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ya\Downloads\Elevate Labs\Financial_KPI_Project\"/>
    </mc:Choice>
  </mc:AlternateContent>
  <xr:revisionPtr revIDLastSave="0" documentId="13_ncr:1_{D27C0E11-7D74-4B02-BFC2-D6CAE8AA8EBF}" xr6:coauthVersionLast="47" xr6:coauthVersionMax="47" xr10:uidLastSave="{00000000-0000-0000-0000-000000000000}"/>
  <bookViews>
    <workbookView xWindow="-108" yWindow="-108" windowWidth="23256" windowHeight="13176" xr2:uid="{E4F0E3D5-813E-46A9-B6F9-2B9551FB273C}"/>
  </bookViews>
  <sheets>
    <sheet name="Raw data" sheetId="1" r:id="rId1"/>
    <sheet name="Monthly Metrics" sheetId="2" r:id="rId2"/>
    <sheet name="CAC" sheetId="3" r:id="rId3"/>
    <sheet name="LTV" sheetId="6" r:id="rId4"/>
    <sheet name="Cohort Analysis" sheetId="7" r:id="rId5"/>
    <sheet name="Helper" sheetId="4" r:id="rId6"/>
  </sheets>
  <calcPr calcId="191029"/>
  <pivotCaches>
    <pivotCache cacheId="0" r:id="rId7"/>
    <pivotCache cacheId="1" r:id="rId8"/>
    <pivotCache cacheId="2" r:id="rId9"/>
  </pivotCaches>
</workbook>
</file>

<file path=xl/calcChain.xml><?xml version="1.0" encoding="utf-8"?>
<calcChain xmlns="http://schemas.openxmlformats.org/spreadsheetml/2006/main">
  <c r="K25" i="7" l="1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J25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I24" i="7"/>
  <c r="B23" i="7"/>
  <c r="C23" i="7"/>
  <c r="D23" i="7"/>
  <c r="E23" i="7"/>
  <c r="F23" i="7"/>
  <c r="G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H23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G22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F21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F20" i="7"/>
  <c r="G20" i="7"/>
  <c r="H20" i="7"/>
  <c r="I20" i="7"/>
  <c r="E20" i="7"/>
  <c r="D19" i="7"/>
  <c r="C18" i="7"/>
  <c r="E19" i="7"/>
  <c r="B19" i="7"/>
  <c r="C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D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B18" i="7"/>
  <c r="E18" i="7"/>
  <c r="F18" i="7"/>
  <c r="C20" i="7"/>
  <c r="C21" i="7"/>
  <c r="C22" i="7"/>
  <c r="C24" i="7"/>
  <c r="C25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M17" i="7"/>
  <c r="N17" i="7"/>
  <c r="O17" i="7"/>
  <c r="P17" i="7"/>
  <c r="Q17" i="7"/>
  <c r="R17" i="7"/>
  <c r="S17" i="7"/>
  <c r="T17" i="7"/>
  <c r="U17" i="7"/>
  <c r="V17" i="7"/>
  <c r="W17" i="7"/>
  <c r="X17" i="7"/>
  <c r="L17" i="7"/>
  <c r="E17" i="7"/>
  <c r="F17" i="7"/>
  <c r="G17" i="7"/>
  <c r="H17" i="7"/>
  <c r="I17" i="7"/>
  <c r="J17" i="7"/>
  <c r="K17" i="7"/>
  <c r="C17" i="7"/>
  <c r="D17" i="7"/>
  <c r="B17" i="7"/>
  <c r="W2" i="1"/>
  <c r="W849" i="1"/>
  <c r="W856" i="1"/>
  <c r="W1202" i="1"/>
  <c r="W1203" i="1"/>
  <c r="W1436" i="1"/>
  <c r="W1437" i="1"/>
  <c r="W1438" i="1"/>
  <c r="W1586" i="1"/>
  <c r="W1589" i="1"/>
  <c r="W1714" i="1"/>
  <c r="W1717" i="1"/>
  <c r="W1842" i="1"/>
  <c r="W1843" i="1"/>
  <c r="W1845" i="1"/>
  <c r="W1972" i="1"/>
  <c r="W1973" i="1"/>
  <c r="W2101" i="1"/>
  <c r="W2226" i="1"/>
  <c r="W2229" i="1"/>
  <c r="W2332" i="1"/>
  <c r="W2334" i="1"/>
  <c r="W2414" i="1"/>
  <c r="W2418" i="1"/>
  <c r="W2481" i="1"/>
  <c r="W2483" i="1"/>
  <c r="W2484" i="1"/>
  <c r="W2547" i="1"/>
  <c r="W2548" i="1"/>
  <c r="W2610" i="1"/>
  <c r="W2611" i="1"/>
  <c r="W2612" i="1"/>
  <c r="W2675" i="1"/>
  <c r="W2676" i="1"/>
  <c r="W2739" i="1"/>
  <c r="W2802" i="1"/>
  <c r="W2803" i="1"/>
  <c r="W2804" i="1"/>
  <c r="W2868" i="1"/>
  <c r="W2929" i="1"/>
  <c r="W2930" i="1"/>
  <c r="W2931" i="1"/>
  <c r="W2932" i="1"/>
  <c r="W2990" i="1"/>
  <c r="W2993" i="1"/>
  <c r="W2994" i="1"/>
  <c r="W2995" i="1"/>
  <c r="W3041" i="1"/>
  <c r="W3043" i="1"/>
  <c r="W3044" i="1"/>
  <c r="W3082" i="1"/>
  <c r="W3085" i="1"/>
  <c r="W3114" i="1"/>
  <c r="W3116" i="1"/>
  <c r="W3117" i="1"/>
  <c r="W3147" i="1"/>
  <c r="W3148" i="1"/>
  <c r="W3179" i="1"/>
  <c r="W3210" i="1"/>
  <c r="W3211" i="1"/>
  <c r="W3213" i="1"/>
  <c r="W3243" i="1"/>
  <c r="W3245" i="1"/>
  <c r="W3276" i="1"/>
  <c r="W3277" i="1"/>
  <c r="W3306" i="1"/>
  <c r="W3308" i="1"/>
  <c r="W3309" i="1"/>
  <c r="W3338" i="1"/>
  <c r="W3339" i="1"/>
  <c r="W3340" i="1"/>
  <c r="W3341" i="1"/>
  <c r="W3370" i="1"/>
  <c r="W3371" i="1"/>
  <c r="W3372" i="1"/>
  <c r="W3373" i="1"/>
  <c r="W3403" i="1"/>
  <c r="W3404" i="1"/>
  <c r="W3405" i="1"/>
  <c r="W3435" i="1"/>
  <c r="W3437" i="1"/>
  <c r="W3467" i="1"/>
  <c r="W3468" i="1"/>
  <c r="W3469" i="1"/>
  <c r="W3491" i="1"/>
  <c r="W3513" i="1"/>
  <c r="W3515" i="1"/>
  <c r="W3533" i="1"/>
  <c r="W3535" i="1"/>
  <c r="W3537" i="1"/>
  <c r="W3555" i="1"/>
  <c r="W3556" i="1"/>
  <c r="W3578" i="1"/>
  <c r="W3579" i="1"/>
  <c r="W3596" i="1"/>
  <c r="W3597" i="1"/>
  <c r="W3601" i="1"/>
  <c r="W3620" i="1"/>
  <c r="W3621" i="1"/>
  <c r="W3639" i="1"/>
  <c r="W3641" i="1"/>
  <c r="W3642" i="1"/>
  <c r="W3643" i="1"/>
  <c r="W3661" i="1"/>
  <c r="W3663" i="1"/>
  <c r="W3665" i="1"/>
  <c r="W3682" i="1"/>
  <c r="W3685" i="1"/>
  <c r="W3703" i="1"/>
  <c r="W3706" i="1"/>
  <c r="W3707" i="1"/>
  <c r="W3724" i="1"/>
  <c r="W3725" i="1"/>
  <c r="W3727" i="1"/>
  <c r="W3729" i="1"/>
  <c r="W3745" i="1"/>
  <c r="W3746" i="1"/>
  <c r="W3747" i="1"/>
  <c r="W3748" i="1"/>
  <c r="W3761" i="1"/>
  <c r="W3762" i="1"/>
  <c r="W3763" i="1"/>
  <c r="W3764" i="1"/>
  <c r="W3778" i="1"/>
  <c r="W3779" i="1"/>
  <c r="W3780" i="1"/>
  <c r="W3793" i="1"/>
  <c r="W3794" i="1"/>
  <c r="W3795" i="1"/>
  <c r="W3796" i="1"/>
  <c r="W3810" i="1"/>
  <c r="W3811" i="1"/>
  <c r="W3812" i="1"/>
  <c r="W3826" i="1"/>
  <c r="W3827" i="1"/>
  <c r="W3828" i="1"/>
  <c r="W3841" i="1"/>
  <c r="W3843" i="1"/>
  <c r="W3844" i="1"/>
  <c r="W3859" i="1"/>
  <c r="W3860" i="1"/>
  <c r="W3873" i="1"/>
  <c r="W3874" i="1"/>
  <c r="W3875" i="1"/>
  <c r="W3889" i="1"/>
  <c r="W3890" i="1"/>
  <c r="W3891" i="1"/>
  <c r="W3905" i="1"/>
  <c r="W3906" i="1"/>
  <c r="W3908" i="1"/>
  <c r="W3923" i="1"/>
  <c r="W3924" i="1"/>
  <c r="W3937" i="1"/>
  <c r="W3938" i="1"/>
  <c r="W3939" i="1"/>
  <c r="W3940" i="1"/>
  <c r="W3953" i="1"/>
  <c r="W3955" i="1"/>
  <c r="W3956" i="1"/>
  <c r="W3969" i="1"/>
  <c r="W3970" i="1"/>
  <c r="W3971" i="1"/>
  <c r="W3972" i="1"/>
  <c r="W3985" i="1"/>
  <c r="W3987" i="1"/>
  <c r="W3988" i="1"/>
  <c r="W4002" i="1"/>
  <c r="W4003" i="1"/>
  <c r="W4004" i="1"/>
  <c r="W4017" i="1"/>
  <c r="W4018" i="1"/>
  <c r="W4033" i="1"/>
  <c r="W4034" i="1"/>
  <c r="W4036" i="1"/>
  <c r="W4050" i="1"/>
  <c r="W4051" i="1"/>
  <c r="W4052" i="1"/>
  <c r="W4066" i="1"/>
  <c r="W4067" i="1"/>
  <c r="W4084" i="1"/>
  <c r="W4098" i="1"/>
  <c r="W4099" i="1"/>
  <c r="W4114" i="1"/>
  <c r="W4115" i="1"/>
  <c r="W4116" i="1"/>
  <c r="W4130" i="1"/>
  <c r="W4131" i="1"/>
  <c r="W4132" i="1"/>
  <c r="W4146" i="1"/>
  <c r="W4147" i="1"/>
  <c r="W4148" i="1"/>
  <c r="W4161" i="1"/>
  <c r="W4162" i="1"/>
  <c r="W4178" i="1"/>
  <c r="W4179" i="1"/>
  <c r="W4193" i="1"/>
  <c r="W4195" i="1"/>
  <c r="W4196" i="1"/>
  <c r="W4209" i="1"/>
  <c r="W4210" i="1"/>
  <c r="W4211" i="1"/>
  <c r="W4212" i="1"/>
  <c r="W4227" i="1"/>
  <c r="W4228" i="1"/>
  <c r="W4241" i="1"/>
  <c r="W4242" i="1"/>
  <c r="W4243" i="1"/>
  <c r="W4244" i="1"/>
  <c r="W4252" i="1"/>
  <c r="W4253" i="1"/>
  <c r="W4266" i="1"/>
  <c r="W4268" i="1"/>
  <c r="W4269" i="1"/>
  <c r="W4277" i="1"/>
  <c r="W4280" i="1"/>
  <c r="W4281" i="1"/>
  <c r="W4282" i="1"/>
  <c r="W4301" i="1"/>
  <c r="W4304" i="1"/>
  <c r="W4314" i="1"/>
  <c r="W4321" i="1"/>
  <c r="W4324" i="1"/>
  <c r="W4332" i="1"/>
  <c r="W4333" i="1"/>
  <c r="W4345" i="1"/>
  <c r="W4351" i="1"/>
  <c r="W4352" i="1"/>
  <c r="W4353" i="1"/>
  <c r="W4354" i="1"/>
  <c r="W4360" i="1"/>
  <c r="W4362" i="1"/>
  <c r="W4367" i="1"/>
  <c r="W4368" i="1"/>
  <c r="W4370" i="1"/>
  <c r="W4375" i="1"/>
  <c r="W4376" i="1"/>
  <c r="W4377" i="1"/>
  <c r="W4378" i="1"/>
  <c r="W4385" i="1"/>
  <c r="W4386" i="1"/>
  <c r="W4391" i="1"/>
  <c r="W4393" i="1"/>
  <c r="W4394" i="1"/>
  <c r="W4402" i="1"/>
  <c r="W4408" i="1"/>
  <c r="W4409" i="1"/>
  <c r="W4416" i="1"/>
  <c r="W4417" i="1"/>
  <c r="W4423" i="1"/>
  <c r="W4424" i="1"/>
  <c r="W4425" i="1"/>
  <c r="W4426" i="1"/>
  <c r="W4431" i="1"/>
  <c r="W4434" i="1"/>
  <c r="W4440" i="1"/>
  <c r="W4441" i="1"/>
  <c r="W4442" i="1"/>
  <c r="W4447" i="1"/>
  <c r="W4448" i="1"/>
  <c r="W4449" i="1"/>
  <c r="W4450" i="1"/>
  <c r="W4455" i="1"/>
  <c r="W4456" i="1"/>
  <c r="W4457" i="1"/>
  <c r="W4458" i="1"/>
  <c r="W4466" i="1"/>
  <c r="W4471" i="1"/>
  <c r="W4474" i="1"/>
  <c r="W4479" i="1"/>
  <c r="W4480" i="1"/>
  <c r="W4481" i="1"/>
  <c r="W4482" i="1"/>
  <c r="W4487" i="1"/>
  <c r="W4488" i="1"/>
  <c r="W4490" i="1"/>
  <c r="W4495" i="1"/>
  <c r="W4497" i="1"/>
  <c r="W4498" i="1"/>
  <c r="W4504" i="1"/>
  <c r="W4505" i="1"/>
  <c r="W4506" i="1"/>
  <c r="W4512" i="1"/>
  <c r="W4513" i="1"/>
  <c r="W4514" i="1"/>
  <c r="W4521" i="1"/>
  <c r="W4527" i="1"/>
  <c r="W4529" i="1"/>
  <c r="W4530" i="1"/>
  <c r="W4537" i="1"/>
  <c r="W4538" i="1"/>
  <c r="W4545" i="1"/>
  <c r="W4546" i="1"/>
  <c r="W4552" i="1"/>
  <c r="W4554" i="1"/>
  <c r="W4559" i="1"/>
  <c r="W4561" i="1"/>
  <c r="W4562" i="1"/>
  <c r="W4569" i="1"/>
  <c r="W4570" i="1"/>
  <c r="W4575" i="1"/>
  <c r="W4576" i="1"/>
  <c r="W4577" i="1"/>
  <c r="W4584" i="1"/>
  <c r="W4585" i="1"/>
  <c r="W4586" i="1"/>
  <c r="W4594" i="1"/>
  <c r="W4599" i="1"/>
  <c r="W4601" i="1"/>
  <c r="W4602" i="1"/>
  <c r="W4607" i="1"/>
  <c r="W4608" i="1"/>
  <c r="W4609" i="1"/>
  <c r="W4610" i="1"/>
  <c r="W4615" i="1"/>
  <c r="W4618" i="1"/>
  <c r="W4624" i="1"/>
  <c r="W4625" i="1"/>
  <c r="W4626" i="1"/>
  <c r="W4632" i="1"/>
  <c r="W4633" i="1"/>
  <c r="W4639" i="1"/>
  <c r="W4642" i="1"/>
  <c r="W4647" i="1"/>
  <c r="W4648" i="1"/>
  <c r="W4650" i="1"/>
  <c r="W4655" i="1"/>
  <c r="W4656" i="1"/>
  <c r="W4657" i="1"/>
  <c r="W4658" i="1"/>
  <c r="W4664" i="1"/>
  <c r="W4665" i="1"/>
  <c r="W4672" i="1"/>
  <c r="W4673" i="1"/>
  <c r="W4679" i="1"/>
  <c r="W4681" i="1"/>
  <c r="W4682" i="1"/>
  <c r="W4687" i="1"/>
  <c r="W4689" i="1"/>
  <c r="W4690" i="1"/>
  <c r="W4695" i="1"/>
  <c r="W4697" i="1"/>
  <c r="W4698" i="1"/>
  <c r="W4706" i="1"/>
  <c r="W4711" i="1"/>
  <c r="W4712" i="1"/>
  <c r="W4714" i="1"/>
  <c r="W4719" i="1"/>
  <c r="W4720" i="1"/>
  <c r="W4721" i="1"/>
  <c r="W4730" i="1"/>
  <c r="W4736" i="1"/>
  <c r="W4737" i="1"/>
  <c r="W4738" i="1"/>
  <c r="W4743" i="1"/>
  <c r="W4745" i="1"/>
  <c r="W4751" i="1"/>
  <c r="W4752" i="1"/>
  <c r="W4753" i="1"/>
  <c r="W4754" i="1"/>
  <c r="W4759" i="1"/>
  <c r="W4760" i="1"/>
  <c r="W4761" i="1"/>
  <c r="W4762" i="1"/>
  <c r="W4769" i="1"/>
  <c r="W4770" i="1"/>
  <c r="W4777" i="1"/>
  <c r="W4778" i="1"/>
  <c r="W4783" i="1"/>
  <c r="W4784" i="1"/>
  <c r="W4785" i="1"/>
  <c r="W4786" i="1"/>
  <c r="W4794" i="1"/>
  <c r="W4800" i="1"/>
  <c r="W4802" i="1"/>
  <c r="W4808" i="1"/>
  <c r="W4809" i="1"/>
  <c r="W4815" i="1"/>
  <c r="W4817" i="1"/>
  <c r="W4818" i="1"/>
  <c r="W4823" i="1"/>
  <c r="W4824" i="1"/>
  <c r="W4825" i="1"/>
  <c r="W4826" i="1"/>
  <c r="W4831" i="1"/>
  <c r="W4833" i="1"/>
  <c r="W4834" i="1"/>
  <c r="W4840" i="1"/>
  <c r="W4841" i="1"/>
  <c r="W4842" i="1"/>
  <c r="W4847" i="1"/>
  <c r="W4849" i="1"/>
  <c r="W4855" i="1"/>
  <c r="W4856" i="1"/>
  <c r="W4857" i="1"/>
  <c r="W4858" i="1"/>
  <c r="W4864" i="1"/>
  <c r="W4865" i="1"/>
  <c r="W4871" i="1"/>
  <c r="W4873" i="1"/>
  <c r="W4874" i="1"/>
  <c r="W4880" i="1"/>
  <c r="W4881" i="1"/>
  <c r="W4887" i="1"/>
  <c r="W4888" i="1"/>
  <c r="W4889" i="1"/>
  <c r="W4890" i="1"/>
  <c r="W4895" i="1"/>
  <c r="W4896" i="1"/>
  <c r="W4897" i="1"/>
  <c r="W4898" i="1"/>
  <c r="W4904" i="1"/>
  <c r="W4906" i="1"/>
  <c r="W4911" i="1"/>
  <c r="W4912" i="1"/>
  <c r="W4914" i="1"/>
  <c r="W4920" i="1"/>
  <c r="W4921" i="1"/>
  <c r="W4922" i="1"/>
  <c r="W4928" i="1"/>
  <c r="W4929" i="1"/>
  <c r="W4930" i="1"/>
  <c r="W4935" i="1"/>
  <c r="W4937" i="1"/>
  <c r="W4938" i="1"/>
  <c r="W4943" i="1"/>
  <c r="W4945" i="1"/>
  <c r="W4946" i="1"/>
  <c r="W4960" i="1"/>
  <c r="W4961" i="1"/>
  <c r="W4962" i="1"/>
  <c r="W4968" i="1"/>
  <c r="W4970" i="1"/>
  <c r="W4975" i="1"/>
  <c r="W4976" i="1"/>
  <c r="W4978" i="1"/>
  <c r="W4984" i="1"/>
  <c r="W4986" i="1"/>
  <c r="W4993" i="1"/>
  <c r="W4994" i="1"/>
  <c r="W5000" i="1"/>
  <c r="W5002" i="1"/>
  <c r="W5008" i="1"/>
  <c r="W5010" i="1"/>
  <c r="E31" i="4"/>
  <c r="E63" i="4"/>
  <c r="E95" i="4"/>
  <c r="D3" i="4"/>
  <c r="D4" i="4"/>
  <c r="D5" i="4"/>
  <c r="D6" i="4"/>
  <c r="E6" i="4" s="1"/>
  <c r="D7" i="4"/>
  <c r="E7" i="4" s="1"/>
  <c r="D8" i="4"/>
  <c r="E8" i="4" s="1"/>
  <c r="D9" i="4"/>
  <c r="D10" i="4"/>
  <c r="D11" i="4"/>
  <c r="D12" i="4"/>
  <c r="D13" i="4"/>
  <c r="D14" i="4"/>
  <c r="D15" i="4"/>
  <c r="E15" i="4" s="1"/>
  <c r="D16" i="4"/>
  <c r="E16" i="4" s="1"/>
  <c r="D17" i="4"/>
  <c r="D18" i="4"/>
  <c r="D19" i="4"/>
  <c r="D20" i="4"/>
  <c r="D21" i="4"/>
  <c r="D22" i="4"/>
  <c r="D23" i="4"/>
  <c r="E23" i="4" s="1"/>
  <c r="D24" i="4"/>
  <c r="E24" i="4" s="1"/>
  <c r="D25" i="4"/>
  <c r="D26" i="4"/>
  <c r="D27" i="4"/>
  <c r="D28" i="4"/>
  <c r="D29" i="4"/>
  <c r="D30" i="4"/>
  <c r="D31" i="4"/>
  <c r="D32" i="4"/>
  <c r="E32" i="4" s="1"/>
  <c r="D33" i="4"/>
  <c r="E33" i="4" s="1"/>
  <c r="D34" i="4"/>
  <c r="D35" i="4"/>
  <c r="D36" i="4"/>
  <c r="D37" i="4"/>
  <c r="D38" i="4"/>
  <c r="D39" i="4"/>
  <c r="E39" i="4" s="1"/>
  <c r="D40" i="4"/>
  <c r="E40" i="4" s="1"/>
  <c r="D41" i="4"/>
  <c r="E41" i="4" s="1"/>
  <c r="D42" i="4"/>
  <c r="D43" i="4"/>
  <c r="D44" i="4"/>
  <c r="D45" i="4"/>
  <c r="D46" i="4"/>
  <c r="D47" i="4"/>
  <c r="E47" i="4" s="1"/>
  <c r="D48" i="4"/>
  <c r="E48" i="4" s="1"/>
  <c r="D49" i="4"/>
  <c r="E49" i="4" s="1"/>
  <c r="D50" i="4"/>
  <c r="D51" i="4"/>
  <c r="D52" i="4"/>
  <c r="D53" i="4"/>
  <c r="D54" i="4"/>
  <c r="D55" i="4"/>
  <c r="E55" i="4" s="1"/>
  <c r="D56" i="4"/>
  <c r="E56" i="4" s="1"/>
  <c r="D57" i="4"/>
  <c r="E57" i="4" s="1"/>
  <c r="D58" i="4"/>
  <c r="D59" i="4"/>
  <c r="D60" i="4"/>
  <c r="D61" i="4"/>
  <c r="D62" i="4"/>
  <c r="D63" i="4"/>
  <c r="D64" i="4"/>
  <c r="E64" i="4" s="1"/>
  <c r="D65" i="4"/>
  <c r="E65" i="4" s="1"/>
  <c r="D66" i="4"/>
  <c r="D67" i="4"/>
  <c r="D68" i="4"/>
  <c r="D69" i="4"/>
  <c r="D70" i="4"/>
  <c r="D71" i="4"/>
  <c r="E71" i="4" s="1"/>
  <c r="D72" i="4"/>
  <c r="E72" i="4" s="1"/>
  <c r="D73" i="4"/>
  <c r="E73" i="4" s="1"/>
  <c r="D74" i="4"/>
  <c r="D75" i="4"/>
  <c r="D76" i="4"/>
  <c r="D77" i="4"/>
  <c r="D78" i="4"/>
  <c r="D79" i="4"/>
  <c r="E79" i="4" s="1"/>
  <c r="D80" i="4"/>
  <c r="E80" i="4" s="1"/>
  <c r="D81" i="4"/>
  <c r="E81" i="4" s="1"/>
  <c r="D82" i="4"/>
  <c r="D83" i="4"/>
  <c r="D84" i="4"/>
  <c r="D85" i="4"/>
  <c r="D86" i="4"/>
  <c r="D87" i="4"/>
  <c r="E87" i="4" s="1"/>
  <c r="D88" i="4"/>
  <c r="E88" i="4" s="1"/>
  <c r="D89" i="4"/>
  <c r="E89" i="4" s="1"/>
  <c r="D90" i="4"/>
  <c r="D91" i="4"/>
  <c r="D92" i="4"/>
  <c r="D93" i="4"/>
  <c r="D94" i="4"/>
  <c r="D95" i="4"/>
  <c r="D96" i="4"/>
  <c r="E96" i="4" s="1"/>
  <c r="D97" i="4"/>
  <c r="E97" i="4" s="1"/>
  <c r="D98" i="4"/>
  <c r="D99" i="4"/>
  <c r="D100" i="4"/>
  <c r="D2" i="4"/>
  <c r="B2" i="4"/>
  <c r="A2" i="6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2" i="3"/>
  <c r="B50" i="3" s="1"/>
  <c r="B3" i="4"/>
  <c r="C3" i="4" s="1"/>
  <c r="W3165" i="1" s="1"/>
  <c r="B26" i="4"/>
  <c r="C26" i="4" s="1"/>
  <c r="W1523" i="1" s="1"/>
  <c r="B27" i="4"/>
  <c r="C27" i="4" s="1"/>
  <c r="W2706" i="1" s="1"/>
  <c r="B28" i="4"/>
  <c r="C28" i="4" s="1"/>
  <c r="W4525" i="1" s="1"/>
  <c r="B29" i="4"/>
  <c r="C29" i="4" s="1"/>
  <c r="W4734" i="1" s="1"/>
  <c r="B30" i="4"/>
  <c r="C30" i="4" s="1"/>
  <c r="B31" i="4"/>
  <c r="C31" i="4" s="1"/>
  <c r="B32" i="4"/>
  <c r="C32" i="4" s="1"/>
  <c r="B33" i="4"/>
  <c r="C33" i="4" s="1"/>
  <c r="W4339" i="1" s="1"/>
  <c r="B34" i="4"/>
  <c r="C34" i="4" s="1"/>
  <c r="W4532" i="1" s="1"/>
  <c r="B35" i="4"/>
  <c r="C35" i="4" s="1"/>
  <c r="W3259" i="1" s="1"/>
  <c r="B36" i="4"/>
  <c r="C36" i="4" s="1"/>
  <c r="W4533" i="1" s="1"/>
  <c r="B37" i="4"/>
  <c r="C37" i="4" s="1"/>
  <c r="W3020" i="1" s="1"/>
  <c r="B38" i="4"/>
  <c r="C38" i="4" s="1"/>
  <c r="B39" i="4"/>
  <c r="C39" i="4" s="1"/>
  <c r="W4990" i="1" s="1"/>
  <c r="B40" i="4"/>
  <c r="C40" i="4" s="1"/>
  <c r="B41" i="4"/>
  <c r="C41" i="4" s="1"/>
  <c r="B42" i="4"/>
  <c r="C42" i="4" s="1"/>
  <c r="W2452" i="1" s="1"/>
  <c r="B43" i="4"/>
  <c r="C43" i="4" s="1"/>
  <c r="W4316" i="1" s="1"/>
  <c r="B44" i="4"/>
  <c r="C44" i="4" s="1"/>
  <c r="W3819" i="1" s="1"/>
  <c r="B45" i="4"/>
  <c r="C45" i="4" s="1"/>
  <c r="W1064" i="1" s="1"/>
  <c r="B46" i="4"/>
  <c r="C46" i="4" s="1"/>
  <c r="B47" i="4"/>
  <c r="C47" i="4" s="1"/>
  <c r="W3674" i="1" s="1"/>
  <c r="B48" i="4"/>
  <c r="C48" i="4" s="1"/>
  <c r="W4605" i="1" s="1"/>
  <c r="B49" i="4"/>
  <c r="C49" i="4" s="1"/>
  <c r="W1330" i="1" s="1"/>
  <c r="B50" i="4"/>
  <c r="C50" i="4" s="1"/>
  <c r="W4410" i="1" s="1"/>
  <c r="B51" i="4"/>
  <c r="C51" i="4" s="1"/>
  <c r="W4027" i="1" s="1"/>
  <c r="B52" i="4"/>
  <c r="C52" i="4" s="1"/>
  <c r="B53" i="4"/>
  <c r="C53" i="4" s="1"/>
  <c r="W4308" i="1" s="1"/>
  <c r="B54" i="4"/>
  <c r="C54" i="4" s="1"/>
  <c r="B55" i="4"/>
  <c r="C55" i="4" s="1"/>
  <c r="B56" i="4"/>
  <c r="C56" i="4" s="1"/>
  <c r="W4494" i="1" s="1"/>
  <c r="B57" i="4"/>
  <c r="C57" i="4" s="1"/>
  <c r="W3132" i="1" s="1"/>
  <c r="B58" i="4"/>
  <c r="C58" i="4" s="1"/>
  <c r="W3482" i="1" s="1"/>
  <c r="B59" i="4"/>
  <c r="C59" i="4" s="1"/>
  <c r="W3898" i="1" s="1"/>
  <c r="B60" i="4"/>
  <c r="C60" i="4" s="1"/>
  <c r="W4297" i="1" s="1"/>
  <c r="B61" i="4"/>
  <c r="C61" i="4" s="1"/>
  <c r="B62" i="4"/>
  <c r="C62" i="4" s="1"/>
  <c r="B63" i="4"/>
  <c r="C63" i="4" s="1"/>
  <c r="W4074" i="1" s="1"/>
  <c r="B64" i="4"/>
  <c r="C64" i="4" s="1"/>
  <c r="W4059" i="1" s="1"/>
  <c r="B65" i="4"/>
  <c r="C65" i="4" s="1"/>
  <c r="W4600" i="1" s="1"/>
  <c r="B66" i="4"/>
  <c r="C66" i="4" s="1"/>
  <c r="B67" i="4"/>
  <c r="C67" i="4" s="1"/>
  <c r="W4620" i="1" s="1"/>
  <c r="B68" i="4"/>
  <c r="C68" i="4" s="1"/>
  <c r="W4171" i="1" s="1"/>
  <c r="B69" i="4"/>
  <c r="C69" i="4" s="1"/>
  <c r="W3505" i="1" s="1"/>
  <c r="B70" i="4"/>
  <c r="C70" i="4" s="1"/>
  <c r="B71" i="4"/>
  <c r="C71" i="4" s="1"/>
  <c r="W4581" i="1" s="1"/>
  <c r="B72" i="4"/>
  <c r="C72" i="4" s="1"/>
  <c r="W3978" i="1" s="1"/>
  <c r="B73" i="4"/>
  <c r="C73" i="4" s="1"/>
  <c r="W516" i="1" s="1"/>
  <c r="B74" i="4"/>
  <c r="C74" i="4" s="1"/>
  <c r="W4218" i="1" s="1"/>
  <c r="B75" i="4"/>
  <c r="C75" i="4" s="1"/>
  <c r="W3227" i="1" s="1"/>
  <c r="B76" i="4"/>
  <c r="C76" i="4" s="1"/>
  <c r="W3851" i="1" s="1"/>
  <c r="B77" i="4"/>
  <c r="C77" i="4" s="1"/>
  <c r="W4766" i="1" s="1"/>
  <c r="B78" i="4"/>
  <c r="C78" i="4" s="1"/>
  <c r="B79" i="4"/>
  <c r="C79" i="4" s="1"/>
  <c r="B80" i="4"/>
  <c r="C80" i="4" s="1"/>
  <c r="B81" i="4"/>
  <c r="C81" i="4" s="1"/>
  <c r="W2899" i="1" s="1"/>
  <c r="B82" i="4"/>
  <c r="C82" i="4" s="1"/>
  <c r="W2098" i="1" s="1"/>
  <c r="B83" i="4"/>
  <c r="C83" i="4" s="1"/>
  <c r="W3882" i="1" s="1"/>
  <c r="B84" i="4"/>
  <c r="C84" i="4" s="1"/>
  <c r="W3697" i="1" s="1"/>
  <c r="B85" i="4"/>
  <c r="C85" i="4" s="1"/>
  <c r="W4044" i="1" s="1"/>
  <c r="B86" i="4"/>
  <c r="C86" i="4" s="1"/>
  <c r="B87" i="4"/>
  <c r="C87" i="4" s="1"/>
  <c r="W4631" i="1" s="1"/>
  <c r="B88" i="4"/>
  <c r="C88" i="4" s="1"/>
  <c r="B89" i="4"/>
  <c r="C89" i="4" s="1"/>
  <c r="B90" i="4"/>
  <c r="C90" i="4" s="1"/>
  <c r="W3181" i="1" s="1"/>
  <c r="B91" i="4"/>
  <c r="C91" i="4" s="1"/>
  <c r="B92" i="4"/>
  <c r="C92" i="4" s="1"/>
  <c r="W3196" i="1" s="1"/>
  <c r="B93" i="4"/>
  <c r="C93" i="4" s="1"/>
  <c r="B94" i="4"/>
  <c r="C94" i="4" s="1"/>
  <c r="B95" i="4"/>
  <c r="C95" i="4" s="1"/>
  <c r="B96" i="4"/>
  <c r="C96" i="4" s="1"/>
  <c r="W3197" i="1" s="1"/>
  <c r="B97" i="4"/>
  <c r="C97" i="4" s="1"/>
  <c r="W4380" i="1" s="1"/>
  <c r="B98" i="4"/>
  <c r="C98" i="4" s="1"/>
  <c r="W4373" i="1" s="1"/>
  <c r="B99" i="4"/>
  <c r="C99" i="4" s="1"/>
  <c r="W4572" i="1" s="1"/>
  <c r="B100" i="4"/>
  <c r="C100" i="4" s="1"/>
  <c r="B4" i="4"/>
  <c r="C4" i="4" s="1"/>
  <c r="W2292" i="1" s="1"/>
  <c r="B5" i="4"/>
  <c r="C5" i="4" s="1"/>
  <c r="B6" i="4"/>
  <c r="C6" i="4" s="1"/>
  <c r="W3979" i="1" s="1"/>
  <c r="B7" i="4"/>
  <c r="C7" i="4" s="1"/>
  <c r="W2375" i="1" s="1"/>
  <c r="B8" i="4"/>
  <c r="C8" i="4" s="1"/>
  <c r="W4810" i="1" s="1"/>
  <c r="B9" i="4"/>
  <c r="C9" i="4" s="1"/>
  <c r="B10" i="4"/>
  <c r="C10" i="4" s="1"/>
  <c r="W2834" i="1" s="1"/>
  <c r="B11" i="4"/>
  <c r="C11" i="4" s="1"/>
  <c r="W2514" i="1" s="1"/>
  <c r="B12" i="4"/>
  <c r="C12" i="4" s="1"/>
  <c r="W4822" i="1" s="1"/>
  <c r="B13" i="4"/>
  <c r="C13" i="4" s="1"/>
  <c r="B14" i="4"/>
  <c r="C14" i="4" s="1"/>
  <c r="W4548" i="1" s="1"/>
  <c r="B15" i="4"/>
  <c r="C15" i="4" s="1"/>
  <c r="B16" i="4"/>
  <c r="C16" i="4" s="1"/>
  <c r="W4204" i="1" s="1"/>
  <c r="B17" i="4"/>
  <c r="C17" i="4" s="1"/>
  <c r="W3479" i="1" s="1"/>
  <c r="B18" i="4"/>
  <c r="C18" i="4" s="1"/>
  <c r="W2374" i="1" s="1"/>
  <c r="B19" i="4"/>
  <c r="C19" i="4" s="1"/>
  <c r="W4551" i="1" s="1"/>
  <c r="B20" i="4"/>
  <c r="C20" i="4" s="1"/>
  <c r="B21" i="4"/>
  <c r="C21" i="4" s="1"/>
  <c r="B22" i="4"/>
  <c r="C22" i="4" s="1"/>
  <c r="W3653" i="1" s="1"/>
  <c r="B23" i="4"/>
  <c r="C23" i="4" s="1"/>
  <c r="W4508" i="1" s="1"/>
  <c r="B24" i="4"/>
  <c r="C24" i="4" s="1"/>
  <c r="W1908" i="1" s="1"/>
  <c r="B25" i="4"/>
  <c r="C25" i="4" s="1"/>
  <c r="W4329" i="1" s="1"/>
  <c r="I50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2" i="2"/>
  <c r="H50" i="2" s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W621" i="1" l="1"/>
  <c r="W206" i="1"/>
  <c r="W105" i="1"/>
  <c r="W348" i="1"/>
  <c r="W649" i="1"/>
  <c r="W9" i="1"/>
  <c r="W72" i="1"/>
  <c r="W969" i="1"/>
  <c r="W1301" i="1"/>
  <c r="W1239" i="1"/>
  <c r="W1471" i="1"/>
  <c r="W1574" i="1"/>
  <c r="W1878" i="1"/>
  <c r="W1484" i="1"/>
  <c r="W1887" i="1"/>
  <c r="W1903" i="1"/>
  <c r="W1633" i="1"/>
  <c r="W2217" i="1"/>
  <c r="W2453" i="1"/>
  <c r="W2485" i="1"/>
  <c r="W3029" i="1"/>
  <c r="W2630" i="1"/>
  <c r="W1868" i="1"/>
  <c r="W1932" i="1"/>
  <c r="W2371" i="1"/>
  <c r="W2888" i="1"/>
  <c r="W3176" i="1"/>
  <c r="W3496" i="1"/>
  <c r="W1573" i="1"/>
  <c r="W2796" i="1"/>
  <c r="W3193" i="1"/>
  <c r="W1137" i="1"/>
  <c r="W2753" i="1"/>
  <c r="W3090" i="1"/>
  <c r="W3821" i="1"/>
  <c r="W4069" i="1"/>
  <c r="W4125" i="1"/>
  <c r="W2722" i="1"/>
  <c r="W4262" i="1"/>
  <c r="W3541" i="1"/>
  <c r="W3880" i="1"/>
  <c r="W4192" i="1"/>
  <c r="W101" i="1"/>
  <c r="W589" i="1"/>
  <c r="W374" i="1"/>
  <c r="W756" i="1"/>
  <c r="W694" i="1"/>
  <c r="W292" i="1"/>
  <c r="W155" i="1"/>
  <c r="W598" i="1"/>
  <c r="W646" i="1"/>
  <c r="W904" i="1"/>
  <c r="W1216" i="1"/>
  <c r="W1312" i="1"/>
  <c r="W1394" i="1"/>
  <c r="W1774" i="1"/>
  <c r="W433" i="1"/>
  <c r="W1228" i="1"/>
  <c r="W2669" i="1"/>
  <c r="W1787" i="1"/>
  <c r="W2219" i="1"/>
  <c r="W2251" i="1"/>
  <c r="W2686" i="1"/>
  <c r="W1347" i="1"/>
  <c r="W2616" i="1"/>
  <c r="W3262" i="1"/>
  <c r="W3622" i="1"/>
  <c r="W3694" i="1"/>
  <c r="W2442" i="1"/>
  <c r="W3311" i="1"/>
  <c r="W1501" i="1"/>
  <c r="W2180" i="1"/>
  <c r="W2475" i="1"/>
  <c r="W2635" i="1"/>
  <c r="W615" i="1"/>
  <c r="W4182" i="1"/>
  <c r="W2435" i="1"/>
  <c r="W2595" i="1"/>
  <c r="W3108" i="1"/>
  <c r="W3156" i="1"/>
  <c r="W1813" i="1"/>
  <c r="E17" i="4"/>
  <c r="W4954" i="1"/>
  <c r="W4746" i="1"/>
  <c r="W4722" i="1"/>
  <c r="W4674" i="1"/>
  <c r="W4634" i="1"/>
  <c r="W4522" i="1"/>
  <c r="W4164" i="1"/>
  <c r="W4020" i="1"/>
  <c r="W3876" i="1"/>
  <c r="W3493" i="1"/>
  <c r="W648" i="1"/>
  <c r="W240" i="1"/>
  <c r="W626" i="1"/>
  <c r="W977" i="1"/>
  <c r="W963" i="1"/>
  <c r="W384" i="1"/>
  <c r="W1053" i="1"/>
  <c r="W1734" i="1"/>
  <c r="W1525" i="1"/>
  <c r="W1823" i="1"/>
  <c r="W1568" i="1"/>
  <c r="W2232" i="1"/>
  <c r="W1809" i="1"/>
  <c r="W2446" i="1"/>
  <c r="W1580" i="1"/>
  <c r="W2727" i="1"/>
  <c r="W2318" i="1"/>
  <c r="W2984" i="1"/>
  <c r="W1008" i="1"/>
  <c r="W2383" i="1"/>
  <c r="W2625" i="1"/>
  <c r="W3676" i="1"/>
  <c r="W2690" i="1"/>
  <c r="W3766" i="1"/>
  <c r="W4094" i="1"/>
  <c r="W3711" i="1"/>
  <c r="W297" i="1"/>
  <c r="W51" i="1"/>
  <c r="W308" i="1"/>
  <c r="W523" i="1"/>
  <c r="W1189" i="1"/>
  <c r="W1311" i="1"/>
  <c r="W1375" i="1"/>
  <c r="W328" i="1"/>
  <c r="W1306" i="1"/>
  <c r="W1751" i="1"/>
  <c r="W1227" i="1"/>
  <c r="W1880" i="1"/>
  <c r="W1585" i="1"/>
  <c r="W1818" i="1"/>
  <c r="W2605" i="1"/>
  <c r="W2789" i="1"/>
  <c r="W2981" i="1"/>
  <c r="W2027" i="1"/>
  <c r="W2478" i="1"/>
  <c r="W2774" i="1"/>
  <c r="W1964" i="1"/>
  <c r="W2743" i="1"/>
  <c r="W2807" i="1"/>
  <c r="W3023" i="1"/>
  <c r="W2568" i="1"/>
  <c r="W2872" i="1"/>
  <c r="W2960" i="1"/>
  <c r="W1923" i="1"/>
  <c r="W2051" i="1"/>
  <c r="W2810" i="1"/>
  <c r="W2998" i="1"/>
  <c r="W3168" i="1"/>
  <c r="W3424" i="1"/>
  <c r="W3512" i="1"/>
  <c r="W2572" i="1"/>
  <c r="W2620" i="1"/>
  <c r="W2812" i="1"/>
  <c r="W3281" i="1"/>
  <c r="W3321" i="1"/>
  <c r="W1874" i="1"/>
  <c r="W2310" i="1"/>
  <c r="W3284" i="1"/>
  <c r="W4191" i="1"/>
  <c r="W26" i="1"/>
  <c r="W21" i="1"/>
  <c r="W269" i="1"/>
  <c r="W324" i="1"/>
  <c r="W364" i="1"/>
  <c r="W295" i="1"/>
  <c r="W535" i="1"/>
  <c r="W784" i="1"/>
  <c r="W863" i="1"/>
  <c r="W15" i="1"/>
  <c r="W448" i="1"/>
  <c r="W1270" i="1"/>
  <c r="W1398" i="1"/>
  <c r="W1343" i="1"/>
  <c r="W1344" i="1"/>
  <c r="W1440" i="1"/>
  <c r="W1838" i="1"/>
  <c r="W2094" i="1"/>
  <c r="W762" i="1"/>
  <c r="W1114" i="1"/>
  <c r="W1537" i="1"/>
  <c r="W1785" i="1"/>
  <c r="W1961" i="1"/>
  <c r="W2417" i="1"/>
  <c r="W1946" i="1"/>
  <c r="W2303" i="1"/>
  <c r="W2335" i="1"/>
  <c r="W2389" i="1"/>
  <c r="W2957" i="1"/>
  <c r="W2011" i="1"/>
  <c r="W2380" i="1"/>
  <c r="W739" i="1"/>
  <c r="W1724" i="1"/>
  <c r="W1948" i="1"/>
  <c r="W1996" i="1"/>
  <c r="W3032" i="1"/>
  <c r="W136" i="1"/>
  <c r="W3035" i="1"/>
  <c r="W2458" i="1"/>
  <c r="W2634" i="1"/>
  <c r="W3078" i="1"/>
  <c r="W2052" i="1"/>
  <c r="W2971" i="1"/>
  <c r="W3248" i="1"/>
  <c r="W3256" i="1"/>
  <c r="W3568" i="1"/>
  <c r="W3608" i="1"/>
  <c r="W1989" i="1"/>
  <c r="W3225" i="1"/>
  <c r="W2130" i="1"/>
  <c r="W2785" i="1"/>
  <c r="W4037" i="1"/>
  <c r="W1619" i="1"/>
  <c r="W2195" i="1"/>
  <c r="W2396" i="1"/>
  <c r="W4310" i="1"/>
  <c r="W3911" i="1"/>
  <c r="W1749" i="1"/>
  <c r="W4072" i="1"/>
  <c r="W146" i="1"/>
  <c r="W293" i="1"/>
  <c r="W620" i="1"/>
  <c r="W355" i="1"/>
  <c r="W851" i="1"/>
  <c r="W976" i="1"/>
  <c r="W858" i="1"/>
  <c r="W965" i="1"/>
  <c r="W1167" i="1"/>
  <c r="W1351" i="1"/>
  <c r="W980" i="1"/>
  <c r="W1369" i="1"/>
  <c r="W2104" i="1"/>
  <c r="W1528" i="1"/>
  <c r="W1469" i="1"/>
  <c r="W1836" i="1"/>
  <c r="W2172" i="1"/>
  <c r="W2927" i="1"/>
  <c r="W1757" i="1"/>
  <c r="W1773" i="1"/>
  <c r="W2602" i="1"/>
  <c r="W3305" i="1"/>
  <c r="W3698" i="1"/>
  <c r="W3973" i="1"/>
  <c r="W4213" i="1"/>
  <c r="W3625" i="1"/>
  <c r="W3872" i="1"/>
  <c r="W4272" i="1"/>
  <c r="W141" i="1"/>
  <c r="W637" i="1"/>
  <c r="W653" i="1"/>
  <c r="W55" i="1"/>
  <c r="W83" i="1"/>
  <c r="W540" i="1"/>
  <c r="W577" i="1"/>
  <c r="W1174" i="1"/>
  <c r="W36" i="1"/>
  <c r="W1494" i="1"/>
  <c r="W2103" i="1"/>
  <c r="W2059" i="1"/>
  <c r="W1187" i="1"/>
  <c r="W2359" i="1"/>
  <c r="W2503" i="1"/>
  <c r="W207" i="1"/>
  <c r="W470" i="1"/>
  <c r="W2841" i="1"/>
  <c r="W2938" i="1"/>
  <c r="W2619" i="1"/>
  <c r="W3026" i="1"/>
  <c r="W3353" i="1"/>
  <c r="W3869" i="1"/>
  <c r="W3033" i="1"/>
  <c r="W3562" i="1"/>
  <c r="W3189" i="1"/>
  <c r="W3269" i="1"/>
  <c r="W3800" i="1"/>
  <c r="W3832" i="1"/>
  <c r="W4936" i="1"/>
  <c r="W4688" i="1"/>
  <c r="W4560" i="1"/>
  <c r="W4520" i="1"/>
  <c r="W312" i="1"/>
  <c r="W658" i="1"/>
  <c r="W787" i="1"/>
  <c r="W751" i="1"/>
  <c r="W1376" i="1"/>
  <c r="W633" i="1"/>
  <c r="W2137" i="1"/>
  <c r="W2325" i="1"/>
  <c r="W2895" i="1"/>
  <c r="W1037" i="1"/>
  <c r="W1597" i="1"/>
  <c r="W1741" i="1"/>
  <c r="W2824" i="1"/>
  <c r="W3182" i="1"/>
  <c r="W1105" i="1"/>
  <c r="W3616" i="1"/>
  <c r="W3580" i="1"/>
  <c r="W3990" i="1"/>
  <c r="W4199" i="1"/>
  <c r="W3744" i="1"/>
  <c r="W74" i="1"/>
  <c r="W301" i="1"/>
  <c r="W629" i="1"/>
  <c r="W361" i="1"/>
  <c r="W608" i="1"/>
  <c r="W731" i="1"/>
  <c r="W913" i="1"/>
  <c r="W985" i="1"/>
  <c r="W1098" i="1"/>
  <c r="W939" i="1"/>
  <c r="W1230" i="1"/>
  <c r="W890" i="1"/>
  <c r="W994" i="1"/>
  <c r="W1424" i="1"/>
  <c r="W100" i="1"/>
  <c r="W1766" i="1"/>
  <c r="W2150" i="1"/>
  <c r="W103" i="1"/>
  <c r="W2167" i="1"/>
  <c r="W2199" i="1"/>
  <c r="W1307" i="1"/>
  <c r="W1339" i="1"/>
  <c r="W1744" i="1"/>
  <c r="W1929" i="1"/>
  <c r="W2265" i="1"/>
  <c r="W1313" i="1"/>
  <c r="W1674" i="1"/>
  <c r="W2654" i="1"/>
  <c r="W2694" i="1"/>
  <c r="W1531" i="1"/>
  <c r="W1708" i="1"/>
  <c r="W2092" i="1"/>
  <c r="W2791" i="1"/>
  <c r="W2760" i="1"/>
  <c r="W1102" i="1"/>
  <c r="W3094" i="1"/>
  <c r="W3166" i="1"/>
  <c r="W3414" i="1"/>
  <c r="W1298" i="1"/>
  <c r="W1458" i="1"/>
  <c r="W2730" i="1"/>
  <c r="W2323" i="1"/>
  <c r="W3160" i="1"/>
  <c r="W2277" i="1"/>
  <c r="W2764" i="1"/>
  <c r="W3265" i="1"/>
  <c r="W3481" i="1"/>
  <c r="W1682" i="1"/>
  <c r="W2721" i="1"/>
  <c r="W3314" i="1"/>
  <c r="W4270" i="1"/>
  <c r="W3831" i="1"/>
  <c r="W3509" i="1"/>
  <c r="W422" i="1"/>
  <c r="W716" i="1"/>
  <c r="W846" i="1"/>
  <c r="W998" i="1"/>
  <c r="W356" i="1"/>
  <c r="W767" i="1"/>
  <c r="W1088" i="1"/>
  <c r="W1173" i="1"/>
  <c r="W283" i="1"/>
  <c r="W499" i="1"/>
  <c r="W1335" i="1"/>
  <c r="W1495" i="1"/>
  <c r="W1464" i="1"/>
  <c r="W1662" i="1"/>
  <c r="W2206" i="1"/>
  <c r="W1551" i="1"/>
  <c r="W241" i="1"/>
  <c r="W1443" i="1"/>
  <c r="W2120" i="1"/>
  <c r="W2384" i="1"/>
  <c r="W307" i="1"/>
  <c r="W1476" i="1"/>
  <c r="W555" i="1"/>
  <c r="W2598" i="1"/>
  <c r="W986" i="1"/>
  <c r="W2559" i="1"/>
  <c r="W2687" i="1"/>
  <c r="W2935" i="1"/>
  <c r="W2061" i="1"/>
  <c r="W2632" i="1"/>
  <c r="W2720" i="1"/>
  <c r="W2896" i="1"/>
  <c r="W2969" i="1"/>
  <c r="W3134" i="1"/>
  <c r="W2276" i="1"/>
  <c r="W3152" i="1"/>
  <c r="W3320" i="1"/>
  <c r="W3376" i="1"/>
  <c r="W2085" i="1"/>
  <c r="W2427" i="1"/>
  <c r="W2908" i="1"/>
  <c r="W3377" i="1"/>
  <c r="W3473" i="1"/>
  <c r="W3073" i="1"/>
  <c r="W4205" i="1"/>
  <c r="W4102" i="1"/>
  <c r="W3823" i="1"/>
  <c r="W3967" i="1"/>
  <c r="W202" i="1"/>
  <c r="W266" i="1"/>
  <c r="W466" i="1"/>
  <c r="W125" i="1"/>
  <c r="W453" i="1"/>
  <c r="W67" i="1"/>
  <c r="W708" i="1"/>
  <c r="W548" i="1"/>
  <c r="W567" i="1"/>
  <c r="W781" i="1"/>
  <c r="W769" i="1"/>
  <c r="W316" i="1"/>
  <c r="W345" i="1"/>
  <c r="W545" i="1"/>
  <c r="W385" i="1"/>
  <c r="W901" i="1"/>
  <c r="W507" i="1"/>
  <c r="W554" i="1"/>
  <c r="W941" i="1"/>
  <c r="W865" i="1"/>
  <c r="W1353" i="1"/>
  <c r="W1600" i="1"/>
  <c r="W1704" i="1"/>
  <c r="W1912" i="1"/>
  <c r="W1212" i="1"/>
  <c r="W1422" i="1"/>
  <c r="W817" i="1"/>
  <c r="W1250" i="1"/>
  <c r="W2966" i="1"/>
  <c r="W824" i="1"/>
  <c r="W1251" i="1"/>
  <c r="W2236" i="1"/>
  <c r="W1220" i="1"/>
  <c r="W2274" i="1"/>
  <c r="W3310" i="1"/>
  <c r="W3454" i="1"/>
  <c r="W3686" i="1"/>
  <c r="W1763" i="1"/>
  <c r="W2587" i="1"/>
  <c r="W3773" i="1"/>
  <c r="W3751" i="1"/>
  <c r="W3927" i="1"/>
  <c r="W4207" i="1"/>
  <c r="W4231" i="1"/>
  <c r="W2005" i="1"/>
  <c r="W4232" i="1"/>
  <c r="W597" i="1"/>
  <c r="W183" i="1"/>
  <c r="W415" i="1"/>
  <c r="W813" i="1"/>
  <c r="W486" i="1"/>
  <c r="W8" i="1"/>
  <c r="W152" i="1"/>
  <c r="W636" i="1"/>
  <c r="W1406" i="1"/>
  <c r="W1414" i="1"/>
  <c r="W289" i="1"/>
  <c r="W1127" i="1"/>
  <c r="W1248" i="1"/>
  <c r="W580" i="1"/>
  <c r="W1726" i="1"/>
  <c r="W1567" i="1"/>
  <c r="W1992" i="1"/>
  <c r="W2152" i="1"/>
  <c r="W1026" i="1"/>
  <c r="W1185" i="1"/>
  <c r="W2138" i="1"/>
  <c r="W2234" i="1"/>
  <c r="W1931" i="1"/>
  <c r="W2623" i="1"/>
  <c r="W3350" i="1"/>
  <c r="W3104" i="1"/>
  <c r="W3169" i="1"/>
  <c r="W3731" i="1"/>
  <c r="W2311" i="1"/>
  <c r="W4247" i="1"/>
  <c r="W3824" i="1"/>
  <c r="W3992" i="1"/>
  <c r="W98" i="1"/>
  <c r="W798" i="1"/>
  <c r="W1318" i="1"/>
  <c r="W625" i="1"/>
  <c r="W1101" i="1"/>
  <c r="W1919" i="1"/>
  <c r="W2087" i="1"/>
  <c r="W1552" i="1"/>
  <c r="W1864" i="1"/>
  <c r="W1872" i="1"/>
  <c r="W2264" i="1"/>
  <c r="W2074" i="1"/>
  <c r="W2877" i="1"/>
  <c r="W2878" i="1"/>
  <c r="W884" i="1"/>
  <c r="W2864" i="1"/>
  <c r="W1457" i="1"/>
  <c r="W2953" i="1"/>
  <c r="W3670" i="1"/>
  <c r="W2211" i="1"/>
  <c r="W2322" i="1"/>
  <c r="W3087" i="1"/>
  <c r="W2388" i="1"/>
  <c r="W3030" i="1"/>
  <c r="W3603" i="1"/>
  <c r="W4054" i="1"/>
  <c r="W4279" i="1"/>
  <c r="W4287" i="1"/>
  <c r="W3253" i="1"/>
  <c r="W5009" i="1"/>
  <c r="W4977" i="1"/>
  <c r="W4793" i="1"/>
  <c r="W4705" i="1"/>
  <c r="W4641" i="1"/>
  <c r="W4473" i="1"/>
  <c r="W4433" i="1"/>
  <c r="W4313" i="1"/>
  <c r="W3684" i="1"/>
  <c r="W3492" i="1"/>
  <c r="W3436" i="1"/>
  <c r="W2867" i="1"/>
  <c r="W2416" i="1"/>
  <c r="W2333" i="1"/>
  <c r="W2228" i="1"/>
  <c r="W2100" i="1"/>
  <c r="W1588" i="1"/>
  <c r="W855" i="1"/>
  <c r="W261" i="1"/>
  <c r="W493" i="1"/>
  <c r="W235" i="1"/>
  <c r="W388" i="1"/>
  <c r="W401" i="1"/>
  <c r="W518" i="1"/>
  <c r="W924" i="1"/>
  <c r="W1206" i="1"/>
  <c r="W672" i="1"/>
  <c r="W753" i="1"/>
  <c r="W1622" i="1"/>
  <c r="W1670" i="1"/>
  <c r="W1982" i="1"/>
  <c r="W1290" i="1"/>
  <c r="W1462" i="1"/>
  <c r="W2368" i="1"/>
  <c r="W1681" i="1"/>
  <c r="W1034" i="1"/>
  <c r="W2645" i="1"/>
  <c r="W1035" i="1"/>
  <c r="W2534" i="1"/>
  <c r="W2870" i="1"/>
  <c r="W2599" i="1"/>
  <c r="W1428" i="1"/>
  <c r="W1361" i="1"/>
  <c r="W2777" i="1"/>
  <c r="W3278" i="1"/>
  <c r="W3742" i="1"/>
  <c r="W2019" i="1"/>
  <c r="W3199" i="1"/>
  <c r="W3239" i="1"/>
  <c r="W3279" i="1"/>
  <c r="W779" i="1"/>
  <c r="W1668" i="1"/>
  <c r="W2732" i="1"/>
  <c r="W3039" i="1"/>
  <c r="W3933" i="1"/>
  <c r="W2131" i="1"/>
  <c r="W2259" i="1"/>
  <c r="W3485" i="1"/>
  <c r="W3252" i="1"/>
  <c r="W3983" i="1"/>
  <c r="W4295" i="1"/>
  <c r="W3816" i="1"/>
  <c r="W50" i="1"/>
  <c r="W221" i="1"/>
  <c r="W405" i="1"/>
  <c r="W231" i="1"/>
  <c r="W755" i="1"/>
  <c r="W360" i="1"/>
  <c r="W449" i="1"/>
  <c r="W424" i="1"/>
  <c r="W1320" i="1"/>
  <c r="W2230" i="1"/>
  <c r="W1687" i="1"/>
  <c r="W1767" i="1"/>
  <c r="W1371" i="1"/>
  <c r="W1832" i="1"/>
  <c r="W1801" i="1"/>
  <c r="W1881" i="1"/>
  <c r="W2337" i="1"/>
  <c r="W2361" i="1"/>
  <c r="W2075" i="1"/>
  <c r="W2326" i="1"/>
  <c r="W2622" i="1"/>
  <c r="W2822" i="1"/>
  <c r="W2567" i="1"/>
  <c r="W1997" i="1"/>
  <c r="W2968" i="1"/>
  <c r="W777" i="1"/>
  <c r="W2489" i="1"/>
  <c r="W3398" i="1"/>
  <c r="W3231" i="1"/>
  <c r="W3399" i="1"/>
  <c r="W2302" i="1"/>
  <c r="W3527" i="1"/>
  <c r="W4077" i="1"/>
  <c r="W4229" i="1"/>
  <c r="W3798" i="1"/>
  <c r="W3878" i="1"/>
  <c r="W1139" i="1"/>
  <c r="W4175" i="1"/>
  <c r="W3034" i="1"/>
  <c r="W4952" i="1"/>
  <c r="W4872" i="1"/>
  <c r="W4792" i="1"/>
  <c r="W4776" i="1"/>
  <c r="W4728" i="1"/>
  <c r="W4696" i="1"/>
  <c r="W4640" i="1"/>
  <c r="W4616" i="1"/>
  <c r="W4592" i="1"/>
  <c r="W4568" i="1"/>
  <c r="W4536" i="1"/>
  <c r="W4464" i="1"/>
  <c r="W4400" i="1"/>
  <c r="W4322" i="1"/>
  <c r="W4290" i="1"/>
  <c r="W4082" i="1"/>
  <c r="W3858" i="1"/>
  <c r="W3705" i="1"/>
  <c r="W3683" i="1"/>
  <c r="W3619" i="1"/>
  <c r="W3577" i="1"/>
  <c r="W3307" i="1"/>
  <c r="W3275" i="1"/>
  <c r="W3115" i="1"/>
  <c r="W3083" i="1"/>
  <c r="W3042" i="1"/>
  <c r="W2866" i="1"/>
  <c r="W2738" i="1"/>
  <c r="W2674" i="1"/>
  <c r="W2546" i="1"/>
  <c r="W2482" i="1"/>
  <c r="W2415" i="1"/>
  <c r="W2227" i="1"/>
  <c r="W2099" i="1"/>
  <c r="W1971" i="1"/>
  <c r="W1715" i="1"/>
  <c r="W1587" i="1"/>
  <c r="W852" i="1"/>
  <c r="W421" i="1"/>
  <c r="W661" i="1"/>
  <c r="W398" i="1"/>
  <c r="W145" i="1"/>
  <c r="W805" i="1"/>
  <c r="W586" i="1"/>
  <c r="W833" i="1"/>
  <c r="W919" i="1"/>
  <c r="W423" i="1"/>
  <c r="W1238" i="1"/>
  <c r="W264" i="1"/>
  <c r="W1177" i="1"/>
  <c r="W1623" i="1"/>
  <c r="W1999" i="1"/>
  <c r="W2007" i="1"/>
  <c r="W1560" i="1"/>
  <c r="W2376" i="1"/>
  <c r="W1610" i="1"/>
  <c r="W2293" i="1"/>
  <c r="W2370" i="1"/>
  <c r="W2454" i="1"/>
  <c r="W1788" i="1"/>
  <c r="W2615" i="1"/>
  <c r="W2744" i="1"/>
  <c r="W3447" i="1"/>
  <c r="W3433" i="1"/>
  <c r="W3901" i="1"/>
  <c r="W4141" i="1"/>
  <c r="W2723" i="1"/>
  <c r="W4111" i="1"/>
  <c r="W2468" i="1"/>
  <c r="W3349" i="1"/>
  <c r="W194" i="1"/>
  <c r="W37" i="1"/>
  <c r="W389" i="1"/>
  <c r="W675" i="1"/>
  <c r="W464" i="1"/>
  <c r="W236" i="1"/>
  <c r="W742" i="1"/>
  <c r="W35" i="1"/>
  <c r="W1157" i="1"/>
  <c r="W87" i="1"/>
  <c r="W989" i="1"/>
  <c r="W392" i="1"/>
  <c r="W228" i="1"/>
  <c r="W1902" i="1"/>
  <c r="W368" i="1"/>
  <c r="W1226" i="1"/>
  <c r="W1370" i="1"/>
  <c r="W1911" i="1"/>
  <c r="W679" i="1"/>
  <c r="W2016" i="1"/>
  <c r="W1076" i="1"/>
  <c r="W2202" i="1"/>
  <c r="W2973" i="1"/>
  <c r="W560" i="1"/>
  <c r="W1155" i="1"/>
  <c r="W2284" i="1"/>
  <c r="W2551" i="1"/>
  <c r="W564" i="1"/>
  <c r="W1252" i="1"/>
  <c r="W1725" i="1"/>
  <c r="W2528" i="1"/>
  <c r="W2745" i="1"/>
  <c r="W2937" i="1"/>
  <c r="W3126" i="1"/>
  <c r="W606" i="1"/>
  <c r="W2538" i="1"/>
  <c r="W2746" i="1"/>
  <c r="W2906" i="1"/>
  <c r="W2603" i="1"/>
  <c r="W3003" i="1"/>
  <c r="W3909" i="1"/>
  <c r="W4197" i="1"/>
  <c r="W4046" i="1"/>
  <c r="W4151" i="1"/>
  <c r="W1685" i="1"/>
  <c r="W5007" i="1"/>
  <c r="W4991" i="1"/>
  <c r="W4967" i="1"/>
  <c r="W4951" i="1"/>
  <c r="W4927" i="1"/>
  <c r="W4919" i="1"/>
  <c r="W4903" i="1"/>
  <c r="W4879" i="1"/>
  <c r="W4863" i="1"/>
  <c r="W4839" i="1"/>
  <c r="W4799" i="1"/>
  <c r="W4791" i="1"/>
  <c r="W4767" i="1"/>
  <c r="W4671" i="1"/>
  <c r="W4591" i="1"/>
  <c r="W4535" i="1"/>
  <c r="W4503" i="1"/>
  <c r="W4439" i="1"/>
  <c r="W4415" i="1"/>
  <c r="W4399" i="1"/>
  <c r="W4359" i="1"/>
  <c r="W4341" i="1"/>
  <c r="W4299" i="1"/>
  <c r="W4177" i="1"/>
  <c r="W4145" i="1"/>
  <c r="W4129" i="1"/>
  <c r="W4081" i="1"/>
  <c r="W4049" i="1"/>
  <c r="W3809" i="1"/>
  <c r="W3777" i="1"/>
  <c r="W3660" i="1"/>
  <c r="W3618" i="1"/>
  <c r="W3575" i="1"/>
  <c r="W3532" i="1"/>
  <c r="W3490" i="1"/>
  <c r="W3434" i="1"/>
  <c r="W3402" i="1"/>
  <c r="W3274" i="1"/>
  <c r="W3242" i="1"/>
  <c r="W3178" i="1"/>
  <c r="W3146" i="1"/>
  <c r="W2865" i="1"/>
  <c r="W2801" i="1"/>
  <c r="W2737" i="1"/>
  <c r="W2673" i="1"/>
  <c r="W2609" i="1"/>
  <c r="W2545" i="1"/>
  <c r="W2331" i="1"/>
  <c r="W1970" i="1"/>
  <c r="W1435" i="1"/>
  <c r="W1201" i="1"/>
  <c r="W509" i="1"/>
  <c r="W613" i="1"/>
  <c r="W22" i="1"/>
  <c r="W102" i="1"/>
  <c r="W254" i="1"/>
  <c r="W806" i="1"/>
  <c r="W879" i="1"/>
  <c r="W961" i="1"/>
  <c r="W1068" i="1"/>
  <c r="W1519" i="1"/>
  <c r="W163" i="1"/>
  <c r="W1830" i="1"/>
  <c r="W1926" i="1"/>
  <c r="W2126" i="1"/>
  <c r="W1130" i="1"/>
  <c r="W1695" i="1"/>
  <c r="W1831" i="1"/>
  <c r="W2079" i="1"/>
  <c r="W2279" i="1"/>
  <c r="W1097" i="1"/>
  <c r="W1665" i="1"/>
  <c r="W2249" i="1"/>
  <c r="W2218" i="1"/>
  <c r="W2266" i="1"/>
  <c r="W2765" i="1"/>
  <c r="W2358" i="1"/>
  <c r="W1602" i="1"/>
  <c r="W1826" i="1"/>
  <c r="W3254" i="1"/>
  <c r="W1827" i="1"/>
  <c r="W2651" i="1"/>
  <c r="W3344" i="1"/>
  <c r="W3002" i="1"/>
  <c r="W3591" i="1"/>
  <c r="W4165" i="1"/>
  <c r="W3203" i="1"/>
  <c r="W1393" i="1"/>
  <c r="W3141" i="1"/>
  <c r="W3563" i="1"/>
  <c r="W13" i="1"/>
  <c r="W530" i="1"/>
  <c r="W455" i="1"/>
  <c r="W550" i="1"/>
  <c r="W319" i="1"/>
  <c r="W1366" i="1"/>
  <c r="W500" i="1"/>
  <c r="W1043" i="1"/>
  <c r="W1020" i="1"/>
  <c r="W1630" i="1"/>
  <c r="W1646" i="1"/>
  <c r="W1967" i="1"/>
  <c r="W2073" i="1"/>
  <c r="W2462" i="1"/>
  <c r="W1284" i="1"/>
  <c r="W3086" i="1"/>
  <c r="W3438" i="1"/>
  <c r="W3550" i="1"/>
  <c r="W3215" i="1"/>
  <c r="W2346" i="1"/>
  <c r="W3071" i="1"/>
  <c r="W4045" i="1"/>
  <c r="W4093" i="1"/>
  <c r="W3838" i="1"/>
  <c r="W3475" i="1"/>
  <c r="W154" i="1"/>
  <c r="W5" i="1"/>
  <c r="W538" i="1"/>
  <c r="W593" i="1"/>
  <c r="W773" i="1"/>
  <c r="W650" i="1"/>
  <c r="W862" i="1"/>
  <c r="W591" i="1"/>
  <c r="W722" i="1"/>
  <c r="W1125" i="1"/>
  <c r="W810" i="1"/>
  <c r="W1310" i="1"/>
  <c r="W1175" i="1"/>
  <c r="W1144" i="1"/>
  <c r="W1405" i="1"/>
  <c r="W1542" i="1"/>
  <c r="W1506" i="1"/>
  <c r="W1608" i="1"/>
  <c r="W1896" i="1"/>
  <c r="W2400" i="1"/>
  <c r="W1180" i="1"/>
  <c r="W1196" i="1"/>
  <c r="W1518" i="1"/>
  <c r="W1993" i="1"/>
  <c r="W2433" i="1"/>
  <c r="W2348" i="1"/>
  <c r="W1283" i="1"/>
  <c r="W2430" i="1"/>
  <c r="W2479" i="1"/>
  <c r="W2600" i="1"/>
  <c r="W2784" i="1"/>
  <c r="W2473" i="1"/>
  <c r="W2633" i="1"/>
  <c r="W3326" i="1"/>
  <c r="W1539" i="1"/>
  <c r="W1987" i="1"/>
  <c r="W2522" i="1"/>
  <c r="W2874" i="1"/>
  <c r="W3375" i="1"/>
  <c r="W2116" i="1"/>
  <c r="W3312" i="1"/>
  <c r="W3352" i="1"/>
  <c r="W1733" i="1"/>
  <c r="W3089" i="1"/>
  <c r="W3393" i="1"/>
  <c r="W3644" i="1"/>
  <c r="W2978" i="1"/>
  <c r="W3331" i="1"/>
  <c r="W4246" i="1"/>
  <c r="W2819" i="1"/>
  <c r="W3188" i="1"/>
  <c r="W3380" i="1"/>
  <c r="W3775" i="1"/>
  <c r="W3903" i="1"/>
  <c r="W3975" i="1"/>
  <c r="W2261" i="1"/>
  <c r="W2788" i="1"/>
  <c r="W4096" i="1"/>
  <c r="W4240" i="1"/>
  <c r="W496" i="1"/>
  <c r="W544" i="1"/>
  <c r="W754" i="1"/>
  <c r="W1050" i="1"/>
  <c r="W2336" i="1"/>
  <c r="W723" i="1"/>
  <c r="W1977" i="1"/>
  <c r="W1530" i="1"/>
  <c r="W2139" i="1"/>
  <c r="W2237" i="1"/>
  <c r="W1698" i="1"/>
  <c r="W2665" i="1"/>
  <c r="W2873" i="1"/>
  <c r="W3246" i="1"/>
  <c r="W3319" i="1"/>
  <c r="W3552" i="1"/>
  <c r="W3233" i="1"/>
  <c r="W3709" i="1"/>
  <c r="W4063" i="1"/>
  <c r="W279" i="1"/>
  <c r="W3627" i="1"/>
  <c r="W238" i="1"/>
  <c r="W211" i="1"/>
  <c r="W766" i="1"/>
  <c r="W808" i="1"/>
  <c r="W232" i="1"/>
  <c r="W681" i="1"/>
  <c r="W280" i="1"/>
  <c r="W642" i="1"/>
  <c r="W881" i="1"/>
  <c r="W1269" i="1"/>
  <c r="W1003" i="1"/>
  <c r="W420" i="1"/>
  <c r="W1367" i="1"/>
  <c r="W1168" i="1"/>
  <c r="W1384" i="1"/>
  <c r="W836" i="1"/>
  <c r="W2198" i="1"/>
  <c r="W1113" i="1"/>
  <c r="W1839" i="1"/>
  <c r="W802" i="1"/>
  <c r="W1323" i="1"/>
  <c r="W1453" i="1"/>
  <c r="W1616" i="1"/>
  <c r="W1760" i="1"/>
  <c r="W2080" i="1"/>
  <c r="W2025" i="1"/>
  <c r="W2233" i="1"/>
  <c r="W2885" i="1"/>
  <c r="W2910" i="1"/>
  <c r="W1821" i="1"/>
  <c r="W1955" i="1"/>
  <c r="W2506" i="1"/>
  <c r="W3423" i="1"/>
  <c r="W1604" i="1"/>
  <c r="W1502" i="1"/>
  <c r="W3602" i="1"/>
  <c r="W3219" i="1"/>
  <c r="W3251" i="1"/>
  <c r="W3902" i="1"/>
  <c r="W3348" i="1"/>
  <c r="W3412" i="1"/>
  <c r="W1941" i="1"/>
  <c r="W3076" i="1"/>
  <c r="W237" i="1"/>
  <c r="W150" i="1"/>
  <c r="W797" i="1"/>
  <c r="W185" i="1"/>
  <c r="W877" i="1"/>
  <c r="W359" i="1"/>
  <c r="W1272" i="1"/>
  <c r="W1456" i="1"/>
  <c r="W1337" i="1"/>
  <c r="W1870" i="1"/>
  <c r="W2142" i="1"/>
  <c r="W2254" i="1"/>
  <c r="W920" i="1"/>
  <c r="W1577" i="1"/>
  <c r="W2297" i="1"/>
  <c r="W1930" i="1"/>
  <c r="W2403" i="1"/>
  <c r="W2735" i="1"/>
  <c r="W2767" i="1"/>
  <c r="W1470" i="1"/>
  <c r="W2512" i="1"/>
  <c r="W2576" i="1"/>
  <c r="W2792" i="1"/>
  <c r="W2729" i="1"/>
  <c r="W3702" i="1"/>
  <c r="W1104" i="1"/>
  <c r="W3175" i="1"/>
  <c r="W3455" i="1"/>
  <c r="W1700" i="1"/>
  <c r="W2426" i="1"/>
  <c r="W3120" i="1"/>
  <c r="W143" i="1"/>
  <c r="W2408" i="1"/>
  <c r="W2876" i="1"/>
  <c r="W3209" i="1"/>
  <c r="W2658" i="1"/>
  <c r="W3540" i="1"/>
  <c r="W3732" i="1"/>
  <c r="W3743" i="1"/>
  <c r="W4303" i="1"/>
  <c r="W2660" i="1"/>
  <c r="W3768" i="1"/>
  <c r="W286" i="1"/>
  <c r="W406" i="1"/>
  <c r="W547" i="1"/>
  <c r="W263" i="1"/>
  <c r="W562" i="1"/>
  <c r="W705" i="1"/>
  <c r="W934" i="1"/>
  <c r="W1079" i="1"/>
  <c r="W115" i="1"/>
  <c r="W1001" i="1"/>
  <c r="W447" i="1"/>
  <c r="W662" i="1"/>
  <c r="W827" i="1"/>
  <c r="W1013" i="1"/>
  <c r="W161" i="1"/>
  <c r="W1511" i="1"/>
  <c r="W1535" i="1"/>
  <c r="W1058" i="1"/>
  <c r="W1480" i="1"/>
  <c r="W1162" i="1"/>
  <c r="W1639" i="1"/>
  <c r="W1791" i="1"/>
  <c r="W1410" i="1"/>
  <c r="W2160" i="1"/>
  <c r="W1397" i="1"/>
  <c r="W1721" i="1"/>
  <c r="W1921" i="1"/>
  <c r="W2081" i="1"/>
  <c r="W647" i="1"/>
  <c r="W2170" i="1"/>
  <c r="W2477" i="1"/>
  <c r="W2655" i="1"/>
  <c r="W2560" i="1"/>
  <c r="W3222" i="1"/>
  <c r="W3630" i="1"/>
  <c r="W2762" i="1"/>
  <c r="W1605" i="1"/>
  <c r="W3145" i="1"/>
  <c r="W1810" i="1"/>
  <c r="W2258" i="1"/>
  <c r="W3559" i="1"/>
  <c r="W3139" i="1"/>
  <c r="W3571" i="1"/>
  <c r="W2500" i="1"/>
  <c r="W3301" i="1"/>
  <c r="W4048" i="1"/>
  <c r="W258" i="1"/>
  <c r="W262" i="1"/>
  <c r="W92" i="1"/>
  <c r="W757" i="1"/>
  <c r="W147" i="1"/>
  <c r="W546" i="1"/>
  <c r="W841" i="1"/>
  <c r="W926" i="1"/>
  <c r="W697" i="1"/>
  <c r="W1049" i="1"/>
  <c r="W409" i="1"/>
  <c r="W1149" i="1"/>
  <c r="W481" i="1"/>
  <c r="W1263" i="1"/>
  <c r="W193" i="1"/>
  <c r="W1044" i="1"/>
  <c r="W1232" i="1"/>
  <c r="W1072" i="1"/>
  <c r="W1782" i="1"/>
  <c r="W1775" i="1"/>
  <c r="W2047" i="1"/>
  <c r="W176" i="1"/>
  <c r="W1576" i="1"/>
  <c r="W1816" i="1"/>
  <c r="W2344" i="1"/>
  <c r="W1115" i="1"/>
  <c r="W2058" i="1"/>
  <c r="W2949" i="1"/>
  <c r="W2997" i="1"/>
  <c r="W331" i="1"/>
  <c r="W2203" i="1"/>
  <c r="W2950" i="1"/>
  <c r="W1852" i="1"/>
  <c r="W2943" i="1"/>
  <c r="W2298" i="1"/>
  <c r="W2889" i="1"/>
  <c r="W2954" i="1"/>
  <c r="W2970" i="1"/>
  <c r="W3351" i="1"/>
  <c r="W1235" i="1"/>
  <c r="W1924" i="1"/>
  <c r="W2955" i="1"/>
  <c r="W2556" i="1"/>
  <c r="W1938" i="1"/>
  <c r="W3028" i="1"/>
  <c r="W3989" i="1"/>
  <c r="W2626" i="1"/>
  <c r="W3613" i="1"/>
  <c r="W3870" i="1"/>
  <c r="W4110" i="1"/>
  <c r="W3951" i="1"/>
  <c r="W3157" i="1"/>
  <c r="W3489" i="1"/>
  <c r="W458" i="1"/>
  <c r="W119" i="1"/>
  <c r="W804" i="1"/>
  <c r="W452" i="1"/>
  <c r="W71" i="1"/>
  <c r="W623" i="1"/>
  <c r="W958" i="1"/>
  <c r="W129" i="1"/>
  <c r="W553" i="1"/>
  <c r="W807" i="1"/>
  <c r="W153" i="1"/>
  <c r="W689" i="1"/>
  <c r="W1118" i="1"/>
  <c r="W876" i="1"/>
  <c r="W1380" i="1"/>
  <c r="W1493" i="1"/>
  <c r="W1854" i="1"/>
  <c r="W1735" i="1"/>
  <c r="W2063" i="1"/>
  <c r="W1051" i="1"/>
  <c r="W1508" i="1"/>
  <c r="W1649" i="1"/>
  <c r="W1745" i="1"/>
  <c r="W1345" i="1"/>
  <c r="W2861" i="1"/>
  <c r="W1186" i="1"/>
  <c r="W2171" i="1"/>
  <c r="W2486" i="1"/>
  <c r="W2806" i="1"/>
  <c r="W1085" i="1"/>
  <c r="W936" i="1"/>
  <c r="W2146" i="1"/>
  <c r="W2698" i="1"/>
  <c r="W2858" i="1"/>
  <c r="W3296" i="1"/>
  <c r="W1669" i="1"/>
  <c r="W2716" i="1"/>
  <c r="W1746" i="1"/>
  <c r="W3250" i="1"/>
  <c r="W3471" i="1"/>
  <c r="W1266" i="1"/>
  <c r="W4174" i="1"/>
  <c r="W1556" i="1"/>
  <c r="W3679" i="1"/>
  <c r="W4095" i="1"/>
  <c r="W4255" i="1"/>
  <c r="W2916" i="1"/>
  <c r="W3928" i="1"/>
  <c r="W4024" i="1"/>
  <c r="W4168" i="1"/>
  <c r="W4200" i="1"/>
  <c r="W58" i="1"/>
  <c r="W541" i="1"/>
  <c r="W294" i="1"/>
  <c r="W260" i="1"/>
  <c r="W595" i="1"/>
  <c r="W819" i="1"/>
  <c r="W899" i="1"/>
  <c r="W1116" i="1"/>
  <c r="W688" i="1"/>
  <c r="W1214" i="1"/>
  <c r="W188" i="1"/>
  <c r="W127" i="1"/>
  <c r="W1019" i="1"/>
  <c r="W1032" i="1"/>
  <c r="W1512" i="1"/>
  <c r="W1483" i="1"/>
  <c r="W167" i="1"/>
  <c r="W628" i="1"/>
  <c r="W1640" i="1"/>
  <c r="W1664" i="1"/>
  <c r="W1944" i="1"/>
  <c r="W243" i="1"/>
  <c r="W763" i="1"/>
  <c r="W1913" i="1"/>
  <c r="W1985" i="1"/>
  <c r="W2225" i="1"/>
  <c r="W2425" i="1"/>
  <c r="W2250" i="1"/>
  <c r="W2379" i="1"/>
  <c r="W1563" i="1"/>
  <c r="W1676" i="1"/>
  <c r="W3294" i="1"/>
  <c r="W3127" i="1"/>
  <c r="W2444" i="1"/>
  <c r="W2700" i="1"/>
  <c r="W265" i="1"/>
  <c r="W4117" i="1"/>
  <c r="W3379" i="1"/>
  <c r="W3750" i="1"/>
  <c r="W3846" i="1"/>
  <c r="W4022" i="1"/>
  <c r="W4030" i="1"/>
  <c r="W4286" i="1"/>
  <c r="W3237" i="1"/>
  <c r="W4112" i="1"/>
  <c r="W178" i="1"/>
  <c r="W575" i="1"/>
  <c r="W788" i="1"/>
  <c r="W273" i="1"/>
  <c r="W48" i="1"/>
  <c r="W691" i="1"/>
  <c r="W683" i="1"/>
  <c r="W616" i="1"/>
  <c r="W1056" i="1"/>
  <c r="W1255" i="1"/>
  <c r="W1679" i="1"/>
  <c r="W1355" i="1"/>
  <c r="W2144" i="1"/>
  <c r="W882" i="1"/>
  <c r="W2526" i="1"/>
  <c r="W2742" i="1"/>
  <c r="W2982" i="1"/>
  <c r="W1644" i="1"/>
  <c r="W1645" i="1"/>
  <c r="W1869" i="1"/>
  <c r="W2413" i="1"/>
  <c r="W2456" i="1"/>
  <c r="W2848" i="1"/>
  <c r="W1730" i="1"/>
  <c r="W2319" i="1"/>
  <c r="W2505" i="1"/>
  <c r="W1667" i="1"/>
  <c r="W2650" i="1"/>
  <c r="W3191" i="1"/>
  <c r="W2699" i="1"/>
  <c r="W3288" i="1"/>
  <c r="W1265" i="1"/>
  <c r="W1875" i="1"/>
  <c r="W3645" i="1"/>
  <c r="W3822" i="1"/>
  <c r="W2531" i="1"/>
  <c r="W2883" i="1"/>
  <c r="W3759" i="1"/>
  <c r="W3617" i="1"/>
  <c r="W3649" i="1"/>
  <c r="W274" i="1"/>
  <c r="W61" i="1"/>
  <c r="W132" i="1"/>
  <c r="W299" i="1"/>
  <c r="W419" i="1"/>
  <c r="W33" i="1"/>
  <c r="W835" i="1"/>
  <c r="W912" i="1"/>
  <c r="W1221" i="1"/>
  <c r="W1078" i="1"/>
  <c r="W1327" i="1"/>
  <c r="W2046" i="1"/>
  <c r="W1711" i="1"/>
  <c r="W2263" i="1"/>
  <c r="W1976" i="1"/>
  <c r="W2040" i="1"/>
  <c r="W2184" i="1"/>
  <c r="W1817" i="1"/>
  <c r="W2169" i="1"/>
  <c r="W1509" i="1"/>
  <c r="W1626" i="1"/>
  <c r="W2411" i="1"/>
  <c r="W2550" i="1"/>
  <c r="W883" i="1"/>
  <c r="W1612" i="1"/>
  <c r="W1756" i="1"/>
  <c r="W2076" i="1"/>
  <c r="W2711" i="1"/>
  <c r="W2975" i="1"/>
  <c r="W2983" i="1"/>
  <c r="W826" i="1"/>
  <c r="W1629" i="1"/>
  <c r="W2029" i="1"/>
  <c r="W2093" i="1"/>
  <c r="W2536" i="1"/>
  <c r="W1986" i="1"/>
  <c r="W3190" i="1"/>
  <c r="W3734" i="1"/>
  <c r="W2794" i="1"/>
  <c r="W2907" i="1"/>
  <c r="W3456" i="1"/>
  <c r="W3680" i="1"/>
  <c r="W1861" i="1"/>
  <c r="W2324" i="1"/>
  <c r="W3361" i="1"/>
  <c r="W3417" i="1"/>
  <c r="W3465" i="1"/>
  <c r="W2561" i="1"/>
  <c r="W3362" i="1"/>
  <c r="W3708" i="1"/>
  <c r="W1388" i="1"/>
  <c r="W1747" i="1"/>
  <c r="W3004" i="1"/>
  <c r="W4070" i="1"/>
  <c r="W1684" i="1"/>
  <c r="W2499" i="1"/>
  <c r="W2659" i="1"/>
  <c r="W3626" i="1"/>
  <c r="W3733" i="1"/>
  <c r="W4120" i="1"/>
  <c r="E2" i="4"/>
  <c r="E93" i="4"/>
  <c r="E85" i="4"/>
  <c r="E77" i="4"/>
  <c r="E69" i="4"/>
  <c r="E61" i="4"/>
  <c r="E53" i="4"/>
  <c r="E45" i="4"/>
  <c r="E37" i="4"/>
  <c r="E29" i="4"/>
  <c r="E21" i="4"/>
  <c r="E13" i="4"/>
  <c r="E5" i="4"/>
  <c r="W5006" i="1"/>
  <c r="W4998" i="1"/>
  <c r="W4982" i="1"/>
  <c r="W4974" i="1"/>
  <c r="W4966" i="1"/>
  <c r="W4958" i="1"/>
  <c r="W4950" i="1"/>
  <c r="W4942" i="1"/>
  <c r="W4934" i="1"/>
  <c r="W4926" i="1"/>
  <c r="W4918" i="1"/>
  <c r="W4910" i="1"/>
  <c r="W4902" i="1"/>
  <c r="W4894" i="1"/>
  <c r="W4886" i="1"/>
  <c r="W4878" i="1"/>
  <c r="W4870" i="1"/>
  <c r="W4862" i="1"/>
  <c r="W4854" i="1"/>
  <c r="W4846" i="1"/>
  <c r="W4838" i="1"/>
  <c r="W4830" i="1"/>
  <c r="W4814" i="1"/>
  <c r="W4806" i="1"/>
  <c r="W4798" i="1"/>
  <c r="W4790" i="1"/>
  <c r="W4782" i="1"/>
  <c r="W4774" i="1"/>
  <c r="W4758" i="1"/>
  <c r="W4750" i="1"/>
  <c r="W4742" i="1"/>
  <c r="W4726" i="1"/>
  <c r="W4718" i="1"/>
  <c r="W4710" i="1"/>
  <c r="W4702" i="1"/>
  <c r="W4694" i="1"/>
  <c r="W4686" i="1"/>
  <c r="W4678" i="1"/>
  <c r="W4670" i="1"/>
  <c r="W4662" i="1"/>
  <c r="W4654" i="1"/>
  <c r="W4646" i="1"/>
  <c r="W4638" i="1"/>
  <c r="W4630" i="1"/>
  <c r="W4622" i="1"/>
  <c r="W4614" i="1"/>
  <c r="W4606" i="1"/>
  <c r="W4598" i="1"/>
  <c r="W4590" i="1"/>
  <c r="W4582" i="1"/>
  <c r="W4574" i="1"/>
  <c r="W4566" i="1"/>
  <c r="W4558" i="1"/>
  <c r="W4550" i="1"/>
  <c r="W4542" i="1"/>
  <c r="W4534" i="1"/>
  <c r="W4526" i="1"/>
  <c r="W4518" i="1"/>
  <c r="W4510" i="1"/>
  <c r="W4502" i="1"/>
  <c r="W4486" i="1"/>
  <c r="W4470" i="1"/>
  <c r="W4462" i="1"/>
  <c r="W4454" i="1"/>
  <c r="W4446" i="1"/>
  <c r="W4438" i="1"/>
  <c r="W4430" i="1"/>
  <c r="W4422" i="1"/>
  <c r="W4414" i="1"/>
  <c r="W4406" i="1"/>
  <c r="W4398" i="1"/>
  <c r="W4390" i="1"/>
  <c r="W4382" i="1"/>
  <c r="W4374" i="1"/>
  <c r="W4366" i="1"/>
  <c r="W4358" i="1"/>
  <c r="W4349" i="1"/>
  <c r="W4340" i="1"/>
  <c r="W4330" i="1"/>
  <c r="W4320" i="1"/>
  <c r="W4298" i="1"/>
  <c r="W4288" i="1"/>
  <c r="W4276" i="1"/>
  <c r="W4265" i="1"/>
  <c r="W4251" i="1"/>
  <c r="W4236" i="1"/>
  <c r="W4220" i="1"/>
  <c r="W4188" i="1"/>
  <c r="W4172" i="1"/>
  <c r="W4156" i="1"/>
  <c r="W4140" i="1"/>
  <c r="W4124" i="1"/>
  <c r="W4108" i="1"/>
  <c r="W4092" i="1"/>
  <c r="W4076" i="1"/>
  <c r="W4060" i="1"/>
  <c r="W4028" i="1"/>
  <c r="W4012" i="1"/>
  <c r="W3980" i="1"/>
  <c r="W3964" i="1"/>
  <c r="W3948" i="1"/>
  <c r="W3932" i="1"/>
  <c r="W3916" i="1"/>
  <c r="W3900" i="1"/>
  <c r="W3884" i="1"/>
  <c r="W3868" i="1"/>
  <c r="W3852" i="1"/>
  <c r="W3836" i="1"/>
  <c r="W3820" i="1"/>
  <c r="W3804" i="1"/>
  <c r="W3788" i="1"/>
  <c r="W3772" i="1"/>
  <c r="W3756" i="1"/>
  <c r="W3739" i="1"/>
  <c r="W3717" i="1"/>
  <c r="W3675" i="1"/>
  <c r="W3633" i="1"/>
  <c r="W3611" i="1"/>
  <c r="W3589" i="1"/>
  <c r="W3569" i="1"/>
  <c r="W3547" i="1"/>
  <c r="W3525" i="1"/>
  <c r="W3483" i="1"/>
  <c r="W3453" i="1"/>
  <c r="W3421" i="1"/>
  <c r="W3389" i="1"/>
  <c r="W3357" i="1"/>
  <c r="W3325" i="1"/>
  <c r="W3293" i="1"/>
  <c r="W3261" i="1"/>
  <c r="W3229" i="1"/>
  <c r="W3133" i="1"/>
  <c r="W3101" i="1"/>
  <c r="W3066" i="1"/>
  <c r="W2964" i="1"/>
  <c r="W2900" i="1"/>
  <c r="W2836" i="1"/>
  <c r="W2772" i="1"/>
  <c r="W2708" i="1"/>
  <c r="W2644" i="1"/>
  <c r="W2580" i="1"/>
  <c r="W2516" i="1"/>
  <c r="W2378" i="1"/>
  <c r="W2165" i="1"/>
  <c r="W2037" i="1"/>
  <c r="W1909" i="1"/>
  <c r="W1781" i="1"/>
  <c r="W1653" i="1"/>
  <c r="W1332" i="1"/>
  <c r="W165" i="1"/>
  <c r="W605" i="1"/>
  <c r="W520" i="1"/>
  <c r="W1365" i="1"/>
  <c r="W572" i="1"/>
  <c r="W1159" i="1"/>
  <c r="W600" i="1"/>
  <c r="W1720" i="1"/>
  <c r="W2024" i="1"/>
  <c r="W2064" i="1"/>
  <c r="W948" i="1"/>
  <c r="W2495" i="1"/>
  <c r="W2519" i="1"/>
  <c r="W2759" i="1"/>
  <c r="W2648" i="1"/>
  <c r="W3000" i="1"/>
  <c r="W1571" i="1"/>
  <c r="W3439" i="1"/>
  <c r="W407" i="1"/>
  <c r="W1956" i="1"/>
  <c r="W3264" i="1"/>
  <c r="W3408" i="1"/>
  <c r="W3448" i="1"/>
  <c r="W3241" i="1"/>
  <c r="W3457" i="1"/>
  <c r="W2850" i="1"/>
  <c r="W2946" i="1"/>
  <c r="W3910" i="1"/>
  <c r="W4319" i="1"/>
  <c r="W386" i="1"/>
  <c r="W142" i="1"/>
  <c r="W692" i="1"/>
  <c r="W603" i="1"/>
  <c r="W416" i="1"/>
  <c r="W417" i="1"/>
  <c r="W895" i="1"/>
  <c r="W967" i="1"/>
  <c r="W52" i="1"/>
  <c r="W727" i="1"/>
  <c r="W59" i="1"/>
  <c r="W1208" i="1"/>
  <c r="W1288" i="1"/>
  <c r="W1094" i="1"/>
  <c r="W1959" i="1"/>
  <c r="W2039" i="1"/>
  <c r="W871" i="1"/>
  <c r="W1753" i="1"/>
  <c r="W1777" i="1"/>
  <c r="W2185" i="1"/>
  <c r="W2717" i="1"/>
  <c r="W2965" i="1"/>
  <c r="W2155" i="1"/>
  <c r="W344" i="1"/>
  <c r="W3334" i="1"/>
  <c r="W1010" i="1"/>
  <c r="W140" i="1"/>
  <c r="W1171" i="1"/>
  <c r="W1300" i="1"/>
  <c r="W2460" i="1"/>
  <c r="W3297" i="1"/>
  <c r="W4221" i="1"/>
  <c r="W2530" i="1"/>
  <c r="W3879" i="1"/>
  <c r="W3445" i="1"/>
  <c r="W34" i="1"/>
  <c r="W410" i="1"/>
  <c r="W445" i="1"/>
  <c r="W134" i="1"/>
  <c r="W174" i="1"/>
  <c r="W16" i="1"/>
  <c r="W323" i="1"/>
  <c r="W951" i="1"/>
  <c r="W582" i="1"/>
  <c r="W1107" i="1"/>
  <c r="W925" i="1"/>
  <c r="W1091" i="1"/>
  <c r="W1092" i="1"/>
  <c r="W1152" i="1"/>
  <c r="W1145" i="1"/>
  <c r="W1710" i="1"/>
  <c r="W1807" i="1"/>
  <c r="W1147" i="1"/>
  <c r="W1688" i="1"/>
  <c r="W2248" i="1"/>
  <c r="W497" i="1"/>
  <c r="W1713" i="1"/>
  <c r="W2145" i="1"/>
  <c r="W1121" i="1"/>
  <c r="W1594" i="1"/>
  <c r="W2122" i="1"/>
  <c r="W3021" i="1"/>
  <c r="W2638" i="1"/>
  <c r="W2718" i="1"/>
  <c r="W2862" i="1"/>
  <c r="W1219" i="1"/>
  <c r="W1837" i="1"/>
  <c r="W2704" i="1"/>
  <c r="W1412" i="1"/>
  <c r="W3057" i="1"/>
  <c r="W3012" i="1"/>
  <c r="W3184" i="1"/>
  <c r="W3656" i="1"/>
  <c r="W1701" i="1"/>
  <c r="W3081" i="1"/>
  <c r="W3257" i="1"/>
  <c r="W3411" i="1"/>
  <c r="W4318" i="1"/>
  <c r="W2563" i="1"/>
  <c r="W3054" i="1"/>
  <c r="W3952" i="1"/>
  <c r="W130" i="1"/>
  <c r="W370" i="1"/>
  <c r="W581" i="1"/>
  <c r="W454" i="1"/>
  <c r="W311" i="1"/>
  <c r="W387" i="1"/>
  <c r="W584" i="1"/>
  <c r="W427" i="1"/>
  <c r="W440" i="1"/>
  <c r="W484" i="1"/>
  <c r="W539" i="1"/>
  <c r="W252" i="1"/>
  <c r="W619" i="1"/>
  <c r="W200" i="1"/>
  <c r="W303" i="1"/>
  <c r="W590" i="1"/>
  <c r="W123" i="1"/>
  <c r="W829" i="1"/>
  <c r="W1126" i="1"/>
  <c r="W1479" i="1"/>
  <c r="W1607" i="1"/>
  <c r="W2071" i="1"/>
  <c r="W2127" i="1"/>
  <c r="W2223" i="1"/>
  <c r="W1195" i="1"/>
  <c r="W803" i="1"/>
  <c r="W2321" i="1"/>
  <c r="W2186" i="1"/>
  <c r="W1739" i="1"/>
  <c r="W2894" i="1"/>
  <c r="W2455" i="1"/>
  <c r="W2575" i="1"/>
  <c r="W3031" i="1"/>
  <c r="W2077" i="1"/>
  <c r="W2109" i="1"/>
  <c r="W2362" i="1"/>
  <c r="W2921" i="1"/>
  <c r="W3102" i="1"/>
  <c r="W3159" i="1"/>
  <c r="W2747" i="1"/>
  <c r="W3624" i="1"/>
  <c r="W3632" i="1"/>
  <c r="W2004" i="1"/>
  <c r="W4055" i="1"/>
  <c r="W3009" i="1"/>
  <c r="W3752" i="1"/>
  <c r="W4216" i="1"/>
  <c r="W210" i="1"/>
  <c r="W3" i="1"/>
  <c r="W502" i="1"/>
  <c r="W199" i="1"/>
  <c r="W495" i="1"/>
  <c r="W853" i="1"/>
  <c r="W768" i="1"/>
  <c r="W1199" i="1"/>
  <c r="W1176" i="1"/>
  <c r="W715" i="1"/>
  <c r="W1847" i="1"/>
  <c r="W1769" i="1"/>
  <c r="W1546" i="1"/>
  <c r="W2010" i="1"/>
  <c r="W2701" i="1"/>
  <c r="W2494" i="1"/>
  <c r="W2510" i="1"/>
  <c r="W1900" i="1"/>
  <c r="W2719" i="1"/>
  <c r="W1124" i="1"/>
  <c r="W2832" i="1"/>
  <c r="W3064" i="1"/>
  <c r="W3206" i="1"/>
  <c r="W3542" i="1"/>
  <c r="W3662" i="1"/>
  <c r="W3216" i="1"/>
  <c r="W3504" i="1"/>
  <c r="W2636" i="1"/>
  <c r="W2497" i="1"/>
  <c r="W1478" i="1"/>
  <c r="W3657" i="1"/>
  <c r="W4214" i="1"/>
  <c r="W2851" i="1"/>
  <c r="W3499" i="1"/>
  <c r="W5001" i="1"/>
  <c r="W4953" i="1"/>
  <c r="W4905" i="1"/>
  <c r="W4801" i="1"/>
  <c r="W4617" i="1"/>
  <c r="W4593" i="1"/>
  <c r="W4489" i="1"/>
  <c r="W4465" i="1"/>
  <c r="W4344" i="1"/>
  <c r="W317" i="1"/>
  <c r="W485" i="1"/>
  <c r="W632" i="1"/>
  <c r="W894" i="1"/>
  <c r="W873" i="1"/>
  <c r="W712" i="1"/>
  <c r="W928" i="1"/>
  <c r="W992" i="1"/>
  <c r="W1776" i="1"/>
  <c r="W1641" i="1"/>
  <c r="W2933" i="1"/>
  <c r="W3045" i="1"/>
  <c r="W1547" i="1"/>
  <c r="W2543" i="1"/>
  <c r="W2205" i="1"/>
  <c r="W2537" i="1"/>
  <c r="W3067" i="1"/>
  <c r="W408" i="1"/>
  <c r="W4007" i="1"/>
  <c r="W122" i="1"/>
  <c r="W94" i="1"/>
  <c r="W270" i="1"/>
  <c r="W287" i="1"/>
  <c r="W719" i="1"/>
  <c r="W1055" i="1"/>
  <c r="W570" i="1"/>
  <c r="W251" i="1"/>
  <c r="W815" i="1"/>
  <c r="W915" i="1"/>
  <c r="W1018" i="1"/>
  <c r="W1287" i="1"/>
  <c r="W1527" i="1"/>
  <c r="W1289" i="1"/>
  <c r="W1758" i="1"/>
  <c r="W2174" i="1"/>
  <c r="W1178" i="1"/>
  <c r="W1485" i="1"/>
  <c r="W76" i="1"/>
  <c r="W3015" i="1"/>
  <c r="W2018" i="1"/>
  <c r="W3150" i="1"/>
  <c r="W1362" i="1"/>
  <c r="W909" i="1"/>
  <c r="W3313" i="1"/>
  <c r="W3154" i="1"/>
  <c r="W3107" i="1"/>
  <c r="W3155" i="1"/>
  <c r="W3519" i="1"/>
  <c r="W4031" i="1"/>
  <c r="W4239" i="1"/>
  <c r="W3784" i="1"/>
  <c r="W4032" i="1"/>
  <c r="W306" i="1"/>
  <c r="W171" i="1"/>
  <c r="W701" i="1"/>
  <c r="W172" i="1"/>
  <c r="W868" i="1"/>
  <c r="W379" i="1"/>
  <c r="W592" i="1"/>
  <c r="W1119" i="1"/>
  <c r="W937" i="1"/>
  <c r="W1317" i="1"/>
  <c r="W526" i="1"/>
  <c r="W728" i="1"/>
  <c r="W23" i="1"/>
  <c r="W225" i="1"/>
  <c r="W627" i="1"/>
  <c r="W536" i="1"/>
  <c r="W1338" i="1"/>
  <c r="W1395" i="1"/>
  <c r="W2015" i="1"/>
  <c r="W867" i="1"/>
  <c r="W1904" i="1"/>
  <c r="W2057" i="1"/>
  <c r="W2273" i="1"/>
  <c r="W1578" i="1"/>
  <c r="W1754" i="1"/>
  <c r="W2741" i="1"/>
  <c r="W1659" i="1"/>
  <c r="W2663" i="1"/>
  <c r="W1565" i="1"/>
  <c r="W1853" i="1"/>
  <c r="W1954" i="1"/>
  <c r="W2178" i="1"/>
  <c r="W1828" i="1"/>
  <c r="W2459" i="1"/>
  <c r="W2843" i="1"/>
  <c r="W3088" i="1"/>
  <c r="W3425" i="1"/>
  <c r="W3282" i="1"/>
  <c r="W4173" i="1"/>
  <c r="W2003" i="1"/>
  <c r="W2132" i="1"/>
  <c r="W1557" i="1"/>
  <c r="W3888" i="1"/>
  <c r="W4104" i="1"/>
  <c r="W233" i="1"/>
  <c r="W651" i="1"/>
  <c r="W537" i="1"/>
  <c r="W1245" i="1"/>
  <c r="W1016" i="1"/>
  <c r="W1134" i="1"/>
  <c r="W1294" i="1"/>
  <c r="W714" i="1"/>
  <c r="W2031" i="1"/>
  <c r="W2352" i="1"/>
  <c r="W2042" i="1"/>
  <c r="W2090" i="1"/>
  <c r="W1740" i="1"/>
  <c r="W1233" i="1"/>
  <c r="W778" i="1"/>
  <c r="W3407" i="1"/>
  <c r="W3449" i="1"/>
  <c r="W3202" i="1"/>
  <c r="W3394" i="1"/>
  <c r="W3847" i="1"/>
  <c r="W4015" i="1"/>
  <c r="W375" i="1"/>
  <c r="W376" i="1"/>
  <c r="W667" i="1"/>
  <c r="W733" i="1"/>
  <c r="W49" i="1"/>
  <c r="W436" i="1"/>
  <c r="W786" i="1"/>
  <c r="W707" i="1"/>
  <c r="W1142" i="1"/>
  <c r="W1222" i="1"/>
  <c r="W1254" i="1"/>
  <c r="W2062" i="1"/>
  <c r="W304" i="1"/>
  <c r="W837" i="1"/>
  <c r="W1322" i="1"/>
  <c r="W1559" i="1"/>
  <c r="W1743" i="1"/>
  <c r="W1815" i="1"/>
  <c r="W1935" i="1"/>
  <c r="W1561" i="1"/>
  <c r="W2129" i="1"/>
  <c r="W981" i="1"/>
  <c r="W1883" i="1"/>
  <c r="W2798" i="1"/>
  <c r="W2958" i="1"/>
  <c r="W2439" i="1"/>
  <c r="W2799" i="1"/>
  <c r="W1086" i="1"/>
  <c r="W2944" i="1"/>
  <c r="W1363" i="1"/>
  <c r="W2811" i="1"/>
  <c r="W3464" i="1"/>
  <c r="W2476" i="1"/>
  <c r="W3122" i="1"/>
  <c r="W3516" i="1"/>
  <c r="W1812" i="1"/>
  <c r="W2397" i="1"/>
  <c r="W3204" i="1"/>
  <c r="W3647" i="1"/>
  <c r="W2314" i="1"/>
  <c r="W3585" i="1"/>
  <c r="W4999" i="1"/>
  <c r="W4983" i="1"/>
  <c r="W4959" i="1"/>
  <c r="W4807" i="1"/>
  <c r="W4775" i="1"/>
  <c r="W4735" i="1"/>
  <c r="W4727" i="1"/>
  <c r="W4703" i="1"/>
  <c r="W4663" i="1"/>
  <c r="W4623" i="1"/>
  <c r="W4583" i="1"/>
  <c r="W4567" i="1"/>
  <c r="W4543" i="1"/>
  <c r="W4519" i="1"/>
  <c r="W4511" i="1"/>
  <c r="W4463" i="1"/>
  <c r="W4407" i="1"/>
  <c r="W4383" i="1"/>
  <c r="W4331" i="1"/>
  <c r="W4289" i="1"/>
  <c r="W4225" i="1"/>
  <c r="W4113" i="1"/>
  <c r="W4097" i="1"/>
  <c r="W4065" i="1"/>
  <c r="W4001" i="1"/>
  <c r="W3921" i="1"/>
  <c r="W3857" i="1"/>
  <c r="W3825" i="1"/>
  <c r="W3554" i="1"/>
  <c r="W3511" i="1"/>
  <c r="W3466" i="1"/>
  <c r="W474" i="1"/>
  <c r="W325" i="1"/>
  <c r="W333" i="1"/>
  <c r="W382" i="1"/>
  <c r="W812" i="1"/>
  <c r="W121" i="1"/>
  <c r="W1062" i="1"/>
  <c r="W20" i="1"/>
  <c r="W1190" i="1"/>
  <c r="W227" i="1"/>
  <c r="W574" i="1"/>
  <c r="W995" i="1"/>
  <c r="W2239" i="1"/>
  <c r="W2345" i="1"/>
  <c r="W2725" i="1"/>
  <c r="W1947" i="1"/>
  <c r="W2631" i="1"/>
  <c r="W3582" i="1"/>
  <c r="W1731" i="1"/>
  <c r="W2586" i="1"/>
  <c r="W2020" i="1"/>
  <c r="W3336" i="1"/>
  <c r="W3392" i="1"/>
  <c r="W3329" i="1"/>
  <c r="W696" i="1"/>
  <c r="W3426" i="1"/>
  <c r="W3845" i="1"/>
  <c r="W3758" i="1"/>
  <c r="W3958" i="1"/>
  <c r="W2627" i="1"/>
  <c r="W3365" i="1"/>
  <c r="W93" i="1"/>
  <c r="W366" i="1"/>
  <c r="W483" i="1"/>
  <c r="W828" i="1"/>
  <c r="W741" i="1"/>
  <c r="W111" i="1"/>
  <c r="W886" i="1"/>
  <c r="W999" i="1"/>
  <c r="W12" i="1"/>
  <c r="W1089" i="1"/>
  <c r="W1158" i="1"/>
  <c r="W1286" i="1"/>
  <c r="W1110" i="1"/>
  <c r="W1241" i="1"/>
  <c r="W1074" i="1"/>
  <c r="W1703" i="1"/>
  <c r="W1863" i="1"/>
  <c r="W2112" i="1"/>
  <c r="W1897" i="1"/>
  <c r="W2305" i="1"/>
  <c r="W2313" i="1"/>
  <c r="W932" i="1"/>
  <c r="W1995" i="1"/>
  <c r="W2188" i="1"/>
  <c r="W2775" i="1"/>
  <c r="W2855" i="1"/>
  <c r="W1379" i="1"/>
  <c r="W1581" i="1"/>
  <c r="W2697" i="1"/>
  <c r="W1011" i="1"/>
  <c r="W2539" i="1"/>
  <c r="W3272" i="1"/>
  <c r="W2181" i="1"/>
  <c r="W4157" i="1"/>
  <c r="W4189" i="1"/>
  <c r="W3052" i="1"/>
  <c r="W3283" i="1"/>
  <c r="W3347" i="1"/>
  <c r="W3862" i="1"/>
  <c r="W960" i="1"/>
  <c r="W2756" i="1"/>
  <c r="W2884" i="1"/>
  <c r="W3285" i="1"/>
  <c r="W85" i="1"/>
  <c r="W390" i="1"/>
  <c r="W41" i="1"/>
  <c r="W748" i="1"/>
  <c r="W796" i="1"/>
  <c r="W4" i="1"/>
  <c r="W377" i="1"/>
  <c r="W758" i="1"/>
  <c r="W112" i="1"/>
  <c r="W823" i="1"/>
  <c r="W736" i="1"/>
  <c r="W905" i="1"/>
  <c r="W1033" i="1"/>
  <c r="W687" i="1"/>
  <c r="W1326" i="1"/>
  <c r="W1207" i="1"/>
  <c r="W690" i="1"/>
  <c r="W1590" i="1"/>
  <c r="W2278" i="1"/>
  <c r="W2191" i="1"/>
  <c r="W2247" i="1"/>
  <c r="W2192" i="1"/>
  <c r="W634" i="1"/>
  <c r="W1673" i="1"/>
  <c r="W1841" i="1"/>
  <c r="W2105" i="1"/>
  <c r="W1401" i="1"/>
  <c r="W1445" i="1"/>
  <c r="W1675" i="1"/>
  <c r="W2758" i="1"/>
  <c r="W2268" i="1"/>
  <c r="W1933" i="1"/>
  <c r="W2520" i="1"/>
  <c r="W2544" i="1"/>
  <c r="W1762" i="1"/>
  <c r="W3718" i="1"/>
  <c r="W1795" i="1"/>
  <c r="W1460" i="1"/>
  <c r="W2684" i="1"/>
  <c r="W4086" i="1"/>
  <c r="W3722" i="1"/>
  <c r="W3109" i="1"/>
  <c r="W3476" i="1"/>
  <c r="W3659" i="1"/>
  <c r="W565" i="1"/>
  <c r="W257" i="1"/>
  <c r="W479" i="1"/>
  <c r="W663" i="1"/>
  <c r="W914" i="1"/>
  <c r="W875" i="1"/>
  <c r="W1191" i="1"/>
  <c r="W713" i="1"/>
  <c r="W1524" i="1"/>
  <c r="W1886" i="1"/>
  <c r="W1409" i="1"/>
  <c r="W1474" i="1"/>
  <c r="W1516" i="1"/>
  <c r="W1615" i="1"/>
  <c r="W2183" i="1"/>
  <c r="W1000" i="1"/>
  <c r="W1738" i="1"/>
  <c r="W1962" i="1"/>
  <c r="W2637" i="1"/>
  <c r="W2693" i="1"/>
  <c r="W2845" i="1"/>
  <c r="W1282" i="1"/>
  <c r="W1643" i="1"/>
  <c r="W933" i="1"/>
  <c r="W1532" i="1"/>
  <c r="W1709" i="1"/>
  <c r="W2221" i="1"/>
  <c r="W2920" i="1"/>
  <c r="W2601" i="1"/>
  <c r="W1170" i="1"/>
  <c r="W2301" i="1"/>
  <c r="W2859" i="1"/>
  <c r="W3664" i="1"/>
  <c r="W3712" i="1"/>
  <c r="W2817" i="1"/>
  <c r="W3186" i="1"/>
  <c r="W3806" i="1"/>
  <c r="W1748" i="1"/>
  <c r="W3999" i="1"/>
  <c r="W4047" i="1"/>
  <c r="W181" i="1"/>
  <c r="W718" i="1"/>
  <c r="W750" i="1"/>
  <c r="W215" i="1"/>
  <c r="W1349" i="1"/>
  <c r="W1080" i="1"/>
  <c r="W1991" i="1"/>
  <c r="W2392" i="1"/>
  <c r="W543" i="1"/>
  <c r="W2781" i="1"/>
  <c r="W1707" i="1"/>
  <c r="W2429" i="1"/>
  <c r="W1491" i="1"/>
  <c r="W2471" i="1"/>
  <c r="W2639" i="1"/>
  <c r="W3566" i="1"/>
  <c r="W1234" i="1"/>
  <c r="W2618" i="1"/>
  <c r="W2890" i="1"/>
  <c r="W2922" i="1"/>
  <c r="W2571" i="1"/>
  <c r="W3185" i="1"/>
  <c r="W3273" i="1"/>
  <c r="W2657" i="1"/>
  <c r="W3730" i="1"/>
  <c r="W3615" i="1"/>
  <c r="W3205" i="1"/>
  <c r="W133" i="1"/>
  <c r="W568" i="1"/>
  <c r="W783" i="1"/>
  <c r="W1046" i="1"/>
  <c r="W255" i="1"/>
  <c r="W897" i="1"/>
  <c r="W1040" i="1"/>
  <c r="W1253" i="1"/>
  <c r="W1262" i="1"/>
  <c r="W1302" i="1"/>
  <c r="W1223" i="1"/>
  <c r="W1295" i="1"/>
  <c r="W930" i="1"/>
  <c r="W1069" i="1"/>
  <c r="W1120" i="1"/>
  <c r="W1598" i="1"/>
  <c r="W1742" i="1"/>
  <c r="W488" i="1"/>
  <c r="W1895" i="1"/>
  <c r="W2023" i="1"/>
  <c r="W2095" i="1"/>
  <c r="W2143" i="1"/>
  <c r="W1736" i="1"/>
  <c r="W2328" i="1"/>
  <c r="W1444" i="1"/>
  <c r="W1945" i="1"/>
  <c r="W2329" i="1"/>
  <c r="W2399" i="1"/>
  <c r="W1851" i="1"/>
  <c r="W2590" i="1"/>
  <c r="W2887" i="1"/>
  <c r="W3040" i="1"/>
  <c r="W2649" i="1"/>
  <c r="W3422" i="1"/>
  <c r="W3303" i="1"/>
  <c r="W2492" i="1"/>
  <c r="W2780" i="1"/>
  <c r="W2309" i="1"/>
  <c r="W2562" i="1"/>
  <c r="W3474" i="1"/>
  <c r="W3530" i="1"/>
  <c r="W3658" i="1"/>
  <c r="W3429" i="1"/>
  <c r="W4016" i="1"/>
  <c r="W114" i="1"/>
  <c r="W156" i="1"/>
  <c r="W684" i="1"/>
  <c r="W1229" i="1"/>
  <c r="W617" i="1"/>
  <c r="W1231" i="1"/>
  <c r="W1452" i="1"/>
  <c r="W1211" i="1"/>
  <c r="W2315" i="1"/>
  <c r="W2837" i="1"/>
  <c r="W1346" i="1"/>
  <c r="W1603" i="1"/>
  <c r="W2554" i="1"/>
  <c r="W2194" i="1"/>
  <c r="W2594" i="1"/>
  <c r="W90" i="1"/>
  <c r="W373" i="1"/>
  <c r="W413" i="1"/>
  <c r="W549" i="1"/>
  <c r="W302" i="1"/>
  <c r="W438" i="1"/>
  <c r="W89" i="1"/>
  <c r="W137" i="1"/>
  <c r="W844" i="1"/>
  <c r="W921" i="1"/>
  <c r="W1165" i="1"/>
  <c r="W1517" i="1"/>
  <c r="W1696" i="1"/>
  <c r="W2128" i="1"/>
  <c r="W113" i="1"/>
  <c r="W2461" i="1"/>
  <c r="W2621" i="1"/>
  <c r="W2709" i="1"/>
  <c r="W1979" i="1"/>
  <c r="W1884" i="1"/>
  <c r="W3183" i="1"/>
  <c r="W609" i="1"/>
  <c r="W2366" i="1"/>
  <c r="W3027" i="1"/>
  <c r="W4126" i="1"/>
  <c r="W3791" i="1"/>
  <c r="W4064" i="1"/>
  <c r="W338" i="1"/>
  <c r="W346" i="1"/>
  <c r="W70" i="1"/>
  <c r="W195" i="1"/>
  <c r="W336" i="1"/>
  <c r="W594" i="1"/>
  <c r="W249" i="1"/>
  <c r="W300" i="1"/>
  <c r="W559" i="1"/>
  <c r="W404" i="1"/>
  <c r="W380" i="1"/>
  <c r="W1028" i="1"/>
  <c r="W1150" i="1"/>
  <c r="W1166" i="1"/>
  <c r="W968" i="1"/>
  <c r="W1496" i="1"/>
  <c r="W1112" i="1"/>
  <c r="W1193" i="1"/>
  <c r="W1606" i="1"/>
  <c r="W1983" i="1"/>
  <c r="W2055" i="1"/>
  <c r="W896" i="1"/>
  <c r="W1292" i="1"/>
  <c r="W2153" i="1"/>
  <c r="W1914" i="1"/>
  <c r="W1402" i="1"/>
  <c r="W2338" i="1"/>
  <c r="W2846" i="1"/>
  <c r="W1378" i="1"/>
  <c r="W2583" i="1"/>
  <c r="W1949" i="1"/>
  <c r="W1981" i="1"/>
  <c r="W2189" i="1"/>
  <c r="W2680" i="1"/>
  <c r="W3462" i="1"/>
  <c r="W1413" i="1"/>
  <c r="W2386" i="1"/>
  <c r="W3036" i="1"/>
  <c r="W3255" i="1"/>
  <c r="W2343" i="1"/>
  <c r="W2939" i="1"/>
  <c r="W3224" i="1"/>
  <c r="W1618" i="1"/>
  <c r="W3410" i="1"/>
  <c r="W1138" i="1"/>
  <c r="W2882" i="1"/>
  <c r="W3091" i="1"/>
  <c r="W3395" i="1"/>
  <c r="W4134" i="1"/>
  <c r="W1940" i="1"/>
  <c r="W3991" i="1"/>
  <c r="W2980" i="1"/>
  <c r="W3093" i="1"/>
  <c r="W250" i="1"/>
  <c r="W205" i="1"/>
  <c r="W56" i="1"/>
  <c r="W223" i="1"/>
  <c r="W363" i="1"/>
  <c r="W725" i="1"/>
  <c r="W65" i="1"/>
  <c r="W770" i="1"/>
  <c r="W1039" i="1"/>
  <c r="W462" i="1"/>
  <c r="W569" i="1"/>
  <c r="W747" i="1"/>
  <c r="W638" i="1"/>
  <c r="W1341" i="1"/>
  <c r="W1407" i="1"/>
  <c r="W1321" i="1"/>
  <c r="W1533" i="1"/>
  <c r="W2006" i="1"/>
  <c r="W2286" i="1"/>
  <c r="W1575" i="1"/>
  <c r="W1727" i="1"/>
  <c r="W2119" i="1"/>
  <c r="W922" i="1"/>
  <c r="W1433" i="1"/>
  <c r="W1434" i="1"/>
  <c r="W2989" i="1"/>
  <c r="W3061" i="1"/>
  <c r="W984" i="1"/>
  <c r="W2107" i="1"/>
  <c r="W2542" i="1"/>
  <c r="W2574" i="1"/>
  <c r="W2060" i="1"/>
  <c r="W2220" i="1"/>
  <c r="W1917" i="1"/>
  <c r="W2592" i="1"/>
  <c r="W1500" i="1"/>
  <c r="W2682" i="1"/>
  <c r="W3207" i="1"/>
  <c r="W2891" i="1"/>
  <c r="W3070" i="1"/>
  <c r="W3328" i="1"/>
  <c r="W3672" i="1"/>
  <c r="W1541" i="1"/>
  <c r="W3105" i="1"/>
  <c r="W3249" i="1"/>
  <c r="W3797" i="1"/>
  <c r="W1555" i="1"/>
  <c r="W2914" i="1"/>
  <c r="W4158" i="1"/>
  <c r="W4238" i="1"/>
  <c r="W4127" i="1"/>
  <c r="W429" i="1"/>
  <c r="W492" i="1"/>
  <c r="W780" i="1"/>
  <c r="W196" i="1"/>
  <c r="W212" i="1"/>
  <c r="W551" i="1"/>
  <c r="W993" i="1"/>
  <c r="W1073" i="1"/>
  <c r="W1081" i="1"/>
  <c r="W498" i="1"/>
  <c r="W892" i="1"/>
  <c r="W1631" i="1"/>
  <c r="W2231" i="1"/>
  <c r="W2320" i="1"/>
  <c r="W47" i="1"/>
  <c r="W1793" i="1"/>
  <c r="W1857" i="1"/>
  <c r="W1786" i="1"/>
  <c r="W2469" i="1"/>
  <c r="W1564" i="1"/>
  <c r="W2839" i="1"/>
  <c r="W2808" i="1"/>
  <c r="W2840" i="1"/>
  <c r="W3896" i="1"/>
  <c r="W290" i="1"/>
  <c r="W314" i="1"/>
  <c r="W666" i="1"/>
  <c r="W32" i="1"/>
  <c r="W44" i="1"/>
  <c r="W664" i="1"/>
  <c r="W850" i="1"/>
  <c r="W563" i="1"/>
  <c r="W524" i="1"/>
  <c r="W1135" i="1"/>
  <c r="W1505" i="1"/>
  <c r="W1934" i="1"/>
  <c r="W2086" i="1"/>
  <c r="W583" i="1"/>
  <c r="W1655" i="1"/>
  <c r="W491" i="1"/>
  <c r="W721" i="1"/>
  <c r="W1656" i="1"/>
  <c r="W2377" i="1"/>
  <c r="W2409" i="1"/>
  <c r="W3005" i="1"/>
  <c r="W1154" i="1"/>
  <c r="W2420" i="1"/>
  <c r="W340" i="1"/>
  <c r="W1772" i="1"/>
  <c r="W2815" i="1"/>
  <c r="W2141" i="1"/>
  <c r="W3343" i="1"/>
  <c r="W3121" i="1"/>
  <c r="W3538" i="1"/>
  <c r="W3965" i="1"/>
  <c r="W3235" i="1"/>
  <c r="W3790" i="1"/>
  <c r="W3332" i="1"/>
  <c r="W3396" i="1"/>
  <c r="W2133" i="1"/>
  <c r="W2564" i="1"/>
  <c r="W3605" i="1"/>
  <c r="E100" i="4"/>
  <c r="E92" i="4"/>
  <c r="E84" i="4"/>
  <c r="E76" i="4"/>
  <c r="E68" i="4"/>
  <c r="E60" i="4"/>
  <c r="E52" i="4"/>
  <c r="E44" i="4"/>
  <c r="E36" i="4"/>
  <c r="E28" i="4"/>
  <c r="E20" i="4"/>
  <c r="E12" i="4"/>
  <c r="E4" i="4"/>
  <c r="W5005" i="1"/>
  <c r="W4997" i="1"/>
  <c r="W4989" i="1"/>
  <c r="W4981" i="1"/>
  <c r="W4973" i="1"/>
  <c r="W4965" i="1"/>
  <c r="W4957" i="1"/>
  <c r="W4949" i="1"/>
  <c r="W4941" i="1"/>
  <c r="W4933" i="1"/>
  <c r="W4925" i="1"/>
  <c r="W4917" i="1"/>
  <c r="W4909" i="1"/>
  <c r="W4901" i="1"/>
  <c r="W4893" i="1"/>
  <c r="W4885" i="1"/>
  <c r="W4877" i="1"/>
  <c r="W4869" i="1"/>
  <c r="W4861" i="1"/>
  <c r="W4853" i="1"/>
  <c r="W4845" i="1"/>
  <c r="W4837" i="1"/>
  <c r="W4829" i="1"/>
  <c r="W4821" i="1"/>
  <c r="W4813" i="1"/>
  <c r="W4805" i="1"/>
  <c r="W4797" i="1"/>
  <c r="W4789" i="1"/>
  <c r="W4781" i="1"/>
  <c r="W4773" i="1"/>
  <c r="W4765" i="1"/>
  <c r="W4749" i="1"/>
  <c r="W4741" i="1"/>
  <c r="W4733" i="1"/>
  <c r="W4725" i="1"/>
  <c r="W4717" i="1"/>
  <c r="W4709" i="1"/>
  <c r="W4701" i="1"/>
  <c r="W4693" i="1"/>
  <c r="W4685" i="1"/>
  <c r="W4677" i="1"/>
  <c r="W4669" i="1"/>
  <c r="W4661" i="1"/>
  <c r="W4653" i="1"/>
  <c r="W4645" i="1"/>
  <c r="W4637" i="1"/>
  <c r="W4629" i="1"/>
  <c r="W4621" i="1"/>
  <c r="W4613" i="1"/>
  <c r="W4597" i="1"/>
  <c r="W4589" i="1"/>
  <c r="W4573" i="1"/>
  <c r="W4565" i="1"/>
  <c r="W4557" i="1"/>
  <c r="W4549" i="1"/>
  <c r="W4541" i="1"/>
  <c r="W4517" i="1"/>
  <c r="W4509" i="1"/>
  <c r="W4493" i="1"/>
  <c r="W4485" i="1"/>
  <c r="W4477" i="1"/>
  <c r="W4469" i="1"/>
  <c r="W4461" i="1"/>
  <c r="W4453" i="1"/>
  <c r="W4437" i="1"/>
  <c r="W4429" i="1"/>
  <c r="W4421" i="1"/>
  <c r="W4413" i="1"/>
  <c r="W4405" i="1"/>
  <c r="W4397" i="1"/>
  <c r="W4389" i="1"/>
  <c r="W4381" i="1"/>
  <c r="W4365" i="1"/>
  <c r="W4357" i="1"/>
  <c r="W4348" i="1"/>
  <c r="W4317" i="1"/>
  <c r="W4307" i="1"/>
  <c r="W4285" i="1"/>
  <c r="W4275" i="1"/>
  <c r="W4261" i="1"/>
  <c r="W4250" i="1"/>
  <c r="W4235" i="1"/>
  <c r="W4219" i="1"/>
  <c r="W4203" i="1"/>
  <c r="W4187" i="1"/>
  <c r="W4155" i="1"/>
  <c r="W4139" i="1"/>
  <c r="W4123" i="1"/>
  <c r="W4107" i="1"/>
  <c r="W4091" i="1"/>
  <c r="W4075" i="1"/>
  <c r="W4043" i="1"/>
  <c r="W4011" i="1"/>
  <c r="W3995" i="1"/>
  <c r="W3963" i="1"/>
  <c r="W3947" i="1"/>
  <c r="W3931" i="1"/>
  <c r="W3915" i="1"/>
  <c r="W3899" i="1"/>
  <c r="W3883" i="1"/>
  <c r="W3867" i="1"/>
  <c r="W3835" i="1"/>
  <c r="W3803" i="1"/>
  <c r="W3787" i="1"/>
  <c r="W3771" i="1"/>
  <c r="W3738" i="1"/>
  <c r="W3716" i="1"/>
  <c r="W3695" i="1"/>
  <c r="W3652" i="1"/>
  <c r="W3631" i="1"/>
  <c r="W3610" i="1"/>
  <c r="W3588" i="1"/>
  <c r="W3567" i="1"/>
  <c r="W3546" i="1"/>
  <c r="W3524" i="1"/>
  <c r="W3503" i="1"/>
  <c r="W3452" i="1"/>
  <c r="W3420" i="1"/>
  <c r="W3388" i="1"/>
  <c r="W3356" i="1"/>
  <c r="W3324" i="1"/>
  <c r="W3292" i="1"/>
  <c r="W3260" i="1"/>
  <c r="W3228" i="1"/>
  <c r="W3164" i="1"/>
  <c r="W3100" i="1"/>
  <c r="W3065" i="1"/>
  <c r="W3019" i="1"/>
  <c r="W2963" i="1"/>
  <c r="W2835" i="1"/>
  <c r="W2771" i="1"/>
  <c r="W2707" i="1"/>
  <c r="W2643" i="1"/>
  <c r="W2579" i="1"/>
  <c r="W2515" i="1"/>
  <c r="W2451" i="1"/>
  <c r="W2291" i="1"/>
  <c r="W2164" i="1"/>
  <c r="W2036" i="1"/>
  <c r="W1780" i="1"/>
  <c r="W1652" i="1"/>
  <c r="W1522" i="1"/>
  <c r="W1331" i="1"/>
  <c r="W1061" i="1"/>
  <c r="W515" i="1"/>
  <c r="W197" i="1"/>
  <c r="W229" i="1"/>
  <c r="W529" i="1"/>
  <c r="W789" i="1"/>
  <c r="W472" i="1"/>
  <c r="W489" i="1"/>
  <c r="W27" i="1"/>
  <c r="W610" i="1"/>
  <c r="W63" i="1"/>
  <c r="W1257" i="1"/>
  <c r="W1694" i="1"/>
  <c r="W2049" i="1"/>
  <c r="W2647" i="1"/>
  <c r="W2666" i="1"/>
  <c r="W2763" i="1"/>
  <c r="W3298" i="1"/>
  <c r="W4078" i="1"/>
  <c r="W2692" i="1"/>
  <c r="W358" i="1"/>
  <c r="W391" i="1"/>
  <c r="W671" i="1"/>
  <c r="W1077" i="1"/>
  <c r="W2175" i="1"/>
  <c r="W1465" i="1"/>
  <c r="W1988" i="1"/>
  <c r="W2628" i="1"/>
  <c r="W717" i="1"/>
  <c r="W702" i="1"/>
  <c r="W775" i="1"/>
  <c r="W1066" i="1"/>
  <c r="W187" i="1"/>
  <c r="W1278" i="1"/>
  <c r="W1342" i="1"/>
  <c r="W91" i="1"/>
  <c r="W1432" i="1"/>
  <c r="W1161" i="1"/>
  <c r="W1461" i="1"/>
  <c r="W1242" i="1"/>
  <c r="W2255" i="1"/>
  <c r="W1592" i="1"/>
  <c r="W2393" i="1"/>
  <c r="W738" i="1"/>
  <c r="W2702" i="1"/>
  <c r="W1692" i="1"/>
  <c r="W1804" i="1"/>
  <c r="W2044" i="1"/>
  <c r="W2339" i="1"/>
  <c r="W2412" i="1"/>
  <c r="W2607" i="1"/>
  <c r="W79" i="1"/>
  <c r="W2776" i="1"/>
  <c r="W2992" i="1"/>
  <c r="W3056" i="1"/>
  <c r="W2521" i="1"/>
  <c r="W3678" i="1"/>
  <c r="W907" i="1"/>
  <c r="W3025" i="1"/>
  <c r="W3103" i="1"/>
  <c r="W3359" i="1"/>
  <c r="W3232" i="1"/>
  <c r="W3484" i="1"/>
  <c r="W267" i="1"/>
  <c r="W2947" i="1"/>
  <c r="W3863" i="1"/>
  <c r="W3681" i="1"/>
  <c r="W3808" i="1"/>
  <c r="W3936" i="1"/>
  <c r="W362" i="1"/>
  <c r="W469" i="1"/>
  <c r="W28" i="1"/>
  <c r="W612" i="1"/>
  <c r="W821" i="1"/>
  <c r="W942" i="1"/>
  <c r="W1357" i="1"/>
  <c r="W1090" i="1"/>
  <c r="W1439" i="1"/>
  <c r="W1305" i="1"/>
  <c r="W801" i="1"/>
  <c r="W1163" i="1"/>
  <c r="W1148" i="1"/>
  <c r="W1340" i="1"/>
  <c r="W737" i="1"/>
  <c r="W1658" i="1"/>
  <c r="W2671" i="1"/>
  <c r="W2640" i="1"/>
  <c r="W1570" i="1"/>
  <c r="W3614" i="1"/>
  <c r="W1364" i="1"/>
  <c r="W3050" i="1"/>
  <c r="W3217" i="1"/>
  <c r="W3345" i="1"/>
  <c r="W3369" i="1"/>
  <c r="W2351" i="1"/>
  <c r="W2689" i="1"/>
  <c r="W962" i="1"/>
  <c r="W3055" i="1"/>
  <c r="W3317" i="1"/>
  <c r="E9" i="4"/>
  <c r="W4882" i="1"/>
  <c r="W4850" i="1"/>
  <c r="W4666" i="1"/>
  <c r="W298" i="1"/>
  <c r="W189" i="1"/>
  <c r="W318" i="1"/>
  <c r="W184" i="1"/>
  <c r="W25" i="1"/>
  <c r="W1087" i="1"/>
  <c r="W843" i="1"/>
  <c r="W988" i="1"/>
  <c r="W1309" i="1"/>
  <c r="W1099" i="1"/>
  <c r="W1374" i="1"/>
  <c r="W1463" i="1"/>
  <c r="W816" i="1"/>
  <c r="W1400" i="1"/>
  <c r="W1146" i="1"/>
  <c r="W1354" i="1"/>
  <c r="W1871" i="1"/>
  <c r="W587" i="1"/>
  <c r="W1096" i="1"/>
  <c r="W1526" i="1"/>
  <c r="W1706" i="1"/>
  <c r="W2581" i="1"/>
  <c r="W2661" i="1"/>
  <c r="W1820" i="1"/>
  <c r="W2903" i="1"/>
  <c r="W660" i="1"/>
  <c r="W2173" i="1"/>
  <c r="W2624" i="1"/>
  <c r="W2712" i="1"/>
  <c r="W3406" i="1"/>
  <c r="W3446" i="1"/>
  <c r="W3478" i="1"/>
  <c r="W2342" i="1"/>
  <c r="W2570" i="1"/>
  <c r="W3095" i="1"/>
  <c r="W3383" i="1"/>
  <c r="W1572" i="1"/>
  <c r="W3128" i="1"/>
  <c r="W3728" i="1"/>
  <c r="W785" i="1"/>
  <c r="W2021" i="1"/>
  <c r="W1477" i="1"/>
  <c r="W3612" i="1"/>
  <c r="W3757" i="1"/>
  <c r="W4133" i="1"/>
  <c r="W3459" i="1"/>
  <c r="W3428" i="1"/>
  <c r="W3553" i="1"/>
  <c r="W162" i="1"/>
  <c r="W645" i="1"/>
  <c r="W950" i="1"/>
  <c r="W795" i="1"/>
  <c r="W1133" i="1"/>
  <c r="W1182" i="1"/>
  <c r="W527" i="1"/>
  <c r="W1360" i="1"/>
  <c r="W1430" i="1"/>
  <c r="W1544" i="1"/>
  <c r="W1672" i="1"/>
  <c r="W1260" i="1"/>
  <c r="W1356" i="1"/>
  <c r="W1386" i="1"/>
  <c r="W2009" i="1"/>
  <c r="W2089" i="1"/>
  <c r="W460" i="1"/>
  <c r="W1490" i="1"/>
  <c r="W2646" i="1"/>
  <c r="W2480" i="1"/>
  <c r="W1890" i="1"/>
  <c r="W1636" i="1"/>
  <c r="W2875" i="1"/>
  <c r="W3720" i="1"/>
  <c r="W956" i="1"/>
  <c r="W2849" i="1"/>
  <c r="W3106" i="1"/>
  <c r="W3315" i="1"/>
  <c r="W3363" i="1"/>
  <c r="W77" i="1"/>
  <c r="W182" i="1"/>
  <c r="W446" i="1"/>
  <c r="W566" i="1"/>
  <c r="W494" i="1"/>
  <c r="W726" i="1"/>
  <c r="W191" i="1"/>
  <c r="W902" i="1"/>
  <c r="W490" i="1"/>
  <c r="W903" i="1"/>
  <c r="W1237" i="1"/>
  <c r="W670" i="1"/>
  <c r="W1029" i="1"/>
  <c r="W944" i="1"/>
  <c r="W1550" i="1"/>
  <c r="W1942" i="1"/>
  <c r="W1974" i="1"/>
  <c r="W432" i="1"/>
  <c r="W866" i="1"/>
  <c r="W839" i="1"/>
  <c r="W1131" i="1"/>
  <c r="W443" i="1"/>
  <c r="W1372" i="1"/>
  <c r="W1865" i="1"/>
  <c r="W201" i="1"/>
  <c r="W1373" i="1"/>
  <c r="W1489" i="1"/>
  <c r="W1834" i="1"/>
  <c r="W2428" i="1"/>
  <c r="W2493" i="1"/>
  <c r="W2533" i="1"/>
  <c r="W2773" i="1"/>
  <c r="W1122" i="1"/>
  <c r="W204" i="1"/>
  <c r="W2391" i="1"/>
  <c r="W2440" i="1"/>
  <c r="W2793" i="1"/>
  <c r="W3110" i="1"/>
  <c r="W3494" i="1"/>
  <c r="W2300" i="1"/>
  <c r="W2406" i="1"/>
  <c r="W2714" i="1"/>
  <c r="W2407" i="1"/>
  <c r="W3049" i="1"/>
  <c r="W3416" i="1"/>
  <c r="W3472" i="1"/>
  <c r="W3337" i="1"/>
  <c r="W3234" i="1"/>
  <c r="W3689" i="1"/>
  <c r="W4198" i="1"/>
  <c r="W3006" i="1"/>
  <c r="W3487" i="1"/>
  <c r="W3573" i="1"/>
  <c r="W3856" i="1"/>
  <c r="W106" i="1"/>
  <c r="W309" i="1"/>
  <c r="W533" i="1"/>
  <c r="W38" i="1"/>
  <c r="W463" i="1"/>
  <c r="W732" i="1"/>
  <c r="W96" i="1"/>
  <c r="W160" i="1"/>
  <c r="W313" i="1"/>
  <c r="W428" i="1"/>
  <c r="W870" i="1"/>
  <c r="W315" i="1"/>
  <c r="W860" i="1"/>
  <c r="W869" i="1"/>
  <c r="W1285" i="1"/>
  <c r="W1350" i="1"/>
  <c r="W752" i="1"/>
  <c r="W940" i="1"/>
  <c r="W1503" i="1"/>
  <c r="W431" i="1"/>
  <c r="W1678" i="1"/>
  <c r="W2022" i="1"/>
  <c r="W2054" i="1"/>
  <c r="W1680" i="1"/>
  <c r="W1324" i="1"/>
  <c r="W2001" i="1"/>
  <c r="W2017" i="1"/>
  <c r="W2821" i="1"/>
  <c r="W467" i="1"/>
  <c r="W1627" i="1"/>
  <c r="W1899" i="1"/>
  <c r="W2518" i="1"/>
  <c r="W2678" i="1"/>
  <c r="W1427" i="1"/>
  <c r="W2535" i="1"/>
  <c r="W2847" i="1"/>
  <c r="W2999" i="1"/>
  <c r="W3007" i="1"/>
  <c r="W1965" i="1"/>
  <c r="W2394" i="1"/>
  <c r="W2584" i="1"/>
  <c r="W2617" i="1"/>
  <c r="W2275" i="1"/>
  <c r="W3119" i="1"/>
  <c r="W3463" i="1"/>
  <c r="W1540" i="1"/>
  <c r="W1796" i="1"/>
  <c r="W2523" i="1"/>
  <c r="W3240" i="1"/>
  <c r="W1012" i="1"/>
  <c r="W2940" i="1"/>
  <c r="W3138" i="1"/>
  <c r="W3266" i="1"/>
  <c r="W3346" i="1"/>
  <c r="W4181" i="1"/>
  <c r="W3934" i="1"/>
  <c r="W4142" i="1"/>
  <c r="W3300" i="1"/>
  <c r="W3919" i="1"/>
  <c r="W4087" i="1"/>
  <c r="W4256" i="1"/>
  <c r="W4969" i="1"/>
  <c r="W4913" i="1"/>
  <c r="W4729" i="1"/>
  <c r="W4713" i="1"/>
  <c r="W4649" i="1"/>
  <c r="W4553" i="1"/>
  <c r="W4401" i="1"/>
  <c r="W4369" i="1"/>
  <c r="W4361" i="1"/>
  <c r="W4323" i="1"/>
  <c r="W4291" i="1"/>
  <c r="W4257" i="1"/>
  <c r="W4163" i="1"/>
  <c r="W4083" i="1"/>
  <c r="W4035" i="1"/>
  <c r="W4019" i="1"/>
  <c r="W3907" i="1"/>
  <c r="W3599" i="1"/>
  <c r="W3514" i="1"/>
  <c r="W3244" i="1"/>
  <c r="W3212" i="1"/>
  <c r="W3084" i="1"/>
  <c r="W1716" i="1"/>
  <c r="W676" i="1"/>
  <c r="W7" i="1"/>
  <c r="W830" i="1"/>
  <c r="W88" i="1"/>
  <c r="W168" i="1"/>
  <c r="W1015" i="1"/>
  <c r="W321" i="1"/>
  <c r="W1273" i="1"/>
  <c r="W1798" i="1"/>
  <c r="W2110" i="1"/>
  <c r="W1534" i="1"/>
  <c r="W1783" i="1"/>
  <c r="W1768" i="1"/>
  <c r="W2048" i="1"/>
  <c r="W588" i="1"/>
  <c r="W1905" i="1"/>
  <c r="W2347" i="1"/>
  <c r="W2517" i="1"/>
  <c r="W2909" i="1"/>
  <c r="W1771" i="1"/>
  <c r="W2814" i="1"/>
  <c r="W1315" i="1"/>
  <c r="W3024" i="1"/>
  <c r="W2923" i="1"/>
  <c r="W2977" i="1"/>
  <c r="W2467" i="1"/>
  <c r="W3124" i="1"/>
  <c r="W330" i="1"/>
  <c r="W198" i="1"/>
  <c r="W169" i="1"/>
  <c r="W425" i="1"/>
  <c r="W631" i="1"/>
  <c r="W685" i="1"/>
  <c r="W665" i="1"/>
  <c r="W959" i="1"/>
  <c r="W991" i="1"/>
  <c r="W97" i="1"/>
  <c r="W825" i="1"/>
  <c r="W953" i="1"/>
  <c r="W857" i="1"/>
  <c r="W1333" i="1"/>
  <c r="W874" i="1"/>
  <c r="W1271" i="1"/>
  <c r="W799" i="1"/>
  <c r="W1429" i="1"/>
  <c r="W1654" i="1"/>
  <c r="W1790" i="1"/>
  <c r="W1998" i="1"/>
  <c r="W1475" i="1"/>
  <c r="W1625" i="1"/>
  <c r="W2289" i="1"/>
  <c r="W2893" i="1"/>
  <c r="W2327" i="1"/>
  <c r="W2967" i="1"/>
  <c r="W3048" i="1"/>
  <c r="W2299" i="1"/>
  <c r="W3118" i="1"/>
  <c r="W1417" i="1"/>
  <c r="W1459" i="1"/>
  <c r="W3208" i="1"/>
  <c r="W3014" i="1"/>
  <c r="W3289" i="1"/>
  <c r="W3170" i="1"/>
  <c r="W3699" i="1"/>
  <c r="W4062" i="1"/>
  <c r="W699" i="1"/>
  <c r="W1267" i="1"/>
  <c r="W3316" i="1"/>
  <c r="W3807" i="1"/>
  <c r="W2852" i="1"/>
  <c r="W349" i="1"/>
  <c r="W573" i="1"/>
  <c r="W62" i="1"/>
  <c r="W414" i="1"/>
  <c r="W630" i="1"/>
  <c r="W403" i="1"/>
  <c r="W607" i="1"/>
  <c r="W478" i="1"/>
  <c r="W1358" i="1"/>
  <c r="W729" i="1"/>
  <c r="W1100" i="1"/>
  <c r="W1614" i="1"/>
  <c r="W1750" i="1"/>
  <c r="W2262" i="1"/>
  <c r="W239" i="1"/>
  <c r="W1927" i="1"/>
  <c r="W2271" i="1"/>
  <c r="W1507" i="1"/>
  <c r="W1866" i="1"/>
  <c r="W2629" i="1"/>
  <c r="W2438" i="1"/>
  <c r="W2911" i="1"/>
  <c r="W1499" i="1"/>
  <c r="W2082" i="1"/>
  <c r="W2713" i="1"/>
  <c r="W3518" i="1"/>
  <c r="W2490" i="1"/>
  <c r="W2842" i="1"/>
  <c r="W3151" i="1"/>
  <c r="W3528" i="1"/>
  <c r="W1829" i="1"/>
  <c r="W2588" i="1"/>
  <c r="W2002" i="1"/>
  <c r="W3829" i="1"/>
  <c r="W3877" i="1"/>
  <c r="W1939" i="1"/>
  <c r="W2498" i="1"/>
  <c r="W2818" i="1"/>
  <c r="W3549" i="1"/>
  <c r="W4230" i="1"/>
  <c r="W2755" i="1"/>
  <c r="W4167" i="1"/>
  <c r="W4008" i="1"/>
  <c r="W4992" i="1"/>
  <c r="W4944" i="1"/>
  <c r="W4848" i="1"/>
  <c r="W4832" i="1"/>
  <c r="W4816" i="1"/>
  <c r="W4768" i="1"/>
  <c r="W4744" i="1"/>
  <c r="W4704" i="1"/>
  <c r="W4680" i="1"/>
  <c r="W4544" i="1"/>
  <c r="W4528" i="1"/>
  <c r="W4496" i="1"/>
  <c r="W4472" i="1"/>
  <c r="W4432" i="1"/>
  <c r="W4392" i="1"/>
  <c r="W4384" i="1"/>
  <c r="W4343" i="1"/>
  <c r="W4312" i="1"/>
  <c r="W4300" i="1"/>
  <c r="W4267" i="1"/>
  <c r="W4226" i="1"/>
  <c r="W4194" i="1"/>
  <c r="W3986" i="1"/>
  <c r="W3954" i="1"/>
  <c r="W3922" i="1"/>
  <c r="W3842" i="1"/>
  <c r="W186" i="1"/>
  <c r="W6" i="1"/>
  <c r="W693" i="1"/>
  <c r="W774" i="1"/>
  <c r="W372" i="1"/>
  <c r="W635" i="1"/>
  <c r="W809" i="1"/>
  <c r="W1111" i="1"/>
  <c r="W75" i="1"/>
  <c r="W1002" i="1"/>
  <c r="W952" i="1"/>
  <c r="W1151" i="1"/>
  <c r="W482" i="1"/>
  <c r="W1419" i="1"/>
  <c r="W2135" i="1"/>
  <c r="W1848" i="1"/>
  <c r="W1920" i="1"/>
  <c r="W2088" i="1"/>
  <c r="W2200" i="1"/>
  <c r="W1164" i="1"/>
  <c r="W1609" i="1"/>
  <c r="W1873" i="1"/>
  <c r="W2670" i="1"/>
  <c r="W2934" i="1"/>
  <c r="W2942" i="1"/>
  <c r="W1548" i="1"/>
  <c r="W2487" i="1"/>
  <c r="W2863" i="1"/>
  <c r="W3335" i="1"/>
  <c r="W3480" i="1"/>
  <c r="W3648" i="1"/>
  <c r="W3741" i="1"/>
  <c r="W4334" i="1"/>
  <c r="W2915" i="1"/>
  <c r="W3815" i="1"/>
  <c r="W3221" i="1"/>
  <c r="W4056" i="1"/>
  <c r="W242" i="1"/>
  <c r="W310" i="1"/>
  <c r="W259" i="1"/>
  <c r="W680" i="1"/>
  <c r="W842" i="1"/>
  <c r="W480" i="1"/>
  <c r="W811" i="1"/>
  <c r="W1057" i="1"/>
  <c r="W116" i="1"/>
  <c r="W1205" i="1"/>
  <c r="W964" i="1"/>
  <c r="W599" i="1"/>
  <c r="W1368" i="1"/>
  <c r="W1752" i="1"/>
  <c r="W1984" i="1"/>
  <c r="W2208" i="1"/>
  <c r="W1850" i="1"/>
  <c r="W3069" i="1"/>
  <c r="W2672" i="1"/>
  <c r="W2405" i="1"/>
  <c r="W3158" i="1"/>
  <c r="W3111" i="1"/>
  <c r="W3415" i="1"/>
  <c r="W1637" i="1"/>
  <c r="W3441" i="1"/>
  <c r="W4029" i="1"/>
  <c r="W3635" i="1"/>
  <c r="W2069" i="1"/>
  <c r="W3637" i="1"/>
  <c r="W108" i="1"/>
  <c r="W244" i="1"/>
  <c r="W1261" i="1"/>
  <c r="W60" i="1"/>
  <c r="W861" i="1"/>
  <c r="W1004" i="1"/>
  <c r="W99" i="1"/>
  <c r="W542" i="1"/>
  <c r="W2136" i="1"/>
  <c r="W2797" i="1"/>
  <c r="W1468" i="1"/>
  <c r="W3096" i="1"/>
  <c r="W3280" i="1"/>
  <c r="W2245" i="1"/>
  <c r="W2748" i="1"/>
  <c r="W2432" i="1"/>
  <c r="W698" i="1"/>
  <c r="W2355" i="1"/>
  <c r="W66" i="1"/>
  <c r="W19" i="1"/>
  <c r="W505" i="1"/>
  <c r="W1103" i="1"/>
  <c r="W281" i="1"/>
  <c r="W1240" i="1"/>
  <c r="W2190" i="1"/>
  <c r="W1021" i="1"/>
  <c r="W1274" i="1"/>
  <c r="W1075" i="1"/>
  <c r="W1952" i="1"/>
  <c r="W1249" i="1"/>
  <c r="W1994" i="1"/>
  <c r="W2390" i="1"/>
  <c r="W2838" i="1"/>
  <c r="W1449" i="1"/>
  <c r="W2156" i="1"/>
  <c r="W743" i="1"/>
  <c r="W2856" i="1"/>
  <c r="W2952" i="1"/>
  <c r="W1858" i="1"/>
  <c r="W3502" i="1"/>
  <c r="W2667" i="1"/>
  <c r="W2754" i="1"/>
  <c r="W3792" i="1"/>
  <c r="W246" i="1"/>
  <c r="W276" i="1"/>
  <c r="W1293" i="1"/>
  <c r="W2032" i="1"/>
  <c r="W1486" i="1"/>
  <c r="W1569" i="1"/>
  <c r="W1737" i="1"/>
  <c r="W2501" i="1"/>
  <c r="W2734" i="1"/>
  <c r="W2902" i="1"/>
  <c r="W2295" i="1"/>
  <c r="W1348" i="1"/>
  <c r="W3367" i="1"/>
  <c r="W908" i="1"/>
  <c r="W2668" i="1"/>
  <c r="W4101" i="1"/>
  <c r="W2596" i="1"/>
  <c r="W2724" i="1"/>
  <c r="W517" i="1"/>
  <c r="W503" i="1"/>
  <c r="W659" i="1"/>
  <c r="W695" i="1"/>
  <c r="W180" i="1"/>
  <c r="W1256" i="1"/>
  <c r="W1408" i="1"/>
  <c r="W917" i="1"/>
  <c r="W996" i="1"/>
  <c r="W2151" i="1"/>
  <c r="W1800" i="1"/>
  <c r="W2240" i="1"/>
  <c r="W1953" i="1"/>
  <c r="W2437" i="1"/>
  <c r="W2589" i="1"/>
  <c r="W2805" i="1"/>
  <c r="W2502" i="1"/>
  <c r="W2140" i="1"/>
  <c r="W1188" i="1"/>
  <c r="W1805" i="1"/>
  <c r="W3008" i="1"/>
  <c r="W3470" i="1"/>
  <c r="W2179" i="1"/>
  <c r="W3885" i="1"/>
  <c r="W3949" i="1"/>
  <c r="W3299" i="1"/>
  <c r="W3982" i="1"/>
  <c r="W4342" i="1"/>
  <c r="W2787" i="1"/>
  <c r="W3444" i="1"/>
  <c r="W3551" i="1"/>
  <c r="W3935" i="1"/>
  <c r="W3669" i="1"/>
  <c r="W131" i="1"/>
  <c r="W383" i="1"/>
  <c r="W1392" i="1"/>
  <c r="W1718" i="1"/>
  <c r="W1814" i="1"/>
  <c r="W2078" i="1"/>
  <c r="W2118" i="1"/>
  <c r="W1048" i="1"/>
  <c r="W1258" i="1"/>
  <c r="W1951" i="1"/>
  <c r="W1601" i="1"/>
  <c r="W2281" i="1"/>
  <c r="W1281" i="1"/>
  <c r="W2757" i="1"/>
  <c r="W654" i="1"/>
  <c r="W2558" i="1"/>
  <c r="W2766" i="1"/>
  <c r="W468" i="1"/>
  <c r="W1916" i="1"/>
  <c r="W2124" i="1"/>
  <c r="W2800" i="1"/>
  <c r="W1666" i="1"/>
  <c r="W3198" i="1"/>
  <c r="W3214" i="1"/>
  <c r="W3286" i="1"/>
  <c r="W3534" i="1"/>
  <c r="W3431" i="1"/>
  <c r="W2795" i="1"/>
  <c r="W3001" i="1"/>
  <c r="W2540" i="1"/>
  <c r="W1554" i="1"/>
  <c r="W3506" i="1"/>
  <c r="W3604" i="1"/>
  <c r="W1140" i="1"/>
  <c r="W2820" i="1"/>
  <c r="W3691" i="1"/>
  <c r="W149" i="1"/>
  <c r="W110" i="1"/>
  <c r="W400" i="1"/>
  <c r="W657" i="1"/>
  <c r="W1448" i="1"/>
  <c r="W1966" i="1"/>
  <c r="W1990" i="1"/>
  <c r="W2207" i="1"/>
  <c r="W305" i="1"/>
  <c r="W2000" i="1"/>
  <c r="W2096" i="1"/>
  <c r="W898" i="1"/>
  <c r="W1132" i="1"/>
  <c r="W1825" i="1"/>
  <c r="W2209" i="1"/>
  <c r="W2904" i="1"/>
  <c r="W3010" i="1"/>
  <c r="W3011" i="1"/>
  <c r="W3548" i="1"/>
  <c r="W3861" i="1"/>
  <c r="W3966" i="1"/>
  <c r="W3236" i="1"/>
  <c r="W3968" i="1"/>
  <c r="W82" i="1"/>
  <c r="W394" i="1"/>
  <c r="W277" i="1"/>
  <c r="W381" i="1"/>
  <c r="W437" i="1"/>
  <c r="W578" i="1"/>
  <c r="W506" i="1"/>
  <c r="W720" i="1"/>
  <c r="W177" i="1"/>
  <c r="W444" i="1"/>
  <c r="W889" i="1"/>
  <c r="W1025" i="1"/>
  <c r="W1277" i="1"/>
  <c r="W571" i="1"/>
  <c r="W978" i="1"/>
  <c r="W1487" i="1"/>
  <c r="W1005" i="1"/>
  <c r="W1128" i="1"/>
  <c r="W1862" i="1"/>
  <c r="W2238" i="1"/>
  <c r="W971" i="1"/>
  <c r="W1381" i="1"/>
  <c r="W1442" i="1"/>
  <c r="W1663" i="1"/>
  <c r="W1671" i="1"/>
  <c r="W1243" i="1"/>
  <c r="W1396" i="1"/>
  <c r="W1888" i="1"/>
  <c r="W1770" i="1"/>
  <c r="W2026" i="1"/>
  <c r="W2573" i="1"/>
  <c r="W2853" i="1"/>
  <c r="W2925" i="1"/>
  <c r="W1579" i="1"/>
  <c r="W2710" i="1"/>
  <c r="W2381" i="1"/>
  <c r="W2679" i="1"/>
  <c r="W2688" i="1"/>
  <c r="W2816" i="1"/>
  <c r="W1538" i="1"/>
  <c r="W2441" i="1"/>
  <c r="W3486" i="1"/>
  <c r="W2115" i="1"/>
  <c r="W3400" i="1"/>
  <c r="W3640" i="1"/>
  <c r="W1236" i="1"/>
  <c r="W2924" i="1"/>
  <c r="W2913" i="1"/>
  <c r="W1268" i="1"/>
  <c r="W3912" i="1"/>
  <c r="W3976" i="1"/>
  <c r="W69" i="1"/>
  <c r="W224" i="1"/>
  <c r="W668" i="1"/>
  <c r="W459" i="1"/>
  <c r="W652" i="1"/>
  <c r="W848" i="1"/>
  <c r="W1304" i="1"/>
  <c r="W2014" i="1"/>
  <c r="W1799" i="1"/>
  <c r="W2410" i="1"/>
  <c r="W1446" i="1"/>
  <c r="W1595" i="1"/>
  <c r="W2470" i="1"/>
  <c r="W2614" i="1"/>
  <c r="W2830" i="1"/>
  <c r="W1980" i="1"/>
  <c r="W1450" i="1"/>
  <c r="W1901" i="1"/>
  <c r="W2157" i="1"/>
  <c r="W2372" i="1"/>
  <c r="W2553" i="1"/>
  <c r="W1699" i="1"/>
  <c r="W2474" i="1"/>
  <c r="W2826" i="1"/>
  <c r="W1299" i="1"/>
  <c r="W1860" i="1"/>
  <c r="W2507" i="1"/>
  <c r="W2987" i="1"/>
  <c r="W3368" i="1"/>
  <c r="W3704" i="1"/>
  <c r="W3749" i="1"/>
  <c r="W3765" i="1"/>
  <c r="W3789" i="1"/>
  <c r="W3893" i="1"/>
  <c r="W4237" i="1"/>
  <c r="W1389" i="1"/>
  <c r="W4103" i="1"/>
  <c r="W4088" i="1"/>
  <c r="W4144" i="1"/>
  <c r="W54" i="1"/>
  <c r="W166" i="1"/>
  <c r="W512" i="1"/>
  <c r="W576" i="1"/>
  <c r="W1041" i="1"/>
  <c r="W1052" i="1"/>
  <c r="W1109" i="1"/>
  <c r="W2070" i="1"/>
  <c r="W2102" i="1"/>
  <c r="W2222" i="1"/>
  <c r="W1968" i="1"/>
  <c r="W2177" i="1"/>
  <c r="W2385" i="1"/>
  <c r="W2282" i="1"/>
  <c r="W2349" i="1"/>
  <c r="W2695" i="1"/>
  <c r="W1297" i="1"/>
  <c r="W2761" i="1"/>
  <c r="W3374" i="1"/>
  <c r="W3287" i="1"/>
  <c r="W2491" i="1"/>
  <c r="W1172" i="1"/>
  <c r="W2652" i="1"/>
  <c r="W2892" i="1"/>
  <c r="W3997" i="1"/>
  <c r="W3814" i="1"/>
  <c r="W3894" i="1"/>
  <c r="W3767" i="1"/>
  <c r="W4159" i="1"/>
  <c r="W3333" i="1"/>
  <c r="W418" i="1"/>
  <c r="W45" i="1"/>
  <c r="W365" i="1"/>
  <c r="W78" i="1"/>
  <c r="W126" i="1"/>
  <c r="W222" i="1"/>
  <c r="W43" i="1"/>
  <c r="W475" i="1"/>
  <c r="W1014" i="1"/>
  <c r="W975" i="1"/>
  <c r="W845" i="1"/>
  <c r="W1042" i="1"/>
  <c r="W256" i="1"/>
  <c r="W618" i="1"/>
  <c r="W847" i="1"/>
  <c r="W1441" i="1"/>
  <c r="W1918" i="1"/>
  <c r="W1960" i="1"/>
  <c r="W2360" i="1"/>
  <c r="W923" i="1"/>
  <c r="W973" i="1"/>
  <c r="W2685" i="1"/>
  <c r="W2204" i="1"/>
  <c r="W2880" i="1"/>
  <c r="W3710" i="1"/>
  <c r="W3047" i="1"/>
  <c r="W1893" i="1"/>
  <c r="W2844" i="1"/>
  <c r="W3401" i="1"/>
  <c r="W2529" i="1"/>
  <c r="W3570" i="1"/>
  <c r="W3974" i="1"/>
  <c r="W4335" i="1"/>
  <c r="W3701" i="1"/>
  <c r="W3723" i="1"/>
  <c r="W402" i="1"/>
  <c r="W30" i="1"/>
  <c r="W911" i="1"/>
  <c r="W945" i="1"/>
  <c r="W938" i="1"/>
  <c r="W888" i="1"/>
  <c r="W1431" i="1"/>
  <c r="W673" i="1"/>
  <c r="W1894" i="1"/>
  <c r="W1591" i="1"/>
  <c r="W1648" i="1"/>
  <c r="W2176" i="1"/>
  <c r="W2525" i="1"/>
  <c r="W2235" i="1"/>
  <c r="W987" i="1"/>
  <c r="W2664" i="1"/>
  <c r="W3558" i="1"/>
  <c r="W2778" i="1"/>
  <c r="W2779" i="1"/>
  <c r="W3051" i="1"/>
  <c r="W3623" i="1"/>
  <c r="W3941" i="1"/>
  <c r="W3075" i="1"/>
  <c r="E99" i="4"/>
  <c r="E91" i="4"/>
  <c r="E83" i="4"/>
  <c r="E75" i="4"/>
  <c r="E67" i="4"/>
  <c r="E59" i="4"/>
  <c r="E51" i="4"/>
  <c r="E43" i="4"/>
  <c r="E35" i="4"/>
  <c r="E27" i="4"/>
  <c r="E19" i="4"/>
  <c r="E11" i="4"/>
  <c r="E3" i="4"/>
  <c r="B2" i="6" s="1"/>
  <c r="C2" i="6" s="1"/>
  <c r="D2" i="6" s="1"/>
  <c r="W5004" i="1"/>
  <c r="W4996" i="1"/>
  <c r="W4988" i="1"/>
  <c r="W4980" i="1"/>
  <c r="W4972" i="1"/>
  <c r="W4964" i="1"/>
  <c r="W4956" i="1"/>
  <c r="W4948" i="1"/>
  <c r="W4940" i="1"/>
  <c r="W4932" i="1"/>
  <c r="W4924" i="1"/>
  <c r="W4916" i="1"/>
  <c r="W4908" i="1"/>
  <c r="W4900" i="1"/>
  <c r="W4892" i="1"/>
  <c r="W4884" i="1"/>
  <c r="W4876" i="1"/>
  <c r="W4868" i="1"/>
  <c r="W4860" i="1"/>
  <c r="W4852" i="1"/>
  <c r="W4844" i="1"/>
  <c r="W4836" i="1"/>
  <c r="W4828" i="1"/>
  <c r="W4812" i="1"/>
  <c r="W4804" i="1"/>
  <c r="W4796" i="1"/>
  <c r="W4788" i="1"/>
  <c r="W4780" i="1"/>
  <c r="W4772" i="1"/>
  <c r="W4764" i="1"/>
  <c r="W4756" i="1"/>
  <c r="W4748" i="1"/>
  <c r="W4740" i="1"/>
  <c r="W4732" i="1"/>
  <c r="W4724" i="1"/>
  <c r="W4716" i="1"/>
  <c r="W4708" i="1"/>
  <c r="W4700" i="1"/>
  <c r="W4692" i="1"/>
  <c r="W4684" i="1"/>
  <c r="W4676" i="1"/>
  <c r="W4668" i="1"/>
  <c r="W4660" i="1"/>
  <c r="W4652" i="1"/>
  <c r="W4644" i="1"/>
  <c r="W4636" i="1"/>
  <c r="W4628" i="1"/>
  <c r="W4612" i="1"/>
  <c r="W4604" i="1"/>
  <c r="W4596" i="1"/>
  <c r="W4588" i="1"/>
  <c r="W4580" i="1"/>
  <c r="W4564" i="1"/>
  <c r="W4556" i="1"/>
  <c r="W4540" i="1"/>
  <c r="W4524" i="1"/>
  <c r="W4516" i="1"/>
  <c r="W4500" i="1"/>
  <c r="W4492" i="1"/>
  <c r="W4484" i="1"/>
  <c r="W4476" i="1"/>
  <c r="W4468" i="1"/>
  <c r="W4460" i="1"/>
  <c r="W4452" i="1"/>
  <c r="W4444" i="1"/>
  <c r="W4436" i="1"/>
  <c r="W4428" i="1"/>
  <c r="W4420" i="1"/>
  <c r="W4412" i="1"/>
  <c r="W4404" i="1"/>
  <c r="W4396" i="1"/>
  <c r="W4388" i="1"/>
  <c r="W4372" i="1"/>
  <c r="W4364" i="1"/>
  <c r="W4356" i="1"/>
  <c r="W4347" i="1"/>
  <c r="W4338" i="1"/>
  <c r="W4328" i="1"/>
  <c r="W4306" i="1"/>
  <c r="W4296" i="1"/>
  <c r="W4284" i="1"/>
  <c r="W4274" i="1"/>
  <c r="W4260" i="1"/>
  <c r="W4249" i="1"/>
  <c r="W4202" i="1"/>
  <c r="W4186" i="1"/>
  <c r="W4170" i="1"/>
  <c r="W4154" i="1"/>
  <c r="W4138" i="1"/>
  <c r="W4122" i="1"/>
  <c r="W4106" i="1"/>
  <c r="W4090" i="1"/>
  <c r="W4058" i="1"/>
  <c r="W4042" i="1"/>
  <c r="W4026" i="1"/>
  <c r="W4010" i="1"/>
  <c r="W3994" i="1"/>
  <c r="W3962" i="1"/>
  <c r="W3946" i="1"/>
  <c r="W3930" i="1"/>
  <c r="W3914" i="1"/>
  <c r="W3866" i="1"/>
  <c r="W3850" i="1"/>
  <c r="W3834" i="1"/>
  <c r="W3818" i="1"/>
  <c r="W3802" i="1"/>
  <c r="W3786" i="1"/>
  <c r="W3770" i="1"/>
  <c r="W3754" i="1"/>
  <c r="W3737" i="1"/>
  <c r="W3715" i="1"/>
  <c r="W3693" i="1"/>
  <c r="W3673" i="1"/>
  <c r="W3651" i="1"/>
  <c r="W3629" i="1"/>
  <c r="W3609" i="1"/>
  <c r="W3587" i="1"/>
  <c r="W3565" i="1"/>
  <c r="W3545" i="1"/>
  <c r="W3523" i="1"/>
  <c r="W3501" i="1"/>
  <c r="W3451" i="1"/>
  <c r="W3419" i="1"/>
  <c r="W3387" i="1"/>
  <c r="W3355" i="1"/>
  <c r="W3323" i="1"/>
  <c r="W3291" i="1"/>
  <c r="W3195" i="1"/>
  <c r="W3163" i="1"/>
  <c r="W3131" i="1"/>
  <c r="W3099" i="1"/>
  <c r="W3063" i="1"/>
  <c r="W3018" i="1"/>
  <c r="W2962" i="1"/>
  <c r="W2898" i="1"/>
  <c r="W2770" i="1"/>
  <c r="W2642" i="1"/>
  <c r="W2450" i="1"/>
  <c r="W2290" i="1"/>
  <c r="W2163" i="1"/>
  <c r="W2035" i="1"/>
  <c r="W1907" i="1"/>
  <c r="W1779" i="1"/>
  <c r="W1651" i="1"/>
  <c r="W1521" i="1"/>
  <c r="W1060" i="1"/>
  <c r="W514" i="1"/>
  <c r="W17" i="1"/>
  <c r="W1391" i="1"/>
  <c r="W1225" i="1"/>
  <c r="W1583" i="1"/>
  <c r="W1617" i="1"/>
  <c r="W2121" i="1"/>
  <c r="W2613" i="1"/>
  <c r="W2511" i="1"/>
  <c r="W3638" i="1"/>
  <c r="W2084" i="1"/>
  <c r="W2972" i="1"/>
  <c r="W3201" i="1"/>
  <c r="W2434" i="1"/>
  <c r="W3799" i="1"/>
  <c r="W3959" i="1"/>
  <c r="W282" i="1"/>
  <c r="W341" i="1"/>
  <c r="W558" i="1"/>
  <c r="W585" i="1"/>
  <c r="W622" i="1"/>
  <c r="W476" i="1"/>
  <c r="W734" i="1"/>
  <c r="W854" i="1"/>
  <c r="W151" i="1"/>
  <c r="W457" i="1"/>
  <c r="W579" i="1"/>
  <c r="W1023" i="1"/>
  <c r="W1071" i="1"/>
  <c r="W711" i="1"/>
  <c r="W704" i="1"/>
  <c r="W1027" i="1"/>
  <c r="W124" i="1"/>
  <c r="W793" i="1"/>
  <c r="W891" i="1"/>
  <c r="W1224" i="1"/>
  <c r="W1328" i="1"/>
  <c r="W1352" i="1"/>
  <c r="W1416" i="1"/>
  <c r="W1024" i="1"/>
  <c r="W2216" i="1"/>
  <c r="W1244" i="1"/>
  <c r="W2193" i="1"/>
  <c r="W1425" i="1"/>
  <c r="W1978" i="1"/>
  <c r="W2419" i="1"/>
  <c r="W1084" i="1"/>
  <c r="W1218" i="1"/>
  <c r="W1915" i="1"/>
  <c r="W2091" i="1"/>
  <c r="W2283" i="1"/>
  <c r="W2306" i="1"/>
  <c r="W2012" i="1"/>
  <c r="W2871" i="1"/>
  <c r="W1549" i="1"/>
  <c r="W2285" i="1"/>
  <c r="W2308" i="1"/>
  <c r="W2464" i="1"/>
  <c r="W2472" i="1"/>
  <c r="W2608" i="1"/>
  <c r="W1169" i="1"/>
  <c r="W1794" i="1"/>
  <c r="W2569" i="1"/>
  <c r="W2825" i="1"/>
  <c r="W3598" i="1"/>
  <c r="W3295" i="1"/>
  <c r="W2683" i="1"/>
  <c r="W3200" i="1"/>
  <c r="W3384" i="1"/>
  <c r="W1106" i="1"/>
  <c r="W1925" i="1"/>
  <c r="W2117" i="1"/>
  <c r="W2604" i="1"/>
  <c r="W3097" i="1"/>
  <c r="W2066" i="1"/>
  <c r="W3740" i="1"/>
  <c r="W3813" i="1"/>
  <c r="W957" i="1"/>
  <c r="W3507" i="1"/>
  <c r="W3529" i="1"/>
  <c r="W3854" i="1"/>
  <c r="W4350" i="1"/>
  <c r="W3364" i="1"/>
  <c r="W3839" i="1"/>
  <c r="W4183" i="1"/>
  <c r="W234" i="1"/>
  <c r="W253" i="1"/>
  <c r="W209" i="1"/>
  <c r="W135" i="1"/>
  <c r="W1038" i="1"/>
  <c r="W175" i="1"/>
  <c r="W1047" i="1"/>
  <c r="W1141" i="1"/>
  <c r="W353" i="1"/>
  <c r="W834" i="1"/>
  <c r="W1950" i="1"/>
  <c r="W39" i="1"/>
  <c r="W997" i="1"/>
  <c r="W1624" i="1"/>
  <c r="W1824" i="1"/>
  <c r="W2041" i="1"/>
  <c r="W1153" i="1"/>
  <c r="W2597" i="1"/>
  <c r="W2790" i="1"/>
  <c r="W1660" i="1"/>
  <c r="W2421" i="1"/>
  <c r="W2928" i="1"/>
  <c r="W393" i="1"/>
  <c r="W3358" i="1"/>
  <c r="W3382" i="1"/>
  <c r="W2147" i="1"/>
  <c r="W3144" i="1"/>
  <c r="W1957" i="1"/>
  <c r="W2988" i="1"/>
  <c r="W3409" i="1"/>
  <c r="W3957" i="1"/>
  <c r="W3721" i="1"/>
  <c r="W3998" i="1"/>
  <c r="W4118" i="1"/>
  <c r="W2691" i="1"/>
  <c r="W3140" i="1"/>
  <c r="E25" i="4"/>
  <c r="W4866" i="1"/>
  <c r="W4578" i="1"/>
  <c r="W4418" i="1"/>
  <c r="W4336" i="1"/>
  <c r="W4258" i="1"/>
  <c r="W4180" i="1"/>
  <c r="W4100" i="1"/>
  <c r="W3892" i="1"/>
  <c r="W3557" i="1"/>
  <c r="W3149" i="1"/>
  <c r="W1204" i="1"/>
  <c r="W322" i="1"/>
  <c r="W473" i="1"/>
  <c r="W740" i="1"/>
  <c r="W640" i="1"/>
  <c r="W332" i="1"/>
  <c r="W943" i="1"/>
  <c r="W885" i="1"/>
  <c r="W949" i="1"/>
  <c r="W1390" i="1"/>
  <c r="W644" i="1"/>
  <c r="W771" i="1"/>
  <c r="W528" i="1"/>
  <c r="W1184" i="1"/>
  <c r="W1846" i="1"/>
  <c r="W893" i="1"/>
  <c r="W1599" i="1"/>
  <c r="W2272" i="1"/>
  <c r="W1276" i="1"/>
  <c r="W1466" i="1"/>
  <c r="W1835" i="1"/>
  <c r="W1513" i="1"/>
  <c r="W2210" i="1"/>
  <c r="W2341" i="1"/>
  <c r="W2243" i="1"/>
  <c r="W3223" i="1"/>
  <c r="W3304" i="1"/>
  <c r="W3440" i="1"/>
  <c r="W3560" i="1"/>
  <c r="W2395" i="1"/>
  <c r="W4109" i="1"/>
  <c r="W4006" i="1"/>
  <c r="W2068" i="1"/>
  <c r="W3508" i="1"/>
  <c r="W3700" i="1"/>
  <c r="W4143" i="1"/>
  <c r="W3397" i="1"/>
  <c r="W378" i="1"/>
  <c r="W477" i="1"/>
  <c r="W247" i="1"/>
  <c r="W820" i="1"/>
  <c r="W441" i="1"/>
  <c r="W782" i="1"/>
  <c r="W1108" i="1"/>
  <c r="W1447" i="1"/>
  <c r="W1336" i="1"/>
  <c r="W296" i="1"/>
  <c r="W1451" i="1"/>
  <c r="W1822" i="1"/>
  <c r="W2270" i="1"/>
  <c r="W2111" i="1"/>
  <c r="W1275" i="1"/>
  <c r="W1536" i="1"/>
  <c r="W64" i="1"/>
  <c r="W2813" i="1"/>
  <c r="W1404" i="1"/>
  <c r="W2431" i="1"/>
  <c r="W3072" i="1"/>
  <c r="W906" i="1"/>
  <c r="W2423" i="1"/>
  <c r="W3142" i="1"/>
  <c r="W2212" i="1"/>
  <c r="W1797" i="1"/>
  <c r="W2828" i="1"/>
  <c r="W3177" i="1"/>
  <c r="W3561" i="1"/>
  <c r="W4222" i="1"/>
  <c r="W4079" i="1"/>
  <c r="W42" i="1"/>
  <c r="W434" i="1"/>
  <c r="W213" i="1"/>
  <c r="W46" i="1"/>
  <c r="W230" i="1"/>
  <c r="W31" i="1"/>
  <c r="W641" i="1"/>
  <c r="W271" i="1"/>
  <c r="W974" i="1"/>
  <c r="W800" i="1"/>
  <c r="W929" i="1"/>
  <c r="W24" i="1"/>
  <c r="W1264" i="1"/>
  <c r="W2166" i="1"/>
  <c r="W104" i="1"/>
  <c r="W1179" i="1"/>
  <c r="W1840" i="1"/>
  <c r="W1802" i="1"/>
  <c r="W2653" i="1"/>
  <c r="W2917" i="1"/>
  <c r="W1314" i="1"/>
  <c r="W2043" i="1"/>
  <c r="W2123" i="1"/>
  <c r="W2566" i="1"/>
  <c r="W1036" i="1"/>
  <c r="W1123" i="1"/>
  <c r="W1596" i="1"/>
  <c r="W2447" i="1"/>
  <c r="W2591" i="1"/>
  <c r="W3230" i="1"/>
  <c r="W3302" i="1"/>
  <c r="W3342" i="1"/>
  <c r="W3271" i="1"/>
  <c r="W1764" i="1"/>
  <c r="W2149" i="1"/>
  <c r="W4150" i="1"/>
  <c r="W3125" i="1"/>
  <c r="W3173" i="1"/>
  <c r="W4248" i="1"/>
  <c r="W170" i="1"/>
  <c r="W450" i="1"/>
  <c r="W557" i="1"/>
  <c r="W118" i="1"/>
  <c r="W602" i="1"/>
  <c r="W120" i="1"/>
  <c r="W465" i="1"/>
  <c r="W534" i="1"/>
  <c r="W217" i="1"/>
  <c r="W954" i="1"/>
  <c r="W1143" i="1"/>
  <c r="W970" i="1"/>
  <c r="W1702" i="1"/>
  <c r="W1936" i="1"/>
  <c r="W2224" i="1"/>
  <c r="W1411" i="1"/>
  <c r="W2113" i="1"/>
  <c r="W2241" i="1"/>
  <c r="W2154" i="1"/>
  <c r="W2901" i="1"/>
  <c r="W2941" i="1"/>
  <c r="W2854" i="1"/>
  <c r="W2703" i="1"/>
  <c r="W2823" i="1"/>
  <c r="W1661" i="1"/>
  <c r="W2253" i="1"/>
  <c r="W2504" i="1"/>
  <c r="W2752" i="1"/>
  <c r="W1922" i="1"/>
  <c r="W3390" i="1"/>
  <c r="W3654" i="1"/>
  <c r="W2365" i="1"/>
  <c r="W2555" i="1"/>
  <c r="W3536" i="1"/>
  <c r="W3592" i="1"/>
  <c r="W3696" i="1"/>
  <c r="W3458" i="1"/>
  <c r="W3495" i="1"/>
  <c r="W3926" i="1"/>
  <c r="W3268" i="1"/>
  <c r="W3636" i="1"/>
  <c r="W4039" i="1"/>
  <c r="W703" i="1"/>
  <c r="W2398" i="1"/>
  <c r="W14" i="1"/>
  <c r="W396" i="1"/>
  <c r="W508" i="1"/>
  <c r="W471" i="1"/>
  <c r="W1303" i="1"/>
  <c r="W2134" i="1"/>
  <c r="W1421" i="1"/>
  <c r="W1308" i="1"/>
  <c r="W1498" i="1"/>
  <c r="W2353" i="1"/>
  <c r="W329" i="1"/>
  <c r="W1642" i="1"/>
  <c r="W2357" i="1"/>
  <c r="W561" i="1"/>
  <c r="W2879" i="1"/>
  <c r="W1789" i="1"/>
  <c r="W2736" i="1"/>
  <c r="W399" i="1"/>
  <c r="W1635" i="1"/>
  <c r="W3391" i="1"/>
  <c r="W2053" i="1"/>
  <c r="W2260" i="1"/>
  <c r="W2979" i="1"/>
  <c r="W4311" i="1"/>
  <c r="W4160" i="1"/>
  <c r="W4264" i="1"/>
  <c r="W354" i="1"/>
  <c r="W724" i="1"/>
  <c r="W95" i="1"/>
  <c r="W710" i="1"/>
  <c r="W730" i="1"/>
  <c r="W706" i="1"/>
  <c r="W1007" i="1"/>
  <c r="W320" i="1"/>
  <c r="W1160" i="1"/>
  <c r="W1296" i="1"/>
  <c r="W1504" i="1"/>
  <c r="W1515" i="1"/>
  <c r="W1686" i="1"/>
  <c r="W1806" i="1"/>
  <c r="W1194" i="1"/>
  <c r="W1719" i="1"/>
  <c r="W1975" i="1"/>
  <c r="W2215" i="1"/>
  <c r="W947" i="1"/>
  <c r="W2168" i="1"/>
  <c r="W2312" i="1"/>
  <c r="W682" i="1"/>
  <c r="W1705" i="1"/>
  <c r="W2033" i="1"/>
  <c r="W2401" i="1"/>
  <c r="W931" i="1"/>
  <c r="W2367" i="1"/>
  <c r="W1426" i="1"/>
  <c r="W1723" i="1"/>
  <c r="W2488" i="1"/>
  <c r="W2728" i="1"/>
  <c r="W3016" i="1"/>
  <c r="W2457" i="1"/>
  <c r="W2905" i="1"/>
  <c r="W3646" i="1"/>
  <c r="W1387" i="1"/>
  <c r="W1811" i="1"/>
  <c r="W3886" i="1"/>
  <c r="W3887" i="1"/>
  <c r="W4071" i="1"/>
  <c r="W4152" i="1"/>
  <c r="W426" i="1"/>
  <c r="W109" i="1"/>
  <c r="W86" i="1"/>
  <c r="W334" i="1"/>
  <c r="W1006" i="1"/>
  <c r="W745" i="1"/>
  <c r="W11" i="1"/>
  <c r="W1065" i="1"/>
  <c r="W216" i="1"/>
  <c r="W411" i="1"/>
  <c r="W1247" i="1"/>
  <c r="W955" i="1"/>
  <c r="W1759" i="1"/>
  <c r="W1928" i="1"/>
  <c r="W2072" i="1"/>
  <c r="W2288" i="1"/>
  <c r="W2296" i="1"/>
  <c r="W1729" i="1"/>
  <c r="W1889" i="1"/>
  <c r="W2733" i="1"/>
  <c r="W3037" i="1"/>
  <c r="W1803" i="1"/>
  <c r="W2108" i="1"/>
  <c r="W1514" i="1"/>
  <c r="W3526" i="1"/>
  <c r="W1732" i="1"/>
  <c r="W3038" i="1"/>
  <c r="W3488" i="1"/>
  <c r="W2945" i="1"/>
  <c r="W4013" i="1"/>
  <c r="W3942" i="1"/>
  <c r="W3950" i="1"/>
  <c r="W4302" i="1"/>
  <c r="W3498" i="1"/>
  <c r="W3668" i="1"/>
  <c r="W4135" i="1"/>
  <c r="W4263" i="1"/>
  <c r="W2948" i="1"/>
  <c r="W990" i="1"/>
  <c r="W624" i="1"/>
  <c r="W792" i="1"/>
  <c r="W2030" i="1"/>
  <c r="W972" i="1"/>
  <c r="W1808" i="1"/>
  <c r="W2831" i="1"/>
  <c r="W2404" i="1"/>
  <c r="W3238" i="1"/>
  <c r="W3327" i="1"/>
  <c r="W3584" i="1"/>
  <c r="W2881" i="1"/>
  <c r="W3378" i="1"/>
  <c r="W3666" i="1"/>
  <c r="W3781" i="1"/>
  <c r="W2436" i="1"/>
  <c r="W3904" i="1"/>
  <c r="W18" i="1"/>
  <c r="W700" i="1"/>
  <c r="W288" i="1"/>
  <c r="W935" i="1"/>
  <c r="W1213" i="1"/>
  <c r="W1200" i="1"/>
  <c r="W674" i="1"/>
  <c r="W2159" i="1"/>
  <c r="W840" i="1"/>
  <c r="W2565" i="1"/>
  <c r="W818" i="1"/>
  <c r="W656" i="1"/>
  <c r="W3263" i="1"/>
  <c r="W3079" i="1"/>
  <c r="W3192" i="1"/>
  <c r="W2508" i="1"/>
  <c r="W1481" i="1"/>
  <c r="W1620" i="1"/>
  <c r="W3594" i="1"/>
  <c r="W10" i="1"/>
  <c r="W117" i="1"/>
  <c r="W556" i="1"/>
  <c r="W335" i="1"/>
  <c r="W759" i="1"/>
  <c r="W1334" i="1"/>
  <c r="W1359" i="1"/>
  <c r="W291" i="1"/>
  <c r="W1488" i="1"/>
  <c r="W487" i="1"/>
  <c r="W371" i="1"/>
  <c r="W2257" i="1"/>
  <c r="W2369" i="1"/>
  <c r="W1467" i="1"/>
  <c r="W2316" i="1"/>
  <c r="W2783" i="1"/>
  <c r="W2951" i="1"/>
  <c r="W2013" i="1"/>
  <c r="W2768" i="1"/>
  <c r="W2985" i="1"/>
  <c r="W3606" i="1"/>
  <c r="W2424" i="1"/>
  <c r="W3068" i="1"/>
  <c r="W3167" i="1"/>
  <c r="W2244" i="1"/>
  <c r="W2387" i="1"/>
  <c r="W3153" i="1"/>
  <c r="W3330" i="1"/>
  <c r="W3655" i="1"/>
  <c r="W4061" i="1"/>
  <c r="W4149" i="1"/>
  <c r="W2067" i="1"/>
  <c r="W2354" i="1"/>
  <c r="W3074" i="1"/>
  <c r="W3497" i="1"/>
  <c r="W3677" i="1"/>
  <c r="W3690" i="1"/>
  <c r="W3895" i="1"/>
  <c r="W4223" i="1"/>
  <c r="W3760" i="1"/>
  <c r="W3840" i="1"/>
  <c r="W461" i="1"/>
  <c r="W501" i="1"/>
  <c r="W772" i="1"/>
  <c r="W814" i="1"/>
  <c r="W395" i="1"/>
  <c r="W1215" i="1"/>
  <c r="W1082" i="1"/>
  <c r="W532" i="1"/>
  <c r="W1473" i="1"/>
  <c r="W1943" i="1"/>
  <c r="W1632" i="1"/>
  <c r="W2256" i="1"/>
  <c r="W1937" i="1"/>
  <c r="W1969" i="1"/>
  <c r="W2097" i="1"/>
  <c r="W3053" i="1"/>
  <c r="W1819" i="1"/>
  <c r="W2750" i="1"/>
  <c r="W1156" i="1"/>
  <c r="W1693" i="1"/>
  <c r="W2045" i="1"/>
  <c r="W2857" i="1"/>
  <c r="W2996" i="1"/>
  <c r="W3687" i="1"/>
  <c r="W4021" i="1"/>
  <c r="W2786" i="1"/>
  <c r="W4294" i="1"/>
  <c r="W3460" i="1"/>
  <c r="W3783" i="1"/>
  <c r="W4119" i="1"/>
  <c r="W3713" i="1"/>
  <c r="W3984" i="1"/>
  <c r="W245" i="1"/>
  <c r="W397" i="1"/>
  <c r="W412" i="1"/>
  <c r="W859" i="1"/>
  <c r="W1181" i="1"/>
  <c r="W1399" i="1"/>
  <c r="W2038" i="1"/>
  <c r="W1385" i="1"/>
  <c r="W2294" i="1"/>
  <c r="W2782" i="1"/>
  <c r="W2681" i="1"/>
  <c r="W3022" i="1"/>
  <c r="W1892" i="1"/>
  <c r="W3059" i="1"/>
  <c r="W3634" i="1"/>
  <c r="W3943" i="1"/>
  <c r="W3521" i="1"/>
  <c r="W4224" i="1"/>
  <c r="W285" i="1"/>
  <c r="W190" i="1"/>
  <c r="W511" i="1"/>
  <c r="W764" i="1"/>
  <c r="W275" i="1"/>
  <c r="W678" i="1"/>
  <c r="W435" i="1"/>
  <c r="W832" i="1"/>
  <c r="W1054" i="1"/>
  <c r="W927" i="1"/>
  <c r="W219" i="1"/>
  <c r="W1067" i="1"/>
  <c r="W1183" i="1"/>
  <c r="W735" i="1"/>
  <c r="W916" i="1"/>
  <c r="W1192" i="1"/>
  <c r="W1543" i="1"/>
  <c r="W1855" i="1"/>
  <c r="W1792" i="1"/>
  <c r="W2280" i="1"/>
  <c r="W179" i="1"/>
  <c r="W2726" i="1"/>
  <c r="W2974" i="1"/>
  <c r="W2269" i="1"/>
  <c r="W2656" i="1"/>
  <c r="W2242" i="1"/>
  <c r="W2809" i="1"/>
  <c r="W2083" i="1"/>
  <c r="W2148" i="1"/>
  <c r="W2715" i="1"/>
  <c r="W2827" i="1"/>
  <c r="W3688" i="1"/>
  <c r="W2860" i="1"/>
  <c r="W2956" i="1"/>
  <c r="W3805" i="1"/>
  <c r="W1683" i="1"/>
  <c r="W3443" i="1"/>
  <c r="W3918" i="1"/>
  <c r="W3092" i="1"/>
  <c r="W3381" i="1"/>
  <c r="W4080" i="1"/>
  <c r="W278" i="1"/>
  <c r="W220" i="1"/>
  <c r="W351" i="1"/>
  <c r="W521" i="1"/>
  <c r="W128" i="1"/>
  <c r="W519" i="1"/>
  <c r="W776" i="1"/>
  <c r="W1210" i="1"/>
  <c r="W1879" i="1"/>
  <c r="W1712" i="1"/>
  <c r="W1553" i="1"/>
  <c r="W880" i="1"/>
  <c r="W1217" i="1"/>
  <c r="W2509" i="1"/>
  <c r="W2402" i="1"/>
  <c r="W3318" i="1"/>
  <c r="W1891" i="1"/>
  <c r="W3058" i="1"/>
  <c r="W3247" i="1"/>
  <c r="W2443" i="1"/>
  <c r="W3520" i="1"/>
  <c r="W1418" i="1"/>
  <c r="W2524" i="1"/>
  <c r="W3113" i="1"/>
  <c r="W4085" i="1"/>
  <c r="W3593" i="1"/>
  <c r="W3172" i="1"/>
  <c r="W3855" i="1"/>
  <c r="W2356" i="1"/>
  <c r="W3776" i="1"/>
  <c r="W3864" i="1"/>
  <c r="W3944" i="1"/>
  <c r="W4000" i="1"/>
  <c r="W4040" i="1"/>
  <c r="W173" i="1"/>
  <c r="W677" i="1"/>
  <c r="W326" i="1"/>
  <c r="W144" i="1"/>
  <c r="W284" i="1"/>
  <c r="W107" i="1"/>
  <c r="W749" i="1"/>
  <c r="W352" i="1"/>
  <c r="W513" i="1"/>
  <c r="W686" i="1"/>
  <c r="W1030" i="1"/>
  <c r="W1070" i="1"/>
  <c r="W983" i="1"/>
  <c r="W1063" i="1"/>
  <c r="W1197" i="1"/>
  <c r="W1198" i="1"/>
  <c r="W979" i="1"/>
  <c r="W1383" i="1"/>
  <c r="W1423" i="1"/>
  <c r="W1136" i="1"/>
  <c r="W1045" i="1"/>
  <c r="W1129" i="1"/>
  <c r="W2158" i="1"/>
  <c r="W2182" i="1"/>
  <c r="W760" i="1"/>
  <c r="W946" i="1"/>
  <c r="W1647" i="1"/>
  <c r="W1259" i="1"/>
  <c r="W2056" i="1"/>
  <c r="W1849" i="1"/>
  <c r="W1690" i="1"/>
  <c r="W1722" i="1"/>
  <c r="W2445" i="1"/>
  <c r="W2541" i="1"/>
  <c r="W2549" i="1"/>
  <c r="W2677" i="1"/>
  <c r="W2869" i="1"/>
  <c r="W1377" i="1"/>
  <c r="W1755" i="1"/>
  <c r="W2582" i="1"/>
  <c r="W2926" i="1"/>
  <c r="W2527" i="1"/>
  <c r="W2991" i="1"/>
  <c r="W1613" i="1"/>
  <c r="W2350" i="1"/>
  <c r="W2422" i="1"/>
  <c r="W2936" i="1"/>
  <c r="W3510" i="1"/>
  <c r="W3726" i="1"/>
  <c r="W139" i="1"/>
  <c r="W1859" i="1"/>
  <c r="W3135" i="1"/>
  <c r="W3143" i="1"/>
  <c r="W3432" i="1"/>
  <c r="W3129" i="1"/>
  <c r="W3137" i="1"/>
  <c r="W3161" i="1"/>
  <c r="W3981" i="1"/>
  <c r="W3171" i="1"/>
  <c r="W4206" i="1"/>
  <c r="W268" i="1"/>
  <c r="W3583" i="1"/>
  <c r="W4023" i="1"/>
  <c r="W4215" i="1"/>
  <c r="W4271" i="1"/>
  <c r="W1877" i="1"/>
  <c r="W2532" i="1"/>
  <c r="W3595" i="1"/>
  <c r="W3960" i="1"/>
  <c r="W4128" i="1"/>
  <c r="W4208" i="1"/>
  <c r="W442" i="1"/>
  <c r="W80" i="1"/>
  <c r="W337" i="1"/>
  <c r="W765" i="1"/>
  <c r="W339" i="1"/>
  <c r="W790" i="1"/>
  <c r="W744" i="1"/>
  <c r="W910" i="1"/>
  <c r="W918" i="1"/>
  <c r="W872" i="1"/>
  <c r="W1009" i="1"/>
  <c r="W791" i="1"/>
  <c r="W900" i="1"/>
  <c r="W831" i="1"/>
  <c r="W1472" i="1"/>
  <c r="W1209" i="1"/>
  <c r="W1497" i="1"/>
  <c r="W1784" i="1"/>
  <c r="W2304" i="1"/>
  <c r="W1454" i="1"/>
  <c r="W1761" i="1"/>
  <c r="W1562" i="1"/>
  <c r="W1882" i="1"/>
  <c r="W3013" i="1"/>
  <c r="W203" i="1"/>
  <c r="W2918" i="1"/>
  <c r="W2919" i="1"/>
  <c r="W1492" i="1"/>
  <c r="W1677" i="1"/>
  <c r="W2330" i="1"/>
  <c r="W2552" i="1"/>
  <c r="W3080" i="1"/>
  <c r="W2363" i="1"/>
  <c r="W3270" i="1"/>
  <c r="W3430" i="1"/>
  <c r="W3574" i="1"/>
  <c r="W3136" i="1"/>
  <c r="W3576" i="1"/>
  <c r="W3837" i="1"/>
  <c r="W2466" i="1"/>
  <c r="W3187" i="1"/>
  <c r="W3517" i="1"/>
  <c r="W3539" i="1"/>
  <c r="W4166" i="1"/>
  <c r="W4326" i="1"/>
  <c r="W3572" i="1"/>
  <c r="W3848" i="1"/>
  <c r="W4176" i="1"/>
  <c r="W138" i="1"/>
  <c r="W218" i="1"/>
  <c r="W157" i="1"/>
  <c r="W669" i="1"/>
  <c r="W68" i="1"/>
  <c r="W878" i="1"/>
  <c r="W347" i="1"/>
  <c r="W1566" i="1"/>
  <c r="W2106" i="1"/>
  <c r="W2557" i="1"/>
  <c r="W2307" i="1"/>
  <c r="W2382" i="1"/>
  <c r="W1634" i="1"/>
  <c r="W1876" i="1"/>
  <c r="W3871" i="1"/>
  <c r="W4327" i="1"/>
  <c r="W3461" i="1"/>
  <c r="W53" i="1"/>
  <c r="W525" i="1"/>
  <c r="W430" i="1"/>
  <c r="W159" i="1"/>
  <c r="W57" i="1"/>
  <c r="W822" i="1"/>
  <c r="W794" i="1"/>
  <c r="W966" i="1"/>
  <c r="W343" i="1"/>
  <c r="W761" i="1"/>
  <c r="W1325" i="1"/>
  <c r="W367" i="1"/>
  <c r="W1582" i="1"/>
  <c r="W1856" i="1"/>
  <c r="W1689" i="1"/>
  <c r="W1697" i="1"/>
  <c r="W2201" i="1"/>
  <c r="W2749" i="1"/>
  <c r="W73" i="1"/>
  <c r="W2187" i="1"/>
  <c r="W2463" i="1"/>
  <c r="W2448" i="1"/>
  <c r="W2696" i="1"/>
  <c r="W3046" i="1"/>
  <c r="W3174" i="1"/>
  <c r="W3736" i="1"/>
  <c r="W1765" i="1"/>
  <c r="W2213" i="1"/>
  <c r="W3853" i="1"/>
  <c r="W3917" i="1"/>
  <c r="W3427" i="1"/>
  <c r="W1482" i="1"/>
  <c r="W4184" i="1"/>
  <c r="W357" i="1"/>
  <c r="W214" i="1"/>
  <c r="W272" i="1"/>
  <c r="W611" i="1"/>
  <c r="W709" i="1"/>
  <c r="W327" i="1"/>
  <c r="W522" i="1"/>
  <c r="W838" i="1"/>
  <c r="W192" i="1"/>
  <c r="W148" i="1"/>
  <c r="W746" i="1"/>
  <c r="W596" i="1"/>
  <c r="W1246" i="1"/>
  <c r="W1279" i="1"/>
  <c r="W164" i="1"/>
  <c r="W1910" i="1"/>
  <c r="W2246" i="1"/>
  <c r="W1420" i="1"/>
  <c r="W40" i="1"/>
  <c r="W1833" i="1"/>
  <c r="W2065" i="1"/>
  <c r="W1083" i="1"/>
  <c r="W2829" i="1"/>
  <c r="W1510" i="1"/>
  <c r="W1691" i="1"/>
  <c r="W1867" i="1"/>
  <c r="W1963" i="1"/>
  <c r="W2267" i="1"/>
  <c r="W2028" i="1"/>
  <c r="W2751" i="1"/>
  <c r="W1885" i="1"/>
  <c r="W2340" i="1"/>
  <c r="W2114" i="1"/>
  <c r="W3112" i="1"/>
  <c r="W3544" i="1"/>
  <c r="W3060" i="1"/>
  <c r="W3385" i="1"/>
  <c r="W3719" i="1"/>
  <c r="W3782" i="1"/>
  <c r="W3830" i="1"/>
  <c r="W4254" i="1"/>
  <c r="W1621" i="1"/>
  <c r="W3920" i="1"/>
  <c r="W4136" i="1"/>
  <c r="W29" i="1"/>
  <c r="W208" i="1"/>
  <c r="W81" i="1"/>
  <c r="W1022" i="1"/>
  <c r="W1095" i="1"/>
  <c r="W655" i="1"/>
  <c r="W1017" i="1"/>
  <c r="W643" i="1"/>
  <c r="W1382" i="1"/>
  <c r="W1415" i="1"/>
  <c r="W456" i="1"/>
  <c r="W1280" i="1"/>
  <c r="W1558" i="1"/>
  <c r="W1638" i="1"/>
  <c r="W1958" i="1"/>
  <c r="W1291" i="1"/>
  <c r="W1593" i="1"/>
  <c r="W1657" i="1"/>
  <c r="W2161" i="1"/>
  <c r="W1898" i="1"/>
  <c r="W2886" i="1"/>
  <c r="W1628" i="1"/>
  <c r="W2317" i="1"/>
  <c r="W2125" i="1"/>
  <c r="W2912" i="1"/>
  <c r="W2050" i="1"/>
  <c r="W3077" i="1"/>
  <c r="W3590" i="1"/>
  <c r="W3218" i="1"/>
  <c r="W3442" i="1"/>
  <c r="W3123" i="1"/>
  <c r="W3267" i="1"/>
  <c r="W3667" i="1"/>
  <c r="W4038" i="1"/>
  <c r="W4190" i="1"/>
  <c r="W2197" i="1"/>
  <c r="W3531" i="1"/>
  <c r="E98" i="4"/>
  <c r="E90" i="4"/>
  <c r="E82" i="4"/>
  <c r="E74" i="4"/>
  <c r="E66" i="4"/>
  <c r="E58" i="4"/>
  <c r="E50" i="4"/>
  <c r="E42" i="4"/>
  <c r="E34" i="4"/>
  <c r="E26" i="4"/>
  <c r="E18" i="4"/>
  <c r="E10" i="4"/>
  <c r="W5003" i="1"/>
  <c r="W4995" i="1"/>
  <c r="W4987" i="1"/>
  <c r="W4979" i="1"/>
  <c r="W4971" i="1"/>
  <c r="W4963" i="1"/>
  <c r="W4955" i="1"/>
  <c r="W4947" i="1"/>
  <c r="W4939" i="1"/>
  <c r="W4931" i="1"/>
  <c r="W4923" i="1"/>
  <c r="W4915" i="1"/>
  <c r="W4907" i="1"/>
  <c r="W4899" i="1"/>
  <c r="W4891" i="1"/>
  <c r="W4883" i="1"/>
  <c r="W4875" i="1"/>
  <c r="W4867" i="1"/>
  <c r="W4859" i="1"/>
  <c r="W4851" i="1"/>
  <c r="W4843" i="1"/>
  <c r="W4835" i="1"/>
  <c r="W4827" i="1"/>
  <c r="W4819" i="1"/>
  <c r="W4811" i="1"/>
  <c r="W4803" i="1"/>
  <c r="W4795" i="1"/>
  <c r="W4787" i="1"/>
  <c r="W4779" i="1"/>
  <c r="W4771" i="1"/>
  <c r="W4763" i="1"/>
  <c r="W4755" i="1"/>
  <c r="W4747" i="1"/>
  <c r="W4739" i="1"/>
  <c r="W4731" i="1"/>
  <c r="W4723" i="1"/>
  <c r="W4715" i="1"/>
  <c r="W4707" i="1"/>
  <c r="W4699" i="1"/>
  <c r="W4691" i="1"/>
  <c r="W4683" i="1"/>
  <c r="W4675" i="1"/>
  <c r="W4667" i="1"/>
  <c r="W4659" i="1"/>
  <c r="W4651" i="1"/>
  <c r="W4643" i="1"/>
  <c r="W4635" i="1"/>
  <c r="W4627" i="1"/>
  <c r="W4619" i="1"/>
  <c r="W4611" i="1"/>
  <c r="W4603" i="1"/>
  <c r="W4595" i="1"/>
  <c r="W4587" i="1"/>
  <c r="W4579" i="1"/>
  <c r="W4571" i="1"/>
  <c r="W4563" i="1"/>
  <c r="W4555" i="1"/>
  <c r="W4547" i="1"/>
  <c r="W4539" i="1"/>
  <c r="W4531" i="1"/>
  <c r="W4523" i="1"/>
  <c r="W4515" i="1"/>
  <c r="W4507" i="1"/>
  <c r="W4499" i="1"/>
  <c r="W4491" i="1"/>
  <c r="W4483" i="1"/>
  <c r="W4475" i="1"/>
  <c r="W4467" i="1"/>
  <c r="W4459" i="1"/>
  <c r="W4451" i="1"/>
  <c r="W4443" i="1"/>
  <c r="W4435" i="1"/>
  <c r="W4427" i="1"/>
  <c r="W4419" i="1"/>
  <c r="W4411" i="1"/>
  <c r="W4403" i="1"/>
  <c r="W4395" i="1"/>
  <c r="W4387" i="1"/>
  <c r="W4379" i="1"/>
  <c r="W4371" i="1"/>
  <c r="W4363" i="1"/>
  <c r="W4355" i="1"/>
  <c r="W4346" i="1"/>
  <c r="W4337" i="1"/>
  <c r="W4325" i="1"/>
  <c r="W4315" i="1"/>
  <c r="W4305" i="1"/>
  <c r="W4293" i="1"/>
  <c r="W4283" i="1"/>
  <c r="W4273" i="1"/>
  <c r="W4259" i="1"/>
  <c r="W4245" i="1"/>
  <c r="W4217" i="1"/>
  <c r="W4201" i="1"/>
  <c r="W4185" i="1"/>
  <c r="W4169" i="1"/>
  <c r="W4153" i="1"/>
  <c r="W4137" i="1"/>
  <c r="W4121" i="1"/>
  <c r="W4105" i="1"/>
  <c r="W4089" i="1"/>
  <c r="W4073" i="1"/>
  <c r="W4057" i="1"/>
  <c r="W4041" i="1"/>
  <c r="W4025" i="1"/>
  <c r="W4009" i="1"/>
  <c r="W3993" i="1"/>
  <c r="W3977" i="1"/>
  <c r="W3961" i="1"/>
  <c r="W3945" i="1"/>
  <c r="W3929" i="1"/>
  <c r="W3913" i="1"/>
  <c r="W3897" i="1"/>
  <c r="W3881" i="1"/>
  <c r="W3865" i="1"/>
  <c r="W3849" i="1"/>
  <c r="W3833" i="1"/>
  <c r="W3817" i="1"/>
  <c r="W3801" i="1"/>
  <c r="W3785" i="1"/>
  <c r="W3769" i="1"/>
  <c r="W3753" i="1"/>
  <c r="W3735" i="1"/>
  <c r="W3692" i="1"/>
  <c r="W3671" i="1"/>
  <c r="W3650" i="1"/>
  <c r="W3628" i="1"/>
  <c r="W3607" i="1"/>
  <c r="W3586" i="1"/>
  <c r="W3564" i="1"/>
  <c r="W3543" i="1"/>
  <c r="W3522" i="1"/>
  <c r="W3500" i="1"/>
  <c r="W3477" i="1"/>
  <c r="W3450" i="1"/>
  <c r="W3418" i="1"/>
  <c r="W3386" i="1"/>
  <c r="W3354" i="1"/>
  <c r="W3322" i="1"/>
  <c r="W3290" i="1"/>
  <c r="W3258" i="1"/>
  <c r="W3226" i="1"/>
  <c r="W3194" i="1"/>
  <c r="W3162" i="1"/>
  <c r="W3130" i="1"/>
  <c r="W3098" i="1"/>
  <c r="W3062" i="1"/>
  <c r="W3017" i="1"/>
  <c r="W2961" i="1"/>
  <c r="W2897" i="1"/>
  <c r="W2833" i="1"/>
  <c r="W2769" i="1"/>
  <c r="W2705" i="1"/>
  <c r="W2641" i="1"/>
  <c r="W2577" i="1"/>
  <c r="W2513" i="1"/>
  <c r="W2449" i="1"/>
  <c r="W2373" i="1"/>
  <c r="W2287" i="1"/>
  <c r="W2162" i="1"/>
  <c r="W2034" i="1"/>
  <c r="W1906" i="1"/>
  <c r="W1778" i="1"/>
  <c r="W1650" i="1"/>
  <c r="W1520" i="1"/>
  <c r="W1329" i="1"/>
  <c r="W1059" i="1"/>
  <c r="W510" i="1"/>
  <c r="E94" i="4"/>
  <c r="E86" i="4"/>
  <c r="E78" i="4"/>
  <c r="E70" i="4"/>
  <c r="E62" i="4"/>
  <c r="E54" i="4"/>
  <c r="E46" i="4"/>
  <c r="E38" i="4"/>
  <c r="E30" i="4"/>
  <c r="E22" i="4"/>
  <c r="E14" i="4"/>
  <c r="C2" i="4"/>
  <c r="W226" i="1" l="1"/>
  <c r="W158" i="1"/>
  <c r="W342" i="1"/>
  <c r="W350" i="1"/>
  <c r="W439" i="1"/>
  <c r="W451" i="1"/>
  <c r="W639" i="1"/>
  <c r="W248" i="1"/>
  <c r="W504" i="1"/>
  <c r="W531" i="1"/>
  <c r="W604" i="1"/>
  <c r="W614" i="1"/>
  <c r="W982" i="1"/>
  <c r="W887" i="1"/>
  <c r="W1031" i="1"/>
  <c r="W84" i="1"/>
  <c r="W1117" i="1"/>
  <c r="W552" i="1"/>
  <c r="W1319" i="1"/>
  <c r="W1455" i="1"/>
  <c r="W864" i="1"/>
  <c r="W1093" i="1"/>
  <c r="W2214" i="1"/>
  <c r="W369" i="1"/>
  <c r="W1584" i="1"/>
  <c r="W1728" i="1"/>
  <c r="W2008" i="1"/>
  <c r="W1545" i="1"/>
  <c r="W1529" i="1"/>
  <c r="W1611" i="1"/>
  <c r="W2606" i="1"/>
  <c r="W2662" i="1"/>
  <c r="W1403" i="1"/>
  <c r="W2252" i="1"/>
  <c r="W2959" i="1"/>
  <c r="W1316" i="1"/>
  <c r="W2496" i="1"/>
  <c r="W2976" i="1"/>
  <c r="W601" i="1"/>
  <c r="W2585" i="1"/>
  <c r="W3366" i="1"/>
  <c r="W2364" i="1"/>
  <c r="W2986" i="1"/>
  <c r="W2731" i="1"/>
  <c r="W3360" i="1"/>
  <c r="W3600" i="1"/>
  <c r="W2465" i="1"/>
  <c r="W2593" i="1"/>
  <c r="W3925" i="1"/>
  <c r="W4005" i="1"/>
  <c r="W4053" i="1"/>
  <c r="W3581" i="1"/>
  <c r="W3774" i="1"/>
  <c r="W4014" i="1"/>
  <c r="W4278" i="1"/>
  <c r="W2196" i="1"/>
  <c r="W3220" i="1"/>
  <c r="W3413" i="1"/>
  <c r="W3714" i="1"/>
  <c r="W4233" i="1"/>
  <c r="W2740" i="1"/>
  <c r="W2578" i="1"/>
  <c r="W4234" i="1"/>
  <c r="W4820" i="1"/>
  <c r="W3180" i="1"/>
  <c r="W3755" i="1"/>
  <c r="W4445" i="1"/>
  <c r="W4501" i="1"/>
  <c r="W4757" i="1"/>
  <c r="W4309" i="1"/>
  <c r="W4985" i="1"/>
  <c r="W3996" i="1"/>
  <c r="W4478" i="1"/>
  <c r="W1844" i="1"/>
  <c r="W4068" i="1"/>
  <c r="W4292" i="1"/>
</calcChain>
</file>

<file path=xl/sharedStrings.xml><?xml version="1.0" encoding="utf-8"?>
<sst xmlns="http://schemas.openxmlformats.org/spreadsheetml/2006/main" count="60535" uniqueCount="11352">
  <si>
    <t>Row ID</t>
  </si>
  <si>
    <t>Order ID</t>
  </si>
  <si>
    <t>Order Date</t>
  </si>
  <si>
    <t>Date Key</t>
  </si>
  <si>
    <t>Contact Name</t>
  </si>
  <si>
    <t>Country</t>
  </si>
  <si>
    <t>City</t>
  </si>
  <si>
    <t>Region</t>
  </si>
  <si>
    <t>Subregion</t>
  </si>
  <si>
    <t>Customer</t>
  </si>
  <si>
    <t>Customer ID</t>
  </si>
  <si>
    <t>Industry</t>
  </si>
  <si>
    <t>Segment</t>
  </si>
  <si>
    <t>Product</t>
  </si>
  <si>
    <t>License</t>
  </si>
  <si>
    <t>Sales</t>
  </si>
  <si>
    <t>Quantity</t>
  </si>
  <si>
    <t>Discount</t>
  </si>
  <si>
    <t>Profit</t>
  </si>
  <si>
    <t>Month-Year</t>
  </si>
  <si>
    <t>Expenses</t>
  </si>
  <si>
    <t>EMEA-2022-152156</t>
  </si>
  <si>
    <t>Nathan Bell</t>
  </si>
  <si>
    <t>Ireland</t>
  </si>
  <si>
    <t>Dublin</t>
  </si>
  <si>
    <t>EMEA</t>
  </si>
  <si>
    <t>UKIR</t>
  </si>
  <si>
    <t>Chevron</t>
  </si>
  <si>
    <t>Energy</t>
  </si>
  <si>
    <t>SMB</t>
  </si>
  <si>
    <t>Marketing Suite</t>
  </si>
  <si>
    <t>16GRM07R1K</t>
  </si>
  <si>
    <t>2022-11</t>
  </si>
  <si>
    <t>AMER-2022-138688</t>
  </si>
  <si>
    <t>Deirdre Bailey</t>
  </si>
  <si>
    <t>United States</t>
  </si>
  <si>
    <t>New York City</t>
  </si>
  <si>
    <t>AMER</t>
  </si>
  <si>
    <t>NAMER</t>
  </si>
  <si>
    <t>Phillips 66</t>
  </si>
  <si>
    <t>Strategic</t>
  </si>
  <si>
    <t>FinanceHub</t>
  </si>
  <si>
    <t>JI6BVL70HQ</t>
  </si>
  <si>
    <t>2022-06</t>
  </si>
  <si>
    <t>EMEA-2021-108966</t>
  </si>
  <si>
    <t>Zoe Hodges</t>
  </si>
  <si>
    <t>Germany</t>
  </si>
  <si>
    <t>Stuttgart</t>
  </si>
  <si>
    <t>EU-WEST</t>
  </si>
  <si>
    <t>Royal Dutch Shell</t>
  </si>
  <si>
    <t>ContactMatcher</t>
  </si>
  <si>
    <t>DE9GJKGD44</t>
  </si>
  <si>
    <t>2021-10</t>
  </si>
  <si>
    <t>AMER-2020-115812</t>
  </si>
  <si>
    <t>Thomas Hodges</t>
  </si>
  <si>
    <t>BNP Paribas</t>
  </si>
  <si>
    <t>Finance</t>
  </si>
  <si>
    <t>SaaS Connector Pack</t>
  </si>
  <si>
    <t>8RM88WFOAE</t>
  </si>
  <si>
    <t>2020-06</t>
  </si>
  <si>
    <t>EMEA-2023-114412</t>
  </si>
  <si>
    <t>Adrian Hunter</t>
  </si>
  <si>
    <t>Sweden</t>
  </si>
  <si>
    <t>Stockholm</t>
  </si>
  <si>
    <t>NOR</t>
  </si>
  <si>
    <t>Engie</t>
  </si>
  <si>
    <t>Support</t>
  </si>
  <si>
    <t>FE5QJBIUN1</t>
  </si>
  <si>
    <t>2023-04</t>
  </si>
  <si>
    <t>AMER-2022-161389</t>
  </si>
  <si>
    <t>Adrian Abraham</t>
  </si>
  <si>
    <t>Canada</t>
  </si>
  <si>
    <t>Toronto</t>
  </si>
  <si>
    <t>Microsoft</t>
  </si>
  <si>
    <t>Tech</t>
  </si>
  <si>
    <t>COK66F8IC1</t>
  </si>
  <si>
    <t>2022-12</t>
  </si>
  <si>
    <t>APJ-2021-118983</t>
  </si>
  <si>
    <t>Emily Morrison</t>
  </si>
  <si>
    <t>Japan</t>
  </si>
  <si>
    <t>Saitama</t>
  </si>
  <si>
    <t>APJ</t>
  </si>
  <si>
    <t>JAPN</t>
  </si>
  <si>
    <t>Pfizer</t>
  </si>
  <si>
    <t>Healthcare</t>
  </si>
  <si>
    <t>Enterprise</t>
  </si>
  <si>
    <t>OneView</t>
  </si>
  <si>
    <t>D8FGC56NNX</t>
  </si>
  <si>
    <t>2021-11</t>
  </si>
  <si>
    <t>EMEA-2020-105893</t>
  </si>
  <si>
    <t>Claire Welch</t>
  </si>
  <si>
    <t>Italy</t>
  </si>
  <si>
    <t>Naples</t>
  </si>
  <si>
    <t>EU</t>
  </si>
  <si>
    <t>Toyota Motor</t>
  </si>
  <si>
    <t>Manufacturing</t>
  </si>
  <si>
    <t>Marketing Suite - Gold</t>
  </si>
  <si>
    <t>K5XHYWZ1OV</t>
  </si>
  <si>
    <t>2020-11</t>
  </si>
  <si>
    <t>EMEA-2020-167164</t>
  </si>
  <si>
    <t>Carol Campbell</t>
  </si>
  <si>
    <t>Turkey</t>
  </si>
  <si>
    <t>Ankara</t>
  </si>
  <si>
    <t>MEA</t>
  </si>
  <si>
    <t>Home Depot</t>
  </si>
  <si>
    <t>Retail</t>
  </si>
  <si>
    <t>LWWKLPY4AU</t>
  </si>
  <si>
    <t>2020-05</t>
  </si>
  <si>
    <t>AMER-2020-143336</t>
  </si>
  <si>
    <t>Blake Hughes</t>
  </si>
  <si>
    <t>Los Angeles</t>
  </si>
  <si>
    <t>Wells Fargo</t>
  </si>
  <si>
    <t>ChatBot Plugin</t>
  </si>
  <si>
    <t>ZYL9KDTY68</t>
  </si>
  <si>
    <t>2020-08</t>
  </si>
  <si>
    <t>AMER-2022-137330</t>
  </si>
  <si>
    <t>Melanie Sharp</t>
  </si>
  <si>
    <t>Costa Rica</t>
  </si>
  <si>
    <t>San JosÃ©</t>
  </si>
  <si>
    <t>LATAM</t>
  </si>
  <si>
    <t>Carrefour</t>
  </si>
  <si>
    <t>B83G92QX65</t>
  </si>
  <si>
    <t>EMEA-2023-156909</t>
  </si>
  <si>
    <t>Luke Bower</t>
  </si>
  <si>
    <t>France</t>
  </si>
  <si>
    <t>Paris</t>
  </si>
  <si>
    <t>Costco Wholesale</t>
  </si>
  <si>
    <t>AJOASBK55N</t>
  </si>
  <si>
    <t>2023-07</t>
  </si>
  <si>
    <t>EMEA-2021-106320</t>
  </si>
  <si>
    <t>Jonathan Ferguson</t>
  </si>
  <si>
    <t>Istanbul</t>
  </si>
  <si>
    <t>McKesson</t>
  </si>
  <si>
    <t>Consumer Products</t>
  </si>
  <si>
    <t>P1I8X35CUZ</t>
  </si>
  <si>
    <t>2021-09</t>
  </si>
  <si>
    <t>AMER-2022-121755</t>
  </si>
  <si>
    <t>Sam Parsons</t>
  </si>
  <si>
    <t>Siemens</t>
  </si>
  <si>
    <t>NRCR8EBL62</t>
  </si>
  <si>
    <t>2022-01</t>
  </si>
  <si>
    <t>EMEA-2021-150630</t>
  </si>
  <si>
    <t>Neil Gill</t>
  </si>
  <si>
    <t>Intel</t>
  </si>
  <si>
    <t>F8G07TWQ17</t>
  </si>
  <si>
    <t>APJ-2023-107727</t>
  </si>
  <si>
    <t>Amelia Campbell</t>
  </si>
  <si>
    <t>Tokyo</t>
  </si>
  <si>
    <t>Glencore</t>
  </si>
  <si>
    <t>Misc</t>
  </si>
  <si>
    <t>77YXBOVGDH</t>
  </si>
  <si>
    <t>2023-10</t>
  </si>
  <si>
    <t>APJ-2022-117590</t>
  </si>
  <si>
    <t>Chloe Short</t>
  </si>
  <si>
    <t>Aichi</t>
  </si>
  <si>
    <t>Procter &amp; Gamble</t>
  </si>
  <si>
    <t>Site Analytics</t>
  </si>
  <si>
    <t>GCT4GPUBVT</t>
  </si>
  <si>
    <t>APJ-2021-117415</t>
  </si>
  <si>
    <t>Jasmine Metcalfe</t>
  </si>
  <si>
    <t>Banco Santander</t>
  </si>
  <si>
    <t>SaaS Connector Pack - Gold</t>
  </si>
  <si>
    <t>2F0NIUM5X9</t>
  </si>
  <si>
    <t>2021-12</t>
  </si>
  <si>
    <t>APJ-2023-120999</t>
  </si>
  <si>
    <t>Karen Mathis</t>
  </si>
  <si>
    <t>Australia</t>
  </si>
  <si>
    <t>Wollongong</t>
  </si>
  <si>
    <t>ANZ</t>
  </si>
  <si>
    <t>Pemex</t>
  </si>
  <si>
    <t>QINRKET2EK</t>
  </si>
  <si>
    <t>2023-09</t>
  </si>
  <si>
    <t>AMER-2022-101343</t>
  </si>
  <si>
    <t>Dylan Dickens</t>
  </si>
  <si>
    <t>DFHNNSTX0P</t>
  </si>
  <si>
    <t>2022-07</t>
  </si>
  <si>
    <t>EMEA-2023-139619</t>
  </si>
  <si>
    <t>Sophie Lewis</t>
  </si>
  <si>
    <t>Hanover</t>
  </si>
  <si>
    <t>Samsung Electronics</t>
  </si>
  <si>
    <t>616XTGD7Y3</t>
  </si>
  <si>
    <t>EMEA-2022-118255</t>
  </si>
  <si>
    <t>Gavin Mitchell</t>
  </si>
  <si>
    <t>Luxembourg</t>
  </si>
  <si>
    <t>Sony</t>
  </si>
  <si>
    <t>Data Smasher</t>
  </si>
  <si>
    <t>F4GWWGL9KR</t>
  </si>
  <si>
    <t>2022-03</t>
  </si>
  <si>
    <t>AMER-2020-146703</t>
  </si>
  <si>
    <t>Katherine Dowd</t>
  </si>
  <si>
    <t>Brazil</t>
  </si>
  <si>
    <t>Salvador</t>
  </si>
  <si>
    <t>Morgan Stanley</t>
  </si>
  <si>
    <t>S2GUIRDRRI</t>
  </si>
  <si>
    <t>2020-10</t>
  </si>
  <si>
    <t>APJ-2022-169194</t>
  </si>
  <si>
    <t>Harry Brown</t>
  </si>
  <si>
    <t>Philippines</t>
  </si>
  <si>
    <t>Davao City</t>
  </si>
  <si>
    <t>APAC</t>
  </si>
  <si>
    <t>Bank of America Corp.</t>
  </si>
  <si>
    <t>2L5WUVH1UW</t>
  </si>
  <si>
    <t>APJ-2021-115742</t>
  </si>
  <si>
    <t>Brian Dickens</t>
  </si>
  <si>
    <t>India</t>
  </si>
  <si>
    <t>Kolkata</t>
  </si>
  <si>
    <t>IND</t>
  </si>
  <si>
    <t>4A8Q6U643K</t>
  </si>
  <si>
    <t>2021-04</t>
  </si>
  <si>
    <t>EMEA-2022-105816</t>
  </si>
  <si>
    <t>Joseph Newman</t>
  </si>
  <si>
    <t>United Kingdom</t>
  </si>
  <si>
    <t>London</t>
  </si>
  <si>
    <t>Tesco</t>
  </si>
  <si>
    <t>Storage</t>
  </si>
  <si>
    <t>5JTHBK78DZ</t>
  </si>
  <si>
    <t>EMEA-2022-111682</t>
  </si>
  <si>
    <t>Nicola Howard</t>
  </si>
  <si>
    <t>Brighton</t>
  </si>
  <si>
    <t>Aviva</t>
  </si>
  <si>
    <t>RI8MDZ0Y3A</t>
  </si>
  <si>
    <t>AMER-2021-135545</t>
  </si>
  <si>
    <t>Stewart Wilson</t>
  </si>
  <si>
    <t>Mondelez International</t>
  </si>
  <si>
    <t>LMJYGCZAFV</t>
  </si>
  <si>
    <t>APJ-2021-164175</t>
  </si>
  <si>
    <t>Eric McLean</t>
  </si>
  <si>
    <t>Sydney</t>
  </si>
  <si>
    <t>Abbott Laboratories</t>
  </si>
  <si>
    <t>6QHQUNX985</t>
  </si>
  <si>
    <t>AMER-2020-106376</t>
  </si>
  <si>
    <t>Leah Clarkson</t>
  </si>
  <si>
    <t>Chile</t>
  </si>
  <si>
    <t>Puente Alto</t>
  </si>
  <si>
    <t>91D0JN8T6U</t>
  </si>
  <si>
    <t>2020-12</t>
  </si>
  <si>
    <t>EMEA-2022-119823</t>
  </si>
  <si>
    <t>Alison Davidson</t>
  </si>
  <si>
    <t>Spain</t>
  </si>
  <si>
    <t>Madrid</t>
  </si>
  <si>
    <t>Fannie Mae</t>
  </si>
  <si>
    <t>JH2K4261IC</t>
  </si>
  <si>
    <t>EMEA-2022-106075</t>
  </si>
  <si>
    <t>Sophie Vance</t>
  </si>
  <si>
    <t>Aetna</t>
  </si>
  <si>
    <t>5MAZAYKQ5U</t>
  </si>
  <si>
    <t>2022-09</t>
  </si>
  <si>
    <t>AMER-2023-114440</t>
  </si>
  <si>
    <t>Rio de Janeiro</t>
  </si>
  <si>
    <t>K4O1D2NXHZ</t>
  </si>
  <si>
    <t>EMEA-2021-134026</t>
  </si>
  <si>
    <t>Anne Lee</t>
  </si>
  <si>
    <t>South Africa</t>
  </si>
  <si>
    <t>Cape Town</t>
  </si>
  <si>
    <t>Oracle</t>
  </si>
  <si>
    <t>NPQNQFYUUU</t>
  </si>
  <si>
    <t>APJ-2023-118038</t>
  </si>
  <si>
    <t>Maria Dyer</t>
  </si>
  <si>
    <t>Nissan Motor</t>
  </si>
  <si>
    <t>Transportation</t>
  </si>
  <si>
    <t>A4VC3VGTLE</t>
  </si>
  <si>
    <t>2023-12</t>
  </si>
  <si>
    <t>APJ-2020-147606</t>
  </si>
  <si>
    <t>JQHP8C8VXP</t>
  </si>
  <si>
    <t>EMEA-2022-127208</t>
  </si>
  <si>
    <t>Julia Ellison</t>
  </si>
  <si>
    <t>Portugal</t>
  </si>
  <si>
    <t>Lisboa</t>
  </si>
  <si>
    <t>Tyson Foods</t>
  </si>
  <si>
    <t>1I3JIURUQR</t>
  </si>
  <si>
    <t>AMER-2020-139451</t>
  </si>
  <si>
    <t>Gordon McLean</t>
  </si>
  <si>
    <t>Verizon Communications</t>
  </si>
  <si>
    <t>Communications</t>
  </si>
  <si>
    <t>920M0N09EE</t>
  </si>
  <si>
    <t>EMEA-2021-149734</t>
  </si>
  <si>
    <t>Jessica Buckland</t>
  </si>
  <si>
    <t>Uppsala</t>
  </si>
  <si>
    <t>Itochu</t>
  </si>
  <si>
    <t>CFUHIDO1WY</t>
  </si>
  <si>
    <t>APJ-2023-119662</t>
  </si>
  <si>
    <t>Bernadette Nolan</t>
  </si>
  <si>
    <t>CUL2MB77E0</t>
  </si>
  <si>
    <t>2023-11</t>
  </si>
  <si>
    <t>AMER-2023-140088</t>
  </si>
  <si>
    <t>Colombia</t>
  </si>
  <si>
    <t>BogotÃ¡</t>
  </si>
  <si>
    <t>RBNGNEEYS9</t>
  </si>
  <si>
    <t>2023-05</t>
  </si>
  <si>
    <t>EMEA-2023-155558</t>
  </si>
  <si>
    <t>Sonia Ince</t>
  </si>
  <si>
    <t>Daimler</t>
  </si>
  <si>
    <t>W731G6G61K</t>
  </si>
  <si>
    <t>APJ-2022-159695</t>
  </si>
  <si>
    <t>William Lewis</t>
  </si>
  <si>
    <t>45JXXNYX5W</t>
  </si>
  <si>
    <t>2022-04</t>
  </si>
  <si>
    <t>AMER-2022-109806</t>
  </si>
  <si>
    <t>Melanie Young</t>
  </si>
  <si>
    <t>AX50KL6AG9</t>
  </si>
  <si>
    <t>EMEA-2021-149587</t>
  </si>
  <si>
    <t>Edward Oliver</t>
  </si>
  <si>
    <t>XJEFE2O3YF</t>
  </si>
  <si>
    <t>2021-01</t>
  </si>
  <si>
    <t>EMEA-2023-109484</t>
  </si>
  <si>
    <t>Peter Quinn</t>
  </si>
  <si>
    <t>Belgium</t>
  </si>
  <si>
    <t>Brussels</t>
  </si>
  <si>
    <t>Walgreens</t>
  </si>
  <si>
    <t>VK1TWXDWUR</t>
  </si>
  <si>
    <t>EMEA-2023-161018</t>
  </si>
  <si>
    <t>Max Marshall</t>
  </si>
  <si>
    <t>Boeing</t>
  </si>
  <si>
    <t>UFEXZDF5TK</t>
  </si>
  <si>
    <t>AMER-2023-157833</t>
  </si>
  <si>
    <t>Jan Watson</t>
  </si>
  <si>
    <t>Valero Energy</t>
  </si>
  <si>
    <t>GJFN2RJA9U</t>
  </si>
  <si>
    <t>2023-06</t>
  </si>
  <si>
    <t>EMEA-2022-149223</t>
  </si>
  <si>
    <t>Carol Ball</t>
  </si>
  <si>
    <t>Nestle</t>
  </si>
  <si>
    <t>PFLFDN3SOU</t>
  </si>
  <si>
    <t>APJ-2022-158568</t>
  </si>
  <si>
    <t>Gavin Walsh</t>
  </si>
  <si>
    <t>Philip Morris International</t>
  </si>
  <si>
    <t>2CWM52X1X9</t>
  </si>
  <si>
    <t>2022-08</t>
  </si>
  <si>
    <t>EMEA-2022-129903</t>
  </si>
  <si>
    <t>Penelope Peake</t>
  </si>
  <si>
    <t>Trafigura Group</t>
  </si>
  <si>
    <t>45EAEXTILE</t>
  </si>
  <si>
    <t>EMEA-2021-156867</t>
  </si>
  <si>
    <t>Amy Scott</t>
  </si>
  <si>
    <t>Russia</t>
  </si>
  <si>
    <t>Moscow</t>
  </si>
  <si>
    <t>EU-EAST</t>
  </si>
  <si>
    <t>Walmart</t>
  </si>
  <si>
    <t>EV59Z98WXW</t>
  </si>
  <si>
    <t>EMEA-2023-119004</t>
  </si>
  <si>
    <t>Carl Jackson</t>
  </si>
  <si>
    <t>Cisco Systems</t>
  </si>
  <si>
    <t>6D89G3BGGH</t>
  </si>
  <si>
    <t>APJ-2021-129476</t>
  </si>
  <si>
    <t>Joe Wallace</t>
  </si>
  <si>
    <t>Canberra</t>
  </si>
  <si>
    <t>OG63K8FFP9</t>
  </si>
  <si>
    <t>EMEA-2023-146780</t>
  </si>
  <si>
    <t>Luke Mills</t>
  </si>
  <si>
    <t>Prudential Financial</t>
  </si>
  <si>
    <t>E5KT4VQ59T</t>
  </si>
  <si>
    <t>EMEA-2022-128867</t>
  </si>
  <si>
    <t>Alexandra Dyer</t>
  </si>
  <si>
    <t>Netherlands</t>
  </si>
  <si>
    <t>The Hague</t>
  </si>
  <si>
    <t>FDKOX22CWX</t>
  </si>
  <si>
    <t>AMER-2020-115259</t>
  </si>
  <si>
    <t>Rebecca Dickens</t>
  </si>
  <si>
    <t>Mexico</t>
  </si>
  <si>
    <t>Mexico City</t>
  </si>
  <si>
    <t>Amazon</t>
  </si>
  <si>
    <t>1DRXSUGWY6</t>
  </si>
  <si>
    <t>AMER-2021-110457</t>
  </si>
  <si>
    <t>Audrey Hardacre</t>
  </si>
  <si>
    <t>EHVU0FM6IP</t>
  </si>
  <si>
    <t>2021-03</t>
  </si>
  <si>
    <t>EMEA-2021-136476</t>
  </si>
  <si>
    <t>Jennifer Dowd</t>
  </si>
  <si>
    <t>Gazprom</t>
  </si>
  <si>
    <t>VKTELEXOAJ</t>
  </si>
  <si>
    <t>APJ-2022-103730</t>
  </si>
  <si>
    <t>Natalie Sanderson</t>
  </si>
  <si>
    <t>Manila</t>
  </si>
  <si>
    <t>YWZAV09L95</t>
  </si>
  <si>
    <t>APJ-2020-152030</t>
  </si>
  <si>
    <t>Samantha Rampling</t>
  </si>
  <si>
    <t>FedEx</t>
  </si>
  <si>
    <t>CL5Z5BO4AX</t>
  </si>
  <si>
    <t>APJ-2020-134614</t>
  </si>
  <si>
    <t>Sally Berry</t>
  </si>
  <si>
    <t>Geelong</t>
  </si>
  <si>
    <t>NR9RLNIDDN</t>
  </si>
  <si>
    <t>2020-09</t>
  </si>
  <si>
    <t>AMER-2023-107272</t>
  </si>
  <si>
    <t>Anthony Clark</t>
  </si>
  <si>
    <t>Santiago</t>
  </si>
  <si>
    <t>Honda Motor</t>
  </si>
  <si>
    <t>VQ46SD57ZS</t>
  </si>
  <si>
    <t>AMER-2022-125969</t>
  </si>
  <si>
    <t>Victor Short</t>
  </si>
  <si>
    <t>JJPL720VAS</t>
  </si>
  <si>
    <t>AMER-2023-164147</t>
  </si>
  <si>
    <t>Austin Newman</t>
  </si>
  <si>
    <t>6JGGI7ZZ6I</t>
  </si>
  <si>
    <t>2023-02</t>
  </si>
  <si>
    <t>AMER-2022-145583</t>
  </si>
  <si>
    <t>Rose Scott</t>
  </si>
  <si>
    <t>Aurora</t>
  </si>
  <si>
    <t>CVS Health</t>
  </si>
  <si>
    <t>PWIULJAE51</t>
  </si>
  <si>
    <t>2022-10</t>
  </si>
  <si>
    <t>EMEA-2022-110366</t>
  </si>
  <si>
    <t>Tim Morrison</t>
  </si>
  <si>
    <t>General Motors</t>
  </si>
  <si>
    <t>V01FLYWRJH</t>
  </si>
  <si>
    <t>AMER-2023-106180</t>
  </si>
  <si>
    <t>Harry Murray</t>
  </si>
  <si>
    <t>State Farm Insurance Cos.</t>
  </si>
  <si>
    <t>CDKV85SBFW</t>
  </si>
  <si>
    <t>EMEA-2023-155376</t>
  </si>
  <si>
    <t>Dylan Dowd</t>
  </si>
  <si>
    <t>Poland</t>
  </si>
  <si>
    <t>Warsaw</t>
  </si>
  <si>
    <t>Comcast</t>
  </si>
  <si>
    <t>67FK6GLSC1</t>
  </si>
  <si>
    <t>AMER-2021-110744</t>
  </si>
  <si>
    <t>Angela Parsons</t>
  </si>
  <si>
    <t>Newark</t>
  </si>
  <si>
    <t>AmerisourceBergen</t>
  </si>
  <si>
    <t>G4R1FFNPGO</t>
  </si>
  <si>
    <t>AMER-2020-110072</t>
  </si>
  <si>
    <t>Lisa Oliver</t>
  </si>
  <si>
    <t>Monterrey</t>
  </si>
  <si>
    <t>BHODKJ9L3G</t>
  </si>
  <si>
    <t>EMEA-2022-114489</t>
  </si>
  <si>
    <t>Joseph Duncan</t>
  </si>
  <si>
    <t>Rome</t>
  </si>
  <si>
    <t>NKEP466WY8</t>
  </si>
  <si>
    <t>AMER-2022-158834</t>
  </si>
  <si>
    <t>Paul MacDonald</t>
  </si>
  <si>
    <t>Johnson &amp; Johnson</t>
  </si>
  <si>
    <t>J54ZE9BY16</t>
  </si>
  <si>
    <t>AMER-2021-124919</t>
  </si>
  <si>
    <t>Gordon Graham</t>
  </si>
  <si>
    <t>Chicago</t>
  </si>
  <si>
    <t>S92H6S89SR</t>
  </si>
  <si>
    <t>2021-05</t>
  </si>
  <si>
    <t>AMER-2021-118948</t>
  </si>
  <si>
    <t>Sean Bower</t>
  </si>
  <si>
    <t>HonHai Precision Industry</t>
  </si>
  <si>
    <t>DTGE25IIR8</t>
  </si>
  <si>
    <t>AMER-2020-104269</t>
  </si>
  <si>
    <t>Anthony Sanderson</t>
  </si>
  <si>
    <t>American Express</t>
  </si>
  <si>
    <t>TJX5D1WJAN</t>
  </si>
  <si>
    <t>2020-03</t>
  </si>
  <si>
    <t>APJ-2022-114104</t>
  </si>
  <si>
    <t>Stewart Marshall</t>
  </si>
  <si>
    <t>Singapore</t>
  </si>
  <si>
    <t>BK3X5F0PUA</t>
  </si>
  <si>
    <t>AMER-2022-162733</t>
  </si>
  <si>
    <t>Joanne Carr</t>
  </si>
  <si>
    <t>J.P. Morgan Chase &amp; Co.</t>
  </si>
  <si>
    <t>LG6VGH3BOI</t>
  </si>
  <si>
    <t>2022-05</t>
  </si>
  <si>
    <t>EMEA-2021-119697</t>
  </si>
  <si>
    <t>Angela Davies</t>
  </si>
  <si>
    <t>Kroger</t>
  </si>
  <si>
    <t>5F3WHT5RA1</t>
  </si>
  <si>
    <t>APJ-2022-154508</t>
  </si>
  <si>
    <t>William Alsop</t>
  </si>
  <si>
    <t>New Zealand</t>
  </si>
  <si>
    <t>Wellington</t>
  </si>
  <si>
    <t>IMKAY1XFND</t>
  </si>
  <si>
    <t>AMER-2022-113817</t>
  </si>
  <si>
    <t>Owen Watson</t>
  </si>
  <si>
    <t>Volkswagen</t>
  </si>
  <si>
    <t>TFQC77D8N3</t>
  </si>
  <si>
    <t>APJ-2020-139892</t>
  </si>
  <si>
    <t>Melanie Davidson</t>
  </si>
  <si>
    <t>Osaka</t>
  </si>
  <si>
    <t>A4ICDCT3PN</t>
  </si>
  <si>
    <t>AMER-2020-118962</t>
  </si>
  <si>
    <t>Warren Forsyth</t>
  </si>
  <si>
    <t>KXGXCS33MA</t>
  </si>
  <si>
    <t>APJ-2020-100853</t>
  </si>
  <si>
    <t>Gabrielle Ogden</t>
  </si>
  <si>
    <t>BTUYY86TIA</t>
  </si>
  <si>
    <t>APJ-2023-152366</t>
  </si>
  <si>
    <t>Justin Randall</t>
  </si>
  <si>
    <t>E5I8NPOZ23</t>
  </si>
  <si>
    <t>AMER-2021-101511</t>
  </si>
  <si>
    <t>4LUEG1NV67</t>
  </si>
  <si>
    <t>EMEA-2021-137225</t>
  </si>
  <si>
    <t>Jack Graham</t>
  </si>
  <si>
    <t>EIA2KSQB01</t>
  </si>
  <si>
    <t>APJ-2020-166191</t>
  </si>
  <si>
    <t>Sophie Henderson</t>
  </si>
  <si>
    <t>Melbourne</t>
  </si>
  <si>
    <t>Merck</t>
  </si>
  <si>
    <t>XYUSCHN0YH</t>
  </si>
  <si>
    <t>EMEA-2020-158274</t>
  </si>
  <si>
    <t>Brian Short</t>
  </si>
  <si>
    <t>Czech Republic</t>
  </si>
  <si>
    <t>Prague</t>
  </si>
  <si>
    <t>9ZGSKXMP33</t>
  </si>
  <si>
    <t>EMEA-2022-105018</t>
  </si>
  <si>
    <t>Samantha Lawrence</t>
  </si>
  <si>
    <t>Saudi Arabia</t>
  </si>
  <si>
    <t>Riyadh</t>
  </si>
  <si>
    <t>VIVST6IECE</t>
  </si>
  <si>
    <t>AMER-2020-123260</t>
  </si>
  <si>
    <t>Una Hudson</t>
  </si>
  <si>
    <t>Raleigh</t>
  </si>
  <si>
    <t>AT&amp;T</t>
  </si>
  <si>
    <t>60NLL1G4W3</t>
  </si>
  <si>
    <t>APJ-2022-157000</t>
  </si>
  <si>
    <t>Kimberly North</t>
  </si>
  <si>
    <t>YAJHZP6TYE</t>
  </si>
  <si>
    <t>EMEA-2021-102281</t>
  </si>
  <si>
    <t>Dylan Ogden</t>
  </si>
  <si>
    <t>7LL8W4OBLM</t>
  </si>
  <si>
    <t>AMER-2021-131457</t>
  </si>
  <si>
    <t>Jonathan Clark</t>
  </si>
  <si>
    <t>Providence</t>
  </si>
  <si>
    <t>Allstate</t>
  </si>
  <si>
    <t>03NGWSRFCP</t>
  </si>
  <si>
    <t>AMER-2020-140004</t>
  </si>
  <si>
    <t>Kevin Vaughan</t>
  </si>
  <si>
    <t>FNBDSUKN38</t>
  </si>
  <si>
    <t>AMER-2023-107720</t>
  </si>
  <si>
    <t>Madeleine Smith</t>
  </si>
  <si>
    <t>Argentina</t>
  </si>
  <si>
    <t>CÃ³rdoba</t>
  </si>
  <si>
    <t>BMW</t>
  </si>
  <si>
    <t>HVCAY62Q3B</t>
  </si>
  <si>
    <t>EMEA-2023-124303</t>
  </si>
  <si>
    <t>Diana Ince</t>
  </si>
  <si>
    <t>Humana</t>
  </si>
  <si>
    <t>YST0N15YFB</t>
  </si>
  <si>
    <t>AMER-2023-105074</t>
  </si>
  <si>
    <t>Tracey Knox</t>
  </si>
  <si>
    <t>Guadalajara</t>
  </si>
  <si>
    <t>WMPYGW9GUM</t>
  </si>
  <si>
    <t>EMEA-2020-133690</t>
  </si>
  <si>
    <t>Michelle McLean</t>
  </si>
  <si>
    <t>ME0EJQS2AL</t>
  </si>
  <si>
    <t>APJ-2023-116701</t>
  </si>
  <si>
    <t>Diana Bell</t>
  </si>
  <si>
    <t>Sprint Nextel</t>
  </si>
  <si>
    <t>TRYXBPE9IT</t>
  </si>
  <si>
    <t>EMEA-2023-126382</t>
  </si>
  <si>
    <t>Jan Clark</t>
  </si>
  <si>
    <t>4JNB5H5I6P</t>
  </si>
  <si>
    <t>AMER-2023-108329</t>
  </si>
  <si>
    <t>Pippa Smith</t>
  </si>
  <si>
    <t>Oklahoma City</t>
  </si>
  <si>
    <t>MAJOAVO5S2</t>
  </si>
  <si>
    <t>AMER-2023-135860</t>
  </si>
  <si>
    <t>Rebecca Wilson</t>
  </si>
  <si>
    <t>21Q2C6A2U2</t>
  </si>
  <si>
    <t>APJ-2021-101007</t>
  </si>
  <si>
    <t>Irene Smith</t>
  </si>
  <si>
    <t>0EAXVHIBR6</t>
  </si>
  <si>
    <t>2021-02</t>
  </si>
  <si>
    <t>AMER-2021-146262</t>
  </si>
  <si>
    <t>Evan Terry</t>
  </si>
  <si>
    <t>Q6MLHV1D9D</t>
  </si>
  <si>
    <t>AMER-2022-130162</t>
  </si>
  <si>
    <t>Bella Mackenzie</t>
  </si>
  <si>
    <t>Allianz</t>
  </si>
  <si>
    <t>DR3L61PE16</t>
  </si>
  <si>
    <t>AMER-2021-169397</t>
  </si>
  <si>
    <t>Gordon Jackson</t>
  </si>
  <si>
    <t>Puerto Vallarta</t>
  </si>
  <si>
    <t>B9EN58R7WP</t>
  </si>
  <si>
    <t>AMER-2021-163055</t>
  </si>
  <si>
    <t>Joe Ross</t>
  </si>
  <si>
    <t>SÃ£o Paulo</t>
  </si>
  <si>
    <t>H34S0DBPAR</t>
  </si>
  <si>
    <t>2021-08</t>
  </si>
  <si>
    <t>EMEA-2021-145436</t>
  </si>
  <si>
    <t>Carolyn Murray</t>
  </si>
  <si>
    <t>Johannesburg</t>
  </si>
  <si>
    <t>United Parcel Service</t>
  </si>
  <si>
    <t>GYUSGDVAEB</t>
  </si>
  <si>
    <t>EMEA-2020-156216</t>
  </si>
  <si>
    <t>Lily Paterson</t>
  </si>
  <si>
    <t>5XIQUAR79S</t>
  </si>
  <si>
    <t>EMEA-2023-100930</t>
  </si>
  <si>
    <t>Cologne</t>
  </si>
  <si>
    <t>AALPQA6FDS</t>
  </si>
  <si>
    <t>AMER-2023-160514</t>
  </si>
  <si>
    <t>William Skinner</t>
  </si>
  <si>
    <t>Rochester</t>
  </si>
  <si>
    <t>L1SD510UOR</t>
  </si>
  <si>
    <t>APJ-2022-157749</t>
  </si>
  <si>
    <t>Trevor Langdon</t>
  </si>
  <si>
    <t>Target</t>
  </si>
  <si>
    <t>58Z3DEHT2X</t>
  </si>
  <si>
    <t>EMEA-2020-131926</t>
  </si>
  <si>
    <t>Luke Terry</t>
  </si>
  <si>
    <t>Airbus</t>
  </si>
  <si>
    <t>P99Y8YV8KT</t>
  </si>
  <si>
    <t>AMER-2022-154739</t>
  </si>
  <si>
    <t>Vanessa Davidson</t>
  </si>
  <si>
    <t>Cigna</t>
  </si>
  <si>
    <t>U4RHJ0Q5OZ</t>
  </si>
  <si>
    <t>AMER-2022-145625</t>
  </si>
  <si>
    <t>Penelope Nash</t>
  </si>
  <si>
    <t>Seattle</t>
  </si>
  <si>
    <t>P109IO0IJP</t>
  </si>
  <si>
    <t>EMEA-2022-146941</t>
  </si>
  <si>
    <t>Molly Rees</t>
  </si>
  <si>
    <t>Goldman Sachs Group</t>
  </si>
  <si>
    <t>9UWDBTCLYB</t>
  </si>
  <si>
    <t>APJ-2021-159982</t>
  </si>
  <si>
    <t>Carol James</t>
  </si>
  <si>
    <t>6ORO1A1X9W</t>
  </si>
  <si>
    <t>EMEA-2023-163139</t>
  </si>
  <si>
    <t>Sally Davidson</t>
  </si>
  <si>
    <t>Y8YB4CS4Q0</t>
  </si>
  <si>
    <t>APJ-2023-155299</t>
  </si>
  <si>
    <t>Simon Peters</t>
  </si>
  <si>
    <t>E0Y2LTGZH5</t>
  </si>
  <si>
    <t>APJ-2020-106992</t>
  </si>
  <si>
    <t>Charles Hart</t>
  </si>
  <si>
    <t>Big Ol Database</t>
  </si>
  <si>
    <t>3IGE4YNMM4</t>
  </si>
  <si>
    <t>APJ-2022-125318</t>
  </si>
  <si>
    <t>Lucas Mathis</t>
  </si>
  <si>
    <t>Lowes</t>
  </si>
  <si>
    <t>6VX3RZ4S8W</t>
  </si>
  <si>
    <t>AMER-2021-155040</t>
  </si>
  <si>
    <t>Joanne Robertson</t>
  </si>
  <si>
    <t>Detroit</t>
  </si>
  <si>
    <t>Ford Motor</t>
  </si>
  <si>
    <t>6SBXRHTE5J</t>
  </si>
  <si>
    <t>EMEA-2023-136826</t>
  </si>
  <si>
    <t>Felicity King</t>
  </si>
  <si>
    <t>1HBFAQQ6H6</t>
  </si>
  <si>
    <t>AMER-2022-111010</t>
  </si>
  <si>
    <t>TM6DR3U3SF</t>
  </si>
  <si>
    <t>AMER-2023-145366</t>
  </si>
  <si>
    <t>Thomas Peters</t>
  </si>
  <si>
    <t>DIXME035AX</t>
  </si>
  <si>
    <t>AMER-2023-163979</t>
  </si>
  <si>
    <t>Zoe Avery</t>
  </si>
  <si>
    <t>Apple</t>
  </si>
  <si>
    <t>NFM77EIVMM</t>
  </si>
  <si>
    <t>AMER-2021-155334</t>
  </si>
  <si>
    <t>1IW1LLRSFA</t>
  </si>
  <si>
    <t>2021-07</t>
  </si>
  <si>
    <t>AMER-2023-118136</t>
  </si>
  <si>
    <t>Luke Jones</t>
  </si>
  <si>
    <t>Lafayette</t>
  </si>
  <si>
    <t>OWBD6MTETH</t>
  </si>
  <si>
    <t>EMEA-2023-132976</t>
  </si>
  <si>
    <t>Isaac Hart</t>
  </si>
  <si>
    <t>China National Petroleum</t>
  </si>
  <si>
    <t>18M5NJOKYC</t>
  </si>
  <si>
    <t>APJ-2021-161991</t>
  </si>
  <si>
    <t>AZ1IDGZU3E</t>
  </si>
  <si>
    <t>AMER-2021-130890</t>
  </si>
  <si>
    <t>Nicola Pullman</t>
  </si>
  <si>
    <t>ConocoPhillips</t>
  </si>
  <si>
    <t>1HNDUERBWK</t>
  </si>
  <si>
    <t>EMEA-2021-130883</t>
  </si>
  <si>
    <t>XR5F045V0G</t>
  </si>
  <si>
    <t>EMEA-2022-112697</t>
  </si>
  <si>
    <t>Faith Harris</t>
  </si>
  <si>
    <t>Munich</t>
  </si>
  <si>
    <t>GL2PRPVWVO</t>
  </si>
  <si>
    <t>AMER-2022-110772</t>
  </si>
  <si>
    <t>Thomas Roberts</t>
  </si>
  <si>
    <t>P6JHKIOA7H</t>
  </si>
  <si>
    <t>EMEA-2020-111451</t>
  </si>
  <si>
    <t>Lillian Hodges</t>
  </si>
  <si>
    <t>St Petersburg</t>
  </si>
  <si>
    <t>113Z30O0UU</t>
  </si>
  <si>
    <t>AMER-2022-142545</t>
  </si>
  <si>
    <t>Buenos Aires</t>
  </si>
  <si>
    <t>YIPRYNF8EL</t>
  </si>
  <si>
    <t>APJ-2023-152380</t>
  </si>
  <si>
    <t>1AGNOXULPH</t>
  </si>
  <si>
    <t>EMEA-2021-144253</t>
  </si>
  <si>
    <t>Joseph Forsyth</t>
  </si>
  <si>
    <t>Q2IWL99U64</t>
  </si>
  <si>
    <t>AMER-2020-130960</t>
  </si>
  <si>
    <t>3HW725HZ6V</t>
  </si>
  <si>
    <t>AMER-2020-111003</t>
  </si>
  <si>
    <t>Anne Rutherford</t>
  </si>
  <si>
    <t>4G8MXMZRYG</t>
  </si>
  <si>
    <t>EMEA-2023-126774</t>
  </si>
  <si>
    <t>Harry Mills</t>
  </si>
  <si>
    <t>Bosch</t>
  </si>
  <si>
    <t>NASLM74RTU</t>
  </si>
  <si>
    <t>EMEA-2022-142902</t>
  </si>
  <si>
    <t>Trevor Clark</t>
  </si>
  <si>
    <t>T178EITTF1</t>
  </si>
  <si>
    <t>AMER-2020-120887</t>
  </si>
  <si>
    <t>Dylan Terry</t>
  </si>
  <si>
    <t>Mendoza</t>
  </si>
  <si>
    <t>HSBC Holdings</t>
  </si>
  <si>
    <t>W2S8WFPB53</t>
  </si>
  <si>
    <t>EMEA-2020-167850</t>
  </si>
  <si>
    <t>Jasmine MacDonald</t>
  </si>
  <si>
    <t>Leipzig</t>
  </si>
  <si>
    <t>Enel</t>
  </si>
  <si>
    <t>OLWR6J56VS</t>
  </si>
  <si>
    <t>EMEA-2020-164259</t>
  </si>
  <si>
    <t>Blake Campbell</t>
  </si>
  <si>
    <t>S1F55BUKX3</t>
  </si>
  <si>
    <t>EMEA-2020-164973</t>
  </si>
  <si>
    <t>Boris Underwood</t>
  </si>
  <si>
    <t>SGO17QHOV4</t>
  </si>
  <si>
    <t>AMER-2020-156601</t>
  </si>
  <si>
    <t>Fiona Peters</t>
  </si>
  <si>
    <t>Jacksonville</t>
  </si>
  <si>
    <t>4PDIGIYY3N</t>
  </si>
  <si>
    <t>AMER-2022-162138</t>
  </si>
  <si>
    <t>Phil Short</t>
  </si>
  <si>
    <t>Long Beach</t>
  </si>
  <si>
    <t>VXC511ZPC8</t>
  </si>
  <si>
    <t>EMEA-2023-153339</t>
  </si>
  <si>
    <t>Fiona Allan</t>
  </si>
  <si>
    <t>YPM1YTB9SU</t>
  </si>
  <si>
    <t>EMEA-2022-141544</t>
  </si>
  <si>
    <t>Peter McLean</t>
  </si>
  <si>
    <t>7HTRYKPD8E</t>
  </si>
  <si>
    <t>EMEA-2022-150147</t>
  </si>
  <si>
    <t>Kevin Morrison</t>
  </si>
  <si>
    <t>NX6P4SZJ4D</t>
  </si>
  <si>
    <t>AMER-2021-137946</t>
  </si>
  <si>
    <t>Andrew Wilkins</t>
  </si>
  <si>
    <t>R48ZY9KJ1P</t>
  </si>
  <si>
    <t>AMER-2020-129924</t>
  </si>
  <si>
    <t>Matt Forsyth</t>
  </si>
  <si>
    <t>QZ930GKLTZ</t>
  </si>
  <si>
    <t>2020-07</t>
  </si>
  <si>
    <t>EMEA-2021-128167</t>
  </si>
  <si>
    <t>5SNZ6SMT9Y</t>
  </si>
  <si>
    <t>2021-06</t>
  </si>
  <si>
    <t>EMEA-2020-122336</t>
  </si>
  <si>
    <t>6FJY3OGC04</t>
  </si>
  <si>
    <t>2020-04</t>
  </si>
  <si>
    <t>APJ-2021-120712</t>
  </si>
  <si>
    <t>Chiba</t>
  </si>
  <si>
    <t>VRM3DBKSGL</t>
  </si>
  <si>
    <t>AMER-2023-169901</t>
  </si>
  <si>
    <t>Amelia Martin</t>
  </si>
  <si>
    <t>0GTZU80IUI</t>
  </si>
  <si>
    <t>APJ-2023-134306</t>
  </si>
  <si>
    <t>Sally Wallace</t>
  </si>
  <si>
    <t>South Korea</t>
  </si>
  <si>
    <t>Incheon</t>
  </si>
  <si>
    <t>RDE1SV1I9X</t>
  </si>
  <si>
    <t>EMEA-2022-129714</t>
  </si>
  <si>
    <t>Anna Bower</t>
  </si>
  <si>
    <t>QQA6BIQIDR</t>
  </si>
  <si>
    <t>EMEA-2022-138520</t>
  </si>
  <si>
    <t>Pippa Morrison</t>
  </si>
  <si>
    <t>Sysco</t>
  </si>
  <si>
    <t>YBW58615X8</t>
  </si>
  <si>
    <t>EMEA-2022-130001</t>
  </si>
  <si>
    <t>I4MRKYQB6X</t>
  </si>
  <si>
    <t>EMEA-2023-155698</t>
  </si>
  <si>
    <t>Gordon Chapman</t>
  </si>
  <si>
    <t>Finland</t>
  </si>
  <si>
    <t>Helsinki</t>
  </si>
  <si>
    <t>3JS9R2BHCD</t>
  </si>
  <si>
    <t>2023-03</t>
  </si>
  <si>
    <t>EMEA-2023-144904</t>
  </si>
  <si>
    <t>Wanda Simpson</t>
  </si>
  <si>
    <t>Marathon Petroleum</t>
  </si>
  <si>
    <t>BI0GW6QRJ7</t>
  </si>
  <si>
    <t>AMER-2020-123344</t>
  </si>
  <si>
    <t>Christian Gill</t>
  </si>
  <si>
    <t>3F82NCFA64</t>
  </si>
  <si>
    <t>EMEA-2022-155516</t>
  </si>
  <si>
    <t>Julian Nash</t>
  </si>
  <si>
    <t>Dhahran</t>
  </si>
  <si>
    <t>QMC9P8M6BB</t>
  </si>
  <si>
    <t>APJ-2023-104745</t>
  </si>
  <si>
    <t>Anna Hemmings</t>
  </si>
  <si>
    <t>MMJB3P8UDC</t>
  </si>
  <si>
    <t>AMER-2020-119137</t>
  </si>
  <si>
    <t>Sue Anderson</t>
  </si>
  <si>
    <t>2VG1LP736K</t>
  </si>
  <si>
    <t>APJ-2022-134656</t>
  </si>
  <si>
    <t>Boris Coleman</t>
  </si>
  <si>
    <t>OSERJ59134</t>
  </si>
  <si>
    <t>APJ-2023-134481</t>
  </si>
  <si>
    <t>Fiona Nolan</t>
  </si>
  <si>
    <t>Seoul</t>
  </si>
  <si>
    <t>87B5QVNTI8</t>
  </si>
  <si>
    <t>2023-08</t>
  </si>
  <si>
    <t>APJ-2021-130792</t>
  </si>
  <si>
    <t>Faith Jones</t>
  </si>
  <si>
    <t>TOYHR6HJS6</t>
  </si>
  <si>
    <t>AMER-2022-134775</t>
  </si>
  <si>
    <t>Grace Duncan</t>
  </si>
  <si>
    <t>E7HOFXP1IA</t>
  </si>
  <si>
    <t>AMER-2021-125395</t>
  </si>
  <si>
    <t>Richard Davidson</t>
  </si>
  <si>
    <t>AW1AJHYDDW</t>
  </si>
  <si>
    <t>EMEA-2021-168935</t>
  </si>
  <si>
    <t>Colin Glover</t>
  </si>
  <si>
    <t>Dresden</t>
  </si>
  <si>
    <t>IM11OP4VYJ</t>
  </si>
  <si>
    <t>EMEA-2021-122756</t>
  </si>
  <si>
    <t>Phil Dowd</t>
  </si>
  <si>
    <t>UZ6PG1RRUH</t>
  </si>
  <si>
    <t>AMER-2020-115973</t>
  </si>
  <si>
    <t>Rachel Cornish</t>
  </si>
  <si>
    <t>53JY1OWYNH</t>
  </si>
  <si>
    <t>EMEA-2023-101798</t>
  </si>
  <si>
    <t>Molly Vance</t>
  </si>
  <si>
    <t>4KQUV8K3FS</t>
  </si>
  <si>
    <t>AMER-2020-135972</t>
  </si>
  <si>
    <t>Alan Graham</t>
  </si>
  <si>
    <t>Vancouver</t>
  </si>
  <si>
    <t>UnitedHealth Group</t>
  </si>
  <si>
    <t>53XQXZG6U7</t>
  </si>
  <si>
    <t>APJ-2020-134971</t>
  </si>
  <si>
    <t>Dominic Bell</t>
  </si>
  <si>
    <t>Adelaide</t>
  </si>
  <si>
    <t>Mitsubishi</t>
  </si>
  <si>
    <t>SYC68VXSB8</t>
  </si>
  <si>
    <t>EMEA-2023-102946</t>
  </si>
  <si>
    <t>Abigail Langdon</t>
  </si>
  <si>
    <t>Israel</t>
  </si>
  <si>
    <t>Tel Aviv</t>
  </si>
  <si>
    <t>Exxon Mobil</t>
  </si>
  <si>
    <t>41WBNN4Q1R</t>
  </si>
  <si>
    <t>EMEA-2023-165603</t>
  </si>
  <si>
    <t>Edward Wilkins</t>
  </si>
  <si>
    <t>Norway</t>
  </si>
  <si>
    <t>Hordaland</t>
  </si>
  <si>
    <t>00LFY78U4K</t>
  </si>
  <si>
    <t>AMER-2021-122259</t>
  </si>
  <si>
    <t>Z1819VGIQS</t>
  </si>
  <si>
    <t>APJ-2022-108987</t>
  </si>
  <si>
    <t>Richard Lyman</t>
  </si>
  <si>
    <t>R2VX8XJ1PM</t>
  </si>
  <si>
    <t>EMEA-2020-113166</t>
  </si>
  <si>
    <t>Lily Bond</t>
  </si>
  <si>
    <t>Hamburg</t>
  </si>
  <si>
    <t>JVCY2WXTGA</t>
  </si>
  <si>
    <t>EMEA-2020-155208</t>
  </si>
  <si>
    <t>V0X8WESW8Y</t>
  </si>
  <si>
    <t>EMEA-2023-117933</t>
  </si>
  <si>
    <t>Joe Hughes</t>
  </si>
  <si>
    <t>V5LQIDE4DG</t>
  </si>
  <si>
    <t>AMER-2023-117457</t>
  </si>
  <si>
    <t>Kimberly Newman</t>
  </si>
  <si>
    <t>I6P8Z71G7J</t>
  </si>
  <si>
    <t>AMER-2023-142636</t>
  </si>
  <si>
    <t>Felicity Henderson</t>
  </si>
  <si>
    <t>UR1AX0IZI4</t>
  </si>
  <si>
    <t>AMER-2023-122105</t>
  </si>
  <si>
    <t>Blake Fraser</t>
  </si>
  <si>
    <t>Henderson</t>
  </si>
  <si>
    <t>2VIZFLU44N</t>
  </si>
  <si>
    <t>AMER-2022-148796</t>
  </si>
  <si>
    <t>Lily North</t>
  </si>
  <si>
    <t>6XMMHLB1N8</t>
  </si>
  <si>
    <t>EMEA-2023-154816</t>
  </si>
  <si>
    <t>J3L0XC6JPU</t>
  </si>
  <si>
    <t>AMER-2023-110478</t>
  </si>
  <si>
    <t>3WM2J8GCTM</t>
  </si>
  <si>
    <t>EMEA-2020-142048</t>
  </si>
  <si>
    <t>4QP8UX0WST</t>
  </si>
  <si>
    <t>APJ-2023-125388</t>
  </si>
  <si>
    <t>Irene Duncan</t>
  </si>
  <si>
    <t>FYIW4EU3XM</t>
  </si>
  <si>
    <t>EMEA-2023-155705</t>
  </si>
  <si>
    <t>Sean Rees</t>
  </si>
  <si>
    <t>Ukraine</t>
  </si>
  <si>
    <t>Kyiv</t>
  </si>
  <si>
    <t>HOMM5C3XFL</t>
  </si>
  <si>
    <t>AMER-2023-149160</t>
  </si>
  <si>
    <t>MM4ZOET6ST</t>
  </si>
  <si>
    <t>EMEA-2020-101476</t>
  </si>
  <si>
    <t>Victoria Nash</t>
  </si>
  <si>
    <t>Leicester</t>
  </si>
  <si>
    <t>UOO7AR29D5</t>
  </si>
  <si>
    <t>APJ-2023-152275</t>
  </si>
  <si>
    <t>Sebastian Brown</t>
  </si>
  <si>
    <t>FA0XNCPJKF</t>
  </si>
  <si>
    <t>EMEA-2022-123750</t>
  </si>
  <si>
    <t>Gordon Greene</t>
  </si>
  <si>
    <t>MalmÃ¶</t>
  </si>
  <si>
    <t>X8MNO7G6RT</t>
  </si>
  <si>
    <t>APJ-2022-127369</t>
  </si>
  <si>
    <t>3XZV8DABB4</t>
  </si>
  <si>
    <t>EMEA-2020-150574</t>
  </si>
  <si>
    <t>Ryan Oliver</t>
  </si>
  <si>
    <t>Berlin</t>
  </si>
  <si>
    <t>T755MPWHPG</t>
  </si>
  <si>
    <t>APJ-2022-147375</t>
  </si>
  <si>
    <t>Liam Abraham</t>
  </si>
  <si>
    <t>0B4JI38WQZ</t>
  </si>
  <si>
    <t>APJ-2023-130043</t>
  </si>
  <si>
    <t>Chloe Underwood</t>
  </si>
  <si>
    <t>TRE1MH4COF</t>
  </si>
  <si>
    <t>EMEA-2023-157252</t>
  </si>
  <si>
    <t>FFFJJIQH8S</t>
  </si>
  <si>
    <t>2023-01</t>
  </si>
  <si>
    <t>AMER-2022-115756</t>
  </si>
  <si>
    <t>I28N4L8T94</t>
  </si>
  <si>
    <t>APJ-2023-154214</t>
  </si>
  <si>
    <t>Owen Ferguson</t>
  </si>
  <si>
    <t>Mumbai</t>
  </si>
  <si>
    <t>QJF7UWA715</t>
  </si>
  <si>
    <t>EMEA-2022-166674</t>
  </si>
  <si>
    <t>Cameron MacLeod</t>
  </si>
  <si>
    <t>Cardiff</t>
  </si>
  <si>
    <t>X5VYSL8RPS</t>
  </si>
  <si>
    <t>AMER-2023-147277</t>
  </si>
  <si>
    <t>Hannah Sanderson</t>
  </si>
  <si>
    <t>P0L5R98TF2</t>
  </si>
  <si>
    <t>APJ-2022-100153</t>
  </si>
  <si>
    <t>7H0O1X5S1R</t>
  </si>
  <si>
    <t>AMER-2020-110674</t>
  </si>
  <si>
    <t>Deirdre McDonald</t>
  </si>
  <si>
    <t>Columbus</t>
  </si>
  <si>
    <t>Anthem</t>
  </si>
  <si>
    <t>S46B8II7DP</t>
  </si>
  <si>
    <t>2020-02</t>
  </si>
  <si>
    <t>APJ-2022-157945</t>
  </si>
  <si>
    <t>WFOUQWH7NC</t>
  </si>
  <si>
    <t>AMER-2021-109638</t>
  </si>
  <si>
    <t>O1OCMFCX2E</t>
  </si>
  <si>
    <t>AMER-2022-109869</t>
  </si>
  <si>
    <t>Diane Metcalfe</t>
  </si>
  <si>
    <t>HATW4IWMKQ</t>
  </si>
  <si>
    <t>APJ-2021-101399</t>
  </si>
  <si>
    <t>Dylan Mills</t>
  </si>
  <si>
    <t>BJ5FKY562X</t>
  </si>
  <si>
    <t>APJ-2023-154907</t>
  </si>
  <si>
    <t>Fukuoka</t>
  </si>
  <si>
    <t>MEO9WRJISD</t>
  </si>
  <si>
    <t>APJ-2022-100419</t>
  </si>
  <si>
    <t>G24D8NSIS5</t>
  </si>
  <si>
    <t>EMEA-2021-154144</t>
  </si>
  <si>
    <t>Diane Mills</t>
  </si>
  <si>
    <t>Birmingham</t>
  </si>
  <si>
    <t>1UQRFN6NJF</t>
  </si>
  <si>
    <t>AMER-2020-144666</t>
  </si>
  <si>
    <t>Oliver Bond</t>
  </si>
  <si>
    <t>HVTQST31SQ</t>
  </si>
  <si>
    <t>AMER-2022-103891</t>
  </si>
  <si>
    <t>YIE0GEFRD7</t>
  </si>
  <si>
    <t>EMEA-2022-152632</t>
  </si>
  <si>
    <t>Stewart Hart</t>
  </si>
  <si>
    <t>3RCQJV7NDU</t>
  </si>
  <si>
    <t>EMEA-2022-100790</t>
  </si>
  <si>
    <t>Alexander James</t>
  </si>
  <si>
    <t>8TZPM6WZVP</t>
  </si>
  <si>
    <t>AMER-2020-134677</t>
  </si>
  <si>
    <t>Warren Hemmings</t>
  </si>
  <si>
    <t>47ZPTGTX5P</t>
  </si>
  <si>
    <t>EMEA-2020-127691</t>
  </si>
  <si>
    <t>Maria Bell</t>
  </si>
  <si>
    <t>U7VC6ULA7B</t>
  </si>
  <si>
    <t>AMER-2023-140963</t>
  </si>
  <si>
    <t>Alison Fisher</t>
  </si>
  <si>
    <t>NQ8BD6TLCM</t>
  </si>
  <si>
    <t>APJ-2020-154627</t>
  </si>
  <si>
    <t>Jack Hodges</t>
  </si>
  <si>
    <t>CCMVNRNK50</t>
  </si>
  <si>
    <t>APJ-2020-133753</t>
  </si>
  <si>
    <t>Una Knox</t>
  </si>
  <si>
    <t>Kanagawa</t>
  </si>
  <si>
    <t>8TQCC0Z4YO</t>
  </si>
  <si>
    <t>EMEA-2020-113362</t>
  </si>
  <si>
    <t>Adam James</t>
  </si>
  <si>
    <t>Liverpool</t>
  </si>
  <si>
    <t>2WIY14V8BC</t>
  </si>
  <si>
    <t>AMER-2022-169166</t>
  </si>
  <si>
    <t>Connor Watson</t>
  </si>
  <si>
    <t>0ZKC0GWMNX</t>
  </si>
  <si>
    <t>EMEA-2022-120929</t>
  </si>
  <si>
    <t>Samantha Murray</t>
  </si>
  <si>
    <t>NUJDTTEZ8T</t>
  </si>
  <si>
    <t>EMEA-2021-134782</t>
  </si>
  <si>
    <t>Carol Forsyth</t>
  </si>
  <si>
    <t>United Arab Emirates</t>
  </si>
  <si>
    <t>Abu Dhabi</t>
  </si>
  <si>
    <t>URZ602GJX6</t>
  </si>
  <si>
    <t>AMER-2022-126158</t>
  </si>
  <si>
    <t>Milwaukee</t>
  </si>
  <si>
    <t>4A3GSMDJQK</t>
  </si>
  <si>
    <t>EMEA-2022-105578</t>
  </si>
  <si>
    <t>Sam Alsop</t>
  </si>
  <si>
    <t>Yekaterinburg</t>
  </si>
  <si>
    <t>Petrobras</t>
  </si>
  <si>
    <t>RA8QN3SS38</t>
  </si>
  <si>
    <t>EMEA-2023-134978</t>
  </si>
  <si>
    <t>2LJ66EEG8O</t>
  </si>
  <si>
    <t>EMEA-2021-145352</t>
  </si>
  <si>
    <t>Eric Forsyth</t>
  </si>
  <si>
    <t>Lukoil</t>
  </si>
  <si>
    <t>2N5HOJTXVK</t>
  </si>
  <si>
    <t>EMEA-2023-135307</t>
  </si>
  <si>
    <t>Dominic Duncan</t>
  </si>
  <si>
    <t>Krakow</t>
  </si>
  <si>
    <t>GIZGK2MOP1</t>
  </si>
  <si>
    <t>AMER-2022-106341</t>
  </si>
  <si>
    <t>36Q21U4UOI</t>
  </si>
  <si>
    <t>AMER-2023-163405</t>
  </si>
  <si>
    <t>Robert Dyer</t>
  </si>
  <si>
    <t>J45BKTCV3A</t>
  </si>
  <si>
    <t>EMEA-2023-127432</t>
  </si>
  <si>
    <t>Alchemy</t>
  </si>
  <si>
    <t>WUQIOIL1BR</t>
  </si>
  <si>
    <t>APJ-2021-157812</t>
  </si>
  <si>
    <t>Karen Taylor</t>
  </si>
  <si>
    <t>Coca-Cola</t>
  </si>
  <si>
    <t>T7BJWXSTMC</t>
  </si>
  <si>
    <t>AMER-2023-145142</t>
  </si>
  <si>
    <t>Molly Rutherford</t>
  </si>
  <si>
    <t>PepsiCo</t>
  </si>
  <si>
    <t>FCG68AFG8D</t>
  </si>
  <si>
    <t>AMER-2022-139486</t>
  </si>
  <si>
    <t>SUMARW30V5</t>
  </si>
  <si>
    <t>APJ-2021-158792</t>
  </si>
  <si>
    <t>Alan White</t>
  </si>
  <si>
    <t>EB29H3BO56</t>
  </si>
  <si>
    <t>EMEA-2023-113558</t>
  </si>
  <si>
    <t>Gavin Walker</t>
  </si>
  <si>
    <t>Frankfurt</t>
  </si>
  <si>
    <t>0IIO7JB1FM</t>
  </si>
  <si>
    <t>EMEA-2021-138303</t>
  </si>
  <si>
    <t>Joseph Tucker</t>
  </si>
  <si>
    <t>General Electric</t>
  </si>
  <si>
    <t>YQHO831SXW</t>
  </si>
  <si>
    <t>AMER-2021-102848</t>
  </si>
  <si>
    <t>James Butler</t>
  </si>
  <si>
    <t>Berkshire Hathaway</t>
  </si>
  <si>
    <t>5IDTMLR25Z</t>
  </si>
  <si>
    <t>AMER-2023-129441</t>
  </si>
  <si>
    <t>William Lawrence</t>
  </si>
  <si>
    <t>8Y4D74L4F3</t>
  </si>
  <si>
    <t>EMEA-2022-168753</t>
  </si>
  <si>
    <t>Irene Wright</t>
  </si>
  <si>
    <t>Porto</t>
  </si>
  <si>
    <t>QA6NQ1AWR7</t>
  </si>
  <si>
    <t>AMER-2022-126613</t>
  </si>
  <si>
    <t>Irene Clark</t>
  </si>
  <si>
    <t>Antofagasta</t>
  </si>
  <si>
    <t>BX9FYENL39</t>
  </si>
  <si>
    <t>APJ-2023-122637</t>
  </si>
  <si>
    <t>Sean Scott</t>
  </si>
  <si>
    <t>ZVPQ8T8BMT</t>
  </si>
  <si>
    <t>EMEA-2021-147851</t>
  </si>
  <si>
    <t>MQEDWGFO4P</t>
  </si>
  <si>
    <t>EMEA-2021-134894</t>
  </si>
  <si>
    <t>Emma Young</t>
  </si>
  <si>
    <t>4XY9N8RDFD</t>
  </si>
  <si>
    <t>EMEA-2020-140795</t>
  </si>
  <si>
    <t>Wanda Gill</t>
  </si>
  <si>
    <t>Genoa</t>
  </si>
  <si>
    <t>8KT1Y4PL7T</t>
  </si>
  <si>
    <t>AMER-2022-136924</t>
  </si>
  <si>
    <t>F033LIN2U3</t>
  </si>
  <si>
    <t>AMER-2021-120131</t>
  </si>
  <si>
    <t>Sebastian Sharp</t>
  </si>
  <si>
    <t>Toluca</t>
  </si>
  <si>
    <t>TVLZPMXYNQ</t>
  </si>
  <si>
    <t>APJ-2020-103849</t>
  </si>
  <si>
    <t>BLDB6GEGRG</t>
  </si>
  <si>
    <t>EMEA-2023-162929</t>
  </si>
  <si>
    <t>Virginia Carr</t>
  </si>
  <si>
    <t>Walt Disney</t>
  </si>
  <si>
    <t>9J353ETVFQ</t>
  </si>
  <si>
    <t>APJ-2021-113173</t>
  </si>
  <si>
    <t>GH43V07JHN</t>
  </si>
  <si>
    <t>AMER-2022-136406</t>
  </si>
  <si>
    <t>Zoe Ferguson</t>
  </si>
  <si>
    <t>OIC3INMWQQ</t>
  </si>
  <si>
    <t>EMEA-2023-112774</t>
  </si>
  <si>
    <t>AJLNEZRWBZ</t>
  </si>
  <si>
    <t>APJ-2023-101945</t>
  </si>
  <si>
    <t>Michelle Langdon</t>
  </si>
  <si>
    <t>AV1BH3MJHY</t>
  </si>
  <si>
    <t>AMER-2023-100650</t>
  </si>
  <si>
    <t>San Francisco</t>
  </si>
  <si>
    <t>YW8616LMQV</t>
  </si>
  <si>
    <t>EMEA-2020-155852</t>
  </si>
  <si>
    <t>James Harris</t>
  </si>
  <si>
    <t>8CHJ1MPU0D</t>
  </si>
  <si>
    <t>AMER-2022-113243</t>
  </si>
  <si>
    <t>Jonathan Thomson</t>
  </si>
  <si>
    <t>6QS9RXIR0N</t>
  </si>
  <si>
    <t>AMER-2023-118731</t>
  </si>
  <si>
    <t>Victoria Roberts</t>
  </si>
  <si>
    <t>XWGQHNIJ60</t>
  </si>
  <si>
    <t>EMEA-2020-145576</t>
  </si>
  <si>
    <t>Justin Anderson</t>
  </si>
  <si>
    <t>O8G3YZNMJA</t>
  </si>
  <si>
    <t>AMER-2021-130736</t>
  </si>
  <si>
    <t>Caroline Burgess</t>
  </si>
  <si>
    <t>BGFLDMT8ZR</t>
  </si>
  <si>
    <t>AMER-2023-137099</t>
  </si>
  <si>
    <t>Liam Paige</t>
  </si>
  <si>
    <t>YLE3FYW4ER</t>
  </si>
  <si>
    <t>AMER-2023-156951</t>
  </si>
  <si>
    <t>Dominic Hill</t>
  </si>
  <si>
    <t>TO3E33S0V6</t>
  </si>
  <si>
    <t>EMEA-2023-164826</t>
  </si>
  <si>
    <t>Justin Pullman</t>
  </si>
  <si>
    <t>TA1G2NKRGZ</t>
  </si>
  <si>
    <t>AMER-2022-127250</t>
  </si>
  <si>
    <t>Joseph Cameron</t>
  </si>
  <si>
    <t>Hamilton</t>
  </si>
  <si>
    <t>YK0NYX62DJ</t>
  </si>
  <si>
    <t>AMER-2021-149713</t>
  </si>
  <si>
    <t>Natalie Nash</t>
  </si>
  <si>
    <t>ENRB2HJHUW</t>
  </si>
  <si>
    <t>APJ-2023-118640</t>
  </si>
  <si>
    <t>Colin Morgan</t>
  </si>
  <si>
    <t>PAJXXIIUJ3</t>
  </si>
  <si>
    <t>AMER-2021-132906</t>
  </si>
  <si>
    <t>Jasmine MacLeod</t>
  </si>
  <si>
    <t>4DLCAQQTX0</t>
  </si>
  <si>
    <t>EMEA-2023-145233</t>
  </si>
  <si>
    <t>Charles Lee</t>
  </si>
  <si>
    <t>JBN3AX2ZR0</t>
  </si>
  <si>
    <t>EMEA-2021-128139</t>
  </si>
  <si>
    <t>Leonard Nash</t>
  </si>
  <si>
    <t>XJ6G76LA59</t>
  </si>
  <si>
    <t>EMEA-2022-156986</t>
  </si>
  <si>
    <t>Pippa Brown</t>
  </si>
  <si>
    <t>KAQD1J96EN</t>
  </si>
  <si>
    <t>APJ-2020-135405</t>
  </si>
  <si>
    <t>Pippa Ross</t>
  </si>
  <si>
    <t>XZTQBCZOYF</t>
  </si>
  <si>
    <t>2020-01</t>
  </si>
  <si>
    <t>AMER-2020-131450</t>
  </si>
  <si>
    <t>Matt Kelly</t>
  </si>
  <si>
    <t>Alphabet</t>
  </si>
  <si>
    <t>QZYTCRDUQC</t>
  </si>
  <si>
    <t>EMEA-2022-120180</t>
  </si>
  <si>
    <t>Michelle Thomson</t>
  </si>
  <si>
    <t>U8MTSDD9FY</t>
  </si>
  <si>
    <t>EMEA-2022-100720</t>
  </si>
  <si>
    <t>Evan Ince</t>
  </si>
  <si>
    <t>DRKGJ0HTFI</t>
  </si>
  <si>
    <t>EMEA-2020-149958</t>
  </si>
  <si>
    <t>Diane Buckland</t>
  </si>
  <si>
    <t>RUFLJT9T9F</t>
  </si>
  <si>
    <t>EMEA-2020-105767</t>
  </si>
  <si>
    <t>Jane Pullman</t>
  </si>
  <si>
    <t>L0MOMT34DW</t>
  </si>
  <si>
    <t>APJ-2022-161816</t>
  </si>
  <si>
    <t>Jessica Langdon</t>
  </si>
  <si>
    <t>M7TW3Z64S4</t>
  </si>
  <si>
    <t>EMEA-2022-121223</t>
  </si>
  <si>
    <t>Ella Lawrence</t>
  </si>
  <si>
    <t>FLH3YEFCZH</t>
  </si>
  <si>
    <t>AMER-2023-138611</t>
  </si>
  <si>
    <t>Carolyn Ross</t>
  </si>
  <si>
    <t>LL8X340K0T</t>
  </si>
  <si>
    <t>EMEA-2023-117947</t>
  </si>
  <si>
    <t>Ella Simpson</t>
  </si>
  <si>
    <t>UWBXB2QMDD</t>
  </si>
  <si>
    <t>APJ-2020-111171</t>
  </si>
  <si>
    <t>Ian Ross</t>
  </si>
  <si>
    <t>MH1KLKB60M</t>
  </si>
  <si>
    <t>AMER-2021-138009</t>
  </si>
  <si>
    <t>Vanessa White</t>
  </si>
  <si>
    <t>B97BWG5I0B</t>
  </si>
  <si>
    <t>EMEA-2023-163020</t>
  </si>
  <si>
    <t>Joshua Lyman</t>
  </si>
  <si>
    <t>5M364H5TRW</t>
  </si>
  <si>
    <t>AMER-2023-153787</t>
  </si>
  <si>
    <t>Grace Hodges</t>
  </si>
  <si>
    <t>OL6P3TTEAM</t>
  </si>
  <si>
    <t>AMER-2023-133431</t>
  </si>
  <si>
    <t>F0EGS4HP60</t>
  </si>
  <si>
    <t>EMEA-2022-135720</t>
  </si>
  <si>
    <t>Elizabeth Hughes</t>
  </si>
  <si>
    <t>GARSYVWGO8</t>
  </si>
  <si>
    <t>EMEA-2023-144694</t>
  </si>
  <si>
    <t>ZLM4CZYA4Y</t>
  </si>
  <si>
    <t>EMEA-2021-168004</t>
  </si>
  <si>
    <t>Fiona Piper</t>
  </si>
  <si>
    <t>Tampere</t>
  </si>
  <si>
    <t>QMZ1VWVSVI</t>
  </si>
  <si>
    <t>EMEA-2022-123470</t>
  </si>
  <si>
    <t>Alan Hudson</t>
  </si>
  <si>
    <t>QHND54VA1U</t>
  </si>
  <si>
    <t>AMER-2022-115917</t>
  </si>
  <si>
    <t>Miami</t>
  </si>
  <si>
    <t>2J47KNCUEZ</t>
  </si>
  <si>
    <t>EMEA-2022-147067</t>
  </si>
  <si>
    <t>Faith Blake</t>
  </si>
  <si>
    <t>ZT4LY2HEMX</t>
  </si>
  <si>
    <t>AMER-2023-167913</t>
  </si>
  <si>
    <t>Gordon Parr</t>
  </si>
  <si>
    <t>Yonkers</t>
  </si>
  <si>
    <t>V3YENDD1EE</t>
  </si>
  <si>
    <t>AMER-2023-106103</t>
  </si>
  <si>
    <t>Emily Ball</t>
  </si>
  <si>
    <t>Manaus</t>
  </si>
  <si>
    <t>RG7W79G8S7</t>
  </si>
  <si>
    <t>AMER-2023-127719</t>
  </si>
  <si>
    <t>Rosario</t>
  </si>
  <si>
    <t>R24M3DUZC7</t>
  </si>
  <si>
    <t>APJ-2023-126221</t>
  </si>
  <si>
    <t>Michael Morgan</t>
  </si>
  <si>
    <t>M9TYD0GZDM</t>
  </si>
  <si>
    <t>AMER-2022-103947</t>
  </si>
  <si>
    <t>G13N2PS54B</t>
  </si>
  <si>
    <t>AMER-2022-160745</t>
  </si>
  <si>
    <t>Peter Hart</t>
  </si>
  <si>
    <t>Ottawa</t>
  </si>
  <si>
    <t>1FSEC3RTIU</t>
  </si>
  <si>
    <t>EMEA-2022-132661</t>
  </si>
  <si>
    <t>Andrew Lee</t>
  </si>
  <si>
    <t>B5IBXV3X08</t>
  </si>
  <si>
    <t>EMEA-2023-140844</t>
  </si>
  <si>
    <t>412X9MLTPU</t>
  </si>
  <si>
    <t>AMER-2022-137239</t>
  </si>
  <si>
    <t>Ruth McGrath</t>
  </si>
  <si>
    <t>1ZGJJDMAYT</t>
  </si>
  <si>
    <t>APJ-2022-156097</t>
  </si>
  <si>
    <t>Kevin Rampling</t>
  </si>
  <si>
    <t>A7RDX1BHSU</t>
  </si>
  <si>
    <t>APJ-2021-146563</t>
  </si>
  <si>
    <t>Hyogo</t>
  </si>
  <si>
    <t>1J50S8RXW4</t>
  </si>
  <si>
    <t>EMEA-2022-123666</t>
  </si>
  <si>
    <t>Dan Tucker</t>
  </si>
  <si>
    <t>3PNGCRGPLI</t>
  </si>
  <si>
    <t>EMEA-2022-143308</t>
  </si>
  <si>
    <t>O33PSVPVKG</t>
  </si>
  <si>
    <t>APJ-2023-132682</t>
  </si>
  <si>
    <t>Stephanie Abraham</t>
  </si>
  <si>
    <t>Huawei</t>
  </si>
  <si>
    <t>KV8HPUMW90</t>
  </si>
  <si>
    <t>AMER-2020-156314</t>
  </si>
  <si>
    <t>Simon Payne</t>
  </si>
  <si>
    <t>Tijuana</t>
  </si>
  <si>
    <t>SOMW5T41GD</t>
  </si>
  <si>
    <t>APJ-2023-106663</t>
  </si>
  <si>
    <t>MZOW5M5L4X</t>
  </si>
  <si>
    <t>APJ-2023-111178</t>
  </si>
  <si>
    <t>9O79ZFPE1P</t>
  </si>
  <si>
    <t>APJ-2023-130351</t>
  </si>
  <si>
    <t>Bella Powell</t>
  </si>
  <si>
    <t>EOEU9AAC48</t>
  </si>
  <si>
    <t>APJ-2023-119438</t>
  </si>
  <si>
    <t>Liam Clarkson</t>
  </si>
  <si>
    <t>News Corp.</t>
  </si>
  <si>
    <t>35754GMQM8</t>
  </si>
  <si>
    <t>EMEA-2022-164511</t>
  </si>
  <si>
    <t>Deirdre Sharp</t>
  </si>
  <si>
    <t>I5VDQJPKRO</t>
  </si>
  <si>
    <t>EMEA-2023-168116</t>
  </si>
  <si>
    <t>Emily Fisher</t>
  </si>
  <si>
    <t>Gothenburg</t>
  </si>
  <si>
    <t>BT5A3EPA0H</t>
  </si>
  <si>
    <t>EMEA-2020-157784</t>
  </si>
  <si>
    <t>Joan Dickens</t>
  </si>
  <si>
    <t>SA359RFIQK</t>
  </si>
  <si>
    <t>EMEA-2023-161480</t>
  </si>
  <si>
    <t>Kimberly Oliver</t>
  </si>
  <si>
    <t>8HY9YST93B</t>
  </si>
  <si>
    <t>EMEA-2020-117135</t>
  </si>
  <si>
    <t>Pippa Blake</t>
  </si>
  <si>
    <t>Caterpillar</t>
  </si>
  <si>
    <t>5VK16XG7GF</t>
  </si>
  <si>
    <t>AMER-2021-131534</t>
  </si>
  <si>
    <t>Ella Henderson</t>
  </si>
  <si>
    <t>AGR5537K6C</t>
  </si>
  <si>
    <t>EMEA-2021-119291</t>
  </si>
  <si>
    <t>Stewart May</t>
  </si>
  <si>
    <t>Lyon</t>
  </si>
  <si>
    <t>I70KKU01F7</t>
  </si>
  <si>
    <t>AMER-2023-114552</t>
  </si>
  <si>
    <t>4PMY1BXMH0</t>
  </si>
  <si>
    <t>AMER-2022-163755</t>
  </si>
  <si>
    <t>WMWSD67EJ8</t>
  </si>
  <si>
    <t>AMER-2021-142027</t>
  </si>
  <si>
    <t>Lucas Turner</t>
  </si>
  <si>
    <t>J9P6OAZOXZ</t>
  </si>
  <si>
    <t>EMEA-2020-138527</t>
  </si>
  <si>
    <t>Lucas Kerr</t>
  </si>
  <si>
    <t>9D3GTYPVPO</t>
  </si>
  <si>
    <t>EMEA-2020-112158</t>
  </si>
  <si>
    <t>Kevin Welch</t>
  </si>
  <si>
    <t>XZAN2SZ4IT</t>
  </si>
  <si>
    <t>EMEA-2020-113887</t>
  </si>
  <si>
    <t>David Lee</t>
  </si>
  <si>
    <t>D6W248UWC0</t>
  </si>
  <si>
    <t>EMEA-2023-146136</t>
  </si>
  <si>
    <t>Stephen Dyer</t>
  </si>
  <si>
    <t>9P120CJ5A6</t>
  </si>
  <si>
    <t>EMEA-2023-100048</t>
  </si>
  <si>
    <t>Claire Carr</t>
  </si>
  <si>
    <t>Edinburgh</t>
  </si>
  <si>
    <t>MJU1YXPAPR</t>
  </si>
  <si>
    <t>AMER-2020-153150</t>
  </si>
  <si>
    <t>S1TW9YSWPQ</t>
  </si>
  <si>
    <t>APJ-2020-130092</t>
  </si>
  <si>
    <t>Irene Walsh</t>
  </si>
  <si>
    <t>LOZTAYAQ03</t>
  </si>
  <si>
    <t>AMER-2023-108910</t>
  </si>
  <si>
    <t>TZAXV0E1SO</t>
  </si>
  <si>
    <t>EMEA-2020-104472</t>
  </si>
  <si>
    <t>Adrian Poole</t>
  </si>
  <si>
    <t>RT712FHK95</t>
  </si>
  <si>
    <t>AMER-2022-112942</t>
  </si>
  <si>
    <t>Amy Simpson</t>
  </si>
  <si>
    <t>LEIP2VYFZG</t>
  </si>
  <si>
    <t>2022-02</t>
  </si>
  <si>
    <t>AMER-2022-142335</t>
  </si>
  <si>
    <t>DT1V6B6TZL</t>
  </si>
  <si>
    <t>EMEA-2020-117429</t>
  </si>
  <si>
    <t>Trevor Jones</t>
  </si>
  <si>
    <t>UNEI6MNV0E</t>
  </si>
  <si>
    <t>EMEA-2022-114713</t>
  </si>
  <si>
    <t>Kevin Mitchell</t>
  </si>
  <si>
    <t>PY8TWBVDC7</t>
  </si>
  <si>
    <t>APJ-2023-144113</t>
  </si>
  <si>
    <t>Austin Stewart</t>
  </si>
  <si>
    <t>MBMXBXRZDW</t>
  </si>
  <si>
    <t>EMEA-2022-150861</t>
  </si>
  <si>
    <t>Benjamin Fisher</t>
  </si>
  <si>
    <t>Leeds</t>
  </si>
  <si>
    <t>MC8BAHYBQP</t>
  </si>
  <si>
    <t>AMER-2023-131954</t>
  </si>
  <si>
    <t>Sam Carr</t>
  </si>
  <si>
    <t>Q889T247SF</t>
  </si>
  <si>
    <t>AMER-2020-132500</t>
  </si>
  <si>
    <t>84HI3ULCME</t>
  </si>
  <si>
    <t>APJ-2020-112326</t>
  </si>
  <si>
    <t>Liam Churchill</t>
  </si>
  <si>
    <t>XGQWR8K66V</t>
  </si>
  <si>
    <t>APJ-2022-146710</t>
  </si>
  <si>
    <t>Victoria Poole</t>
  </si>
  <si>
    <t>F4TTS7FKG0</t>
  </si>
  <si>
    <t>AMER-2020-124429</t>
  </si>
  <si>
    <t>4G0QH6YT7Y</t>
  </si>
  <si>
    <t>APJ-2022-150889</t>
  </si>
  <si>
    <t>Cameron Bower</t>
  </si>
  <si>
    <t>Brisbane</t>
  </si>
  <si>
    <t>YHTWN1HI7P</t>
  </si>
  <si>
    <t>AMER-2023-126074</t>
  </si>
  <si>
    <t>Michael King</t>
  </si>
  <si>
    <t>Belo Horizonte</t>
  </si>
  <si>
    <t>P292CK7GET</t>
  </si>
  <si>
    <t>AMER-2022-110499</t>
  </si>
  <si>
    <t>Amy Paterson</t>
  </si>
  <si>
    <t>6CNP10V0Q6</t>
  </si>
  <si>
    <t>AMER-2021-135272</t>
  </si>
  <si>
    <t>KOXHPW14PO</t>
  </si>
  <si>
    <t>EMEA-2022-140928</t>
  </si>
  <si>
    <t>BR326RGWCK</t>
  </si>
  <si>
    <t>EMEA-2020-106803</t>
  </si>
  <si>
    <t>Andrew Reid</t>
  </si>
  <si>
    <t>6E3J83WXDU</t>
  </si>
  <si>
    <t>EMEA-2023-117240</t>
  </si>
  <si>
    <t>Christopher James</t>
  </si>
  <si>
    <t>UF2HA7KPGK</t>
  </si>
  <si>
    <t>EMEA-2023-133333</t>
  </si>
  <si>
    <t>Colin Bell</t>
  </si>
  <si>
    <t>F0EES5IDMK</t>
  </si>
  <si>
    <t>AMER-2021-112319</t>
  </si>
  <si>
    <t>2V79MQGHT5</t>
  </si>
  <si>
    <t>EMEA-2023-126046</t>
  </si>
  <si>
    <t>PEODAR8P28</t>
  </si>
  <si>
    <t>AMER-2021-114923</t>
  </si>
  <si>
    <t>Nathan Young</t>
  </si>
  <si>
    <t>Citigroup</t>
  </si>
  <si>
    <t>6DM33CYPEB</t>
  </si>
  <si>
    <t>EMEA-2020-162775</t>
  </si>
  <si>
    <t>Anthony Mackay</t>
  </si>
  <si>
    <t>Ostrava</t>
  </si>
  <si>
    <t>75LIU26K7H</t>
  </si>
  <si>
    <t>EMEA-2020-106810</t>
  </si>
  <si>
    <t>Carolyn Dowd</t>
  </si>
  <si>
    <t>IEKIT0RQLF</t>
  </si>
  <si>
    <t>EMEA-2022-157245</t>
  </si>
  <si>
    <t>51483W4OXK</t>
  </si>
  <si>
    <t>EMEA-2023-104220</t>
  </si>
  <si>
    <t>Sam Rampling</t>
  </si>
  <si>
    <t>Amsterdam</t>
  </si>
  <si>
    <t>WQZUGHXKLX</t>
  </si>
  <si>
    <t>AMER-2020-165974</t>
  </si>
  <si>
    <t>Deirdre James</t>
  </si>
  <si>
    <t>70GCRVT676</t>
  </si>
  <si>
    <t>AMER-2021-144267</t>
  </si>
  <si>
    <t>TJMQIOI9E6</t>
  </si>
  <si>
    <t>AMER-2021-157014</t>
  </si>
  <si>
    <t>Isaac Robertson</t>
  </si>
  <si>
    <t>D9OCJU9TLG</t>
  </si>
  <si>
    <t>AMER-2021-154921</t>
  </si>
  <si>
    <t>1UVGJ25JDB</t>
  </si>
  <si>
    <t>AMER-2023-129567</t>
  </si>
  <si>
    <t>Roswell</t>
  </si>
  <si>
    <t>LITEM986TF</t>
  </si>
  <si>
    <t>AMER-2021-154620</t>
  </si>
  <si>
    <t>Ava Ellison</t>
  </si>
  <si>
    <t>6V3AWBV5I5</t>
  </si>
  <si>
    <t>EMEA-2021-115938</t>
  </si>
  <si>
    <t>Murcia</t>
  </si>
  <si>
    <t>83XK3SKJFW</t>
  </si>
  <si>
    <t>EMEA-2022-105256</t>
  </si>
  <si>
    <t>Joanne Walsh</t>
  </si>
  <si>
    <t>VP3E6V0UGJ</t>
  </si>
  <si>
    <t>AMER-2020-156433</t>
  </si>
  <si>
    <t>Audrey Wilkins</t>
  </si>
  <si>
    <t>W7WHFS3DPL</t>
  </si>
  <si>
    <t>EMEA-2023-151428</t>
  </si>
  <si>
    <t>Sean Taylor</t>
  </si>
  <si>
    <t>GJUCKMGF0A</t>
  </si>
  <si>
    <t>EMEA-2021-124653</t>
  </si>
  <si>
    <t>RTGRHKVRDG</t>
  </si>
  <si>
    <t>AMER-2021-101910</t>
  </si>
  <si>
    <t>Lillian Duncan</t>
  </si>
  <si>
    <t>Baltimore</t>
  </si>
  <si>
    <t>AS9EF00U2B</t>
  </si>
  <si>
    <t>AMER-2023-105809</t>
  </si>
  <si>
    <t>Harry McGrath</t>
  </si>
  <si>
    <t>IKJNDPA5O7</t>
  </si>
  <si>
    <t>EMEA-2022-136133</t>
  </si>
  <si>
    <t>0L66FQZO64</t>
  </si>
  <si>
    <t>EMEA-2022-115504</t>
  </si>
  <si>
    <t>Jonathan Marshall</t>
  </si>
  <si>
    <t>Brno</t>
  </si>
  <si>
    <t>F0I2Y8G82A</t>
  </si>
  <si>
    <t>AMER-2023-135783</t>
  </si>
  <si>
    <t>Evan Paige</t>
  </si>
  <si>
    <t>W4WHTHU3L5</t>
  </si>
  <si>
    <t>EMEA-2020-134313</t>
  </si>
  <si>
    <t>A3V0X8216P</t>
  </si>
  <si>
    <t>AMER-2021-140921</t>
  </si>
  <si>
    <t>JJM1SC1R9Q</t>
  </si>
  <si>
    <t>AMER-2020-151995</t>
  </si>
  <si>
    <t>Montreal</t>
  </si>
  <si>
    <t>PGGKETKP9A</t>
  </si>
  <si>
    <t>AMER-2023-143686</t>
  </si>
  <si>
    <t>Trevor Simpson</t>
  </si>
  <si>
    <t>Atlanta</t>
  </si>
  <si>
    <t>W8T6KO5K97</t>
  </si>
  <si>
    <t>EMEA-2021-106565</t>
  </si>
  <si>
    <t>Ian Butler</t>
  </si>
  <si>
    <t>Milan</t>
  </si>
  <si>
    <t>1WJ6ZJQ0XH</t>
  </si>
  <si>
    <t>EMEA-2022-149370</t>
  </si>
  <si>
    <t>6JCYU6BV5V</t>
  </si>
  <si>
    <t>EMEA-2020-140858</t>
  </si>
  <si>
    <t>3T4F2NOUC8</t>
  </si>
  <si>
    <t>AMER-2023-101434</t>
  </si>
  <si>
    <t>Alexandra Slater</t>
  </si>
  <si>
    <t>A3GNFZHG54</t>
  </si>
  <si>
    <t>AMER-2020-102071</t>
  </si>
  <si>
    <t>Charles Churchill</t>
  </si>
  <si>
    <t>4V8C7D3OCF</t>
  </si>
  <si>
    <t>EMEA-2023-126956</t>
  </si>
  <si>
    <t>1F123TTLUC</t>
  </si>
  <si>
    <t>EMEA-2023-129462</t>
  </si>
  <si>
    <t>Cork</t>
  </si>
  <si>
    <t>MC3BWBQBTC</t>
  </si>
  <si>
    <t>EMEA-2022-165316</t>
  </si>
  <si>
    <t>3LVTHEO6HR</t>
  </si>
  <si>
    <t>APJ-2020-115987</t>
  </si>
  <si>
    <t>SA02C6PH14</t>
  </si>
  <si>
    <t>EMEA-2023-156083</t>
  </si>
  <si>
    <t>Evan Ogden</t>
  </si>
  <si>
    <t>RR7NTAESV8</t>
  </si>
  <si>
    <t>APJ-2022-137547</t>
  </si>
  <si>
    <t>L6SEOJJ7AF</t>
  </si>
  <si>
    <t>EMEA-2021-100454</t>
  </si>
  <si>
    <t>Peter Ellison</t>
  </si>
  <si>
    <t>VRR62NQBYY</t>
  </si>
  <si>
    <t>AMER-2022-161669</t>
  </si>
  <si>
    <t>Boris Hunter</t>
  </si>
  <si>
    <t>Panasonic</t>
  </si>
  <si>
    <t>937UYU47WH</t>
  </si>
  <si>
    <t>EMEA-2021-114300</t>
  </si>
  <si>
    <t>Joe Davies</t>
  </si>
  <si>
    <t>FMFQ0CRE0O</t>
  </si>
  <si>
    <t>AMER-2023-107503</t>
  </si>
  <si>
    <t>William Robertson</t>
  </si>
  <si>
    <t>WFEX4WT5DL</t>
  </si>
  <si>
    <t>AMER-2020-107755</t>
  </si>
  <si>
    <t>Andrea Reid</t>
  </si>
  <si>
    <t>7X4XYXS4OD</t>
  </si>
  <si>
    <t>AMER-2022-152534</t>
  </si>
  <si>
    <t>Virginia Murray</t>
  </si>
  <si>
    <t>Jackson</t>
  </si>
  <si>
    <t>JY1575KRL5</t>
  </si>
  <si>
    <t>EMEA-2022-113747</t>
  </si>
  <si>
    <t>R5AWJUXLU4</t>
  </si>
  <si>
    <t>EMEA-2022-123274</t>
  </si>
  <si>
    <t>NV7LBZUCTW</t>
  </si>
  <si>
    <t>EMEA-2020-125612</t>
  </si>
  <si>
    <t>Colin Hamilton</t>
  </si>
  <si>
    <t>05M7F9549P</t>
  </si>
  <si>
    <t>AMER-2023-161984</t>
  </si>
  <si>
    <t>Liam Young</t>
  </si>
  <si>
    <t>NPNN3H6XRX</t>
  </si>
  <si>
    <t>AMER-2020-133851</t>
  </si>
  <si>
    <t>Chloe Campbell</t>
  </si>
  <si>
    <t>T7PH67FLXM</t>
  </si>
  <si>
    <t>EMEA-2022-134474</t>
  </si>
  <si>
    <t>JGWLJFQBDG</t>
  </si>
  <si>
    <t>EMEA-2020-149020</t>
  </si>
  <si>
    <t>Andrew Miller</t>
  </si>
  <si>
    <t>NI34HEJEB8</t>
  </si>
  <si>
    <t>EMEA-2022-134362</t>
  </si>
  <si>
    <t>Eric Mills</t>
  </si>
  <si>
    <t>NVGTTAY6Y8</t>
  </si>
  <si>
    <t>EMEA-2020-136742</t>
  </si>
  <si>
    <t>Sebastian Robertson</t>
  </si>
  <si>
    <t>Nice</t>
  </si>
  <si>
    <t>9RHZXK1QW6</t>
  </si>
  <si>
    <t>EMEA-2022-158099</t>
  </si>
  <si>
    <t>Jan Baker</t>
  </si>
  <si>
    <t>VPXQRQLWD7</t>
  </si>
  <si>
    <t>EMEA-2021-131128</t>
  </si>
  <si>
    <t>Greece</t>
  </si>
  <si>
    <t>Athens</t>
  </si>
  <si>
    <t>JC0QE72YO6</t>
  </si>
  <si>
    <t>EMEA-2020-148488</t>
  </si>
  <si>
    <t>Sue Ince</t>
  </si>
  <si>
    <t>EL32202MOO</t>
  </si>
  <si>
    <t>EMEA-2023-114636</t>
  </si>
  <si>
    <t>C4UJXYY6IX</t>
  </si>
  <si>
    <t>EMEA-2022-116736</t>
  </si>
  <si>
    <t>TP9GIUUZZI</t>
  </si>
  <si>
    <t>EMEA-2020-158638</t>
  </si>
  <si>
    <t>Madeleine Howard</t>
  </si>
  <si>
    <t>ESVRNYX01P</t>
  </si>
  <si>
    <t>EMEA-2023-111689</t>
  </si>
  <si>
    <t>0FRSRQO7UM</t>
  </si>
  <si>
    <t>EMEA-2021-129098</t>
  </si>
  <si>
    <t>ZAD122ARN5</t>
  </si>
  <si>
    <t>AMER-2023-123463</t>
  </si>
  <si>
    <t>VIWF4QZK9A</t>
  </si>
  <si>
    <t>AMER-2022-165148</t>
  </si>
  <si>
    <t>Sebastian Abraham</t>
  </si>
  <si>
    <t>74AW16IUQV</t>
  </si>
  <si>
    <t>EMEA-2020-134061</t>
  </si>
  <si>
    <t>Carol Edmunds</t>
  </si>
  <si>
    <t>3HMNW2LEUI</t>
  </si>
  <si>
    <t>AMER-2021-143602</t>
  </si>
  <si>
    <t>Amelia Kelly</t>
  </si>
  <si>
    <t>LS2GQVAZNW</t>
  </si>
  <si>
    <t>AMER-2023-115364</t>
  </si>
  <si>
    <t>O9KG30EECR</t>
  </si>
  <si>
    <t>APJ-2023-150707</t>
  </si>
  <si>
    <t>Dan Davidson</t>
  </si>
  <si>
    <t>China</t>
  </si>
  <si>
    <t>Shanghai</t>
  </si>
  <si>
    <t>5FQ6WMR3XT</t>
  </si>
  <si>
    <t>AMER-2020-104976</t>
  </si>
  <si>
    <t>Y8I4MPITV2</t>
  </si>
  <si>
    <t>EMEA-2023-132934</t>
  </si>
  <si>
    <t>HXAGH1LMYW</t>
  </si>
  <si>
    <t>AMER-2023-133256</t>
  </si>
  <si>
    <t>7NB1LJ56LR</t>
  </si>
  <si>
    <t>AMER-2022-105494</t>
  </si>
  <si>
    <t>Melanie Chapman</t>
  </si>
  <si>
    <t>P5P8JU12CW</t>
  </si>
  <si>
    <t>APJ-2022-140634</t>
  </si>
  <si>
    <t>Austin Peters</t>
  </si>
  <si>
    <t>7E4YHH55V8</t>
  </si>
  <si>
    <t>AMER-2020-144407</t>
  </si>
  <si>
    <t>Leonard Springer</t>
  </si>
  <si>
    <t>1RGKWVIWUN</t>
  </si>
  <si>
    <t>EMEA-2023-160983</t>
  </si>
  <si>
    <t>Robert McGrath</t>
  </si>
  <si>
    <t>SRMDHF9UTM</t>
  </si>
  <si>
    <t>AMER-2022-114622</t>
  </si>
  <si>
    <t>Sue Wilson</t>
  </si>
  <si>
    <t>SUTTT8L3OJ</t>
  </si>
  <si>
    <t>APJ-2023-150959</t>
  </si>
  <si>
    <t>RXIY06IGG5</t>
  </si>
  <si>
    <t>APJ-2023-132353</t>
  </si>
  <si>
    <t>X4R9G23AXH</t>
  </si>
  <si>
    <t>AMER-2022-130477</t>
  </si>
  <si>
    <t>FY14T21PHO</t>
  </si>
  <si>
    <t>EMEA-2023-143259</t>
  </si>
  <si>
    <t>R82G8HW9LE</t>
  </si>
  <si>
    <t>AMER-2023-137596</t>
  </si>
  <si>
    <t>Neil Smith</t>
  </si>
  <si>
    <t>WP35E66FC8</t>
  </si>
  <si>
    <t>EMEA-2021-133627</t>
  </si>
  <si>
    <t>Angela Churchill</t>
  </si>
  <si>
    <t>OL0TMZONUM</t>
  </si>
  <si>
    <t>EMEA-2023-102519</t>
  </si>
  <si>
    <t>AEYEYSV4ES</t>
  </si>
  <si>
    <t>APJ-2020-141215</t>
  </si>
  <si>
    <t>7U14BQMSJZ</t>
  </si>
  <si>
    <t>APJ-2022-165218</t>
  </si>
  <si>
    <t>Connor McDonald</t>
  </si>
  <si>
    <t>DZ3467DSKL</t>
  </si>
  <si>
    <t>EMEA-2020-138296</t>
  </si>
  <si>
    <t>Alicante</t>
  </si>
  <si>
    <t>K83QPRZBZX</t>
  </si>
  <si>
    <t>EMEA-2021-111164</t>
  </si>
  <si>
    <t>Jane Stewart</t>
  </si>
  <si>
    <t>F5HEUW260P</t>
  </si>
  <si>
    <t>EMEA-2022-149797</t>
  </si>
  <si>
    <t>Diana Taylor</t>
  </si>
  <si>
    <t>A72ZPBNFYJ</t>
  </si>
  <si>
    <t>EMEA-2020-132962</t>
  </si>
  <si>
    <t>Liam Murray</t>
  </si>
  <si>
    <t>DKT1TKMSP6</t>
  </si>
  <si>
    <t>EMEA-2021-115091</t>
  </si>
  <si>
    <t>Jonathan Lawrence</t>
  </si>
  <si>
    <t>82D63W7YE3</t>
  </si>
  <si>
    <t>AMER-2023-144932</t>
  </si>
  <si>
    <t>Cancun</t>
  </si>
  <si>
    <t>CRCJMS0VR9</t>
  </si>
  <si>
    <t>EMEA-2023-114216</t>
  </si>
  <si>
    <t>Molly Scott</t>
  </si>
  <si>
    <t>8NDQS2W6ZL</t>
  </si>
  <si>
    <t>EMEA-2022-140081</t>
  </si>
  <si>
    <t>Edward Mathis</t>
  </si>
  <si>
    <t>P7D2L5POAU</t>
  </si>
  <si>
    <t>APJ-2023-111745</t>
  </si>
  <si>
    <t>Auckland</t>
  </si>
  <si>
    <t>CJCOVRX6H5</t>
  </si>
  <si>
    <t>AMER-2021-148250</t>
  </si>
  <si>
    <t>Justin Scott</t>
  </si>
  <si>
    <t>J3HUYMB0I0</t>
  </si>
  <si>
    <t>AMER-2022-105760</t>
  </si>
  <si>
    <t>Max Ross</t>
  </si>
  <si>
    <t>GHC0B0MV36</t>
  </si>
  <si>
    <t>AMER-2022-142958</t>
  </si>
  <si>
    <t>Springfield</t>
  </si>
  <si>
    <t>TIFR6J8EW0</t>
  </si>
  <si>
    <t>AMER-2021-120880</t>
  </si>
  <si>
    <t>ZU9A4SEIWW</t>
  </si>
  <si>
    <t>AMER-2021-140200</t>
  </si>
  <si>
    <t>5P2Y5Q4C6E</t>
  </si>
  <si>
    <t>EMEA-2023-110576</t>
  </si>
  <si>
    <t>5HTL7HB8HR</t>
  </si>
  <si>
    <t>EMEA-2023-131156</t>
  </si>
  <si>
    <t>Faith Gray</t>
  </si>
  <si>
    <t>GDTE3IBBOA</t>
  </si>
  <si>
    <t>APJ-2023-136539</t>
  </si>
  <si>
    <t>Gavin White</t>
  </si>
  <si>
    <t>Sapporo</t>
  </si>
  <si>
    <t>TILJ471I09</t>
  </si>
  <si>
    <t>EMEA-2023-119305</t>
  </si>
  <si>
    <t>Luke Davidson</t>
  </si>
  <si>
    <t>7RZ3C5XCY0</t>
  </si>
  <si>
    <t>AMER-2023-102414</t>
  </si>
  <si>
    <t>Jonathan Ball</t>
  </si>
  <si>
    <t>K79U0YKXWF</t>
  </si>
  <si>
    <t>AMER-2021-112571</t>
  </si>
  <si>
    <t>Benjamin Berry</t>
  </si>
  <si>
    <t>Richmond</t>
  </si>
  <si>
    <t>07XYFCWZGO</t>
  </si>
  <si>
    <t>AMER-2023-152142</t>
  </si>
  <si>
    <t>Evan Ross</t>
  </si>
  <si>
    <t>UD5G6T9N13</t>
  </si>
  <si>
    <t>EMEA-2021-160059</t>
  </si>
  <si>
    <t>Luke McDonald</t>
  </si>
  <si>
    <t>C71QKDEMWB</t>
  </si>
  <si>
    <t>AMER-2022-120859</t>
  </si>
  <si>
    <t>DA2GG09L3P</t>
  </si>
  <si>
    <t>EMEA-2020-127488</t>
  </si>
  <si>
    <t>JE0001P5JE</t>
  </si>
  <si>
    <t>EMEA-2023-135279</t>
  </si>
  <si>
    <t>Jennifer Roberts</t>
  </si>
  <si>
    <t>IXM95SWQ7Z</t>
  </si>
  <si>
    <t>EMEA-2020-115791</t>
  </si>
  <si>
    <t>1XXB2KOFXB</t>
  </si>
  <si>
    <t>EMEA-2023-103247</t>
  </si>
  <si>
    <t>WO7JDCYK7S</t>
  </si>
  <si>
    <t>EMEA-2023-100209</t>
  </si>
  <si>
    <t>YA54YUPF60</t>
  </si>
  <si>
    <t>AMER-2023-159366</t>
  </si>
  <si>
    <t>L1PWPWZBDL</t>
  </si>
  <si>
    <t>EMEA-2022-145499</t>
  </si>
  <si>
    <t>Leonard Cameron</t>
  </si>
  <si>
    <t>XAYD0WWA7T</t>
  </si>
  <si>
    <t>APJ-2021-157035</t>
  </si>
  <si>
    <t>3KH6MG5KNO</t>
  </si>
  <si>
    <t>EMEA-2022-144939</t>
  </si>
  <si>
    <t>3JJI87RUKI</t>
  </si>
  <si>
    <t>EMEA-2020-163419</t>
  </si>
  <si>
    <t>Lisa Edmunds</t>
  </si>
  <si>
    <t>1PUI3HFJH6</t>
  </si>
  <si>
    <t>APJ-2023-100314</t>
  </si>
  <si>
    <t>Maria Edmunds</t>
  </si>
  <si>
    <t>YYIQPOB2H9</t>
  </si>
  <si>
    <t>APJ-2021-146829</t>
  </si>
  <si>
    <t>Sonia Parsons</t>
  </si>
  <si>
    <t>GPCDE54LS9</t>
  </si>
  <si>
    <t>EMEA-2023-167899</t>
  </si>
  <si>
    <t>FWA01I4DEW</t>
  </si>
  <si>
    <t>EMEA-2021-153549</t>
  </si>
  <si>
    <t>Thomas Gibson</t>
  </si>
  <si>
    <t>I8Q73CX84G</t>
  </si>
  <si>
    <t>EMEA-2022-110023</t>
  </si>
  <si>
    <t>FMAR2VZL6Q</t>
  </si>
  <si>
    <t>AMER-2022-105585</t>
  </si>
  <si>
    <t>DJ1B9JV9IX</t>
  </si>
  <si>
    <t>EMEA-2020-117639</t>
  </si>
  <si>
    <t>Megan Smith</t>
  </si>
  <si>
    <t>Seville</t>
  </si>
  <si>
    <t>22XT0ZA4V6</t>
  </si>
  <si>
    <t>EMEA-2021-162537</t>
  </si>
  <si>
    <t>Emily Ogden</t>
  </si>
  <si>
    <t>MR4XF1R91O</t>
  </si>
  <si>
    <t>AMER-2022-155488</t>
  </si>
  <si>
    <t>GEG6P67WJY</t>
  </si>
  <si>
    <t>EMEA-2021-124891</t>
  </si>
  <si>
    <t>PM5CGAN5CL</t>
  </si>
  <si>
    <t>AMER-2021-126445</t>
  </si>
  <si>
    <t>Stewart Baker</t>
  </si>
  <si>
    <t>Huntsville</t>
  </si>
  <si>
    <t>TZKYVZMDWE</t>
  </si>
  <si>
    <t>EMEA-2021-111199</t>
  </si>
  <si>
    <t>ZD2QTA8ZJJ</t>
  </si>
  <si>
    <t>AMER-2021-105312</t>
  </si>
  <si>
    <t>Jan Hardacre</t>
  </si>
  <si>
    <t>IWXXCOY3VN</t>
  </si>
  <si>
    <t>EMEA-2023-106705</t>
  </si>
  <si>
    <t>Z99RLYB1E3</t>
  </si>
  <si>
    <t>APJ-2023-135034</t>
  </si>
  <si>
    <t>VU5CWDPDQR</t>
  </si>
  <si>
    <t>AMER-2020-158540</t>
  </si>
  <si>
    <t>Dominic Lawrence</t>
  </si>
  <si>
    <t>PFSKYA6AHA</t>
  </si>
  <si>
    <t>AMER-2023-118437</t>
  </si>
  <si>
    <t>Calgary</t>
  </si>
  <si>
    <t>D79T2ON8JE</t>
  </si>
  <si>
    <t>AMER-2021-126214</t>
  </si>
  <si>
    <t>Emily Ross</t>
  </si>
  <si>
    <t>CUUVZAL8IT</t>
  </si>
  <si>
    <t>AMER-2021-133025</t>
  </si>
  <si>
    <t>8BM8LKDKD1</t>
  </si>
  <si>
    <t>EMEA-2021-108665</t>
  </si>
  <si>
    <t>Alexandra May</t>
  </si>
  <si>
    <t>U2YPH4WK0K</t>
  </si>
  <si>
    <t>EMEA-2021-124450</t>
  </si>
  <si>
    <t>Austria</t>
  </si>
  <si>
    <t>Vienna</t>
  </si>
  <si>
    <t>WXXM85WDC6</t>
  </si>
  <si>
    <t>EMEA-2021-167269</t>
  </si>
  <si>
    <t>4DR7ZRBS7H</t>
  </si>
  <si>
    <t>AMER-2023-106964</t>
  </si>
  <si>
    <t>Boris Baker</t>
  </si>
  <si>
    <t>56MJYRHQNK</t>
  </si>
  <si>
    <t>AMER-2022-126529</t>
  </si>
  <si>
    <t>Audrey Bower</t>
  </si>
  <si>
    <t>H3Q32E3GI8</t>
  </si>
  <si>
    <t>AMER-2020-163552</t>
  </si>
  <si>
    <t>98MW2BIGTT</t>
  </si>
  <si>
    <t>AMER-2022-109820</t>
  </si>
  <si>
    <t>Owen Hill</t>
  </si>
  <si>
    <t>MED9XWSWRP</t>
  </si>
  <si>
    <t>EMEA-2022-113061</t>
  </si>
  <si>
    <t>4VPZ2NOS17</t>
  </si>
  <si>
    <t>AMER-2021-127418</t>
  </si>
  <si>
    <t>Victoria Henderson</t>
  </si>
  <si>
    <t>K1DA13HKGT</t>
  </si>
  <si>
    <t>EMEA-2023-121818</t>
  </si>
  <si>
    <t>Theresa Paige</t>
  </si>
  <si>
    <t>9LWN9F2H1Y</t>
  </si>
  <si>
    <t>EMEA-2022-127670</t>
  </si>
  <si>
    <t>Isaac Paterson</t>
  </si>
  <si>
    <t>43E83WH293</t>
  </si>
  <si>
    <t>EMEA-2022-102981</t>
  </si>
  <si>
    <t>Max McGrath</t>
  </si>
  <si>
    <t>PL4UJDX2PE</t>
  </si>
  <si>
    <t>APJ-2023-115651</t>
  </si>
  <si>
    <t>Chloe May</t>
  </si>
  <si>
    <t>41X7XFNNUU</t>
  </si>
  <si>
    <t>APJ-2023-152702</t>
  </si>
  <si>
    <t>BV35FAR5ZH</t>
  </si>
  <si>
    <t>EMEA-2022-169103</t>
  </si>
  <si>
    <t>4PY9CRC6HO</t>
  </si>
  <si>
    <t>AMER-2020-139192</t>
  </si>
  <si>
    <t>WU8I760W1E</t>
  </si>
  <si>
    <t>EMEA-2021-153500</t>
  </si>
  <si>
    <t>Thomas Ross</t>
  </si>
  <si>
    <t>8FLUEWMN4J</t>
  </si>
  <si>
    <t>EMEA-2021-110667</t>
  </si>
  <si>
    <t>David Murray</t>
  </si>
  <si>
    <t>88PSXKJDEL</t>
  </si>
  <si>
    <t>AMER-2023-167150</t>
  </si>
  <si>
    <t>I2LOXCX22E</t>
  </si>
  <si>
    <t>EMEA-2022-105284</t>
  </si>
  <si>
    <t>Zoe Lyman</t>
  </si>
  <si>
    <t>Y6J7E3D3KC</t>
  </si>
  <si>
    <t>APJ-2021-125374</t>
  </si>
  <si>
    <t>2AVQUZYRWN</t>
  </si>
  <si>
    <t>AMER-2021-161263</t>
  </si>
  <si>
    <t>Victor Walsh</t>
  </si>
  <si>
    <t>2BNZY8107K</t>
  </si>
  <si>
    <t>AMER-2022-157686</t>
  </si>
  <si>
    <t>John MacDonald</t>
  </si>
  <si>
    <t>LET1LUTSK4</t>
  </si>
  <si>
    <t>APJ-2023-139955</t>
  </si>
  <si>
    <t>Sophie Cornish</t>
  </si>
  <si>
    <t>JKSIHZV8WO</t>
  </si>
  <si>
    <t>EMEA-2021-150161</t>
  </si>
  <si>
    <t>1J745P5YVW</t>
  </si>
  <si>
    <t>AMER-2021-144652</t>
  </si>
  <si>
    <t>Jan Hemmings</t>
  </si>
  <si>
    <t>7JQCO6SEOJ</t>
  </si>
  <si>
    <t>EMEA-2022-152814</t>
  </si>
  <si>
    <t>Leah MacLeod</t>
  </si>
  <si>
    <t>Z5ZSSWRIXV</t>
  </si>
  <si>
    <t>EMEA-2023-106943</t>
  </si>
  <si>
    <t>Ian McGrath</t>
  </si>
  <si>
    <t>696381UAE2</t>
  </si>
  <si>
    <t>AMER-2022-134348</t>
  </si>
  <si>
    <t>Carl Miller</t>
  </si>
  <si>
    <t>B23F7OVUSY</t>
  </si>
  <si>
    <t>APJ-2022-161781</t>
  </si>
  <si>
    <t>Samantha Hardacre</t>
  </si>
  <si>
    <t>DV3RXL87LE</t>
  </si>
  <si>
    <t>AMER-2023-132521</t>
  </si>
  <si>
    <t>Rose Smith</t>
  </si>
  <si>
    <t>QRMX4W3OFQ</t>
  </si>
  <si>
    <t>AMER-2021-110016</t>
  </si>
  <si>
    <t>Alison Coleman</t>
  </si>
  <si>
    <t>5HO4NVK1Q0</t>
  </si>
  <si>
    <t>EMEA-2022-143819</t>
  </si>
  <si>
    <t>Woking</t>
  </si>
  <si>
    <t>T25QNJYS3Q</t>
  </si>
  <si>
    <t>EMEA-2022-167584</t>
  </si>
  <si>
    <t>PICAPOMVIH</t>
  </si>
  <si>
    <t>AMER-2022-166163</t>
  </si>
  <si>
    <t>Irene Graham</t>
  </si>
  <si>
    <t>San Diego</t>
  </si>
  <si>
    <t>NMFZH0WC7H</t>
  </si>
  <si>
    <t>EMEA-2023-158407</t>
  </si>
  <si>
    <t>82K2HTG4FO</t>
  </si>
  <si>
    <t>AMER-2021-143490</t>
  </si>
  <si>
    <t>CWSHY4EMTE</t>
  </si>
  <si>
    <t>APJ-2021-165085</t>
  </si>
  <si>
    <t>Penelope Ball</t>
  </si>
  <si>
    <t>Shenzhen</t>
  </si>
  <si>
    <t>NDYELBL94Z</t>
  </si>
  <si>
    <t>EMEA-2023-160423</t>
  </si>
  <si>
    <t>Wanda Hardacre</t>
  </si>
  <si>
    <t>NSYDKZ84G1</t>
  </si>
  <si>
    <t>AMER-2020-159338</t>
  </si>
  <si>
    <t>MY1ZTK704V</t>
  </si>
  <si>
    <t>AMER-2022-107216</t>
  </si>
  <si>
    <t>Oliver Coleman</t>
  </si>
  <si>
    <t>6CJP6GZY52</t>
  </si>
  <si>
    <t>APJ-2023-145863</t>
  </si>
  <si>
    <t>VMU0J3TE7N</t>
  </si>
  <si>
    <t>AMER-2022-112340</t>
  </si>
  <si>
    <t>Amy Edmunds</t>
  </si>
  <si>
    <t>VZFL50Y11X</t>
  </si>
  <si>
    <t>APJ-2022-110156</t>
  </si>
  <si>
    <t>XH9K9A8DW6</t>
  </si>
  <si>
    <t>AMER-2023-140585</t>
  </si>
  <si>
    <t>Louisville</t>
  </si>
  <si>
    <t>2WK9JFNK8B</t>
  </si>
  <si>
    <t>AMER-2022-144855</t>
  </si>
  <si>
    <t>Richard Carr</t>
  </si>
  <si>
    <t>L9A3UENJ8M</t>
  </si>
  <si>
    <t>EMEA-2021-142755</t>
  </si>
  <si>
    <t>Jacob Vaughan</t>
  </si>
  <si>
    <t>LTSB14PZYD</t>
  </si>
  <si>
    <t>EMEA-2020-147627</t>
  </si>
  <si>
    <t>Dubai</t>
  </si>
  <si>
    <t>YSPTDWBFPL</t>
  </si>
  <si>
    <t>APJ-2021-105970</t>
  </si>
  <si>
    <t>QY4TY6YYHS</t>
  </si>
  <si>
    <t>EMEA-2022-112102</t>
  </si>
  <si>
    <t>QBCYWQMZDS</t>
  </si>
  <si>
    <t>AMER-2022-114776</t>
  </si>
  <si>
    <t>Tampa</t>
  </si>
  <si>
    <t>UCZ6WQI71L</t>
  </si>
  <si>
    <t>EMEA-2022-134908</t>
  </si>
  <si>
    <t>K0O4HDNQMO</t>
  </si>
  <si>
    <t>EMEA-2022-148803</t>
  </si>
  <si>
    <t>727SX6UC7S</t>
  </si>
  <si>
    <t>APJ-2022-152170</t>
  </si>
  <si>
    <t>Frank Newman</t>
  </si>
  <si>
    <t>IDE3IT566I</t>
  </si>
  <si>
    <t>AMER-2020-146969</t>
  </si>
  <si>
    <t>MBORZ9MNEE</t>
  </si>
  <si>
    <t>AMER-2021-112452</t>
  </si>
  <si>
    <t>Claire Springer</t>
  </si>
  <si>
    <t>2ROX2CCS5Y</t>
  </si>
  <si>
    <t>AMER-2021-113971</t>
  </si>
  <si>
    <t>G9LUO5NNV7</t>
  </si>
  <si>
    <t>EMEA-2023-160395</t>
  </si>
  <si>
    <t>Jerusalem</t>
  </si>
  <si>
    <t>3N3UKFTAH5</t>
  </si>
  <si>
    <t>EMEA-2020-136567</t>
  </si>
  <si>
    <t>Zaragoza</t>
  </si>
  <si>
    <t>2HVGLU4UY0</t>
  </si>
  <si>
    <t>AMER-2022-149314</t>
  </si>
  <si>
    <t>HFR66KBLIY</t>
  </si>
  <si>
    <t>EMEA-2023-147039</t>
  </si>
  <si>
    <t>Kimberly Short</t>
  </si>
  <si>
    <t>7VSJL58KL7</t>
  </si>
  <si>
    <t>AMER-2020-126522</t>
  </si>
  <si>
    <t>Bella Payne</t>
  </si>
  <si>
    <t>Virginia Beach</t>
  </si>
  <si>
    <t>XDN2QKWRVC</t>
  </si>
  <si>
    <t>EMEA-2020-127964</t>
  </si>
  <si>
    <t>Lisa Peake</t>
  </si>
  <si>
    <t>EEXZF71T7M</t>
  </si>
  <si>
    <t>AMER-2020-117709</t>
  </si>
  <si>
    <t>Jake Berry</t>
  </si>
  <si>
    <t>5AA9ABLZM6</t>
  </si>
  <si>
    <t>AMER-2021-125416</t>
  </si>
  <si>
    <t>I1YB2F2JIC</t>
  </si>
  <si>
    <t>EMEA-2023-145226</t>
  </si>
  <si>
    <t>XXZI8DEVLC</t>
  </si>
  <si>
    <t>AMER-2020-100279</t>
  </si>
  <si>
    <t>NI5MITNJ98</t>
  </si>
  <si>
    <t>AMER-2020-158064</t>
  </si>
  <si>
    <t>339ICIGWV1</t>
  </si>
  <si>
    <t>APJ-2021-104430</t>
  </si>
  <si>
    <t>CYEBLW1L65</t>
  </si>
  <si>
    <t>EMEA-2021-132080</t>
  </si>
  <si>
    <t>SAA08HNIV4</t>
  </si>
  <si>
    <t>EMEA-2022-161207</t>
  </si>
  <si>
    <t>SXO4L6J8HI</t>
  </si>
  <si>
    <t>AMER-2020-120243</t>
  </si>
  <si>
    <t>Samantha Piper</t>
  </si>
  <si>
    <t>LY82JGPO5Y</t>
  </si>
  <si>
    <t>APJ-2022-113621</t>
  </si>
  <si>
    <t>Guangzhou</t>
  </si>
  <si>
    <t>SC6XM97GY6</t>
  </si>
  <si>
    <t>APJ-2022-168081</t>
  </si>
  <si>
    <t>Zoe Bond</t>
  </si>
  <si>
    <t>3YZ4NHK3YD</t>
  </si>
  <si>
    <t>AMER-2020-128146</t>
  </si>
  <si>
    <t>1TK2ONEQOA</t>
  </si>
  <si>
    <t>EMEA-2023-138779</t>
  </si>
  <si>
    <t>M0GXEDQE4A</t>
  </si>
  <si>
    <t>AMER-2020-127131</t>
  </si>
  <si>
    <t>Justin Carr</t>
  </si>
  <si>
    <t>C0RFAVXNKZ</t>
  </si>
  <si>
    <t>AMER-2023-117212</t>
  </si>
  <si>
    <t>David McDonald</t>
  </si>
  <si>
    <t>K87O08RSRI</t>
  </si>
  <si>
    <t>EMEA-2021-130519</t>
  </si>
  <si>
    <t>XWBCRE57MJ</t>
  </si>
  <si>
    <t>APJ-2022-130946</t>
  </si>
  <si>
    <t>YHF3EHTG1N</t>
  </si>
  <si>
    <t>EMEA-2022-114727</t>
  </si>
  <si>
    <t>XOXWWZV8VQ</t>
  </si>
  <si>
    <t>EMEA-2023-133235</t>
  </si>
  <si>
    <t>Lauren Peters</t>
  </si>
  <si>
    <t>CWB3SKBSWE</t>
  </si>
  <si>
    <t>EMEA-2022-137050</t>
  </si>
  <si>
    <t>Bella Wallace</t>
  </si>
  <si>
    <t>D8KU7H2Y6D</t>
  </si>
  <si>
    <t>EMEA-2023-118087</t>
  </si>
  <si>
    <t>Lisa Lee</t>
  </si>
  <si>
    <t>6QIROABZ81</t>
  </si>
  <si>
    <t>AMER-2020-110184</t>
  </si>
  <si>
    <t>Bella Hodges</t>
  </si>
  <si>
    <t>3V42A7O0LD</t>
  </si>
  <si>
    <t>EMEA-2022-126004</t>
  </si>
  <si>
    <t>0DTMJLD3JG</t>
  </si>
  <si>
    <t>AMER-2023-100013</t>
  </si>
  <si>
    <t>0CJOCZEHXR</t>
  </si>
  <si>
    <t>EMEA-2021-132570</t>
  </si>
  <si>
    <t>Leonard Parsons</t>
  </si>
  <si>
    <t>Manchester</t>
  </si>
  <si>
    <t>I32ZT29V4M</t>
  </si>
  <si>
    <t>AMER-2022-153682</t>
  </si>
  <si>
    <t>Nathan McGrath</t>
  </si>
  <si>
    <t>XJHKNCITE9</t>
  </si>
  <si>
    <t>EMEA-2022-144344</t>
  </si>
  <si>
    <t>XDNROBSK61</t>
  </si>
  <si>
    <t>AMER-2020-127012</t>
  </si>
  <si>
    <t>Una Mackay</t>
  </si>
  <si>
    <t>8VKB33UIH0</t>
  </si>
  <si>
    <t>EMEA-2022-128727</t>
  </si>
  <si>
    <t>D0BG5RKNME</t>
  </si>
  <si>
    <t>EMEA-2022-162859</t>
  </si>
  <si>
    <t>BBZ2SH56ZL</t>
  </si>
  <si>
    <t>EMEA-2023-133641</t>
  </si>
  <si>
    <t>Jonathan Gibson</t>
  </si>
  <si>
    <t>Kharkiv</t>
  </si>
  <si>
    <t>WO3MYM9XBH</t>
  </si>
  <si>
    <t>AMER-2020-168494</t>
  </si>
  <si>
    <t>Cameron King</t>
  </si>
  <si>
    <t>Philadelphia</t>
  </si>
  <si>
    <t>V98AO5LXKC</t>
  </si>
  <si>
    <t>EMEA-2023-115602</t>
  </si>
  <si>
    <t>K2VR6RNMKT</t>
  </si>
  <si>
    <t>EMEA-2021-154956</t>
  </si>
  <si>
    <t>OWOJ1GX9OT</t>
  </si>
  <si>
    <t>EMEA-2023-144638</t>
  </si>
  <si>
    <t>Boris Springer</t>
  </si>
  <si>
    <t>AA1HLFZ5L8</t>
  </si>
  <si>
    <t>EMEA-2022-168620</t>
  </si>
  <si>
    <t>T0I23OP78O</t>
  </si>
  <si>
    <t>EMEA-2023-117079</t>
  </si>
  <si>
    <t>Sam Randall</t>
  </si>
  <si>
    <t>29I2JXSZQV</t>
  </si>
  <si>
    <t>EMEA-2022-144393</t>
  </si>
  <si>
    <t>Steven Henderson</t>
  </si>
  <si>
    <t>92VWF2F7YL</t>
  </si>
  <si>
    <t>EMEA-2023-105053</t>
  </si>
  <si>
    <t>9WC125FDWD</t>
  </si>
  <si>
    <t>APJ-2022-155992</t>
  </si>
  <si>
    <t>Jasmine Springer</t>
  </si>
  <si>
    <t>CETY4000JX</t>
  </si>
  <si>
    <t>AMER-2023-110380</t>
  </si>
  <si>
    <t>Adam Manning</t>
  </si>
  <si>
    <t>KYPDSBQK12</t>
  </si>
  <si>
    <t>AMER-2020-167738</t>
  </si>
  <si>
    <t>GD5KUPA1NP</t>
  </si>
  <si>
    <t>EMEA-2023-121412</t>
  </si>
  <si>
    <t>59N42JILC4</t>
  </si>
  <si>
    <t>EMEA-2023-100426</t>
  </si>
  <si>
    <t>Joshua Glover</t>
  </si>
  <si>
    <t>UBY8TFPU5O</t>
  </si>
  <si>
    <t>APJ-2022-103646</t>
  </si>
  <si>
    <t>61CWTJ3R78</t>
  </si>
  <si>
    <t>APJ-2022-119186</t>
  </si>
  <si>
    <t>F1X48SLGO3</t>
  </si>
  <si>
    <t>APJ-2022-148698</t>
  </si>
  <si>
    <t>Jan Vaughan</t>
  </si>
  <si>
    <t>YG6LC4C404</t>
  </si>
  <si>
    <t>EMEA-2020-163293</t>
  </si>
  <si>
    <t>Vantaa</t>
  </si>
  <si>
    <t>LQIGYCOV1I</t>
  </si>
  <si>
    <t>EMEA-2022-160815</t>
  </si>
  <si>
    <t>M5T7IEKJSM</t>
  </si>
  <si>
    <t>EMEA-2023-122154</t>
  </si>
  <si>
    <t>3ZG4W0J647</t>
  </si>
  <si>
    <t>APJ-2021-149692</t>
  </si>
  <si>
    <t>JKSP6X0X17</t>
  </si>
  <si>
    <t>EMEA-2022-119445</t>
  </si>
  <si>
    <t>Jonathan Brown</t>
  </si>
  <si>
    <t>Oslo</t>
  </si>
  <si>
    <t>3PHPTG5Z8H</t>
  </si>
  <si>
    <t>EMEA-2021-124268</t>
  </si>
  <si>
    <t>PSSO6WKM8I</t>
  </si>
  <si>
    <t>EMEA-2022-154711</t>
  </si>
  <si>
    <t>Andrew Smith</t>
  </si>
  <si>
    <t>7CDFS60NQ3</t>
  </si>
  <si>
    <t>AMER-2022-163384</t>
  </si>
  <si>
    <t>765BE1PQF5</t>
  </si>
  <si>
    <t>AMER-2021-101707</t>
  </si>
  <si>
    <t>9A8N3GY7PI</t>
  </si>
  <si>
    <t>EMEA-2021-138898</t>
  </si>
  <si>
    <t>Blake Jackson</t>
  </si>
  <si>
    <t>Novosibirsk</t>
  </si>
  <si>
    <t>YLHZKJ4Y5S</t>
  </si>
  <si>
    <t>AMER-2023-115427</t>
  </si>
  <si>
    <t>Justin Walker</t>
  </si>
  <si>
    <t>Columbia</t>
  </si>
  <si>
    <t>YIM32OGSAB</t>
  </si>
  <si>
    <t>EMEA-2022-134425</t>
  </si>
  <si>
    <t>Pippa Hunter</t>
  </si>
  <si>
    <t>LXDROK0SSJ</t>
  </si>
  <si>
    <t>AMER-2021-121391</t>
  </si>
  <si>
    <t>7UZTPHI2LP</t>
  </si>
  <si>
    <t>EMEA-2022-137043</t>
  </si>
  <si>
    <t>Q3UC4SI15T</t>
  </si>
  <si>
    <t>EMEA-2021-115847</t>
  </si>
  <si>
    <t>Liam Russell</t>
  </si>
  <si>
    <t>L6SAZ67ME4</t>
  </si>
  <si>
    <t>EMEA-2023-126179</t>
  </si>
  <si>
    <t>Nicola Butler</t>
  </si>
  <si>
    <t>2K0UDD7FB4</t>
  </si>
  <si>
    <t>APJ-2022-101966</t>
  </si>
  <si>
    <t>C4R81JX35V</t>
  </si>
  <si>
    <t>AMER-2022-141397</t>
  </si>
  <si>
    <t>LJ4SAT9HKE</t>
  </si>
  <si>
    <t>APJ-2022-141082</t>
  </si>
  <si>
    <t>IE7QQVMCIT</t>
  </si>
  <si>
    <t>AMER-2022-134488</t>
  </si>
  <si>
    <t>N981Y28PLK</t>
  </si>
  <si>
    <t>AMER-2022-145919</t>
  </si>
  <si>
    <t>Ruth Vaughan</t>
  </si>
  <si>
    <t>HVS0RDU4A8</t>
  </si>
  <si>
    <t>EMEA-2023-157651</t>
  </si>
  <si>
    <t>01YULFL3NI</t>
  </si>
  <si>
    <t>EMEA-2020-160773</t>
  </si>
  <si>
    <t>Molly Mitchell</t>
  </si>
  <si>
    <t>Safeway</t>
  </si>
  <si>
    <t>QGSFAI4H7A</t>
  </si>
  <si>
    <t>AMER-2023-167703</t>
  </si>
  <si>
    <t>Alexandra Morrison</t>
  </si>
  <si>
    <t>MLZXV29FCO</t>
  </si>
  <si>
    <t>EMEA-2023-121804</t>
  </si>
  <si>
    <t>Ryan Ellison</t>
  </si>
  <si>
    <t>Belfast</t>
  </si>
  <si>
    <t>LNK8PPN3Q1</t>
  </si>
  <si>
    <t>EMEA-2023-162635</t>
  </si>
  <si>
    <t>Joe Skinner</t>
  </si>
  <si>
    <t>YDLYRKMFUR</t>
  </si>
  <si>
    <t>APJ-2020-107153</t>
  </si>
  <si>
    <t>Nicholas May</t>
  </si>
  <si>
    <t>1RXTAFOUA7</t>
  </si>
  <si>
    <t>APJ-2020-117058</t>
  </si>
  <si>
    <t>SDYGCQP4HR</t>
  </si>
  <si>
    <t>EMEA-2021-120439</t>
  </si>
  <si>
    <t>3ZZZMPET1P</t>
  </si>
  <si>
    <t>EMEA-2022-128258</t>
  </si>
  <si>
    <t>Julian Langdon</t>
  </si>
  <si>
    <t>CMGQ2VH2CG</t>
  </si>
  <si>
    <t>AMER-2023-106033</t>
  </si>
  <si>
    <t>Owen Scott</t>
  </si>
  <si>
    <t>S50OU4JHIY</t>
  </si>
  <si>
    <t>AMER-2022-142762</t>
  </si>
  <si>
    <t>Cameron Lawrence</t>
  </si>
  <si>
    <t>BV3F9VSDDI</t>
  </si>
  <si>
    <t>AMER-2023-127705</t>
  </si>
  <si>
    <t>Nathan Marshall</t>
  </si>
  <si>
    <t>R4W6IILL32</t>
  </si>
  <si>
    <t>APJ-2020-122567</t>
  </si>
  <si>
    <t>Gabrielle Russell</t>
  </si>
  <si>
    <t>2NRJ3UVCJS</t>
  </si>
  <si>
    <t>AMER-2020-121664</t>
  </si>
  <si>
    <t>NE86RU5H3Z</t>
  </si>
  <si>
    <t>EMEA-2022-122133</t>
  </si>
  <si>
    <t>Melanie Dowd</t>
  </si>
  <si>
    <t>2HUGWO68QY</t>
  </si>
  <si>
    <t>AMER-2023-123281</t>
  </si>
  <si>
    <t>Sarah Sanderson</t>
  </si>
  <si>
    <t>KFHX1IQ2B3</t>
  </si>
  <si>
    <t>EMEA-2023-100524</t>
  </si>
  <si>
    <t>Jake North</t>
  </si>
  <si>
    <t>I9J3F5X8BB</t>
  </si>
  <si>
    <t>EMEA-2023-113481</t>
  </si>
  <si>
    <t>Wendy Young</t>
  </si>
  <si>
    <t>UIT02D0GXC</t>
  </si>
  <si>
    <t>EMEA-2021-131758</t>
  </si>
  <si>
    <t>LB4IQ2V3V8</t>
  </si>
  <si>
    <t>EMEA-2020-118339</t>
  </si>
  <si>
    <t>1R95VQSY4I</t>
  </si>
  <si>
    <t>APJ-2020-153976</t>
  </si>
  <si>
    <t>Gabrielle Dowd</t>
  </si>
  <si>
    <t>JZXI1Y6W6M</t>
  </si>
  <si>
    <t>EMEA-2022-162901</t>
  </si>
  <si>
    <t>LJF0NCZH3I</t>
  </si>
  <si>
    <t>AMER-2023-162978</t>
  </si>
  <si>
    <t>CFKCKD3CU9</t>
  </si>
  <si>
    <t>APJ-2020-160444</t>
  </si>
  <si>
    <t>LTFN9X1M2R</t>
  </si>
  <si>
    <t>EMEA-2022-145247</t>
  </si>
  <si>
    <t>Bernadette Hill</t>
  </si>
  <si>
    <t>0CXZNKJ7QX</t>
  </si>
  <si>
    <t>APJ-2023-160045</t>
  </si>
  <si>
    <t>Cameron Randall</t>
  </si>
  <si>
    <t>GA72A6NN41</t>
  </si>
  <si>
    <t>AMER-2020-151925</t>
  </si>
  <si>
    <t>Liam Burgess</t>
  </si>
  <si>
    <t>04B9TSGCOP</t>
  </si>
  <si>
    <t>EMEA-2023-125199</t>
  </si>
  <si>
    <t>Paul Martin</t>
  </si>
  <si>
    <t>X6EV65N9H3</t>
  </si>
  <si>
    <t>AMER-2023-155425</t>
  </si>
  <si>
    <t>Rebecca Lambert</t>
  </si>
  <si>
    <t>FWBU2QOVRD</t>
  </si>
  <si>
    <t>AMER-2023-133249</t>
  </si>
  <si>
    <t>Claire Henderson</t>
  </si>
  <si>
    <t>Oakland</t>
  </si>
  <si>
    <t>G2APEBJKHY</t>
  </si>
  <si>
    <t>EMEA-2021-103471</t>
  </si>
  <si>
    <t>ZEUY7UCLF6</t>
  </si>
  <si>
    <t>APJ-2023-136672</t>
  </si>
  <si>
    <t>Pippa Chapman</t>
  </si>
  <si>
    <t>8562DE4IP4</t>
  </si>
  <si>
    <t>AMER-2020-157021</t>
  </si>
  <si>
    <t>SAFZ22CRP1</t>
  </si>
  <si>
    <t>EMEA-2021-120362</t>
  </si>
  <si>
    <t>SV38VSP33S</t>
  </si>
  <si>
    <t>EMEA-2020-126361</t>
  </si>
  <si>
    <t>Izmir</t>
  </si>
  <si>
    <t>D43ETRJ9VP</t>
  </si>
  <si>
    <t>APJ-2022-100566</t>
  </si>
  <si>
    <t>Warren McGrath</t>
  </si>
  <si>
    <t>E6KBMU5BWM</t>
  </si>
  <si>
    <t>EMEA-2022-108504</t>
  </si>
  <si>
    <t>Tracey Dickens</t>
  </si>
  <si>
    <t>UJLND3140I</t>
  </si>
  <si>
    <t>EMEA-2023-124828</t>
  </si>
  <si>
    <t>Rose Hill</t>
  </si>
  <si>
    <t>JOS2YZO8U5</t>
  </si>
  <si>
    <t>APJ-2023-117247</t>
  </si>
  <si>
    <t>Q3XED9XFG5</t>
  </si>
  <si>
    <t>EMEA-2022-124485</t>
  </si>
  <si>
    <t>5DYSCIYCA3</t>
  </si>
  <si>
    <t>EMEA-2022-159212</t>
  </si>
  <si>
    <t>Sue Parsons</t>
  </si>
  <si>
    <t>XQGFNE7WE0</t>
  </si>
  <si>
    <t>AMER-2022-161396</t>
  </si>
  <si>
    <t>V7N5QU1AA9</t>
  </si>
  <si>
    <t>EMEA-2020-118486</t>
  </si>
  <si>
    <t>U9HAO3VA0B</t>
  </si>
  <si>
    <t>EMEA-2022-130407</t>
  </si>
  <si>
    <t>LWYGU6ZYCK</t>
  </si>
  <si>
    <t>AMER-2022-122245</t>
  </si>
  <si>
    <t>Carolyn Parr</t>
  </si>
  <si>
    <t>0HVSSN85JM</t>
  </si>
  <si>
    <t>APJ-2023-105144</t>
  </si>
  <si>
    <t>3NJB1WGDWO</t>
  </si>
  <si>
    <t>EMEA-2022-136329</t>
  </si>
  <si>
    <t>PIN6W65YCH</t>
  </si>
  <si>
    <t>EMEA-2020-146640</t>
  </si>
  <si>
    <t>Steven Coleman</t>
  </si>
  <si>
    <t>J1QLWNN8UY</t>
  </si>
  <si>
    <t>AMER-2023-115994</t>
  </si>
  <si>
    <t>Ruth Kerr</t>
  </si>
  <si>
    <t>67CFW0T6R9</t>
  </si>
  <si>
    <t>APJ-2021-126697</t>
  </si>
  <si>
    <t>Carl Powell</t>
  </si>
  <si>
    <t>IOZK2L0S0W</t>
  </si>
  <si>
    <t>AMER-2021-124800</t>
  </si>
  <si>
    <t>Joseph White</t>
  </si>
  <si>
    <t>1FT1549R5E</t>
  </si>
  <si>
    <t>AMER-2021-164448</t>
  </si>
  <si>
    <t>Elizabeth Young</t>
  </si>
  <si>
    <t>SK8IGAW61B</t>
  </si>
  <si>
    <t>AMER-2023-122700</t>
  </si>
  <si>
    <t>JGPD28IR0V</t>
  </si>
  <si>
    <t>EMEA-2020-120768</t>
  </si>
  <si>
    <t>EVPU4JFPRO</t>
  </si>
  <si>
    <t>AMER-2022-153129</t>
  </si>
  <si>
    <t>EUDK325VTE</t>
  </si>
  <si>
    <t>AMER-2023-106852</t>
  </si>
  <si>
    <t>Katherine Graham</t>
  </si>
  <si>
    <t>Cabo San Lucas</t>
  </si>
  <si>
    <t>S9OFVTRC8J</t>
  </si>
  <si>
    <t>APJ-2021-139731</t>
  </si>
  <si>
    <t>ANYK0B2BA1</t>
  </si>
  <si>
    <t>EMEA-2023-122735</t>
  </si>
  <si>
    <t>IVG6R3KGTR</t>
  </si>
  <si>
    <t>AMER-2023-128160</t>
  </si>
  <si>
    <t>Faith Robertson</t>
  </si>
  <si>
    <t>TOEP09HQQ5</t>
  </si>
  <si>
    <t>EMEA-2023-117695</t>
  </si>
  <si>
    <t>Diana Black</t>
  </si>
  <si>
    <t>YYGR193F1M</t>
  </si>
  <si>
    <t>EMEA-2021-166135</t>
  </si>
  <si>
    <t>Carol Greene</t>
  </si>
  <si>
    <t>MV2GQDT937</t>
  </si>
  <si>
    <t>APJ-2022-133725</t>
  </si>
  <si>
    <t>WM4TKSE3Q7</t>
  </si>
  <si>
    <t>APJ-2023-102337</t>
  </si>
  <si>
    <t>ZTKAHFCGOU</t>
  </si>
  <si>
    <t>EMEA-2020-112564</t>
  </si>
  <si>
    <t>UR4LAK9168</t>
  </si>
  <si>
    <t>AMER-2021-145821</t>
  </si>
  <si>
    <t>RLS1BYC8H7</t>
  </si>
  <si>
    <t>AMER-2021-160150</t>
  </si>
  <si>
    <t>Adam Davidson</t>
  </si>
  <si>
    <t>35O896SC4L</t>
  </si>
  <si>
    <t>EMEA-2022-133711</t>
  </si>
  <si>
    <t>Sonia Hardacre</t>
  </si>
  <si>
    <t>CUN5BBY8DU</t>
  </si>
  <si>
    <t>EMEA-2023-148474</t>
  </si>
  <si>
    <t>Andrea Hughes</t>
  </si>
  <si>
    <t>J5BZOP4JEF</t>
  </si>
  <si>
    <t>APJ-2021-111297</t>
  </si>
  <si>
    <t>Daegu</t>
  </si>
  <si>
    <t>KDXS6DL9EU</t>
  </si>
  <si>
    <t>APJ-2022-123722</t>
  </si>
  <si>
    <t>Audrey Alsop</t>
  </si>
  <si>
    <t>Q95Z3E4MLW</t>
  </si>
  <si>
    <t>EMEA-2020-155271</t>
  </si>
  <si>
    <t>TG98BNT7O4</t>
  </si>
  <si>
    <t>AMER-2021-119907</t>
  </si>
  <si>
    <t>M4530CVDFY</t>
  </si>
  <si>
    <t>AMER-2022-128902</t>
  </si>
  <si>
    <t>Ella Springer</t>
  </si>
  <si>
    <t>ELIGHY2I4V</t>
  </si>
  <si>
    <t>APJ-2022-152289</t>
  </si>
  <si>
    <t>PKNR09J81N</t>
  </si>
  <si>
    <t>EMEA-2022-104794</t>
  </si>
  <si>
    <t>William May</t>
  </si>
  <si>
    <t>NK4HJ5JX5T</t>
  </si>
  <si>
    <t>AMER-2020-151708</t>
  </si>
  <si>
    <t>82YL02NIO8</t>
  </si>
  <si>
    <t>EMEA-2021-100769</t>
  </si>
  <si>
    <t>O4E9BNYGH9</t>
  </si>
  <si>
    <t>AMER-2023-139199</t>
  </si>
  <si>
    <t>O5HVX1NYF1</t>
  </si>
  <si>
    <t>EMEA-2021-161466</t>
  </si>
  <si>
    <t>ETIIIH2I1F</t>
  </si>
  <si>
    <t>AMER-2023-164959</t>
  </si>
  <si>
    <t>Brandon Kerr</t>
  </si>
  <si>
    <t>XW6875K3U6</t>
  </si>
  <si>
    <t>APJ-2021-105676</t>
  </si>
  <si>
    <t>YGHGZXK0C3</t>
  </si>
  <si>
    <t>EMEA-2022-113138</t>
  </si>
  <si>
    <t>Alexander Wallace</t>
  </si>
  <si>
    <t>XX4UKXTNA7</t>
  </si>
  <si>
    <t>EMEA-2023-104955</t>
  </si>
  <si>
    <t>FJM580LZUQ</t>
  </si>
  <si>
    <t>EMEA-2022-121958</t>
  </si>
  <si>
    <t>Faith Campbell</t>
  </si>
  <si>
    <t>VXDCM66ZHJ</t>
  </si>
  <si>
    <t>AMER-2023-121468</t>
  </si>
  <si>
    <t>Dallas</t>
  </si>
  <si>
    <t>JITW9OY6OJ</t>
  </si>
  <si>
    <t>AMER-2022-108455</t>
  </si>
  <si>
    <t>5G6NTI3DHD</t>
  </si>
  <si>
    <t>EMEA-2023-101210</t>
  </si>
  <si>
    <t>L694Q05RY4</t>
  </si>
  <si>
    <t>AMER-2022-108098</t>
  </si>
  <si>
    <t>L4VV8RL3YD</t>
  </si>
  <si>
    <t>EMEA-2020-119032</t>
  </si>
  <si>
    <t>Leonard Dyer</t>
  </si>
  <si>
    <t>FQQPJU1SYC</t>
  </si>
  <si>
    <t>AMER-2021-140410</t>
  </si>
  <si>
    <t>Harry Buckland</t>
  </si>
  <si>
    <t>8R2JWA9L4E</t>
  </si>
  <si>
    <t>EMEA-2020-136280</t>
  </si>
  <si>
    <t>Brian Hunter</t>
  </si>
  <si>
    <t>QYP83OL683</t>
  </si>
  <si>
    <t>EMEA-2023-151911</t>
  </si>
  <si>
    <t>S5GLS19OO4</t>
  </si>
  <si>
    <t>EMEA-2023-166436</t>
  </si>
  <si>
    <t>Olivia Graham</t>
  </si>
  <si>
    <t>LXK6XE3GIC</t>
  </si>
  <si>
    <t>AMER-2023-139661</t>
  </si>
  <si>
    <t>Andrew Lewis</t>
  </si>
  <si>
    <t>WMLDJ4A1AL</t>
  </si>
  <si>
    <t>EMEA-2020-123925</t>
  </si>
  <si>
    <t>1CGQ6DKNPD</t>
  </si>
  <si>
    <t>APJ-2023-152485</t>
  </si>
  <si>
    <t>Una Poole</t>
  </si>
  <si>
    <t>2J6JB85A1P</t>
  </si>
  <si>
    <t>AMER-2022-141586</t>
  </si>
  <si>
    <t>EBF7HE3I1Y</t>
  </si>
  <si>
    <t>APJ-2023-130386</t>
  </si>
  <si>
    <t>P1FEM3KMBB</t>
  </si>
  <si>
    <t>AMER-2022-100468</t>
  </si>
  <si>
    <t>U5EI7JWCV9</t>
  </si>
  <si>
    <t>AMER-2021-153388</t>
  </si>
  <si>
    <t>Ella Hart</t>
  </si>
  <si>
    <t>IFBESAOB3V</t>
  </si>
  <si>
    <t>EMEA-2023-154935</t>
  </si>
  <si>
    <t>Sophie Murray</t>
  </si>
  <si>
    <t>ABX3GM8I8I</t>
  </si>
  <si>
    <t>EMEA-2022-134208</t>
  </si>
  <si>
    <t>2ZGV2RDYLF</t>
  </si>
  <si>
    <t>AMER-2023-108294</t>
  </si>
  <si>
    <t>X3R1B8J7UG</t>
  </si>
  <si>
    <t>AMER-2023-103611</t>
  </si>
  <si>
    <t>UAX7KK2PXJ</t>
  </si>
  <si>
    <t>AMER-2023-100384</t>
  </si>
  <si>
    <t>Phoenix</t>
  </si>
  <si>
    <t>19SCFUOLNL</t>
  </si>
  <si>
    <t>APJ-2023-112809</t>
  </si>
  <si>
    <t>MKMDQCTUXM</t>
  </si>
  <si>
    <t>EMEA-2023-160759</t>
  </si>
  <si>
    <t>Emma Greene</t>
  </si>
  <si>
    <t>XV30PE34CX</t>
  </si>
  <si>
    <t>EMEA-2023-148446</t>
  </si>
  <si>
    <t>68CWYFE7DR</t>
  </si>
  <si>
    <t>AMER-2020-111059</t>
  </si>
  <si>
    <t>Dan Allan</t>
  </si>
  <si>
    <t>SD9I5XRF5R</t>
  </si>
  <si>
    <t>AMER-2023-116204</t>
  </si>
  <si>
    <t>6ZV6EF3W3S</t>
  </si>
  <si>
    <t>APJ-2023-109946</t>
  </si>
  <si>
    <t>Jack Hughes</t>
  </si>
  <si>
    <t>0J1ZRYN6KJ</t>
  </si>
  <si>
    <t>AMER-2021-144806</t>
  </si>
  <si>
    <t>Una Avery</t>
  </si>
  <si>
    <t>S589Y7F5JO</t>
  </si>
  <si>
    <t>EMEA-2022-122392</t>
  </si>
  <si>
    <t>5MU6QSQKTD</t>
  </si>
  <si>
    <t>APJ-2021-148432</t>
  </si>
  <si>
    <t>Z37B9W3UH0</t>
  </si>
  <si>
    <t>EMEA-2021-103793</t>
  </si>
  <si>
    <t>0J2QXY7B44</t>
  </si>
  <si>
    <t>AMER-2023-159884</t>
  </si>
  <si>
    <t>5FEWRD7E86</t>
  </si>
  <si>
    <t>EMEA-2022-139885</t>
  </si>
  <si>
    <t>VN19TLSWML</t>
  </si>
  <si>
    <t>AMER-2023-124086</t>
  </si>
  <si>
    <t>Alexandra Sharp</t>
  </si>
  <si>
    <t>NB97UPK3N9</t>
  </si>
  <si>
    <t>AMER-2022-112389</t>
  </si>
  <si>
    <t>Frank Ball</t>
  </si>
  <si>
    <t>XFYTDESGXQ</t>
  </si>
  <si>
    <t>APJ-2023-121888</t>
  </si>
  <si>
    <t>Emma Thomson</t>
  </si>
  <si>
    <t>9IWVHD7D4J</t>
  </si>
  <si>
    <t>AMER-2020-166884</t>
  </si>
  <si>
    <t>Z2DXU4EX9V</t>
  </si>
  <si>
    <t>AMER-2020-107181</t>
  </si>
  <si>
    <t>Audrey Young</t>
  </si>
  <si>
    <t>Z3QBMEEBQK</t>
  </si>
  <si>
    <t>EMEA-2020-150245</t>
  </si>
  <si>
    <t>Bristol</t>
  </si>
  <si>
    <t>ICZGINXPX1</t>
  </si>
  <si>
    <t>APJ-2021-111395</t>
  </si>
  <si>
    <t>NPSBYN15JG</t>
  </si>
  <si>
    <t>EMEA-2020-134278</t>
  </si>
  <si>
    <t>NNMKHMEN2K</t>
  </si>
  <si>
    <t>APJ-2023-124926</t>
  </si>
  <si>
    <t>VO6RD0X0BP</t>
  </si>
  <si>
    <t>AMER-2022-159345</t>
  </si>
  <si>
    <t>Anna Clarkson</t>
  </si>
  <si>
    <t>078CDGJ9EI</t>
  </si>
  <si>
    <t>EMEA-2020-130274</t>
  </si>
  <si>
    <t>Venice</t>
  </si>
  <si>
    <t>Z0JUCGWNTV</t>
  </si>
  <si>
    <t>EMEA-2023-158386</t>
  </si>
  <si>
    <t>Olivia Taylor</t>
  </si>
  <si>
    <t>YD6IFQKF39</t>
  </si>
  <si>
    <t>AMER-2021-111507</t>
  </si>
  <si>
    <t>Quebec</t>
  </si>
  <si>
    <t>OH120DG5ZQ</t>
  </si>
  <si>
    <t>EMEA-2023-120761</t>
  </si>
  <si>
    <t>Kylie Poole</t>
  </si>
  <si>
    <t>Z9QKTGOEI2</t>
  </si>
  <si>
    <t>EMEA-2022-109176</t>
  </si>
  <si>
    <t>Felicity Terry</t>
  </si>
  <si>
    <t>894OU7JM1I</t>
  </si>
  <si>
    <t>AMER-2021-112116</t>
  </si>
  <si>
    <t>9T4KNSX54E</t>
  </si>
  <si>
    <t>AMER-2022-126809</t>
  </si>
  <si>
    <t>Peter Knox</t>
  </si>
  <si>
    <t>GVBVK5S0RP</t>
  </si>
  <si>
    <t>AMER-2020-105172</t>
  </si>
  <si>
    <t>F84V88OF5N</t>
  </si>
  <si>
    <t>AMER-2023-107293</t>
  </si>
  <si>
    <t>7LU92YCBHE</t>
  </si>
  <si>
    <t>EMEA-2023-102890</t>
  </si>
  <si>
    <t>Kimberly Langdon</t>
  </si>
  <si>
    <t>9YP3RMVFTC</t>
  </si>
  <si>
    <t>EMEA-2021-158554</t>
  </si>
  <si>
    <t>Emily Campbell</t>
  </si>
  <si>
    <t>HE9K3OBK7X</t>
  </si>
  <si>
    <t>AMER-2020-116239</t>
  </si>
  <si>
    <t>AFPQHIGAE3</t>
  </si>
  <si>
    <t>AMER-2021-132101</t>
  </si>
  <si>
    <t>AMIU37C1RG</t>
  </si>
  <si>
    <t>APJ-2021-129112</t>
  </si>
  <si>
    <t>Hannah Hughes</t>
  </si>
  <si>
    <t>OQYOI9TS4B</t>
  </si>
  <si>
    <t>AMER-2023-152002</t>
  </si>
  <si>
    <t>7N8PD92P4J</t>
  </si>
  <si>
    <t>EMEA-2023-165029</t>
  </si>
  <si>
    <t>TUO3UC4VV4</t>
  </si>
  <si>
    <t>AMER-2020-157385</t>
  </si>
  <si>
    <t>0XKM3DMO67</t>
  </si>
  <si>
    <t>APJ-2020-101602</t>
  </si>
  <si>
    <t>Connor Roberts</t>
  </si>
  <si>
    <t>Shizuoka</t>
  </si>
  <si>
    <t>K8JBFVKBQ4</t>
  </si>
  <si>
    <t>APJ-2022-109057</t>
  </si>
  <si>
    <t>Dan Rutherford</t>
  </si>
  <si>
    <t>W5SSTGK1TU</t>
  </si>
  <si>
    <t>EMEA-2022-154403</t>
  </si>
  <si>
    <t>ET6OBY6OVH</t>
  </si>
  <si>
    <t>EMEA-2022-102456</t>
  </si>
  <si>
    <t>XY2F8C2KUP</t>
  </si>
  <si>
    <t>EMEA-2021-131338</t>
  </si>
  <si>
    <t>5CRQR4OO5R</t>
  </si>
  <si>
    <t>EMEA-2022-109911</t>
  </si>
  <si>
    <t>Justin Turner</t>
  </si>
  <si>
    <t>VM9T8JF0C4</t>
  </si>
  <si>
    <t>APJ-2022-132423</t>
  </si>
  <si>
    <t>Pippa Edmunds</t>
  </si>
  <si>
    <t>KZLFX2S3IQ</t>
  </si>
  <si>
    <t>AMER-2021-122826</t>
  </si>
  <si>
    <t>Rose James</t>
  </si>
  <si>
    <t>XDRH4P9GIA</t>
  </si>
  <si>
    <t>AMER-2020-117317</t>
  </si>
  <si>
    <t>7PPEVMTCKA</t>
  </si>
  <si>
    <t>APJ-2021-118423</t>
  </si>
  <si>
    <t>Rose Dyer</t>
  </si>
  <si>
    <t>F5JI9VWI0B</t>
  </si>
  <si>
    <t>AMER-2023-149181</t>
  </si>
  <si>
    <t>NOKLMM3DOP</t>
  </si>
  <si>
    <t>EMEA-2023-132234</t>
  </si>
  <si>
    <t>YJCKI3248L</t>
  </si>
  <si>
    <t>APJ-2023-158876</t>
  </si>
  <si>
    <t>Kyoto</t>
  </si>
  <si>
    <t>8JP6FPWRSW</t>
  </si>
  <si>
    <t>APJ-2022-164672</t>
  </si>
  <si>
    <t>CLW1A6DNOV</t>
  </si>
  <si>
    <t>EMEA-2022-132857</t>
  </si>
  <si>
    <t>8NXKZSW644</t>
  </si>
  <si>
    <t>APJ-2023-116645</t>
  </si>
  <si>
    <t>CL8HML0RUB</t>
  </si>
  <si>
    <t>AMER-2022-115819</t>
  </si>
  <si>
    <t>0UVTFIBRS4</t>
  </si>
  <si>
    <t>AMER-2020-156349</t>
  </si>
  <si>
    <t>Michael Forsyth</t>
  </si>
  <si>
    <t>UCNJG9CNBN</t>
  </si>
  <si>
    <t>AMER-2023-138380</t>
  </si>
  <si>
    <t>95C3ICOPEL</t>
  </si>
  <si>
    <t>EMEA-2022-113509</t>
  </si>
  <si>
    <t>Q7CRBEOW28</t>
  </si>
  <si>
    <t>EMEA-2021-130022</t>
  </si>
  <si>
    <t>20XSL1BOZF</t>
  </si>
  <si>
    <t>EMEA-2022-118780</t>
  </si>
  <si>
    <t>28MPJ3QBSR</t>
  </si>
  <si>
    <t>AMER-2023-108560</t>
  </si>
  <si>
    <t>Ruth Tucker</t>
  </si>
  <si>
    <t>JOC1L4XYEL</t>
  </si>
  <si>
    <t>AMER-2021-157084</t>
  </si>
  <si>
    <t>Alison Howard</t>
  </si>
  <si>
    <t>JDD13PVV1B</t>
  </si>
  <si>
    <t>EMEA-2021-164539</t>
  </si>
  <si>
    <t>ZRG84B41GO</t>
  </si>
  <si>
    <t>EMEA-2021-143119</t>
  </si>
  <si>
    <t>Theresa Henderson</t>
  </si>
  <si>
    <t>ZM7CLWB5IZ</t>
  </si>
  <si>
    <t>AMER-2023-101049</t>
  </si>
  <si>
    <t>74LC2BVNA2</t>
  </si>
  <si>
    <t>AMER-2022-106530</t>
  </si>
  <si>
    <t>3FD1LKOEI6</t>
  </si>
  <si>
    <t>EMEA-2020-168984</t>
  </si>
  <si>
    <t>Sarah Alsop</t>
  </si>
  <si>
    <t>Antwerp</t>
  </si>
  <si>
    <t>QJVMTU5EI0</t>
  </si>
  <si>
    <t>EMEA-2022-157266</t>
  </si>
  <si>
    <t>Gordon Sanderson</t>
  </si>
  <si>
    <t>LZPABPGVH9</t>
  </si>
  <si>
    <t>APJ-2020-134712</t>
  </si>
  <si>
    <t>Leah Murray</t>
  </si>
  <si>
    <t>F2BZM8TOMJ</t>
  </si>
  <si>
    <t>AMER-2021-111829</t>
  </si>
  <si>
    <t>R1NRSHVFQJ</t>
  </si>
  <si>
    <t>EMEA-2021-105221</t>
  </si>
  <si>
    <t>6BWFVH5TTX</t>
  </si>
  <si>
    <t>EMEA-2021-120341</t>
  </si>
  <si>
    <t>F4Y98DOYYO</t>
  </si>
  <si>
    <t>AMER-2020-135699</t>
  </si>
  <si>
    <t>Kevin Jones</t>
  </si>
  <si>
    <t>Q7MP2B1J6S</t>
  </si>
  <si>
    <t>AMER-2023-132444</t>
  </si>
  <si>
    <t>Alan Bailey</t>
  </si>
  <si>
    <t>9A5HSM4HZU</t>
  </si>
  <si>
    <t>EMEA-2020-127159</t>
  </si>
  <si>
    <t>8CQIO9UJF4</t>
  </si>
  <si>
    <t>AMER-2023-161809</t>
  </si>
  <si>
    <t>Boris Walsh</t>
  </si>
  <si>
    <t>267C68PNA5</t>
  </si>
  <si>
    <t>AMER-2023-127285</t>
  </si>
  <si>
    <t>Alison Miller</t>
  </si>
  <si>
    <t>RWQMZ5QKWK</t>
  </si>
  <si>
    <t>EMEA-2023-144526</t>
  </si>
  <si>
    <t>Q20W4NRPV3</t>
  </si>
  <si>
    <t>APJ-2022-128531</t>
  </si>
  <si>
    <t>Frank Piper</t>
  </si>
  <si>
    <t>4P86SNIRKS</t>
  </si>
  <si>
    <t>EMEA-2021-157154</t>
  </si>
  <si>
    <t>I11LW22N9M</t>
  </si>
  <si>
    <t>APJ-2023-159457</t>
  </si>
  <si>
    <t>34OCELSMJ8</t>
  </si>
  <si>
    <t>EMEA-2022-107615</t>
  </si>
  <si>
    <t>Blake Reid</t>
  </si>
  <si>
    <t>I8BW84HM8E</t>
  </si>
  <si>
    <t>APJ-2023-111647</t>
  </si>
  <si>
    <t>Ibaraki</t>
  </si>
  <si>
    <t>NZDJKAOXF2</t>
  </si>
  <si>
    <t>EMEA-2021-150560</t>
  </si>
  <si>
    <t>Gordon Burgess</t>
  </si>
  <si>
    <t>Barcelona</t>
  </si>
  <si>
    <t>VVB51ZID7G</t>
  </si>
  <si>
    <t>APJ-2021-143077</t>
  </si>
  <si>
    <t>EPP01HUOMV</t>
  </si>
  <si>
    <t>AMER-2022-122728</t>
  </si>
  <si>
    <t>John Jones</t>
  </si>
  <si>
    <t>GRHC54UPD8</t>
  </si>
  <si>
    <t>EMEA-2020-122882</t>
  </si>
  <si>
    <t>RPDJ1FNT94</t>
  </si>
  <si>
    <t>AMER-2022-101497</t>
  </si>
  <si>
    <t>Lisa Wilkins</t>
  </si>
  <si>
    <t>B3O8QW187F</t>
  </si>
  <si>
    <t>AMER-2022-147585</t>
  </si>
  <si>
    <t>C2NWNND9FA</t>
  </si>
  <si>
    <t>EMEA-2023-149489</t>
  </si>
  <si>
    <t>SR9FQ0F8FT</t>
  </si>
  <si>
    <t>EMEA-2023-143798</t>
  </si>
  <si>
    <t>01AVR1BL4F</t>
  </si>
  <si>
    <t>EMEA-2020-142839</t>
  </si>
  <si>
    <t>8KSK41PSI6</t>
  </si>
  <si>
    <t>APJ-2023-129833</t>
  </si>
  <si>
    <t>Karen Vance</t>
  </si>
  <si>
    <t>Delhi</t>
  </si>
  <si>
    <t>9X02C5O2SF</t>
  </si>
  <si>
    <t>AMER-2022-154361</t>
  </si>
  <si>
    <t>Felicity Sutherland</t>
  </si>
  <si>
    <t>TZ88HFSKPB</t>
  </si>
  <si>
    <t>APJ-2022-158708</t>
  </si>
  <si>
    <t>RH56QYZ894</t>
  </si>
  <si>
    <t>AMER-2021-156335</t>
  </si>
  <si>
    <t>A20QJIPFVB</t>
  </si>
  <si>
    <t>AMER-2021-148376</t>
  </si>
  <si>
    <t>T0BRD7MXTA</t>
  </si>
  <si>
    <t>AMER-2020-135657</t>
  </si>
  <si>
    <t>QE4Z0KY47B</t>
  </si>
  <si>
    <t>EMEA-2021-114069</t>
  </si>
  <si>
    <t>JT7R77TGT7</t>
  </si>
  <si>
    <t>AMER-2020-139857</t>
  </si>
  <si>
    <t>Charles Buckland</t>
  </si>
  <si>
    <t>YPF0YZA72R</t>
  </si>
  <si>
    <t>AMER-2022-106306</t>
  </si>
  <si>
    <t>R5S2I8YT3P</t>
  </si>
  <si>
    <t>EMEA-2021-100545</t>
  </si>
  <si>
    <t>M2YEKX3WO4</t>
  </si>
  <si>
    <t>AMER-2023-123491</t>
  </si>
  <si>
    <t>Molly Turner</t>
  </si>
  <si>
    <t>LMYWCAYFJW</t>
  </si>
  <si>
    <t>APJ-2021-145401</t>
  </si>
  <si>
    <t>Y4QWJ287KP</t>
  </si>
  <si>
    <t>APJ-2023-124968</t>
  </si>
  <si>
    <t>Q68NDX52R5</t>
  </si>
  <si>
    <t>AMER-2023-104003</t>
  </si>
  <si>
    <t>6WC1AQ5R4K</t>
  </si>
  <si>
    <t>EMEA-2022-154788</t>
  </si>
  <si>
    <t>IREW37P65B</t>
  </si>
  <si>
    <t>EMEA-2022-169943</t>
  </si>
  <si>
    <t>QEKS1YO6Q5</t>
  </si>
  <si>
    <t>APJ-2021-123218</t>
  </si>
  <si>
    <t>EDEJJ2SAQD</t>
  </si>
  <si>
    <t>EMEA-2021-127453</t>
  </si>
  <si>
    <t>Z0THUWOBDZ</t>
  </si>
  <si>
    <t>AMER-2023-164056</t>
  </si>
  <si>
    <t>Carol Berry</t>
  </si>
  <si>
    <t>72YNQODCKN</t>
  </si>
  <si>
    <t>EMEA-2022-106894</t>
  </si>
  <si>
    <t>US58K3FN1Q</t>
  </si>
  <si>
    <t>EMEA-2020-125136</t>
  </si>
  <si>
    <t>71NEOSWO9X</t>
  </si>
  <si>
    <t>APJ-2022-131149</t>
  </si>
  <si>
    <t>MXF9ZSFA81</t>
  </si>
  <si>
    <t>EMEA-2023-101483</t>
  </si>
  <si>
    <t>MHRWTKF2P1</t>
  </si>
  <si>
    <t>AMER-2021-130204</t>
  </si>
  <si>
    <t>DX0ZV44G9H</t>
  </si>
  <si>
    <t>AMER-2020-110527</t>
  </si>
  <si>
    <t>David Graham</t>
  </si>
  <si>
    <t>6HJBGH20DR</t>
  </si>
  <si>
    <t>EMEA-2023-152807</t>
  </si>
  <si>
    <t>XCAS5DB8D9</t>
  </si>
  <si>
    <t>EMEA-2020-133270</t>
  </si>
  <si>
    <t>GHXNGT9H7B</t>
  </si>
  <si>
    <t>EMEA-2022-155670</t>
  </si>
  <si>
    <t>CWQX1NAH47</t>
  </si>
  <si>
    <t>APJ-2020-157406</t>
  </si>
  <si>
    <t>Michelle Hemmings</t>
  </si>
  <si>
    <t>58F1VAQRDA</t>
  </si>
  <si>
    <t>APJ-2021-139094</t>
  </si>
  <si>
    <t>50IS725ZCA</t>
  </si>
  <si>
    <t>AMER-2023-168837</t>
  </si>
  <si>
    <t>Joan Ball</t>
  </si>
  <si>
    <t>5FWZ6YXW86</t>
  </si>
  <si>
    <t>AMER-2023-116715</t>
  </si>
  <si>
    <t>AQG3FZ8WIK</t>
  </si>
  <si>
    <t>APJ-2021-135622</t>
  </si>
  <si>
    <t>76F63ZB4OS</t>
  </si>
  <si>
    <t>APJ-2021-107349</t>
  </si>
  <si>
    <t>YYIVVPL5E8</t>
  </si>
  <si>
    <t>APJ-2020-139017</t>
  </si>
  <si>
    <t>Sean Morrison</t>
  </si>
  <si>
    <t>OLOZIS2X9S</t>
  </si>
  <si>
    <t>EMEA-2020-141817</t>
  </si>
  <si>
    <t>PGSY1LZQ71</t>
  </si>
  <si>
    <t>AMER-2021-130785</t>
  </si>
  <si>
    <t>YPG6SE2N8F</t>
  </si>
  <si>
    <t>EMEA-2022-110254</t>
  </si>
  <si>
    <t>Joe Allan</t>
  </si>
  <si>
    <t>JGBM487S0D</t>
  </si>
  <si>
    <t>EMEA-2020-158057</t>
  </si>
  <si>
    <t>Alexander Martin</t>
  </si>
  <si>
    <t>KTRKHXPZVQ</t>
  </si>
  <si>
    <t>APJ-2023-146024</t>
  </si>
  <si>
    <t>5DZ792XVYC</t>
  </si>
  <si>
    <t>APJ-2022-129686</t>
  </si>
  <si>
    <t>E27ALLYKQN</t>
  </si>
  <si>
    <t>APJ-2020-118976</t>
  </si>
  <si>
    <t>Beijing</t>
  </si>
  <si>
    <t>4GKMWJQFWD</t>
  </si>
  <si>
    <t>AMER-2021-105347</t>
  </si>
  <si>
    <t>AJ5KHIXXRU</t>
  </si>
  <si>
    <t>EMEA-2022-124667</t>
  </si>
  <si>
    <t>X08YKDQA55</t>
  </si>
  <si>
    <t>APJ-2021-111094</t>
  </si>
  <si>
    <t>ZKHO7OQ3RI</t>
  </si>
  <si>
    <t>EMEA-2023-166317</t>
  </si>
  <si>
    <t>Bernadette Scott</t>
  </si>
  <si>
    <t>4I53Z2QRNH</t>
  </si>
  <si>
    <t>EMEA-2021-154326</t>
  </si>
  <si>
    <t>Edward Berry</t>
  </si>
  <si>
    <t>Turin</t>
  </si>
  <si>
    <t>4A1FDJAJ69</t>
  </si>
  <si>
    <t>EMEA-2020-102008</t>
  </si>
  <si>
    <t>UE2EXTUSGM</t>
  </si>
  <si>
    <t>EMEA-2020-120474</t>
  </si>
  <si>
    <t>52W0X84P0W</t>
  </si>
  <si>
    <t>APJ-2020-104773</t>
  </si>
  <si>
    <t>Cameron Miller</t>
  </si>
  <si>
    <t>HURYKA9YSW</t>
  </si>
  <si>
    <t>APJ-2022-140774</t>
  </si>
  <si>
    <t>Edward Hardacre</t>
  </si>
  <si>
    <t>Indonesia</t>
  </si>
  <si>
    <t>Jakarta</t>
  </si>
  <si>
    <t>8U6ZKHRKL2</t>
  </si>
  <si>
    <t>EMEA-2023-139465</t>
  </si>
  <si>
    <t>LMB34NJDDI</t>
  </si>
  <si>
    <t>AMER-2022-100965</t>
  </si>
  <si>
    <t>MRNP5U2HIJ</t>
  </si>
  <si>
    <t>APJ-2022-121034</t>
  </si>
  <si>
    <t>John Dyer</t>
  </si>
  <si>
    <t>A028V5QMIY</t>
  </si>
  <si>
    <t>AMER-2022-149461</t>
  </si>
  <si>
    <t>QH2IW2812F</t>
  </si>
  <si>
    <t>EMEA-2023-158379</t>
  </si>
  <si>
    <t>UG86TBC45B</t>
  </si>
  <si>
    <t>AMER-2022-116729</t>
  </si>
  <si>
    <t>D58GX3BWA0</t>
  </si>
  <si>
    <t>APJ-2022-164938</t>
  </si>
  <si>
    <t>Karen Edmunds</t>
  </si>
  <si>
    <t>IG92TJEOYD</t>
  </si>
  <si>
    <t>APJ-2022-165484</t>
  </si>
  <si>
    <t>F2IRCDM203</t>
  </si>
  <si>
    <t>EMEA-2020-132612</t>
  </si>
  <si>
    <t>SD39IVCJ2P</t>
  </si>
  <si>
    <t>AMER-2023-161193</t>
  </si>
  <si>
    <t>Rebecca May</t>
  </si>
  <si>
    <t>68AGYRYU4J</t>
  </si>
  <si>
    <t>AMER-2021-131597</t>
  </si>
  <si>
    <t>T6P0BAQM3B</t>
  </si>
  <si>
    <t>AMER-2021-164833</t>
  </si>
  <si>
    <t>THX7JAQJQM</t>
  </si>
  <si>
    <t>AMER-2021-125423</t>
  </si>
  <si>
    <t>V749ZSCG32</t>
  </si>
  <si>
    <t>APJ-2020-130379</t>
  </si>
  <si>
    <t>Luke Churchill</t>
  </si>
  <si>
    <t>PIYEZQCLD2</t>
  </si>
  <si>
    <t>APJ-2022-168956</t>
  </si>
  <si>
    <t>DM6L1FY2JK</t>
  </si>
  <si>
    <t>EMEA-2022-167507</t>
  </si>
  <si>
    <t>PG1DEGRF5Q</t>
  </si>
  <si>
    <t>EMEA-2022-109344</t>
  </si>
  <si>
    <t>Ryan Turner</t>
  </si>
  <si>
    <t>XM2CN94HNI</t>
  </si>
  <si>
    <t>EMEA-2021-140851</t>
  </si>
  <si>
    <t>Trevor Rutherford</t>
  </si>
  <si>
    <t>D7LJIQI7E5</t>
  </si>
  <si>
    <t>AMER-2020-103373</t>
  </si>
  <si>
    <t>XIQUCOPKDP</t>
  </si>
  <si>
    <t>APJ-2023-145884</t>
  </si>
  <si>
    <t>5A8SNNRLMD</t>
  </si>
  <si>
    <t>EMEA-2021-131422</t>
  </si>
  <si>
    <t>S4CZEW08BU</t>
  </si>
  <si>
    <t>APJ-2023-162691</t>
  </si>
  <si>
    <t>N6UDE58ZL5</t>
  </si>
  <si>
    <t>EMEA-2020-141278</t>
  </si>
  <si>
    <t>Jeddah</t>
  </si>
  <si>
    <t>GNDEUA6CX3</t>
  </si>
  <si>
    <t>EMEA-2023-122693</t>
  </si>
  <si>
    <t>7SJQOGUJGY</t>
  </si>
  <si>
    <t>EMEA-2020-117345</t>
  </si>
  <si>
    <t>Emily Blake</t>
  </si>
  <si>
    <t>2QOULC4726</t>
  </si>
  <si>
    <t>EMEA-2022-157763</t>
  </si>
  <si>
    <t>Penelope Terry</t>
  </si>
  <si>
    <t>A1M3BYKSG8</t>
  </si>
  <si>
    <t>APJ-2021-135391</t>
  </si>
  <si>
    <t>KEAL5L7RH4</t>
  </si>
  <si>
    <t>AMER-2023-113852</t>
  </si>
  <si>
    <t>Adrian Walker</t>
  </si>
  <si>
    <t>PB52M04WLV</t>
  </si>
  <si>
    <t>EMEA-2023-158512</t>
  </si>
  <si>
    <t>CU4PTHHO67</t>
  </si>
  <si>
    <t>AMER-2023-128370</t>
  </si>
  <si>
    <t>O8XGK8GGSF</t>
  </si>
  <si>
    <t>APJ-2021-160472</t>
  </si>
  <si>
    <t>VV7ZZ8QPUA</t>
  </si>
  <si>
    <t>AMER-2020-114643</t>
  </si>
  <si>
    <t>BYO2ZAMFNZ</t>
  </si>
  <si>
    <t>APJ-2023-158218</t>
  </si>
  <si>
    <t>G2C9B0P2B2</t>
  </si>
  <si>
    <t>EMEA-2021-121608</t>
  </si>
  <si>
    <t>L1TJRGG1LI</t>
  </si>
  <si>
    <t>EMEA-2023-121251</t>
  </si>
  <si>
    <t>IYFVVR2XFC</t>
  </si>
  <si>
    <t>APJ-2020-151078</t>
  </si>
  <si>
    <t>QTMT4TS7IN</t>
  </si>
  <si>
    <t>EMEA-2022-100839</t>
  </si>
  <si>
    <t>Zoe Edmunds</t>
  </si>
  <si>
    <t>W6K7IR4FRE</t>
  </si>
  <si>
    <t>AMER-2023-116659</t>
  </si>
  <si>
    <t>8E25SAG8L9</t>
  </si>
  <si>
    <t>EMEA-2023-118857</t>
  </si>
  <si>
    <t>OPFTXTVNAV</t>
  </si>
  <si>
    <t>EMEA-2021-127110</t>
  </si>
  <si>
    <t>A8Q1JIWEH2</t>
  </si>
  <si>
    <t>AMER-2022-148201</t>
  </si>
  <si>
    <t>TPP2LPBBWB</t>
  </si>
  <si>
    <t>AMER-2020-116932</t>
  </si>
  <si>
    <t>Joanne Harris</t>
  </si>
  <si>
    <t>SF9OB3GE6Z</t>
  </si>
  <si>
    <t>AMER-2023-142888</t>
  </si>
  <si>
    <t>Irene Johnston</t>
  </si>
  <si>
    <t>63T5WT77TP</t>
  </si>
  <si>
    <t>AMER-2020-147914</t>
  </si>
  <si>
    <t>CWLBOL0IIM</t>
  </si>
  <si>
    <t>EMEA-2022-112977</t>
  </si>
  <si>
    <t>DXGZD9I750</t>
  </si>
  <si>
    <t>APJ-2023-112039</t>
  </si>
  <si>
    <t>Max James</t>
  </si>
  <si>
    <t>IMMS1URWXA</t>
  </si>
  <si>
    <t>AMER-2023-118885</t>
  </si>
  <si>
    <t>PX1PFS9L7I</t>
  </si>
  <si>
    <t>EMEA-2023-166611</t>
  </si>
  <si>
    <t>X8TESDXWKD</t>
  </si>
  <si>
    <t>EMEA-2021-109512</t>
  </si>
  <si>
    <t>MUEI6KPA8U</t>
  </si>
  <si>
    <t>EMEA-2022-118570</t>
  </si>
  <si>
    <t>SIPX80Q6E8</t>
  </si>
  <si>
    <t>APJ-2023-154718</t>
  </si>
  <si>
    <t>RYXIV7L5TD</t>
  </si>
  <si>
    <t>AMER-2022-147578</t>
  </si>
  <si>
    <t>OIWP2881X6</t>
  </si>
  <si>
    <t>EMEA-2020-140165</t>
  </si>
  <si>
    <t>L9THQEPOJB</t>
  </si>
  <si>
    <t>AMER-2020-142587</t>
  </si>
  <si>
    <t>7X7NKJXMY8</t>
  </si>
  <si>
    <t>AMER-2020-157623</t>
  </si>
  <si>
    <t>V45KJI85I5</t>
  </si>
  <si>
    <t>EMEA-2023-145310</t>
  </si>
  <si>
    <t>M4AFBM6O0X</t>
  </si>
  <si>
    <t>EMEA-2022-100083</t>
  </si>
  <si>
    <t>80PUZ8U807</t>
  </si>
  <si>
    <t>EMEA-2023-108063</t>
  </si>
  <si>
    <t>Victoria Ellison</t>
  </si>
  <si>
    <t>Valencia</t>
  </si>
  <si>
    <t>LSJETON8RS</t>
  </si>
  <si>
    <t>EMEA-2021-109197</t>
  </si>
  <si>
    <t>C4UTF4S5NZ</t>
  </si>
  <si>
    <t>EMEA-2023-141789</t>
  </si>
  <si>
    <t>Adrian Clarkson</t>
  </si>
  <si>
    <t>057U45Q6XQ</t>
  </si>
  <si>
    <t>EMEA-2020-169775</t>
  </si>
  <si>
    <t>2BSDZFPINV</t>
  </si>
  <si>
    <t>AMER-2022-140543</t>
  </si>
  <si>
    <t>ZDJPKJV71N</t>
  </si>
  <si>
    <t>AMER-2022-151141</t>
  </si>
  <si>
    <t>B3S83TYJL0</t>
  </si>
  <si>
    <t>EMEA-2023-167094</t>
  </si>
  <si>
    <t>1BXJ29GJEW</t>
  </si>
  <si>
    <t>APJ-2023-154410</t>
  </si>
  <si>
    <t>Vanessa Metcalfe</t>
  </si>
  <si>
    <t>MC1XUZ0K75</t>
  </si>
  <si>
    <t>EMEA-2022-150567</t>
  </si>
  <si>
    <t>M7GHK392KT</t>
  </si>
  <si>
    <t>AMER-2021-157959</t>
  </si>
  <si>
    <t>IZG42HVFUA</t>
  </si>
  <si>
    <t>EMEA-2023-105886</t>
  </si>
  <si>
    <t>Keith Randall</t>
  </si>
  <si>
    <t>42M9CNJS9G</t>
  </si>
  <si>
    <t>AMER-2022-105963</t>
  </si>
  <si>
    <t>DVTYOSAHEG</t>
  </si>
  <si>
    <t>APJ-2023-121503</t>
  </si>
  <si>
    <t>9Q2XDP2BDZ</t>
  </si>
  <si>
    <t>EMEA-2020-103366</t>
  </si>
  <si>
    <t>Adam Nash</t>
  </si>
  <si>
    <t>1HICPTZJYS</t>
  </si>
  <si>
    <t>EMEA-2023-124597</t>
  </si>
  <si>
    <t>S42N6NN4RL</t>
  </si>
  <si>
    <t>APJ-2021-105634</t>
  </si>
  <si>
    <t>HNDPOO1JC3</t>
  </si>
  <si>
    <t>AMER-2021-123673</t>
  </si>
  <si>
    <t>AAIGJGCF0V</t>
  </si>
  <si>
    <t>EMEA-2023-111423</t>
  </si>
  <si>
    <t>Maria James</t>
  </si>
  <si>
    <t>S01KCCYXDL</t>
  </si>
  <si>
    <t>EMEA-2021-125178</t>
  </si>
  <si>
    <t>21L5MZPY3H</t>
  </si>
  <si>
    <t>APJ-2022-156685</t>
  </si>
  <si>
    <t>Madeleine Cameron</t>
  </si>
  <si>
    <t>U05PAU0M1P</t>
  </si>
  <si>
    <t>AMER-2023-126865</t>
  </si>
  <si>
    <t>H9WHVLNP7E</t>
  </si>
  <si>
    <t>AMER-2023-102834</t>
  </si>
  <si>
    <t>53F57IBADT</t>
  </si>
  <si>
    <t>AMER-2022-139710</t>
  </si>
  <si>
    <t>KO11YCJVAJ</t>
  </si>
  <si>
    <t>EMEA-2023-121538</t>
  </si>
  <si>
    <t>8BFCWUHRQM</t>
  </si>
  <si>
    <t>AMER-2023-101539</t>
  </si>
  <si>
    <t>1Z6T5MM0PM</t>
  </si>
  <si>
    <t>AMER-2022-152121</t>
  </si>
  <si>
    <t>3PLH50GQ5G</t>
  </si>
  <si>
    <t>EMEA-2023-161200</t>
  </si>
  <si>
    <t>82QP1HRPKN</t>
  </si>
  <si>
    <t>AMER-2023-101245</t>
  </si>
  <si>
    <t>7Z4X50X8MQ</t>
  </si>
  <si>
    <t>AMER-2021-141768</t>
  </si>
  <si>
    <t>VDQG5C9LMQ</t>
  </si>
  <si>
    <t>EMEA-2022-112109</t>
  </si>
  <si>
    <t>Kimberly Manning</t>
  </si>
  <si>
    <t>QLVN42FGRM</t>
  </si>
  <si>
    <t>APJ-2023-144064</t>
  </si>
  <si>
    <t>9C2BP0LA6C</t>
  </si>
  <si>
    <t>APJ-2022-108581</t>
  </si>
  <si>
    <t>TSEETAJY5C</t>
  </si>
  <si>
    <t>EMEA-2023-157987</t>
  </si>
  <si>
    <t>Gordon Dyer</t>
  </si>
  <si>
    <t>MTY5AW6YK5</t>
  </si>
  <si>
    <t>EMEA-2023-110905</t>
  </si>
  <si>
    <t>DVB7BO0TT4</t>
  </si>
  <si>
    <t>AMER-2023-165841</t>
  </si>
  <si>
    <t>QNXAU3DAQS</t>
  </si>
  <si>
    <t>APJ-2023-117485</t>
  </si>
  <si>
    <t>U455CN2271</t>
  </si>
  <si>
    <t>APJ-2023-140242</t>
  </si>
  <si>
    <t>SXJKTWP4RN</t>
  </si>
  <si>
    <t>APJ-2020-148950</t>
  </si>
  <si>
    <t>Joanne Hemmings</t>
  </si>
  <si>
    <t>Z7UXJTL6O7</t>
  </si>
  <si>
    <t>EMEA-2020-110408</t>
  </si>
  <si>
    <t>WRBMWWMXGU</t>
  </si>
  <si>
    <t>EMEA-2021-109939</t>
  </si>
  <si>
    <t>UMLG20IEXQ</t>
  </si>
  <si>
    <t>AMER-2022-112669</t>
  </si>
  <si>
    <t>35OUM3Q1QV</t>
  </si>
  <si>
    <t>EMEA-2021-119592</t>
  </si>
  <si>
    <t>WPQI7D4PKR</t>
  </si>
  <si>
    <t>APJ-2020-122749</t>
  </si>
  <si>
    <t>TFN6XJQKGX</t>
  </si>
  <si>
    <t>AMER-2020-164721</t>
  </si>
  <si>
    <t>5ZJZ2ICPBO</t>
  </si>
  <si>
    <t>AMER-2022-147417</t>
  </si>
  <si>
    <t>Caroline Greene</t>
  </si>
  <si>
    <t>EUZ8EODBS2</t>
  </si>
  <si>
    <t>EMEA-2021-127509</t>
  </si>
  <si>
    <t>EYW5PRG239</t>
  </si>
  <si>
    <t>EMEA-2023-111374</t>
  </si>
  <si>
    <t>BLPKYRU7DG</t>
  </si>
  <si>
    <t>EMEA-2023-133648</t>
  </si>
  <si>
    <t>6M2ND3G0VK</t>
  </si>
  <si>
    <t>APJ-2023-147221</t>
  </si>
  <si>
    <t>Lucas Taylor</t>
  </si>
  <si>
    <t>ELC1VU15GS</t>
  </si>
  <si>
    <t>EMEA-2020-131905</t>
  </si>
  <si>
    <t>E674UJRB7C</t>
  </si>
  <si>
    <t>AMER-2023-166128</t>
  </si>
  <si>
    <t>Caroline Gibson</t>
  </si>
  <si>
    <t>D3DI5XQB72</t>
  </si>
  <si>
    <t>EMEA-2023-163510</t>
  </si>
  <si>
    <t>OM7TQLSDIA</t>
  </si>
  <si>
    <t>APJ-2023-143028</t>
  </si>
  <si>
    <t>2TZARD9905</t>
  </si>
  <si>
    <t>EMEA-2020-111150</t>
  </si>
  <si>
    <t>LELA61X90C</t>
  </si>
  <si>
    <t>APJ-2023-165386</t>
  </si>
  <si>
    <t>IM3CPTFE4T</t>
  </si>
  <si>
    <t>EMEA-2020-116407</t>
  </si>
  <si>
    <t>6EYJS6HLCZ</t>
  </si>
  <si>
    <t>APJ-2021-155761</t>
  </si>
  <si>
    <t>Bella Morgan</t>
  </si>
  <si>
    <t>MZY2OYRFEU</t>
  </si>
  <si>
    <t>EMEA-2022-145905</t>
  </si>
  <si>
    <t>Joanne Blake</t>
  </si>
  <si>
    <t>SEMWHLYCJD</t>
  </si>
  <si>
    <t>AMER-2021-113110</t>
  </si>
  <si>
    <t>Anaheim</t>
  </si>
  <si>
    <t>PRGMS3LWF9</t>
  </si>
  <si>
    <t>EMEA-2022-168354</t>
  </si>
  <si>
    <t>Max Skinner</t>
  </si>
  <si>
    <t>ZWPVFWDTJL</t>
  </si>
  <si>
    <t>AMER-2023-111241</t>
  </si>
  <si>
    <t>S28VSZZ1QX</t>
  </si>
  <si>
    <t>AMER-2021-114237</t>
  </si>
  <si>
    <t>H852NX0WZI</t>
  </si>
  <si>
    <t>AMER-2022-113516</t>
  </si>
  <si>
    <t>J08GSQC6WG</t>
  </si>
  <si>
    <t>APJ-2021-117961</t>
  </si>
  <si>
    <t>Gwangju</t>
  </si>
  <si>
    <t>VDFEJZKBLE</t>
  </si>
  <si>
    <t>APJ-2022-128923</t>
  </si>
  <si>
    <t>I0QJ90CT3W</t>
  </si>
  <si>
    <t>EMEA-2023-162481</t>
  </si>
  <si>
    <t>Owen Ellison</t>
  </si>
  <si>
    <t>L4DRGPHIEC</t>
  </si>
  <si>
    <t>EMEA-2021-119214</t>
  </si>
  <si>
    <t>4WTP1ECRBG</t>
  </si>
  <si>
    <t>AMER-2021-122287</t>
  </si>
  <si>
    <t>DQSXJNYB4M</t>
  </si>
  <si>
    <t>AMER-2021-104493</t>
  </si>
  <si>
    <t>V05OQDIR69</t>
  </si>
  <si>
    <t>AMER-2023-158946</t>
  </si>
  <si>
    <t>OX5F4G29ZT</t>
  </si>
  <si>
    <t>APJ-2020-129168</t>
  </si>
  <si>
    <t>CO6NQE1ANR</t>
  </si>
  <si>
    <t>AMER-2022-131835</t>
  </si>
  <si>
    <t>Brandon Vaughan</t>
  </si>
  <si>
    <t>XL7241T9PU</t>
  </si>
  <si>
    <t>EMEA-2021-142237</t>
  </si>
  <si>
    <t>DTS6KL1WB4</t>
  </si>
  <si>
    <t>APJ-2022-136434</t>
  </si>
  <si>
    <t>0PT6LBIIZ2</t>
  </si>
  <si>
    <t>AMER-2023-120376</t>
  </si>
  <si>
    <t>G49QNHMXW0</t>
  </si>
  <si>
    <t>AMER-2020-106439</t>
  </si>
  <si>
    <t>PIS9Y56ZO7</t>
  </si>
  <si>
    <t>AMER-2021-133452</t>
  </si>
  <si>
    <t>ZS1EUQESLI</t>
  </si>
  <si>
    <t>EMEA-2022-146521</t>
  </si>
  <si>
    <t>Warren Reid</t>
  </si>
  <si>
    <t>OC67QS9PYI</t>
  </si>
  <si>
    <t>AMER-2023-110996</t>
  </si>
  <si>
    <t>Harry McLean</t>
  </si>
  <si>
    <t>Lawrence</t>
  </si>
  <si>
    <t>O0JS1E90CP</t>
  </si>
  <si>
    <t>AMER-2022-129693</t>
  </si>
  <si>
    <t>Nicholas Skinner</t>
  </si>
  <si>
    <t>CEFPM3ZWG8</t>
  </si>
  <si>
    <t>AMER-2023-122504</t>
  </si>
  <si>
    <t>FY6LBVHC0V</t>
  </si>
  <si>
    <t>AMER-2020-131051</t>
  </si>
  <si>
    <t>GYMO0JP99W</t>
  </si>
  <si>
    <t>APJ-2023-140676</t>
  </si>
  <si>
    <t>Jasmine Greene</t>
  </si>
  <si>
    <t>05GE2QJPMG</t>
  </si>
  <si>
    <t>AMER-2021-120103</t>
  </si>
  <si>
    <t>BSK3PRNHVP</t>
  </si>
  <si>
    <t>AMER-2023-104647</t>
  </si>
  <si>
    <t>VJT5597MYB</t>
  </si>
  <si>
    <t>APJ-2020-110352</t>
  </si>
  <si>
    <t>U567JL1YNI</t>
  </si>
  <si>
    <t>EMEA-2022-140501</t>
  </si>
  <si>
    <t>ZPE3KNBMET</t>
  </si>
  <si>
    <t>AMER-2021-139290</t>
  </si>
  <si>
    <t>Austin</t>
  </si>
  <si>
    <t>665EBOE33X</t>
  </si>
  <si>
    <t>APJ-2023-166142</t>
  </si>
  <si>
    <t>Dominic Short</t>
  </si>
  <si>
    <t>JW3JEQKQ69</t>
  </si>
  <si>
    <t>EMEA-2020-145926</t>
  </si>
  <si>
    <t>O182K9LDYB</t>
  </si>
  <si>
    <t>APJ-2021-149678</t>
  </si>
  <si>
    <t>H2BLU2Q13F</t>
  </si>
  <si>
    <t>EMEA-2021-164357</t>
  </si>
  <si>
    <t>LZNYVK68V6</t>
  </si>
  <si>
    <t>EMEA-2022-146570</t>
  </si>
  <si>
    <t>BASRDYY9L8</t>
  </si>
  <si>
    <t>EMEA-2023-124401</t>
  </si>
  <si>
    <t>AONEI7T5WN</t>
  </si>
  <si>
    <t>EMEA-2020-140116</t>
  </si>
  <si>
    <t>5BVZ1VE11Y</t>
  </si>
  <si>
    <t>AMER-2020-123295</t>
  </si>
  <si>
    <t>Alexander Pullman</t>
  </si>
  <si>
    <t>P19XEIA2K3</t>
  </si>
  <si>
    <t>EMEA-2023-167101</t>
  </si>
  <si>
    <t>EEL0I7KSVN</t>
  </si>
  <si>
    <t>EMEA-2020-167633</t>
  </si>
  <si>
    <t>Sonia Miller</t>
  </si>
  <si>
    <t>QSXYHCWU7Y</t>
  </si>
  <si>
    <t>APJ-2020-152723</t>
  </si>
  <si>
    <t>S9Y8YK7G3A</t>
  </si>
  <si>
    <t>AMER-2021-164882</t>
  </si>
  <si>
    <t>YL5I9NFE5H</t>
  </si>
  <si>
    <t>EMEA-2021-159786</t>
  </si>
  <si>
    <t>FHXUFCBEE8</t>
  </si>
  <si>
    <t>AMER-2022-130267</t>
  </si>
  <si>
    <t>Connor Nolan</t>
  </si>
  <si>
    <t>Burlington</t>
  </si>
  <si>
    <t>MF8EJJ5DXH</t>
  </si>
  <si>
    <t>AMER-2023-155460</t>
  </si>
  <si>
    <t>9IW8GKMPPY</t>
  </si>
  <si>
    <t>EMEA-2023-168690</t>
  </si>
  <si>
    <t>QW8WF6CAXG</t>
  </si>
  <si>
    <t>AMER-2023-158246</t>
  </si>
  <si>
    <t>Sacramento</t>
  </si>
  <si>
    <t>65AOKJAH3H</t>
  </si>
  <si>
    <t>AMER-2023-167381</t>
  </si>
  <si>
    <t>0GBEPYY7VU</t>
  </si>
  <si>
    <t>EMEA-2023-144862</t>
  </si>
  <si>
    <t>PH20J28NLA</t>
  </si>
  <si>
    <t>EMEA-2020-126032</t>
  </si>
  <si>
    <t>Pippa Kerr</t>
  </si>
  <si>
    <t>KXSBHIRV7V</t>
  </si>
  <si>
    <t>EMEA-2021-134859</t>
  </si>
  <si>
    <t>IL7G3HW85Q</t>
  </si>
  <si>
    <t>EMEA-2020-114188</t>
  </si>
  <si>
    <t>Gordon Bower</t>
  </si>
  <si>
    <t>TT2UB8E21Y</t>
  </si>
  <si>
    <t>EMEA-2021-156524</t>
  </si>
  <si>
    <t>SWZYXPA9MI</t>
  </si>
  <si>
    <t>EMEA-2021-122210</t>
  </si>
  <si>
    <t>Leonard Kelly</t>
  </si>
  <si>
    <t>GBFD3M3TTT</t>
  </si>
  <si>
    <t>APJ-2021-156377</t>
  </si>
  <si>
    <t>Sue Miller</t>
  </si>
  <si>
    <t>5X3GDDS2JH</t>
  </si>
  <si>
    <t>EMEA-2023-157896</t>
  </si>
  <si>
    <t>467N74XWGE</t>
  </si>
  <si>
    <t>EMEA-2020-159520</t>
  </si>
  <si>
    <t>CYO9ZQS0Z7</t>
  </si>
  <si>
    <t>EMEA-2022-155481</t>
  </si>
  <si>
    <t>BDBN5XQDCN</t>
  </si>
  <si>
    <t>EMEA-2022-152051</t>
  </si>
  <si>
    <t>Nantes</t>
  </si>
  <si>
    <t>SDMN5QYXN5</t>
  </si>
  <si>
    <t>AMER-2020-141607</t>
  </si>
  <si>
    <t>W5U8IY01WW</t>
  </si>
  <si>
    <t>EMEA-2023-102771</t>
  </si>
  <si>
    <t>IXOWT3CNE1</t>
  </si>
  <si>
    <t>APJ-2023-139969</t>
  </si>
  <si>
    <t>Brian Peters</t>
  </si>
  <si>
    <t>GLZF1XRD2X</t>
  </si>
  <si>
    <t>EMEA-2020-167360</t>
  </si>
  <si>
    <t>Connor Paige</t>
  </si>
  <si>
    <t>EPJ1ED98DY</t>
  </si>
  <si>
    <t>APJ-2021-123505</t>
  </si>
  <si>
    <t>LMOGVCLEIN</t>
  </si>
  <si>
    <t>EMEA-2022-117282</t>
  </si>
  <si>
    <t>I9NBABP5GP</t>
  </si>
  <si>
    <t>APJ-2022-120460</t>
  </si>
  <si>
    <t>XYZG2HRSCO</t>
  </si>
  <si>
    <t>AMER-2022-111115</t>
  </si>
  <si>
    <t>R7IC45YVMY</t>
  </si>
  <si>
    <t>EMEA-2020-124646</t>
  </si>
  <si>
    <t>XXFMEWLWJD</t>
  </si>
  <si>
    <t>EMEA-2023-148166</t>
  </si>
  <si>
    <t>D9S7G8IPAO</t>
  </si>
  <si>
    <t>APJ-2022-159737</t>
  </si>
  <si>
    <t>Y9NX7H70A2</t>
  </si>
  <si>
    <t>AMER-2022-141019</t>
  </si>
  <si>
    <t>LYJWFDSTHR</t>
  </si>
  <si>
    <t>AMER-2022-101938</t>
  </si>
  <si>
    <t>UMNJE0DUDT</t>
  </si>
  <si>
    <t>AMER-2023-166296</t>
  </si>
  <si>
    <t>Lucas Newman</t>
  </si>
  <si>
    <t>Fort Worth</t>
  </si>
  <si>
    <t>HD497ASFIB</t>
  </si>
  <si>
    <t>APJ-2022-154018</t>
  </si>
  <si>
    <t>O4HPCHJ6V5</t>
  </si>
  <si>
    <t>AMER-2023-117870</t>
  </si>
  <si>
    <t>Grace Butler</t>
  </si>
  <si>
    <t>E6BITP0OPD</t>
  </si>
  <si>
    <t>APJ-2023-137491</t>
  </si>
  <si>
    <t>BTFHALG28V</t>
  </si>
  <si>
    <t>AMER-2020-152296</t>
  </si>
  <si>
    <t>Joe Lee</t>
  </si>
  <si>
    <t>W99OW2Q7UT</t>
  </si>
  <si>
    <t>APJ-2022-112025</t>
  </si>
  <si>
    <t>ZZYPG83FN9</t>
  </si>
  <si>
    <t>APJ-2021-132507</t>
  </si>
  <si>
    <t>H3CNF1TBWL</t>
  </si>
  <si>
    <t>EMEA-2022-125738</t>
  </si>
  <si>
    <t>Max Langdon</t>
  </si>
  <si>
    <t>OH4JWZNMP6</t>
  </si>
  <si>
    <t>EMEA-2022-128818</t>
  </si>
  <si>
    <t>R2TO5SYGXS</t>
  </si>
  <si>
    <t>AMER-2023-124576</t>
  </si>
  <si>
    <t>MSGGHC4FG3</t>
  </si>
  <si>
    <t>EMEA-2022-101378</t>
  </si>
  <si>
    <t>Gordon Baker</t>
  </si>
  <si>
    <t>WS1GWG4V5S</t>
  </si>
  <si>
    <t>APJ-2023-143063</t>
  </si>
  <si>
    <t>OXYWODJ2JC</t>
  </si>
  <si>
    <t>AMER-2022-118913</t>
  </si>
  <si>
    <t>YECZV05BLS</t>
  </si>
  <si>
    <t>AMER-2022-128412</t>
  </si>
  <si>
    <t>2L2OERLS0X</t>
  </si>
  <si>
    <t>EMEA-2022-136483</t>
  </si>
  <si>
    <t>U5BE1T1NFT</t>
  </si>
  <si>
    <t>EMEA-2020-163013</t>
  </si>
  <si>
    <t>834AKMD76Q</t>
  </si>
  <si>
    <t>EMEA-2021-135363</t>
  </si>
  <si>
    <t>JJ16G70ZB4</t>
  </si>
  <si>
    <t>EMEA-2020-165659</t>
  </si>
  <si>
    <t>XSPXNOBIS7</t>
  </si>
  <si>
    <t>AMER-2021-138002</t>
  </si>
  <si>
    <t>O18BETJCCH</t>
  </si>
  <si>
    <t>EMEA-2021-128860</t>
  </si>
  <si>
    <t>8BDLM7M639</t>
  </si>
  <si>
    <t>EMEA-2022-164350</t>
  </si>
  <si>
    <t>OUPDW4J3S2</t>
  </si>
  <si>
    <t>APJ-2020-103905</t>
  </si>
  <si>
    <t>Donna Bailey</t>
  </si>
  <si>
    <t>P8W6TTYRY2</t>
  </si>
  <si>
    <t>EMEA-2021-129854</t>
  </si>
  <si>
    <t>G5FGS2HTAZ</t>
  </si>
  <si>
    <t>EMEA-2020-125556</t>
  </si>
  <si>
    <t>Lucas Oliver</t>
  </si>
  <si>
    <t>4CD95296HK</t>
  </si>
  <si>
    <t>AMER-2022-162313</t>
  </si>
  <si>
    <t>BrasÃ­lia</t>
  </si>
  <si>
    <t>T1WX3Y74OP</t>
  </si>
  <si>
    <t>EMEA-2023-107874</t>
  </si>
  <si>
    <t>SPPH8US3ZK</t>
  </si>
  <si>
    <t>AMER-2023-129378</t>
  </si>
  <si>
    <t>F8W0MIDGC3</t>
  </si>
  <si>
    <t>EMEA-2020-151953</t>
  </si>
  <si>
    <t>Victoria Wilkins</t>
  </si>
  <si>
    <t>29QKT0CQOG</t>
  </si>
  <si>
    <t>AMER-2023-130841</t>
  </si>
  <si>
    <t>Sophie Pullman</t>
  </si>
  <si>
    <t>KQD0GQSXT2</t>
  </si>
  <si>
    <t>AMER-2021-131884</t>
  </si>
  <si>
    <t>Paul Harris</t>
  </si>
  <si>
    <t>QCK58SXW5S</t>
  </si>
  <si>
    <t>EMEA-2023-121909</t>
  </si>
  <si>
    <t>TC706G81TW</t>
  </si>
  <si>
    <t>EMEA-2022-106383</t>
  </si>
  <si>
    <t>Warren Butler</t>
  </si>
  <si>
    <t>O5N0F3UKF5</t>
  </si>
  <si>
    <t>APJ-2023-130771</t>
  </si>
  <si>
    <t>BK0V36N1TR</t>
  </si>
  <si>
    <t>EMEA-2022-139157</t>
  </si>
  <si>
    <t>F2QP2FLG9V</t>
  </si>
  <si>
    <t>AMER-2020-128055</t>
  </si>
  <si>
    <t>6451GF7VD8</t>
  </si>
  <si>
    <t>APJ-2023-157091</t>
  </si>
  <si>
    <t>Leonard Poole</t>
  </si>
  <si>
    <t>KSAPZ00BQR</t>
  </si>
  <si>
    <t>APJ-2023-132122</t>
  </si>
  <si>
    <t>HPY9Q3XF1T</t>
  </si>
  <si>
    <t>EMEA-2021-123232</t>
  </si>
  <si>
    <t>R2U9TUWP2O</t>
  </si>
  <si>
    <t>EMEA-2023-104066</t>
  </si>
  <si>
    <t>Egypt</t>
  </si>
  <si>
    <t>Cairo</t>
  </si>
  <si>
    <t>T0U43N7WZ0</t>
  </si>
  <si>
    <t>APJ-2021-145849</t>
  </si>
  <si>
    <t>LPYAP3CVYQ</t>
  </si>
  <si>
    <t>EMEA-2022-122322</t>
  </si>
  <si>
    <t>2UQW67UFJ7</t>
  </si>
  <si>
    <t>APJ-2023-166849</t>
  </si>
  <si>
    <t>ATCKPPWL1S</t>
  </si>
  <si>
    <t>AMER-2022-146633</t>
  </si>
  <si>
    <t>Connor Morrison</t>
  </si>
  <si>
    <t>8RJJRENO3A</t>
  </si>
  <si>
    <t>EMEA-2022-126893</t>
  </si>
  <si>
    <t>GBTZ75MSTV</t>
  </si>
  <si>
    <t>AMER-2023-103380</t>
  </si>
  <si>
    <t>Andrew Sanderson</t>
  </si>
  <si>
    <t>026DP7RCXH</t>
  </si>
  <si>
    <t>AMER-2021-116092</t>
  </si>
  <si>
    <t>Amelia Chapman</t>
  </si>
  <si>
    <t>WRF2K8DBJ5</t>
  </si>
  <si>
    <t>AMER-2022-117849</t>
  </si>
  <si>
    <t>7F8194IMR7</t>
  </si>
  <si>
    <t>AMER-2021-169201</t>
  </si>
  <si>
    <t>QCCF453KAB</t>
  </si>
  <si>
    <t>EMEA-2022-164091</t>
  </si>
  <si>
    <t>Denmark</t>
  </si>
  <si>
    <t>Copenhagen</t>
  </si>
  <si>
    <t>4T5QJMKZIX</t>
  </si>
  <si>
    <t>AMER-2023-105214</t>
  </si>
  <si>
    <t>4WOVYPMRIV</t>
  </si>
  <si>
    <t>AMER-2021-117611</t>
  </si>
  <si>
    <t>Andrea Hill</t>
  </si>
  <si>
    <t>6X6O6SWX0B</t>
  </si>
  <si>
    <t>EMEA-2021-137960</t>
  </si>
  <si>
    <t>Blake Short</t>
  </si>
  <si>
    <t>MRMWZKC049</t>
  </si>
  <si>
    <t>EMEA-2023-122994</t>
  </si>
  <si>
    <t>Donna Hemmings</t>
  </si>
  <si>
    <t>L38OXHJIT5</t>
  </si>
  <si>
    <t>EMEA-2022-131065</t>
  </si>
  <si>
    <t>5361E0WWKI</t>
  </si>
  <si>
    <t>EMEA-2023-149146</t>
  </si>
  <si>
    <t>Diane Murray</t>
  </si>
  <si>
    <t>S5PR2OECZ3</t>
  </si>
  <si>
    <t>AMER-2023-137470</t>
  </si>
  <si>
    <t>Steven Rees</t>
  </si>
  <si>
    <t>H2QNW8TJ0D</t>
  </si>
  <si>
    <t>EMEA-2023-105480</t>
  </si>
  <si>
    <t>0P5R5GUPER</t>
  </si>
  <si>
    <t>EMEA-2023-164917</t>
  </si>
  <si>
    <t>CG6IGBGY75</t>
  </si>
  <si>
    <t>AMER-2021-102036</t>
  </si>
  <si>
    <t>JTAMX1VP87</t>
  </si>
  <si>
    <t>AMER-2021-142944</t>
  </si>
  <si>
    <t>AWELYO4PZE</t>
  </si>
  <si>
    <t>AMER-2020-157882</t>
  </si>
  <si>
    <t>5ZSJASFKNF</t>
  </si>
  <si>
    <t>EMEA-2020-104283</t>
  </si>
  <si>
    <t>Odessa</t>
  </si>
  <si>
    <t>99EPICP974</t>
  </si>
  <si>
    <t>AMER-2023-142622</t>
  </si>
  <si>
    <t>Kimberly Harris</t>
  </si>
  <si>
    <t>TBSDIDF1KL</t>
  </si>
  <si>
    <t>EMEA-2022-132143</t>
  </si>
  <si>
    <t>MXDJDGQATD</t>
  </si>
  <si>
    <t>APJ-2021-153108</t>
  </si>
  <si>
    <t>UTXBTRUGOT</t>
  </si>
  <si>
    <t>EMEA-2022-112676</t>
  </si>
  <si>
    <t>Christian Lyman</t>
  </si>
  <si>
    <t>TKGDNON3IG</t>
  </si>
  <si>
    <t>EMEA-2023-165687</t>
  </si>
  <si>
    <t>NSSAIHB8KM</t>
  </si>
  <si>
    <t>AMER-2023-112928</t>
  </si>
  <si>
    <t>2EAK32C2EX</t>
  </si>
  <si>
    <t>AMER-2023-143343</t>
  </si>
  <si>
    <t>RXVZ1YHXSC</t>
  </si>
  <si>
    <t>AMER-2023-115154</t>
  </si>
  <si>
    <t>Karen Welch</t>
  </si>
  <si>
    <t>FSZNP6U9W4</t>
  </si>
  <si>
    <t>EMEA-2021-149342</t>
  </si>
  <si>
    <t>C6W52V9SXV</t>
  </si>
  <si>
    <t>EMEA-2021-130995</t>
  </si>
  <si>
    <t>L92ZU9D71W</t>
  </si>
  <si>
    <t>EMEA-2023-127929</t>
  </si>
  <si>
    <t>XJDH6KH9J4</t>
  </si>
  <si>
    <t>EMEA-2021-113145</t>
  </si>
  <si>
    <t>FHN2DS2Z69</t>
  </si>
  <si>
    <t>AMER-2020-162362</t>
  </si>
  <si>
    <t>RS6FNOG2K5</t>
  </si>
  <si>
    <t>EMEA-2022-106558</t>
  </si>
  <si>
    <t>3IK1RLTB5R</t>
  </si>
  <si>
    <t>EMEA-2023-157931</t>
  </si>
  <si>
    <t>X9QUDNL1QD</t>
  </si>
  <si>
    <t>APJ-2022-115574</t>
  </si>
  <si>
    <t>AY8QX8DP17</t>
  </si>
  <si>
    <t>APJ-2021-160794</t>
  </si>
  <si>
    <t>3ELPZWTIRF</t>
  </si>
  <si>
    <t>EMEA-2023-116225</t>
  </si>
  <si>
    <t>Tracey Skinner</t>
  </si>
  <si>
    <t>XZNKCRRPWL</t>
  </si>
  <si>
    <t>AMER-2023-120418</t>
  </si>
  <si>
    <t>Natalie Newman</t>
  </si>
  <si>
    <t>FEYPGZVZ6U</t>
  </si>
  <si>
    <t>EMEA-2023-122035</t>
  </si>
  <si>
    <t>Max Hardacre</t>
  </si>
  <si>
    <t>Croatia</t>
  </si>
  <si>
    <t>Zagreb</t>
  </si>
  <si>
    <t>EG7FR3FTOI</t>
  </si>
  <si>
    <t>EMEA-2021-117828</t>
  </si>
  <si>
    <t>JS3RERJ0ZV</t>
  </si>
  <si>
    <t>AMER-2023-165491</t>
  </si>
  <si>
    <t>DOUSUUTC1J</t>
  </si>
  <si>
    <t>EMEA-2021-109470</t>
  </si>
  <si>
    <t>PZLMXFMGLN</t>
  </si>
  <si>
    <t>EMEA-2021-105102</t>
  </si>
  <si>
    <t>James Terry</t>
  </si>
  <si>
    <t>ZH8TL1OFKB</t>
  </si>
  <si>
    <t>EMEA-2023-138422</t>
  </si>
  <si>
    <t>Carl Ince</t>
  </si>
  <si>
    <t>Nizhny Novogorod</t>
  </si>
  <si>
    <t>N45TH8GYNU</t>
  </si>
  <si>
    <t>EMEA-2021-147739</t>
  </si>
  <si>
    <t>98PY2DU6GL</t>
  </si>
  <si>
    <t>AMER-2022-155187</t>
  </si>
  <si>
    <t>6S89PSGYJH</t>
  </si>
  <si>
    <t>APJ-2023-169285</t>
  </si>
  <si>
    <t>1TB56ANDHL</t>
  </si>
  <si>
    <t>EMEA-2020-140886</t>
  </si>
  <si>
    <t>Frank Hart</t>
  </si>
  <si>
    <t>KHXP60XXBY</t>
  </si>
  <si>
    <t>EMEA-2023-152695</t>
  </si>
  <si>
    <t>LPEJBEXKGL</t>
  </si>
  <si>
    <t>EMEA-2020-110639</t>
  </si>
  <si>
    <t>0FIEWTJZK0</t>
  </si>
  <si>
    <t>AMER-2020-121727</t>
  </si>
  <si>
    <t>JP0KR0511I</t>
  </si>
  <si>
    <t>EMEA-2022-137736</t>
  </si>
  <si>
    <t>E7P6BIJFCU</t>
  </si>
  <si>
    <t>APJ-2020-143231</t>
  </si>
  <si>
    <t>UOXY1HUTYU</t>
  </si>
  <si>
    <t>APJ-2020-155894</t>
  </si>
  <si>
    <t>GW1TFI03YE</t>
  </si>
  <si>
    <t>EMEA-2022-119025</t>
  </si>
  <si>
    <t>N5FE5MXOEN</t>
  </si>
  <si>
    <t>APJ-2022-159373</t>
  </si>
  <si>
    <t>N9RPJKRJMD</t>
  </si>
  <si>
    <t>AMER-2023-109701</t>
  </si>
  <si>
    <t>DEBTO0E8RL</t>
  </si>
  <si>
    <t>AMER-2021-111514</t>
  </si>
  <si>
    <t>Emma Stewart</t>
  </si>
  <si>
    <t>TY2GN8WNGO</t>
  </si>
  <si>
    <t>EMEA-2020-148838</t>
  </si>
  <si>
    <t>IW6FN1EJVT</t>
  </si>
  <si>
    <t>AMER-2023-136497</t>
  </si>
  <si>
    <t>7Q47VVFKQL</t>
  </si>
  <si>
    <t>EMEA-2022-108637</t>
  </si>
  <si>
    <t>26EIJEH7WX</t>
  </si>
  <si>
    <t>AMER-2020-102295</t>
  </si>
  <si>
    <t>Houston</t>
  </si>
  <si>
    <t>20L65NK277</t>
  </si>
  <si>
    <t>APJ-2023-123659</t>
  </si>
  <si>
    <t>MFA2TRKNB4</t>
  </si>
  <si>
    <t>AMER-2022-129469</t>
  </si>
  <si>
    <t>QVSER71Z9D</t>
  </si>
  <si>
    <t>EMEA-2023-155152</t>
  </si>
  <si>
    <t>UDN18R57N8</t>
  </si>
  <si>
    <t>APJ-2022-159940</t>
  </si>
  <si>
    <t>IP2193I900</t>
  </si>
  <si>
    <t>EMEA-2023-119669</t>
  </si>
  <si>
    <t>ZGVVAO0QEN</t>
  </si>
  <si>
    <t>AMER-2020-164616</t>
  </si>
  <si>
    <t>WOIVOVG049</t>
  </si>
  <si>
    <t>AMER-2021-148628</t>
  </si>
  <si>
    <t>Nashville</t>
  </si>
  <si>
    <t>UAT85FJXTT</t>
  </si>
  <si>
    <t>AMER-2022-118052</t>
  </si>
  <si>
    <t>OCVTRDY1OT</t>
  </si>
  <si>
    <t>AMER-2023-117534</t>
  </si>
  <si>
    <t>Jennifer Bailey</t>
  </si>
  <si>
    <t>2VVNV06I9U</t>
  </si>
  <si>
    <t>AMER-2021-145065</t>
  </si>
  <si>
    <t>PXGCFUMGW5</t>
  </si>
  <si>
    <t>EMEA-2021-127040</t>
  </si>
  <si>
    <t>Michael Lewis</t>
  </si>
  <si>
    <t>VS2YJMN6SU</t>
  </si>
  <si>
    <t>APJ-2022-128111</t>
  </si>
  <si>
    <t>IJLSQ9N82H</t>
  </si>
  <si>
    <t>EMEA-2021-137897</t>
  </si>
  <si>
    <t>OIRR27CM0I</t>
  </si>
  <si>
    <t>AMER-2023-169264</t>
  </si>
  <si>
    <t>95U7Y2HMZI</t>
  </si>
  <si>
    <t>AMER-2023-147361</t>
  </si>
  <si>
    <t>EBNYHAJLT4</t>
  </si>
  <si>
    <t>EMEA-2023-145877</t>
  </si>
  <si>
    <t>1PJCY5V2CJ</t>
  </si>
  <si>
    <t>APJ-2022-110170</t>
  </si>
  <si>
    <t>W6XY4SSX27</t>
  </si>
  <si>
    <t>AMER-2023-108574</t>
  </si>
  <si>
    <t>JCDU84KUDZ</t>
  </si>
  <si>
    <t>AMER-2023-144589</t>
  </si>
  <si>
    <t>Ava Oliver</t>
  </si>
  <si>
    <t>KCCVBW2ES6</t>
  </si>
  <si>
    <t>AMER-2023-155985</t>
  </si>
  <si>
    <t>E87GIS4EN3</t>
  </si>
  <si>
    <t>EMEA-2020-162684</t>
  </si>
  <si>
    <t>7UT02TJTTY</t>
  </si>
  <si>
    <t>AMER-2021-142041</t>
  </si>
  <si>
    <t>Sophie Poole</t>
  </si>
  <si>
    <t>NUN6FRQO6X</t>
  </si>
  <si>
    <t>AMER-2020-151295</t>
  </si>
  <si>
    <t>3P30GCKAQR</t>
  </si>
  <si>
    <t>EMEA-2022-156300</t>
  </si>
  <si>
    <t>WCUIMC5GO9</t>
  </si>
  <si>
    <t>APJ-2021-146087</t>
  </si>
  <si>
    <t>EWIYYPYTEQ</t>
  </si>
  <si>
    <t>APJ-2023-168655</t>
  </si>
  <si>
    <t>Jasmine McDonald</t>
  </si>
  <si>
    <t>S4U1VBXAY8</t>
  </si>
  <si>
    <t>EMEA-2022-107202</t>
  </si>
  <si>
    <t>WV9B1NZ7XH</t>
  </si>
  <si>
    <t>AMER-2023-159597</t>
  </si>
  <si>
    <t>2U1TN6962Q</t>
  </si>
  <si>
    <t>APJ-2022-155551</t>
  </si>
  <si>
    <t>Cameron Oliver</t>
  </si>
  <si>
    <t>Hobart</t>
  </si>
  <si>
    <t>GJ9WHZCPQM</t>
  </si>
  <si>
    <t>AMER-2023-147669</t>
  </si>
  <si>
    <t>NLGQOF3RX7</t>
  </si>
  <si>
    <t>APJ-2022-169922</t>
  </si>
  <si>
    <t>8ZBGP7V9OR</t>
  </si>
  <si>
    <t>AMER-2023-100748</t>
  </si>
  <si>
    <t>0VNO6MK76B</t>
  </si>
  <si>
    <t>AMER-2023-129805</t>
  </si>
  <si>
    <t>81P4F05UO2</t>
  </si>
  <si>
    <t>EMEA-2020-148586</t>
  </si>
  <si>
    <t>Evan Jackson</t>
  </si>
  <si>
    <t>6SVS7S7OX8</t>
  </si>
  <si>
    <t>APJ-2023-112613</t>
  </si>
  <si>
    <t>8XO0FVN9V4</t>
  </si>
  <si>
    <t>EMEA-2021-154746</t>
  </si>
  <si>
    <t>5N6IT412AM</t>
  </si>
  <si>
    <t>APJ-2023-140053</t>
  </si>
  <si>
    <t>SXBGQGFP6U</t>
  </si>
  <si>
    <t>EMEA-2020-164210</t>
  </si>
  <si>
    <t>Kevin Brown</t>
  </si>
  <si>
    <t>10V574OMSY</t>
  </si>
  <si>
    <t>EMEA-2023-139948</t>
  </si>
  <si>
    <t>6H4UEZV2W8</t>
  </si>
  <si>
    <t>AMER-2022-146934</t>
  </si>
  <si>
    <t>EM73HCX9Y3</t>
  </si>
  <si>
    <t>AMER-2021-100573</t>
  </si>
  <si>
    <t>9CMPU6J7O9</t>
  </si>
  <si>
    <t>EMEA-2022-119165</t>
  </si>
  <si>
    <t>136Q306JH5</t>
  </si>
  <si>
    <t>AMER-2021-128027</t>
  </si>
  <si>
    <t>MedellÃ­n</t>
  </si>
  <si>
    <t>Q8DPONVUKC</t>
  </si>
  <si>
    <t>AMER-2022-140207</t>
  </si>
  <si>
    <t>ZVKIWBA0BX</t>
  </si>
  <si>
    <t>EMEA-2023-140949</t>
  </si>
  <si>
    <t>LALSYHZXXT</t>
  </si>
  <si>
    <t>AMER-2023-138548</t>
  </si>
  <si>
    <t>WGLRLL1DKG</t>
  </si>
  <si>
    <t>AMER-2021-142419</t>
  </si>
  <si>
    <t>Benjamin Hughes</t>
  </si>
  <si>
    <t>6WSO4F7K6L</t>
  </si>
  <si>
    <t>EMEA-2023-148691</t>
  </si>
  <si>
    <t>UWQTCQY8LX</t>
  </si>
  <si>
    <t>EMEA-2023-128755</t>
  </si>
  <si>
    <t>Granada</t>
  </si>
  <si>
    <t>R3BCF4YD9X</t>
  </si>
  <si>
    <t>EMEA-2022-135923</t>
  </si>
  <si>
    <t>Felicity Peake</t>
  </si>
  <si>
    <t>VAR6V4BA69</t>
  </si>
  <si>
    <t>AMER-2022-114972</t>
  </si>
  <si>
    <t>OAFIQ53T55</t>
  </si>
  <si>
    <t>AMER-2023-102750</t>
  </si>
  <si>
    <t>Alan Gill</t>
  </si>
  <si>
    <t>608ZS2XH2M</t>
  </si>
  <si>
    <t>EMEA-2020-145212</t>
  </si>
  <si>
    <t>AIQ2V8Y1DQ</t>
  </si>
  <si>
    <t>APJ-2023-141992</t>
  </si>
  <si>
    <t>9F3CJ6N1JO</t>
  </si>
  <si>
    <t>AMER-2023-147956</t>
  </si>
  <si>
    <t>HYXMP7QKDR</t>
  </si>
  <si>
    <t>AMER-2023-126067</t>
  </si>
  <si>
    <t>N490CC070V</t>
  </si>
  <si>
    <t>APJ-2021-104514</t>
  </si>
  <si>
    <t>MCR46IX2YM</t>
  </si>
  <si>
    <t>EMEA-2021-141040</t>
  </si>
  <si>
    <t>Warren Abraham</t>
  </si>
  <si>
    <t>9H9HXJLM09</t>
  </si>
  <si>
    <t>AMER-2020-113579</t>
  </si>
  <si>
    <t>A5TEE0E6WM</t>
  </si>
  <si>
    <t>EMEA-2020-144624</t>
  </si>
  <si>
    <t>Keith Mills</t>
  </si>
  <si>
    <t>Glasgow</t>
  </si>
  <si>
    <t>EKCIL45SA2</t>
  </si>
  <si>
    <t>APJ-2022-146206</t>
  </si>
  <si>
    <t>4L92I8PDEN</t>
  </si>
  <si>
    <t>APJ-2020-136644</t>
  </si>
  <si>
    <t>Jake Mackenzie</t>
  </si>
  <si>
    <t>Bangalore</t>
  </si>
  <si>
    <t>UJN638SJFL</t>
  </si>
  <si>
    <t>AMER-2021-122371</t>
  </si>
  <si>
    <t>259R4FINEI</t>
  </si>
  <si>
    <t>AMER-2022-126935</t>
  </si>
  <si>
    <t>0PIM1WDSLP</t>
  </si>
  <si>
    <t>EMEA-2023-133781</t>
  </si>
  <si>
    <t>CDZ3B8A36V</t>
  </si>
  <si>
    <t>APJ-2023-131618</t>
  </si>
  <si>
    <t>Rose Ball</t>
  </si>
  <si>
    <t>KOPRII3XUG</t>
  </si>
  <si>
    <t>AMER-2022-149482</t>
  </si>
  <si>
    <t>Ryan Thomson</t>
  </si>
  <si>
    <t>RVX7H3DBXO</t>
  </si>
  <si>
    <t>AMER-2020-143917</t>
  </si>
  <si>
    <t>S07T18ALJF</t>
  </si>
  <si>
    <t>APJ-2021-120397</t>
  </si>
  <si>
    <t>T27GNLOJLC</t>
  </si>
  <si>
    <t>AMER-2023-163902</t>
  </si>
  <si>
    <t>WQUGVC6B4U</t>
  </si>
  <si>
    <t>APJ-2022-136812</t>
  </si>
  <si>
    <t>2LVZQ54LP6</t>
  </si>
  <si>
    <t>EMEA-2021-102722</t>
  </si>
  <si>
    <t>H0HXQK2Q6Q</t>
  </si>
  <si>
    <t>EMEA-2023-155089</t>
  </si>
  <si>
    <t>Christian Kerr</t>
  </si>
  <si>
    <t>EKCLQCSCQC</t>
  </si>
  <si>
    <t>APJ-2022-124506</t>
  </si>
  <si>
    <t>RYZM9HU6CP</t>
  </si>
  <si>
    <t>AMER-2020-106572</t>
  </si>
  <si>
    <t>M272YGLG0K</t>
  </si>
  <si>
    <t>APJ-2020-128888</t>
  </si>
  <si>
    <t>HWHUZXV0B9</t>
  </si>
  <si>
    <t>AMER-2023-123134</t>
  </si>
  <si>
    <t>2WPSW73CO6</t>
  </si>
  <si>
    <t>APJ-2022-124352</t>
  </si>
  <si>
    <t>ETOB6WVSQV</t>
  </si>
  <si>
    <t>APJ-2021-124541</t>
  </si>
  <si>
    <t>Caroline Smith</t>
  </si>
  <si>
    <t>F7F5ZHO011</t>
  </si>
  <si>
    <t>EMEA-2020-108707</t>
  </si>
  <si>
    <t>YZ13OJ8EH2</t>
  </si>
  <si>
    <t>EMEA-2020-111500</t>
  </si>
  <si>
    <t>SQ8GR3Z5BG</t>
  </si>
  <si>
    <t>EMEA-2023-117723</t>
  </si>
  <si>
    <t>TE63JG573C</t>
  </si>
  <si>
    <t>AMER-2021-143238</t>
  </si>
  <si>
    <t>Molly Grant</t>
  </si>
  <si>
    <t>SFIHF1RE9Y</t>
  </si>
  <si>
    <t>AMER-2021-168746</t>
  </si>
  <si>
    <t>2YG6RSPXFO</t>
  </si>
  <si>
    <t>AMER-2021-113404</t>
  </si>
  <si>
    <t>N0L58ZRG5Y</t>
  </si>
  <si>
    <t>AMER-2022-144792</t>
  </si>
  <si>
    <t>Irene Lambert</t>
  </si>
  <si>
    <t>51Q9UXH0IJ</t>
  </si>
  <si>
    <t>EMEA-2020-164385</t>
  </si>
  <si>
    <t>Charles Wilkins</t>
  </si>
  <si>
    <t>U0GZ1X643P</t>
  </si>
  <si>
    <t>APJ-2022-114174</t>
  </si>
  <si>
    <t>EI8UXFOQ23</t>
  </si>
  <si>
    <t>AMER-2023-108070</t>
  </si>
  <si>
    <t>XL39JH2SR5</t>
  </si>
  <si>
    <t>AMER-2021-128090</t>
  </si>
  <si>
    <t>TSGIZUDE2R</t>
  </si>
  <si>
    <t>EMEA-2023-101042</t>
  </si>
  <si>
    <t>8MS2STQL9X</t>
  </si>
  <si>
    <t>AMER-2022-155439</t>
  </si>
  <si>
    <t>4KNW457MMK</t>
  </si>
  <si>
    <t>EMEA-2022-118626</t>
  </si>
  <si>
    <t>D7O4BVUOBR</t>
  </si>
  <si>
    <t>EMEA-2021-111458</t>
  </si>
  <si>
    <t>ZIYYYIA9EF</t>
  </si>
  <si>
    <t>APJ-2022-126844</t>
  </si>
  <si>
    <t>P8YILHMWZ4</t>
  </si>
  <si>
    <t>EMEA-2021-112508</t>
  </si>
  <si>
    <t>LFMJCTY59M</t>
  </si>
  <si>
    <t>EMEA-2021-147788</t>
  </si>
  <si>
    <t>U6KDDLDJ7T</t>
  </si>
  <si>
    <t>EMEA-2021-144288</t>
  </si>
  <si>
    <t>ZA1S7T35C5</t>
  </si>
  <si>
    <t>EMEA-2021-110632</t>
  </si>
  <si>
    <t>4RWFC4448G</t>
  </si>
  <si>
    <t>EMEA-2023-109589</t>
  </si>
  <si>
    <t>Ian Sharp</t>
  </si>
  <si>
    <t>Q4ERHQR0BG</t>
  </si>
  <si>
    <t>AMER-2023-123967</t>
  </si>
  <si>
    <t>VMUDDW13VU</t>
  </si>
  <si>
    <t>EMEA-2023-148929</t>
  </si>
  <si>
    <t>V40LD72ZS7</t>
  </si>
  <si>
    <t>AMER-2023-134404</t>
  </si>
  <si>
    <t>FJJSPEBBTX</t>
  </si>
  <si>
    <t>APJ-2023-109778</t>
  </si>
  <si>
    <t>Gold Coast</t>
  </si>
  <si>
    <t>CW2VVXIPTD</t>
  </si>
  <si>
    <t>APJ-2022-155845</t>
  </si>
  <si>
    <t>Harry Vaughan</t>
  </si>
  <si>
    <t>ISVSWBYGJP</t>
  </si>
  <si>
    <t>APJ-2023-145128</t>
  </si>
  <si>
    <t>MMV2Q669QG</t>
  </si>
  <si>
    <t>EMEA-2020-129091</t>
  </si>
  <si>
    <t>29T9TGOOTK</t>
  </si>
  <si>
    <t>EMEA-2020-155502</t>
  </si>
  <si>
    <t>RPCMHQ19IM</t>
  </si>
  <si>
    <t>APJ-2021-121041</t>
  </si>
  <si>
    <t>AGOTBF9GTC</t>
  </si>
  <si>
    <t>EMEA-2023-131695</t>
  </si>
  <si>
    <t>P0I8MXY8AA</t>
  </si>
  <si>
    <t>AMER-2022-137729</t>
  </si>
  <si>
    <t>12X2W76BB3</t>
  </si>
  <si>
    <t>APJ-2022-115455</t>
  </si>
  <si>
    <t>Z0GAE4QEM5</t>
  </si>
  <si>
    <t>AMER-2023-128300</t>
  </si>
  <si>
    <t>PIWR8SAQ27</t>
  </si>
  <si>
    <t>APJ-2023-149048</t>
  </si>
  <si>
    <t>G4V3AOTLBV</t>
  </si>
  <si>
    <t>EMEA-2023-108553</t>
  </si>
  <si>
    <t>53Q6M3GS25</t>
  </si>
  <si>
    <t>EMEA-2022-165848</t>
  </si>
  <si>
    <t>Frank Metcalfe</t>
  </si>
  <si>
    <t>U7BX4LIASI</t>
  </si>
  <si>
    <t>EMEA-2020-112718</t>
  </si>
  <si>
    <t>Rachel Bond</t>
  </si>
  <si>
    <t>MB208WE3TU</t>
  </si>
  <si>
    <t>AMER-2022-154053</t>
  </si>
  <si>
    <t>KHJYJ2LQ0C</t>
  </si>
  <si>
    <t>APJ-2020-127446</t>
  </si>
  <si>
    <t>73ZORNZIMF</t>
  </si>
  <si>
    <t>AMER-2022-137204</t>
  </si>
  <si>
    <t>Benjamin Bailey</t>
  </si>
  <si>
    <t>6JMDZSY3M9</t>
  </si>
  <si>
    <t>AMER-2020-147298</t>
  </si>
  <si>
    <t>Andrew Slater</t>
  </si>
  <si>
    <t>1IL5UM2I5S</t>
  </si>
  <si>
    <t>AMER-2023-147942</t>
  </si>
  <si>
    <t>X5EC5VDZGH</t>
  </si>
  <si>
    <t>APJ-2023-115931</t>
  </si>
  <si>
    <t>JB5X1X82LE</t>
  </si>
  <si>
    <t>EMEA-2020-164861</t>
  </si>
  <si>
    <t>Kimberly MacDonald</t>
  </si>
  <si>
    <t>2XSP6EOQN2</t>
  </si>
  <si>
    <t>EMEA-2023-127180</t>
  </si>
  <si>
    <t>Jennifer Payne</t>
  </si>
  <si>
    <t>KPFKTCVVDH</t>
  </si>
  <si>
    <t>AMER-2023-165344</t>
  </si>
  <si>
    <t>YX5LJ8S0T3</t>
  </si>
  <si>
    <t>APJ-2021-168186</t>
  </si>
  <si>
    <t>NWOGA0ZE1Q</t>
  </si>
  <si>
    <t>AMER-2023-110604</t>
  </si>
  <si>
    <t>Wanda Sharp</t>
  </si>
  <si>
    <t>IS1FC5LVDC</t>
  </si>
  <si>
    <t>EMEA-2021-116750</t>
  </si>
  <si>
    <t>4KYW48JC72</t>
  </si>
  <si>
    <t>AMER-2021-162369</t>
  </si>
  <si>
    <t>Jason Arnold</t>
  </si>
  <si>
    <t>OKWH5IQ7FI</t>
  </si>
  <si>
    <t>EMEA-2023-108441</t>
  </si>
  <si>
    <t>Kevin Burgess</t>
  </si>
  <si>
    <t>PPDELY85DO</t>
  </si>
  <si>
    <t>EMEA-2021-169740</t>
  </si>
  <si>
    <t>7OLXYFE83P</t>
  </si>
  <si>
    <t>APJ-2022-124051</t>
  </si>
  <si>
    <t>7N5WPB1JTB</t>
  </si>
  <si>
    <t>EMEA-2022-149111</t>
  </si>
  <si>
    <t>BOM5EONITR</t>
  </si>
  <si>
    <t>APJ-2020-131002</t>
  </si>
  <si>
    <t>S52PIM67GC</t>
  </si>
  <si>
    <t>AMER-2022-146794</t>
  </si>
  <si>
    <t>EFKDE3TWG2</t>
  </si>
  <si>
    <t>EMEA-2023-112515</t>
  </si>
  <si>
    <t>K3YQYU18I4</t>
  </si>
  <si>
    <t>AMER-2022-150343</t>
  </si>
  <si>
    <t>K2GQPUQLP1</t>
  </si>
  <si>
    <t>AMER-2021-135538</t>
  </si>
  <si>
    <t>SF32D8JLCD</t>
  </si>
  <si>
    <t>EMEA-2023-123372</t>
  </si>
  <si>
    <t>87INLZEBZS</t>
  </si>
  <si>
    <t>EMEA-2023-159604</t>
  </si>
  <si>
    <t>Stephanie Kelly</t>
  </si>
  <si>
    <t>HXI6RFBM3X</t>
  </si>
  <si>
    <t>EMEA-2022-164784</t>
  </si>
  <si>
    <t>ZOSV26JMGP</t>
  </si>
  <si>
    <t>APJ-2022-111794</t>
  </si>
  <si>
    <t>Luke Ross</t>
  </si>
  <si>
    <t>BPPHQCGMB3</t>
  </si>
  <si>
    <t>AMER-2021-139759</t>
  </si>
  <si>
    <t>Joan Watson</t>
  </si>
  <si>
    <t>63FZWA0OKT</t>
  </si>
  <si>
    <t>APJ-2020-126403</t>
  </si>
  <si>
    <t>Matt Bell</t>
  </si>
  <si>
    <t>K5RESQXJVN</t>
  </si>
  <si>
    <t>AMER-2023-136875</t>
  </si>
  <si>
    <t>Keith Paige</t>
  </si>
  <si>
    <t>9O4QGI3BAO</t>
  </si>
  <si>
    <t>EMEA-2023-132185</t>
  </si>
  <si>
    <t>EYSVZD0DSF</t>
  </si>
  <si>
    <t>EMEA-2020-160780</t>
  </si>
  <si>
    <t>Alexander Hill</t>
  </si>
  <si>
    <t>E4XM68VSTI</t>
  </si>
  <si>
    <t>AMER-2023-127026</t>
  </si>
  <si>
    <t>8YGH0WL3DP</t>
  </si>
  <si>
    <t>AMER-2023-137085</t>
  </si>
  <si>
    <t>1322JXKRGI</t>
  </si>
  <si>
    <t>EMEA-2022-133123</t>
  </si>
  <si>
    <t>JZ4WOUQTDW</t>
  </si>
  <si>
    <t>APJ-2022-128195</t>
  </si>
  <si>
    <t>TRVL96M74Q</t>
  </si>
  <si>
    <t>AMER-2021-153220</t>
  </si>
  <si>
    <t>VXICKNC0PJ</t>
  </si>
  <si>
    <t>APJ-2020-123064</t>
  </si>
  <si>
    <t>H5LXW8LBRE</t>
  </si>
  <si>
    <t>EMEA-2023-156412</t>
  </si>
  <si>
    <t>ES0H850C15</t>
  </si>
  <si>
    <t>EMEA-2022-144211</t>
  </si>
  <si>
    <t>O845JSZ17X</t>
  </si>
  <si>
    <t>AMER-2022-138079</t>
  </si>
  <si>
    <t>LARZ3NLEID</t>
  </si>
  <si>
    <t>EMEA-2020-143182</t>
  </si>
  <si>
    <t>ZX1H7O018N</t>
  </si>
  <si>
    <t>AMER-2022-161662</t>
  </si>
  <si>
    <t>Harry Sharp</t>
  </si>
  <si>
    <t>IMGO8BTZKA</t>
  </si>
  <si>
    <t>EMEA-2020-145317</t>
  </si>
  <si>
    <t>7RRDQD0HXL</t>
  </si>
  <si>
    <t>APJ-2020-143413</t>
  </si>
  <si>
    <t>AAYECLVKWH</t>
  </si>
  <si>
    <t>EMEA-2023-156818</t>
  </si>
  <si>
    <t>RDMYD5FEYY</t>
  </si>
  <si>
    <t>APJ-2023-155873</t>
  </si>
  <si>
    <t>QQCQGVKWDR</t>
  </si>
  <si>
    <t>AMER-2021-121797</t>
  </si>
  <si>
    <t>FJLCTY0JMC</t>
  </si>
  <si>
    <t>EMEA-2021-120572</t>
  </si>
  <si>
    <t>W6IORXGEOI</t>
  </si>
  <si>
    <t>AMER-2023-132430</t>
  </si>
  <si>
    <t>98DW464XHG</t>
  </si>
  <si>
    <t>EMEA-2023-146031</t>
  </si>
  <si>
    <t>9QZLYZD2IT</t>
  </si>
  <si>
    <t>EMEA-2020-110100</t>
  </si>
  <si>
    <t>1054YDVY8W</t>
  </si>
  <si>
    <t>AMER-2021-103723</t>
  </si>
  <si>
    <t>HV8HAM3Q8Q</t>
  </si>
  <si>
    <t>EMEA-2020-127187</t>
  </si>
  <si>
    <t>FXV7F83664</t>
  </si>
  <si>
    <t>EMEA-2023-128475</t>
  </si>
  <si>
    <t>Samantha Paterson</t>
  </si>
  <si>
    <t>8FCMLBY9MU</t>
  </si>
  <si>
    <t>EMEA-2020-100006</t>
  </si>
  <si>
    <t>URIROI2BFF</t>
  </si>
  <si>
    <t>AMER-2023-144827</t>
  </si>
  <si>
    <t>U5FR4EPPHS</t>
  </si>
  <si>
    <t>APJ-2020-110030</t>
  </si>
  <si>
    <t>M2S2YSXQ17</t>
  </si>
  <si>
    <t>EMEA-2020-121286</t>
  </si>
  <si>
    <t>46WANPMN4C</t>
  </si>
  <si>
    <t>EMEA-2022-164735</t>
  </si>
  <si>
    <t>T6JJP5B94P</t>
  </si>
  <si>
    <t>AMER-2020-153479</t>
  </si>
  <si>
    <t>Andrea Rampling</t>
  </si>
  <si>
    <t>EN2A4GAP9G</t>
  </si>
  <si>
    <t>EMEA-2023-149888</t>
  </si>
  <si>
    <t>4UFRE8Y49W</t>
  </si>
  <si>
    <t>AMER-2023-119193</t>
  </si>
  <si>
    <t>P6Y4M3XSVC</t>
  </si>
  <si>
    <t>AMER-2023-104801</t>
  </si>
  <si>
    <t>Theresa Murray</t>
  </si>
  <si>
    <t>IRR32ZJCLU</t>
  </si>
  <si>
    <t>AMER-2020-107594</t>
  </si>
  <si>
    <t>1ZZAJ2RSGP</t>
  </si>
  <si>
    <t>APJ-2021-129770</t>
  </si>
  <si>
    <t>2FSG2WKCPI</t>
  </si>
  <si>
    <t>APJ-2021-115798</t>
  </si>
  <si>
    <t>LW1SGPXCVE</t>
  </si>
  <si>
    <t>EMEA-2023-122707</t>
  </si>
  <si>
    <t>CAIKL80QRN</t>
  </si>
  <si>
    <t>AMER-2022-165015</t>
  </si>
  <si>
    <t>MGVILPK928</t>
  </si>
  <si>
    <t>AMER-2020-149244</t>
  </si>
  <si>
    <t>Christian Glover</t>
  </si>
  <si>
    <t>HUXO1CWZ17</t>
  </si>
  <si>
    <t>AMER-2021-140144</t>
  </si>
  <si>
    <t>G4TCVFG0I2</t>
  </si>
  <si>
    <t>EMEA-2023-163321</t>
  </si>
  <si>
    <t>CHHLP9R240</t>
  </si>
  <si>
    <t>APJ-2020-155887</t>
  </si>
  <si>
    <t>NCS25WSPZ2</t>
  </si>
  <si>
    <t>APJ-2021-165449</t>
  </si>
  <si>
    <t>KKBSHJ4Y55</t>
  </si>
  <si>
    <t>EMEA-2021-110247</t>
  </si>
  <si>
    <t>Kimberly Black</t>
  </si>
  <si>
    <t>3D2GCZ2SIV</t>
  </si>
  <si>
    <t>AMER-2020-141257</t>
  </si>
  <si>
    <t>NNMMAVKFL7</t>
  </si>
  <si>
    <t>AMER-2020-154669</t>
  </si>
  <si>
    <t>Wilmington</t>
  </si>
  <si>
    <t>AQ08V66IDQ</t>
  </si>
  <si>
    <t>AMER-2020-158029</t>
  </si>
  <si>
    <t>5EP4QIR8G9</t>
  </si>
  <si>
    <t>AMER-2021-155306</t>
  </si>
  <si>
    <t>Julian Morrison</t>
  </si>
  <si>
    <t>854RJ4O500</t>
  </si>
  <si>
    <t>EMEA-2022-127775</t>
  </si>
  <si>
    <t>VMA1SAUQZW</t>
  </si>
  <si>
    <t>EMEA-2022-146171</t>
  </si>
  <si>
    <t>Oliver King</t>
  </si>
  <si>
    <t>GPV73IZQ6N</t>
  </si>
  <si>
    <t>EMEA-2020-129574</t>
  </si>
  <si>
    <t>Sally Nolan</t>
  </si>
  <si>
    <t>O0ZHNWOJJ5</t>
  </si>
  <si>
    <t>AMER-2023-126536</t>
  </si>
  <si>
    <t>60BMGNEQ0P</t>
  </si>
  <si>
    <t>EMEA-2023-165757</t>
  </si>
  <si>
    <t>XMMJEVP36D</t>
  </si>
  <si>
    <t>EMEA-2023-167752</t>
  </si>
  <si>
    <t>WH24YH1285</t>
  </si>
  <si>
    <t>APJ-2021-122140</t>
  </si>
  <si>
    <t>Claire Vance</t>
  </si>
  <si>
    <t>2MJ6VMC4PF</t>
  </si>
  <si>
    <t>EMEA-2022-163986</t>
  </si>
  <si>
    <t>Bologna</t>
  </si>
  <si>
    <t>9SRV2BRJXB</t>
  </si>
  <si>
    <t>EMEA-2023-158967</t>
  </si>
  <si>
    <t>CMB13LN19J</t>
  </si>
  <si>
    <t>AMER-2022-131576</t>
  </si>
  <si>
    <t>8HU11PMU3W</t>
  </si>
  <si>
    <t>AMER-2023-143455</t>
  </si>
  <si>
    <t>K55XGMB1KM</t>
  </si>
  <si>
    <t>AMER-2022-144729</t>
  </si>
  <si>
    <t>TKS6VKPGF8</t>
  </si>
  <si>
    <t>EMEA-2021-127019</t>
  </si>
  <si>
    <t>UVODXZGQQR</t>
  </si>
  <si>
    <t>AMER-2021-138534</t>
  </si>
  <si>
    <t>Indianapolis</t>
  </si>
  <si>
    <t>CUS0OFAKS4</t>
  </si>
  <si>
    <t>EMEA-2023-108322</t>
  </si>
  <si>
    <t>Nuremberg</t>
  </si>
  <si>
    <t>92PCPDWY9U</t>
  </si>
  <si>
    <t>EMEA-2023-167668</t>
  </si>
  <si>
    <t>PULRCO6M2U</t>
  </si>
  <si>
    <t>EMEA-2023-146724</t>
  </si>
  <si>
    <t>OO8DPOBOGH</t>
  </si>
  <si>
    <t>AMER-2022-139878</t>
  </si>
  <si>
    <t>ZED9EWHMQ5</t>
  </si>
  <si>
    <t>EMEA-2022-106677</t>
  </si>
  <si>
    <t>ME6QQC2A7X</t>
  </si>
  <si>
    <t>AMER-2022-116974</t>
  </si>
  <si>
    <t>SQX8AI7PNT</t>
  </si>
  <si>
    <t>AMER-2021-149972</t>
  </si>
  <si>
    <t>HSN4S6KR6Y</t>
  </si>
  <si>
    <t>APJ-2020-117744</t>
  </si>
  <si>
    <t>Hiroshima</t>
  </si>
  <si>
    <t>SUTY3GCF4D</t>
  </si>
  <si>
    <t>AMER-2020-125514</t>
  </si>
  <si>
    <t>01JQ4CTAR9</t>
  </si>
  <si>
    <t>AMER-2020-154599</t>
  </si>
  <si>
    <t>Lakewood</t>
  </si>
  <si>
    <t>HRCXUVQ89F</t>
  </si>
  <si>
    <t>EMEA-2023-158743</t>
  </si>
  <si>
    <t>RGCY5VZGG6</t>
  </si>
  <si>
    <t>EMEA-2022-153318</t>
  </si>
  <si>
    <t>GB1VLN1LE7</t>
  </si>
  <si>
    <t>EMEA-2021-110163</t>
  </si>
  <si>
    <t>68CWIAHP4L</t>
  </si>
  <si>
    <t>APJ-2023-143329</t>
  </si>
  <si>
    <t>Jonathan Grant</t>
  </si>
  <si>
    <t>8DB1GUT8Q2</t>
  </si>
  <si>
    <t>AMER-2021-159380</t>
  </si>
  <si>
    <t>YOWWEV73CQ</t>
  </si>
  <si>
    <t>APJ-2021-122623</t>
  </si>
  <si>
    <t>S6MM7FNF9E</t>
  </si>
  <si>
    <t>AMER-2021-148635</t>
  </si>
  <si>
    <t>Olivia Hamilton</t>
  </si>
  <si>
    <t>L36V9DB1DS</t>
  </si>
  <si>
    <t>EMEA-2021-135685</t>
  </si>
  <si>
    <t>JCOBSVM5ZP</t>
  </si>
  <si>
    <t>APJ-2021-104626</t>
  </si>
  <si>
    <t>Julian Short</t>
  </si>
  <si>
    <t>PIBWXUD8W8</t>
  </si>
  <si>
    <t>AMER-2022-160500</t>
  </si>
  <si>
    <t>Phil Mills</t>
  </si>
  <si>
    <t>PX1JE4NH2D</t>
  </si>
  <si>
    <t>AMER-2023-100202</t>
  </si>
  <si>
    <t>6XPUNQOX4G</t>
  </si>
  <si>
    <t>APJ-2023-131016</t>
  </si>
  <si>
    <t>G1T154DZWY</t>
  </si>
  <si>
    <t>APJ-2020-112914</t>
  </si>
  <si>
    <t>M2BKRDO58U</t>
  </si>
  <si>
    <t>AMER-2022-124149</t>
  </si>
  <si>
    <t>U6OHL7Y8SN</t>
  </si>
  <si>
    <t>EMEA-2020-148915</t>
  </si>
  <si>
    <t>NGOQ8R6O6Q</t>
  </si>
  <si>
    <t>EMEA-2023-134649</t>
  </si>
  <si>
    <t>Carl Avery</t>
  </si>
  <si>
    <t>31UDZUVHNO</t>
  </si>
  <si>
    <t>AMER-2023-110842</t>
  </si>
  <si>
    <t>B9708JMZWR</t>
  </si>
  <si>
    <t>EMEA-2022-147368</t>
  </si>
  <si>
    <t>AMPLWIHNQR</t>
  </si>
  <si>
    <t>EMEA-2021-104185</t>
  </si>
  <si>
    <t>E6EM89J408</t>
  </si>
  <si>
    <t>EMEA-2020-125521</t>
  </si>
  <si>
    <t>CJ57AZURB1</t>
  </si>
  <si>
    <t>EMEA-2023-135062</t>
  </si>
  <si>
    <t>A7L0HO4AGE</t>
  </si>
  <si>
    <t>APJ-2023-135650</t>
  </si>
  <si>
    <t>James Fisher</t>
  </si>
  <si>
    <t>RKUGXEU2M9</t>
  </si>
  <si>
    <t>EMEA-2023-112865</t>
  </si>
  <si>
    <t>4LVWGACAKK</t>
  </si>
  <si>
    <t>APJ-2022-162852</t>
  </si>
  <si>
    <t>2ZM2MTQWNZ</t>
  </si>
  <si>
    <t>APJ-2023-138163</t>
  </si>
  <si>
    <t>RH07XG66ST</t>
  </si>
  <si>
    <t>APJ-2023-152093</t>
  </si>
  <si>
    <t>IR7A1TIXWN</t>
  </si>
  <si>
    <t>EMEA-2023-157854</t>
  </si>
  <si>
    <t>Liam Robertson</t>
  </si>
  <si>
    <t>DKGMUMPA8Y</t>
  </si>
  <si>
    <t>EMEA-2022-123617</t>
  </si>
  <si>
    <t>MECYB6WUU3</t>
  </si>
  <si>
    <t>EMEA-2022-128293</t>
  </si>
  <si>
    <t>O9VU9RQ6Q6</t>
  </si>
  <si>
    <t>APJ-2023-107342</t>
  </si>
  <si>
    <t>Ian Jones</t>
  </si>
  <si>
    <t>98JU935GZT</t>
  </si>
  <si>
    <t>EMEA-2022-136371</t>
  </si>
  <si>
    <t>UDNAA8HQOT</t>
  </si>
  <si>
    <t>APJ-2023-137344</t>
  </si>
  <si>
    <t>RZL2ZQ3RGZ</t>
  </si>
  <si>
    <t>EMEA-2023-169810</t>
  </si>
  <si>
    <t>JPVQMVT1TD</t>
  </si>
  <si>
    <t>AMER-2022-128594</t>
  </si>
  <si>
    <t>SE6E1M4HN2</t>
  </si>
  <si>
    <t>EMEA-2022-154690</t>
  </si>
  <si>
    <t>Alexander Langdon</t>
  </si>
  <si>
    <t>DPLAWID92L</t>
  </si>
  <si>
    <t>EMEA-2023-138975</t>
  </si>
  <si>
    <t>ABVG59XUA9</t>
  </si>
  <si>
    <t>EMEA-2023-106537</t>
  </si>
  <si>
    <t>YL32IMPSHB</t>
  </si>
  <si>
    <t>AMER-2023-103828</t>
  </si>
  <si>
    <t>XC2W9HGV45</t>
  </si>
  <si>
    <t>AMER-2022-115588</t>
  </si>
  <si>
    <t>BAJGK3E29E</t>
  </si>
  <si>
    <t>EMEA-2023-143861</t>
  </si>
  <si>
    <t>XBBZE3S8UV</t>
  </si>
  <si>
    <t>AMER-2020-148040</t>
  </si>
  <si>
    <t>Stephen Robertson</t>
  </si>
  <si>
    <t>N7FK5R3512</t>
  </si>
  <si>
    <t>AMER-2023-135167</t>
  </si>
  <si>
    <t>8M36H2OAU7</t>
  </si>
  <si>
    <t>AMER-2023-137022</t>
  </si>
  <si>
    <t>F6Q4YAJIJB</t>
  </si>
  <si>
    <t>EMEA-2023-102638</t>
  </si>
  <si>
    <t>VDC6L344GG</t>
  </si>
  <si>
    <t>AMER-2022-167339</t>
  </si>
  <si>
    <t>36C6VHSODZ</t>
  </si>
  <si>
    <t>AMER-2022-152072</t>
  </si>
  <si>
    <t>2VROZH9QQT</t>
  </si>
  <si>
    <t>AMER-2022-102932</t>
  </si>
  <si>
    <t>V1D0ILBTUG</t>
  </si>
  <si>
    <t>APJ-2020-165540</t>
  </si>
  <si>
    <t>GV9SB1GSN9</t>
  </si>
  <si>
    <t>AMER-2022-130799</t>
  </si>
  <si>
    <t>Z08VCAUG84</t>
  </si>
  <si>
    <t>AMER-2022-164483</t>
  </si>
  <si>
    <t>NEST6CZF5F</t>
  </si>
  <si>
    <t>AMER-2022-159856</t>
  </si>
  <si>
    <t>833AMMWD4T</t>
  </si>
  <si>
    <t>AMER-2023-102099</t>
  </si>
  <si>
    <t>O9FM6WAG1N</t>
  </si>
  <si>
    <t>AMER-2023-164049</t>
  </si>
  <si>
    <t>D1UWAMJPT5</t>
  </si>
  <si>
    <t>EMEA-2020-142727</t>
  </si>
  <si>
    <t>Michael Nolan</t>
  </si>
  <si>
    <t>F66LCY0O5L</t>
  </si>
  <si>
    <t>EMEA-2023-139913</t>
  </si>
  <si>
    <t>52U5T9ZGNJ</t>
  </si>
  <si>
    <t>EMEA-2020-169033</t>
  </si>
  <si>
    <t>RQB55YDJ8U</t>
  </si>
  <si>
    <t>EMEA-2022-164630</t>
  </si>
  <si>
    <t>25M57LOO9M</t>
  </si>
  <si>
    <t>APJ-2021-114839</t>
  </si>
  <si>
    <t>YCLQD9PJVU</t>
  </si>
  <si>
    <t>EMEA-2021-166464</t>
  </si>
  <si>
    <t>2KIA1N4KZI</t>
  </si>
  <si>
    <t>EMEA-2023-124898</t>
  </si>
  <si>
    <t>JMIEF03ZZ6</t>
  </si>
  <si>
    <t>APJ-2022-164035</t>
  </si>
  <si>
    <t>PED0HWZXC4</t>
  </si>
  <si>
    <t>APJ-2022-153577</t>
  </si>
  <si>
    <t>CV407JLNVB</t>
  </si>
  <si>
    <t>AMER-2020-127586</t>
  </si>
  <si>
    <t>KNIC34VXJF</t>
  </si>
  <si>
    <t>EMEA-2023-121615</t>
  </si>
  <si>
    <t>QJE0TP0AWZ</t>
  </si>
  <si>
    <t>AMER-2023-166415</t>
  </si>
  <si>
    <t>XKK13XSDZN</t>
  </si>
  <si>
    <t>EMEA-2021-118444</t>
  </si>
  <si>
    <t>9XTIGOFNV4</t>
  </si>
  <si>
    <t>EMEA-2020-113929</t>
  </si>
  <si>
    <t>SQWYXHDKSD</t>
  </si>
  <si>
    <t>APJ-2021-134747</t>
  </si>
  <si>
    <t>Chennai</t>
  </si>
  <si>
    <t>X383SROU43</t>
  </si>
  <si>
    <t>APJ-2023-155047</t>
  </si>
  <si>
    <t>NZE26APNMM</t>
  </si>
  <si>
    <t>EMEA-2022-160129</t>
  </si>
  <si>
    <t>W4JF628GLD</t>
  </si>
  <si>
    <t>AMER-2023-164329</t>
  </si>
  <si>
    <t>2TXI91KP83</t>
  </si>
  <si>
    <t>APJ-2021-141453</t>
  </si>
  <si>
    <t>K6DYS7Z02K</t>
  </si>
  <si>
    <t>AMER-2020-156993</t>
  </si>
  <si>
    <t>22RI52CUMR</t>
  </si>
  <si>
    <t>EMEA-2020-157721</t>
  </si>
  <si>
    <t>1P99QINAL8</t>
  </si>
  <si>
    <t>EMEA-2023-128629</t>
  </si>
  <si>
    <t>Rachel Blake</t>
  </si>
  <si>
    <t>BBVDKE1E7E</t>
  </si>
  <si>
    <t>EMEA-2023-158106</t>
  </si>
  <si>
    <t>NAL30TUFNF</t>
  </si>
  <si>
    <t>EMEA-2023-120390</t>
  </si>
  <si>
    <t>A1WAI6KQGM</t>
  </si>
  <si>
    <t>AMER-2023-143434</t>
  </si>
  <si>
    <t>LDX13O3UT8</t>
  </si>
  <si>
    <t>AMER-2021-168564</t>
  </si>
  <si>
    <t>UFYMDZFY4E</t>
  </si>
  <si>
    <t>AMER-2022-169040</t>
  </si>
  <si>
    <t>P4TO41TRDM</t>
  </si>
  <si>
    <t>EMEA-2023-155880</t>
  </si>
  <si>
    <t>3WRR3794RP</t>
  </si>
  <si>
    <t>AMER-2023-126242</t>
  </si>
  <si>
    <t>1G5UDUGMPI</t>
  </si>
  <si>
    <t>AMER-2022-166443</t>
  </si>
  <si>
    <t>4CYD72ZMNN</t>
  </si>
  <si>
    <t>AMER-2023-169859</t>
  </si>
  <si>
    <t>D9HUIU1GA1</t>
  </si>
  <si>
    <t>AMER-2023-134915</t>
  </si>
  <si>
    <t>Alan Berry</t>
  </si>
  <si>
    <t>YO3DE9ELHS</t>
  </si>
  <si>
    <t>EMEA-2022-153353</t>
  </si>
  <si>
    <t>UR0G04TMZK</t>
  </si>
  <si>
    <t>EMEA-2023-123638</t>
  </si>
  <si>
    <t>Felicity Abraham</t>
  </si>
  <si>
    <t>YQZKMQYUOS</t>
  </si>
  <si>
    <t>AMER-2023-168900</t>
  </si>
  <si>
    <t>JX3HE6CSD7</t>
  </si>
  <si>
    <t>AMER-2021-158456</t>
  </si>
  <si>
    <t>BFQUIMLEFL</t>
  </si>
  <si>
    <t>AMER-2023-143665</t>
  </si>
  <si>
    <t>LLCKQ79TEC</t>
  </si>
  <si>
    <t>AMER-2023-137428</t>
  </si>
  <si>
    <t>Samantha Ince</t>
  </si>
  <si>
    <t>H7X0FVZNP2</t>
  </si>
  <si>
    <t>APJ-2020-162866</t>
  </si>
  <si>
    <t>KVH1P5KE54</t>
  </si>
  <si>
    <t>EMEA-2023-167941</t>
  </si>
  <si>
    <t>VLODR9IWT3</t>
  </si>
  <si>
    <t>APJ-2023-111808</t>
  </si>
  <si>
    <t>K3EDK67V86</t>
  </si>
  <si>
    <t>APJ-2021-137512</t>
  </si>
  <si>
    <t>TBHNBA96LE</t>
  </si>
  <si>
    <t>EMEA-2023-139773</t>
  </si>
  <si>
    <t>GCMJJXNGSS</t>
  </si>
  <si>
    <t>EMEA-2023-134607</t>
  </si>
  <si>
    <t>QQAEK646W8</t>
  </si>
  <si>
    <t>AMER-2020-109232</t>
  </si>
  <si>
    <t>E74RB0N8HB</t>
  </si>
  <si>
    <t>EMEA-2021-139850</t>
  </si>
  <si>
    <t>Dylan Ince</t>
  </si>
  <si>
    <t>TDD7SAWYJK</t>
  </si>
  <si>
    <t>AMER-2020-131310</t>
  </si>
  <si>
    <t>I22LOIKD0R</t>
  </si>
  <si>
    <t>EMEA-2020-112872</t>
  </si>
  <si>
    <t>JJNVWIBJKY</t>
  </si>
  <si>
    <t>EMEA-2022-139269</t>
  </si>
  <si>
    <t>Frank Davidson</t>
  </si>
  <si>
    <t>Y3TGLXFYCW</t>
  </si>
  <si>
    <t>AMER-2022-139010</t>
  </si>
  <si>
    <t>4X705CFE2J</t>
  </si>
  <si>
    <t>EMEA-2022-134376</t>
  </si>
  <si>
    <t>W7J0FPCRL2</t>
  </si>
  <si>
    <t>AMER-2023-147291</t>
  </si>
  <si>
    <t>W9JEUDJUS3</t>
  </si>
  <si>
    <t>AMER-2022-112893</t>
  </si>
  <si>
    <t>YT787VAW3K</t>
  </si>
  <si>
    <t>AMER-2020-150532</t>
  </si>
  <si>
    <t>I2X5CA6IMY</t>
  </si>
  <si>
    <t>EMEA-2020-138317</t>
  </si>
  <si>
    <t>DAJ7G2UX09</t>
  </si>
  <si>
    <t>AMER-2021-130610</t>
  </si>
  <si>
    <t>OQNOGQLDTH</t>
  </si>
  <si>
    <t>EMEA-2023-104381</t>
  </si>
  <si>
    <t>FTBWZXLC8A</t>
  </si>
  <si>
    <t>EMEA-2022-131499</t>
  </si>
  <si>
    <t>Dan Hunter</t>
  </si>
  <si>
    <t>XLUQK89N8D</t>
  </si>
  <si>
    <t>EMEA-2020-148761</t>
  </si>
  <si>
    <t>Florence</t>
  </si>
  <si>
    <t>XZ5R8R9KLO</t>
  </si>
  <si>
    <t>EMEA-2023-116519</t>
  </si>
  <si>
    <t>M33Z0H3MGH</t>
  </si>
  <si>
    <t>AMER-2020-130729</t>
  </si>
  <si>
    <t>MQSFX0L2IN</t>
  </si>
  <si>
    <t>EMEA-2022-124772</t>
  </si>
  <si>
    <t>56T08M31OV</t>
  </si>
  <si>
    <t>AMER-2022-115525</t>
  </si>
  <si>
    <t>L61YOEZZP3</t>
  </si>
  <si>
    <t>EMEA-2023-134845</t>
  </si>
  <si>
    <t>Joshua Vaughan</t>
  </si>
  <si>
    <t>RAFG5YPDF9</t>
  </si>
  <si>
    <t>EMEA-2021-138919</t>
  </si>
  <si>
    <t>YN2OA7CRUK</t>
  </si>
  <si>
    <t>APJ-2022-160528</t>
  </si>
  <si>
    <t>UPYDUA8X0B</t>
  </si>
  <si>
    <t>EMEA-2021-123568</t>
  </si>
  <si>
    <t>AOB3WUJJZ8</t>
  </si>
  <si>
    <t>APJ-2023-124674</t>
  </si>
  <si>
    <t>Joanne Davies</t>
  </si>
  <si>
    <t>JQBH1P1VDY</t>
  </si>
  <si>
    <t>EMEA-2021-164441</t>
  </si>
  <si>
    <t>D63ZRIF63M</t>
  </si>
  <si>
    <t>EMEA-2023-169054</t>
  </si>
  <si>
    <t>QNM3BQU931</t>
  </si>
  <si>
    <t>EMEA-2020-106719</t>
  </si>
  <si>
    <t>F5ZUPPVM9V</t>
  </si>
  <si>
    <t>EMEA-2023-116855</t>
  </si>
  <si>
    <t>M8I9NJA2XZ</t>
  </si>
  <si>
    <t>EMEA-2022-164189</t>
  </si>
  <si>
    <t>Ghent</t>
  </si>
  <si>
    <t>NF2Y212AF6</t>
  </si>
  <si>
    <t>AMER-2021-168480</t>
  </si>
  <si>
    <t>Ella King</t>
  </si>
  <si>
    <t>5LNHVC05X7</t>
  </si>
  <si>
    <t>EMEA-2022-114293</t>
  </si>
  <si>
    <t>VVJ9UZYPGE</t>
  </si>
  <si>
    <t>EMEA-2023-134173</t>
  </si>
  <si>
    <t>T7NBFYX3VB</t>
  </si>
  <si>
    <t>EMEA-2021-123960</t>
  </si>
  <si>
    <t>3AOR3P2IQ8</t>
  </si>
  <si>
    <t>AMER-2023-101749</t>
  </si>
  <si>
    <t>0XYOG7JD64</t>
  </si>
  <si>
    <t>EMEA-2022-147991</t>
  </si>
  <si>
    <t>KS1KKGRE60</t>
  </si>
  <si>
    <t>AMER-2023-149559</t>
  </si>
  <si>
    <t>SMHHXHJXLM</t>
  </si>
  <si>
    <t>AMER-2021-135174</t>
  </si>
  <si>
    <t>KNH1KM7364</t>
  </si>
  <si>
    <t>EMEA-2023-125290</t>
  </si>
  <si>
    <t>ZSPYGMXEXV</t>
  </si>
  <si>
    <t>AMER-2020-137351</t>
  </si>
  <si>
    <t>8KV5J8MXG2</t>
  </si>
  <si>
    <t>EMEA-2023-121419</t>
  </si>
  <si>
    <t>Emma Langdon</t>
  </si>
  <si>
    <t>0DJG6GAD2T</t>
  </si>
  <si>
    <t>APJ-2023-148054</t>
  </si>
  <si>
    <t>Taiwan</t>
  </si>
  <si>
    <t>Taipei</t>
  </si>
  <si>
    <t>2A7XZ4EU98</t>
  </si>
  <si>
    <t>AMER-2022-128517</t>
  </si>
  <si>
    <t>Jacob Paterson</t>
  </si>
  <si>
    <t>OHBFE2HEFJ</t>
  </si>
  <si>
    <t>APJ-2021-100377</t>
  </si>
  <si>
    <t>U5F97UCER2</t>
  </si>
  <si>
    <t>AMER-2023-131492</t>
  </si>
  <si>
    <t>CJ6FJ8GOLV</t>
  </si>
  <si>
    <t>AMER-2022-144554</t>
  </si>
  <si>
    <t>DDO5VVG51T</t>
  </si>
  <si>
    <t>APJ-2023-127621</t>
  </si>
  <si>
    <t>Joan Glover</t>
  </si>
  <si>
    <t>Y8L1RAHB40</t>
  </si>
  <si>
    <t>APJ-2021-145184</t>
  </si>
  <si>
    <t>8V9XUM7N3S</t>
  </si>
  <si>
    <t>APJ-2023-106859</t>
  </si>
  <si>
    <t>Leonard Ogden</t>
  </si>
  <si>
    <t>57UB8RV0S3</t>
  </si>
  <si>
    <t>AMER-2023-120089</t>
  </si>
  <si>
    <t>B4S2XBIJNV</t>
  </si>
  <si>
    <t>APJ-2020-119375</t>
  </si>
  <si>
    <t>W53349CTX5</t>
  </si>
  <si>
    <t>AMER-2022-125206</t>
  </si>
  <si>
    <t>5FMBCHYE3L</t>
  </si>
  <si>
    <t>AMER-2021-126137</t>
  </si>
  <si>
    <t>954D46KTEA</t>
  </si>
  <si>
    <t>APJ-2020-143903</t>
  </si>
  <si>
    <t>AEZLE12XDV</t>
  </si>
  <si>
    <t>AMER-2020-104780</t>
  </si>
  <si>
    <t>YPV0Y2MFAZ</t>
  </si>
  <si>
    <t>AMER-2023-101182</t>
  </si>
  <si>
    <t>Colin White</t>
  </si>
  <si>
    <t>Arlington</t>
  </si>
  <si>
    <t>75IYDXPDP5</t>
  </si>
  <si>
    <t>EMEA-2023-132297</t>
  </si>
  <si>
    <t>2ROI4RDDHQ</t>
  </si>
  <si>
    <t>EMEA-2020-100328</t>
  </si>
  <si>
    <t>6EBNJAD4LO</t>
  </si>
  <si>
    <t>APJ-2023-118773</t>
  </si>
  <si>
    <t>79RC5WA575</t>
  </si>
  <si>
    <t>EMEA-2023-159205</t>
  </si>
  <si>
    <t>HO059RTKJQ</t>
  </si>
  <si>
    <t>APJ-2022-112123</t>
  </si>
  <si>
    <t>XNA1J8OPGR</t>
  </si>
  <si>
    <t>APJ-2021-114468</t>
  </si>
  <si>
    <t>R3YOHAAQE4</t>
  </si>
  <si>
    <t>APJ-2023-135692</t>
  </si>
  <si>
    <t>ONKB7RUATY</t>
  </si>
  <si>
    <t>EMEA-2023-131233</t>
  </si>
  <si>
    <t>M4EU0BVFH5</t>
  </si>
  <si>
    <t>EMEA-2023-119578</t>
  </si>
  <si>
    <t>Jessica Hughes</t>
  </si>
  <si>
    <t>1WDESK30PU</t>
  </si>
  <si>
    <t>AMER-2022-124562</t>
  </si>
  <si>
    <t>YZF3EU2J3V</t>
  </si>
  <si>
    <t>EMEA-2023-140074</t>
  </si>
  <si>
    <t>Jennifer Avery</t>
  </si>
  <si>
    <t>5UGCFS56CN</t>
  </si>
  <si>
    <t>APJ-2022-103037</t>
  </si>
  <si>
    <t>V7FHUAJK95</t>
  </si>
  <si>
    <t>APJ-2023-127460</t>
  </si>
  <si>
    <t>0YG2KBC1SY</t>
  </si>
  <si>
    <t>EMEA-2022-121671</t>
  </si>
  <si>
    <t>HV58R1K6JQ</t>
  </si>
  <si>
    <t>AMER-2022-150350</t>
  </si>
  <si>
    <t>JTB1IFLX2O</t>
  </si>
  <si>
    <t>EMEA-2021-121720</t>
  </si>
  <si>
    <t>T71VAB0D6A</t>
  </si>
  <si>
    <t>EMEA-2023-149895</t>
  </si>
  <si>
    <t>Jennifer Watson</t>
  </si>
  <si>
    <t>V62TK4WMBT</t>
  </si>
  <si>
    <t>EMEA-2023-147564</t>
  </si>
  <si>
    <t>V4FU1MJHJC</t>
  </si>
  <si>
    <t>AMER-2020-136399</t>
  </si>
  <si>
    <t>0CSFW8FVIH</t>
  </si>
  <si>
    <t>EMEA-2020-107916</t>
  </si>
  <si>
    <t>Anna Reid</t>
  </si>
  <si>
    <t>MAAPZ42V6B</t>
  </si>
  <si>
    <t>APJ-2023-164168</t>
  </si>
  <si>
    <t>3UADEODA4K</t>
  </si>
  <si>
    <t>EMEA-2021-112557</t>
  </si>
  <si>
    <t>PVIAVQ85CT</t>
  </si>
  <si>
    <t>APJ-2020-122959</t>
  </si>
  <si>
    <t>LL4M4SVFK0</t>
  </si>
  <si>
    <t>AMER-2023-162572</t>
  </si>
  <si>
    <t>VQTCP4XJX6</t>
  </si>
  <si>
    <t>APJ-2022-148110</t>
  </si>
  <si>
    <t>P53KLM029O</t>
  </si>
  <si>
    <t>AMER-2023-131828</t>
  </si>
  <si>
    <t>Penelope Brown</t>
  </si>
  <si>
    <t>3HQXLNPEJO</t>
  </si>
  <si>
    <t>AMER-2020-109218</t>
  </si>
  <si>
    <t>GE2DPKPEG1</t>
  </si>
  <si>
    <t>EMEA-2022-120558</t>
  </si>
  <si>
    <t>ZG3F5I1NX1</t>
  </si>
  <si>
    <t>AMER-2020-109036</t>
  </si>
  <si>
    <t>0JRIZOOONV</t>
  </si>
  <si>
    <t>AMER-2021-147830</t>
  </si>
  <si>
    <t>PB8K9CNDBM</t>
  </si>
  <si>
    <t>EMEA-2023-150497</t>
  </si>
  <si>
    <t>5ZHYQBG5N6</t>
  </si>
  <si>
    <t>AMER-2020-128986</t>
  </si>
  <si>
    <t>Anna Fisher</t>
  </si>
  <si>
    <t>HSOOPTCRCM</t>
  </si>
  <si>
    <t>EMEA-2021-139584</t>
  </si>
  <si>
    <t>P17TL9RV5A</t>
  </si>
  <si>
    <t>EMEA-2022-162677</t>
  </si>
  <si>
    <t>B6OFSLWTVA</t>
  </si>
  <si>
    <t>APJ-2020-150924</t>
  </si>
  <si>
    <t>Matt Berry</t>
  </si>
  <si>
    <t>93PYFVZCME</t>
  </si>
  <si>
    <t>AMER-2020-153969</t>
  </si>
  <si>
    <t>SA1I28BDL3</t>
  </si>
  <si>
    <t>AMER-2022-146682</t>
  </si>
  <si>
    <t>C1KU8OVOG6</t>
  </si>
  <si>
    <t>EMEA-2022-138695</t>
  </si>
  <si>
    <t>2PYZ5MQETB</t>
  </si>
  <si>
    <t>AMER-2023-107461</t>
  </si>
  <si>
    <t>2I2TEMHXBB</t>
  </si>
  <si>
    <t>APJ-2022-133879</t>
  </si>
  <si>
    <t>6BDTBTQDM7</t>
  </si>
  <si>
    <t>AMER-2023-157483</t>
  </si>
  <si>
    <t>9AG0BR7PIH</t>
  </si>
  <si>
    <t>EMEA-2023-132059</t>
  </si>
  <si>
    <t>14FCKG6XFM</t>
  </si>
  <si>
    <t>EMEA-2023-122280</t>
  </si>
  <si>
    <t>YK4S7SFA4G</t>
  </si>
  <si>
    <t>EMEA-2023-105235</t>
  </si>
  <si>
    <t>MVM7JFIIA9</t>
  </si>
  <si>
    <t>APJ-2023-152912</t>
  </si>
  <si>
    <t>TP4YXZ9E2B</t>
  </si>
  <si>
    <t>APJ-2020-123498</t>
  </si>
  <si>
    <t>R6Z58L7PXF</t>
  </si>
  <si>
    <t>APJ-2023-159352</t>
  </si>
  <si>
    <t>6A3C22RW9I</t>
  </si>
  <si>
    <t>AMER-2023-146416</t>
  </si>
  <si>
    <t>San Jose</t>
  </si>
  <si>
    <t>S8ZIWUFVAA</t>
  </si>
  <si>
    <t>APJ-2021-163783</t>
  </si>
  <si>
    <t>3JUD2OPDSF</t>
  </si>
  <si>
    <t>EMEA-2023-123981</t>
  </si>
  <si>
    <t>X5UHHW6ZCK</t>
  </si>
  <si>
    <t>APJ-2023-158953</t>
  </si>
  <si>
    <t>WEGJJH2BIJ</t>
  </si>
  <si>
    <t>APJ-2020-165428</t>
  </si>
  <si>
    <t>Christopher Hodges</t>
  </si>
  <si>
    <t>TGP6O376ZY</t>
  </si>
  <si>
    <t>EMEA-2022-169026</t>
  </si>
  <si>
    <t>D39BSKG34D</t>
  </si>
  <si>
    <t>EMEA-2023-109750</t>
  </si>
  <si>
    <t>LNQTI51YCG</t>
  </si>
  <si>
    <t>AMER-2021-149384</t>
  </si>
  <si>
    <t>DYDZGXR409</t>
  </si>
  <si>
    <t>EMEA-2020-131527</t>
  </si>
  <si>
    <t>DYU20S8K4X</t>
  </si>
  <si>
    <t>EMEA-2023-164000</t>
  </si>
  <si>
    <t>Ryan Jackson</t>
  </si>
  <si>
    <t>OLWD98H3ZA</t>
  </si>
  <si>
    <t>AMER-2020-164224</t>
  </si>
  <si>
    <t>IKAVCY3FYW</t>
  </si>
  <si>
    <t>AMER-2020-158372</t>
  </si>
  <si>
    <t>46YV79A3HL</t>
  </si>
  <si>
    <t>AMER-2022-108882</t>
  </si>
  <si>
    <t>I1MW3WVTFA</t>
  </si>
  <si>
    <t>APJ-2023-108245</t>
  </si>
  <si>
    <t>EVL53ZWT6B</t>
  </si>
  <si>
    <t>APJ-2020-142314</t>
  </si>
  <si>
    <t>F02QUBZLG2</t>
  </si>
  <si>
    <t>EMEA-2022-132409</t>
  </si>
  <si>
    <t>87V0H2W7C0</t>
  </si>
  <si>
    <t>AMER-2023-150189</t>
  </si>
  <si>
    <t>HQIS5CMY6U</t>
  </si>
  <si>
    <t>AMER-2020-114433</t>
  </si>
  <si>
    <t>ESW8EYZDBD</t>
  </si>
  <si>
    <t>EMEA-2023-104640</t>
  </si>
  <si>
    <t>5HP6GM46N9</t>
  </si>
  <si>
    <t>AMER-2021-137008</t>
  </si>
  <si>
    <t>4DDHV6PX0N</t>
  </si>
  <si>
    <t>AMER-2020-108189</t>
  </si>
  <si>
    <t>9RBAH4V6X8</t>
  </si>
  <si>
    <t>EMEA-2020-154641</t>
  </si>
  <si>
    <t>Q55VRRC0XF</t>
  </si>
  <si>
    <t>EMEA-2023-131625</t>
  </si>
  <si>
    <t>9BDOY92GFT</t>
  </si>
  <si>
    <t>APJ-2023-156356</t>
  </si>
  <si>
    <t>AWEFN15KKI</t>
  </si>
  <si>
    <t>AMER-2022-138933</t>
  </si>
  <si>
    <t>R72OYFOS4V</t>
  </si>
  <si>
    <t>EMEA-2022-140746</t>
  </si>
  <si>
    <t>B5PP3KHYM0</t>
  </si>
  <si>
    <t>EMEA-2022-146836</t>
  </si>
  <si>
    <t>Samantha Walker</t>
  </si>
  <si>
    <t>0UFTSRT49U</t>
  </si>
  <si>
    <t>APJ-2022-127971</t>
  </si>
  <si>
    <t>Simon Taylor</t>
  </si>
  <si>
    <t>V2U4GUWU7Z</t>
  </si>
  <si>
    <t>EMEA-2022-140809</t>
  </si>
  <si>
    <t>SDOIVYD9KL</t>
  </si>
  <si>
    <t>APJ-2023-114524</t>
  </si>
  <si>
    <t>3ZNLXR6XEQ</t>
  </si>
  <si>
    <t>APJ-2023-113355</t>
  </si>
  <si>
    <t>Phil Tucker</t>
  </si>
  <si>
    <t>H6RZ7FHYLQ</t>
  </si>
  <si>
    <t>AMER-2023-140907</t>
  </si>
  <si>
    <t>WTIC1Z8TE5</t>
  </si>
  <si>
    <t>AMER-2022-159730</t>
  </si>
  <si>
    <t>S18DCCWWWV</t>
  </si>
  <si>
    <t>AMER-2022-157868</t>
  </si>
  <si>
    <t>SQDI334D50</t>
  </si>
  <si>
    <t>EMEA-2023-119389</t>
  </si>
  <si>
    <t>Dorothy Pullman</t>
  </si>
  <si>
    <t>51SP4G0MJR</t>
  </si>
  <si>
    <t>APJ-2023-110373</t>
  </si>
  <si>
    <t>TWV4NNTMR3</t>
  </si>
  <si>
    <t>AMER-2022-155474</t>
  </si>
  <si>
    <t>K7GB0GGWF5</t>
  </si>
  <si>
    <t>EMEA-2021-155453</t>
  </si>
  <si>
    <t>JW48UYQ5IN</t>
  </si>
  <si>
    <t>EMEA-2022-161844</t>
  </si>
  <si>
    <t>B7ZIQHJ93T</t>
  </si>
  <si>
    <t>APJ-2022-162103</t>
  </si>
  <si>
    <t>Natalie Skinner</t>
  </si>
  <si>
    <t>JA9NCXKUB7</t>
  </si>
  <si>
    <t>APJ-2020-151554</t>
  </si>
  <si>
    <t>Katherine Manning</t>
  </si>
  <si>
    <t>WWVAISESGA</t>
  </si>
  <si>
    <t>AMER-2020-140662</t>
  </si>
  <si>
    <t>2Y6Q1MYTX7</t>
  </si>
  <si>
    <t>EMEA-2022-122518</t>
  </si>
  <si>
    <t>9KR77ZTUQ6</t>
  </si>
  <si>
    <t>EMEA-2020-126571</t>
  </si>
  <si>
    <t>XDT255605L</t>
  </si>
  <si>
    <t>EMEA-2020-143840</t>
  </si>
  <si>
    <t>Keith Morrison</t>
  </si>
  <si>
    <t>ZHJLWTMJDB</t>
  </si>
  <si>
    <t>EMEA-2020-115980</t>
  </si>
  <si>
    <t>5TWPKFFNMI</t>
  </si>
  <si>
    <t>AMER-2021-155145</t>
  </si>
  <si>
    <t>RVIATQM3TP</t>
  </si>
  <si>
    <t>AMER-2021-146038</t>
  </si>
  <si>
    <t>BOSK6Z0F2H</t>
  </si>
  <si>
    <t>AMER-2023-133865</t>
  </si>
  <si>
    <t>J6P2ZAEDE6</t>
  </si>
  <si>
    <t>APJ-2023-116358</t>
  </si>
  <si>
    <t>HMWXX8HUOD</t>
  </si>
  <si>
    <t>EMEA-2020-102988</t>
  </si>
  <si>
    <t>BOV68ETZQG</t>
  </si>
  <si>
    <t>EMEA-2020-117170</t>
  </si>
  <si>
    <t>982VNSDWMZ</t>
  </si>
  <si>
    <t>EMEA-2020-159478</t>
  </si>
  <si>
    <t>657I1MGZ0X</t>
  </si>
  <si>
    <t>AMER-2020-103702</t>
  </si>
  <si>
    <t>63KF59OFJ6</t>
  </si>
  <si>
    <t>APJ-2023-150525</t>
  </si>
  <si>
    <t>SMOFCPBQOQ</t>
  </si>
  <si>
    <t>AMER-2021-157770</t>
  </si>
  <si>
    <t>Fresno</t>
  </si>
  <si>
    <t>8JTIDN04N1</t>
  </si>
  <si>
    <t>AMER-2022-167290</t>
  </si>
  <si>
    <t>GBXR9IWSAO</t>
  </si>
  <si>
    <t>AMER-2020-106264</t>
  </si>
  <si>
    <t>63G7MGTNBC</t>
  </si>
  <si>
    <t>APJ-2020-138023</t>
  </si>
  <si>
    <t>6PAEGU8NQM</t>
  </si>
  <si>
    <t>EMEA-2023-113418</t>
  </si>
  <si>
    <t>7RF9YXZEY0</t>
  </si>
  <si>
    <t>AMER-2021-110569</t>
  </si>
  <si>
    <t>RGZZTSSNOY</t>
  </si>
  <si>
    <t>AMER-2023-136308</t>
  </si>
  <si>
    <t>8F1UAGV95M</t>
  </si>
  <si>
    <t>EMEA-2020-159926</t>
  </si>
  <si>
    <t>FMGVLCWGM5</t>
  </si>
  <si>
    <t>APJ-2020-104738</t>
  </si>
  <si>
    <t>YWDT0QODNQ</t>
  </si>
  <si>
    <t>EMEA-2021-144386</t>
  </si>
  <si>
    <t>VEJRMN9XX9</t>
  </si>
  <si>
    <t>EMEA-2022-111416</t>
  </si>
  <si>
    <t>N2KCS31KSC</t>
  </si>
  <si>
    <t>EMEA-2022-162747</t>
  </si>
  <si>
    <t>Q7GPF3W1IQ</t>
  </si>
  <si>
    <t>AMER-2020-133130</t>
  </si>
  <si>
    <t>19YI5KBWJL</t>
  </si>
  <si>
    <t>EMEA-2023-169978</t>
  </si>
  <si>
    <t>X8PDHRO4CY</t>
  </si>
  <si>
    <t>APJ-2023-161739</t>
  </si>
  <si>
    <t>EEI8YRPUFU</t>
  </si>
  <si>
    <t>AMER-2021-165057</t>
  </si>
  <si>
    <t>66GG1MEJI4</t>
  </si>
  <si>
    <t>EMEA-2020-134551</t>
  </si>
  <si>
    <t>Austin Randall</t>
  </si>
  <si>
    <t>83RHUPVES5</t>
  </si>
  <si>
    <t>EMEA-2021-120810</t>
  </si>
  <si>
    <t>O1LL9UCHWX</t>
  </si>
  <si>
    <t>APJ-2020-165309</t>
  </si>
  <si>
    <t>IKWETLQR08</t>
  </si>
  <si>
    <t>APJ-2023-122595</t>
  </si>
  <si>
    <t>S8FWCZVI06</t>
  </si>
  <si>
    <t>AMER-2023-109253</t>
  </si>
  <si>
    <t>Megan Rampling</t>
  </si>
  <si>
    <t>R2G2Z3TP04</t>
  </si>
  <si>
    <t>APJ-2022-145982</t>
  </si>
  <si>
    <t>WGP80PKIKC</t>
  </si>
  <si>
    <t>AMER-2021-112011</t>
  </si>
  <si>
    <t>Lakeland</t>
  </si>
  <si>
    <t>D3EHEIZZKC</t>
  </si>
  <si>
    <t>APJ-2023-154732</t>
  </si>
  <si>
    <t>68Y0AHJ0T3</t>
  </si>
  <si>
    <t>AMER-2022-157308</t>
  </si>
  <si>
    <t>2PVPZTPVPL</t>
  </si>
  <si>
    <t>EMEA-2022-147536</t>
  </si>
  <si>
    <t>OG5V46RNYR</t>
  </si>
  <si>
    <t>AMER-2020-134733</t>
  </si>
  <si>
    <t>SIQWP5G5ZZ</t>
  </si>
  <si>
    <t>EMEA-2020-150434</t>
  </si>
  <si>
    <t>DTQPJGFOSM</t>
  </si>
  <si>
    <t>APJ-2023-100335</t>
  </si>
  <si>
    <t>I6W46NLJL4</t>
  </si>
  <si>
    <t>APJ-2022-139234</t>
  </si>
  <si>
    <t>FBL2L4IULZ</t>
  </si>
  <si>
    <t>EMEA-2021-142020</t>
  </si>
  <si>
    <t>PWWXFRUBCW</t>
  </si>
  <si>
    <t>APJ-2021-139962</t>
  </si>
  <si>
    <t>5SI1I53FZO</t>
  </si>
  <si>
    <t>APJ-2022-130050</t>
  </si>
  <si>
    <t>9FLOMVXVYU</t>
  </si>
  <si>
    <t>AMER-2020-115161</t>
  </si>
  <si>
    <t>Jan White</t>
  </si>
  <si>
    <t>G146C50CFX</t>
  </si>
  <si>
    <t>APJ-2020-165379</t>
  </si>
  <si>
    <t>FK0PMLMQRU</t>
  </si>
  <si>
    <t>EMEA-2021-115511</t>
  </si>
  <si>
    <t>BOX29ME40V</t>
  </si>
  <si>
    <t>APJ-2022-134887</t>
  </si>
  <si>
    <t>11RQ0T0Z62</t>
  </si>
  <si>
    <t>AMER-2023-123778</t>
  </si>
  <si>
    <t>2KWTX7GTAX</t>
  </si>
  <si>
    <t>EMEA-2021-161718</t>
  </si>
  <si>
    <t>ABZMNPWJYP</t>
  </si>
  <si>
    <t>APJ-2022-100671</t>
  </si>
  <si>
    <t>Peter Nolan</t>
  </si>
  <si>
    <t>6RCADB9PTG</t>
  </si>
  <si>
    <t>APJ-2023-142867</t>
  </si>
  <si>
    <t>LCC7K9BQXF</t>
  </si>
  <si>
    <t>EMEA-2023-103156</t>
  </si>
  <si>
    <t>Y4EVN9CTKR</t>
  </si>
  <si>
    <t>EMEA-2023-162208</t>
  </si>
  <si>
    <t>88TJLGCGL2</t>
  </si>
  <si>
    <t>EMEA-2021-130659</t>
  </si>
  <si>
    <t>J1QL7SW0YQ</t>
  </si>
  <si>
    <t>EMEA-2023-148404</t>
  </si>
  <si>
    <t>EN9LN1GVXA</t>
  </si>
  <si>
    <t>APJ-2023-101077</t>
  </si>
  <si>
    <t>VNCYB9O190</t>
  </si>
  <si>
    <t>AMER-2020-166471</t>
  </si>
  <si>
    <t>WRZAY25NHH</t>
  </si>
  <si>
    <t>APJ-2020-105340</t>
  </si>
  <si>
    <t>6LQGI7PGKD</t>
  </si>
  <si>
    <t>EMEA-2023-131583</t>
  </si>
  <si>
    <t>OVBQW33BT0</t>
  </si>
  <si>
    <t>APJ-2023-148362</t>
  </si>
  <si>
    <t>LDIP6ISLIQ</t>
  </si>
  <si>
    <t>EMEA-2020-102274</t>
  </si>
  <si>
    <t>Gavin Clark</t>
  </si>
  <si>
    <t>9IWE7I9WMQ</t>
  </si>
  <si>
    <t>APJ-2021-129700</t>
  </si>
  <si>
    <t>PCYO1E309M</t>
  </si>
  <si>
    <t>APJ-2023-168739</t>
  </si>
  <si>
    <t>7LWZO2OQTY</t>
  </si>
  <si>
    <t>AMER-2021-152527</t>
  </si>
  <si>
    <t>H222SMRI6S</t>
  </si>
  <si>
    <t>AMER-2020-150119</t>
  </si>
  <si>
    <t>KUQ229Y2EX</t>
  </si>
  <si>
    <t>AMER-2023-150847</t>
  </si>
  <si>
    <t>RQZAITS3FI</t>
  </si>
  <si>
    <t>AMER-2022-100244</t>
  </si>
  <si>
    <t>56T09IW3SM</t>
  </si>
  <si>
    <t>EMEA-2022-116540</t>
  </si>
  <si>
    <t>GQPM9PRWSF</t>
  </si>
  <si>
    <t>EMEA-2021-151841</t>
  </si>
  <si>
    <t>VR93CFQHJJ</t>
  </si>
  <si>
    <t>EMEA-2021-150791</t>
  </si>
  <si>
    <t>YBCQZLOX0P</t>
  </si>
  <si>
    <t>AMER-2022-134803</t>
  </si>
  <si>
    <t>GED1YEX537</t>
  </si>
  <si>
    <t>EMEA-2021-153381</t>
  </si>
  <si>
    <t>Rotterdam</t>
  </si>
  <si>
    <t>GJ9RMSLE7P</t>
  </si>
  <si>
    <t>AMER-2023-111024</t>
  </si>
  <si>
    <t>M39I8K4IHK</t>
  </si>
  <si>
    <t>AMER-2023-148264</t>
  </si>
  <si>
    <t>PZ0P9QH0RC</t>
  </si>
  <si>
    <t>AMER-2023-131212</t>
  </si>
  <si>
    <t>OPTCSLGL4W</t>
  </si>
  <si>
    <t>APJ-2021-100531</t>
  </si>
  <si>
    <t>H468GXSONJ</t>
  </si>
  <si>
    <t>APJ-2023-152583</t>
  </si>
  <si>
    <t>666ZSPTFZW</t>
  </si>
  <si>
    <t>AMER-2021-144099</t>
  </si>
  <si>
    <t>6ADLGEXPZJ</t>
  </si>
  <si>
    <t>EMEA-2020-158337</t>
  </si>
  <si>
    <t>5TAFKAG79O</t>
  </si>
  <si>
    <t>EMEA-2023-168858</t>
  </si>
  <si>
    <t>WJFTFGV5BV</t>
  </si>
  <si>
    <t>EMEA-2022-116344</t>
  </si>
  <si>
    <t>Keith Coleman</t>
  </si>
  <si>
    <t>PWWG3F63WE</t>
  </si>
  <si>
    <t>APJ-2021-131779</t>
  </si>
  <si>
    <t>WPEUDPZQXA</t>
  </si>
  <si>
    <t>EMEA-2022-158869</t>
  </si>
  <si>
    <t>Nicholas Paterson</t>
  </si>
  <si>
    <t>HRMJ739RMI</t>
  </si>
  <si>
    <t>EMEA-2023-102554</t>
  </si>
  <si>
    <t>Q03VB2XIEP</t>
  </si>
  <si>
    <t>AMER-2022-162614</t>
  </si>
  <si>
    <t>VDIU5LW24R</t>
  </si>
  <si>
    <t>AMER-2020-168592</t>
  </si>
  <si>
    <t>MZYBVWQUHT</t>
  </si>
  <si>
    <t>EMEA-2020-157609</t>
  </si>
  <si>
    <t>W897VRXRR7</t>
  </si>
  <si>
    <t>EMEA-2021-153325</t>
  </si>
  <si>
    <t>WGAGZTYF0B</t>
  </si>
  <si>
    <t>EMEA-2021-153626</t>
  </si>
  <si>
    <t>USEQ7HJGEJ</t>
  </si>
  <si>
    <t>EMEA-2022-166485</t>
  </si>
  <si>
    <t>8GKF085XWK</t>
  </si>
  <si>
    <t>EMEA-2023-136448</t>
  </si>
  <si>
    <t>GEDRY8E30Z</t>
  </si>
  <si>
    <t>APJ-2023-114258</t>
  </si>
  <si>
    <t>CAYXICWKNR</t>
  </si>
  <si>
    <t>AMER-2021-152611</t>
  </si>
  <si>
    <t>5I33HEMISX</t>
  </si>
  <si>
    <t>EMEA-2022-165470</t>
  </si>
  <si>
    <t>Chloe White</t>
  </si>
  <si>
    <t>5Z7XP32D79</t>
  </si>
  <si>
    <t>EMEA-2023-128699</t>
  </si>
  <si>
    <t>8HJINGUDS9</t>
  </si>
  <si>
    <t>APJ-2021-147242</t>
  </si>
  <si>
    <t>KVY4I6EEN6</t>
  </si>
  <si>
    <t>EMEA-2022-146143</t>
  </si>
  <si>
    <t>288PM2HJUU</t>
  </si>
  <si>
    <t>EMEA-2021-100888</t>
  </si>
  <si>
    <t>Theresa Cameron</t>
  </si>
  <si>
    <t>1KOWE9DDQD</t>
  </si>
  <si>
    <t>AMER-2022-150035</t>
  </si>
  <si>
    <t>8XDYBDJ6VY</t>
  </si>
  <si>
    <t>AMER-2023-122644</t>
  </si>
  <si>
    <t>QWSBQ3SZ48</t>
  </si>
  <si>
    <t>AMER-2023-111815</t>
  </si>
  <si>
    <t>QKO73E3SX7</t>
  </si>
  <si>
    <t>APJ-2022-144911</t>
  </si>
  <si>
    <t>CE4WV873K6</t>
  </si>
  <si>
    <t>APJ-2020-143385</t>
  </si>
  <si>
    <t>BK3JX0HZQG</t>
  </si>
  <si>
    <t>AMER-2022-131289</t>
  </si>
  <si>
    <t>CE9H7T2LUL</t>
  </si>
  <si>
    <t>EMEA-2020-124023</t>
  </si>
  <si>
    <t>A1JRA9SIWZ</t>
  </si>
  <si>
    <t>EMEA-2020-124688</t>
  </si>
  <si>
    <t>6ISJQN3YZM</t>
  </si>
  <si>
    <t>APJ-2022-151169</t>
  </si>
  <si>
    <t>O1YJPN644L</t>
  </si>
  <si>
    <t>EMEA-2022-134761</t>
  </si>
  <si>
    <t>5EAT7M99KN</t>
  </si>
  <si>
    <t>EMEA-2023-120705</t>
  </si>
  <si>
    <t>EKVQREVNNS</t>
  </si>
  <si>
    <t>APJ-2021-157322</t>
  </si>
  <si>
    <t>LOTH1M8675</t>
  </si>
  <si>
    <t>EMEA-2023-142034</t>
  </si>
  <si>
    <t>J690RLWS1K</t>
  </si>
  <si>
    <t>AMER-2022-107328</t>
  </si>
  <si>
    <t>RMLIVPDSY7</t>
  </si>
  <si>
    <t>EMEA-2022-108616</t>
  </si>
  <si>
    <t>JU19W7079H</t>
  </si>
  <si>
    <t>APJ-2023-125115</t>
  </si>
  <si>
    <t>Dominic Burgess</t>
  </si>
  <si>
    <t>SGNQHB8IUQ</t>
  </si>
  <si>
    <t>EMEA-2022-150945</t>
  </si>
  <si>
    <t>L4XUSPWU52</t>
  </si>
  <si>
    <t>APJ-2020-166863</t>
  </si>
  <si>
    <t>Grace Bell</t>
  </si>
  <si>
    <t>4XKW6S0JNK</t>
  </si>
  <si>
    <t>APJ-2023-140326</t>
  </si>
  <si>
    <t>M8BDY7YI2K</t>
  </si>
  <si>
    <t>EMEA-2022-168536</t>
  </si>
  <si>
    <t>O5QBNGWAUL</t>
  </si>
  <si>
    <t>EMEA-2022-113649</t>
  </si>
  <si>
    <t>ZWI3Z3H66Q</t>
  </si>
  <si>
    <t>APJ-2021-124975</t>
  </si>
  <si>
    <t>YUNZQWF5L6</t>
  </si>
  <si>
    <t>AMER-2021-168767</t>
  </si>
  <si>
    <t>YQF0UXW1U3</t>
  </si>
  <si>
    <t>EMEA-2022-114482</t>
  </si>
  <si>
    <t>O52RHBMEEC</t>
  </si>
  <si>
    <t>AMER-2022-137673</t>
  </si>
  <si>
    <t>B36EXGUM1A</t>
  </si>
  <si>
    <t>APJ-2022-132731</t>
  </si>
  <si>
    <t>QKSVDLZ3F8</t>
  </si>
  <si>
    <t>EMEA-2023-148922</t>
  </si>
  <si>
    <t>Molly Watson</t>
  </si>
  <si>
    <t>VX30CHU7I7</t>
  </si>
  <si>
    <t>AMER-2022-130680</t>
  </si>
  <si>
    <t>PG25J4ITXA</t>
  </si>
  <si>
    <t>EMEA-2021-141145</t>
  </si>
  <si>
    <t>7T34XPH2V1</t>
  </si>
  <si>
    <t>APJ-2022-152835</t>
  </si>
  <si>
    <t>M5IDUKL184</t>
  </si>
  <si>
    <t>EMEA-2022-155565</t>
  </si>
  <si>
    <t>4NH3EKHEGQ</t>
  </si>
  <si>
    <t>AMER-2020-110849</t>
  </si>
  <si>
    <t>48UEDI42ND</t>
  </si>
  <si>
    <t>EMEA-2022-145842</t>
  </si>
  <si>
    <t>B4JLVUKPLV</t>
  </si>
  <si>
    <t>EMEA-2020-158771</t>
  </si>
  <si>
    <t>7V4KIXM7Q4</t>
  </si>
  <si>
    <t>AMER-2022-157511</t>
  </si>
  <si>
    <t>YBG6C2I1KP</t>
  </si>
  <si>
    <t>APJ-2023-121216</t>
  </si>
  <si>
    <t>CA71JMKXNR</t>
  </si>
  <si>
    <t>EMEA-2023-155292</t>
  </si>
  <si>
    <t>AG0K42AH8Y</t>
  </si>
  <si>
    <t>APJ-2022-152555</t>
  </si>
  <si>
    <t>UNVBFYAA4A</t>
  </si>
  <si>
    <t>EMEA-2023-107832</t>
  </si>
  <si>
    <t>Z4LP4BBO4J</t>
  </si>
  <si>
    <t>AMER-2020-120838</t>
  </si>
  <si>
    <t>0KGKWVD1DF</t>
  </si>
  <si>
    <t>AMER-2023-118542</t>
  </si>
  <si>
    <t>9Y5IYCNHPD</t>
  </si>
  <si>
    <t>AMER-2023-152737</t>
  </si>
  <si>
    <t>6E59MDR2QP</t>
  </si>
  <si>
    <t>AMER-2023-109757</t>
  </si>
  <si>
    <t>BYVNHEPE45</t>
  </si>
  <si>
    <t>AMER-2022-130029</t>
  </si>
  <si>
    <t>ZOQ949660R</t>
  </si>
  <si>
    <t>EMEA-2023-103877</t>
  </si>
  <si>
    <t>4V0PFFN770</t>
  </si>
  <si>
    <t>APJ-2022-137176</t>
  </si>
  <si>
    <t>M68K9U5FYZ</t>
  </si>
  <si>
    <t>AMER-2023-168109</t>
  </si>
  <si>
    <t>OMK8EWCU4I</t>
  </si>
  <si>
    <t>APJ-2023-126081</t>
  </si>
  <si>
    <t>Julian Glover</t>
  </si>
  <si>
    <t>3QU3JI8ZXP</t>
  </si>
  <si>
    <t>EMEA-2023-117023</t>
  </si>
  <si>
    <t>8GKE23O4L2</t>
  </si>
  <si>
    <t>EMEA-2021-143532</t>
  </si>
  <si>
    <t>Mannheim</t>
  </si>
  <si>
    <t>0RTR4FZXCE</t>
  </si>
  <si>
    <t>AMER-2022-103163</t>
  </si>
  <si>
    <t>WD2YPW2WXW</t>
  </si>
  <si>
    <t>EMEA-2022-104157</t>
  </si>
  <si>
    <t>B0FQO6FAXA</t>
  </si>
  <si>
    <t>AMER-2023-117807</t>
  </si>
  <si>
    <t>LZ0ESXU19M</t>
  </si>
  <si>
    <t>AMER-2021-121650</t>
  </si>
  <si>
    <t>0RTM1K7T2J</t>
  </si>
  <si>
    <t>AMER-2023-161823</t>
  </si>
  <si>
    <t>OV3E2V82N5</t>
  </si>
  <si>
    <t>AMER-2023-121839</t>
  </si>
  <si>
    <t>D61U7J4MSO</t>
  </si>
  <si>
    <t>EMEA-2023-158729</t>
  </si>
  <si>
    <t>47JLOMT69Z</t>
  </si>
  <si>
    <t>EMEA-2023-146535</t>
  </si>
  <si>
    <t>6S1NW3C244</t>
  </si>
  <si>
    <t>APJ-2020-154186</t>
  </si>
  <si>
    <t>RG5KJX159Y</t>
  </si>
  <si>
    <t>EMEA-2022-108434</t>
  </si>
  <si>
    <t>Z7NIQV6ET6</t>
  </si>
  <si>
    <t>AMER-2022-164154</t>
  </si>
  <si>
    <t>6QS2WWNTOJ</t>
  </si>
  <si>
    <t>EMEA-2023-148012</t>
  </si>
  <si>
    <t>PQLJMI24JF</t>
  </si>
  <si>
    <t>EMEA-2020-102869</t>
  </si>
  <si>
    <t>9M1TAPEUYI</t>
  </si>
  <si>
    <t>EMEA-2023-138310</t>
  </si>
  <si>
    <t>2U3RY6KVHC</t>
  </si>
  <si>
    <t>EMEA-2020-159835</t>
  </si>
  <si>
    <t>Ella Thomson</t>
  </si>
  <si>
    <t>SYKO23AGVD</t>
  </si>
  <si>
    <t>APJ-2023-112956</t>
  </si>
  <si>
    <t>HDTQO32J2A</t>
  </si>
  <si>
    <t>EMEA-2022-119683</t>
  </si>
  <si>
    <t>W5BOU0MYD4</t>
  </si>
  <si>
    <t>EMEA-2020-163559</t>
  </si>
  <si>
    <t>WRMJUM5OCW</t>
  </si>
  <si>
    <t>AMER-2020-140228</t>
  </si>
  <si>
    <t>N14NTDUUB7</t>
  </si>
  <si>
    <t>APJ-2022-131674</t>
  </si>
  <si>
    <t>Blake Hart</t>
  </si>
  <si>
    <t>Z6GFDGFOTU</t>
  </si>
  <si>
    <t>EMEA-2021-110093</t>
  </si>
  <si>
    <t>H4UMLQNKYT</t>
  </si>
  <si>
    <t>APJ-2023-112529</t>
  </si>
  <si>
    <t>6NPW5CLK99</t>
  </si>
  <si>
    <t>EMEA-2022-154536</t>
  </si>
  <si>
    <t>YEFK7XRL6N</t>
  </si>
  <si>
    <t>AMER-2023-141929</t>
  </si>
  <si>
    <t>Z7WXVLTJ61</t>
  </si>
  <si>
    <t>EMEA-2022-109743</t>
  </si>
  <si>
    <t>87POUAUE7Q</t>
  </si>
  <si>
    <t>EMEA-2020-159184</t>
  </si>
  <si>
    <t>7FQD8XSNGS</t>
  </si>
  <si>
    <t>AMER-2023-113530</t>
  </si>
  <si>
    <t>MT85ONNRM1</t>
  </si>
  <si>
    <t>AMER-2020-169726</t>
  </si>
  <si>
    <t>4L7LSN2J72</t>
  </si>
  <si>
    <t>AMER-2023-155957</t>
  </si>
  <si>
    <t>F4YUL4RSF3</t>
  </si>
  <si>
    <t>AMER-2023-132178</t>
  </si>
  <si>
    <t>Lisa Lawrence</t>
  </si>
  <si>
    <t>SR10TW3V1A</t>
  </si>
  <si>
    <t>AMER-2022-145177</t>
  </si>
  <si>
    <t>VXLDA8CGUG</t>
  </si>
  <si>
    <t>AMER-2020-156594</t>
  </si>
  <si>
    <t>CNIC0116E3</t>
  </si>
  <si>
    <t>AMER-2020-146528</t>
  </si>
  <si>
    <t>C6LLKCIV90</t>
  </si>
  <si>
    <t>EMEA-2021-168459</t>
  </si>
  <si>
    <t>1G3ZUE1MF8</t>
  </si>
  <si>
    <t>AMER-2023-109960</t>
  </si>
  <si>
    <t>GM8UZSPOYN</t>
  </si>
  <si>
    <t>APJ-2023-133004</t>
  </si>
  <si>
    <t>62XD8IADXZ</t>
  </si>
  <si>
    <t>EMEA-2023-168102</t>
  </si>
  <si>
    <t>4GUXY2AK87</t>
  </si>
  <si>
    <t>AMER-2023-158036</t>
  </si>
  <si>
    <t>EZVE23O94E</t>
  </si>
  <si>
    <t>EMEA-2021-128083</t>
  </si>
  <si>
    <t>LYF8NNC85O</t>
  </si>
  <si>
    <t>AMER-2022-161676</t>
  </si>
  <si>
    <t>8W0Y2R6LAC</t>
  </si>
  <si>
    <t>AMER-2022-155005</t>
  </si>
  <si>
    <t>YE12SX3A01</t>
  </si>
  <si>
    <t>APJ-2023-129777</t>
  </si>
  <si>
    <t>Busan</t>
  </si>
  <si>
    <t>19MYANDAAO</t>
  </si>
  <si>
    <t>EMEA-2020-129364</t>
  </si>
  <si>
    <t>P7XJ1I5ZZB</t>
  </si>
  <si>
    <t>AMER-2022-104969</t>
  </si>
  <si>
    <t>P4GQIZ94RZ</t>
  </si>
  <si>
    <t>EMEA-2023-154109</t>
  </si>
  <si>
    <t>BDMG7G0CJL</t>
  </si>
  <si>
    <t>AMER-2021-156440</t>
  </si>
  <si>
    <t>VDT89ZCCCE</t>
  </si>
  <si>
    <t>APJ-2021-132626</t>
  </si>
  <si>
    <t>NKFLQHRCF5</t>
  </si>
  <si>
    <t>AMER-2022-102792</t>
  </si>
  <si>
    <t>SHNA8HQL59</t>
  </si>
  <si>
    <t>EMEA-2022-108567</t>
  </si>
  <si>
    <t>JHXTWEMCXE</t>
  </si>
  <si>
    <t>AMER-2023-140760</t>
  </si>
  <si>
    <t>7T23XNV74X</t>
  </si>
  <si>
    <t>EMEA-2021-131359</t>
  </si>
  <si>
    <t>2DM0ECX0IV</t>
  </si>
  <si>
    <t>EMEA-2022-142097</t>
  </si>
  <si>
    <t>DNR2WM9JDF</t>
  </si>
  <si>
    <t>AMER-2021-151680</t>
  </si>
  <si>
    <t>2UZXK0H0VV</t>
  </si>
  <si>
    <t>AMER-2020-140039</t>
  </si>
  <si>
    <t>63R26H0H27</t>
  </si>
  <si>
    <t>EMEA-2023-160416</t>
  </si>
  <si>
    <t>MVNUQG9E15</t>
  </si>
  <si>
    <t>EMEA-2023-169411</t>
  </si>
  <si>
    <t>4E32H1WVPE</t>
  </si>
  <si>
    <t>AMER-2022-126543</t>
  </si>
  <si>
    <t>Rose MacDonald</t>
  </si>
  <si>
    <t>F2HGERKNQT</t>
  </si>
  <si>
    <t>EMEA-2021-104941</t>
  </si>
  <si>
    <t>RIYPEW4XCK</t>
  </si>
  <si>
    <t>APJ-2023-160087</t>
  </si>
  <si>
    <t>N33RQMMC9T</t>
  </si>
  <si>
    <t>APJ-2020-120544</t>
  </si>
  <si>
    <t>J82QEA502B</t>
  </si>
  <si>
    <t>AMER-2023-113670</t>
  </si>
  <si>
    <t>0TFK3KB54K</t>
  </si>
  <si>
    <t>AMER-2023-166198</t>
  </si>
  <si>
    <t>OG91H78D0F</t>
  </si>
  <si>
    <t>AMER-2020-135608</t>
  </si>
  <si>
    <t>AXCYZWUN5B</t>
  </si>
  <si>
    <t>AMER-2023-144568</t>
  </si>
  <si>
    <t>75I560YRST</t>
  </si>
  <si>
    <t>EMEA-2022-142370</t>
  </si>
  <si>
    <t>6AFHCJAFLC</t>
  </si>
  <si>
    <t>APJ-2022-105900</t>
  </si>
  <si>
    <t>YBFQG02KH7</t>
  </si>
  <si>
    <t>EMEA-2022-151155</t>
  </si>
  <si>
    <t>D4I575Z9Y4</t>
  </si>
  <si>
    <t>APJ-2023-144036</t>
  </si>
  <si>
    <t>WYXLF3L2PB</t>
  </si>
  <si>
    <t>AMER-2020-169789</t>
  </si>
  <si>
    <t>FQD5Z1CN3D</t>
  </si>
  <si>
    <t>APJ-2023-127264</t>
  </si>
  <si>
    <t>2LX8FJFZ18</t>
  </si>
  <si>
    <t>EMEA-2022-151512</t>
  </si>
  <si>
    <t>VSS8NBA2ZG</t>
  </si>
  <si>
    <t>APJ-2022-165169</t>
  </si>
  <si>
    <t>3L9A0UQFXX</t>
  </si>
  <si>
    <t>APJ-2021-109575</t>
  </si>
  <si>
    <t>0HS0B6P9M7</t>
  </si>
  <si>
    <t>EMEA-2023-168193</t>
  </si>
  <si>
    <t>Karen Langdon</t>
  </si>
  <si>
    <t>VN4OIUFIQ3</t>
  </si>
  <si>
    <t>APJ-2022-115476</t>
  </si>
  <si>
    <t>Lauren Ellison</t>
  </si>
  <si>
    <t>G3RMJ8O65Z</t>
  </si>
  <si>
    <t>AMER-2022-133340</t>
  </si>
  <si>
    <t>C31B2AU6GB</t>
  </si>
  <si>
    <t>EMEA-2022-137848</t>
  </si>
  <si>
    <t>2FWASV55RP</t>
  </si>
  <si>
    <t>AMER-2020-113047</t>
  </si>
  <si>
    <t>Cali</t>
  </si>
  <si>
    <t>RJ8HAZF7SK</t>
  </si>
  <si>
    <t>EMEA-2022-149979</t>
  </si>
  <si>
    <t>A5CB1IZB6K</t>
  </si>
  <si>
    <t>AMER-2023-161956</t>
  </si>
  <si>
    <t>PDH4CHO4AF</t>
  </si>
  <si>
    <t>APJ-2022-116799</t>
  </si>
  <si>
    <t>HUOWNZ1FVF</t>
  </si>
  <si>
    <t>AMER-2022-111283</t>
  </si>
  <si>
    <t>EFTINAZJ8T</t>
  </si>
  <si>
    <t>AMER-2021-167745</t>
  </si>
  <si>
    <t>D64W3GZ9FH</t>
  </si>
  <si>
    <t>APJ-2023-104577</t>
  </si>
  <si>
    <t>2TVWJQ3V5G</t>
  </si>
  <si>
    <t>EMEA-2022-156251</t>
  </si>
  <si>
    <t>Brescia</t>
  </si>
  <si>
    <t>6HNB9TPL4N</t>
  </si>
  <si>
    <t>APJ-2023-125878</t>
  </si>
  <si>
    <t>1KALCZQTZZ</t>
  </si>
  <si>
    <t>APJ-2022-163153</t>
  </si>
  <si>
    <t>KP59WKGYZH</t>
  </si>
  <si>
    <t>APJ-2021-103205</t>
  </si>
  <si>
    <t>W2WUW7V9P5</t>
  </si>
  <si>
    <t>EMEA-2020-153913</t>
  </si>
  <si>
    <t>BMZH9ZCQ93</t>
  </si>
  <si>
    <t>AMER-2022-155530</t>
  </si>
  <si>
    <t>3H7QGJT25P</t>
  </si>
  <si>
    <t>EMEA-2022-101196</t>
  </si>
  <si>
    <t>CU0TTSG9CQ</t>
  </si>
  <si>
    <t>AMER-2020-115357</t>
  </si>
  <si>
    <t>3RLKYUY8LB</t>
  </si>
  <si>
    <t>EMEA-2020-102715</t>
  </si>
  <si>
    <t>E05MTHISOH</t>
  </si>
  <si>
    <t>AMER-2021-107937</t>
  </si>
  <si>
    <t>RB2PZIXNGM</t>
  </si>
  <si>
    <t>EMEA-2023-148768</t>
  </si>
  <si>
    <t>AOI01KOU0R</t>
  </si>
  <si>
    <t>EMEA-2023-118521</t>
  </si>
  <si>
    <t>KIZQXQKCC5</t>
  </si>
  <si>
    <t>APJ-2020-149643</t>
  </si>
  <si>
    <t>TC3SDAEVFX</t>
  </si>
  <si>
    <t>EMEA-2021-135314</t>
  </si>
  <si>
    <t>Z4WSKZZPZX</t>
  </si>
  <si>
    <t>EMEA-2023-165204</t>
  </si>
  <si>
    <t>ZFWJ6C2I3D</t>
  </si>
  <si>
    <t>EMEA-2023-125752</t>
  </si>
  <si>
    <t>ZQBTIA16RV</t>
  </si>
  <si>
    <t>AMER-2023-112487</t>
  </si>
  <si>
    <t>W6N4A52V9T</t>
  </si>
  <si>
    <t>AMER-2022-144218</t>
  </si>
  <si>
    <t>RWI53RAS5B</t>
  </si>
  <si>
    <t>APJ-2022-169971</t>
  </si>
  <si>
    <t>L9TOR8I48U</t>
  </si>
  <si>
    <t>AMER-2022-133508</t>
  </si>
  <si>
    <t>KQL2JC5X72</t>
  </si>
  <si>
    <t>AMER-2020-107139</t>
  </si>
  <si>
    <t>8J2038D2YJ</t>
  </si>
  <si>
    <t>EMEA-2021-111325</t>
  </si>
  <si>
    <t>LJ5ZLJCCXJ</t>
  </si>
  <si>
    <t>EMEA-2021-163762</t>
  </si>
  <si>
    <t>NX58O097DW</t>
  </si>
  <si>
    <t>AMER-2020-117163</t>
  </si>
  <si>
    <t>Joshua Short</t>
  </si>
  <si>
    <t>UIV6TGB9E5</t>
  </si>
  <si>
    <t>EMEA-2023-121314</t>
  </si>
  <si>
    <t>X1GZ2YYCIP</t>
  </si>
  <si>
    <t>EMEA-2023-147760</t>
  </si>
  <si>
    <t>5LQ01UO8KD</t>
  </si>
  <si>
    <t>EMEA-2022-156503</t>
  </si>
  <si>
    <t>Carl Langdon</t>
  </si>
  <si>
    <t>LXNASVRI9Z</t>
  </si>
  <si>
    <t>EMEA-2021-113628</t>
  </si>
  <si>
    <t>1KVBFZ7XH4</t>
  </si>
  <si>
    <t>EMEA-2023-147753</t>
  </si>
  <si>
    <t>UF6VFBREPN</t>
  </si>
  <si>
    <t>APJ-2021-103961</t>
  </si>
  <si>
    <t>72YFO17FQC</t>
  </si>
  <si>
    <t>EMEA-2022-152471</t>
  </si>
  <si>
    <t>OYEOL9KUK8</t>
  </si>
  <si>
    <t>EMEA-2021-102582</t>
  </si>
  <si>
    <t>LIXK5TBAIJ</t>
  </si>
  <si>
    <t>EMEA-2023-141873</t>
  </si>
  <si>
    <t>HYE58JFR6D</t>
  </si>
  <si>
    <t>EMEA-2021-140984</t>
  </si>
  <si>
    <t>OWOTK89OG6</t>
  </si>
  <si>
    <t>APJ-2020-132801</t>
  </si>
  <si>
    <t>9WZUE9FIS3</t>
  </si>
  <si>
    <t>AMER-2023-141733</t>
  </si>
  <si>
    <t>HML7Y625QV</t>
  </si>
  <si>
    <t>APJ-2021-111927</t>
  </si>
  <si>
    <t>Alison Mills</t>
  </si>
  <si>
    <t>EYQQN8EEJ1</t>
  </si>
  <si>
    <t>AMER-2020-105984</t>
  </si>
  <si>
    <t>MOA9FX93CM</t>
  </si>
  <si>
    <t>AMER-2020-100363</t>
  </si>
  <si>
    <t>0O2MCUTMFW</t>
  </si>
  <si>
    <t>EMEA-2020-126760</t>
  </si>
  <si>
    <t>JFJHMSEUAI</t>
  </si>
  <si>
    <t>EMEA-2020-109162</t>
  </si>
  <si>
    <t>Justin Walsh</t>
  </si>
  <si>
    <t>86PWG9BHRV</t>
  </si>
  <si>
    <t>AMER-2020-101931</t>
  </si>
  <si>
    <t>5GXCZUHVYL</t>
  </si>
  <si>
    <t>AMER-2023-129000</t>
  </si>
  <si>
    <t>QJJVN2T4RA</t>
  </si>
  <si>
    <t>EMEA-2023-161053</t>
  </si>
  <si>
    <t>AIF8YIU6RY</t>
  </si>
  <si>
    <t>EMEA-2021-142377</t>
  </si>
  <si>
    <t>QB9155L91C</t>
  </si>
  <si>
    <t>APJ-2021-127593</t>
  </si>
  <si>
    <t>Ryan Kerr</t>
  </si>
  <si>
    <t>VKNN31ONKK</t>
  </si>
  <si>
    <t>APJ-2023-130526</t>
  </si>
  <si>
    <t>Y4V9AH8LL5</t>
  </si>
  <si>
    <t>AMER-2023-131849</t>
  </si>
  <si>
    <t>C402VVI71R</t>
  </si>
  <si>
    <t>APJ-2023-105389</t>
  </si>
  <si>
    <t>1WHVJ4FOSR</t>
  </si>
  <si>
    <t>EMEA-2020-140816</t>
  </si>
  <si>
    <t>TWEKIV8JT8</t>
  </si>
  <si>
    <t>APJ-2023-154039</t>
  </si>
  <si>
    <t>RYLOAXA7VK</t>
  </si>
  <si>
    <t>EMEA-2020-135755</t>
  </si>
  <si>
    <t>ADTZ1Z6JWO</t>
  </si>
  <si>
    <t>AMER-2023-123246</t>
  </si>
  <si>
    <t>9MBIP79VI1</t>
  </si>
  <si>
    <t>APJ-2021-157133</t>
  </si>
  <si>
    <t>PKUG3JIAJP</t>
  </si>
  <si>
    <t>AMER-2020-124709</t>
  </si>
  <si>
    <t>E2M3L9TCBO</t>
  </si>
  <si>
    <t>APJ-2023-146360</t>
  </si>
  <si>
    <t>80ECFQL1N3</t>
  </si>
  <si>
    <t>AMER-2021-132486</t>
  </si>
  <si>
    <t>ERKYN6ZNPT</t>
  </si>
  <si>
    <t>EMEA-2022-136231</t>
  </si>
  <si>
    <t>P4L9EI0V3X</t>
  </si>
  <si>
    <t>EMEA-2022-140641</t>
  </si>
  <si>
    <t>V4SC9MLP1X</t>
  </si>
  <si>
    <t>APJ-2020-151001</t>
  </si>
  <si>
    <t>VIKT1717HT</t>
  </si>
  <si>
    <t>AMER-2021-129896</t>
  </si>
  <si>
    <t>Theresa McLean</t>
  </si>
  <si>
    <t>V9736P3T00</t>
  </si>
  <si>
    <t>EMEA-2020-152849</t>
  </si>
  <si>
    <t>TAUAHDPY10</t>
  </si>
  <si>
    <t>APJ-2023-127341</t>
  </si>
  <si>
    <t>WNXDQHRTQ0</t>
  </si>
  <si>
    <t>APJ-2022-167759</t>
  </si>
  <si>
    <t>FTKUVC577A</t>
  </si>
  <si>
    <t>EMEA-2020-100895</t>
  </si>
  <si>
    <t>W8HMAI44TO</t>
  </si>
  <si>
    <t>AMER-2022-163881</t>
  </si>
  <si>
    <t>TEP825OMRX</t>
  </si>
  <si>
    <t>APJ-2022-144547</t>
  </si>
  <si>
    <t>WD74CLXUTT</t>
  </si>
  <si>
    <t>APJ-2020-112200</t>
  </si>
  <si>
    <t>9S3GE15HXM</t>
  </si>
  <si>
    <t>EMEA-2023-110212</t>
  </si>
  <si>
    <t>68TAIPGKT2</t>
  </si>
  <si>
    <t>APJ-2023-134285</t>
  </si>
  <si>
    <t>91DCGY9GNY</t>
  </si>
  <si>
    <t>APJ-2023-102267</t>
  </si>
  <si>
    <t>50Q8HMLRG7</t>
  </si>
  <si>
    <t>AMER-2023-157980</t>
  </si>
  <si>
    <t>G7KAD4AYE4</t>
  </si>
  <si>
    <t>APJ-2021-121097</t>
  </si>
  <si>
    <t>3EOKPB04YN</t>
  </si>
  <si>
    <t>EMEA-2021-151043</t>
  </si>
  <si>
    <t>B8Q54P023J</t>
  </si>
  <si>
    <t>AMER-2021-119312</t>
  </si>
  <si>
    <t>I2EZ7H2M8S</t>
  </si>
  <si>
    <t>EMEA-2021-167010</t>
  </si>
  <si>
    <t>Emma Baker</t>
  </si>
  <si>
    <t>N5DQ2DEUR5</t>
  </si>
  <si>
    <t>APJ-2023-126788</t>
  </si>
  <si>
    <t>UAVFR8QNJS</t>
  </si>
  <si>
    <t>EMEA-2023-148068</t>
  </si>
  <si>
    <t>DEH6VR64E9</t>
  </si>
  <si>
    <t>AMER-2023-142573</t>
  </si>
  <si>
    <t>0ESH16QI1L</t>
  </si>
  <si>
    <t>EMEA-2021-148817</t>
  </si>
  <si>
    <t>L8EQPDM1CO</t>
  </si>
  <si>
    <t>APJ-2022-110044</t>
  </si>
  <si>
    <t>8RX8815PWT</t>
  </si>
  <si>
    <t>APJ-2023-146920</t>
  </si>
  <si>
    <t>97JEM8VY3N</t>
  </si>
  <si>
    <t>AMER-2020-103940</t>
  </si>
  <si>
    <t>FWMOX5QI3M</t>
  </si>
  <si>
    <t>APJ-2022-162082</t>
  </si>
  <si>
    <t>J0BASHN2FE</t>
  </si>
  <si>
    <t>EMEA-2022-132094</t>
  </si>
  <si>
    <t>WL0C79XK9P</t>
  </si>
  <si>
    <t>AMER-2023-123001</t>
  </si>
  <si>
    <t>PKV10QA6AY</t>
  </si>
  <si>
    <t>APJ-2021-118955</t>
  </si>
  <si>
    <t>E1N2U02VKM</t>
  </si>
  <si>
    <t>APJ-2022-143448</t>
  </si>
  <si>
    <t>Q33R7CSYUE</t>
  </si>
  <si>
    <t>EMEA-2023-117863</t>
  </si>
  <si>
    <t>ZKS241ZEZT</t>
  </si>
  <si>
    <t>EMEA-2023-160458</t>
  </si>
  <si>
    <t>VK41MZ41P3</t>
  </si>
  <si>
    <t>EMEA-2022-142685</t>
  </si>
  <si>
    <t>Ella Rees</t>
  </si>
  <si>
    <t>2II03RPO30</t>
  </si>
  <si>
    <t>AMER-2022-133144</t>
  </si>
  <si>
    <t>QY0L4YRJ4L</t>
  </si>
  <si>
    <t>EMEA-2023-167871</t>
  </si>
  <si>
    <t>8JPZWZ737D</t>
  </si>
  <si>
    <t>APJ-2022-119963</t>
  </si>
  <si>
    <t>ITU8939149</t>
  </si>
  <si>
    <t>EMEA-2020-121167</t>
  </si>
  <si>
    <t>JE9YRJRSC8</t>
  </si>
  <si>
    <t>EMEA-2022-151862</t>
  </si>
  <si>
    <t>G05Y90DGXP</t>
  </si>
  <si>
    <t>APJ-2023-152961</t>
  </si>
  <si>
    <t>PF2QF9IA9K</t>
  </si>
  <si>
    <t>AMER-2020-133228</t>
  </si>
  <si>
    <t>1AMDZS6X4K</t>
  </si>
  <si>
    <t>AMER-2022-114951</t>
  </si>
  <si>
    <t>QUSYXDJJDC</t>
  </si>
  <si>
    <t>EMEA-2022-156573</t>
  </si>
  <si>
    <t>WHMZV948B9</t>
  </si>
  <si>
    <t>AMER-2021-113901</t>
  </si>
  <si>
    <t>7B0BXKC0VF</t>
  </si>
  <si>
    <t>AMER-2023-134838</t>
  </si>
  <si>
    <t>XBJO093DPR</t>
  </si>
  <si>
    <t>EMEA-2022-120257</t>
  </si>
  <si>
    <t>GVKDT35LDZ</t>
  </si>
  <si>
    <t>EMEA-2020-164910</t>
  </si>
  <si>
    <t>WQN33GBYRK</t>
  </si>
  <si>
    <t>EMEA-2022-149902</t>
  </si>
  <si>
    <t>TS3YJI93WF</t>
  </si>
  <si>
    <t>EMEA-2022-146010</t>
  </si>
  <si>
    <t>1J77AA7GA7</t>
  </si>
  <si>
    <t>APJ-2021-163685</t>
  </si>
  <si>
    <t>OSE7E06TK6</t>
  </si>
  <si>
    <t>AMER-2020-135090</t>
  </si>
  <si>
    <t>Bernadette Black</t>
  </si>
  <si>
    <t>X4A62034D2</t>
  </si>
  <si>
    <t>AMER-2021-132374</t>
  </si>
  <si>
    <t>50JFPOL4V5</t>
  </si>
  <si>
    <t>EMEA-2022-167556</t>
  </si>
  <si>
    <t>VCYMKFJTBJ</t>
  </si>
  <si>
    <t>EMEA-2022-116400</t>
  </si>
  <si>
    <t>A0PH0QX0MF</t>
  </si>
  <si>
    <t>AMER-2023-101308</t>
  </si>
  <si>
    <t>T6GUAEWHFA</t>
  </si>
  <si>
    <t>EMEA-2020-114517</t>
  </si>
  <si>
    <t>CRG2LLVSR7</t>
  </si>
  <si>
    <t>AMER-2023-119564</t>
  </si>
  <si>
    <t>I1Y40H3TB9</t>
  </si>
  <si>
    <t>AMER-2022-135265</t>
  </si>
  <si>
    <t>JQWHXDC60Z</t>
  </si>
  <si>
    <t>AMER-2022-108735</t>
  </si>
  <si>
    <t>6O5SI9LK00</t>
  </si>
  <si>
    <t>AMER-2023-112333</t>
  </si>
  <si>
    <t>JR57Q5P32V</t>
  </si>
  <si>
    <t>EMEA-2022-159415</t>
  </si>
  <si>
    <t>Karen Howard</t>
  </si>
  <si>
    <t>CLV0JQHFPL</t>
  </si>
  <si>
    <t>EMEA-2020-122588</t>
  </si>
  <si>
    <t>R6HMAA76M0</t>
  </si>
  <si>
    <t>EMEA-2020-137589</t>
  </si>
  <si>
    <t>S9NVUXJZCN</t>
  </si>
  <si>
    <t>EMEA-2021-161998</t>
  </si>
  <si>
    <t>40QX8L5MFY</t>
  </si>
  <si>
    <t>EMEA-2021-105627</t>
  </si>
  <si>
    <t>Boris Vance</t>
  </si>
  <si>
    <t>6N4864XMSZ</t>
  </si>
  <si>
    <t>EMEA-2021-149629</t>
  </si>
  <si>
    <t>O13ZWTQ89N</t>
  </si>
  <si>
    <t>AMER-2020-116834</t>
  </si>
  <si>
    <t>VJMFAX9BQO</t>
  </si>
  <si>
    <t>APJ-2022-145730</t>
  </si>
  <si>
    <t>BIY0LF9K1M</t>
  </si>
  <si>
    <t>EMEA-2021-168732</t>
  </si>
  <si>
    <t>John Davies</t>
  </si>
  <si>
    <t>OFAMKKTMGX</t>
  </si>
  <si>
    <t>EMEA-2021-107468</t>
  </si>
  <si>
    <t>SAVXGP1SL2</t>
  </si>
  <si>
    <t>AMER-2023-144463</t>
  </si>
  <si>
    <t>IR831BV4BV</t>
  </si>
  <si>
    <t>EMEA-2023-100811</t>
  </si>
  <si>
    <t>VQYR9YU21O</t>
  </si>
  <si>
    <t>EMEA-2021-153612</t>
  </si>
  <si>
    <t>Bari</t>
  </si>
  <si>
    <t>SB3GIRNDBN</t>
  </si>
  <si>
    <t>EMEA-2021-165624</t>
  </si>
  <si>
    <t>T5W4LBFL97</t>
  </si>
  <si>
    <t>EMEA-2020-154963</t>
  </si>
  <si>
    <t>Jane Manning</t>
  </si>
  <si>
    <t>NDZ5960DG6</t>
  </si>
  <si>
    <t>AMER-2023-130764</t>
  </si>
  <si>
    <t>SYDZUOJHW1</t>
  </si>
  <si>
    <t>APJ-2023-139311</t>
  </si>
  <si>
    <t>LNAVVSW76H</t>
  </si>
  <si>
    <t>EMEA-2023-124296</t>
  </si>
  <si>
    <t>1Z8XGMBXSC</t>
  </si>
  <si>
    <t>AMER-2022-169957</t>
  </si>
  <si>
    <t>Regina</t>
  </si>
  <si>
    <t>8RUE4QV2C0</t>
  </si>
  <si>
    <t>AMER-2022-108777</t>
  </si>
  <si>
    <t>DIN6LUYQCJ</t>
  </si>
  <si>
    <t>APJ-2021-148859</t>
  </si>
  <si>
    <t>O1JPFS97N5</t>
  </si>
  <si>
    <t>AMER-2020-110786</t>
  </si>
  <si>
    <t>NNOJ09XEFG</t>
  </si>
  <si>
    <t>AMER-2021-137750</t>
  </si>
  <si>
    <t>LQXXH9GHRS</t>
  </si>
  <si>
    <t>APJ-2021-136378</t>
  </si>
  <si>
    <t>KDPT4U5B3O</t>
  </si>
  <si>
    <t>APJ-2023-100356</t>
  </si>
  <si>
    <t>WA3ABMIIYB</t>
  </si>
  <si>
    <t>EMEA-2021-166520</t>
  </si>
  <si>
    <t>310VHYHT2I</t>
  </si>
  <si>
    <t>EMEA-2023-136350</t>
  </si>
  <si>
    <t>V1HPNRTD2F</t>
  </si>
  <si>
    <t>EMEA-2020-122931</t>
  </si>
  <si>
    <t>8R9X3GP60I</t>
  </si>
  <si>
    <t>APJ-2020-163034</t>
  </si>
  <si>
    <t>E8YN5G51CU</t>
  </si>
  <si>
    <t>AMER-2021-124058</t>
  </si>
  <si>
    <t>OZEU3GRA2D</t>
  </si>
  <si>
    <t>APJ-2022-129196</t>
  </si>
  <si>
    <t>JHAABLPJC7</t>
  </si>
  <si>
    <t>AMER-2021-138716</t>
  </si>
  <si>
    <t>4EWRWJTY6J</t>
  </si>
  <si>
    <t>EMEA-2022-122182</t>
  </si>
  <si>
    <t>P632QHMPFO</t>
  </si>
  <si>
    <t>EMEA-2020-130358</t>
  </si>
  <si>
    <t>D4FEMAN1YB</t>
  </si>
  <si>
    <t>EMEA-2020-102673</t>
  </si>
  <si>
    <t>KV2A0W9UG2</t>
  </si>
  <si>
    <t>APJ-2022-145303</t>
  </si>
  <si>
    <t>OFDLABVNAR</t>
  </si>
  <si>
    <t>APJ-2021-156104</t>
  </si>
  <si>
    <t>RO947CGM5O</t>
  </si>
  <si>
    <t>APJ-2021-164308</t>
  </si>
  <si>
    <t>GLWFY3UD98</t>
  </si>
  <si>
    <t>EMEA-2023-108112</t>
  </si>
  <si>
    <t>QXKRWKOA2Y</t>
  </si>
  <si>
    <t>AMER-2021-100685</t>
  </si>
  <si>
    <t>YR5RE3GR0P</t>
  </si>
  <si>
    <t>EMEA-2021-165414</t>
  </si>
  <si>
    <t>QY8CRUJEY2</t>
  </si>
  <si>
    <t>EMEA-2022-140417</t>
  </si>
  <si>
    <t>MOE946QBN6</t>
  </si>
  <si>
    <t>APJ-2023-151316</t>
  </si>
  <si>
    <t>6OEXL16U2C</t>
  </si>
  <si>
    <t>AMER-2023-163692</t>
  </si>
  <si>
    <t>57EQMS4VXJ</t>
  </si>
  <si>
    <t>AMER-2022-111913</t>
  </si>
  <si>
    <t>6TTGLOHSVF</t>
  </si>
  <si>
    <t>EMEA-2020-156559</t>
  </si>
  <si>
    <t>F5A7GQY71M</t>
  </si>
  <si>
    <t>EMEA-2022-161473</t>
  </si>
  <si>
    <t>X55DVMCM3G</t>
  </si>
  <si>
    <t>AMER-2023-166576</t>
  </si>
  <si>
    <t>ZCEJIWG32Q</t>
  </si>
  <si>
    <t>EMEA-2021-102491</t>
  </si>
  <si>
    <t>XZFSKH6P2U</t>
  </si>
  <si>
    <t>EMEA-2020-116904</t>
  </si>
  <si>
    <t>3NG0YTFTZC</t>
  </si>
  <si>
    <t>APJ-2023-102288</t>
  </si>
  <si>
    <t>Y3CTNRFXB9</t>
  </si>
  <si>
    <t>AMER-2023-137456</t>
  </si>
  <si>
    <t>QW6BCF0ILV</t>
  </si>
  <si>
    <t>AMER-2023-155999</t>
  </si>
  <si>
    <t>XU1YXLHKVH</t>
  </si>
  <si>
    <t>APJ-2022-148334</t>
  </si>
  <si>
    <t>Victor Avery</t>
  </si>
  <si>
    <t>U2R2Z74CAC</t>
  </si>
  <si>
    <t>EMEA-2021-105599</t>
  </si>
  <si>
    <t>JX5TU0XQCA</t>
  </si>
  <si>
    <t>AMER-2021-153717</t>
  </si>
  <si>
    <t>SXWB3SKGFZ</t>
  </si>
  <si>
    <t>APJ-2021-116687</t>
  </si>
  <si>
    <t>495CA789YE</t>
  </si>
  <si>
    <t>AMER-2022-163573</t>
  </si>
  <si>
    <t>6ZGCH1Q1JC</t>
  </si>
  <si>
    <t>AMER-2021-153416</t>
  </si>
  <si>
    <t>RXEKH5QYZM</t>
  </si>
  <si>
    <t>EMEA-2023-117394</t>
  </si>
  <si>
    <t>CMJN2VB1GF</t>
  </si>
  <si>
    <t>AMER-2023-133823</t>
  </si>
  <si>
    <t>S0THMRBEF0</t>
  </si>
  <si>
    <t>EMEA-2020-127523</t>
  </si>
  <si>
    <t>DJ95YFWEW2</t>
  </si>
  <si>
    <t>EMEA-2023-123239</t>
  </si>
  <si>
    <t>8A8HSL8QQ3</t>
  </si>
  <si>
    <t>EMEA-2023-156769</t>
  </si>
  <si>
    <t>N6ZWRWO7CT</t>
  </si>
  <si>
    <t>EMEA-2020-127299</t>
  </si>
  <si>
    <t>1LAOXLW6TD</t>
  </si>
  <si>
    <t>AMER-2021-121272</t>
  </si>
  <si>
    <t>SPGRQEL8NQ</t>
  </si>
  <si>
    <t>APJ-2020-115336</t>
  </si>
  <si>
    <t>WV5YX55VEI</t>
  </si>
  <si>
    <t>EMEA-2021-111703</t>
  </si>
  <si>
    <t>MBEH2KILRR</t>
  </si>
  <si>
    <t>EMEA-2020-128839</t>
  </si>
  <si>
    <t>BJ05KZ03OB</t>
  </si>
  <si>
    <t>AMER-2023-105914</t>
  </si>
  <si>
    <t>W4ELHIPUK5</t>
  </si>
  <si>
    <t>EMEA-2023-110926</t>
  </si>
  <si>
    <t>Y5KCX5ZZF3</t>
  </si>
  <si>
    <t>APJ-2022-117226</t>
  </si>
  <si>
    <t>BV4B0LAMP3</t>
  </si>
  <si>
    <t>EMEA-2023-127313</t>
  </si>
  <si>
    <t>PJJ8CCDYGJ</t>
  </si>
  <si>
    <t>APJ-2022-136287</t>
  </si>
  <si>
    <t>Surabaya</t>
  </si>
  <si>
    <t>H58RPXY5OC</t>
  </si>
  <si>
    <t>AMER-2020-107699</t>
  </si>
  <si>
    <t>UA9N3Y2YO1</t>
  </si>
  <si>
    <t>AMER-2023-112725</t>
  </si>
  <si>
    <t>7659JHNBHH</t>
  </si>
  <si>
    <t>EMEA-2021-136196</t>
  </si>
  <si>
    <t>YR62RLNMUU</t>
  </si>
  <si>
    <t>APJ-2023-106068</t>
  </si>
  <si>
    <t>79EMLJ26GO</t>
  </si>
  <si>
    <t>EMEA-2023-100160</t>
  </si>
  <si>
    <t>W9O72GXTUM</t>
  </si>
  <si>
    <t>EMEA-2022-139689</t>
  </si>
  <si>
    <t>1F8JCXSA7O</t>
  </si>
  <si>
    <t>EMEA-2021-101091</t>
  </si>
  <si>
    <t>98KQUAT6FL</t>
  </si>
  <si>
    <t>APJ-2020-126907</t>
  </si>
  <si>
    <t>XSLT0QRN74</t>
  </si>
  <si>
    <t>EMEA-2022-164588</t>
  </si>
  <si>
    <t>4ZFYH9E6P3</t>
  </si>
  <si>
    <t>EMEA-2023-115546</t>
  </si>
  <si>
    <t>Nathan Hughes</t>
  </si>
  <si>
    <t>FS1XV852T1</t>
  </si>
  <si>
    <t>EMEA-2021-163587</t>
  </si>
  <si>
    <t>MLZS8A0HK4</t>
  </si>
  <si>
    <t>EMEA-2023-106131</t>
  </si>
  <si>
    <t>Dylan Anderson</t>
  </si>
  <si>
    <t>2ESPOCDOLS</t>
  </si>
  <si>
    <t>EMEA-2021-160213</t>
  </si>
  <si>
    <t>Newcastle</t>
  </si>
  <si>
    <t>BKXDN65JAS</t>
  </si>
  <si>
    <t>AMER-2020-157924</t>
  </si>
  <si>
    <t>6YIR6FYVOW</t>
  </si>
  <si>
    <t>AMER-2021-100216</t>
  </si>
  <si>
    <t>BZEM5XU9HH</t>
  </si>
  <si>
    <t>AMER-2023-100601</t>
  </si>
  <si>
    <t>7W88XT8L7I</t>
  </si>
  <si>
    <t>AMER-2022-152163</t>
  </si>
  <si>
    <t>MSM70J1MZP</t>
  </si>
  <si>
    <t>AMER-2021-154340</t>
  </si>
  <si>
    <t>Thomas Watson</t>
  </si>
  <si>
    <t>63UFVD21GH</t>
  </si>
  <si>
    <t>AMER-2020-128846</t>
  </si>
  <si>
    <t>GNPY6XQ3WJ</t>
  </si>
  <si>
    <t>AMER-2022-148593</t>
  </si>
  <si>
    <t>WTLF56FWBB</t>
  </si>
  <si>
    <t>AMER-2023-119039</t>
  </si>
  <si>
    <t>7EANEYFG8A</t>
  </si>
  <si>
    <t>APJ-2023-128426</t>
  </si>
  <si>
    <t>AYZMMNAO2U</t>
  </si>
  <si>
    <t>EMEA-2023-136868</t>
  </si>
  <si>
    <t>Peter Johnston</t>
  </si>
  <si>
    <t>YIS183WJY8</t>
  </si>
  <si>
    <t>APJ-2022-143749</t>
  </si>
  <si>
    <t>MA6IEN52X7</t>
  </si>
  <si>
    <t>APJ-2022-111493</t>
  </si>
  <si>
    <t>BT84CE8P21</t>
  </si>
  <si>
    <t>APJ-2023-112536</t>
  </si>
  <si>
    <t>Peter Peake</t>
  </si>
  <si>
    <t>OA2L78T7KS</t>
  </si>
  <si>
    <t>EMEA-2022-157714</t>
  </si>
  <si>
    <t>IQC0KH6WRG</t>
  </si>
  <si>
    <t>APJ-2023-166709</t>
  </si>
  <si>
    <t>VMQF7AQCQI</t>
  </si>
  <si>
    <t>APJ-2021-129392</t>
  </si>
  <si>
    <t>CVURF7WUNX</t>
  </si>
  <si>
    <t>APJ-2021-150875</t>
  </si>
  <si>
    <t>RT7XFQRBEY</t>
  </si>
  <si>
    <t>AMER-2021-154200</t>
  </si>
  <si>
    <t>50MLUAWOXK</t>
  </si>
  <si>
    <t>AMER-2022-124233</t>
  </si>
  <si>
    <t>8H25GJRO64</t>
  </si>
  <si>
    <t>EMEA-2021-134271</t>
  </si>
  <si>
    <t>Y6B1WR0UAC</t>
  </si>
  <si>
    <t>EMEA-2022-161683</t>
  </si>
  <si>
    <t>8BTQITP3L8</t>
  </si>
  <si>
    <t>EMEA-2021-143105</t>
  </si>
  <si>
    <t>9QUSTKN3XZ</t>
  </si>
  <si>
    <t>EMEA-2020-145387</t>
  </si>
  <si>
    <t>AY7YANWG2T</t>
  </si>
  <si>
    <t>APJ-2023-109715</t>
  </si>
  <si>
    <t>Ella Clarkson</t>
  </si>
  <si>
    <t>AQ054PERCZ</t>
  </si>
  <si>
    <t>EMEA-2020-166457</t>
  </si>
  <si>
    <t>K8JI0SXKYI</t>
  </si>
  <si>
    <t>APJ-2022-164637</t>
  </si>
  <si>
    <t>06BZ9X9VGI</t>
  </si>
  <si>
    <t>EMEA-2020-103590</t>
  </si>
  <si>
    <t>VYUQ76SN8M</t>
  </si>
  <si>
    <t>AMER-2021-111234</t>
  </si>
  <si>
    <t>IHYQIW1MZE</t>
  </si>
  <si>
    <t>AMER-2023-149881</t>
  </si>
  <si>
    <t>XXN6SFA386</t>
  </si>
  <si>
    <t>AMER-2023-134565</t>
  </si>
  <si>
    <t>I9VL7UANL6</t>
  </si>
  <si>
    <t>APJ-2022-108644</t>
  </si>
  <si>
    <t>FLQTLLQC0O</t>
  </si>
  <si>
    <t>APJ-2020-102631</t>
  </si>
  <si>
    <t>ZC393QSNAT</t>
  </si>
  <si>
    <t>EMEA-2023-120327</t>
  </si>
  <si>
    <t>6AJMZGO3T8</t>
  </si>
  <si>
    <t>AMER-2021-154970</t>
  </si>
  <si>
    <t>56DYXMKHBF</t>
  </si>
  <si>
    <t>APJ-2022-113803</t>
  </si>
  <si>
    <t>AWSV45B7JI</t>
  </si>
  <si>
    <t>APJ-2023-100223</t>
  </si>
  <si>
    <t>7GE8Z8OTUB</t>
  </si>
  <si>
    <t>EMEA-2020-168823</t>
  </si>
  <si>
    <t>KIAFYPISCK</t>
  </si>
  <si>
    <t>APJ-2022-162404</t>
  </si>
  <si>
    <t>Victor Gill</t>
  </si>
  <si>
    <t>WTOZJI7C77</t>
  </si>
  <si>
    <t>EMEA-2023-104024</t>
  </si>
  <si>
    <t>CBYZ94MLTR</t>
  </si>
  <si>
    <t>AMER-2023-147144</t>
  </si>
  <si>
    <t>ZU49MRMN0J</t>
  </si>
  <si>
    <t>AMER-2023-158673</t>
  </si>
  <si>
    <t>WPFCG1P80K</t>
  </si>
  <si>
    <t>AMER-2020-133704</t>
  </si>
  <si>
    <t>ZULET4YLEE</t>
  </si>
  <si>
    <t>EMEA-2022-159142</t>
  </si>
  <si>
    <t>YYVWRGIMYI</t>
  </si>
  <si>
    <t>AMER-2020-138436</t>
  </si>
  <si>
    <t>I6IK3V25L7</t>
  </si>
  <si>
    <t>APJ-2023-117702</t>
  </si>
  <si>
    <t>48HSI9ZKEC</t>
  </si>
  <si>
    <t>EMEA-2022-157336</t>
  </si>
  <si>
    <t>1PY6O1FTU9</t>
  </si>
  <si>
    <t>EMEA-2020-168130</t>
  </si>
  <si>
    <t>Kevin Wilkins</t>
  </si>
  <si>
    <t>HTYU34JHPL</t>
  </si>
  <si>
    <t>EMEA-2021-155068</t>
  </si>
  <si>
    <t>KHOKW9CP7C</t>
  </si>
  <si>
    <t>APJ-2023-163160</t>
  </si>
  <si>
    <t>CGLWBWFNWH</t>
  </si>
  <si>
    <t>EMEA-2021-101924</t>
  </si>
  <si>
    <t>RA11TYVZ63</t>
  </si>
  <si>
    <t>AMER-2022-124793</t>
  </si>
  <si>
    <t>MENA73V6LC</t>
  </si>
  <si>
    <t>EMEA-2023-118367</t>
  </si>
  <si>
    <t>STAVT8RL62</t>
  </si>
  <si>
    <t>EMEA-2023-164819</t>
  </si>
  <si>
    <t>JLYDJBQ01D</t>
  </si>
  <si>
    <t>EMEA-2023-158344</t>
  </si>
  <si>
    <t>PYW222EHZZ</t>
  </si>
  <si>
    <t>EMEA-2023-123351</t>
  </si>
  <si>
    <t>91MTXDZ5FX</t>
  </si>
  <si>
    <t>EMEA-2023-110429</t>
  </si>
  <si>
    <t>6TGFWH20PM</t>
  </si>
  <si>
    <t>APJ-2022-131611</t>
  </si>
  <si>
    <t>895ZFITGBX</t>
  </si>
  <si>
    <t>AMER-2023-124821</t>
  </si>
  <si>
    <t>UNJ0NCV0GK</t>
  </si>
  <si>
    <t>EMEA-2021-166975</t>
  </si>
  <si>
    <t>Carolyn Metcalfe</t>
  </si>
  <si>
    <t>H4D2168G0A</t>
  </si>
  <si>
    <t>APJ-2022-123806</t>
  </si>
  <si>
    <t>JDMO7JA7VM</t>
  </si>
  <si>
    <t>EMEA-2023-158505</t>
  </si>
  <si>
    <t>BE2OEC1G2D</t>
  </si>
  <si>
    <t>AMER-2021-142692</t>
  </si>
  <si>
    <t>0FA8LBXSV1</t>
  </si>
  <si>
    <t>APJ-2021-123456</t>
  </si>
  <si>
    <t>C3HTM62S8Y</t>
  </si>
  <si>
    <t>AMER-2023-151358</t>
  </si>
  <si>
    <t>9ACCKA88UI</t>
  </si>
  <si>
    <t>AMER-2022-107440</t>
  </si>
  <si>
    <t>N62XSQRABC</t>
  </si>
  <si>
    <t>EMEA-2020-166989</t>
  </si>
  <si>
    <t>6H0TZHY05B</t>
  </si>
  <si>
    <t>APJ-2020-103100</t>
  </si>
  <si>
    <t>3STT5YXTLK</t>
  </si>
  <si>
    <t>APJ-2021-105690</t>
  </si>
  <si>
    <t>X6J3YFQ7A1</t>
  </si>
  <si>
    <t>EMEA-2023-127516</t>
  </si>
  <si>
    <t>L4ZS7DM6F7</t>
  </si>
  <si>
    <t>APJ-2021-117184</t>
  </si>
  <si>
    <t>LAULUDFNZG</t>
  </si>
  <si>
    <t>AMER-2023-102407</t>
  </si>
  <si>
    <t>ECJQU6ELT5</t>
  </si>
  <si>
    <t>EMEA-2023-130967</t>
  </si>
  <si>
    <t>P281NHNPQW</t>
  </si>
  <si>
    <t>EMEA-2023-101581</t>
  </si>
  <si>
    <t>ETFFARYSNG</t>
  </si>
  <si>
    <t>AMER-2023-169124</t>
  </si>
  <si>
    <t>FRAYTTLELU</t>
  </si>
  <si>
    <t>AMER-2023-117261</t>
  </si>
  <si>
    <t>4SFPS26GY3</t>
  </si>
  <si>
    <t>EMEA-2023-129021</t>
  </si>
  <si>
    <t>JDUIQ8O63J</t>
  </si>
  <si>
    <t>AMER-2020-123253</t>
  </si>
  <si>
    <t>D3QR5LZ6Y5</t>
  </si>
  <si>
    <t>APJ-2022-121601</t>
  </si>
  <si>
    <t>H11K6JRU46</t>
  </si>
  <si>
    <t>AMER-2020-162278</t>
  </si>
  <si>
    <t>QHEPZ8JQI4</t>
  </si>
  <si>
    <t>AMER-2022-161095</t>
  </si>
  <si>
    <t>5Y4BSFMD9R</t>
  </si>
  <si>
    <t>AMER-2020-125829</t>
  </si>
  <si>
    <t>BIIG06JB8Y</t>
  </si>
  <si>
    <t>EMEA-2020-123127</t>
  </si>
  <si>
    <t>8Z0N8G4R3T</t>
  </si>
  <si>
    <t>AMER-2021-115945</t>
  </si>
  <si>
    <t>E0LXZ8LWG6</t>
  </si>
  <si>
    <t>AMER-2021-136735</t>
  </si>
  <si>
    <t>TUCDS7JSB4</t>
  </si>
  <si>
    <t>EMEA-2023-136189</t>
  </si>
  <si>
    <t>OBY3PZTMQE</t>
  </si>
  <si>
    <t>APJ-2020-152345</t>
  </si>
  <si>
    <t>JJQX6GXY6D</t>
  </si>
  <si>
    <t>AMER-2021-147662</t>
  </si>
  <si>
    <t>EQZ1SH145K</t>
  </si>
  <si>
    <t>AMER-2022-153346</t>
  </si>
  <si>
    <t>WOU2ET361Y</t>
  </si>
  <si>
    <t>EMEA-2023-118360</t>
  </si>
  <si>
    <t>9JLJLOWBBT</t>
  </si>
  <si>
    <t>EMEA-2023-149853</t>
  </si>
  <si>
    <t>DRKPXDV1NX</t>
  </si>
  <si>
    <t>AMER-2023-107909</t>
  </si>
  <si>
    <t>F2F64611AY</t>
  </si>
  <si>
    <t>EMEA-2021-112375</t>
  </si>
  <si>
    <t>Heather Dyer</t>
  </si>
  <si>
    <t>WV4ZBVY91S</t>
  </si>
  <si>
    <t>AMER-2021-154795</t>
  </si>
  <si>
    <t>90LMN5V92V</t>
  </si>
  <si>
    <t>AMER-2021-125234</t>
  </si>
  <si>
    <t>UR79DH8UXA</t>
  </si>
  <si>
    <t>EMEA-2023-133501</t>
  </si>
  <si>
    <t>8RI3U2XSIF</t>
  </si>
  <si>
    <t>APJ-2020-129609</t>
  </si>
  <si>
    <t>Hyderabad</t>
  </si>
  <si>
    <t>KVCVRZJVJN</t>
  </si>
  <si>
    <t>EMEA-2023-130309</t>
  </si>
  <si>
    <t>YIH7DPNGC3</t>
  </si>
  <si>
    <t>AMER-2023-105410</t>
  </si>
  <si>
    <t>XF199YHCIM</t>
  </si>
  <si>
    <t>EMEA-2022-120355</t>
  </si>
  <si>
    <t>LM91SYSHNI</t>
  </si>
  <si>
    <t>AMER-2023-169894</t>
  </si>
  <si>
    <t>MO9JNBRN6E</t>
  </si>
  <si>
    <t>AMER-2023-100482</t>
  </si>
  <si>
    <t>1T93JH4JTH</t>
  </si>
  <si>
    <t>AMER-2023-107748</t>
  </si>
  <si>
    <t>Rebecca Mackay</t>
  </si>
  <si>
    <t>AIQOLQZ0SW</t>
  </si>
  <si>
    <t>EMEA-2023-153654</t>
  </si>
  <si>
    <t>PJ2OIF86BR</t>
  </si>
  <si>
    <t>EMEA-2021-155600</t>
  </si>
  <si>
    <t>IABGBYPOSQ</t>
  </si>
  <si>
    <t>APJ-2023-162565</t>
  </si>
  <si>
    <t>TY9XV444LB</t>
  </si>
  <si>
    <t>EMEA-2022-127642</t>
  </si>
  <si>
    <t>9RZSTE09YM</t>
  </si>
  <si>
    <t>EMEA-2023-163195</t>
  </si>
  <si>
    <t>KG8D47LVS6</t>
  </si>
  <si>
    <t>EMEA-2023-111332</t>
  </si>
  <si>
    <t>Qatar</t>
  </si>
  <si>
    <t>Doha</t>
  </si>
  <si>
    <t>O7SE8OKYF0</t>
  </si>
  <si>
    <t>APJ-2023-117044</t>
  </si>
  <si>
    <t>5Q9SJ884VG</t>
  </si>
  <si>
    <t>APJ-2022-165078</t>
  </si>
  <si>
    <t>FKMGIY2XVR</t>
  </si>
  <si>
    <t>APJ-2023-169320</t>
  </si>
  <si>
    <t>EB0PBGQC93</t>
  </si>
  <si>
    <t>AMER-2022-158575</t>
  </si>
  <si>
    <t>TEY63VJF0L</t>
  </si>
  <si>
    <t>AMER-2020-166954</t>
  </si>
  <si>
    <t>P9WBU708B9</t>
  </si>
  <si>
    <t>EMEA-2021-140830</t>
  </si>
  <si>
    <t>6HK934H437</t>
  </si>
  <si>
    <t>AMER-2021-152891</t>
  </si>
  <si>
    <t>NQPXZESO2M</t>
  </si>
  <si>
    <t>APJ-2021-122784</t>
  </si>
  <si>
    <t>KC3CVDB7IW</t>
  </si>
  <si>
    <t>AMER-2022-156811</t>
  </si>
  <si>
    <t>DF0TD1F0P7</t>
  </si>
  <si>
    <t>EMEA-2023-111556</t>
  </si>
  <si>
    <t>B259DTZU22</t>
  </si>
  <si>
    <t>APJ-2022-108868</t>
  </si>
  <si>
    <t>KM4W5SEMWN</t>
  </si>
  <si>
    <t>AMER-2020-142965</t>
  </si>
  <si>
    <t>6TQWN11JF6</t>
  </si>
  <si>
    <t>AMER-2022-148740</t>
  </si>
  <si>
    <t>2JBXKP3CDZ</t>
  </si>
  <si>
    <t>EMEA-2020-138758</t>
  </si>
  <si>
    <t>1XO6UDTONZ</t>
  </si>
  <si>
    <t>APJ-2022-131737</t>
  </si>
  <si>
    <t>GKIIAZQKW8</t>
  </si>
  <si>
    <t>EMEA-2022-114538</t>
  </si>
  <si>
    <t>V1UU7FHZ6U</t>
  </si>
  <si>
    <t>EMEA-2020-127936</t>
  </si>
  <si>
    <t>K6ROPFWGD4</t>
  </si>
  <si>
    <t>EMEA-2021-164336</t>
  </si>
  <si>
    <t>Q6GYCKUY1Q</t>
  </si>
  <si>
    <t>APJ-2022-100041</t>
  </si>
  <si>
    <t>IXCN2DVGVO</t>
  </si>
  <si>
    <t>AMER-2020-154879</t>
  </si>
  <si>
    <t>JHKJFAE9D5</t>
  </si>
  <si>
    <t>EMEA-2020-130624</t>
  </si>
  <si>
    <t>JZFCT8JK8F</t>
  </si>
  <si>
    <t>APJ-2023-132339</t>
  </si>
  <si>
    <t>ZZC5WEGC6D</t>
  </si>
  <si>
    <t>AMER-2020-153983</t>
  </si>
  <si>
    <t>ZFCOVU6NT8</t>
  </si>
  <si>
    <t>AMER-2023-112900</t>
  </si>
  <si>
    <t>02GSXTTD5K</t>
  </si>
  <si>
    <t>AMER-2020-160157</t>
  </si>
  <si>
    <t>535BU921B6</t>
  </si>
  <si>
    <t>AMER-2020-139633</t>
  </si>
  <si>
    <t>CQ2W83K6RS</t>
  </si>
  <si>
    <t>APJ-2021-163090</t>
  </si>
  <si>
    <t>V5TCQG0RWI</t>
  </si>
  <si>
    <t>EMEA-2020-117016</t>
  </si>
  <si>
    <t>CIHJ6Z5AAN</t>
  </si>
  <si>
    <t>EMEA-2023-159464</t>
  </si>
  <si>
    <t>PG3IYYOLP8</t>
  </si>
  <si>
    <t>APJ-2023-103226</t>
  </si>
  <si>
    <t>NFD0P2PIWO</t>
  </si>
  <si>
    <t>APJ-2023-119452</t>
  </si>
  <si>
    <t>D8UX3BMIL5</t>
  </si>
  <si>
    <t>AMER-2023-147725</t>
  </si>
  <si>
    <t>NBOWIIG1AV</t>
  </si>
  <si>
    <t>EMEA-2022-168893</t>
  </si>
  <si>
    <t>0PGPCJHGTE</t>
  </si>
  <si>
    <t>APJ-2022-163398</t>
  </si>
  <si>
    <t>HW472N8A2U</t>
  </si>
  <si>
    <t>APJ-2022-162726</t>
  </si>
  <si>
    <t>4DZDAK4FH4</t>
  </si>
  <si>
    <t>AMER-2022-111290</t>
  </si>
  <si>
    <t>H7MYN7OMD8</t>
  </si>
  <si>
    <t>APJ-2020-147704</t>
  </si>
  <si>
    <t>7HXWZTNMS0</t>
  </si>
  <si>
    <t>AMER-2021-121965</t>
  </si>
  <si>
    <t>5UMZLRXPPL</t>
  </si>
  <si>
    <t>AMER-2022-147137</t>
  </si>
  <si>
    <t>BMV4Y69QST</t>
  </si>
  <si>
    <t>AMER-2021-146745</t>
  </si>
  <si>
    <t>480AGDU1CR</t>
  </si>
  <si>
    <t>AMER-2023-115175</t>
  </si>
  <si>
    <t>8W4PAU4UA4</t>
  </si>
  <si>
    <t>EMEA-2023-105851</t>
  </si>
  <si>
    <t>D4PZD2V128</t>
  </si>
  <si>
    <t>EMEA-2023-125717</t>
  </si>
  <si>
    <t>HBTJ93W8PE</t>
  </si>
  <si>
    <t>APJ-2021-163895</t>
  </si>
  <si>
    <t>PVC3SN3G5V</t>
  </si>
  <si>
    <t>EMEA-2023-168641</t>
  </si>
  <si>
    <t>4WI8MMHFZL</t>
  </si>
  <si>
    <t>EMEA-2023-156895</t>
  </si>
  <si>
    <t>UDZ1BCOVG2</t>
  </si>
  <si>
    <t>AMER-2023-121300</t>
  </si>
  <si>
    <t>OWI2CVU4O8</t>
  </si>
  <si>
    <t>APJ-2023-130211</t>
  </si>
  <si>
    <t>GD2CPZ7PVX</t>
  </si>
  <si>
    <t>EMEA-2020-147235</t>
  </si>
  <si>
    <t>U7K6A3WI2Z</t>
  </si>
  <si>
    <t>AMER-2022-109365</t>
  </si>
  <si>
    <t>J4CJAJ9WP0</t>
  </si>
  <si>
    <t>APJ-2021-162621</t>
  </si>
  <si>
    <t>7WSIE2ATJZ</t>
  </si>
  <si>
    <t>AMER-2023-105921</t>
  </si>
  <si>
    <t>I9PKGJKAVE</t>
  </si>
  <si>
    <t>AMER-2020-150798</t>
  </si>
  <si>
    <t>XBN4BB7P90</t>
  </si>
  <si>
    <t>AMER-2023-112753</t>
  </si>
  <si>
    <t>QJFDFTJKML</t>
  </si>
  <si>
    <t>EMEA-2023-155075</t>
  </si>
  <si>
    <t>HC2CJNMN7W</t>
  </si>
  <si>
    <t>AMER-2020-103401</t>
  </si>
  <si>
    <t>Donna Scott</t>
  </si>
  <si>
    <t>V78ZVDTPR4</t>
  </si>
  <si>
    <t>AMER-2022-124814</t>
  </si>
  <si>
    <t>UKZH6JQOBX</t>
  </si>
  <si>
    <t>APJ-2020-116757</t>
  </si>
  <si>
    <t>67DEHBYTOC</t>
  </si>
  <si>
    <t>AMER-2020-138247</t>
  </si>
  <si>
    <t>GFZCGDW3K5</t>
  </si>
  <si>
    <t>AMER-2023-167003</t>
  </si>
  <si>
    <t>Simon Hart</t>
  </si>
  <si>
    <t>3NSPHHUBKW</t>
  </si>
  <si>
    <t>EMEA-2022-119935</t>
  </si>
  <si>
    <t>UMJ8N3NSFN</t>
  </si>
  <si>
    <t>AMER-2022-118969</t>
  </si>
  <si>
    <t>N7F51S57RE</t>
  </si>
  <si>
    <t>APJ-2022-145240</t>
  </si>
  <si>
    <t>X6T7K59UJK</t>
  </si>
  <si>
    <t>EMEA-2022-120873</t>
  </si>
  <si>
    <t>L3VLQ8A3BU</t>
  </si>
  <si>
    <t>APJ-2023-111920</t>
  </si>
  <si>
    <t>BKAOIZCDP5</t>
  </si>
  <si>
    <t>AMER-2022-128678</t>
  </si>
  <si>
    <t>Q3MIR8OH3X</t>
  </si>
  <si>
    <t>AMER-2022-101385</t>
  </si>
  <si>
    <t>HQUILX1N8K</t>
  </si>
  <si>
    <t>EMEA-2023-107167</t>
  </si>
  <si>
    <t>9LDE7L9RQV</t>
  </si>
  <si>
    <t>APJ-2020-109491</t>
  </si>
  <si>
    <t>JUB9QVLV48</t>
  </si>
  <si>
    <t>EMEA-2023-105445</t>
  </si>
  <si>
    <t>NY8K17Q7JV</t>
  </si>
  <si>
    <t>EMEA-2020-107454</t>
  </si>
  <si>
    <t>MNMSPII232</t>
  </si>
  <si>
    <t>EMEA-2023-105046</t>
  </si>
  <si>
    <t>2R16T4RAWU</t>
  </si>
  <si>
    <t>AMER-2023-152856</t>
  </si>
  <si>
    <t>S6H87MRCS2</t>
  </si>
  <si>
    <t>APJ-2022-134691</t>
  </si>
  <si>
    <t>V22QTN8DQZ</t>
  </si>
  <si>
    <t>EMEA-2022-118759</t>
  </si>
  <si>
    <t>QC8UQEO6G1</t>
  </si>
  <si>
    <t>AMER-2020-140403</t>
  </si>
  <si>
    <t>OMDN6LWMMQ</t>
  </si>
  <si>
    <t>AMER-2021-163104</t>
  </si>
  <si>
    <t>X1WR9CDNX0</t>
  </si>
  <si>
    <t>AMER-2023-138464</t>
  </si>
  <si>
    <t>76B2A68ERM</t>
  </si>
  <si>
    <t>EMEA-2021-104129</t>
  </si>
  <si>
    <t>1WXLF11EBN</t>
  </si>
  <si>
    <t>APJ-2023-132206</t>
  </si>
  <si>
    <t>JY9DW9B7LA</t>
  </si>
  <si>
    <t>APJ-2023-113474</t>
  </si>
  <si>
    <t>Michael Watson</t>
  </si>
  <si>
    <t>JMWXLPLEPR</t>
  </si>
  <si>
    <t>APJ-2021-126557</t>
  </si>
  <si>
    <t>ZMCV1JST8R</t>
  </si>
  <si>
    <t>EMEA-2023-107636</t>
  </si>
  <si>
    <t>DQH7NWT1C5</t>
  </si>
  <si>
    <t>AMER-2020-165862</t>
  </si>
  <si>
    <t>UNWMB28WCL</t>
  </si>
  <si>
    <t>AMER-2020-106334</t>
  </si>
  <si>
    <t>2R6IGHEAKB</t>
  </si>
  <si>
    <t>EMEA-2022-101448</t>
  </si>
  <si>
    <t>Palermo</t>
  </si>
  <si>
    <t>24FDEB1IY0</t>
  </si>
  <si>
    <t>AMER-2021-130218</t>
  </si>
  <si>
    <t>F5LC9TUHX1</t>
  </si>
  <si>
    <t>AMER-2023-117331</t>
  </si>
  <si>
    <t>HGAN5X318H</t>
  </si>
  <si>
    <t>APJ-2020-127383</t>
  </si>
  <si>
    <t>3J5S4EW8TC</t>
  </si>
  <si>
    <t>APJ-2020-110219</t>
  </si>
  <si>
    <t>H0POQ3CIS5</t>
  </si>
  <si>
    <t>AMER-2021-118871</t>
  </si>
  <si>
    <t>J6FXL8L0IS</t>
  </si>
  <si>
    <t>EMEA-2023-129490</t>
  </si>
  <si>
    <t>7DPAG4AENI</t>
  </si>
  <si>
    <t>AMER-2020-101175</t>
  </si>
  <si>
    <t>UTY4EXSMZS</t>
  </si>
  <si>
    <t>EMEA-2023-149510</t>
  </si>
  <si>
    <t>0FYYO1HI7F</t>
  </si>
  <si>
    <t>APJ-2021-111990</t>
  </si>
  <si>
    <t>H0W3EMYG3C</t>
  </si>
  <si>
    <t>AMER-2020-169460</t>
  </si>
  <si>
    <t>1FL278NXDU</t>
  </si>
  <si>
    <t>APJ-2021-152128</t>
  </si>
  <si>
    <t>JFRG9VNWR9</t>
  </si>
  <si>
    <t>AMER-2023-126662</t>
  </si>
  <si>
    <t>9TJGNZVDPD</t>
  </si>
  <si>
    <t>AMER-2022-139395</t>
  </si>
  <si>
    <t>TTT5ARR1WR</t>
  </si>
  <si>
    <t>APJ-2020-121734</t>
  </si>
  <si>
    <t>C7H5H5TRNM</t>
  </si>
  <si>
    <t>EMEA-2021-110947</t>
  </si>
  <si>
    <t>J1ZYLJI64Q</t>
  </si>
  <si>
    <t>EMEA-2020-150126</t>
  </si>
  <si>
    <t>Z4RS7QQN4Z</t>
  </si>
  <si>
    <t>EMEA-2021-164427</t>
  </si>
  <si>
    <t>Donetsk</t>
  </si>
  <si>
    <t>A2JZS1J1Y9</t>
  </si>
  <si>
    <t>EMEA-2022-120250</t>
  </si>
  <si>
    <t>R7VCEGQ0FK</t>
  </si>
  <si>
    <t>EMEA-2022-121993</t>
  </si>
  <si>
    <t>OXM7REVRZM</t>
  </si>
  <si>
    <t>AMER-2022-100405</t>
  </si>
  <si>
    <t>Joanne Forsyth</t>
  </si>
  <si>
    <t>6ZJ44Q12YW</t>
  </si>
  <si>
    <t>AMER-2023-163790</t>
  </si>
  <si>
    <t>Lancaster</t>
  </si>
  <si>
    <t>H5CMGYIVHB</t>
  </si>
  <si>
    <t>AMER-2022-129868</t>
  </si>
  <si>
    <t>4GS5P74QBM</t>
  </si>
  <si>
    <t>EMEA-2022-140564</t>
  </si>
  <si>
    <t>BBP992ZXYB</t>
  </si>
  <si>
    <t>EMEA-2023-169502</t>
  </si>
  <si>
    <t>C9SEUHNVV3</t>
  </si>
  <si>
    <t>APJ-2021-146948</t>
  </si>
  <si>
    <t>RKIS70TEP4</t>
  </si>
  <si>
    <t>EMEA-2021-113327</t>
  </si>
  <si>
    <t>A6NOG4PLWG</t>
  </si>
  <si>
    <t>EMEA-2021-135020</t>
  </si>
  <si>
    <t>0MV40FOKDD</t>
  </si>
  <si>
    <t>AMER-2023-141852</t>
  </si>
  <si>
    <t>8CQ526OCCI</t>
  </si>
  <si>
    <t>EMEA-2022-109407</t>
  </si>
  <si>
    <t>AQG0LZ8WK7</t>
  </si>
  <si>
    <t>EMEA-2023-165953</t>
  </si>
  <si>
    <t>5TG9DHERUW</t>
  </si>
  <si>
    <t>APJ-2022-144540</t>
  </si>
  <si>
    <t>CS5KGQ9KHB</t>
  </si>
  <si>
    <t>APJ-2021-159863</t>
  </si>
  <si>
    <t>ZS4PTA9TQ2</t>
  </si>
  <si>
    <t>APJ-2021-117800</t>
  </si>
  <si>
    <t>K29596RBTP</t>
  </si>
  <si>
    <t>AMER-2023-145219</t>
  </si>
  <si>
    <t>XPUC29WANE</t>
  </si>
  <si>
    <t>APJ-2021-161214</t>
  </si>
  <si>
    <t>ZBICG6UG4P</t>
  </si>
  <si>
    <t>EMEA-2023-147228</t>
  </si>
  <si>
    <t>N3EH0UGKSQ</t>
  </si>
  <si>
    <t>EMEA-2022-101336</t>
  </si>
  <si>
    <t>36J2EK62IQ</t>
  </si>
  <si>
    <t>AMER-2021-126235</t>
  </si>
  <si>
    <t>KDZIUYON7S</t>
  </si>
  <si>
    <t>AMER-2023-168396</t>
  </si>
  <si>
    <t>33BH6D7HY5</t>
  </si>
  <si>
    <t>AMER-2021-130456</t>
  </si>
  <si>
    <t>786XSP1UVS</t>
  </si>
  <si>
    <t>AMER-2023-116288</t>
  </si>
  <si>
    <t>45VLZM5A9D</t>
  </si>
  <si>
    <t>AMER-2023-168228</t>
  </si>
  <si>
    <t>Q3JHUHQ95A</t>
  </si>
  <si>
    <t>EMEA-2022-102162</t>
  </si>
  <si>
    <t>JNKW9884CR</t>
  </si>
  <si>
    <t>EMEA-2023-130141</t>
  </si>
  <si>
    <t>RJQTGHZQBJ</t>
  </si>
  <si>
    <t>AMER-2021-147501</t>
  </si>
  <si>
    <t>UF9CRRKWKH</t>
  </si>
  <si>
    <t>EMEA-2022-143910</t>
  </si>
  <si>
    <t>AN1XPFU9VE</t>
  </si>
  <si>
    <t>EMEA-2020-146885</t>
  </si>
  <si>
    <t>TEYJ1326WH</t>
  </si>
  <si>
    <t>EMEA-2022-139556</t>
  </si>
  <si>
    <t>Diane Hart</t>
  </si>
  <si>
    <t>4VOL0QLJZT</t>
  </si>
  <si>
    <t>AMER-2023-129357</t>
  </si>
  <si>
    <t>9FXMWT92GU</t>
  </si>
  <si>
    <t>AMER-2023-150987</t>
  </si>
  <si>
    <t>2AYXL1U1WS</t>
  </si>
  <si>
    <t>AMER-2023-132647</t>
  </si>
  <si>
    <t>FFCG5RTCI7</t>
  </si>
  <si>
    <t>AMER-2023-159107</t>
  </si>
  <si>
    <t>G85Z6C8JAO</t>
  </si>
  <si>
    <t>APJ-2020-160738</t>
  </si>
  <si>
    <t>I0J1G6IVWB</t>
  </si>
  <si>
    <t>EMEA-2021-112130</t>
  </si>
  <si>
    <t>4K8U5SZU2N</t>
  </si>
  <si>
    <t>EMEA-2022-111409</t>
  </si>
  <si>
    <t>K9KB6K0GAU</t>
  </si>
  <si>
    <t>EMEA-2022-116232</t>
  </si>
  <si>
    <t>D7NOR8ZUW8</t>
  </si>
  <si>
    <t>AMER-2022-116547</t>
  </si>
  <si>
    <t>19S4857WZB</t>
  </si>
  <si>
    <t>APJ-2023-133200</t>
  </si>
  <si>
    <t>7UKH01Z3OF</t>
  </si>
  <si>
    <t>AMER-2022-133550</t>
  </si>
  <si>
    <t>PE4KMD20S8</t>
  </si>
  <si>
    <t>EMEA-2023-139416</t>
  </si>
  <si>
    <t>WLA8KA0CFH</t>
  </si>
  <si>
    <t>EMEA-2020-114510</t>
  </si>
  <si>
    <t>4C4RD4L1TK</t>
  </si>
  <si>
    <t>EMEA-2022-169215</t>
  </si>
  <si>
    <t>NGL9Z9LQV5</t>
  </si>
  <si>
    <t>EMEA-2022-127698</t>
  </si>
  <si>
    <t>3OPIVMHESN</t>
  </si>
  <si>
    <t>EMEA-2022-159912</t>
  </si>
  <si>
    <t>9EDCN79G2R</t>
  </si>
  <si>
    <t>APJ-2022-101987</t>
  </si>
  <si>
    <t>FP39PB9JF0</t>
  </si>
  <si>
    <t>EMEA-2023-154851</t>
  </si>
  <si>
    <t>HV5ESOTM4L</t>
  </si>
  <si>
    <t>AMER-2020-138681</t>
  </si>
  <si>
    <t>1UKX9RUKR0</t>
  </si>
  <si>
    <t>AMER-2021-138121</t>
  </si>
  <si>
    <t>FN3JAJ98OI</t>
  </si>
  <si>
    <t>APJ-2023-140298</t>
  </si>
  <si>
    <t>E3AO4HPEF5</t>
  </si>
  <si>
    <t>APJ-2022-166240</t>
  </si>
  <si>
    <t>3G9AUI2WVE</t>
  </si>
  <si>
    <t>EMEA-2022-158435</t>
  </si>
  <si>
    <t>LH11885V84</t>
  </si>
  <si>
    <t>AMER-2023-138149</t>
  </si>
  <si>
    <t>NRV4RFWVE3</t>
  </si>
  <si>
    <t>EMEA-2020-112403</t>
  </si>
  <si>
    <t>70I5FHTYWV</t>
  </si>
  <si>
    <t>APJ-2020-108273</t>
  </si>
  <si>
    <t>PITJO02JSD</t>
  </si>
  <si>
    <t>EMEA-2023-121643</t>
  </si>
  <si>
    <t>ISQW848QTY</t>
  </si>
  <si>
    <t>EMEA-2021-122910</t>
  </si>
  <si>
    <t>X42TCQH8ZR</t>
  </si>
  <si>
    <t>AMER-2023-143126</t>
  </si>
  <si>
    <t>ARF9NE47BB</t>
  </si>
  <si>
    <t>APJ-2021-129042</t>
  </si>
  <si>
    <t>JBV50GTON0</t>
  </si>
  <si>
    <t>AMER-2021-109736</t>
  </si>
  <si>
    <t>OXTC0P75RI</t>
  </si>
  <si>
    <t>AMER-2021-142601</t>
  </si>
  <si>
    <t>N0UDIC2HVI</t>
  </si>
  <si>
    <t>APJ-2020-106229</t>
  </si>
  <si>
    <t>Amelia Lee</t>
  </si>
  <si>
    <t>OS32351R0L</t>
  </si>
  <si>
    <t>AMER-2023-135230</t>
  </si>
  <si>
    <t>SGYH89BR2H</t>
  </si>
  <si>
    <t>EMEA-2022-159653</t>
  </si>
  <si>
    <t>Espoo</t>
  </si>
  <si>
    <t>IJ4OIG63GC</t>
  </si>
  <si>
    <t>EMEA-2022-131968</t>
  </si>
  <si>
    <t>SM4GVKI9TA</t>
  </si>
  <si>
    <t>EMEA-2020-119151</t>
  </si>
  <si>
    <t>9L76V22C4E</t>
  </si>
  <si>
    <t>AMER-2020-123323</t>
  </si>
  <si>
    <t>IK687OMES7</t>
  </si>
  <si>
    <t>APJ-2022-124681</t>
  </si>
  <si>
    <t>APZ45UTS25</t>
  </si>
  <si>
    <t>AMER-2021-103996</t>
  </si>
  <si>
    <t>EO5S90GP58</t>
  </si>
  <si>
    <t>EMEA-2022-120530</t>
  </si>
  <si>
    <t>7CBP4D0LB3</t>
  </si>
  <si>
    <t>EMEA-2021-155054</t>
  </si>
  <si>
    <t>QM2W8QSRRU</t>
  </si>
  <si>
    <t>AMER-2021-105725</t>
  </si>
  <si>
    <t>KH4EJP4GK9</t>
  </si>
  <si>
    <t>AMER-2023-164364</t>
  </si>
  <si>
    <t>FGHFLIQHK5</t>
  </si>
  <si>
    <t>EMEA-2023-168123</t>
  </si>
  <si>
    <t>DYSKM93W6N</t>
  </si>
  <si>
    <t>AMER-2022-120005</t>
  </si>
  <si>
    <t>6U5CASOST4</t>
  </si>
  <si>
    <t>AMER-2022-123526</t>
  </si>
  <si>
    <t>1X08WMMZ4C</t>
  </si>
  <si>
    <t>AMER-2022-127649</t>
  </si>
  <si>
    <t>6VOCNGUE4K</t>
  </si>
  <si>
    <t>EMEA-2022-159989</t>
  </si>
  <si>
    <t>HBVCOUG2ZK</t>
  </si>
  <si>
    <t>EMEA-2023-103499</t>
  </si>
  <si>
    <t>M3JSEZZRBY</t>
  </si>
  <si>
    <t>APJ-2021-167220</t>
  </si>
  <si>
    <t>MTGDPZP9BW</t>
  </si>
  <si>
    <t>EMEA-2023-126354</t>
  </si>
  <si>
    <t>DDSYY3UDXO</t>
  </si>
  <si>
    <t>EMEA-2023-169817</t>
  </si>
  <si>
    <t>SKGEAI56XN</t>
  </si>
  <si>
    <t>APJ-2023-144582</t>
  </si>
  <si>
    <t>H4KXVWU4VG</t>
  </si>
  <si>
    <t>EMEA-2020-121573</t>
  </si>
  <si>
    <t>L9BVDB9IPX</t>
  </si>
  <si>
    <t>AMER-2022-117660</t>
  </si>
  <si>
    <t>FB3B7K5QEP</t>
  </si>
  <si>
    <t>AMER-2020-112851</t>
  </si>
  <si>
    <t>4RECFX885B</t>
  </si>
  <si>
    <t>AMER-2023-123701</t>
  </si>
  <si>
    <t>AVMNLRYBH2</t>
  </si>
  <si>
    <t>EMEA-2021-118227</t>
  </si>
  <si>
    <t>0JW146NA48</t>
  </si>
  <si>
    <t>APJ-2021-123155</t>
  </si>
  <si>
    <t>8LZLWDSJ6W</t>
  </si>
  <si>
    <t>EMEA-2023-158883</t>
  </si>
  <si>
    <t>Deirdre Ogden</t>
  </si>
  <si>
    <t>Y0T0NZJPVZ</t>
  </si>
  <si>
    <t>AMER-2022-114888</t>
  </si>
  <si>
    <t>36GO243UKS</t>
  </si>
  <si>
    <t>AMER-2020-167262</t>
  </si>
  <si>
    <t>PFQFZP8U6G</t>
  </si>
  <si>
    <t>APJ-2023-119746</t>
  </si>
  <si>
    <t>X04IVHBPPT</t>
  </si>
  <si>
    <t>AMER-2023-108091</t>
  </si>
  <si>
    <t>77SJDFIRAU</t>
  </si>
  <si>
    <t>EMEA-2022-101630</t>
  </si>
  <si>
    <t>VW59OY98B8</t>
  </si>
  <si>
    <t>APJ-2023-132346</t>
  </si>
  <si>
    <t>UPPEB0O6E1</t>
  </si>
  <si>
    <t>EMEA-2020-150301</t>
  </si>
  <si>
    <t>QC7VLFJH87</t>
  </si>
  <si>
    <t>APJ-2020-159310</t>
  </si>
  <si>
    <t>TGTL53VEN8</t>
  </si>
  <si>
    <t>APJ-2023-147984</t>
  </si>
  <si>
    <t>SW3EFPY32B</t>
  </si>
  <si>
    <t>EMEA-2021-104346</t>
  </si>
  <si>
    <t>NO2KAB7GWW</t>
  </si>
  <si>
    <t>EMEA-2021-141684</t>
  </si>
  <si>
    <t>PGX057QDXB</t>
  </si>
  <si>
    <t>AMER-2021-144722</t>
  </si>
  <si>
    <t>Benjamin Bower</t>
  </si>
  <si>
    <t>WQZX24B7WP</t>
  </si>
  <si>
    <t>EMEA-2021-120516</t>
  </si>
  <si>
    <t>4ITVWG2GZZ</t>
  </si>
  <si>
    <t>EMEA-2022-148901</t>
  </si>
  <si>
    <t>6LCUIZQYFO</t>
  </si>
  <si>
    <t>EMEA-2023-136364</t>
  </si>
  <si>
    <t>CEHY50X6T7</t>
  </si>
  <si>
    <t>AMER-2021-137708</t>
  </si>
  <si>
    <t>KD56KMHS94</t>
  </si>
  <si>
    <t>EMEA-2020-149055</t>
  </si>
  <si>
    <t>IOZSOTWMR5</t>
  </si>
  <si>
    <t>EMEA-2021-151589</t>
  </si>
  <si>
    <t>TAP79Q9XJ7</t>
  </si>
  <si>
    <t>EMEA-2022-121370</t>
  </si>
  <si>
    <t>X88CN0FJ4P</t>
  </si>
  <si>
    <t>AMER-2022-111696</t>
  </si>
  <si>
    <t>N41M5XFBAQ</t>
  </si>
  <si>
    <t>EMEA-2020-139598</t>
  </si>
  <si>
    <t>BBW5W987DN</t>
  </si>
  <si>
    <t>EMEA-2023-117436</t>
  </si>
  <si>
    <t>Lily Hart</t>
  </si>
  <si>
    <t>LFFANLX9DV</t>
  </si>
  <si>
    <t>APJ-2021-140025</t>
  </si>
  <si>
    <t>JZQS3Y5GSA</t>
  </si>
  <si>
    <t>AMER-2022-134222</t>
  </si>
  <si>
    <t>36NZME7BED</t>
  </si>
  <si>
    <t>AMER-2022-140018</t>
  </si>
  <si>
    <t>N97KOJE1B5</t>
  </si>
  <si>
    <t>AMER-2023-136707</t>
  </si>
  <si>
    <t>8DHFIM9FG4</t>
  </si>
  <si>
    <t>EMEA-2020-152562</t>
  </si>
  <si>
    <t>5JGMQAVJG2</t>
  </si>
  <si>
    <t>EMEA-2022-152408</t>
  </si>
  <si>
    <t>UAWUQFUIVP</t>
  </si>
  <si>
    <t>EMEA-2020-120278</t>
  </si>
  <si>
    <t>Catania</t>
  </si>
  <si>
    <t>3GHZCWZU0Z</t>
  </si>
  <si>
    <t>AMER-2023-167661</t>
  </si>
  <si>
    <t>K70AY7LSV3</t>
  </si>
  <si>
    <t>AMER-2023-106831</t>
  </si>
  <si>
    <t>B8J3THNV1E</t>
  </si>
  <si>
    <t>EMEA-2023-154123</t>
  </si>
  <si>
    <t>SLQ8EPWXQ5</t>
  </si>
  <si>
    <t>AMER-2022-136049</t>
  </si>
  <si>
    <t>HIB6VDEVPG</t>
  </si>
  <si>
    <t>EMEA-2023-118402</t>
  </si>
  <si>
    <t>URXPEXGBZ6</t>
  </si>
  <si>
    <t>AMER-2022-139388</t>
  </si>
  <si>
    <t>7DLPZEWVBM</t>
  </si>
  <si>
    <t>AMER-2020-128685</t>
  </si>
  <si>
    <t>YWSRCD0TBQ</t>
  </si>
  <si>
    <t>EMEA-2021-124044</t>
  </si>
  <si>
    <t>POUFLLY5NX</t>
  </si>
  <si>
    <t>EMEA-2020-164469</t>
  </si>
  <si>
    <t>6AFGD7QQRR</t>
  </si>
  <si>
    <t>AMER-2020-107818</t>
  </si>
  <si>
    <t>79FS4MGUM0</t>
  </si>
  <si>
    <t>AMER-2020-113320</t>
  </si>
  <si>
    <t>93MXNGYGZC</t>
  </si>
  <si>
    <t>AMER-2021-137526</t>
  </si>
  <si>
    <t>J5P9L1SBPZ</t>
  </si>
  <si>
    <t>APJ-2023-136063</t>
  </si>
  <si>
    <t>B3WWJQZQ1P</t>
  </si>
  <si>
    <t>AMER-2022-101546</t>
  </si>
  <si>
    <t>ESZOGOARAL</t>
  </si>
  <si>
    <t>APJ-2020-138940</t>
  </si>
  <si>
    <t>YJS57OOS22</t>
  </si>
  <si>
    <t>EMEA-2022-125164</t>
  </si>
  <si>
    <t>RWO2DBZITB</t>
  </si>
  <si>
    <t>EMEA-2023-163531</t>
  </si>
  <si>
    <t>6KII89LOWH</t>
  </si>
  <si>
    <t>AMER-2023-122490</t>
  </si>
  <si>
    <t>0SR9V0EQIJ</t>
  </si>
  <si>
    <t>EMEA-2023-131366</t>
  </si>
  <si>
    <t>CZ0ONIJ6YX</t>
  </si>
  <si>
    <t>APJ-2023-164042</t>
  </si>
  <si>
    <t>XF81XJI25Q</t>
  </si>
  <si>
    <t>AMER-2020-132864</t>
  </si>
  <si>
    <t>Y77GK5953Z</t>
  </si>
  <si>
    <t>EMEA-2020-155817</t>
  </si>
  <si>
    <t>YOMNSW4H5Y</t>
  </si>
  <si>
    <t>EMEA-2022-131891</t>
  </si>
  <si>
    <t>2M6UA168HH</t>
  </si>
  <si>
    <t>EMEA-2023-143567</t>
  </si>
  <si>
    <t>BRETSKZY0Z</t>
  </si>
  <si>
    <t>AMER-2023-104080</t>
  </si>
  <si>
    <t>S0J2ROYUAJ</t>
  </si>
  <si>
    <t>AMER-2020-151379</t>
  </si>
  <si>
    <t>Q96EWEKE67</t>
  </si>
  <si>
    <t>EMEA-2022-163167</t>
  </si>
  <si>
    <t>SY76EPQH7R</t>
  </si>
  <si>
    <t>AMER-2022-135776</t>
  </si>
  <si>
    <t>RNODOP47TN</t>
  </si>
  <si>
    <t>AMER-2020-122021</t>
  </si>
  <si>
    <t>SX9YCZPOD0</t>
  </si>
  <si>
    <t>EMEA-2022-130484</t>
  </si>
  <si>
    <t>LXW2IH8JNT</t>
  </si>
  <si>
    <t>AMER-2023-120936</t>
  </si>
  <si>
    <t>1O78I5EHIB</t>
  </si>
  <si>
    <t>EMEA-2023-110884</t>
  </si>
  <si>
    <t>MJ8I4QNJ0D</t>
  </si>
  <si>
    <t>APJ-2020-161613</t>
  </si>
  <si>
    <t>XBMGIA723Q</t>
  </si>
  <si>
    <t>EMEA-2020-146353</t>
  </si>
  <si>
    <t>IQPH1C51CU</t>
  </si>
  <si>
    <t>AMER-2020-133809</t>
  </si>
  <si>
    <t>3NBKI15QEY</t>
  </si>
  <si>
    <t>EMEA-2023-127306</t>
  </si>
  <si>
    <t>VIP7X37HKP</t>
  </si>
  <si>
    <t>AMER-2021-161830</t>
  </si>
  <si>
    <t>JE97M05NXW</t>
  </si>
  <si>
    <t>APJ-2023-163125</t>
  </si>
  <si>
    <t>81NGI2OSL8</t>
  </si>
  <si>
    <t>APJ-2022-160304</t>
  </si>
  <si>
    <t>Tianjin</t>
  </si>
  <si>
    <t>4N2DJNJRYJ</t>
  </si>
  <si>
    <t>APJ-2023-101728</t>
  </si>
  <si>
    <t>J5IRH9127F</t>
  </si>
  <si>
    <t>EMEA-2023-114055</t>
  </si>
  <si>
    <t>OFKD83SLZJ</t>
  </si>
  <si>
    <t>APJ-2023-126438</t>
  </si>
  <si>
    <t>Luke Rutherford</t>
  </si>
  <si>
    <t>KHEH7COVM5</t>
  </si>
  <si>
    <t>APJ-2023-117653</t>
  </si>
  <si>
    <t>97LKUDRC9I</t>
  </si>
  <si>
    <t>EMEA-2023-143245</t>
  </si>
  <si>
    <t>H8U6UTJBQY</t>
  </si>
  <si>
    <t>EMEA-2020-138828</t>
  </si>
  <si>
    <t>X93RBVNH2C</t>
  </si>
  <si>
    <t>AMER-2023-143651</t>
  </si>
  <si>
    <t>VMIKFXRFY7</t>
  </si>
  <si>
    <t>EMEA-2021-106978</t>
  </si>
  <si>
    <t>KSZ3ISCD1C</t>
  </si>
  <si>
    <t>EMEA-2021-155124</t>
  </si>
  <si>
    <t>Jack Ince</t>
  </si>
  <si>
    <t>Bursa</t>
  </si>
  <si>
    <t>3WJ2799V20</t>
  </si>
  <si>
    <t>EMEA-2023-150931</t>
  </si>
  <si>
    <t>1KKFTWYQ7Q</t>
  </si>
  <si>
    <t>AMER-2020-157147</t>
  </si>
  <si>
    <t>09IKCJITP5</t>
  </si>
  <si>
    <t>APJ-2021-156482</t>
  </si>
  <si>
    <t>8Y5NLWAI9U</t>
  </si>
  <si>
    <t>APJ-2023-106782</t>
  </si>
  <si>
    <t>TV7ISOKXEH</t>
  </si>
  <si>
    <t>AMER-2022-151372</t>
  </si>
  <si>
    <t>L7VAVVMFKF</t>
  </si>
  <si>
    <t>AMER-2020-102085</t>
  </si>
  <si>
    <t>SGMJWOXHE4</t>
  </si>
  <si>
    <t>AMER-2023-107125</t>
  </si>
  <si>
    <t>WO2C523KI8</t>
  </si>
  <si>
    <t>EMEA-2022-125815</t>
  </si>
  <si>
    <t>MTT8MG2O4F</t>
  </si>
  <si>
    <t>AMER-2021-144190</t>
  </si>
  <si>
    <t>3IW13P3XW3</t>
  </si>
  <si>
    <t>AMER-2023-117926</t>
  </si>
  <si>
    <t>5HAPUHLY5L</t>
  </si>
  <si>
    <t>EMEA-2021-153906</t>
  </si>
  <si>
    <t>PW4Z4MZ8D1</t>
  </si>
  <si>
    <t>EMEA-2020-160262</t>
  </si>
  <si>
    <t>985R9X9VGI</t>
  </si>
  <si>
    <t>APJ-2021-127607</t>
  </si>
  <si>
    <t>3XSPEAPFJ3</t>
  </si>
  <si>
    <t>AMER-2022-166226</t>
  </si>
  <si>
    <t>7RBLD1ZR8E</t>
  </si>
  <si>
    <t>AMER-2020-156587</t>
  </si>
  <si>
    <t>Ryan Johnston</t>
  </si>
  <si>
    <t>YQB0N0TL4L</t>
  </si>
  <si>
    <t>EMEA-2022-141180</t>
  </si>
  <si>
    <t>XRVL98ZU2U</t>
  </si>
  <si>
    <t>EMEA-2021-109708</t>
  </si>
  <si>
    <t>9674INA8ZN</t>
  </si>
  <si>
    <t>EMEA-2021-122406</t>
  </si>
  <si>
    <t>8WPOAAJ87V</t>
  </si>
  <si>
    <t>EMEA-2022-153815</t>
  </si>
  <si>
    <t>2TFJBOEFNA</t>
  </si>
  <si>
    <t>AMER-2022-164896</t>
  </si>
  <si>
    <t>M5LI1A69NI</t>
  </si>
  <si>
    <t>EMEA-2021-142202</t>
  </si>
  <si>
    <t>DKPRYDCJ7W</t>
  </si>
  <si>
    <t>EMEA-2021-165050</t>
  </si>
  <si>
    <t>KGRUCMZ01D</t>
  </si>
  <si>
    <t>APJ-2022-131114</t>
  </si>
  <si>
    <t>4VLMXW6TPT</t>
  </si>
  <si>
    <t>AMER-2020-160066</t>
  </si>
  <si>
    <t>DBLSFYGH40</t>
  </si>
  <si>
    <t>AMER-2022-109925</t>
  </si>
  <si>
    <t>7XV5MUK85Z</t>
  </si>
  <si>
    <t>EMEA-2021-160696</t>
  </si>
  <si>
    <t>26061ZAM64</t>
  </si>
  <si>
    <t>EMEA-2020-125171</t>
  </si>
  <si>
    <t>R8YBV3CFEG</t>
  </si>
  <si>
    <t>EMEA-2022-149279</t>
  </si>
  <si>
    <t>ZG4ZTNQCY4</t>
  </si>
  <si>
    <t>AMER-2023-107321</t>
  </si>
  <si>
    <t>2G4T44UNXZ</t>
  </si>
  <si>
    <t>APJ-2023-122714</t>
  </si>
  <si>
    <t>WWN9Y458G2</t>
  </si>
  <si>
    <t>EMEA-2021-153038</t>
  </si>
  <si>
    <t>EJBQ0IDWJP</t>
  </si>
  <si>
    <t>EMEA-2020-132227</t>
  </si>
  <si>
    <t>H5PIKUFZPL</t>
  </si>
  <si>
    <t>EMEA-2023-155824</t>
  </si>
  <si>
    <t>0SGW4BDR8R</t>
  </si>
  <si>
    <t>AMER-2022-129238</t>
  </si>
  <si>
    <t>RNK95HN0V4</t>
  </si>
  <si>
    <t>AMER-2023-159688</t>
  </si>
  <si>
    <t>7LSKEB12G6</t>
  </si>
  <si>
    <t>EMEA-2022-136126</t>
  </si>
  <si>
    <t>CEHA4HIQT5</t>
  </si>
  <si>
    <t>AMER-2022-155033</t>
  </si>
  <si>
    <t>E6763IG4JR</t>
  </si>
  <si>
    <t>EMEA-2020-156006</t>
  </si>
  <si>
    <t>VWWENTQVHA</t>
  </si>
  <si>
    <t>APJ-2021-158659</t>
  </si>
  <si>
    <t>UCI0P7Y545</t>
  </si>
  <si>
    <t>EMEA-2021-169796</t>
  </si>
  <si>
    <t>CYSSB28L2J</t>
  </si>
  <si>
    <t>EMEA-2021-102876</t>
  </si>
  <si>
    <t>Gavin Nash</t>
  </si>
  <si>
    <t>9F372VVGIP</t>
  </si>
  <si>
    <t>AMER-2023-139647</t>
  </si>
  <si>
    <t>TGVSRLD04J</t>
  </si>
  <si>
    <t>AMER-2023-160465</t>
  </si>
  <si>
    <t>W37FXQKPCQ</t>
  </si>
  <si>
    <t>AMER-2020-153850</t>
  </si>
  <si>
    <t>MJU1ZXH648</t>
  </si>
  <si>
    <t>AMER-2020-127558</t>
  </si>
  <si>
    <t>Kylie Lee</t>
  </si>
  <si>
    <t>UZ42G0GAM7</t>
  </si>
  <si>
    <t>EMEA-2023-136511</t>
  </si>
  <si>
    <t>BZDJJJ48FA</t>
  </si>
  <si>
    <t>AMER-2022-133795</t>
  </si>
  <si>
    <t>1EM3RG6QAU</t>
  </si>
  <si>
    <t>APJ-2023-130953</t>
  </si>
  <si>
    <t>1C4ZJ5YAUY</t>
  </si>
  <si>
    <t>APJ-2020-151792</t>
  </si>
  <si>
    <t>6QULQ50JHD</t>
  </si>
  <si>
    <t>AMER-2023-139304</t>
  </si>
  <si>
    <t>X14FBOD7E2</t>
  </si>
  <si>
    <t>AMER-2022-155166</t>
  </si>
  <si>
    <t>584T84MAO2</t>
  </si>
  <si>
    <t>EMEA-2021-103954</t>
  </si>
  <si>
    <t>UJI57QCB95</t>
  </si>
  <si>
    <t>AMER-2020-169803</t>
  </si>
  <si>
    <t>JVXZK88I1J</t>
  </si>
  <si>
    <t>APJ-2023-141719</t>
  </si>
  <si>
    <t>J7K3ZY3A9S</t>
  </si>
  <si>
    <t>APJ-2021-136469</t>
  </si>
  <si>
    <t>8YWPBB038I</t>
  </si>
  <si>
    <t>AMER-2022-158694</t>
  </si>
  <si>
    <t>1WLRN55L24</t>
  </si>
  <si>
    <t>APJ-2020-104759</t>
  </si>
  <si>
    <t>64GX6IXCEX</t>
  </si>
  <si>
    <t>AMER-2021-150511</t>
  </si>
  <si>
    <t>IHIJOXMDS2</t>
  </si>
  <si>
    <t>EMEA-2021-134922</t>
  </si>
  <si>
    <t>ZARN7I28CQ</t>
  </si>
  <si>
    <t>EMEA-2023-120607</t>
  </si>
  <si>
    <t>EAKMUUV3EP</t>
  </si>
  <si>
    <t>APJ-2021-141243</t>
  </si>
  <si>
    <t>W23EIRVAHX</t>
  </si>
  <si>
    <t>AMER-2021-162166</t>
  </si>
  <si>
    <t>Buffalo</t>
  </si>
  <si>
    <t>HZKVYRL42F</t>
  </si>
  <si>
    <t>EMEA-2022-120796</t>
  </si>
  <si>
    <t>3Z5UOACEVH</t>
  </si>
  <si>
    <t>EMEA-2022-109722</t>
  </si>
  <si>
    <t>Limerick</t>
  </si>
  <si>
    <t>QWJEEMJ2NP</t>
  </si>
  <si>
    <t>EMEA-2021-136798</t>
  </si>
  <si>
    <t>WPDF8Z9FZN</t>
  </si>
  <si>
    <t>APJ-2023-122196</t>
  </si>
  <si>
    <t>TAX9YBNR4D</t>
  </si>
  <si>
    <t>EMEA-2023-142090</t>
  </si>
  <si>
    <t>VCGPH7EDSQ</t>
  </si>
  <si>
    <t>AMER-2023-160934</t>
  </si>
  <si>
    <t>ST9PEK3YKB</t>
  </si>
  <si>
    <t>AMER-2020-124478</t>
  </si>
  <si>
    <t>BF4N358SO4</t>
  </si>
  <si>
    <t>AMER-2021-145485</t>
  </si>
  <si>
    <t>NYKS5OC6D1</t>
  </si>
  <si>
    <t>AMER-2023-151071</t>
  </si>
  <si>
    <t>2X1P92CNMO</t>
  </si>
  <si>
    <t>APJ-2020-134572</t>
  </si>
  <si>
    <t>KP2X0033OH</t>
  </si>
  <si>
    <t>EMEA-2023-143217</t>
  </si>
  <si>
    <t>564I27L6ZL</t>
  </si>
  <si>
    <t>AMER-2023-133312</t>
  </si>
  <si>
    <t>UQCXFTGRCP</t>
  </si>
  <si>
    <t>AMER-2021-137533</t>
  </si>
  <si>
    <t>WJAABOC81J</t>
  </si>
  <si>
    <t>EMEA-2022-155138</t>
  </si>
  <si>
    <t>Max Morgan</t>
  </si>
  <si>
    <t>ECKIQ9AJER</t>
  </si>
  <si>
    <t>APJ-2022-108350</t>
  </si>
  <si>
    <t>Y1J6H5IDJ2</t>
  </si>
  <si>
    <t>APJ-2021-144302</t>
  </si>
  <si>
    <t>24VRIDC5UX</t>
  </si>
  <si>
    <t>EMEA-2021-109001</t>
  </si>
  <si>
    <t>HVPUOVM2LF</t>
  </si>
  <si>
    <t>EMEA-2023-132738</t>
  </si>
  <si>
    <t>O277RP7WNU</t>
  </si>
  <si>
    <t>EMEA-2023-156720</t>
  </si>
  <si>
    <t>1NXYUPA4CX</t>
  </si>
  <si>
    <t>EMEA-2021-119102</t>
  </si>
  <si>
    <t>XWCTUQLL0Y</t>
  </si>
  <si>
    <t>APJ-2020-140452</t>
  </si>
  <si>
    <t>5SXWSL0I2T</t>
  </si>
  <si>
    <t>AMER-2021-141936</t>
  </si>
  <si>
    <t>KDTMP2HAVT</t>
  </si>
  <si>
    <t>APJ-2020-158442</t>
  </si>
  <si>
    <t>K9LVOE96HF</t>
  </si>
  <si>
    <t>EMEA-2021-167374</t>
  </si>
  <si>
    <t>R8B3J2CZ8H</t>
  </si>
  <si>
    <t>EMEA-2020-116568</t>
  </si>
  <si>
    <t>62WI6GMZZ8</t>
  </si>
  <si>
    <t>EMEA-2021-147102</t>
  </si>
  <si>
    <t>TUB0Z77A8P</t>
  </si>
  <si>
    <t>EMEA-2023-132213</t>
  </si>
  <si>
    <t>85WH110Q4I</t>
  </si>
  <si>
    <t>EMEA-2020-138450</t>
  </si>
  <si>
    <t>54JLTKQJYJ</t>
  </si>
  <si>
    <t>APJ-2021-153073</t>
  </si>
  <si>
    <t>YGOLIG49FP</t>
  </si>
  <si>
    <t>APJ-2022-147970</t>
  </si>
  <si>
    <t>3UP3ZRWJ8F</t>
  </si>
  <si>
    <t>APJ-2022-150658</t>
  </si>
  <si>
    <t>XTIIBJVNVX</t>
  </si>
  <si>
    <t>EMEA-2023-125640</t>
  </si>
  <si>
    <t>6Z17OG809R</t>
  </si>
  <si>
    <t>EMEA-2023-154137</t>
  </si>
  <si>
    <t>Q7PYNSOHNW</t>
  </si>
  <si>
    <t>EMEA-2021-127173</t>
  </si>
  <si>
    <t>043OSR0TX5</t>
  </si>
  <si>
    <t>EMEA-2020-149538</t>
  </si>
  <si>
    <t>PASA59G1CQ</t>
  </si>
  <si>
    <t>EMEA-2020-160766</t>
  </si>
  <si>
    <t>UH6AFJ2JFQ</t>
  </si>
  <si>
    <t>AMER-2023-146626</t>
  </si>
  <si>
    <t>TI3JVXAI9E</t>
  </si>
  <si>
    <t>EMEA-2021-123330</t>
  </si>
  <si>
    <t>2ZE2UD08Z6</t>
  </si>
  <si>
    <t>EMEA-2023-155607</t>
  </si>
  <si>
    <t>3IH83SWP7X</t>
  </si>
  <si>
    <t>AMER-2022-151323</t>
  </si>
  <si>
    <t>URQP70SGI6</t>
  </si>
  <si>
    <t>AMER-2021-146696</t>
  </si>
  <si>
    <t>QG6IVIYKTB</t>
  </si>
  <si>
    <t>APJ-2022-128972</t>
  </si>
  <si>
    <t>MA6H6WV9LX</t>
  </si>
  <si>
    <t>EMEA-2023-128335</t>
  </si>
  <si>
    <t>S6REOSC9L7</t>
  </si>
  <si>
    <t>AMER-2021-154886</t>
  </si>
  <si>
    <t>DROGE6M7D3</t>
  </si>
  <si>
    <t>EMEA-2022-111213</t>
  </si>
  <si>
    <t>5CO8PICX8D</t>
  </si>
  <si>
    <t>AMER-2023-161333</t>
  </si>
  <si>
    <t>Z0KHSZJI2D</t>
  </si>
  <si>
    <t>AMER-2023-128734</t>
  </si>
  <si>
    <t>0ZT6Y0YNOK</t>
  </si>
  <si>
    <t>EMEA-2020-141796</t>
  </si>
  <si>
    <t>9VY7OZYUHQ</t>
  </si>
  <si>
    <t>AMER-2023-125101</t>
  </si>
  <si>
    <t>V8F7CHYVC6</t>
  </si>
  <si>
    <t>EMEA-2023-169929</t>
  </si>
  <si>
    <t>QWY39JAWLQ</t>
  </si>
  <si>
    <t>EMEA-2020-121566</t>
  </si>
  <si>
    <t>ZLC00VUL3K</t>
  </si>
  <si>
    <t>EMEA-2021-124219</t>
  </si>
  <si>
    <t>IAX64AXRPD</t>
  </si>
  <si>
    <t>APJ-2023-163006</t>
  </si>
  <si>
    <t>C5S99QJ5VC</t>
  </si>
  <si>
    <t>AMER-2021-156146</t>
  </si>
  <si>
    <t>G1S4613L2J</t>
  </si>
  <si>
    <t>AMER-2020-111192</t>
  </si>
  <si>
    <t>DSHSMCV27D</t>
  </si>
  <si>
    <t>AMER-2022-115378</t>
  </si>
  <si>
    <t>30TL7K7PH4</t>
  </si>
  <si>
    <t>AMER-2021-161627</t>
  </si>
  <si>
    <t>TNIAWRU4XZ</t>
  </si>
  <si>
    <t>AMER-2020-121006</t>
  </si>
  <si>
    <t>UI31YATZHV</t>
  </si>
  <si>
    <t>AMER-2022-122903</t>
  </si>
  <si>
    <t>PH6WJM4ZHQ</t>
  </si>
  <si>
    <t>EMEA-2021-107741</t>
  </si>
  <si>
    <t>1DUAIT17GF</t>
  </si>
  <si>
    <t>APJ-2023-106432</t>
  </si>
  <si>
    <t>8QFM07PY2V</t>
  </si>
  <si>
    <t>AMER-2022-148908</t>
  </si>
  <si>
    <t>DC84XWOLHQ</t>
  </si>
  <si>
    <t>EMEA-2022-123015</t>
  </si>
  <si>
    <t>4Y0YF68UW5</t>
  </si>
  <si>
    <t>AMER-2021-120502</t>
  </si>
  <si>
    <t>50IRWC2DTN</t>
  </si>
  <si>
    <t>EMEA-2023-108749</t>
  </si>
  <si>
    <t>YSLW216769</t>
  </si>
  <si>
    <t>EMEA-2023-163335</t>
  </si>
  <si>
    <t>QE0TCS7BXM</t>
  </si>
  <si>
    <t>EMEA-2021-134719</t>
  </si>
  <si>
    <t>G0Q2VQ6MJB</t>
  </si>
  <si>
    <t>EMEA-2021-154389</t>
  </si>
  <si>
    <t>MI0ZQ2SSH7</t>
  </si>
  <si>
    <t>APJ-2021-115567</t>
  </si>
  <si>
    <t>ESP6HWMY4T</t>
  </si>
  <si>
    <t>APJ-2023-136679</t>
  </si>
  <si>
    <t>YUXQUHDU2X</t>
  </si>
  <si>
    <t>AMER-2023-141943</t>
  </si>
  <si>
    <t>3PZNMJSV8L</t>
  </si>
  <si>
    <t>AMER-2020-101560</t>
  </si>
  <si>
    <t>J20UASTCMX</t>
  </si>
  <si>
    <t>AMER-2020-159709</t>
  </si>
  <si>
    <t>8FC10FJHIQ</t>
  </si>
  <si>
    <t>APJ-2022-103982</t>
  </si>
  <si>
    <t>JUYONLGQIF</t>
  </si>
  <si>
    <t>AMER-2021-142454</t>
  </si>
  <si>
    <t>RJS2JW602N</t>
  </si>
  <si>
    <t>EMEA-2021-102015</t>
  </si>
  <si>
    <t>I9LIIQY4NZ</t>
  </si>
  <si>
    <t>APJ-2021-156755</t>
  </si>
  <si>
    <t>Quezon City</t>
  </si>
  <si>
    <t>SV5EGQBG8T</t>
  </si>
  <si>
    <t>EMEA-2021-130876</t>
  </si>
  <si>
    <t>R777P7TBGJ</t>
  </si>
  <si>
    <t>AMER-2022-145898</t>
  </si>
  <si>
    <t>48E7DEC7V0</t>
  </si>
  <si>
    <t>AMER-2023-159562</t>
  </si>
  <si>
    <t>1Q25KALJPZ</t>
  </si>
  <si>
    <t>AMER-2023-134635</t>
  </si>
  <si>
    <t>5H5KTJ0CFC</t>
  </si>
  <si>
    <t>EMEA-2023-167080</t>
  </si>
  <si>
    <t>OFUMKH2W2C</t>
  </si>
  <si>
    <t>AMER-2023-145653</t>
  </si>
  <si>
    <t>FG9CIHK4KK</t>
  </si>
  <si>
    <t>AMER-2020-140487</t>
  </si>
  <si>
    <t>M1FYMACFUP</t>
  </si>
  <si>
    <t>EMEA-2023-117401</t>
  </si>
  <si>
    <t>KCX8PPQXT2</t>
  </si>
  <si>
    <t>AMER-2023-109582</t>
  </si>
  <si>
    <t>E6RQVF1ZTI</t>
  </si>
  <si>
    <t>EMEA-2022-119865</t>
  </si>
  <si>
    <t>C0607XZO60</t>
  </si>
  <si>
    <t>AMER-2020-147648</t>
  </si>
  <si>
    <t>N4M85T8H7W</t>
  </si>
  <si>
    <t>AMER-2023-124436</t>
  </si>
  <si>
    <t>IDNI9O23SZ</t>
  </si>
  <si>
    <t>EMEA-2020-115084</t>
  </si>
  <si>
    <t>DPKR2R8Q4N</t>
  </si>
  <si>
    <t>AMER-2023-131037</t>
  </si>
  <si>
    <t>H9ENCYRNBN</t>
  </si>
  <si>
    <t>APJ-2022-111143</t>
  </si>
  <si>
    <t>A61KPJL4G4</t>
  </si>
  <si>
    <t>APJ-2020-166744</t>
  </si>
  <si>
    <t>0PE87NFEZ8</t>
  </si>
  <si>
    <t>AMER-2022-116561</t>
  </si>
  <si>
    <t>798K25AJHG</t>
  </si>
  <si>
    <t>AMER-2022-110730</t>
  </si>
  <si>
    <t>1PAIZLQMCJ</t>
  </si>
  <si>
    <t>APJ-2023-146367</t>
  </si>
  <si>
    <t>C8WAEUHKIU</t>
  </si>
  <si>
    <t>EMEA-2022-149454</t>
  </si>
  <si>
    <t>VFM55KUTTC</t>
  </si>
  <si>
    <t>AMER-2022-156265</t>
  </si>
  <si>
    <t>EAB6GD5PYP</t>
  </si>
  <si>
    <t>APJ-2021-168914</t>
  </si>
  <si>
    <t>Perth</t>
  </si>
  <si>
    <t>UGARYH5Y8Z</t>
  </si>
  <si>
    <t>AMER-2023-110989</t>
  </si>
  <si>
    <t>HOFNRRTNOT</t>
  </si>
  <si>
    <t>EMEA-2021-106215</t>
  </si>
  <si>
    <t>RXYUGY8X5B</t>
  </si>
  <si>
    <t>EMEA-2022-169369</t>
  </si>
  <si>
    <t>4GBQAOXRPX</t>
  </si>
  <si>
    <t>EMEA-2021-132318</t>
  </si>
  <si>
    <t>6QOS9AV5E1</t>
  </si>
  <si>
    <t>AMER-2020-131982</t>
  </si>
  <si>
    <t>YQG5VI1SB8</t>
  </si>
  <si>
    <t>EMEA-2021-125185</t>
  </si>
  <si>
    <t>Marseille</t>
  </si>
  <si>
    <t>QS6G48M4M7</t>
  </si>
  <si>
    <t>APJ-2022-130078</t>
  </si>
  <si>
    <t>MEK9ELKY4T</t>
  </si>
  <si>
    <t>AMER-2023-114034</t>
  </si>
  <si>
    <t>K9RQK887JC</t>
  </si>
  <si>
    <t>AMER-2023-115595</t>
  </si>
  <si>
    <t>TK6OQVD6H8</t>
  </si>
  <si>
    <t>EMEA-2023-158722</t>
  </si>
  <si>
    <t>UV9I1ANUXL</t>
  </si>
  <si>
    <t>APJ-2020-105165</t>
  </si>
  <si>
    <t>HLFYLNGGKQ</t>
  </si>
  <si>
    <t>AMER-2023-147452</t>
  </si>
  <si>
    <t>A2GSN668Q4</t>
  </si>
  <si>
    <t>EMEA-2023-114657</t>
  </si>
  <si>
    <t>FTQWSDMWP1</t>
  </si>
  <si>
    <t>AMER-2023-144484</t>
  </si>
  <si>
    <t>RK3K9Y6OQE</t>
  </si>
  <si>
    <t>AMER-2023-125913</t>
  </si>
  <si>
    <t>RBWXI19WCQ</t>
  </si>
  <si>
    <t>EMEA-2022-158309</t>
  </si>
  <si>
    <t>UX61XWPMOT</t>
  </si>
  <si>
    <t>EMEA-2021-162887</t>
  </si>
  <si>
    <t>6MIT3WMKML</t>
  </si>
  <si>
    <t>EMEA-2023-147333</t>
  </si>
  <si>
    <t>C4CCAZ1MTG</t>
  </si>
  <si>
    <t>APJ-2020-113859</t>
  </si>
  <si>
    <t>MLHKRF8JM4</t>
  </si>
  <si>
    <t>EMEA-2020-159681</t>
  </si>
  <si>
    <t>PMB47A2NOJ</t>
  </si>
  <si>
    <t>EMEA-2023-104094</t>
  </si>
  <si>
    <t>KCI0VRU0OZ</t>
  </si>
  <si>
    <t>AMER-2023-152709</t>
  </si>
  <si>
    <t>GBFI4AVMLI</t>
  </si>
  <si>
    <t>EMEA-2021-105158</t>
  </si>
  <si>
    <t>A2SWRD52HB</t>
  </si>
  <si>
    <t>AMER-2020-133424</t>
  </si>
  <si>
    <t>6R3YCC5A13</t>
  </si>
  <si>
    <t>EMEA-2023-105991</t>
  </si>
  <si>
    <t>6OLNH8L3HN</t>
  </si>
  <si>
    <t>AMER-2023-136784</t>
  </si>
  <si>
    <t>SQTP0BOUAC</t>
  </si>
  <si>
    <t>APJ-2020-146283</t>
  </si>
  <si>
    <t>9T7NOKV1LW</t>
  </si>
  <si>
    <t>EMEA-2023-151218</t>
  </si>
  <si>
    <t>7QT4G6J7NT</t>
  </si>
  <si>
    <t>AMER-2021-111073</t>
  </si>
  <si>
    <t>XSWFTTSU03</t>
  </si>
  <si>
    <t>EMEA-2023-144883</t>
  </si>
  <si>
    <t>WXKQO2Z5XE</t>
  </si>
  <si>
    <t>APJ-2023-142174</t>
  </si>
  <si>
    <t>9Q65CS1B0N</t>
  </si>
  <si>
    <t>EMEA-2023-108791</t>
  </si>
  <si>
    <t>T937ERMTCO</t>
  </si>
  <si>
    <t>AMER-2022-106656</t>
  </si>
  <si>
    <t>440OJ9I2H6</t>
  </si>
  <si>
    <t>EMEA-2022-113831</t>
  </si>
  <si>
    <t>BGX0J3TO6D</t>
  </si>
  <si>
    <t>APJ-2020-139500</t>
  </si>
  <si>
    <t>G3SL0KJYLC</t>
  </si>
  <si>
    <t>APJ-2020-166310</t>
  </si>
  <si>
    <t>R128K2GYYP</t>
  </si>
  <si>
    <t>EMEA-2022-168410</t>
  </si>
  <si>
    <t>KKKR8QPK20</t>
  </si>
  <si>
    <t>APJ-2023-131254</t>
  </si>
  <si>
    <t>6BUWY2GJN9</t>
  </si>
  <si>
    <t>EMEA-2022-123414</t>
  </si>
  <si>
    <t>393KVNLCPP</t>
  </si>
  <si>
    <t>AMER-2023-137876</t>
  </si>
  <si>
    <t>UGNVU1W8E6</t>
  </si>
  <si>
    <t>EMEA-2022-154060</t>
  </si>
  <si>
    <t>RD4XA5SI13</t>
  </si>
  <si>
    <t>EMEA-2023-162558</t>
  </si>
  <si>
    <t>YEXPCJA2XD</t>
  </si>
  <si>
    <t>AMER-2023-134439</t>
  </si>
  <si>
    <t>KASANDVFSW</t>
  </si>
  <si>
    <t>AMER-2021-119508</t>
  </si>
  <si>
    <t>SQJHORQMHT</t>
  </si>
  <si>
    <t>APJ-2021-152681</t>
  </si>
  <si>
    <t>4P5T29BIVM</t>
  </si>
  <si>
    <t>AMER-2020-130813</t>
  </si>
  <si>
    <t>8O9MZEYB3W</t>
  </si>
  <si>
    <t>APJ-2021-120320</t>
  </si>
  <si>
    <t>QRL2U822EG</t>
  </si>
  <si>
    <t>EMEA-2022-111941</t>
  </si>
  <si>
    <t>VA6A6KN1AB</t>
  </si>
  <si>
    <t>EMEA-2022-123120</t>
  </si>
  <si>
    <t>SH0MZ04ZLI</t>
  </si>
  <si>
    <t>APJ-2020-103331</t>
  </si>
  <si>
    <t>FGY28AHO27</t>
  </si>
  <si>
    <t>AMER-2021-169278</t>
  </si>
  <si>
    <t>B2KK4R77QO</t>
  </si>
  <si>
    <t>AMER-2023-111577</t>
  </si>
  <si>
    <t>GGJ0X0OM96</t>
  </si>
  <si>
    <t>EMEA-2021-146486</t>
  </si>
  <si>
    <t>7YMQTJT69G</t>
  </si>
  <si>
    <t>APJ-2020-168501</t>
  </si>
  <si>
    <t>Sophie Hill</t>
  </si>
  <si>
    <t>N0EFXLJ3GT</t>
  </si>
  <si>
    <t>EMEA-2021-112053</t>
  </si>
  <si>
    <t>BGGD3F0OLY</t>
  </si>
  <si>
    <t>AMER-2023-108539</t>
  </si>
  <si>
    <t>3Z3VSGUY90</t>
  </si>
  <si>
    <t>EMEA-2021-149811</t>
  </si>
  <si>
    <t>375RGX010V</t>
  </si>
  <si>
    <t>APJ-2023-103814</t>
  </si>
  <si>
    <t>1O9JHVI0EY</t>
  </si>
  <si>
    <t>APJ-2022-123932</t>
  </si>
  <si>
    <t>Z2TJ5SGX3K</t>
  </si>
  <si>
    <t>EMEA-2022-101616</t>
  </si>
  <si>
    <t>3XEIKUIZDL</t>
  </si>
  <si>
    <t>AMER-2020-113768</t>
  </si>
  <si>
    <t>F5NKA1QD9W</t>
  </si>
  <si>
    <t>AMER-2022-138037</t>
  </si>
  <si>
    <t>HI6ZNTV9S8</t>
  </si>
  <si>
    <t>AMER-2020-150490</t>
  </si>
  <si>
    <t>XW2YH1CP0N</t>
  </si>
  <si>
    <t>EMEA-2023-126060</t>
  </si>
  <si>
    <t>3PZ4ATX75Y</t>
  </si>
  <si>
    <t>APJ-2023-100951</t>
  </si>
  <si>
    <t>46GBQ25K7P</t>
  </si>
  <si>
    <t>APJ-2022-122014</t>
  </si>
  <si>
    <t>P01JSQML8G</t>
  </si>
  <si>
    <t>EMEA-2020-123477</t>
  </si>
  <si>
    <t>NJHH6TLPLG</t>
  </si>
  <si>
    <t>APJ-2022-107790</t>
  </si>
  <si>
    <t>RR62NE7W87</t>
  </si>
  <si>
    <t>AMER-2023-158071</t>
  </si>
  <si>
    <t>UTOCSU7201</t>
  </si>
  <si>
    <t>AMER-2023-147403</t>
  </si>
  <si>
    <t>W471U8SCEC</t>
  </si>
  <si>
    <t>AMER-2023-136721</t>
  </si>
  <si>
    <t>84U0Z353A9</t>
  </si>
  <si>
    <t>APJ-2021-118738</t>
  </si>
  <si>
    <t>08OILIMZWH</t>
  </si>
  <si>
    <t>AMER-2023-134152</t>
  </si>
  <si>
    <t>ZXBORBMZYT</t>
  </si>
  <si>
    <t>EMEA-2020-125542</t>
  </si>
  <si>
    <t>3JR7Y8NU7Y</t>
  </si>
  <si>
    <t>AMER-2022-136021</t>
  </si>
  <si>
    <t>4EMY9KTPJK</t>
  </si>
  <si>
    <t>APJ-2022-149195</t>
  </si>
  <si>
    <t>Sebastian Young</t>
  </si>
  <si>
    <t>LZAWDW9302</t>
  </si>
  <si>
    <t>EMEA-2023-161410</t>
  </si>
  <si>
    <t>JFG3BR0RU1</t>
  </si>
  <si>
    <t>EMEA-2023-152786</t>
  </si>
  <si>
    <t>044BYC357T</t>
  </si>
  <si>
    <t>AMER-2023-164707</t>
  </si>
  <si>
    <t>QYQMIS13L3</t>
  </si>
  <si>
    <t>AMER-2023-163874</t>
  </si>
  <si>
    <t>ADX8JR3LWN</t>
  </si>
  <si>
    <t>APJ-2020-123183</t>
  </si>
  <si>
    <t>FX8YO1B81Y</t>
  </si>
  <si>
    <t>EMEA-2020-104829</t>
  </si>
  <si>
    <t>L50WHIJ9F5</t>
  </si>
  <si>
    <t>AMER-2022-147340</t>
  </si>
  <si>
    <t>GRB1GF2ERQ</t>
  </si>
  <si>
    <t>AMER-2022-145492</t>
  </si>
  <si>
    <t>IZMSZ8W1RF</t>
  </si>
  <si>
    <t>AMER-2022-163202</t>
  </si>
  <si>
    <t>1R4WJBUY0T</t>
  </si>
  <si>
    <t>AMER-2022-117681</t>
  </si>
  <si>
    <t>7RUUAHV3II</t>
  </si>
  <si>
    <t>AMER-2023-132262</t>
  </si>
  <si>
    <t>Julian Newman</t>
  </si>
  <si>
    <t>U9V4NWAV1H</t>
  </si>
  <si>
    <t>EMEA-2023-123043</t>
  </si>
  <si>
    <t>RTX6MCKNR4</t>
  </si>
  <si>
    <t>AMER-2022-143280</t>
  </si>
  <si>
    <t>W72P52TC2A</t>
  </si>
  <si>
    <t>AMER-2023-108854</t>
  </si>
  <si>
    <t>C3HKIC3UYH</t>
  </si>
  <si>
    <t>APJ-2023-166856</t>
  </si>
  <si>
    <t>QAYEZRNBX5</t>
  </si>
  <si>
    <t>APJ-2022-153157</t>
  </si>
  <si>
    <t>UE3SZEK5AL</t>
  </si>
  <si>
    <t>APJ-2023-125647</t>
  </si>
  <si>
    <t>EMFDVB0ZM5</t>
  </si>
  <si>
    <t>AMER-2020-132542</t>
  </si>
  <si>
    <t>8HNAG47ERC</t>
  </si>
  <si>
    <t>APJ-2021-110877</t>
  </si>
  <si>
    <t>GS97V8A51Q</t>
  </si>
  <si>
    <t>EMEA-2022-151827</t>
  </si>
  <si>
    <t>Y0VBL1JGFM</t>
  </si>
  <si>
    <t>AMER-2022-163258</t>
  </si>
  <si>
    <t>4UY1TCZHIP</t>
  </si>
  <si>
    <t>EMEA-2023-103009</t>
  </si>
  <si>
    <t>2V6SK4VP7A</t>
  </si>
  <si>
    <t>EMEA-2023-120649</t>
  </si>
  <si>
    <t>BLY1TM32BR</t>
  </si>
  <si>
    <t>AMER-2022-153598</t>
  </si>
  <si>
    <t>BNDO5BNSM9</t>
  </si>
  <si>
    <t>AMER-2022-108497</t>
  </si>
  <si>
    <t>Lily Blake</t>
  </si>
  <si>
    <t>GJ3LAP25U8</t>
  </si>
  <si>
    <t>AMER-2022-113096</t>
  </si>
  <si>
    <t>JDDA4R0ZIC</t>
  </si>
  <si>
    <t>EMEA-2020-136861</t>
  </si>
  <si>
    <t>EGQ3VEOB80</t>
  </si>
  <si>
    <t>AMER-2023-117422</t>
  </si>
  <si>
    <t>Sean Randall</t>
  </si>
  <si>
    <t>LHPV7C93CT</t>
  </si>
  <si>
    <t>AMER-2023-129707</t>
  </si>
  <si>
    <t>XXORAEW2NA</t>
  </si>
  <si>
    <t>AMER-2021-160171</t>
  </si>
  <si>
    <t>5X7RIQPZHT</t>
  </si>
  <si>
    <t>EMEA-2020-103317</t>
  </si>
  <si>
    <t>PKCNKQ0ANN</t>
  </si>
  <si>
    <t>EMEA-2022-167115</t>
  </si>
  <si>
    <t>ANP6BJYIIW</t>
  </si>
  <si>
    <t>EMEA-2023-153633</t>
  </si>
  <si>
    <t>LNA1X0NJ2I</t>
  </si>
  <si>
    <t>AMER-2023-155929</t>
  </si>
  <si>
    <t>3XOIHWZNAJ</t>
  </si>
  <si>
    <t>EMEA-2021-148712</t>
  </si>
  <si>
    <t>W5NJ2KAFXP</t>
  </si>
  <si>
    <t>APJ-2022-128307</t>
  </si>
  <si>
    <t>DOYJYJZZL0</t>
  </si>
  <si>
    <t>EMEA-2022-127425</t>
  </si>
  <si>
    <t>L14SKDSEWX</t>
  </si>
  <si>
    <t>APJ-2020-119081</t>
  </si>
  <si>
    <t>4AED6RHMPX</t>
  </si>
  <si>
    <t>EMEA-2022-140613</t>
  </si>
  <si>
    <t>10L5M7C6MA</t>
  </si>
  <si>
    <t>APJ-2023-108700</t>
  </si>
  <si>
    <t>HEYK00QPQ6</t>
  </si>
  <si>
    <t>EMEA-2023-160962</t>
  </si>
  <si>
    <t>3RF7EFF2TP</t>
  </si>
  <si>
    <t>AMER-2023-130631</t>
  </si>
  <si>
    <t>LYC9KOLMN6</t>
  </si>
  <si>
    <t>AMER-2023-116680</t>
  </si>
  <si>
    <t>VDXCMD9VQE</t>
  </si>
  <si>
    <t>EMEA-2020-107405</t>
  </si>
  <si>
    <t>CZ3BHIEBKJ</t>
  </si>
  <si>
    <t>AMER-2023-101574</t>
  </si>
  <si>
    <t>PXI1RP1JN1</t>
  </si>
  <si>
    <t>AMER-2020-146591</t>
  </si>
  <si>
    <t>84MDWCC72V</t>
  </si>
  <si>
    <t>APJ-2020-107706</t>
  </si>
  <si>
    <t>CB4HSXP3T4</t>
  </si>
  <si>
    <t>AMER-2022-122448</t>
  </si>
  <si>
    <t>IN60GFLR9X</t>
  </si>
  <si>
    <t>AMER-2020-132451</t>
  </si>
  <si>
    <t>UMCDVY294F</t>
  </si>
  <si>
    <t>AMER-2022-158547</t>
  </si>
  <si>
    <t>7JPGTZFIWQ</t>
  </si>
  <si>
    <t>EMEA-2023-116946</t>
  </si>
  <si>
    <t>V1E04YVHAP</t>
  </si>
  <si>
    <t>AMER-2023-121741</t>
  </si>
  <si>
    <t>6H3LQURSKU</t>
  </si>
  <si>
    <t>EMEA-2023-169691</t>
  </si>
  <si>
    <t>MRRJ31RVU9</t>
  </si>
  <si>
    <t>APJ-2022-121356</t>
  </si>
  <si>
    <t>O7JF806CEO</t>
  </si>
  <si>
    <t>EMEA-2020-101770</t>
  </si>
  <si>
    <t>ADLA1XNIJX</t>
  </si>
  <si>
    <t>AMER-2023-105487</t>
  </si>
  <si>
    <t>11D3WOOAFI</t>
  </si>
  <si>
    <t>EMEA-2023-148999</t>
  </si>
  <si>
    <t>G113MYN3D5</t>
  </si>
  <si>
    <t>EMEA-2020-107573</t>
  </si>
  <si>
    <t>2XM4OHWOPA</t>
  </si>
  <si>
    <t>APJ-2021-156608</t>
  </si>
  <si>
    <t>NAW2MD9MPJ</t>
  </si>
  <si>
    <t>EMEA-2023-134495</t>
  </si>
  <si>
    <t>IXZQ9W6A1E</t>
  </si>
  <si>
    <t>APJ-2023-164098</t>
  </si>
  <si>
    <t>RLCKG394AT</t>
  </si>
  <si>
    <t>AMER-2020-105249</t>
  </si>
  <si>
    <t>RSL12Y96B5</t>
  </si>
  <si>
    <t>EMEA-2021-113523</t>
  </si>
  <si>
    <t>ZBRXFACNRZ</t>
  </si>
  <si>
    <t>AMER-2023-117821</t>
  </si>
  <si>
    <t>7CM01B5FR8</t>
  </si>
  <si>
    <t>EMEA-2023-164378</t>
  </si>
  <si>
    <t>ZD4MAAH55V</t>
  </si>
  <si>
    <t>EMEA-2023-127782</t>
  </si>
  <si>
    <t>Lily Hardacre</t>
  </si>
  <si>
    <t>LKEJILL4F6</t>
  </si>
  <si>
    <t>AMER-2022-162026</t>
  </si>
  <si>
    <t>MHX2FLPCGS</t>
  </si>
  <si>
    <t>EMEA-2022-150000</t>
  </si>
  <si>
    <t>WNYBQEJI69</t>
  </si>
  <si>
    <t>AMER-2021-168529</t>
  </si>
  <si>
    <t>XGCW6EIHQ7</t>
  </si>
  <si>
    <t>APJ-2023-152569</t>
  </si>
  <si>
    <t>FHVXNMVDC7</t>
  </si>
  <si>
    <t>EMEA-2020-137680</t>
  </si>
  <si>
    <t>XXUO62FM8J</t>
  </si>
  <si>
    <t>EMEA-2021-103177</t>
  </si>
  <si>
    <t>6XQ1LD7XI7</t>
  </si>
  <si>
    <t>EMEA-2022-138408</t>
  </si>
  <si>
    <t>AWB7EWV6R5</t>
  </si>
  <si>
    <t>EMEA-2023-117667</t>
  </si>
  <si>
    <t>VYEFCR5495</t>
  </si>
  <si>
    <t>AMER-2022-110982</t>
  </si>
  <si>
    <t>ZWZ0BVZCUK</t>
  </si>
  <si>
    <t>AMER-2022-147123</t>
  </si>
  <si>
    <t>428J7CLKE7</t>
  </si>
  <si>
    <t>AMER-2023-154501</t>
  </si>
  <si>
    <t>V8LOK3V70Y</t>
  </si>
  <si>
    <t>AMER-2023-166933</t>
  </si>
  <si>
    <t>San Antonio</t>
  </si>
  <si>
    <t>1VNIND7I3S</t>
  </si>
  <si>
    <t>EMEA-2021-142055</t>
  </si>
  <si>
    <t>W3FBTIE5YQ</t>
  </si>
  <si>
    <t>EMEA-2021-137106</t>
  </si>
  <si>
    <t>MJS4UVWI97</t>
  </si>
  <si>
    <t>APJ-2023-136609</t>
  </si>
  <si>
    <t>DP10OTNV3F</t>
  </si>
  <si>
    <t>AMER-2023-160885</t>
  </si>
  <si>
    <t>Sam Lawrence</t>
  </si>
  <si>
    <t>30OV7MYK5U</t>
  </si>
  <si>
    <t>EMEA-2022-167472</t>
  </si>
  <si>
    <t>Y1TC3DXY1I</t>
  </si>
  <si>
    <t>AMER-2021-120551</t>
  </si>
  <si>
    <t>I1GS7WMWLS</t>
  </si>
  <si>
    <t>APJ-2023-150595</t>
  </si>
  <si>
    <t>61J7VBG97V</t>
  </si>
  <si>
    <t>AMER-2022-134936</t>
  </si>
  <si>
    <t>AZOMOFA0YP</t>
  </si>
  <si>
    <t>EMEA-2023-102967</t>
  </si>
  <si>
    <t>LJUJA7LKLH</t>
  </si>
  <si>
    <t>EMEA-2023-151008</t>
  </si>
  <si>
    <t>RNIHEGB939</t>
  </si>
  <si>
    <t>AMER-2020-159800</t>
  </si>
  <si>
    <t>S9Q2MGQG61</t>
  </si>
  <si>
    <t>APJ-2020-159618</t>
  </si>
  <si>
    <t>6QHXX97QY7</t>
  </si>
  <si>
    <t>EMEA-2023-116113</t>
  </si>
  <si>
    <t>UGLTJV7MMH</t>
  </si>
  <si>
    <t>EMEA-2021-125066</t>
  </si>
  <si>
    <t>S3Z0SHFBIS</t>
  </si>
  <si>
    <t>EMEA-2021-114741</t>
  </si>
  <si>
    <t>OXODBVR10F</t>
  </si>
  <si>
    <t>EMEA-2023-133263</t>
  </si>
  <si>
    <t>FETQKWIZE2</t>
  </si>
  <si>
    <t>APJ-2023-157966</t>
  </si>
  <si>
    <t>IVSSEZYW5I</t>
  </si>
  <si>
    <t>AMER-2020-151162</t>
  </si>
  <si>
    <t>XN2FKDBN7Q</t>
  </si>
  <si>
    <t>AMER-2022-136686</t>
  </si>
  <si>
    <t>4FTIEYOXF4</t>
  </si>
  <si>
    <t>AMER-2023-137498</t>
  </si>
  <si>
    <t>J0M7MV35Z0</t>
  </si>
  <si>
    <t>APJ-2023-163818</t>
  </si>
  <si>
    <t>HBYGFYR7X2</t>
  </si>
  <si>
    <t>EMEA-2022-161158</t>
  </si>
  <si>
    <t>IU5HGLDBRD</t>
  </si>
  <si>
    <t>AMER-2020-116673</t>
  </si>
  <si>
    <t>PFNPL5F9NX</t>
  </si>
  <si>
    <t>EMEA-2023-105333</t>
  </si>
  <si>
    <t>NEEPPLEGII</t>
  </si>
  <si>
    <t>AMER-2021-149993</t>
  </si>
  <si>
    <t>S934VB9S2F</t>
  </si>
  <si>
    <t>EMEA-2020-168158</t>
  </si>
  <si>
    <t>N4EXN81HV9</t>
  </si>
  <si>
    <t>AMER-2022-115224</t>
  </si>
  <si>
    <t>TFEKH9KK86</t>
  </si>
  <si>
    <t>AMER-2020-164742</t>
  </si>
  <si>
    <t>UVE4D9ST5V</t>
  </si>
  <si>
    <t>AMER-2023-108014</t>
  </si>
  <si>
    <t>7Y9QBCSQMC</t>
  </si>
  <si>
    <t>APJ-2023-160325</t>
  </si>
  <si>
    <t>1V8P2U7ZBD</t>
  </si>
  <si>
    <t>EMEA-2021-159779</t>
  </si>
  <si>
    <t>Victor Lewis</t>
  </si>
  <si>
    <t>24KJE2ZDZF</t>
  </si>
  <si>
    <t>APJ-2023-151176</t>
  </si>
  <si>
    <t>0A7W98L0HJ</t>
  </si>
  <si>
    <t>AMER-2020-108903</t>
  </si>
  <si>
    <t>DXDHVHOII0</t>
  </si>
  <si>
    <t>APJ-2022-117919</t>
  </si>
  <si>
    <t>EFLISNPEDK</t>
  </si>
  <si>
    <t>EMEA-2021-142475</t>
  </si>
  <si>
    <t>YKABQQM339</t>
  </si>
  <si>
    <t>EMEA-2022-134516</t>
  </si>
  <si>
    <t>OW4BX96YA2</t>
  </si>
  <si>
    <t>EMEA-2023-105193</t>
  </si>
  <si>
    <t>7EDXJMIVDQ</t>
  </si>
  <si>
    <t>AMER-2021-168634</t>
  </si>
  <si>
    <t>6QMS3ZAFJI</t>
  </si>
  <si>
    <t>EMEA-2023-117198</t>
  </si>
  <si>
    <t>Molly MacDonald</t>
  </si>
  <si>
    <t>KI895K7737</t>
  </si>
  <si>
    <t>AMER-2021-145828</t>
  </si>
  <si>
    <t>T0C38KKZKC</t>
  </si>
  <si>
    <t>AMER-2023-121027</t>
  </si>
  <si>
    <t>FXVO2SVT0F</t>
  </si>
  <si>
    <t>EMEA-2022-147431</t>
  </si>
  <si>
    <t>87MEP1T4FC</t>
  </si>
  <si>
    <t>EMEA-2022-158001</t>
  </si>
  <si>
    <t>IKH0NLQI76</t>
  </si>
  <si>
    <t>EMEA-2023-125745</t>
  </si>
  <si>
    <t>9GNWVPDV2J</t>
  </si>
  <si>
    <t>AMER-2021-101154</t>
  </si>
  <si>
    <t>0F0N0Q0T5D</t>
  </si>
  <si>
    <t>EMEA-2022-124163</t>
  </si>
  <si>
    <t>6K9SLCDOFO</t>
  </si>
  <si>
    <t>AMER-2022-121748</t>
  </si>
  <si>
    <t>IQXAO3IIYQ</t>
  </si>
  <si>
    <t>AMER-2020-126683</t>
  </si>
  <si>
    <t>H3RA8BHYX8</t>
  </si>
  <si>
    <t>EMEA-2023-148810</t>
  </si>
  <si>
    <t>MNQ7EMGOIB</t>
  </si>
  <si>
    <t>EMEA-2022-146066</t>
  </si>
  <si>
    <t>5I9YKE4TK1</t>
  </si>
  <si>
    <t>EMEA-2020-127614</t>
  </si>
  <si>
    <t>OKMLY28YRH</t>
  </si>
  <si>
    <t>EMEA-2022-101742</t>
  </si>
  <si>
    <t>2KD0GMK6Z1</t>
  </si>
  <si>
    <t>AMER-2021-134943</t>
  </si>
  <si>
    <t>SUXY7M28YJ</t>
  </si>
  <si>
    <t>AMER-2023-123022</t>
  </si>
  <si>
    <t>Cleveland</t>
  </si>
  <si>
    <t>3KOQZAX0YT</t>
  </si>
  <si>
    <t>AMER-2023-113208</t>
  </si>
  <si>
    <t>DJB09G8BT8</t>
  </si>
  <si>
    <t>AMER-2020-154893</t>
  </si>
  <si>
    <t>W2JG4OD61P</t>
  </si>
  <si>
    <t>AMER-2020-147900</t>
  </si>
  <si>
    <t>P81LZHWJIX</t>
  </si>
  <si>
    <t>EMEA-2023-106355</t>
  </si>
  <si>
    <t>VM2IBR2A1R</t>
  </si>
  <si>
    <t>EMEA-2022-127985</t>
  </si>
  <si>
    <t>6VN8NXQRC6</t>
  </si>
  <si>
    <t>EMEA-2021-166604</t>
  </si>
  <si>
    <t>4EDSGB428V</t>
  </si>
  <si>
    <t>AMER-2023-120719</t>
  </si>
  <si>
    <t>TM7QMYGY87</t>
  </si>
  <si>
    <t>AMER-2023-127117</t>
  </si>
  <si>
    <t>KCAL1JOGE3</t>
  </si>
  <si>
    <t>EMEA-2021-104241</t>
  </si>
  <si>
    <t>072Q6KWNJE</t>
  </si>
  <si>
    <t>EMEA-2023-168179</t>
  </si>
  <si>
    <t>73YYLE2SA8</t>
  </si>
  <si>
    <t>AMER-2023-142342</t>
  </si>
  <si>
    <t>JK0HT09POV</t>
  </si>
  <si>
    <t>EMEA-2023-109099</t>
  </si>
  <si>
    <t>5PDMW271Z2</t>
  </si>
  <si>
    <t>AMER-2020-134187</t>
  </si>
  <si>
    <t>DMNIMO9AFG</t>
  </si>
  <si>
    <t>EMEA-2022-145261</t>
  </si>
  <si>
    <t>31KGMF2X5D</t>
  </si>
  <si>
    <t>EMEA-2022-108875</t>
  </si>
  <si>
    <t>BPG9BXINYB</t>
  </si>
  <si>
    <t>AMER-2022-141957</t>
  </si>
  <si>
    <t>NKM5A7BUWP</t>
  </si>
  <si>
    <t>AMER-2022-142405</t>
  </si>
  <si>
    <t>BZAKPWYT43</t>
  </si>
  <si>
    <t>APJ-2021-141012</t>
  </si>
  <si>
    <t>SSK67FCJO4</t>
  </si>
  <si>
    <t>APJ-2023-127922</t>
  </si>
  <si>
    <t>T9OP8DUU0E</t>
  </si>
  <si>
    <t>AMER-2022-146318</t>
  </si>
  <si>
    <t>7KUDSQNL5D</t>
  </si>
  <si>
    <t>AMER-2020-135993</t>
  </si>
  <si>
    <t>4ORXYP0J7H</t>
  </si>
  <si>
    <t>APJ-2020-126802</t>
  </si>
  <si>
    <t>UBUGTUWCF9</t>
  </si>
  <si>
    <t>AMER-2022-143924</t>
  </si>
  <si>
    <t>LT17IU6QOE</t>
  </si>
  <si>
    <t>APJ-2022-141551</t>
  </si>
  <si>
    <t>BKFW9PRWRS</t>
  </si>
  <si>
    <t>EMEA-2020-164315</t>
  </si>
  <si>
    <t>5CAI7OFWBB</t>
  </si>
  <si>
    <t>AMER-2021-131072</t>
  </si>
  <si>
    <t>4WWNQRJQD6</t>
  </si>
  <si>
    <t>EMEA-2020-131541</t>
  </si>
  <si>
    <t>R4SY47CEX2</t>
  </si>
  <si>
    <t>APJ-2021-119550</t>
  </si>
  <si>
    <t>ILSQ0LWUZB</t>
  </si>
  <si>
    <t>APJ-2021-138093</t>
  </si>
  <si>
    <t>3LZ94D860K</t>
  </si>
  <si>
    <t>AMER-2022-126165</t>
  </si>
  <si>
    <t>UFUPYNTXTC</t>
  </si>
  <si>
    <t>APJ-2023-126123</t>
  </si>
  <si>
    <t>5Y6BPRMGHG</t>
  </si>
  <si>
    <t>APJ-2022-143441</t>
  </si>
  <si>
    <t>CEOBQF8Y8F</t>
  </si>
  <si>
    <t>AMER-2023-148320</t>
  </si>
  <si>
    <t>U6G404JP97</t>
  </si>
  <si>
    <t>AMER-2022-125661</t>
  </si>
  <si>
    <t>X2OURGB1AT</t>
  </si>
  <si>
    <t>AMER-2020-123519</t>
  </si>
  <si>
    <t>UN96T29GFU</t>
  </si>
  <si>
    <t>EMEA-2020-155593</t>
  </si>
  <si>
    <t>SMMF4R7VS2</t>
  </si>
  <si>
    <t>EMEA-2023-136000</t>
  </si>
  <si>
    <t>XQ9PHLFEC4</t>
  </si>
  <si>
    <t>EMEA-2021-160857</t>
  </si>
  <si>
    <t>DCSKPFSH9J</t>
  </si>
  <si>
    <t>APJ-2023-115805</t>
  </si>
  <si>
    <t>0JZJL9B4FK</t>
  </si>
  <si>
    <t>EMEA-2020-143707</t>
  </si>
  <si>
    <t>JNQD79IRS6</t>
  </si>
  <si>
    <t>EMEA-2023-116939</t>
  </si>
  <si>
    <t>95ED07JTWM</t>
  </si>
  <si>
    <t>AMER-2021-124107</t>
  </si>
  <si>
    <t>EBSDCVCP75</t>
  </si>
  <si>
    <t>APJ-2023-126550</t>
  </si>
  <si>
    <t>OASCHDTHBW</t>
  </si>
  <si>
    <t>EMEA-2021-138674</t>
  </si>
  <si>
    <t>ALJP07N15P</t>
  </si>
  <si>
    <t>AMER-2022-165820</t>
  </si>
  <si>
    <t>K5Q4VHPG09</t>
  </si>
  <si>
    <t>APJ-2020-103191</t>
  </si>
  <si>
    <t>6L99VGLAT2</t>
  </si>
  <si>
    <t>EMEA-2021-103933</t>
  </si>
  <si>
    <t>W0GT7OOHXY</t>
  </si>
  <si>
    <t>APJ-2021-110548</t>
  </si>
  <si>
    <t>IMGK6WSMIC</t>
  </si>
  <si>
    <t>EMEA-2023-117324</t>
  </si>
  <si>
    <t>G4SMYRMOHV</t>
  </si>
  <si>
    <t>EMEA-2023-143574</t>
  </si>
  <si>
    <t>S1RR8ZXE2L</t>
  </si>
  <si>
    <t>EMEA-2020-111773</t>
  </si>
  <si>
    <t>HCM9BXIEAJ</t>
  </si>
  <si>
    <t>AMER-2020-148614</t>
  </si>
  <si>
    <t>9XMCW2WLJ7</t>
  </si>
  <si>
    <t>AMER-2023-156139</t>
  </si>
  <si>
    <t>C95GE6WOIX</t>
  </si>
  <si>
    <t>AMER-2023-147886</t>
  </si>
  <si>
    <t>SYEQGYY96D</t>
  </si>
  <si>
    <t>EMEA-2022-113733</t>
  </si>
  <si>
    <t>DJMKSGQ6SY</t>
  </si>
  <si>
    <t>EMEA-2023-104913</t>
  </si>
  <si>
    <t>VBXRFXIWBP</t>
  </si>
  <si>
    <t>APJ-2020-145800</t>
  </si>
  <si>
    <t>KZWLW5ECIJ</t>
  </si>
  <si>
    <t>AMER-2022-125850</t>
  </si>
  <si>
    <t>LVXY1R7P88</t>
  </si>
  <si>
    <t>EMEA-2022-118514</t>
  </si>
  <si>
    <t>B5XLUG85IJ</t>
  </si>
  <si>
    <t>EMEA-2021-150749</t>
  </si>
  <si>
    <t>RYFRW1ZH49</t>
  </si>
  <si>
    <t>APJ-2020-163748</t>
  </si>
  <si>
    <t>HR65DZHLGJ</t>
  </si>
  <si>
    <t>EMEA-2021-119634</t>
  </si>
  <si>
    <t>Andrea Hunter</t>
  </si>
  <si>
    <t>BDN1SMLKJ8</t>
  </si>
  <si>
    <t>EMEA-2021-149300</t>
  </si>
  <si>
    <t>7ZR712T47S</t>
  </si>
  <si>
    <t>AMER-2022-111528</t>
  </si>
  <si>
    <t>4HT49ZMQW7</t>
  </si>
  <si>
    <t>AMER-2023-158169</t>
  </si>
  <si>
    <t>Charlotte</t>
  </si>
  <si>
    <t>8C03FMHXQT</t>
  </si>
  <si>
    <t>EMEA-2021-162047</t>
  </si>
  <si>
    <t>LYTK4BYHUC</t>
  </si>
  <si>
    <t>AMER-2021-117772</t>
  </si>
  <si>
    <t>8SZ9EQ8V84</t>
  </si>
  <si>
    <t>AMER-2020-126340</t>
  </si>
  <si>
    <t>Tucson</t>
  </si>
  <si>
    <t>RRL1K4M19C</t>
  </si>
  <si>
    <t>APJ-2022-149685</t>
  </si>
  <si>
    <t>TYL21Y6101</t>
  </si>
  <si>
    <t>APJ-2023-126396</t>
  </si>
  <si>
    <t>JBUAHBSCFG</t>
  </si>
  <si>
    <t>APJ-2021-154900</t>
  </si>
  <si>
    <t>1V8W374EU9</t>
  </si>
  <si>
    <t>AMER-2021-103835</t>
  </si>
  <si>
    <t>7ZK59K08DC</t>
  </si>
  <si>
    <t>EMEA-2021-158939</t>
  </si>
  <si>
    <t>GRX24QN0OQ</t>
  </si>
  <si>
    <t>APJ-2022-117408</t>
  </si>
  <si>
    <t>CKLMY9GRMQ</t>
  </si>
  <si>
    <t>AMER-2022-142398</t>
  </si>
  <si>
    <t>3JGGLG8WMU</t>
  </si>
  <si>
    <t>EMEA-2022-105277</t>
  </si>
  <si>
    <t>RV2AGIM0CB</t>
  </si>
  <si>
    <t>AMER-2022-112060</t>
  </si>
  <si>
    <t>FH4S99EKGL</t>
  </si>
  <si>
    <t>AMER-2020-105270</t>
  </si>
  <si>
    <t>4U36TFX09D</t>
  </si>
  <si>
    <t>AMER-2021-159513</t>
  </si>
  <si>
    <t>1XYBVTSO22</t>
  </si>
  <si>
    <t>AMER-2021-155586</t>
  </si>
  <si>
    <t>R75OAXCNCC</t>
  </si>
  <si>
    <t>EMEA-2023-141117</t>
  </si>
  <si>
    <t>YWAYWO6M8Q</t>
  </si>
  <si>
    <t>EMEA-2023-115070</t>
  </si>
  <si>
    <t>Oliver Cornish</t>
  </si>
  <si>
    <t>GOU7VJ85M7</t>
  </si>
  <si>
    <t>AMER-2023-140186</t>
  </si>
  <si>
    <t>BUQ2I0PHIP</t>
  </si>
  <si>
    <t>EMEA-2020-124856</t>
  </si>
  <si>
    <t>CZ72TLM0NE</t>
  </si>
  <si>
    <t>APJ-2020-166716</t>
  </si>
  <si>
    <t>W2J9IZ16VW</t>
  </si>
  <si>
    <t>APJ-2020-123225</t>
  </si>
  <si>
    <t>HQ7AQPZV4U</t>
  </si>
  <si>
    <t>AMER-2021-163440</t>
  </si>
  <si>
    <t>W0ZWO1YCKH</t>
  </si>
  <si>
    <t>AMER-2023-106796</t>
  </si>
  <si>
    <t>HE1R1T2D4D</t>
  </si>
  <si>
    <t>APJ-2023-113873</t>
  </si>
  <si>
    <t>KF5R56CX5S</t>
  </si>
  <si>
    <t>EMEA-2022-149783</t>
  </si>
  <si>
    <t>LAQTVMKMY3</t>
  </si>
  <si>
    <t>EMEA-2022-125017</t>
  </si>
  <si>
    <t>WZ1JMAR7EN</t>
  </si>
  <si>
    <t>AMER-2021-163279</t>
  </si>
  <si>
    <t>FKFSGAHBRM</t>
  </si>
  <si>
    <t>EMEA-2021-150196</t>
  </si>
  <si>
    <t>UW5M75UTYQ</t>
  </si>
  <si>
    <t>EMEA-2021-106495</t>
  </si>
  <si>
    <t>DZY2Z6ZW7D</t>
  </si>
  <si>
    <t>EMEA-2020-124730</t>
  </si>
  <si>
    <t>9YC1YL60WD</t>
  </si>
  <si>
    <t>AMER-2023-117632</t>
  </si>
  <si>
    <t>1LKROEGKHA</t>
  </si>
  <si>
    <t>AMER-2020-115056</t>
  </si>
  <si>
    <t>V5V1SXLHBT</t>
  </si>
  <si>
    <t>EMEA-2023-161067</t>
  </si>
  <si>
    <t>YP8OWV1YRX</t>
  </si>
  <si>
    <t>APJ-2022-122063</t>
  </si>
  <si>
    <t>XRBJNTLJM3</t>
  </si>
  <si>
    <t>AMER-2021-111206</t>
  </si>
  <si>
    <t>Y5FAKCX1NY</t>
  </si>
  <si>
    <t>EMEA-2022-142895</t>
  </si>
  <si>
    <t>54VADBAZDP</t>
  </si>
  <si>
    <t>EMEA-2021-101868</t>
  </si>
  <si>
    <t>7E0J9WA17G</t>
  </si>
  <si>
    <t>AMER-2023-133207</t>
  </si>
  <si>
    <t>Nathan Lambert</t>
  </si>
  <si>
    <t>QLG4NE6SZF</t>
  </si>
  <si>
    <t>AMER-2021-132948</t>
  </si>
  <si>
    <t>97R291UNQJ</t>
  </si>
  <si>
    <t>EMEA-2021-134992</t>
  </si>
  <si>
    <t>OJSXM27XRP</t>
  </si>
  <si>
    <t>AMER-2021-126725</t>
  </si>
  <si>
    <t>AZX7IK8ZW0</t>
  </si>
  <si>
    <t>EMEA-2021-121783</t>
  </si>
  <si>
    <t>OBHP08NJ5J</t>
  </si>
  <si>
    <t>EMEA-2020-138835</t>
  </si>
  <si>
    <t>7P2FFVSARM</t>
  </si>
  <si>
    <t>APJ-2021-112214</t>
  </si>
  <si>
    <t>P9RK7DVYW3</t>
  </si>
  <si>
    <t>AMER-2023-153255</t>
  </si>
  <si>
    <t>LUSULUIOUY</t>
  </si>
  <si>
    <t>EMEA-2021-108119</t>
  </si>
  <si>
    <t>PWBEW7C75J</t>
  </si>
  <si>
    <t>EMEA-2021-157434</t>
  </si>
  <si>
    <t>78BC2RHUGD</t>
  </si>
  <si>
    <t>EMEA-2022-101525</t>
  </si>
  <si>
    <t>VK1SK6CHI9</t>
  </si>
  <si>
    <t>EMEA-2020-117968</t>
  </si>
  <si>
    <t>QGH1ONOCP6</t>
  </si>
  <si>
    <t>EMEA-2022-158211</t>
  </si>
  <si>
    <t>OI7T4LM8YX</t>
  </si>
  <si>
    <t>EMEA-2022-152247</t>
  </si>
  <si>
    <t>Slovenia</t>
  </si>
  <si>
    <t>Ljubljana</t>
  </si>
  <si>
    <t>W8FFTPOHXK</t>
  </si>
  <si>
    <t>AMER-2022-128223</t>
  </si>
  <si>
    <t>QPB6QXCDOY</t>
  </si>
  <si>
    <t>APJ-2022-154235</t>
  </si>
  <si>
    <t>C702JAGIBI</t>
  </si>
  <si>
    <t>EMEA-2023-129910</t>
  </si>
  <si>
    <t>06NZ40PXWD</t>
  </si>
  <si>
    <t>EMEA-2023-133095</t>
  </si>
  <si>
    <t>E5KUOLD7EI</t>
  </si>
  <si>
    <t>EMEA-2021-130554</t>
  </si>
  <si>
    <t>XNPPO2QKEU</t>
  </si>
  <si>
    <t>APJ-2020-152443</t>
  </si>
  <si>
    <t>DK6JTTXOH1</t>
  </si>
  <si>
    <t>EMEA-2022-133319</t>
  </si>
  <si>
    <t>HZQ5OCM6FA</t>
  </si>
  <si>
    <t>AMER-2022-133935</t>
  </si>
  <si>
    <t>9H5B0MLQK0</t>
  </si>
  <si>
    <t>AMER-2022-136301</t>
  </si>
  <si>
    <t>U8RZZKRVW4</t>
  </si>
  <si>
    <t>AMER-2020-109456</t>
  </si>
  <si>
    <t>GJ2SIU6F6J</t>
  </si>
  <si>
    <t>EMEA-2023-151596</t>
  </si>
  <si>
    <t>Trevor Metcalfe</t>
  </si>
  <si>
    <t>H8TA22Z14Y</t>
  </si>
  <si>
    <t>EMEA-2021-147879</t>
  </si>
  <si>
    <t>37UYBPGIPF</t>
  </si>
  <si>
    <t>APJ-2022-166625</t>
  </si>
  <si>
    <t>QIN3PVK6GY</t>
  </si>
  <si>
    <t>APJ-2022-146157</t>
  </si>
  <si>
    <t>O39RW3PJU0</t>
  </si>
  <si>
    <t>EMEA-2023-159954</t>
  </si>
  <si>
    <t>O7VKET0SDI</t>
  </si>
  <si>
    <t>AMER-2023-100825</t>
  </si>
  <si>
    <t>8QJK4WD4I0</t>
  </si>
  <si>
    <t>AMER-2020-168305</t>
  </si>
  <si>
    <t>A43S20EG0C</t>
  </si>
  <si>
    <t>APJ-2022-167682</t>
  </si>
  <si>
    <t>BLKSMFQCA1</t>
  </si>
  <si>
    <t>AMER-2023-108000</t>
  </si>
  <si>
    <t>IM35XTSSGR</t>
  </si>
  <si>
    <t>AMER-2021-146465</t>
  </si>
  <si>
    <t>VJKHSOVIU8</t>
  </si>
  <si>
    <t>AMER-2022-159639</t>
  </si>
  <si>
    <t>DAG8IC7FBN</t>
  </si>
  <si>
    <t>AMER-2023-153948</t>
  </si>
  <si>
    <t>12OPCXJ2KN</t>
  </si>
  <si>
    <t>AMER-2022-113985</t>
  </si>
  <si>
    <t>FW5DFX1VYK</t>
  </si>
  <si>
    <t>AMER-2022-155383</t>
  </si>
  <si>
    <t>0A960CP8EM</t>
  </si>
  <si>
    <t>EMEA-2020-120432</t>
  </si>
  <si>
    <t>75DF9SS8C1</t>
  </si>
  <si>
    <t>EMEA-2021-126977</t>
  </si>
  <si>
    <t>H271ANJJIZ</t>
  </si>
  <si>
    <t>EMEA-2022-130288</t>
  </si>
  <si>
    <t>72BEGJFOZL</t>
  </si>
  <si>
    <t>EMEA-2023-146458</t>
  </si>
  <si>
    <t>RP74XS5NSY</t>
  </si>
  <si>
    <t>AMER-2023-150420</t>
  </si>
  <si>
    <t>KYMXBD62Y3</t>
  </si>
  <si>
    <t>EMEA-2020-118997</t>
  </si>
  <si>
    <t>423281L25V</t>
  </si>
  <si>
    <t>EMEA-2020-114314</t>
  </si>
  <si>
    <t>LM4JKBZLRE</t>
  </si>
  <si>
    <t>EMEA-2023-169551</t>
  </si>
  <si>
    <t>BIYG9PY5L1</t>
  </si>
  <si>
    <t>AMER-2022-103107</t>
  </si>
  <si>
    <t>43UHNGRSTT</t>
  </si>
  <si>
    <t>APJ-2023-122077</t>
  </si>
  <si>
    <t>AC8JLX4VIW</t>
  </si>
  <si>
    <t>AMER-2023-112431</t>
  </si>
  <si>
    <t>X8T6YAS8KX</t>
  </si>
  <si>
    <t>AMER-2022-151092</t>
  </si>
  <si>
    <t>KSJNRQWXYX</t>
  </si>
  <si>
    <t>AMER-2020-104178</t>
  </si>
  <si>
    <t>BBEJMS9HYS</t>
  </si>
  <si>
    <t>EMEA-2021-115924</t>
  </si>
  <si>
    <t>9B01N8PXU1</t>
  </si>
  <si>
    <t>EMEA-2023-161046</t>
  </si>
  <si>
    <t>6FGHG89QOG</t>
  </si>
  <si>
    <t>APJ-2023-141698</t>
  </si>
  <si>
    <t>ICRG3C3KDZ</t>
  </si>
  <si>
    <t>EMEA-2020-105151</t>
  </si>
  <si>
    <t>11WKJNJRM4</t>
  </si>
  <si>
    <t>EMEA-2020-155796</t>
  </si>
  <si>
    <t>PZ29UITPZ2</t>
  </si>
  <si>
    <t>AMER-2022-127138</t>
  </si>
  <si>
    <t>1XOTQ2C8HR</t>
  </si>
  <si>
    <t>AMER-2023-150602</t>
  </si>
  <si>
    <t>R4W0DO6LK0</t>
  </si>
  <si>
    <t>AMER-2020-140732</t>
  </si>
  <si>
    <t>XRZ6TZUT2P</t>
  </si>
  <si>
    <t>AMER-2023-119011</t>
  </si>
  <si>
    <t>MEN4SGRIAW</t>
  </si>
  <si>
    <t>EMEA-2022-166912</t>
  </si>
  <si>
    <t>SJILBONYYQ</t>
  </si>
  <si>
    <t>AMER-2020-141726</t>
  </si>
  <si>
    <t>XWH77ACCXN</t>
  </si>
  <si>
    <t>EMEA-2023-115105</t>
  </si>
  <si>
    <t>ZRM7AM77M5</t>
  </si>
  <si>
    <t>EMEA-2021-143980</t>
  </si>
  <si>
    <t>N2LXIJ0XEK</t>
  </si>
  <si>
    <t>EMEA-2022-135636</t>
  </si>
  <si>
    <t>2EM3JU7N54</t>
  </si>
  <si>
    <t>APJ-2023-102155</t>
  </si>
  <si>
    <t>WWACPPTAUA</t>
  </si>
  <si>
    <t>AMER-2023-116953</t>
  </si>
  <si>
    <t>IOIQE8PO14</t>
  </si>
  <si>
    <t>APJ-2020-117765</t>
  </si>
  <si>
    <t>7MVB7LDJYH</t>
  </si>
  <si>
    <t>EMEA-2022-114895</t>
  </si>
  <si>
    <t>1MP8KLBD47</t>
  </si>
  <si>
    <t>EMEA-2023-112984</t>
  </si>
  <si>
    <t>4A0BLMWWFW</t>
  </si>
  <si>
    <t>EMEA-2022-163776</t>
  </si>
  <si>
    <t>2P3PLBLMRZ</t>
  </si>
  <si>
    <t>AMER-2023-163300</t>
  </si>
  <si>
    <t>695VE5CQ9G</t>
  </si>
  <si>
    <t>AMER-2022-162187</t>
  </si>
  <si>
    <t>QASFEVX896</t>
  </si>
  <si>
    <t>APJ-2020-112991</t>
  </si>
  <si>
    <t>ZWJ4Q2ONXT</t>
  </si>
  <si>
    <t>AMER-2020-124079</t>
  </si>
  <si>
    <t>TJJG9KHT7Z</t>
  </si>
  <si>
    <t>EMEA-2023-146878</t>
  </si>
  <si>
    <t>Z3JIK506JA</t>
  </si>
  <si>
    <t>AMER-2023-107244</t>
  </si>
  <si>
    <t>7RT8VO9BQ5</t>
  </si>
  <si>
    <t>EMEA-2021-100657</t>
  </si>
  <si>
    <t>X0LADHR5ID</t>
  </si>
  <si>
    <t>APJ-2023-129581</t>
  </si>
  <si>
    <t>28DGD5PYMH</t>
  </si>
  <si>
    <t>AMER-2023-129028</t>
  </si>
  <si>
    <t>JGXMAH2V19</t>
  </si>
  <si>
    <t>AMER-2021-135580</t>
  </si>
  <si>
    <t>96SCV4P0ZE</t>
  </si>
  <si>
    <t>AMER-2022-159016</t>
  </si>
  <si>
    <t>TCXFU97YFM</t>
  </si>
  <si>
    <t>AMER-2020-102652</t>
  </si>
  <si>
    <t>4ADBF7II3M</t>
  </si>
  <si>
    <t>AMER-2020-152422</t>
  </si>
  <si>
    <t>H0R6JNRD0C</t>
  </si>
  <si>
    <t>EMEA-2022-156692</t>
  </si>
  <si>
    <t>17UW0BDD5T</t>
  </si>
  <si>
    <t>APJ-2020-130869</t>
  </si>
  <si>
    <t>4AJX24BDH1</t>
  </si>
  <si>
    <t>EMEA-2023-128832</t>
  </si>
  <si>
    <t>LJIUSMDIWP</t>
  </si>
  <si>
    <t>AMER-2023-139717</t>
  </si>
  <si>
    <t>HM7BHXBDH9</t>
  </si>
  <si>
    <t>AMER-2023-136007</t>
  </si>
  <si>
    <t>FQCL30GSIO</t>
  </si>
  <si>
    <t>EMEA-2022-157364</t>
  </si>
  <si>
    <t>OOJETKYBV2</t>
  </si>
  <si>
    <t>AMER-2022-112970</t>
  </si>
  <si>
    <t>WL53UPBQVS</t>
  </si>
  <si>
    <t>EMEA-2023-152492</t>
  </si>
  <si>
    <t>TWBSJ5KXHY</t>
  </si>
  <si>
    <t>EMEA-2022-101168</t>
  </si>
  <si>
    <t>COVZC46E2T</t>
  </si>
  <si>
    <t>EMEA-2023-104010</t>
  </si>
  <si>
    <t>H280NNEU88</t>
  </si>
  <si>
    <t>AMER-2021-130253</t>
  </si>
  <si>
    <t>ZDKP4444GQ</t>
  </si>
  <si>
    <t>APJ-2021-155369</t>
  </si>
  <si>
    <t>NJ6FV4SOCT</t>
  </si>
  <si>
    <t>EMEA-2022-131205</t>
  </si>
  <si>
    <t>LQXK9NA7OU</t>
  </si>
  <si>
    <t>AMER-2023-122364</t>
  </si>
  <si>
    <t>WLYEKZX3K7</t>
  </si>
  <si>
    <t>AMER-2022-117912</t>
  </si>
  <si>
    <t>DFZ1AICIR1</t>
  </si>
  <si>
    <t>EMEA-2023-145702</t>
  </si>
  <si>
    <t>JHX7MUWJTO</t>
  </si>
  <si>
    <t>AMER-2021-113215</t>
  </si>
  <si>
    <t>JYS8G6QDTM</t>
  </si>
  <si>
    <t>EMEA-2022-154662</t>
  </si>
  <si>
    <t>9CWYHJ0UJH</t>
  </si>
  <si>
    <t>EMEA-2021-105571</t>
  </si>
  <si>
    <t>H6561VP1CC</t>
  </si>
  <si>
    <t>APJ-2022-152765</t>
  </si>
  <si>
    <t>UT72E91TQ1</t>
  </si>
  <si>
    <t>EMEA-2021-153878</t>
  </si>
  <si>
    <t>Katherine Watson</t>
  </si>
  <si>
    <t>KJPWBRFLKK</t>
  </si>
  <si>
    <t>AMER-2022-124016</t>
  </si>
  <si>
    <t>8SGXL10KVN</t>
  </si>
  <si>
    <t>APJ-2022-113551</t>
  </si>
  <si>
    <t>A7E630R88G</t>
  </si>
  <si>
    <t>EMEA-2020-107524</t>
  </si>
  <si>
    <t>XIYA6ZLU1P</t>
  </si>
  <si>
    <t>EMEA-2020-138072</t>
  </si>
  <si>
    <t>63IQ94YD2Z</t>
  </si>
  <si>
    <t>EMEA-2021-134201</t>
  </si>
  <si>
    <t>RK75F6Q1NU</t>
  </si>
  <si>
    <t>AMER-2021-111780</t>
  </si>
  <si>
    <t>WNZ7GT3JPE</t>
  </si>
  <si>
    <t>EMEA-2021-119942</t>
  </si>
  <si>
    <t>X3FG8E7UL6</t>
  </si>
  <si>
    <t>EMEA-2021-151547</t>
  </si>
  <si>
    <t>6ECENI53J4</t>
  </si>
  <si>
    <t>AMER-2023-166695</t>
  </si>
  <si>
    <t>D3XKL9FSAM</t>
  </si>
  <si>
    <t>EMEA-2023-167542</t>
  </si>
  <si>
    <t>J0NOWEXOX0</t>
  </si>
  <si>
    <t>APJ-2021-120901</t>
  </si>
  <si>
    <t>ZAEFYF6R4S</t>
  </si>
  <si>
    <t>AMER-2023-121398</t>
  </si>
  <si>
    <t>F4KGSLI0M7</t>
  </si>
  <si>
    <t>EMEA-2022-151561</t>
  </si>
  <si>
    <t>H4SZGITVJT</t>
  </si>
  <si>
    <t>APJ-2023-154676</t>
  </si>
  <si>
    <t>CDLIK57F5Z</t>
  </si>
  <si>
    <t>APJ-2020-165589</t>
  </si>
  <si>
    <t>7OX0WJIMIC</t>
  </si>
  <si>
    <t>APJ-2022-132577</t>
  </si>
  <si>
    <t>XRRC16GQSC</t>
  </si>
  <si>
    <t>AMER-2021-114048</t>
  </si>
  <si>
    <t>6ZP479YB8M</t>
  </si>
  <si>
    <t>EMEA-2021-137281</t>
  </si>
  <si>
    <t>8P3IX5PLG2</t>
  </si>
  <si>
    <t>EMEA-2023-162068</t>
  </si>
  <si>
    <t>Z4F8SB7HTT</t>
  </si>
  <si>
    <t>EMEA-2023-100111</t>
  </si>
  <si>
    <t>P4ADV65M2W</t>
  </si>
  <si>
    <t>EMEA-2023-132381</t>
  </si>
  <si>
    <t>FZD2VKK03C</t>
  </si>
  <si>
    <t>EMEA-2021-147011</t>
  </si>
  <si>
    <t>JJC4BIKHI9</t>
  </si>
  <si>
    <t>APJ-2020-120852</t>
  </si>
  <si>
    <t>LN933UKJFY</t>
  </si>
  <si>
    <t>APJ-2022-150007</t>
  </si>
  <si>
    <t>N07JE1SXLD</t>
  </si>
  <si>
    <t>AMER-2022-124590</t>
  </si>
  <si>
    <t>T302NNQ3ST</t>
  </si>
  <si>
    <t>AMER-2022-133802</t>
  </si>
  <si>
    <t>Tulsa</t>
  </si>
  <si>
    <t>IWWZGRK6IG</t>
  </si>
  <si>
    <t>EMEA-2022-113677</t>
  </si>
  <si>
    <t>C45AMTIEVL</t>
  </si>
  <si>
    <t>EMEA-2023-143378</t>
  </si>
  <si>
    <t>6BYTTHJFL7</t>
  </si>
  <si>
    <t>APJ-2023-152660</t>
  </si>
  <si>
    <t>WHHT0BYTPY</t>
  </si>
  <si>
    <t>APJ-2021-142139</t>
  </si>
  <si>
    <t>Q24A6DJN1Z</t>
  </si>
  <si>
    <t>AMER-2023-145772</t>
  </si>
  <si>
    <t>PPK19T8O0N</t>
  </si>
  <si>
    <t>EMEA-2022-124100</t>
  </si>
  <si>
    <t>930LL4HE8S</t>
  </si>
  <si>
    <t>AMER-2020-158400</t>
  </si>
  <si>
    <t>7KKRVF9LNR</t>
  </si>
  <si>
    <t>EMEA-2023-162033</t>
  </si>
  <si>
    <t>Felicity Peters</t>
  </si>
  <si>
    <t>36GV5TI7KE</t>
  </si>
  <si>
    <t>EMEA-2020-163447</t>
  </si>
  <si>
    <t>N4564SNLT6</t>
  </si>
  <si>
    <t>EMEA-2023-145737</t>
  </si>
  <si>
    <t>JPU3EAUWWO</t>
  </si>
  <si>
    <t>AMER-2022-148096</t>
  </si>
  <si>
    <t>Brian Campbell</t>
  </si>
  <si>
    <t>EMGPC1HSM9</t>
  </si>
  <si>
    <t>AMER-2022-146766</t>
  </si>
  <si>
    <t>KTH54NMZXP</t>
  </si>
  <si>
    <t>APJ-2021-105613</t>
  </si>
  <si>
    <t>MCA5X9F3XH</t>
  </si>
  <si>
    <t>EMEA-2022-142251</t>
  </si>
  <si>
    <t>5HMN95E8RY</t>
  </si>
  <si>
    <t>AMER-2020-131247</t>
  </si>
  <si>
    <t>0NGG1060Q7</t>
  </si>
  <si>
    <t>AMER-2021-113593</t>
  </si>
  <si>
    <t>RQDBOXF8X6</t>
  </si>
  <si>
    <t>EMEA-2023-121083</t>
  </si>
  <si>
    <t>QH5JYYTSVQ</t>
  </si>
  <si>
    <t>AMER-2023-151190</t>
  </si>
  <si>
    <t>JO9GF79YZK</t>
  </si>
  <si>
    <t>AMER-2020-133543</t>
  </si>
  <si>
    <t>NNPM2AJ1JU</t>
  </si>
  <si>
    <t>AMER-2023-105130</t>
  </si>
  <si>
    <t>RU3C6YJJ2H</t>
  </si>
  <si>
    <t>AMER-2022-161928</t>
  </si>
  <si>
    <t>Z6KRJNWEGY</t>
  </si>
  <si>
    <t>AMER-2023-101322</t>
  </si>
  <si>
    <t>F36JXX0NJ6</t>
  </si>
  <si>
    <t>EMEA-2022-106600</t>
  </si>
  <si>
    <t>DLWLSHQY8X</t>
  </si>
  <si>
    <t>AMER-2020-111871</t>
  </si>
  <si>
    <t>OI99X15HKU</t>
  </si>
  <si>
    <t>AMER-2023-139437</t>
  </si>
  <si>
    <t>E9K414PU4D</t>
  </si>
  <si>
    <t>EMEA-2023-151484</t>
  </si>
  <si>
    <t>YE4THFDRGS</t>
  </si>
  <si>
    <t>APJ-2022-104150</t>
  </si>
  <si>
    <t>ZXH0XK7NSR</t>
  </si>
  <si>
    <t>AMER-2022-161025</t>
  </si>
  <si>
    <t>EPWK4ZW2NF</t>
  </si>
  <si>
    <t>EMEA-2020-103989</t>
  </si>
  <si>
    <t>KYVQFOUXML</t>
  </si>
  <si>
    <t>APJ-2021-142433</t>
  </si>
  <si>
    <t>ZU42R94FUZ</t>
  </si>
  <si>
    <t>AMER-2021-132815</t>
  </si>
  <si>
    <t>IOHNQPACJ4</t>
  </si>
  <si>
    <t>EMEA-2020-101266</t>
  </si>
  <si>
    <t>TZXMA8YXW3</t>
  </si>
  <si>
    <t>EMEA-2022-141523</t>
  </si>
  <si>
    <t>Charles Ross</t>
  </si>
  <si>
    <t>TSH5I04LUE</t>
  </si>
  <si>
    <t>EMEA-2020-106299</t>
  </si>
  <si>
    <t>1JGRNS4NQX</t>
  </si>
  <si>
    <t>AMER-2021-158421</t>
  </si>
  <si>
    <t>XOS8IST707</t>
  </si>
  <si>
    <t>EMEA-2022-143609</t>
  </si>
  <si>
    <t>I3HWGN8GXZ</t>
  </si>
  <si>
    <t>EMEA-2021-138331</t>
  </si>
  <si>
    <t>JJJBHT2PBZ</t>
  </si>
  <si>
    <t>EMEA-2021-138954</t>
  </si>
  <si>
    <t>9YQ9GO3CX8</t>
  </si>
  <si>
    <t>APJ-2023-157903</t>
  </si>
  <si>
    <t>1IRA8KYZNS</t>
  </si>
  <si>
    <t>EMEA-2022-157259</t>
  </si>
  <si>
    <t>72AZCQ6Q32</t>
  </si>
  <si>
    <t>AMER-2023-107986</t>
  </si>
  <si>
    <t>RH5Y7VGIYV</t>
  </si>
  <si>
    <t>APJ-2023-104927</t>
  </si>
  <si>
    <t>NU9VK1BU2P</t>
  </si>
  <si>
    <t>EMEA-2023-113453</t>
  </si>
  <si>
    <t>LUYMYZKXSI</t>
  </si>
  <si>
    <t>APJ-2021-149909</t>
  </si>
  <si>
    <t>1X89BTA42F</t>
  </si>
  <si>
    <t>APJ-2021-146675</t>
  </si>
  <si>
    <t>DXUR83AFDE</t>
  </si>
  <si>
    <t>AMER-2022-118332</t>
  </si>
  <si>
    <t>9JLZJ2H2A1</t>
  </si>
  <si>
    <t>AMER-2022-133669</t>
  </si>
  <si>
    <t>44PQQ05ZWZ</t>
  </si>
  <si>
    <t>AMER-2023-145660</t>
  </si>
  <si>
    <t>VGLBYC726D</t>
  </si>
  <si>
    <t>APJ-2022-133697</t>
  </si>
  <si>
    <t>OZX2JB7LL1</t>
  </si>
  <si>
    <t>AMER-2023-148138</t>
  </si>
  <si>
    <t>5693AL4P5M</t>
  </si>
  <si>
    <t>AMER-2023-119809</t>
  </si>
  <si>
    <t>XLPCWGXOHD</t>
  </si>
  <si>
    <t>AMER-2023-149944</t>
  </si>
  <si>
    <t>Winnipeg</t>
  </si>
  <si>
    <t>LIOPDSL5SP</t>
  </si>
  <si>
    <t>AMER-2020-128538</t>
  </si>
  <si>
    <t>G6ZI47APMH</t>
  </si>
  <si>
    <t>EMEA-2021-161711</t>
  </si>
  <si>
    <t>XLO502JXIP</t>
  </si>
  <si>
    <t>EMEA-2021-129553</t>
  </si>
  <si>
    <t>AMTS7UNORT</t>
  </si>
  <si>
    <t>AMER-2022-160220</t>
  </si>
  <si>
    <t>MYPOZBY3KR</t>
  </si>
  <si>
    <t>AMER-2023-157224</t>
  </si>
  <si>
    <t>81AT1HTN38</t>
  </si>
  <si>
    <t>EMEA-2023-140627</t>
  </si>
  <si>
    <t>GFDUSVO9B7</t>
  </si>
  <si>
    <t>EMEA-2021-133445</t>
  </si>
  <si>
    <t>OJRFAF3EZT</t>
  </si>
  <si>
    <t>APJ-2020-148782</t>
  </si>
  <si>
    <t>EM0TXP33A3</t>
  </si>
  <si>
    <t>AMER-2022-148208</t>
  </si>
  <si>
    <t>W2TZIIG1DS</t>
  </si>
  <si>
    <t>EMEA-2023-127656</t>
  </si>
  <si>
    <t>MS3DG98ODI</t>
  </si>
  <si>
    <t>AMER-2023-142188</t>
  </si>
  <si>
    <t>6ZAMEHURGS</t>
  </si>
  <si>
    <t>EMEA-2022-144400</t>
  </si>
  <si>
    <t>TJS4FPECOX</t>
  </si>
  <si>
    <t>EMEA-2022-155180</t>
  </si>
  <si>
    <t>K57TGOP3PX</t>
  </si>
  <si>
    <t>AMER-2021-134075</t>
  </si>
  <si>
    <t>0OYYRE7B0P</t>
  </si>
  <si>
    <t>AMER-2022-131912</t>
  </si>
  <si>
    <t>V7L02MKUAK</t>
  </si>
  <si>
    <t>EMEA-2023-141572</t>
  </si>
  <si>
    <t>Thessaloniki</t>
  </si>
  <si>
    <t>XXZHP1VTP6</t>
  </si>
  <si>
    <t>EMEA-2020-134621</t>
  </si>
  <si>
    <t>YP0OAN6S6T</t>
  </si>
  <si>
    <t>AMER-2022-165561</t>
  </si>
  <si>
    <t>7XVFLIM4BV</t>
  </si>
  <si>
    <t>AMER-2021-112305</t>
  </si>
  <si>
    <t>M2JBB89NI7</t>
  </si>
  <si>
    <t>APJ-2023-121580</t>
  </si>
  <si>
    <t>O940S1DNGA</t>
  </si>
  <si>
    <t>APJ-2020-101147</t>
  </si>
  <si>
    <t>Q9X3QZH4V2</t>
  </si>
  <si>
    <t>EMEA-2020-165806</t>
  </si>
  <si>
    <t>Z1DV99BS4Z</t>
  </si>
  <si>
    <t>EMEA-2021-151624</t>
  </si>
  <si>
    <t>SSWI3BEKGJ</t>
  </si>
  <si>
    <t>APJ-2023-139444</t>
  </si>
  <si>
    <t>IE17LA4E57</t>
  </si>
  <si>
    <t>EMEA-2021-133977</t>
  </si>
  <si>
    <t>TFZRQ3634H</t>
  </si>
  <si>
    <t>AMER-2023-141425</t>
  </si>
  <si>
    <t>V8TOX7H6J2</t>
  </si>
  <si>
    <t>EMEA-2021-133536</t>
  </si>
  <si>
    <t>MS8BTE6EID</t>
  </si>
  <si>
    <t>APJ-2021-150441</t>
  </si>
  <si>
    <t>0LCOT7IKCF</t>
  </si>
  <si>
    <t>AMER-2021-162607</t>
  </si>
  <si>
    <t>THNMBDXWSI</t>
  </si>
  <si>
    <t>EMEA-2023-103506</t>
  </si>
  <si>
    <t>2M5569WD70</t>
  </si>
  <si>
    <t>APJ-2022-132479</t>
  </si>
  <si>
    <t>2YBSFZEZ17</t>
  </si>
  <si>
    <t>EMEA-2023-160724</t>
  </si>
  <si>
    <t>RJCXK8Q58K</t>
  </si>
  <si>
    <t>APJ-2022-115952</t>
  </si>
  <si>
    <t>4WTLU37ELB</t>
  </si>
  <si>
    <t>EMEA-2020-146731</t>
  </si>
  <si>
    <t>JLBWD379C9</t>
  </si>
  <si>
    <t>APJ-2021-115392</t>
  </si>
  <si>
    <t>4X8YI1A4AF</t>
  </si>
  <si>
    <t>AMER-2023-102379</t>
  </si>
  <si>
    <t>BGWHNZ0OM4</t>
  </si>
  <si>
    <t>APJ-2023-149706</t>
  </si>
  <si>
    <t>CZRO4U1GJ6</t>
  </si>
  <si>
    <t>AMER-2022-139087</t>
  </si>
  <si>
    <t>6KPJ3AHQHZ</t>
  </si>
  <si>
    <t>AMER-2023-152226</t>
  </si>
  <si>
    <t>0O2ISLA5MA</t>
  </si>
  <si>
    <t>AMER-2021-116484</t>
  </si>
  <si>
    <t>YK9E0GPOAX</t>
  </si>
  <si>
    <t>AMER-2022-100944</t>
  </si>
  <si>
    <t>J9ZT22TJSM</t>
  </si>
  <si>
    <t>AMER-2022-125080</t>
  </si>
  <si>
    <t>LOAQ3F9J7D</t>
  </si>
  <si>
    <t>EMEA-2022-121020</t>
  </si>
  <si>
    <t>AQZWJP0DKV</t>
  </si>
  <si>
    <t>AMER-2020-100090</t>
  </si>
  <si>
    <t>4BEAB9UXKH</t>
  </si>
  <si>
    <t>AMER-2021-139675</t>
  </si>
  <si>
    <t>OGBJNV6QCB</t>
  </si>
  <si>
    <t>EMEA-2023-143756</t>
  </si>
  <si>
    <t>H1RY8FZZXX</t>
  </si>
  <si>
    <t>AMER-2021-151253</t>
  </si>
  <si>
    <t>UD5TK2B563</t>
  </si>
  <si>
    <t>EMEA-2020-141152</t>
  </si>
  <si>
    <t>AENXYB4RGK</t>
  </si>
  <si>
    <t>APJ-2020-141313</t>
  </si>
  <si>
    <t>C0ZNG7LYBS</t>
  </si>
  <si>
    <t>AMER-2020-169852</t>
  </si>
  <si>
    <t>HAMTIQL4JK</t>
  </si>
  <si>
    <t>AMER-2023-107314</t>
  </si>
  <si>
    <t>J5P2PQG10U</t>
  </si>
  <si>
    <t>APJ-2020-161305</t>
  </si>
  <si>
    <t>R56HIPDN4G</t>
  </si>
  <si>
    <t>APJ-2023-166919</t>
  </si>
  <si>
    <t>3PDZ0PEH02</t>
  </si>
  <si>
    <t>APJ-2023-162712</t>
  </si>
  <si>
    <t>X0LBSYC7TG</t>
  </si>
  <si>
    <t>EMEA-2023-107552</t>
  </si>
  <si>
    <t>2VIMDVH2P8</t>
  </si>
  <si>
    <t>EMEA-2022-163328</t>
  </si>
  <si>
    <t>L9LJJUKY3D</t>
  </si>
  <si>
    <t>AMER-2020-112837</t>
  </si>
  <si>
    <t>Denver</t>
  </si>
  <si>
    <t>OH9OABPTIN</t>
  </si>
  <si>
    <t>EMEA-2023-120019</t>
  </si>
  <si>
    <t>W70CRLPFAU</t>
  </si>
  <si>
    <t>AMER-2020-100762</t>
  </si>
  <si>
    <t>9WNGMUMGIU</t>
  </si>
  <si>
    <t>AMER-2023-161459</t>
  </si>
  <si>
    <t>V63U1FZIDI</t>
  </si>
  <si>
    <t>EMEA-2023-160017</t>
  </si>
  <si>
    <t>4J10M93WZT</t>
  </si>
  <si>
    <t>EMEA-2020-123316</t>
  </si>
  <si>
    <t>18DZJY2RE4</t>
  </si>
  <si>
    <t>AMER-2020-141299</t>
  </si>
  <si>
    <t>06XAXG6YP9</t>
  </si>
  <si>
    <t>APJ-2020-104402</t>
  </si>
  <si>
    <t>3QLSZ2W1S3</t>
  </si>
  <si>
    <t>AMER-2021-110289</t>
  </si>
  <si>
    <t>DZRZ4IQWFE</t>
  </si>
  <si>
    <t>AMER-2020-167927</t>
  </si>
  <si>
    <t>LV08U7DY48</t>
  </si>
  <si>
    <t>EMEA-2020-133305</t>
  </si>
  <si>
    <t>FINMQQNOP0</t>
  </si>
  <si>
    <t>AMER-2022-165995</t>
  </si>
  <si>
    <t>Q3YFDE43MW</t>
  </si>
  <si>
    <t>EMEA-2023-143112</t>
  </si>
  <si>
    <t>1RJ5YRJVF6</t>
  </si>
  <si>
    <t>AMER-2023-105830</t>
  </si>
  <si>
    <t>N4Y2WNALER</t>
  </si>
  <si>
    <t>APJ-2021-146255</t>
  </si>
  <si>
    <t>KU1Z2ZPFDJ</t>
  </si>
  <si>
    <t>EMEA-2023-104822</t>
  </si>
  <si>
    <t>ESNT0CU5T5</t>
  </si>
  <si>
    <t>AMER-2021-104486</t>
  </si>
  <si>
    <t>9Y11DEL7B7</t>
  </si>
  <si>
    <t>APJ-2023-161557</t>
  </si>
  <si>
    <t>005Q2UQUDZ</t>
  </si>
  <si>
    <t>EMEA-2023-161130</t>
  </si>
  <si>
    <t>2VSDK0GAAN</t>
  </si>
  <si>
    <t>EMEA-2021-161347</t>
  </si>
  <si>
    <t>C77IUJ09KP</t>
  </si>
  <si>
    <t>EMEA-2021-109015</t>
  </si>
  <si>
    <t>CGQ937AGZY</t>
  </si>
  <si>
    <t>EMEA-2020-110611</t>
  </si>
  <si>
    <t>ZKN935AOIU</t>
  </si>
  <si>
    <t>AMER-2023-139080</t>
  </si>
  <si>
    <t>WNXIEZSW9U</t>
  </si>
  <si>
    <t>AMER-2021-115693</t>
  </si>
  <si>
    <t>8WLVEQW0PO</t>
  </si>
  <si>
    <t>EMEA-2020-107993</t>
  </si>
  <si>
    <t>A2AZ6D5HO8</t>
  </si>
  <si>
    <t>AMER-2023-110443</t>
  </si>
  <si>
    <t>2GZO6D1LOP</t>
  </si>
  <si>
    <t>EMEA-2023-144848</t>
  </si>
  <si>
    <t>KRCIIX5FIT</t>
  </si>
  <si>
    <t>AMER-2023-147998</t>
  </si>
  <si>
    <t>U1PI6PPWBO</t>
  </si>
  <si>
    <t>APJ-2022-103919</t>
  </si>
  <si>
    <t>PD18CP0U20</t>
  </si>
  <si>
    <t>EMEA-2022-113425</t>
  </si>
  <si>
    <t>HPK5SYUDUU</t>
  </si>
  <si>
    <t>EMEA-2023-143035</t>
  </si>
  <si>
    <t>HVRHMH9G7W</t>
  </si>
  <si>
    <t>EMEA-2020-107811</t>
  </si>
  <si>
    <t>SOHJLQAN2Z</t>
  </si>
  <si>
    <t>EMEA-2022-163216</t>
  </si>
  <si>
    <t>P6WW0B84D7</t>
  </si>
  <si>
    <t>AMER-2022-116442</t>
  </si>
  <si>
    <t>OCZOYGSBJV</t>
  </si>
  <si>
    <t>EMEA-2023-150623</t>
  </si>
  <si>
    <t>RJ8RRS5B50</t>
  </si>
  <si>
    <t>AMER-2020-163797</t>
  </si>
  <si>
    <t>YOJTKQN2KR</t>
  </si>
  <si>
    <t>AMER-2022-127236</t>
  </si>
  <si>
    <t>EVZU94RKKD</t>
  </si>
  <si>
    <t>APJ-2023-104661</t>
  </si>
  <si>
    <t>ILSSYY97R1</t>
  </si>
  <si>
    <t>AMER-2020-134103</t>
  </si>
  <si>
    <t>K8T1AJYOXR</t>
  </si>
  <si>
    <t>EMEA-2021-147529</t>
  </si>
  <si>
    <t>B7FJJ53WNG</t>
  </si>
  <si>
    <t>EMEA-2022-129126</t>
  </si>
  <si>
    <t>G8L0E1JKN5</t>
  </si>
  <si>
    <t>APJ-2023-131632</t>
  </si>
  <si>
    <t>BI6TAQO36F</t>
  </si>
  <si>
    <t>EMEA-2023-151981</t>
  </si>
  <si>
    <t>ZIKNLZYR9R</t>
  </si>
  <si>
    <t>EMEA-2023-125472</t>
  </si>
  <si>
    <t>MB349WP800</t>
  </si>
  <si>
    <t>EMEA-2021-156328</t>
  </si>
  <si>
    <t>OI99XEKZRA</t>
  </si>
  <si>
    <t>AMER-2023-154074</t>
  </si>
  <si>
    <t>HAAMI8WDTF</t>
  </si>
  <si>
    <t>APJ-2023-161774</t>
  </si>
  <si>
    <t>HPSL7ZDZM9</t>
  </si>
  <si>
    <t>EMEA-2023-151211</t>
  </si>
  <si>
    <t>6GC43V4GZS</t>
  </si>
  <si>
    <t>EMEA-2023-142671</t>
  </si>
  <si>
    <t>37CQKCK04M</t>
  </si>
  <si>
    <t>AMER-2023-144750</t>
  </si>
  <si>
    <t>7FE02WY38M</t>
  </si>
  <si>
    <t>EMEA-2022-111976</t>
  </si>
  <si>
    <t>KPEGS59DFJ</t>
  </si>
  <si>
    <t>APJ-2022-140130</t>
  </si>
  <si>
    <t>KD3194EU3J</t>
  </si>
  <si>
    <t>EMEA-2020-159121</t>
  </si>
  <si>
    <t>C6TIFTL21K</t>
  </si>
  <si>
    <t>AMER-2021-149650</t>
  </si>
  <si>
    <t>U1U2P4CXJV</t>
  </si>
  <si>
    <t>APJ-2023-115777</t>
  </si>
  <si>
    <t>VJOYH3XGSA</t>
  </si>
  <si>
    <t>EMEA-2022-143714</t>
  </si>
  <si>
    <t>C76HNU0077</t>
  </si>
  <si>
    <t>EMEA-2020-165764</t>
  </si>
  <si>
    <t>DCWEKCGLJV</t>
  </si>
  <si>
    <t>APJ-2021-121405</t>
  </si>
  <si>
    <t>DCDHWL1N67</t>
  </si>
  <si>
    <t>APJ-2023-116897</t>
  </si>
  <si>
    <t>462KGSG4MN</t>
  </si>
  <si>
    <t>APJ-2023-113992</t>
  </si>
  <si>
    <t>0OI6MGAWJ0</t>
  </si>
  <si>
    <t>EMEA-2020-166891</t>
  </si>
  <si>
    <t>L9B1ZQ1AZU</t>
  </si>
  <si>
    <t>EMEA-2022-101161</t>
  </si>
  <si>
    <t>4P01QOJFJ0</t>
  </si>
  <si>
    <t>APJ-2021-151785</t>
  </si>
  <si>
    <t>DEK3CME228</t>
  </si>
  <si>
    <t>APJ-2023-119816</t>
  </si>
  <si>
    <t>EORYS8RV8N</t>
  </si>
  <si>
    <t>EMEA-2021-156510</t>
  </si>
  <si>
    <t>DDWNJELTSN</t>
  </si>
  <si>
    <t>APJ-2021-110261</t>
  </si>
  <si>
    <t>HN6KHJDFNF</t>
  </si>
  <si>
    <t>APJ-2021-125710</t>
  </si>
  <si>
    <t>XC6NXSMNXT</t>
  </si>
  <si>
    <t>AMER-2023-161102</t>
  </si>
  <si>
    <t>XZSHF2WX7O</t>
  </si>
  <si>
    <t>EMEA-2020-110065</t>
  </si>
  <si>
    <t>3WD6F364EN</t>
  </si>
  <si>
    <t>APJ-2023-133361</t>
  </si>
  <si>
    <t>MMO7VKAATL</t>
  </si>
  <si>
    <t>EMEA-2022-155404</t>
  </si>
  <si>
    <t>WW4RTPYZLB</t>
  </si>
  <si>
    <t>EMEA-2021-114503</t>
  </si>
  <si>
    <t>UBMFY1UUTY</t>
  </si>
  <si>
    <t>AMER-2023-153080</t>
  </si>
  <si>
    <t>GULK2F105Z</t>
  </si>
  <si>
    <t>EMEA-2022-163804</t>
  </si>
  <si>
    <t>AX4XLFP6RM</t>
  </si>
  <si>
    <t>AMER-2021-108532</t>
  </si>
  <si>
    <t>TP6D5Q0Q9V</t>
  </si>
  <si>
    <t>APJ-2020-151897</t>
  </si>
  <si>
    <t>4W8YLMTANN</t>
  </si>
  <si>
    <t>EMEA-2022-113292</t>
  </si>
  <si>
    <t>7VJ6U24XC0</t>
  </si>
  <si>
    <t>EMEA-2020-149524</t>
  </si>
  <si>
    <t>J25TOFSQHP</t>
  </si>
  <si>
    <t>EMEA-2023-140872</t>
  </si>
  <si>
    <t>FYUHDBIDXW</t>
  </si>
  <si>
    <t>EMEA-2023-113908</t>
  </si>
  <si>
    <t>JM8RH32UEE</t>
  </si>
  <si>
    <t>EMEA-2021-120621</t>
  </si>
  <si>
    <t>BSV2FH7BVM</t>
  </si>
  <si>
    <t>EMEA-2023-148866</t>
  </si>
  <si>
    <t>ECPWFPWILT</t>
  </si>
  <si>
    <t>EMEA-2020-149594</t>
  </si>
  <si>
    <t>BR6UJJZE14</t>
  </si>
  <si>
    <t>EMEA-2022-113845</t>
  </si>
  <si>
    <t>4EPYGPBKM2</t>
  </si>
  <si>
    <t>APJ-2023-111262</t>
  </si>
  <si>
    <t>K4RV9UO2Z6</t>
  </si>
  <si>
    <t>EMEA-2021-103135</t>
  </si>
  <si>
    <t>Sam Gill</t>
  </si>
  <si>
    <t>9SH995Q784</t>
  </si>
  <si>
    <t>AMER-2020-129147</t>
  </si>
  <si>
    <t>V6XTEOHIES</t>
  </si>
  <si>
    <t>EMEA-2023-128265</t>
  </si>
  <si>
    <t>RVNCNU4EVF</t>
  </si>
  <si>
    <t>APJ-2022-152331</t>
  </si>
  <si>
    <t>Joshua Gibson</t>
  </si>
  <si>
    <t>WU5O6WFFHB</t>
  </si>
  <si>
    <t>EMEA-2022-128909</t>
  </si>
  <si>
    <t>9K16IM8PGP</t>
  </si>
  <si>
    <t>EMEA-2023-102197</t>
  </si>
  <si>
    <t>NZ9E09XE3G</t>
  </si>
  <si>
    <t>AMER-2023-167640</t>
  </si>
  <si>
    <t>30M3C68GP0</t>
  </si>
  <si>
    <t>AMER-2023-116652</t>
  </si>
  <si>
    <t>OQM38GWAY9</t>
  </si>
  <si>
    <t>AMER-2023-138289</t>
  </si>
  <si>
    <t>EZE6LFNTH1</t>
  </si>
  <si>
    <t>EMEA-2022-129308</t>
  </si>
  <si>
    <t>X718UX1F4F</t>
  </si>
  <si>
    <t>EMEA-2022-157791</t>
  </si>
  <si>
    <t>99FMG0HDG3</t>
  </si>
  <si>
    <t>EMEA-2020-146864</t>
  </si>
  <si>
    <t>TZ2OAISO9C</t>
  </si>
  <si>
    <t>APJ-2020-103744</t>
  </si>
  <si>
    <t>DKFCQQA18Y</t>
  </si>
  <si>
    <t>EMEA-2023-107384</t>
  </si>
  <si>
    <t>C069U77KMJ</t>
  </si>
  <si>
    <t>EMEA-2020-128209</t>
  </si>
  <si>
    <t>7PDA75RKCE</t>
  </si>
  <si>
    <t>EMEA-2020-169684</t>
  </si>
  <si>
    <t>RVIQJJ9WQW</t>
  </si>
  <si>
    <t>APJ-2021-109862</t>
  </si>
  <si>
    <t>DHOBEN4XTS</t>
  </si>
  <si>
    <t>AMER-2023-107888</t>
  </si>
  <si>
    <t>N88UJC3SRB</t>
  </si>
  <si>
    <t>AMER-2023-154872</t>
  </si>
  <si>
    <t>6IFY4NYJEU</t>
  </si>
  <si>
    <t>APJ-2020-113880</t>
  </si>
  <si>
    <t>602WUL2MMK</t>
  </si>
  <si>
    <t>EMEA-2021-164966</t>
  </si>
  <si>
    <t>6RW7ZJGJ37</t>
  </si>
  <si>
    <t>EMEA-2021-126739</t>
  </si>
  <si>
    <t>SB7ZTD3B27</t>
  </si>
  <si>
    <t>AMER-2023-161578</t>
  </si>
  <si>
    <t>1B2A2CTBIC</t>
  </si>
  <si>
    <t>APJ-2020-137092</t>
  </si>
  <si>
    <t>9U4FCGBVYT</t>
  </si>
  <si>
    <t>EMEA-2021-166947</t>
  </si>
  <si>
    <t>Q6CV54NR7D</t>
  </si>
  <si>
    <t>AMER-2022-160941</t>
  </si>
  <si>
    <t>3ZSP6JTTSY</t>
  </si>
  <si>
    <t>APJ-2023-144680</t>
  </si>
  <si>
    <t>HQM9TKY5SV</t>
  </si>
  <si>
    <t>APJ-2020-166086</t>
  </si>
  <si>
    <t>GQYCRS7V47</t>
  </si>
  <si>
    <t>APJ-2023-131282</t>
  </si>
  <si>
    <t>KC349L2CKC</t>
  </si>
  <si>
    <t>APJ-2020-100678</t>
  </si>
  <si>
    <t>9CKJU57BER</t>
  </si>
  <si>
    <t>AMER-2022-161543</t>
  </si>
  <si>
    <t>8D6BA93PNB</t>
  </si>
  <si>
    <t>AMER-2022-160535</t>
  </si>
  <si>
    <t>INGND5F9R2</t>
  </si>
  <si>
    <t>AMER-2023-123085</t>
  </si>
  <si>
    <t>BECFQUW6JL</t>
  </si>
  <si>
    <t>EMEA-2021-153752</t>
  </si>
  <si>
    <t>LXO299KWXQ</t>
  </si>
  <si>
    <t>AMER-2020-103660</t>
  </si>
  <si>
    <t>6L2MFU22VJ</t>
  </si>
  <si>
    <t>AMER-2022-169887</t>
  </si>
  <si>
    <t>QU1Z6388HI</t>
  </si>
  <si>
    <t>AMER-2022-148516</t>
  </si>
  <si>
    <t>PDK3FS2A14</t>
  </si>
  <si>
    <t>EMEA-2023-104731</t>
  </si>
  <si>
    <t>X2O7FNUNZY</t>
  </si>
  <si>
    <t>EMEA-2020-164749</t>
  </si>
  <si>
    <t>XJZVZ27CZN</t>
  </si>
  <si>
    <t>AMER-2021-103716</t>
  </si>
  <si>
    <t>CKLOQ242JE</t>
  </si>
  <si>
    <t>EMEA-2022-126795</t>
  </si>
  <si>
    <t>2TB2V85OAZ</t>
  </si>
  <si>
    <t>APJ-2021-146290</t>
  </si>
  <si>
    <t>LUHNP48444</t>
  </si>
  <si>
    <t>AMER-2023-157112</t>
  </si>
  <si>
    <t>V10FMHRRRW</t>
  </si>
  <si>
    <t>EMEA-2020-169257</t>
  </si>
  <si>
    <t>Z5EPTNOE1Y</t>
  </si>
  <si>
    <t>APJ-2020-154095</t>
  </si>
  <si>
    <t>QDME38BYVR</t>
  </si>
  <si>
    <t>EMEA-2023-146346</t>
  </si>
  <si>
    <t>562OHRB242</t>
  </si>
  <si>
    <t>AMER-2022-148852</t>
  </si>
  <si>
    <t>PF4DZ2UY07</t>
  </si>
  <si>
    <t>APJ-2021-118906</t>
  </si>
  <si>
    <t>9FZLA0B0AI</t>
  </si>
  <si>
    <t>AMER-2022-168921</t>
  </si>
  <si>
    <t>M9H61ZT01L</t>
  </si>
  <si>
    <t>EMEA-2021-107678</t>
  </si>
  <si>
    <t>BSNKKHVUHT</t>
  </si>
  <si>
    <t>AMER-2022-123512</t>
  </si>
  <si>
    <t>LVIGNMED9V</t>
  </si>
  <si>
    <t>EMEA-2023-167402</t>
  </si>
  <si>
    <t>6PAPN0U1ZF</t>
  </si>
  <si>
    <t>AMER-2020-130449</t>
  </si>
  <si>
    <t>Katherine Rutherford</t>
  </si>
  <si>
    <t>GL3S6NWT5J</t>
  </si>
  <si>
    <t>APJ-2021-141250</t>
  </si>
  <si>
    <t>BNDNLYOQ2Z</t>
  </si>
  <si>
    <t>EMEA-2020-145541</t>
  </si>
  <si>
    <t>IWVABNLFJB</t>
  </si>
  <si>
    <t>AMER-2020-138513</t>
  </si>
  <si>
    <t>6CES2MJWFY</t>
  </si>
  <si>
    <t>EMEA-2021-135489</t>
  </si>
  <si>
    <t>YX60C3ZV4H</t>
  </si>
  <si>
    <t>EMEA-2021-125696</t>
  </si>
  <si>
    <t>F7JXOCVIRN</t>
  </si>
  <si>
    <t>AMER-2022-105081</t>
  </si>
  <si>
    <t>QDMQEFU41T</t>
  </si>
  <si>
    <t>EMEA-2022-146857</t>
  </si>
  <si>
    <t>1OGBTOBUF7</t>
  </si>
  <si>
    <t>AMER-2022-166275</t>
  </si>
  <si>
    <t>M84HC7L35L</t>
  </si>
  <si>
    <t>EMEA-2023-144498</t>
  </si>
  <si>
    <t>I6OH3D2Z1Z</t>
  </si>
  <si>
    <t>EMEA-2023-103352</t>
  </si>
  <si>
    <t>9BARTZU8WO</t>
  </si>
  <si>
    <t>AMER-2020-108609</t>
  </si>
  <si>
    <t>BMQFOPNH2H</t>
  </si>
  <si>
    <t>APJ-2023-128328</t>
  </si>
  <si>
    <t>NK5WSDT3PZ</t>
  </si>
  <si>
    <t>EMEA-2021-156496</t>
  </si>
  <si>
    <t>ENFMXU7SGP</t>
  </si>
  <si>
    <t>EMEA-2022-127334</t>
  </si>
  <si>
    <t>O5N96H1ZGR</t>
  </si>
  <si>
    <t>APJ-2023-124779</t>
  </si>
  <si>
    <t>4J33W04L6F</t>
  </si>
  <si>
    <t>AMER-2023-135937</t>
  </si>
  <si>
    <t>AQFWEMH3IM</t>
  </si>
  <si>
    <t>APJ-2021-129322</t>
  </si>
  <si>
    <t>NVAYXZ2NB5</t>
  </si>
  <si>
    <t>EMEA-2023-162173</t>
  </si>
  <si>
    <t>KOTJFXSILW</t>
  </si>
  <si>
    <t>APJ-2022-115483</t>
  </si>
  <si>
    <t>Y8TULY7XSD</t>
  </si>
  <si>
    <t>AMER-2023-122175</t>
  </si>
  <si>
    <t>02TV2WI461</t>
  </si>
  <si>
    <t>EMEA-2023-161088</t>
  </si>
  <si>
    <t>C17JDTTEML</t>
  </si>
  <si>
    <t>AMER-2020-154837</t>
  </si>
  <si>
    <t>85P9FDHEF6</t>
  </si>
  <si>
    <t>AMER-2021-153794</t>
  </si>
  <si>
    <t>MMSDZ1JKGE</t>
  </si>
  <si>
    <t>EMEA-2021-135510</t>
  </si>
  <si>
    <t>DMHA81XFV8</t>
  </si>
  <si>
    <t>APJ-2021-109337</t>
  </si>
  <si>
    <t>R0MVG1O42C</t>
  </si>
  <si>
    <t>AMER-2020-150329</t>
  </si>
  <si>
    <t>77RJTWC6RF</t>
  </si>
  <si>
    <t>EMEA-2023-145037</t>
  </si>
  <si>
    <t>SIV1O3H2BA</t>
  </si>
  <si>
    <t>EMEA-2023-154466</t>
  </si>
  <si>
    <t>QWTH4MDO6N</t>
  </si>
  <si>
    <t>AMER-2020-109134</t>
  </si>
  <si>
    <t>MVTX7ILO7F</t>
  </si>
  <si>
    <t>APJ-2021-129637</t>
  </si>
  <si>
    <t>3BYV999J8W</t>
  </si>
  <si>
    <t>AMER-2021-165162</t>
  </si>
  <si>
    <t>UBPJALYJ4U</t>
  </si>
  <si>
    <t>AMER-2023-140494</t>
  </si>
  <si>
    <t>PSHFJTD0ZJ</t>
  </si>
  <si>
    <t>APJ-2023-104108</t>
  </si>
  <si>
    <t>AWXLXYJT55</t>
  </si>
  <si>
    <t>EMEA-2023-165869</t>
  </si>
  <si>
    <t>OJYZR3MNBR</t>
  </si>
  <si>
    <t>EMEA-2023-160899</t>
  </si>
  <si>
    <t>ZKL00PWHHS</t>
  </si>
  <si>
    <t>APJ-2023-144225</t>
  </si>
  <si>
    <t>UA7RCBCEUR</t>
  </si>
  <si>
    <t>EMEA-2022-163538</t>
  </si>
  <si>
    <t>WWHLVQGBH6</t>
  </si>
  <si>
    <t>EMEA-2022-155103</t>
  </si>
  <si>
    <t>CFKPAB0FJ0</t>
  </si>
  <si>
    <t>AMER-2023-145429</t>
  </si>
  <si>
    <t>ENONGWQQB1</t>
  </si>
  <si>
    <t>EMEA-2021-153535</t>
  </si>
  <si>
    <t>HXG70H0ASB</t>
  </si>
  <si>
    <t>AMER-2021-139164</t>
  </si>
  <si>
    <t>N9VD3K4KT4</t>
  </si>
  <si>
    <t>EMEA-2022-112277</t>
  </si>
  <si>
    <t>WQTD4OL45N</t>
  </si>
  <si>
    <t>APJ-2020-167724</t>
  </si>
  <si>
    <t>IPEZ1NGMWG</t>
  </si>
  <si>
    <t>APJ-2021-123141</t>
  </si>
  <si>
    <t>8BAXWGPQY5</t>
  </si>
  <si>
    <t>AMER-2022-149503</t>
  </si>
  <si>
    <t>VN765NXGL8</t>
  </si>
  <si>
    <t>AMER-2023-163069</t>
  </si>
  <si>
    <t>31JHJAFP8F</t>
  </si>
  <si>
    <t>APJ-2023-107629</t>
  </si>
  <si>
    <t>R12SKHJH2Z</t>
  </si>
  <si>
    <t>EMEA-2022-134789</t>
  </si>
  <si>
    <t>PFH3DJ4AIV</t>
  </si>
  <si>
    <t>EMEA-2022-130442</t>
  </si>
  <si>
    <t>MYBUUZ7HFL</t>
  </si>
  <si>
    <t>AMER-2023-102974</t>
  </si>
  <si>
    <t>HO7FWWYN4E</t>
  </si>
  <si>
    <t>EMEA-2023-166394</t>
  </si>
  <si>
    <t>4TFW90B7MP</t>
  </si>
  <si>
    <t>AMER-2022-128811</t>
  </si>
  <si>
    <t>5EMHNX42KZ</t>
  </si>
  <si>
    <t>APJ-2023-145443</t>
  </si>
  <si>
    <t>NJUO6ZO42S</t>
  </si>
  <si>
    <t>EMEA-2022-165827</t>
  </si>
  <si>
    <t>Q0KHIJSJ1V</t>
  </si>
  <si>
    <t>EMEA-2021-156734</t>
  </si>
  <si>
    <t>XSBRYA93WM</t>
  </si>
  <si>
    <t>EMEA-2020-120096</t>
  </si>
  <si>
    <t>SQ2C8BVGY7</t>
  </si>
  <si>
    <t>EMEA-2021-141754</t>
  </si>
  <si>
    <t>AVTGDZ5OWT</t>
  </si>
  <si>
    <t>AMER-2022-123358</t>
  </si>
  <si>
    <t>SSVXC2YXWC</t>
  </si>
  <si>
    <t>APJ-2020-144029</t>
  </si>
  <si>
    <t>91QE36U67B</t>
  </si>
  <si>
    <t>AMER-2023-101784</t>
  </si>
  <si>
    <t>AZKBJA17S1</t>
  </si>
  <si>
    <t>EMEA-2021-156923</t>
  </si>
  <si>
    <t>9MCOPUHVQ5</t>
  </si>
  <si>
    <t>AMER-2023-111269</t>
  </si>
  <si>
    <t>DIROTTBICH</t>
  </si>
  <si>
    <t>EMEA-2023-159156</t>
  </si>
  <si>
    <t>E719ZNG3WM</t>
  </si>
  <si>
    <t>EMEA-2023-100230</t>
  </si>
  <si>
    <t>0VEWPENQQM</t>
  </si>
  <si>
    <t>AMER-2022-154767</t>
  </si>
  <si>
    <t>IX6S6OGOJ9</t>
  </si>
  <si>
    <t>AMER-2023-124205</t>
  </si>
  <si>
    <t>Katherine Baker</t>
  </si>
  <si>
    <t>RP2LH72UBK</t>
  </si>
  <si>
    <t>EMEA-2023-165715</t>
  </si>
  <si>
    <t>FMGXV6X06P</t>
  </si>
  <si>
    <t>EMEA-2023-100636</t>
  </si>
  <si>
    <t>NIJ73HWI5B</t>
  </si>
  <si>
    <t>EMEA-2022-162943</t>
  </si>
  <si>
    <t>DY88HXQUGU</t>
  </si>
  <si>
    <t>APJ-2022-144764</t>
  </si>
  <si>
    <t>NSAFT35GTO</t>
  </si>
  <si>
    <t>APJ-2023-100615</t>
  </si>
  <si>
    <t>GYNW3BO5GI</t>
  </si>
  <si>
    <t>AMER-2020-109302</t>
  </si>
  <si>
    <t>IO0FML7Q52</t>
  </si>
  <si>
    <t>EMEA-2023-139787</t>
  </si>
  <si>
    <t>T3K5936D9M</t>
  </si>
  <si>
    <t>AMER-2023-139402</t>
  </si>
  <si>
    <t>V7NP39LRS6</t>
  </si>
  <si>
    <t>AMER-2022-119018</t>
  </si>
  <si>
    <t>54HTRIWO5R</t>
  </si>
  <si>
    <t>EMEA-2021-105361</t>
  </si>
  <si>
    <t>3AKNZ9OK2O</t>
  </si>
  <si>
    <t>APJ-2022-152373</t>
  </si>
  <si>
    <t>6TR3F98BWA</t>
  </si>
  <si>
    <t>EMEA-2023-166037</t>
  </si>
  <si>
    <t>OQQ5ZCRUY2</t>
  </si>
  <si>
    <t>APJ-2022-147711</t>
  </si>
  <si>
    <t>H8IT6HYMGY</t>
  </si>
  <si>
    <t>EMEA-2023-121293</t>
  </si>
  <si>
    <t>6HCI6Y2JCW</t>
  </si>
  <si>
    <t>EMEA-2021-118843</t>
  </si>
  <si>
    <t>35KX1V6TDN</t>
  </si>
  <si>
    <t>EMEA-2021-161445</t>
  </si>
  <si>
    <t>K99P5644HH</t>
  </si>
  <si>
    <t>AMER-2022-124527</t>
  </si>
  <si>
    <t>Boris Reid</t>
  </si>
  <si>
    <t>UYM0IYAETS</t>
  </si>
  <si>
    <t>AMER-2022-162348</t>
  </si>
  <si>
    <t>YDIRLTXSLD</t>
  </si>
  <si>
    <t>EMEA-2020-141005</t>
  </si>
  <si>
    <t>SWUCBZYSIH</t>
  </si>
  <si>
    <t>APJ-2021-145394</t>
  </si>
  <si>
    <t>6EB6AVZP7V</t>
  </si>
  <si>
    <t>APJ-2021-168809</t>
  </si>
  <si>
    <t>52ODOD1G3N</t>
  </si>
  <si>
    <t>AMER-2022-109827</t>
  </si>
  <si>
    <t>H6PTSCOO61</t>
  </si>
  <si>
    <t>AMER-2020-152233</t>
  </si>
  <si>
    <t>8XFP32ZODM</t>
  </si>
  <si>
    <t>EMEA-2020-125682</t>
  </si>
  <si>
    <t>PBIIKKFRJY</t>
  </si>
  <si>
    <t>AMER-2023-162880</t>
  </si>
  <si>
    <t>Victoria</t>
  </si>
  <si>
    <t>ZS7Q9H3AJZ</t>
  </si>
  <si>
    <t>APJ-2021-128125</t>
  </si>
  <si>
    <t>1P5MVIOSG5</t>
  </si>
  <si>
    <t>EMEA-2023-156237</t>
  </si>
  <si>
    <t>GSV4IQRDNS</t>
  </si>
  <si>
    <t>AMER-2020-144414</t>
  </si>
  <si>
    <t>JA6BPXNYEF</t>
  </si>
  <si>
    <t>APJ-2023-163860</t>
  </si>
  <si>
    <t>FKRU063J5V</t>
  </si>
  <si>
    <t>AMER-2023-115609</t>
  </si>
  <si>
    <t>9JCOG74VWD</t>
  </si>
  <si>
    <t>EMEA-2021-154291</t>
  </si>
  <si>
    <t>6F2SNWVIDO</t>
  </si>
  <si>
    <t>APJ-2022-118689</t>
  </si>
  <si>
    <t>SYKUW3XU6W</t>
  </si>
  <si>
    <t>EMEA-2022-140438</t>
  </si>
  <si>
    <t>JZ89NKNO8Y</t>
  </si>
  <si>
    <t>EMEA-2023-123204</t>
  </si>
  <si>
    <t>1YJNAC1H1J</t>
  </si>
  <si>
    <t>APJ-2021-112522</t>
  </si>
  <si>
    <t>E4SM1TQ592</t>
  </si>
  <si>
    <t>AMER-2022-153101</t>
  </si>
  <si>
    <t>VZ9KQ1Y5RT</t>
  </si>
  <si>
    <t>AMER-2022-142615</t>
  </si>
  <si>
    <t>Alexandria</t>
  </si>
  <si>
    <t>NVHJZRSVFJ</t>
  </si>
  <si>
    <t>AMER-2023-142643</t>
  </si>
  <si>
    <t>TMRJ7C9CDJ</t>
  </si>
  <si>
    <t>AMER-2021-116260</t>
  </si>
  <si>
    <t>IXTV7X40L4</t>
  </si>
  <si>
    <t>AMER-2023-107517</t>
  </si>
  <si>
    <t>JWBZDAC21O</t>
  </si>
  <si>
    <t>AMER-2021-166338</t>
  </si>
  <si>
    <t>8AEL5BLW98</t>
  </si>
  <si>
    <t>EMEA-2022-123946</t>
  </si>
  <si>
    <t>53MHLNAAMC</t>
  </si>
  <si>
    <t>AMER-2020-147543</t>
  </si>
  <si>
    <t>YBDF2C7QM7</t>
  </si>
  <si>
    <t>AMER-2022-159093</t>
  </si>
  <si>
    <t>824JNSTZNK</t>
  </si>
  <si>
    <t>AMER-2022-162110</t>
  </si>
  <si>
    <t>FOL9EEP2DR</t>
  </si>
  <si>
    <t>APJ-2022-163461</t>
  </si>
  <si>
    <t>T5N75P1XBB</t>
  </si>
  <si>
    <t>AMER-2020-101462</t>
  </si>
  <si>
    <t>9A6FU3L3XD</t>
  </si>
  <si>
    <t>EMEA-2022-100461</t>
  </si>
  <si>
    <t>2J00QTNI1W</t>
  </si>
  <si>
    <t>EMEA-2023-162670</t>
  </si>
  <si>
    <t>H3Y3YVLXRV</t>
  </si>
  <si>
    <t>AMER-2023-128965</t>
  </si>
  <si>
    <t>MU7P9F0TWW</t>
  </si>
  <si>
    <t>APJ-2023-138618</t>
  </si>
  <si>
    <t>X72LO9BK96</t>
  </si>
  <si>
    <t>AMER-2022-126452</t>
  </si>
  <si>
    <t>3O8WXCGFQW</t>
  </si>
  <si>
    <t>APJ-2022-145009</t>
  </si>
  <si>
    <t>9976EHKRHK</t>
  </si>
  <si>
    <t>AMER-2021-162544</t>
  </si>
  <si>
    <t>T1A8CAMMOC</t>
  </si>
  <si>
    <t>APJ-2020-124394</t>
  </si>
  <si>
    <t>VX687WANUN</t>
  </si>
  <si>
    <t>EMEA-2022-121013</t>
  </si>
  <si>
    <t>ZOGF7DYSTG</t>
  </si>
  <si>
    <t>APJ-2021-123918</t>
  </si>
  <si>
    <t>B3WRIJFQAP</t>
  </si>
  <si>
    <t>AMER-2021-137113</t>
  </si>
  <si>
    <t>BYYAC9CMM6</t>
  </si>
  <si>
    <t>EMEA-2021-120677</t>
  </si>
  <si>
    <t>2H0ELBB2IK</t>
  </si>
  <si>
    <t>AMER-2023-123036</t>
  </si>
  <si>
    <t>1ZI6RBMG37</t>
  </si>
  <si>
    <t>AMER-2023-120222</t>
  </si>
  <si>
    <t>Z5XKEHMNSK</t>
  </si>
  <si>
    <t>EMEA-2023-164756</t>
  </si>
  <si>
    <t>64L942WPJK</t>
  </si>
  <si>
    <t>AMER-2023-122028</t>
  </si>
  <si>
    <t>CKISMPUBD3</t>
  </si>
  <si>
    <t>APJ-2021-165512</t>
  </si>
  <si>
    <t>TD7G78KWAQ</t>
  </si>
  <si>
    <t>EMEA-2021-140557</t>
  </si>
  <si>
    <t>DTXYVWMYBA</t>
  </si>
  <si>
    <t>AMER-2023-135013</t>
  </si>
  <si>
    <t>OD04Z7T7XM</t>
  </si>
  <si>
    <t>APJ-2023-111220</t>
  </si>
  <si>
    <t>QMCDTZ6CLC</t>
  </si>
  <si>
    <t>AMER-2023-149006</t>
  </si>
  <si>
    <t>KPA0MECF4V</t>
  </si>
  <si>
    <t>AMER-2023-149468</t>
  </si>
  <si>
    <t>X4XJZI0OS6</t>
  </si>
  <si>
    <t>AMER-2022-140249</t>
  </si>
  <si>
    <t>3QIILBYSSS</t>
  </si>
  <si>
    <t>AMER-2023-135503</t>
  </si>
  <si>
    <t>4JUIU6HGIQ</t>
  </si>
  <si>
    <t>AMER-2020-126277</t>
  </si>
  <si>
    <t>7DHPPJ8QEI</t>
  </si>
  <si>
    <t>AMER-2023-115301</t>
  </si>
  <si>
    <t>W0ZICV4TS0</t>
  </si>
  <si>
    <t>AMER-2023-168942</t>
  </si>
  <si>
    <t>WGLUMD0PHH</t>
  </si>
  <si>
    <t>AMER-2023-128398</t>
  </si>
  <si>
    <t>RR5D9655TI</t>
  </si>
  <si>
    <t>EMEA-2021-104115</t>
  </si>
  <si>
    <t>Y4BVE23ZYQ</t>
  </si>
  <si>
    <t>APJ-2020-142510</t>
  </si>
  <si>
    <t>9HY1LJ2686</t>
  </si>
  <si>
    <t>AMER-2020-124247</t>
  </si>
  <si>
    <t>W9WNGZZL1P</t>
  </si>
  <si>
    <t>AMER-2022-105473</t>
  </si>
  <si>
    <t>5Q5986YPV7</t>
  </si>
  <si>
    <t>EMEA-2021-102806</t>
  </si>
  <si>
    <t>ZAAMWANI1S</t>
  </si>
  <si>
    <t>AMER-2023-121706</t>
  </si>
  <si>
    <t>3C7A53XEZH</t>
  </si>
  <si>
    <t>EMEA-2023-109211</t>
  </si>
  <si>
    <t>ARW7MDC83E</t>
  </si>
  <si>
    <t>EMEA-2021-134257</t>
  </si>
  <si>
    <t>FJ0S58E5TP</t>
  </si>
  <si>
    <t>EMEA-2021-137925</t>
  </si>
  <si>
    <t>9VFOBFKYSD</t>
  </si>
  <si>
    <t>AMER-2022-140046</t>
  </si>
  <si>
    <t>JL1CYSOTI2</t>
  </si>
  <si>
    <t>AMER-2022-140382</t>
  </si>
  <si>
    <t>56YC8BR4MI</t>
  </si>
  <si>
    <t>EMEA-2020-164182</t>
  </si>
  <si>
    <t>3CFMP0KN3N</t>
  </si>
  <si>
    <t>APJ-2023-137365</t>
  </si>
  <si>
    <t>DK6XFZ0C1B</t>
  </si>
  <si>
    <t>APJ-2022-129847</t>
  </si>
  <si>
    <t>BDN98IVAF1</t>
  </si>
  <si>
    <t>APJ-2020-126963</t>
  </si>
  <si>
    <t>OEMFY8NDQV</t>
  </si>
  <si>
    <t>AMER-2022-125094</t>
  </si>
  <si>
    <t>HDT9GZ2O2P</t>
  </si>
  <si>
    <t>EMEA-2023-107132</t>
  </si>
  <si>
    <t>NOQPXLQ20R</t>
  </si>
  <si>
    <t>AMER-2021-139248</t>
  </si>
  <si>
    <t>1IPY27BKVR</t>
  </si>
  <si>
    <t>APJ-2020-148369</t>
  </si>
  <si>
    <t>71NZN7I9VT</t>
  </si>
  <si>
    <t>EMEA-2022-106243</t>
  </si>
  <si>
    <t>F8I9ZWBODW</t>
  </si>
  <si>
    <t>AMER-2021-126466</t>
  </si>
  <si>
    <t>42PD04LPHQ</t>
  </si>
  <si>
    <t>APJ-2021-130365</t>
  </si>
  <si>
    <t>WEPR0N80PQ</t>
  </si>
  <si>
    <t>EMEA-2023-143021</t>
  </si>
  <si>
    <t>UC0FQAT5DZ</t>
  </si>
  <si>
    <t>APJ-2021-161767</t>
  </si>
  <si>
    <t>OWOWEF9P7Q</t>
  </si>
  <si>
    <t>AMER-2021-129917</t>
  </si>
  <si>
    <t>5FOCVZ9VEF</t>
  </si>
  <si>
    <t>AMER-2021-115420</t>
  </si>
  <si>
    <t>I5H7WOJTJJ</t>
  </si>
  <si>
    <t>EMEA-2022-157588</t>
  </si>
  <si>
    <t>Kylie Mackenzie</t>
  </si>
  <si>
    <t>0UPFOEGW6Y</t>
  </si>
  <si>
    <t>AMER-2021-167255</t>
  </si>
  <si>
    <t>VUCNYD1L2M</t>
  </si>
  <si>
    <t>AMER-2023-162096</t>
  </si>
  <si>
    <t>HIKYTPZTBS</t>
  </si>
  <si>
    <t>AMER-2022-157161</t>
  </si>
  <si>
    <t>SZQMJZVJYQ</t>
  </si>
  <si>
    <t>EMEA-2021-110765</t>
  </si>
  <si>
    <t>ZPP8IO5W3F</t>
  </si>
  <si>
    <t>AMER-2022-163937</t>
  </si>
  <si>
    <t>ULDN08TM0O</t>
  </si>
  <si>
    <t>AMER-2023-153822</t>
  </si>
  <si>
    <t>5BT5UBZDAM</t>
  </si>
  <si>
    <t>APJ-2023-146185</t>
  </si>
  <si>
    <t>SE8HEOEIHM</t>
  </si>
  <si>
    <t>AMER-2021-112144</t>
  </si>
  <si>
    <t>07JA7MJU4D</t>
  </si>
  <si>
    <t>EMEA-2022-119298</t>
  </si>
  <si>
    <t>698EJXKDUO</t>
  </si>
  <si>
    <t>EMEA-2023-155159</t>
  </si>
  <si>
    <t>D443I3Z1A6</t>
  </si>
  <si>
    <t>AMER-2023-149076</t>
  </si>
  <si>
    <t>XONSP8NOJL</t>
  </si>
  <si>
    <t>EMEA-2020-146990</t>
  </si>
  <si>
    <t>0969IR5ZNQ</t>
  </si>
  <si>
    <t>AMER-2022-116526</t>
  </si>
  <si>
    <t>TACZMPQEJP</t>
  </si>
  <si>
    <t>EMEA-2023-158561</t>
  </si>
  <si>
    <t>Z2D3X9H8MT</t>
  </si>
  <si>
    <t>APJ-2023-165099</t>
  </si>
  <si>
    <t>DMB6D8ZFVF</t>
  </si>
  <si>
    <t>EMEA-2021-109386</t>
  </si>
  <si>
    <t>W7DURE3JNU</t>
  </si>
  <si>
    <t>EMEA-2021-166800</t>
  </si>
  <si>
    <t>WX4QGCXIOJ</t>
  </si>
  <si>
    <t>APJ-2023-117443</t>
  </si>
  <si>
    <t>P01PKKX3XE</t>
  </si>
  <si>
    <t>AMER-2022-134369</t>
  </si>
  <si>
    <t>CEMDC9CWGV</t>
  </si>
  <si>
    <t>EMEA-2023-123687</t>
  </si>
  <si>
    <t>D2DVRFRWQB</t>
  </si>
  <si>
    <t>APJ-2021-104871</t>
  </si>
  <si>
    <t>66HGFNHKL7</t>
  </si>
  <si>
    <t>AMER-2020-133158</t>
  </si>
  <si>
    <t>MWK9B2RDC4</t>
  </si>
  <si>
    <t>APJ-2020-126333</t>
  </si>
  <si>
    <t>JYX7AP77CA</t>
  </si>
  <si>
    <t>EMEA-2021-141740</t>
  </si>
  <si>
    <t>EPV96UTZ9N</t>
  </si>
  <si>
    <t>APJ-2020-119466</t>
  </si>
  <si>
    <t>201RY3CO8Y</t>
  </si>
  <si>
    <t>AMER-2021-154823</t>
  </si>
  <si>
    <t>YRD76DB9FB</t>
  </si>
  <si>
    <t>EMEA-2020-135881</t>
  </si>
  <si>
    <t>6TI6CGL5BX</t>
  </si>
  <si>
    <t>AMER-2023-141201</t>
  </si>
  <si>
    <t>MYM3UDQDMP</t>
  </si>
  <si>
    <t>EMEA-2020-114790</t>
  </si>
  <si>
    <t>A5OLB9B05B</t>
  </si>
  <si>
    <t>EMEA-2022-154256</t>
  </si>
  <si>
    <t>IC2D2IVX53</t>
  </si>
  <si>
    <t>EMEA-2020-124737</t>
  </si>
  <si>
    <t>MCBHD5FFY1</t>
  </si>
  <si>
    <t>EMEA-2023-101840</t>
  </si>
  <si>
    <t>08BHVU3OAX</t>
  </si>
  <si>
    <t>EMEA-2023-131653</t>
  </si>
  <si>
    <t>1F4KUTHEC4</t>
  </si>
  <si>
    <t>AMER-2022-157840</t>
  </si>
  <si>
    <t>Y8RBCHVYZ1</t>
  </si>
  <si>
    <t>EMEA-2022-145548</t>
  </si>
  <si>
    <t>ZC6NUVZC3K</t>
  </si>
  <si>
    <t>AMER-2023-119494</t>
  </si>
  <si>
    <t>1GFKQO2SLC</t>
  </si>
  <si>
    <t>EMEA-2020-124618</t>
  </si>
  <si>
    <t>8JPDYU5ZAM</t>
  </si>
  <si>
    <t>EMEA-2023-161970</t>
  </si>
  <si>
    <t>U641XDU65G</t>
  </si>
  <si>
    <t>EMEA-2023-103443</t>
  </si>
  <si>
    <t>MURRQ6W2PJ</t>
  </si>
  <si>
    <t>EMEA-2023-165358</t>
  </si>
  <si>
    <t>MZR1WGCT79</t>
  </si>
  <si>
    <t>APJ-2022-160136</t>
  </si>
  <si>
    <t>2Q2DRJRTZ6</t>
  </si>
  <si>
    <t>AMER-2020-150581</t>
  </si>
  <si>
    <t>2KB81GML2O</t>
  </si>
  <si>
    <t>EMEA-2022-119515</t>
  </si>
  <si>
    <t>FDJJH2PQG1</t>
  </si>
  <si>
    <t>EMEA-2020-141355</t>
  </si>
  <si>
    <t>VRO8NBSJNR</t>
  </si>
  <si>
    <t>AMER-2022-165330</t>
  </si>
  <si>
    <t>JDDZZ0NS47</t>
  </si>
  <si>
    <t>EMEA-2021-132633</t>
  </si>
  <si>
    <t>NBDYT4AACE</t>
  </si>
  <si>
    <t>EMEA-2022-157742</t>
  </si>
  <si>
    <t>WTCH3NW8IF</t>
  </si>
  <si>
    <t>EMEA-2023-127712</t>
  </si>
  <si>
    <t>T6118YR58E</t>
  </si>
  <si>
    <t>EMEA-2023-169474</t>
  </si>
  <si>
    <t>WCW6YAT3E8</t>
  </si>
  <si>
    <t>AMER-2020-106726</t>
  </si>
  <si>
    <t>MAEB3LW84B</t>
  </si>
  <si>
    <t>AMER-2022-147473</t>
  </si>
  <si>
    <t>BUT60BKBIK</t>
  </si>
  <si>
    <t>APJ-2022-114209</t>
  </si>
  <si>
    <t>YO4U9EDQL0</t>
  </si>
  <si>
    <t>AMER-2020-141901</t>
  </si>
  <si>
    <t>111OWDPBBW</t>
  </si>
  <si>
    <t>APJ-2022-164490</t>
  </si>
  <si>
    <t>K3E7DFHC18</t>
  </si>
  <si>
    <t>APJ-2022-112256</t>
  </si>
  <si>
    <t>SL1TACEYVP</t>
  </si>
  <si>
    <t>AMER-2022-167416</t>
  </si>
  <si>
    <t>RV3FV188QN</t>
  </si>
  <si>
    <t>EMEA-2022-106950</t>
  </si>
  <si>
    <t>7UFM8U8K5A</t>
  </si>
  <si>
    <t>AMER-2023-118724</t>
  </si>
  <si>
    <t>WSMT7U1TA5</t>
  </si>
  <si>
    <t>EMEA-2023-112004</t>
  </si>
  <si>
    <t>NCK6W65SH5</t>
  </si>
  <si>
    <t>AMER-2023-143175</t>
  </si>
  <si>
    <t>M7DKWM6GU5</t>
  </si>
  <si>
    <t>EMEA-2021-105844</t>
  </si>
  <si>
    <t>Y0TFAJL5O2</t>
  </si>
  <si>
    <t>AMER-2023-118864</t>
  </si>
  <si>
    <t>48497CY19M</t>
  </si>
  <si>
    <t>EMEA-2021-119480</t>
  </si>
  <si>
    <t>VQ9WRXQLY8</t>
  </si>
  <si>
    <t>APJ-2021-153374</t>
  </si>
  <si>
    <t>ZD4GBQAJQC</t>
  </si>
  <si>
    <t>EMEA-2022-101980</t>
  </si>
  <si>
    <t>8LV4IE7A6I</t>
  </si>
  <si>
    <t>EMEA-2023-144596</t>
  </si>
  <si>
    <t>DFIHN191FC</t>
  </si>
  <si>
    <t>EMEA-2021-124933</t>
  </si>
  <si>
    <t>0CGYD5F5IN</t>
  </si>
  <si>
    <t>AMER-2020-159625</t>
  </si>
  <si>
    <t>3KRF22TYMK</t>
  </si>
  <si>
    <t>APJ-2022-144337</t>
  </si>
  <si>
    <t>198583NZA3</t>
  </si>
  <si>
    <t>EMEA-2020-117478</t>
  </si>
  <si>
    <t>K2F9I4BP7K</t>
  </si>
  <si>
    <t>AMER-2023-147410</t>
  </si>
  <si>
    <t>E38QYQBLK5</t>
  </si>
  <si>
    <t>AMER-2023-128944</t>
  </si>
  <si>
    <t>OM1M2OEQRL</t>
  </si>
  <si>
    <t>EMEA-2022-109666</t>
  </si>
  <si>
    <t>2A6DIHODNH</t>
  </si>
  <si>
    <t>EMEA-2022-102239</t>
  </si>
  <si>
    <t>0Q7PLTLMVV</t>
  </si>
  <si>
    <t>AMER-2020-143168</t>
  </si>
  <si>
    <t>X8OJ7MM6Y3</t>
  </si>
  <si>
    <t>EMEA-2023-104906</t>
  </si>
  <si>
    <t>ASHDDCG4N3</t>
  </si>
  <si>
    <t>AMER-2023-118122</t>
  </si>
  <si>
    <t>VL96RWZH4N</t>
  </si>
  <si>
    <t>EMEA-2020-147774</t>
  </si>
  <si>
    <t>DK1SN12PC5</t>
  </si>
  <si>
    <t>AMER-2023-166926</t>
  </si>
  <si>
    <t>KP07CLUOGK</t>
  </si>
  <si>
    <t>EMEA-2021-128013</t>
  </si>
  <si>
    <t>A7WE1WMMQP</t>
  </si>
  <si>
    <t>EMEA-2022-123176</t>
  </si>
  <si>
    <t>YNUK7PWCFR</t>
  </si>
  <si>
    <t>APJ-2022-117541</t>
  </si>
  <si>
    <t>FU86ACO48C</t>
  </si>
  <si>
    <t>EMEA-2022-166282</t>
  </si>
  <si>
    <t>CDPUKBPIR6</t>
  </si>
  <si>
    <t>APJ-2023-141439</t>
  </si>
  <si>
    <t>GYAC880TYZ</t>
  </si>
  <si>
    <t>EMEA-2021-163965</t>
  </si>
  <si>
    <t>4XEE3W4NIV</t>
  </si>
  <si>
    <t>EMEA-2023-128783</t>
  </si>
  <si>
    <t>YHU2FOX2P5</t>
  </si>
  <si>
    <t>EMEA-2020-122217</t>
  </si>
  <si>
    <t>GLUNKSND1K</t>
  </si>
  <si>
    <t>EMEA-2023-141558</t>
  </si>
  <si>
    <t>AN620R9QF9</t>
  </si>
  <si>
    <t>EMEA-2022-139941</t>
  </si>
  <si>
    <t>IZ8AFE8CUY</t>
  </si>
  <si>
    <t>APJ-2021-166583</t>
  </si>
  <si>
    <t>4QMCZ0FH6Y</t>
  </si>
  <si>
    <t>EMEA-2023-100412</t>
  </si>
  <si>
    <t>QT7IO0H2HR</t>
  </si>
  <si>
    <t>AMER-2023-142909</t>
  </si>
  <si>
    <t>WL1L0OPZV4</t>
  </si>
  <si>
    <t>EMEA-2020-137911</t>
  </si>
  <si>
    <t>QCFM4JXOX2</t>
  </si>
  <si>
    <t>APJ-2021-106208</t>
  </si>
  <si>
    <t>MYWK0R01KL</t>
  </si>
  <si>
    <t>EMEA-2021-136749</t>
  </si>
  <si>
    <t>1BKMQZ4DJ7</t>
  </si>
  <si>
    <t>AMER-2023-126718</t>
  </si>
  <si>
    <t>YP7R0T1K04</t>
  </si>
  <si>
    <t>AMER-2022-131380</t>
  </si>
  <si>
    <t>TH2HYBGU2Y</t>
  </si>
  <si>
    <t>APJ-2021-145835</t>
  </si>
  <si>
    <t>GGMOSFZHC5</t>
  </si>
  <si>
    <t>EMEA-2020-138709</t>
  </si>
  <si>
    <t>YX640U1ZDI</t>
  </si>
  <si>
    <t>EMEA-2020-122070</t>
  </si>
  <si>
    <t>883816BFYS</t>
  </si>
  <si>
    <t>EMEA-2022-158610</t>
  </si>
  <si>
    <t>7YD8JA59HV</t>
  </si>
  <si>
    <t>AMER-2020-117464</t>
  </si>
  <si>
    <t>MTJJB68AQF</t>
  </si>
  <si>
    <t>EMEA-2023-168613</t>
  </si>
  <si>
    <t>9WFO5PVAYW</t>
  </si>
  <si>
    <t>AMER-2023-125381</t>
  </si>
  <si>
    <t>A8KDISEPTR</t>
  </si>
  <si>
    <t>APJ-2023-141677</t>
  </si>
  <si>
    <t>UZ8JL0S7KC</t>
  </si>
  <si>
    <t>EMEA-2023-133067</t>
  </si>
  <si>
    <t>FC28TEOYGE</t>
  </si>
  <si>
    <t>APJ-2022-144351</t>
  </si>
  <si>
    <t>VGR63H4MAB</t>
  </si>
  <si>
    <t>EMEA-2020-106054</t>
  </si>
  <si>
    <t>QDXELHND9M</t>
  </si>
  <si>
    <t>AMER-2022-138667</t>
  </si>
  <si>
    <t>IVM68WQ3PO</t>
  </si>
  <si>
    <t>AMER-2023-150609</t>
  </si>
  <si>
    <t>RKQGWUGDEC</t>
  </si>
  <si>
    <t>APJ-2023-128853</t>
  </si>
  <si>
    <t>7ITISAMDFR</t>
  </si>
  <si>
    <t>APJ-2023-133102</t>
  </si>
  <si>
    <t>NOIEYBBTSS</t>
  </si>
  <si>
    <t>AMER-2022-164399</t>
  </si>
  <si>
    <t>4DI7WLBT00</t>
  </si>
  <si>
    <t>EMEA-2022-116918</t>
  </si>
  <si>
    <t>MCVMEPDQVL</t>
  </si>
  <si>
    <t>EMEA-2022-110492</t>
  </si>
  <si>
    <t>X9AZZ3ANB1</t>
  </si>
  <si>
    <t>AMER-2022-147683</t>
  </si>
  <si>
    <t>V7VB8VT1GV</t>
  </si>
  <si>
    <t>AMER-2020-116785</t>
  </si>
  <si>
    <t>64PUDRNAW6</t>
  </si>
  <si>
    <t>EMEA-2021-156797</t>
  </si>
  <si>
    <t>EBBP9WQUEJ</t>
  </si>
  <si>
    <t>EMEA-2022-104276</t>
  </si>
  <si>
    <t>AHH0X7HO4F</t>
  </si>
  <si>
    <t>EMEA-2022-120369</t>
  </si>
  <si>
    <t>ANUR0J58JD</t>
  </si>
  <si>
    <t>APJ-2020-118276</t>
  </si>
  <si>
    <t>Q93KA0V79N</t>
  </si>
  <si>
    <t>EMEA-2021-136658</t>
  </si>
  <si>
    <t>97ZP2PLWIZ</t>
  </si>
  <si>
    <t>AMER-2023-137414</t>
  </si>
  <si>
    <t>SDBEU06S7F</t>
  </si>
  <si>
    <t>AMER-2022-143476</t>
  </si>
  <si>
    <t>W4YBOUFAZE</t>
  </si>
  <si>
    <t>AMER-2022-119046</t>
  </si>
  <si>
    <t>U4T0E3IBMD</t>
  </si>
  <si>
    <t>AMER-2023-154949</t>
  </si>
  <si>
    <t>Las Vegas</t>
  </si>
  <si>
    <t>WSVK9M67MN</t>
  </si>
  <si>
    <t>AMER-2021-103072</t>
  </si>
  <si>
    <t>6508VP9BTU</t>
  </si>
  <si>
    <t>AMER-2021-150770</t>
  </si>
  <si>
    <t>MEQ0C22L2G</t>
  </si>
  <si>
    <t>EMEA-2023-154760</t>
  </si>
  <si>
    <t>RULRDP58GU</t>
  </si>
  <si>
    <t>EMEA-2023-104437</t>
  </si>
  <si>
    <t>K6ZR18YWTJ</t>
  </si>
  <si>
    <t>APJ-2023-113075</t>
  </si>
  <si>
    <t>OD7C4YPRA9</t>
  </si>
  <si>
    <t>AMER-2022-109953</t>
  </si>
  <si>
    <t>QEU8HABH1W</t>
  </si>
  <si>
    <t>EMEA-2023-127397</t>
  </si>
  <si>
    <t>K7OC1Q9ZYS</t>
  </si>
  <si>
    <t>AMER-2020-157546</t>
  </si>
  <si>
    <t>IMIW4IRG7J</t>
  </si>
  <si>
    <t>EMEA-2023-153843</t>
  </si>
  <si>
    <t>NRP806BKML</t>
  </si>
  <si>
    <t>EMEA-2022-137337</t>
  </si>
  <si>
    <t>RA71GRQCW8</t>
  </si>
  <si>
    <t>AMER-2020-138737</t>
  </si>
  <si>
    <t>PYF8YSYC6P</t>
  </si>
  <si>
    <t>EMEA-2022-164924</t>
  </si>
  <si>
    <t>H455E6HCLC</t>
  </si>
  <si>
    <t>AMER-2022-101651</t>
  </si>
  <si>
    <t>SOEZ7DMF64</t>
  </si>
  <si>
    <t>AMER-2023-136651</t>
  </si>
  <si>
    <t>90OGS3JRFV</t>
  </si>
  <si>
    <t>EMEA-2023-118892</t>
  </si>
  <si>
    <t>R7RJ70JUYY</t>
  </si>
  <si>
    <t>AMER-2023-151127</t>
  </si>
  <si>
    <t>GHZPRDYFFS</t>
  </si>
  <si>
    <t>AMER-2023-145807</t>
  </si>
  <si>
    <t>38J0JZ700G</t>
  </si>
  <si>
    <t>AMER-2020-127978</t>
  </si>
  <si>
    <t>XK6DR1M154</t>
  </si>
  <si>
    <t>AMER-2021-158491</t>
  </si>
  <si>
    <t>H5EFGI7GFH</t>
  </si>
  <si>
    <t>EMEA-2022-116764</t>
  </si>
  <si>
    <t>V5219TGMWD</t>
  </si>
  <si>
    <t>AMER-2022-152457</t>
  </si>
  <si>
    <t>QBU4TB8LZM</t>
  </si>
  <si>
    <t>EMEA-2022-152730</t>
  </si>
  <si>
    <t>6Z7VJ6CQ81</t>
  </si>
  <si>
    <t>AMER-2023-137001</t>
  </si>
  <si>
    <t>BQKTU21P6A</t>
  </si>
  <si>
    <t>EMEA-2023-156363</t>
  </si>
  <si>
    <t>2M8O4QOBUD</t>
  </si>
  <si>
    <t>EMEA-2023-122056</t>
  </si>
  <si>
    <t>U5NAV7QORZ</t>
  </si>
  <si>
    <t>APJ-2020-143721</t>
  </si>
  <si>
    <t>9OAIYP4ZWA</t>
  </si>
  <si>
    <t>EMEA-2023-122987</t>
  </si>
  <si>
    <t>5UF21RJP6D</t>
  </si>
  <si>
    <t>EMEA-2022-133368</t>
  </si>
  <si>
    <t>6EOJ9UAH3N</t>
  </si>
  <si>
    <t>AMER-2022-123337</t>
  </si>
  <si>
    <t>7WHVO0RXO3</t>
  </si>
  <si>
    <t>EMEA-2022-150357</t>
  </si>
  <si>
    <t>XC8UI2IWVP</t>
  </si>
  <si>
    <t>EMEA-2021-144519</t>
  </si>
  <si>
    <t>T9KJUPPORG</t>
  </si>
  <si>
    <t>EMEA-2020-120670</t>
  </si>
  <si>
    <t>XWECHPW21J</t>
  </si>
  <si>
    <t>AMER-2022-157217</t>
  </si>
  <si>
    <t>UV2II6TGOD</t>
  </si>
  <si>
    <t>AMER-2022-108224</t>
  </si>
  <si>
    <t>47BZLZ2B0B</t>
  </si>
  <si>
    <t>APJ-2021-162782</t>
  </si>
  <si>
    <t>GJNYI10X0Z</t>
  </si>
  <si>
    <t>AMER-2023-159282</t>
  </si>
  <si>
    <t>GRXZQSMZD8</t>
  </si>
  <si>
    <t>APJ-2023-155936</t>
  </si>
  <si>
    <t>3Z9XZB4C8Q</t>
  </si>
  <si>
    <t>AMER-2023-169439</t>
  </si>
  <si>
    <t>MMZAO0QGU5</t>
  </si>
  <si>
    <t>AMER-2023-151183</t>
  </si>
  <si>
    <t>RYAK9KJHV0</t>
  </si>
  <si>
    <t>APJ-2022-149965</t>
  </si>
  <si>
    <t>XZTBPESF1A</t>
  </si>
  <si>
    <t>APJ-2020-158281</t>
  </si>
  <si>
    <t>3VT7B1F2J8</t>
  </si>
  <si>
    <t>AMER-2022-153661</t>
  </si>
  <si>
    <t>0PWZ4AFL49</t>
  </si>
  <si>
    <t>EMEA-2023-109183</t>
  </si>
  <si>
    <t>SEHJWY4W3G</t>
  </si>
  <si>
    <t>AMER-2022-113656</t>
  </si>
  <si>
    <t>JZFGRXA5I1</t>
  </si>
  <si>
    <t>AMER-2021-148964</t>
  </si>
  <si>
    <t>701B42M5C6</t>
  </si>
  <si>
    <t>APJ-2020-111899</t>
  </si>
  <si>
    <t>VK407BHAPK</t>
  </si>
  <si>
    <t>EMEA-2021-101126</t>
  </si>
  <si>
    <t>5EBCWZ50VX</t>
  </si>
  <si>
    <t>APJ-2020-163468</t>
  </si>
  <si>
    <t>HL1T7O9IS9</t>
  </si>
  <si>
    <t>EMEA-2023-117450</t>
  </si>
  <si>
    <t>CQ31QYBCQJ</t>
  </si>
  <si>
    <t>APJ-2020-137274</t>
  </si>
  <si>
    <t>QBIFMHLLHA</t>
  </si>
  <si>
    <t>AMER-2022-144092</t>
  </si>
  <si>
    <t>G5PXRSZLCS</t>
  </si>
  <si>
    <t>EMEA-2023-112172</t>
  </si>
  <si>
    <t>F4IWE4ELQ0</t>
  </si>
  <si>
    <t>AMER-2021-121699</t>
  </si>
  <si>
    <t>5VNLOSLKCD</t>
  </si>
  <si>
    <t>EMEA-2021-162761</t>
  </si>
  <si>
    <t>IP9EEEDP4C</t>
  </si>
  <si>
    <t>APJ-2022-121377</t>
  </si>
  <si>
    <t>1O7Q4BAOUD</t>
  </si>
  <si>
    <t>EMEA-2023-115322</t>
  </si>
  <si>
    <t>CVOYHX42A1</t>
  </si>
  <si>
    <t>EMEA-2022-132066</t>
  </si>
  <si>
    <t>20K4HLD8AU</t>
  </si>
  <si>
    <t>EMEA-2023-158120</t>
  </si>
  <si>
    <t>IVCKXLSR22</t>
  </si>
  <si>
    <t>EMEA-2023-100097</t>
  </si>
  <si>
    <t>IUT2YNT5S8</t>
  </si>
  <si>
    <t>APJ-2023-167626</t>
  </si>
  <si>
    <t>8PDI8PM7GD</t>
  </si>
  <si>
    <t>EMEA-2023-126053</t>
  </si>
  <si>
    <t>LRGBEU142I</t>
  </si>
  <si>
    <t>AMER-2023-128447</t>
  </si>
  <si>
    <t>1NKNJQNL36</t>
  </si>
  <si>
    <t>AMER-2020-131275</t>
  </si>
  <si>
    <t>Minneapolis</t>
  </si>
  <si>
    <t>U8JTG057CS</t>
  </si>
  <si>
    <t>APJ-2022-149349</t>
  </si>
  <si>
    <t>6478Y6XDNB</t>
  </si>
  <si>
    <t>EMEA-2023-115119</t>
  </si>
  <si>
    <t>B19MCB5B70</t>
  </si>
  <si>
    <t>EMEA-2021-125563</t>
  </si>
  <si>
    <t>BQAYU39SAC</t>
  </si>
  <si>
    <t>EMEA-2021-113152</t>
  </si>
  <si>
    <t>D576T8WMRQ</t>
  </si>
  <si>
    <t>AMER-2023-165155</t>
  </si>
  <si>
    <t>XY820P2WCT</t>
  </si>
  <si>
    <t>EMEA-2020-163412</t>
  </si>
  <si>
    <t>9ZXTQVVOPD</t>
  </si>
  <si>
    <t>EMEA-2021-159590</t>
  </si>
  <si>
    <t>NPYV908XMM</t>
  </si>
  <si>
    <t>EMEA-2020-116190</t>
  </si>
  <si>
    <t>XJEJAD1XPT</t>
  </si>
  <si>
    <t>EMEA-2020-168473</t>
  </si>
  <si>
    <t>QTY5L5CNRD</t>
  </si>
  <si>
    <t>EMEA-2023-168389</t>
  </si>
  <si>
    <t>WETIUEMF9E</t>
  </si>
  <si>
    <t>APJ-2020-130421</t>
  </si>
  <si>
    <t>H2P364FUTK</t>
  </si>
  <si>
    <t>EMEA-2023-142125</t>
  </si>
  <si>
    <t>38X1QHQQE5</t>
  </si>
  <si>
    <t>AMER-2023-141138</t>
  </si>
  <si>
    <t>Omaha</t>
  </si>
  <si>
    <t>CG7YT15R0S</t>
  </si>
  <si>
    <t>AMER-2023-152135</t>
  </si>
  <si>
    <t>NWILV154K0</t>
  </si>
  <si>
    <t>EMEA-2022-151974</t>
  </si>
  <si>
    <t>1HDG73K00J</t>
  </si>
  <si>
    <t>AMER-2023-154102</t>
  </si>
  <si>
    <t>XBGLREJEO7</t>
  </si>
  <si>
    <t>AMER-2021-139780</t>
  </si>
  <si>
    <t>G3G1MXRAYK</t>
  </si>
  <si>
    <t>AMER-2022-114748</t>
  </si>
  <si>
    <t>O8RTDCUWVM</t>
  </si>
  <si>
    <t>EMEA-2020-115189</t>
  </si>
  <si>
    <t>63TT8SCKVY</t>
  </si>
  <si>
    <t>AMER-2022-163594</t>
  </si>
  <si>
    <t>W6QJZLA96B</t>
  </si>
  <si>
    <t>EMEA-2022-127243</t>
  </si>
  <si>
    <t>4RCO0ZYWF7</t>
  </si>
  <si>
    <t>EMEA-2023-161851</t>
  </si>
  <si>
    <t>P08XRQ5NND</t>
  </si>
  <si>
    <t>EMEA-2021-110345</t>
  </si>
  <si>
    <t>9WJZCE87PT</t>
  </si>
  <si>
    <t>APJ-2020-107769</t>
  </si>
  <si>
    <t>Bandung</t>
  </si>
  <si>
    <t>HRT3PHBEEQ</t>
  </si>
  <si>
    <t>AMER-2023-123862</t>
  </si>
  <si>
    <t>DVNQHP2TJA</t>
  </si>
  <si>
    <t>AMER-2023-100580</t>
  </si>
  <si>
    <t>T9CRE8P8EI</t>
  </si>
  <si>
    <t>APJ-2023-145597</t>
  </si>
  <si>
    <t>SMYE48J3Z6</t>
  </si>
  <si>
    <t>AMER-2020-132787</t>
  </si>
  <si>
    <t>1NI4FYS07D</t>
  </si>
  <si>
    <t>EMEA-2021-136224</t>
  </si>
  <si>
    <t>S7515DO1ZA</t>
  </si>
  <si>
    <t>AMER-2022-105732</t>
  </si>
  <si>
    <t>PNLJHKFUR6</t>
  </si>
  <si>
    <t>EMEA-2023-108035</t>
  </si>
  <si>
    <t>CXTI4VABP7</t>
  </si>
  <si>
    <t>AMER-2023-160031</t>
  </si>
  <si>
    <t>2MNA1MA3J7</t>
  </si>
  <si>
    <t>AMER-2023-147844</t>
  </si>
  <si>
    <t>YDYMLVM7T7</t>
  </si>
  <si>
    <t>EMEA-2022-110975</t>
  </si>
  <si>
    <t>39ZOT2X0Z8</t>
  </si>
  <si>
    <t>AMER-2020-141649</t>
  </si>
  <si>
    <t>EJ1UQFL7GI</t>
  </si>
  <si>
    <t>APJ-2020-124807</t>
  </si>
  <si>
    <t>LFMWDPRA3S</t>
  </si>
  <si>
    <t>AMER-2022-110009</t>
  </si>
  <si>
    <t>ZRAWGZPLV1</t>
  </si>
  <si>
    <t>EMEA-2023-168172</t>
  </si>
  <si>
    <t>OCFC92CLN7</t>
  </si>
  <si>
    <t>AMER-2021-100146</t>
  </si>
  <si>
    <t>31NXVSHR65</t>
  </si>
  <si>
    <t>APJ-2023-152079</t>
  </si>
  <si>
    <t>2ZJCLRFHNY</t>
  </si>
  <si>
    <t>AMER-2022-129728</t>
  </si>
  <si>
    <t>M1HANESD0B</t>
  </si>
  <si>
    <t>AMER-2020-121769</t>
  </si>
  <si>
    <t>CKN6MELW20</t>
  </si>
  <si>
    <t>EMEA-2020-103058</t>
  </si>
  <si>
    <t>B0OQQSGXRW</t>
  </si>
  <si>
    <t>EMEA-2023-121125</t>
  </si>
  <si>
    <t>3BA5MU0U06</t>
  </si>
  <si>
    <t>EMEA-2022-114013</t>
  </si>
  <si>
    <t>NA9ZLL7Y2F</t>
  </si>
  <si>
    <t>EMEA-2023-135069</t>
  </si>
  <si>
    <t>8QC8O57KWD</t>
  </si>
  <si>
    <t>APJ-2022-101693</t>
  </si>
  <si>
    <t>L3X2M7H8HW</t>
  </si>
  <si>
    <t>EMEA-2020-164763</t>
  </si>
  <si>
    <t>WHRKMG8G3B</t>
  </si>
  <si>
    <t>AMER-2020-161249</t>
  </si>
  <si>
    <t>WBPWAMF066</t>
  </si>
  <si>
    <t>AMER-2021-148180</t>
  </si>
  <si>
    <t>40TI89SZKI</t>
  </si>
  <si>
    <t>AMER-2020-165568</t>
  </si>
  <si>
    <t>7CTTJTEOZI</t>
  </si>
  <si>
    <t>AMER-2021-145457</t>
  </si>
  <si>
    <t>WSG3R09Z7V</t>
  </si>
  <si>
    <t>AMER-2023-163657</t>
  </si>
  <si>
    <t>H2535WDTZJ</t>
  </si>
  <si>
    <t>AMER-2021-120446</t>
  </si>
  <si>
    <t>W0STYS15CZ</t>
  </si>
  <si>
    <t>APJ-2020-109932</t>
  </si>
  <si>
    <t>9OVBBXC6CY</t>
  </si>
  <si>
    <t>APJ-2023-127474</t>
  </si>
  <si>
    <t>GVOJWFGDO5</t>
  </si>
  <si>
    <t>EMEA-2023-115448</t>
  </si>
  <si>
    <t>6CTR211S0H</t>
  </si>
  <si>
    <t>APJ-2023-105669</t>
  </si>
  <si>
    <t>84897F98JQ</t>
  </si>
  <si>
    <t>APJ-2023-134796</t>
  </si>
  <si>
    <t>8OZPL6ZFE2</t>
  </si>
  <si>
    <t>APJ-2022-137743</t>
  </si>
  <si>
    <t>WYJOWB7P5U</t>
  </si>
  <si>
    <t>EMEA-2021-137974</t>
  </si>
  <si>
    <t>3V1DEBQ6QN</t>
  </si>
  <si>
    <t>AMER-2021-136987</t>
  </si>
  <si>
    <t>IEZJ0K7Q0F</t>
  </si>
  <si>
    <t>AMER-2021-138485</t>
  </si>
  <si>
    <t>2INQJK5KKU</t>
  </si>
  <si>
    <t>AMER-2022-103709</t>
  </si>
  <si>
    <t>AIZRAPVEYD</t>
  </si>
  <si>
    <t>AMER-2022-138282</t>
  </si>
  <si>
    <t>J6IZYGTQQV</t>
  </si>
  <si>
    <t>AMER-2023-148985</t>
  </si>
  <si>
    <t>WI4P2PYO16</t>
  </si>
  <si>
    <t>EMEA-2020-138100</t>
  </si>
  <si>
    <t>IFMQ3YHO2U</t>
  </si>
  <si>
    <t>EMEA-2021-100734</t>
  </si>
  <si>
    <t>ROQ4MWI78F</t>
  </si>
  <si>
    <t>EMEA-2022-139997</t>
  </si>
  <si>
    <t>WS740GS3JT</t>
  </si>
  <si>
    <t>APJ-2022-109652</t>
  </si>
  <si>
    <t>8AL0PZ81QD</t>
  </si>
  <si>
    <t>EMEA-2020-167199</t>
  </si>
  <si>
    <t>KXD6LC2EZB</t>
  </si>
  <si>
    <t>AMER-2022-124583</t>
  </si>
  <si>
    <t>MXXCWQQK08</t>
  </si>
  <si>
    <t>EMEA-2020-113964</t>
  </si>
  <si>
    <t>LKMQPN5Q9G</t>
  </si>
  <si>
    <t>EMEA-2020-129938</t>
  </si>
  <si>
    <t>117J71X4HD</t>
  </si>
  <si>
    <t>EMEA-2023-135111</t>
  </si>
  <si>
    <t>ZSDXIUSX69</t>
  </si>
  <si>
    <t>EMEA-2021-134558</t>
  </si>
  <si>
    <t>HMSSAB012B</t>
  </si>
  <si>
    <t>AMER-2023-157196</t>
  </si>
  <si>
    <t>1OYAJ1HNKQ</t>
  </si>
  <si>
    <t>AMER-2021-108672</t>
  </si>
  <si>
    <t>YCX2SMNJ1R</t>
  </si>
  <si>
    <t>EMEA-2023-118598</t>
  </si>
  <si>
    <t>D8YCTYG4TR</t>
  </si>
  <si>
    <t>APJ-2023-160836</t>
  </si>
  <si>
    <t>QW89ZZKHES</t>
  </si>
  <si>
    <t>AMER-2023-121048</t>
  </si>
  <si>
    <t>EJJVPMLS9J</t>
  </si>
  <si>
    <t>AMER-2023-120117</t>
  </si>
  <si>
    <t>ZP6D8CO71Q</t>
  </si>
  <si>
    <t>AMER-2022-158043</t>
  </si>
  <si>
    <t>4BDRPNZ53Y</t>
  </si>
  <si>
    <t>APJ-2023-106579</t>
  </si>
  <si>
    <t>4WD21VCI83</t>
  </si>
  <si>
    <t>AMER-2020-115889</t>
  </si>
  <si>
    <t>PE0V8477UX</t>
  </si>
  <si>
    <t>AMER-2023-161935</t>
  </si>
  <si>
    <t>021KP11JRX</t>
  </si>
  <si>
    <t>EMEA-2023-167920</t>
  </si>
  <si>
    <t>PI2P1FMZZS</t>
  </si>
  <si>
    <t>AMER-2022-162383</t>
  </si>
  <si>
    <t>XA687NQ61Q</t>
  </si>
  <si>
    <t>EMEA-2020-125731</t>
  </si>
  <si>
    <t>QUV9A8C9YK</t>
  </si>
  <si>
    <t>AMER-2023-106145</t>
  </si>
  <si>
    <t>F0XGB192QL</t>
  </si>
  <si>
    <t>EMEA-2022-107146</t>
  </si>
  <si>
    <t>GPD1S60R4N</t>
  </si>
  <si>
    <t>EMEA-2023-134642</t>
  </si>
  <si>
    <t>EM42K2CFPY</t>
  </si>
  <si>
    <t>AMER-2023-160143</t>
  </si>
  <si>
    <t>GLN5FGNGDL</t>
  </si>
  <si>
    <t>APJ-2023-103415</t>
  </si>
  <si>
    <t>UAGIC6A921</t>
  </si>
  <si>
    <t>AMER-2022-106460</t>
  </si>
  <si>
    <t>9QEP4LRJMQ</t>
  </si>
  <si>
    <t>EMEA-2023-112347</t>
  </si>
  <si>
    <t>URHSH0TOJ5</t>
  </si>
  <si>
    <t>APJ-2020-103492</t>
  </si>
  <si>
    <t>Stewart Vance</t>
  </si>
  <si>
    <t>FZBE5OFNXA</t>
  </si>
  <si>
    <t>APJ-2022-136595</t>
  </si>
  <si>
    <t>8IQIOCZQMX</t>
  </si>
  <si>
    <t>EMEA-2020-140396</t>
  </si>
  <si>
    <t>5BTPZ3NAPC</t>
  </si>
  <si>
    <t>EMEA-2020-114181</t>
  </si>
  <si>
    <t>WLGZ822XIV</t>
  </si>
  <si>
    <t>APJ-2023-159506</t>
  </si>
  <si>
    <t>RV7G4NRRSB</t>
  </si>
  <si>
    <t>EMEA-2020-137155</t>
  </si>
  <si>
    <t>CZ3DUFY9UV</t>
  </si>
  <si>
    <t>EMEA-2022-105746</t>
  </si>
  <si>
    <t>N0F1YZ6J0I</t>
  </si>
  <si>
    <t>APJ-2022-104815</t>
  </si>
  <si>
    <t>6LEK2T3I1K</t>
  </si>
  <si>
    <t>EMEA-2023-157672</t>
  </si>
  <si>
    <t>5FZUYDL1XB</t>
  </si>
  <si>
    <t>AMER-2022-166660</t>
  </si>
  <si>
    <t>P1SH2J9WJW</t>
  </si>
  <si>
    <t>APJ-2023-140802</t>
  </si>
  <si>
    <t>MM5Y0QD4N0</t>
  </si>
  <si>
    <t>AMER-2020-133830</t>
  </si>
  <si>
    <t>5TYYMAH3JS</t>
  </si>
  <si>
    <t>EMEA-2020-100916</t>
  </si>
  <si>
    <t>8KA5G8VOM5</t>
  </si>
  <si>
    <t>AMER-2021-129532</t>
  </si>
  <si>
    <t>3Z1SC5XP85</t>
  </si>
  <si>
    <t>AMER-2020-134726</t>
  </si>
  <si>
    <t>8ULLQRNAWN</t>
  </si>
  <si>
    <t>AMER-2022-138597</t>
  </si>
  <si>
    <t>GCECCBJZ5Q</t>
  </si>
  <si>
    <t>AMER-2021-123113</t>
  </si>
  <si>
    <t>0ZYT41F8IA</t>
  </si>
  <si>
    <t>EMEA-2021-169656</t>
  </si>
  <si>
    <t>66C1Z53VIT</t>
  </si>
  <si>
    <t>EMEA-2021-142734</t>
  </si>
  <si>
    <t>PHV65NVTLX</t>
  </si>
  <si>
    <t>EMEA-2020-163223</t>
  </si>
  <si>
    <t>RSIXAY02WN</t>
  </si>
  <si>
    <t>AMER-2023-122945</t>
  </si>
  <si>
    <t>SAIZQ0OM6N</t>
  </si>
  <si>
    <t>APJ-2021-139738</t>
  </si>
  <si>
    <t>1OC2KYSVAD</t>
  </si>
  <si>
    <t>EMEA-2022-158778</t>
  </si>
  <si>
    <t>7HGXUMO75H</t>
  </si>
  <si>
    <t>AMER-2023-119655</t>
  </si>
  <si>
    <t>PPLLCUXT8V</t>
  </si>
  <si>
    <t>AMER-2021-164567</t>
  </si>
  <si>
    <t>73UZXFN8HL</t>
  </si>
  <si>
    <t>EMEA-2020-131947</t>
  </si>
  <si>
    <t>E4JRPT7EOT</t>
  </si>
  <si>
    <t>EMEA-2022-152520</t>
  </si>
  <si>
    <t>40JM60VE6Z</t>
  </si>
  <si>
    <t>APJ-2022-101791</t>
  </si>
  <si>
    <t>I0EJ6JNEVD</t>
  </si>
  <si>
    <t>APJ-2023-121195</t>
  </si>
  <si>
    <t>3OIOITM8T8</t>
  </si>
  <si>
    <t>AMER-2023-163209</t>
  </si>
  <si>
    <t>PKG1AICI0W</t>
  </si>
  <si>
    <t>AMER-2020-133354</t>
  </si>
  <si>
    <t>YE03A05XM1</t>
  </si>
  <si>
    <t>APJ-2021-130491</t>
  </si>
  <si>
    <t>A0KSZKH2FH</t>
  </si>
  <si>
    <t>EMEA-2021-113740</t>
  </si>
  <si>
    <t>ZEF8KSHF5G</t>
  </si>
  <si>
    <t>EMEA-2020-148425</t>
  </si>
  <si>
    <t>EKE7YU3KAF</t>
  </si>
  <si>
    <t>EMEA-2022-144309</t>
  </si>
  <si>
    <t>XL7LYT2TTI</t>
  </si>
  <si>
    <t>AMER-2023-151225</t>
  </si>
  <si>
    <t>I2ZOFBZ9IA</t>
  </si>
  <si>
    <t>AMER-2020-144078</t>
  </si>
  <si>
    <t>ARTNSU6RF4</t>
  </si>
  <si>
    <t>APJ-2020-124464</t>
  </si>
  <si>
    <t>Q3ZBQIQ8ML</t>
  </si>
  <si>
    <t>AMER-2021-136805</t>
  </si>
  <si>
    <t>GWL89QIV8Q</t>
  </si>
  <si>
    <t>AMER-2021-159499</t>
  </si>
  <si>
    <t>7ICGXA5NKG</t>
  </si>
  <si>
    <t>APJ-2020-162089</t>
  </si>
  <si>
    <t>5OWYTV2D0I</t>
  </si>
  <si>
    <t>EMEA-2023-158526</t>
  </si>
  <si>
    <t>QEMHXPJH4V</t>
  </si>
  <si>
    <t>APJ-2023-104885</t>
  </si>
  <si>
    <t>MLNCYCB34Q</t>
  </si>
  <si>
    <t>EMEA-2022-157490</t>
  </si>
  <si>
    <t>H0Z5EGFAT1</t>
  </si>
  <si>
    <t>AMER-2021-161452</t>
  </si>
  <si>
    <t>S8GOLS3520</t>
  </si>
  <si>
    <t>EMEA-2020-115196</t>
  </si>
  <si>
    <t>6G02LI3HZ9</t>
  </si>
  <si>
    <t>AMER-2022-138968</t>
  </si>
  <si>
    <t>K9X4TO1D8U</t>
  </si>
  <si>
    <t>AMER-2021-101889</t>
  </si>
  <si>
    <t>BHY2BNCQLL</t>
  </si>
  <si>
    <t>APJ-2023-110821</t>
  </si>
  <si>
    <t>JULW35GLU4</t>
  </si>
  <si>
    <t>EMEA-2021-121552</t>
  </si>
  <si>
    <t>Molly Martin</t>
  </si>
  <si>
    <t>6CKCDWDUAL</t>
  </si>
  <si>
    <t>EMEA-2021-107685</t>
  </si>
  <si>
    <t>5N36AQBSHF</t>
  </si>
  <si>
    <t>AMER-2020-120740</t>
  </si>
  <si>
    <t>E3YP2RB5CT</t>
  </si>
  <si>
    <t>AMER-2023-155740</t>
  </si>
  <si>
    <t>JMAUIMTLA5</t>
  </si>
  <si>
    <t>AMER-2023-146493</t>
  </si>
  <si>
    <t>9AZ4FXJ6DR</t>
  </si>
  <si>
    <t>APJ-2020-105417</t>
  </si>
  <si>
    <t>ULJE83ECK7</t>
  </si>
  <si>
    <t>AMER-2023-141509</t>
  </si>
  <si>
    <t>OIDV4VYAVM</t>
  </si>
  <si>
    <t>EMEA-2023-139493</t>
  </si>
  <si>
    <t>KVBYSSY3A2</t>
  </si>
  <si>
    <t>EMEA-2020-151967</t>
  </si>
  <si>
    <t>K39FHSRTW8</t>
  </si>
  <si>
    <t>EMEA-2022-140158</t>
  </si>
  <si>
    <t>4LFOCV1IJI</t>
  </si>
  <si>
    <t>APJ-2021-130974</t>
  </si>
  <si>
    <t>Z5TPE35J6N</t>
  </si>
  <si>
    <t>AMER-2023-133487</t>
  </si>
  <si>
    <t>TJNKPLJ8UR</t>
  </si>
  <si>
    <t>EMEA-2020-142951</t>
  </si>
  <si>
    <t>6GEOBE2N7H</t>
  </si>
  <si>
    <t>EMEA-2020-133592</t>
  </si>
  <si>
    <t>ZODK8A4EAJ</t>
  </si>
  <si>
    <t>AMER-2021-120782</t>
  </si>
  <si>
    <t>YNZTDMGN9E</t>
  </si>
  <si>
    <t>EMEA-2021-116876</t>
  </si>
  <si>
    <t>33DLXP94K8</t>
  </si>
  <si>
    <t>AMER-2022-169838</t>
  </si>
  <si>
    <t>BHK1OFR85Y</t>
  </si>
  <si>
    <t>EMEA-2023-128951</t>
  </si>
  <si>
    <t>P55TFAL0YS</t>
  </si>
  <si>
    <t>AMER-2020-102330</t>
  </si>
  <si>
    <t>IBCEWAPIPN</t>
  </si>
  <si>
    <t>AMER-2022-118899</t>
  </si>
  <si>
    <t>2WOE6J30E5</t>
  </si>
  <si>
    <t>APJ-2023-107958</t>
  </si>
  <si>
    <t>WOREPYC2QS</t>
  </si>
  <si>
    <t>APJ-2023-151799</t>
  </si>
  <si>
    <t>7UMTWAKWFS</t>
  </si>
  <si>
    <t>AMER-2022-114601</t>
  </si>
  <si>
    <t>4AJK3FZGD9</t>
  </si>
  <si>
    <t>EMEA-2023-100237</t>
  </si>
  <si>
    <t>BYIG59JYRW</t>
  </si>
  <si>
    <t>EMEA-2020-139542</t>
  </si>
  <si>
    <t>8VGG29FHAX</t>
  </si>
  <si>
    <t>AMER-2021-142811</t>
  </si>
  <si>
    <t>P2M3GDKVX9</t>
  </si>
  <si>
    <t>EMEA-2023-139353</t>
  </si>
  <si>
    <t>Q42WFJ1GWQ</t>
  </si>
  <si>
    <t>AMER-2020-150203</t>
  </si>
  <si>
    <t>UPLICFBF3Y</t>
  </si>
  <si>
    <t>EMEA-2023-101518</t>
  </si>
  <si>
    <t>LG8WFLFT4H</t>
  </si>
  <si>
    <t>EMEA-2021-149636</t>
  </si>
  <si>
    <t>I6E695RG3B</t>
  </si>
  <si>
    <t>AMER-2023-146213</t>
  </si>
  <si>
    <t>MH01147A3F</t>
  </si>
  <si>
    <t>EMEA-2021-108588</t>
  </si>
  <si>
    <t>OTFSKOH6ZL</t>
  </si>
  <si>
    <t>AMER-2023-138086</t>
  </si>
  <si>
    <t>C8X97COQ1U</t>
  </si>
  <si>
    <t>APJ-2021-139374</t>
  </si>
  <si>
    <t>QGM9PROSAH</t>
  </si>
  <si>
    <t>AMER-2022-113978</t>
  </si>
  <si>
    <t>BG845DX07S</t>
  </si>
  <si>
    <t>EMEA-2021-150231</t>
  </si>
  <si>
    <t>JASO0W5INF</t>
  </si>
  <si>
    <t>APJ-2022-106915</t>
  </si>
  <si>
    <t>9JYIDRS79N</t>
  </si>
  <si>
    <t>EMEA-2022-109260</t>
  </si>
  <si>
    <t>F4ZX4KO3SL</t>
  </si>
  <si>
    <t>AMER-2023-104850</t>
  </si>
  <si>
    <t>N162FXR3QU</t>
  </si>
  <si>
    <t>APJ-2023-140508</t>
  </si>
  <si>
    <t>EAUZ0DJ4W1</t>
  </si>
  <si>
    <t>APJ-2023-143294</t>
  </si>
  <si>
    <t>ODJF6JSUTZ</t>
  </si>
  <si>
    <t>AMER-2022-165673</t>
  </si>
  <si>
    <t>Y432OGQ634</t>
  </si>
  <si>
    <t>AMER-2023-134418</t>
  </si>
  <si>
    <t>053V151CVS</t>
  </si>
  <si>
    <t>AMER-2022-106313</t>
  </si>
  <si>
    <t>OZ0GNH2JLG</t>
  </si>
  <si>
    <t>EMEA-2020-105872</t>
  </si>
  <si>
    <t>COSV4WC8ES</t>
  </si>
  <si>
    <t>EMEA-2023-108287</t>
  </si>
  <si>
    <t>FWBG7ZQZYW</t>
  </si>
  <si>
    <t>APJ-2023-141103</t>
  </si>
  <si>
    <t>8Z5I5MIZD6</t>
  </si>
  <si>
    <t>AMER-2020-154781</t>
  </si>
  <si>
    <t>0GG6T8JW79</t>
  </si>
  <si>
    <t>AMER-2021-147816</t>
  </si>
  <si>
    <t>QRXKWFQOJ0</t>
  </si>
  <si>
    <t>AMER-2023-105326</t>
  </si>
  <si>
    <t>MD9PG3CQ7T</t>
  </si>
  <si>
    <t>EMEA-2022-133613</t>
  </si>
  <si>
    <t>TESQYL1D4W</t>
  </si>
  <si>
    <t>APJ-2021-109113</t>
  </si>
  <si>
    <t>FHB3EZICLO</t>
  </si>
  <si>
    <t>EMEA-2021-156153</t>
  </si>
  <si>
    <t>NILTVHEP8F</t>
  </si>
  <si>
    <t>EMEA-2021-133242</t>
  </si>
  <si>
    <t>NPGLQ6WVZS</t>
  </si>
  <si>
    <t>EMEA-2021-158323</t>
  </si>
  <si>
    <t>R6RYR00FPI</t>
  </si>
  <si>
    <t>AMER-2021-161795</t>
  </si>
  <si>
    <t>I5L7GVHO7D</t>
  </si>
  <si>
    <t>EMEA-2023-100902</t>
  </si>
  <si>
    <t>HJ58X8VG4A</t>
  </si>
  <si>
    <t>EMEA-2023-112844</t>
  </si>
  <si>
    <t>NRVJ9KI5UF</t>
  </si>
  <si>
    <t>APJ-2022-158925</t>
  </si>
  <si>
    <t>94JB815UP2</t>
  </si>
  <si>
    <t>EMEA-2020-155390</t>
  </si>
  <si>
    <t>BROANN7CL1</t>
  </si>
  <si>
    <t>APJ-2023-123071</t>
  </si>
  <si>
    <t>J5XXXLH324</t>
  </si>
  <si>
    <t>EMEA-2023-156391</t>
  </si>
  <si>
    <t>265Y0CB4JP</t>
  </si>
  <si>
    <t>EMEA-2021-103093</t>
  </si>
  <si>
    <t>V4RMQRCOTA</t>
  </si>
  <si>
    <t>APJ-2023-118941</t>
  </si>
  <si>
    <t>MLVO8W9Z46</t>
  </si>
  <si>
    <t>EMEA-2021-169299</t>
  </si>
  <si>
    <t>2LX37JJQ9G</t>
  </si>
  <si>
    <t>EMEA-2023-154088</t>
  </si>
  <si>
    <t>D7IXHZTP40</t>
  </si>
  <si>
    <t>AMER-2022-155978</t>
  </si>
  <si>
    <t>5JBDMRIGQ0</t>
  </si>
  <si>
    <t>AMER-2022-108196</t>
  </si>
  <si>
    <t>HQL2HW7K2U</t>
  </si>
  <si>
    <t>AMER-2022-152800</t>
  </si>
  <si>
    <t>5HRB0C2J47</t>
  </si>
  <si>
    <t>AMER-2020-166961</t>
  </si>
  <si>
    <t>K5WZUTGIVD</t>
  </si>
  <si>
    <t>EMEA-2022-139381</t>
  </si>
  <si>
    <t>GJLLTZD0H1</t>
  </si>
  <si>
    <t>APJ-2021-132136</t>
  </si>
  <si>
    <t>RWF6OSYW40</t>
  </si>
  <si>
    <t>EMEA-2022-162236</t>
  </si>
  <si>
    <t>4JTP7RXWJR</t>
  </si>
  <si>
    <t>EMEA-2020-111353</t>
  </si>
  <si>
    <t>2W4RZOO639</t>
  </si>
  <si>
    <t>APJ-2022-117037</t>
  </si>
  <si>
    <t>YUSC2XP8QE</t>
  </si>
  <si>
    <t>EMEA-2023-160801</t>
  </si>
  <si>
    <t>GK7FAKHVBI</t>
  </si>
  <si>
    <t>APJ-2022-108364</t>
  </si>
  <si>
    <t>OX6SBQPOZB</t>
  </si>
  <si>
    <t>APJ-2023-169362</t>
  </si>
  <si>
    <t>P1BCN76S68</t>
  </si>
  <si>
    <t>EMEA-2021-127481</t>
  </si>
  <si>
    <t>SMG87R5VXC</t>
  </si>
  <si>
    <t>APJ-2021-112711</t>
  </si>
  <si>
    <t>B5EKOPS98D</t>
  </si>
  <si>
    <t>EMEA-2021-145121</t>
  </si>
  <si>
    <t>B74GEFL67J</t>
  </si>
  <si>
    <t>EMEA-2023-166184</t>
  </si>
  <si>
    <t>HX404YKSX8</t>
  </si>
  <si>
    <t>EMEA-2023-157413</t>
  </si>
  <si>
    <t>NN6JHRTOKC</t>
  </si>
  <si>
    <t>AMER-2020-143637</t>
  </si>
  <si>
    <t>614JMU17F7</t>
  </si>
  <si>
    <t>EMEA-2021-102260</t>
  </si>
  <si>
    <t>6RT7WGHO23</t>
  </si>
  <si>
    <t>EMEA-2022-137295</t>
  </si>
  <si>
    <t>HM7EY1WVYS</t>
  </si>
  <si>
    <t>APJ-2022-134334</t>
  </si>
  <si>
    <t>RASGQE4YTM</t>
  </si>
  <si>
    <t>AMER-2023-109316</t>
  </si>
  <si>
    <t>EAQRZF5CT7</t>
  </si>
  <si>
    <t>EMEA-2022-138478</t>
  </si>
  <si>
    <t>JCBXD4QOM5</t>
  </si>
  <si>
    <t>AMER-2023-150469</t>
  </si>
  <si>
    <t>G191ABSD05</t>
  </si>
  <si>
    <t>EMEA-2023-152436</t>
  </si>
  <si>
    <t>2BTZW7R9KC</t>
  </si>
  <si>
    <t>EMEA-2022-169334</t>
  </si>
  <si>
    <t>AWXZP25KMB</t>
  </si>
  <si>
    <t>APJ-2020-115413</t>
  </si>
  <si>
    <t>P05C8H26QS</t>
  </si>
  <si>
    <t>AMER-2020-125150</t>
  </si>
  <si>
    <t>IR9S0QHI12</t>
  </si>
  <si>
    <t>EMEA-2021-127327</t>
  </si>
  <si>
    <t>9YJFZUUQD9</t>
  </si>
  <si>
    <t>APJ-2023-117114</t>
  </si>
  <si>
    <t>MG0G2R2B56</t>
  </si>
  <si>
    <t>AMER-2021-137302</t>
  </si>
  <si>
    <t>WWN3NWQEMS</t>
  </si>
  <si>
    <t>APJ-2022-112382</t>
  </si>
  <si>
    <t>HEVAE8QMOV</t>
  </si>
  <si>
    <t>EMEA-2021-128958</t>
  </si>
  <si>
    <t>QRTAJOVLML</t>
  </si>
  <si>
    <t>AMER-2021-106257</t>
  </si>
  <si>
    <t>1244UFEI40</t>
  </si>
  <si>
    <t>AMER-2021-149083</t>
  </si>
  <si>
    <t>DGTUB3G0GQ</t>
  </si>
  <si>
    <t>EMEA-2020-137869</t>
  </si>
  <si>
    <t>FZ3FM3TNI5</t>
  </si>
  <si>
    <t>EMEA-2022-116603</t>
  </si>
  <si>
    <t>C31A4FBS3I</t>
  </si>
  <si>
    <t>EMEA-2020-158470</t>
  </si>
  <si>
    <t>ODJ7EAKNMB</t>
  </si>
  <si>
    <t>APJ-2023-123834</t>
  </si>
  <si>
    <t>SRHHYATDET</t>
  </si>
  <si>
    <t>EMEA-2021-125976</t>
  </si>
  <si>
    <t>PLQK14HGFW</t>
  </si>
  <si>
    <t>APJ-2022-128706</t>
  </si>
  <si>
    <t>EV4S3H2M3B</t>
  </si>
  <si>
    <t>APJ-2022-104311</t>
  </si>
  <si>
    <t>5OAXSXF91W</t>
  </si>
  <si>
    <t>APJ-2020-169649</t>
  </si>
  <si>
    <t>O0VO5SQJMU</t>
  </si>
  <si>
    <t>AMER-2021-144890</t>
  </si>
  <si>
    <t>7CLJG3E5MA</t>
  </si>
  <si>
    <t>EMEA-2023-135587</t>
  </si>
  <si>
    <t>U0D6UA3YY6</t>
  </si>
  <si>
    <t>EMEA-2020-103429</t>
  </si>
  <si>
    <t>HJNFSQSFPU</t>
  </si>
  <si>
    <t>AMER-2023-152261</t>
  </si>
  <si>
    <t>KIMC335BR1</t>
  </si>
  <si>
    <t>AMER-2021-142993</t>
  </si>
  <si>
    <t>7PU835KAQL</t>
  </si>
  <si>
    <t>AMER-2021-143364</t>
  </si>
  <si>
    <t>AMXBHZ2MOA</t>
  </si>
  <si>
    <t>EMEA-2020-100972</t>
  </si>
  <si>
    <t>ZUYYYWJUXI</t>
  </si>
  <si>
    <t>AMER-2022-136994</t>
  </si>
  <si>
    <t>O7119IYW4Z</t>
  </si>
  <si>
    <t>EMEA-2023-166233</t>
  </si>
  <si>
    <t>48VGBX9YOE</t>
  </si>
  <si>
    <t>AMER-2023-122112</t>
  </si>
  <si>
    <t>KCAK5EVDZI</t>
  </si>
  <si>
    <t>AMER-2022-101672</t>
  </si>
  <si>
    <t>9SP3X54P3R</t>
  </si>
  <si>
    <t>EMEA-2023-168403</t>
  </si>
  <si>
    <t>856EPF99ZK</t>
  </si>
  <si>
    <t>EMEA-2021-148705</t>
  </si>
  <si>
    <t>O2HFASS95V</t>
  </si>
  <si>
    <t>APJ-2022-160241</t>
  </si>
  <si>
    <t>91S3IXRXX3</t>
  </si>
  <si>
    <t>EMEA-2022-155747</t>
  </si>
  <si>
    <t>ANNCZSP48C</t>
  </si>
  <si>
    <t>EMEA-2023-118017</t>
  </si>
  <si>
    <t>9S6FI3R3UI</t>
  </si>
  <si>
    <t>AMER-2022-113117</t>
  </si>
  <si>
    <t>Franklin</t>
  </si>
  <si>
    <t>P4QVZQ02I3</t>
  </si>
  <si>
    <t>EMEA-2022-148684</t>
  </si>
  <si>
    <t>ESR8B6VC44</t>
  </si>
  <si>
    <t>EMEA-2023-125367</t>
  </si>
  <si>
    <t>BKB3OJFS6P</t>
  </si>
  <si>
    <t>EMEA-2023-124744</t>
  </si>
  <si>
    <t>Iceland</t>
  </si>
  <si>
    <t>ReykjavÃ­k</t>
  </si>
  <si>
    <t>WCVZU5EH6O</t>
  </si>
  <si>
    <t>EMEA-2023-128363</t>
  </si>
  <si>
    <t>N2VB9E4US2</t>
  </si>
  <si>
    <t>APJ-2021-126669</t>
  </si>
  <si>
    <t>R7QSZ8GQWS</t>
  </si>
  <si>
    <t>APJ-2021-118766</t>
  </si>
  <si>
    <t>MYAKE1K3S5</t>
  </si>
  <si>
    <t>AMER-2022-112585</t>
  </si>
  <si>
    <t>DDX0JXHX54</t>
  </si>
  <si>
    <t>AMER-2022-149762</t>
  </si>
  <si>
    <t>Tallahassee</t>
  </si>
  <si>
    <t>XIO2RF43UH</t>
  </si>
  <si>
    <t>APJ-2022-167605</t>
  </si>
  <si>
    <t>DEVVFM01XB</t>
  </si>
  <si>
    <t>AMER-2023-105697</t>
  </si>
  <si>
    <t>YNTGK1V5VP</t>
  </si>
  <si>
    <t>EMEA-2023-165323</t>
  </si>
  <si>
    <t>45C1LJ0RZU</t>
  </si>
  <si>
    <t>EMEA-2021-110891</t>
  </si>
  <si>
    <t>X828BKY0HD</t>
  </si>
  <si>
    <t>APJ-2023-100783</t>
  </si>
  <si>
    <t>EJMG5I030I</t>
  </si>
  <si>
    <t>AMER-2021-152513</t>
  </si>
  <si>
    <t>X60LI66ZWA</t>
  </si>
  <si>
    <t>EMEA-2023-139822</t>
  </si>
  <si>
    <t>EDM1AZW0RE</t>
  </si>
  <si>
    <t>APJ-2023-107713</t>
  </si>
  <si>
    <t>DPT3FT3KHB</t>
  </si>
  <si>
    <t>EMEA-2023-134096</t>
  </si>
  <si>
    <t>3H4K88Z6H5</t>
  </si>
  <si>
    <t>EMEA-2022-125843</t>
  </si>
  <si>
    <t>7QADYNCY5W</t>
  </si>
  <si>
    <t>EMEA-2023-120404</t>
  </si>
  <si>
    <t>ZBEDM4X6W2</t>
  </si>
  <si>
    <t>APJ-2023-167549</t>
  </si>
  <si>
    <t>NW3R05RZEA</t>
  </si>
  <si>
    <t>EMEA-2022-120082</t>
  </si>
  <si>
    <t>0OYOJDJ9C3</t>
  </si>
  <si>
    <t>EMEA-2022-168095</t>
  </si>
  <si>
    <t>VWMJ8B21DG</t>
  </si>
  <si>
    <t>AMER-2023-166093</t>
  </si>
  <si>
    <t>8G7GUGXM74</t>
  </si>
  <si>
    <t>AMER-2022-146325</t>
  </si>
  <si>
    <t>RU83SQ5JJG</t>
  </si>
  <si>
    <t>APJ-2023-134194</t>
  </si>
  <si>
    <t>91H378VKL2</t>
  </si>
  <si>
    <t>APJ-2020-131009</t>
  </si>
  <si>
    <t>6VOG0TZLB5</t>
  </si>
  <si>
    <t>EMEA-2021-145814</t>
  </si>
  <si>
    <t>L29XL69H7G</t>
  </si>
  <si>
    <t>APJ-2020-138359</t>
  </si>
  <si>
    <t>25X2DKWUML</t>
  </si>
  <si>
    <t>AMER-2023-131807</t>
  </si>
  <si>
    <t>7S7P0EM915</t>
  </si>
  <si>
    <t>EMEA-2023-104864</t>
  </si>
  <si>
    <t>S81L9SNEHF</t>
  </si>
  <si>
    <t>AMER-2021-138219</t>
  </si>
  <si>
    <t>2E18PW5GLZ</t>
  </si>
  <si>
    <t>EMEA-2022-157707</t>
  </si>
  <si>
    <t>L2JQ34QKNV</t>
  </si>
  <si>
    <t>EMEA-2021-126753</t>
  </si>
  <si>
    <t>EEM2XX7C5R</t>
  </si>
  <si>
    <t>EMEA-2020-166051</t>
  </si>
  <si>
    <t>B80SF5WOG7</t>
  </si>
  <si>
    <t>AMER-2021-113040</t>
  </si>
  <si>
    <t>5WKIUAQLZ1</t>
  </si>
  <si>
    <t>APJ-2020-103800</t>
  </si>
  <si>
    <t>730VUNTJF5</t>
  </si>
  <si>
    <t>AMER-2020-113383</t>
  </si>
  <si>
    <t>AKAZVE9KWK</t>
  </si>
  <si>
    <t>APJ-2023-152499</t>
  </si>
  <si>
    <t>ZQSNPFOQZO</t>
  </si>
  <si>
    <t>AMER-2022-151498</t>
  </si>
  <si>
    <t>IFFL8UL17T</t>
  </si>
  <si>
    <t>EMEA-2022-137939</t>
  </si>
  <si>
    <t>NI84YWX0QC</t>
  </si>
  <si>
    <t>EMEA-2022-117793</t>
  </si>
  <si>
    <t>KKOEGH3MAL</t>
  </si>
  <si>
    <t>EMEA-2022-133872</t>
  </si>
  <si>
    <t>IRTYNIAXR1</t>
  </si>
  <si>
    <t>EMEA-2021-165743</t>
  </si>
  <si>
    <t>W6XSNVSG3L</t>
  </si>
  <si>
    <t>AMER-2023-105998</t>
  </si>
  <si>
    <t>ABOY73OZE2</t>
  </si>
  <si>
    <t>AMER-2020-148194</t>
  </si>
  <si>
    <t>PWMCT4KYZQ</t>
  </si>
  <si>
    <t>EMEA-2021-151407</t>
  </si>
  <si>
    <t>HDT64D0I61</t>
  </si>
  <si>
    <t>AMER-2021-110870</t>
  </si>
  <si>
    <t>9Z7QR9O3JF</t>
  </si>
  <si>
    <t>APJ-2020-143210</t>
  </si>
  <si>
    <t>L20T8540A1</t>
  </si>
  <si>
    <t>AMER-2022-139808</t>
  </si>
  <si>
    <t>IIHOI4PZPI</t>
  </si>
  <si>
    <t>APJ-2021-110863</t>
  </si>
  <si>
    <t>YSK9JD4G84</t>
  </si>
  <si>
    <t>EMEA-2020-127859</t>
  </si>
  <si>
    <t>2N1931BXM1</t>
  </si>
  <si>
    <t>EMEA-2021-136427</t>
  </si>
  <si>
    <t>PT2X7ZSBDS</t>
  </si>
  <si>
    <t>EMEA-2023-120138</t>
  </si>
  <si>
    <t>X7L18M8WLT</t>
  </si>
  <si>
    <t>AMER-2020-131870</t>
  </si>
  <si>
    <t>DAUH5NR5KX</t>
  </si>
  <si>
    <t>AMER-2023-114804</t>
  </si>
  <si>
    <t>KBK9JMD21W</t>
  </si>
  <si>
    <t>EMEA-2023-167227</t>
  </si>
  <si>
    <t>6GLTNWXSH6</t>
  </si>
  <si>
    <t>APJ-2020-129189</t>
  </si>
  <si>
    <t>QFTCHUVLXI</t>
  </si>
  <si>
    <t>EMEA-2021-132465</t>
  </si>
  <si>
    <t>KKGJEBSWIO</t>
  </si>
  <si>
    <t>APJ-2022-166373</t>
  </si>
  <si>
    <t>DCXKIGJPT3</t>
  </si>
  <si>
    <t>APJ-2022-158806</t>
  </si>
  <si>
    <t>3F6NA2BZ28</t>
  </si>
  <si>
    <t>APJ-2021-119690</t>
  </si>
  <si>
    <t>YJDKWV3BR0</t>
  </si>
  <si>
    <t>APJ-2021-153738</t>
  </si>
  <si>
    <t>AO7N91L3CW</t>
  </si>
  <si>
    <t>EMEA-2023-169012</t>
  </si>
  <si>
    <t>2L7I208MBF</t>
  </si>
  <si>
    <t>AMER-2023-109393</t>
  </si>
  <si>
    <t>YR3L7FVHBH</t>
  </si>
  <si>
    <t>AMER-2023-121489</t>
  </si>
  <si>
    <t>KTOA5C9AOJ</t>
  </si>
  <si>
    <t>APJ-2023-133081</t>
  </si>
  <si>
    <t>LWXCYS32DS</t>
  </si>
  <si>
    <t>EMEA-2023-165008</t>
  </si>
  <si>
    <t>5O2IVLWXQ0</t>
  </si>
  <si>
    <t>EMEA-2022-145611</t>
  </si>
  <si>
    <t>MK5E5L48WC</t>
  </si>
  <si>
    <t>AMER-2022-113600</t>
  </si>
  <si>
    <t>GIO7FLEJ3A</t>
  </si>
  <si>
    <t>EMEA-2023-130834</t>
  </si>
  <si>
    <t>X7PF25MB8M</t>
  </si>
  <si>
    <t>EMEA-2022-168543</t>
  </si>
  <si>
    <t>6YWWS0Z929</t>
  </si>
  <si>
    <t>EMEA-2020-144974</t>
  </si>
  <si>
    <t>YR84KV829X</t>
  </si>
  <si>
    <t>EMEA-2020-109904</t>
  </si>
  <si>
    <t>B2CRSEVVGP</t>
  </si>
  <si>
    <t>EMEA-2023-152205</t>
  </si>
  <si>
    <t>JODW4QV38K</t>
  </si>
  <si>
    <t>AMER-2021-121188</t>
  </si>
  <si>
    <t>JAJMEW4142</t>
  </si>
  <si>
    <t>EMEA-2021-156013</t>
  </si>
  <si>
    <t>CCF0T4T1Z3</t>
  </si>
  <si>
    <t>EMEA-2022-132997</t>
  </si>
  <si>
    <t>Z3TF61SKAH</t>
  </si>
  <si>
    <t>AMER-2021-160563</t>
  </si>
  <si>
    <t>EG4N13QQZR</t>
  </si>
  <si>
    <t>APJ-2023-151750</t>
  </si>
  <si>
    <t>SUNPJ25QNB</t>
  </si>
  <si>
    <t>EMEA-2021-106187</t>
  </si>
  <si>
    <t>2KMC6Q7RS2</t>
  </si>
  <si>
    <t>EMEA-2022-164945</t>
  </si>
  <si>
    <t>I5108H15W0</t>
  </si>
  <si>
    <t>EMEA-2021-150714</t>
  </si>
  <si>
    <t>GAXP22MWLH</t>
  </si>
  <si>
    <t>EMEA-2022-105753</t>
  </si>
  <si>
    <t>Simon McDonald</t>
  </si>
  <si>
    <t>EOD89U4J0K</t>
  </si>
  <si>
    <t>EMEA-2023-120894</t>
  </si>
  <si>
    <t>EPJ7NP56S0</t>
  </si>
  <si>
    <t>AMER-2022-106621</t>
  </si>
  <si>
    <t>F1VL58TYWZ</t>
  </si>
  <si>
    <t>AMER-2021-107020</t>
  </si>
  <si>
    <t>G0FDT2ZPWU</t>
  </si>
  <si>
    <t>APJ-2021-117492</t>
  </si>
  <si>
    <t>RWLK20WKG3</t>
  </si>
  <si>
    <t>AMER-2020-101392</t>
  </si>
  <si>
    <t>OVKZBOWC4D</t>
  </si>
  <si>
    <t>AMER-2021-127502</t>
  </si>
  <si>
    <t>HWZJD8CQ6P</t>
  </si>
  <si>
    <t>EMEA-2023-143658</t>
  </si>
  <si>
    <t>BBS2IIU2AR</t>
  </si>
  <si>
    <t>AMER-2023-133046</t>
  </si>
  <si>
    <t>TZN4MFK2BT</t>
  </si>
  <si>
    <t>APJ-2023-122798</t>
  </si>
  <si>
    <t>9GH7XKRHTM</t>
  </si>
  <si>
    <t>AMER-2022-169663</t>
  </si>
  <si>
    <t>37413W09MF</t>
  </si>
  <si>
    <t>AMER-2021-149846</t>
  </si>
  <si>
    <t>RVEQ8HV4GM</t>
  </si>
  <si>
    <t>APJ-2023-159149</t>
  </si>
  <si>
    <t>2UHHXQWXSL</t>
  </si>
  <si>
    <t>EMEA-2023-167570</t>
  </si>
  <si>
    <t>1768LQH1QR</t>
  </si>
  <si>
    <t>APJ-2023-160122</t>
  </si>
  <si>
    <t>BVX6312IQK</t>
  </si>
  <si>
    <t>APJ-2022-130393</t>
  </si>
  <si>
    <t>ZITSIQN30N</t>
  </si>
  <si>
    <t>APJ-2023-144820</t>
  </si>
  <si>
    <t>B0G48XDA21</t>
  </si>
  <si>
    <t>AMER-2023-101014</t>
  </si>
  <si>
    <t>F55FUUGB2Z</t>
  </si>
  <si>
    <t>APJ-2023-105543</t>
  </si>
  <si>
    <t>JVFB3H5QZ7</t>
  </si>
  <si>
    <t>AMER-2023-113201</t>
  </si>
  <si>
    <t>11XV1ZWIIS</t>
  </si>
  <si>
    <t>APJ-2023-106551</t>
  </si>
  <si>
    <t>TKP6PAQKFO</t>
  </si>
  <si>
    <t>AMER-2022-116722</t>
  </si>
  <si>
    <t>HX4MYUD7EH</t>
  </si>
  <si>
    <t>EMEA-2020-138128</t>
  </si>
  <si>
    <t>HYNDXQDEOO</t>
  </si>
  <si>
    <t>AMER-2023-150070</t>
  </si>
  <si>
    <t>F48IXTA1UT</t>
  </si>
  <si>
    <t>APJ-2021-137064</t>
  </si>
  <si>
    <t>HZVRJZOU5K</t>
  </si>
  <si>
    <t>APJ-2023-157350</t>
  </si>
  <si>
    <t>THLM9KGCJI</t>
  </si>
  <si>
    <t>AMER-2020-127866</t>
  </si>
  <si>
    <t>W2K0C8U5OG</t>
  </si>
  <si>
    <t>APJ-2021-131352</t>
  </si>
  <si>
    <t>UM0YILW3IL</t>
  </si>
  <si>
    <t>AMER-2021-121776</t>
  </si>
  <si>
    <t>FWJJ2098YG</t>
  </si>
  <si>
    <t>EMEA-2022-118073</t>
  </si>
  <si>
    <t>4P8PG1OMZD</t>
  </si>
  <si>
    <t>EMEA-2020-103219</t>
  </si>
  <si>
    <t>R4PIGTBTOW</t>
  </si>
  <si>
    <t>EMEA-2022-102561</t>
  </si>
  <si>
    <t>5RIL7JID2G</t>
  </si>
  <si>
    <t>AMER-2022-100993</t>
  </si>
  <si>
    <t>DJURESC4MO</t>
  </si>
  <si>
    <t>APJ-2020-112949</t>
  </si>
  <si>
    <t>A3RO23YPFP</t>
  </si>
  <si>
    <t>EMEA-2023-146822</t>
  </si>
  <si>
    <t>8E37CP5XHU</t>
  </si>
  <si>
    <t>AMER-2022-131058</t>
  </si>
  <si>
    <t>BMOLX9O9C0</t>
  </si>
  <si>
    <t>EMEA-2020-167997</t>
  </si>
  <si>
    <t>2DQ5OVDAYR</t>
  </si>
  <si>
    <t>AMER-2023-140151</t>
  </si>
  <si>
    <t>X2FHDSHT75</t>
  </si>
  <si>
    <t>EMEA-2023-143770</t>
  </si>
  <si>
    <t>PUEB5C9CND</t>
  </si>
  <si>
    <t>APJ-2022-131296</t>
  </si>
  <si>
    <t>WP7RH38PXA</t>
  </si>
  <si>
    <t>AMER-2022-103464</t>
  </si>
  <si>
    <t>0KGW1UI7AN</t>
  </si>
  <si>
    <t>APJ-2023-136238</t>
  </si>
  <si>
    <t>7FRJE8VKB1</t>
  </si>
  <si>
    <t>EMEA-2022-120803</t>
  </si>
  <si>
    <t>BV290K613L</t>
  </si>
  <si>
    <t>AMER-2022-134138</t>
  </si>
  <si>
    <t>1KTVEE9CWD</t>
  </si>
  <si>
    <t>EMEA-2021-120915</t>
  </si>
  <si>
    <t>C5P5ESZMNK</t>
  </si>
  <si>
    <t>AMER-2021-168207</t>
  </si>
  <si>
    <t>54UZN6KM4J</t>
  </si>
  <si>
    <t>AMER-2022-144148</t>
  </si>
  <si>
    <t>CIBSB6ZLG1</t>
  </si>
  <si>
    <t>AMER-2023-107174</t>
  </si>
  <si>
    <t>MLXPW0RAO2</t>
  </si>
  <si>
    <t>EMEA-2022-146150</t>
  </si>
  <si>
    <t>ELC9RPX3YG</t>
  </si>
  <si>
    <t>AMER-2020-114125</t>
  </si>
  <si>
    <t>MEANTAB7CO</t>
  </si>
  <si>
    <t>APJ-2022-114944</t>
  </si>
  <si>
    <t>Emma Watson</t>
  </si>
  <si>
    <t>1FO1RPC04V</t>
  </si>
  <si>
    <t>EMEA-2022-135965</t>
  </si>
  <si>
    <t>X8FW6FREMP</t>
  </si>
  <si>
    <t>AMER-2023-149699</t>
  </si>
  <si>
    <t>CC18OYMXPJ</t>
  </si>
  <si>
    <t>AMER-2022-166429</t>
  </si>
  <si>
    <t>W9QG1NKWZW</t>
  </si>
  <si>
    <t>EMEA-2021-112767</t>
  </si>
  <si>
    <t>0JBWM9WXAH</t>
  </si>
  <si>
    <t>EMEA-2021-119879</t>
  </si>
  <si>
    <t>3ESKOMZO8E</t>
  </si>
  <si>
    <t>APJ-2023-155642</t>
  </si>
  <si>
    <t>5OW0W46LXI</t>
  </si>
  <si>
    <t>APJ-2023-101721</t>
  </si>
  <si>
    <t>U5BRYXJZTG</t>
  </si>
  <si>
    <t>APJ-2021-136728</t>
  </si>
  <si>
    <t>68K6VZ5HIC</t>
  </si>
  <si>
    <t>EMEA-2022-127194</t>
  </si>
  <si>
    <t>O1ZE00NOFD</t>
  </si>
  <si>
    <t>APJ-2021-140375</t>
  </si>
  <si>
    <t>I0TRXEF9Z5</t>
  </si>
  <si>
    <t>EMEA-2023-155866</t>
  </si>
  <si>
    <t>5L34U1MYG1</t>
  </si>
  <si>
    <t>EMEA-2021-141327</t>
  </si>
  <si>
    <t>WBTAFBCBHY</t>
  </si>
  <si>
    <t>AMER-2021-136700</t>
  </si>
  <si>
    <t>C2A64UG0GK</t>
  </si>
  <si>
    <t>EMEA-2023-102736</t>
  </si>
  <si>
    <t>UX87E6HZV7</t>
  </si>
  <si>
    <t>APJ-2023-125269</t>
  </si>
  <si>
    <t>NNPS7VBIE2</t>
  </si>
  <si>
    <t>EMEA-2021-114811</t>
  </si>
  <si>
    <t>Y9PQMCD51W</t>
  </si>
  <si>
    <t>EMEA-2021-122266</t>
  </si>
  <si>
    <t>RJ1Q1TCGH8</t>
  </si>
  <si>
    <t>EMEA-2021-141565</t>
  </si>
  <si>
    <t>Y1VSH7HVLX</t>
  </si>
  <si>
    <t>EMEA-2023-128769</t>
  </si>
  <si>
    <t>IQ7J76NADV</t>
  </si>
  <si>
    <t>APJ-2022-116337</t>
  </si>
  <si>
    <t>A9QH1LOUNW</t>
  </si>
  <si>
    <t>EMEA-2021-120845</t>
  </si>
  <si>
    <t>NSUDSCV1RJ</t>
  </si>
  <si>
    <t>APJ-2020-120775</t>
  </si>
  <si>
    <t>KABUV0XIKR</t>
  </si>
  <si>
    <t>APJ-2020-152905</t>
  </si>
  <si>
    <t>403F0M7OVK</t>
  </si>
  <si>
    <t>AMER-2022-104633</t>
  </si>
  <si>
    <t>UDA12IYUGI</t>
  </si>
  <si>
    <t>APJ-2023-104136</t>
  </si>
  <si>
    <t>9418CBQF4G</t>
  </si>
  <si>
    <t>EMEA-2022-123050</t>
  </si>
  <si>
    <t>KRS9KMRPFP</t>
  </si>
  <si>
    <t>EMEA-2022-162355</t>
  </si>
  <si>
    <t>I2WVEJDD3Y</t>
  </si>
  <si>
    <t>AMER-2020-158225</t>
  </si>
  <si>
    <t>G0O4K6A0PD</t>
  </si>
  <si>
    <t>EMEA-2023-102204</t>
  </si>
  <si>
    <t>XE02DAU9YQ</t>
  </si>
  <si>
    <t>EMEA-2023-103065</t>
  </si>
  <si>
    <t>0MIEZC40F6</t>
  </si>
  <si>
    <t>EMEA-2020-109855</t>
  </si>
  <si>
    <t>TGPBMHV006</t>
  </si>
  <si>
    <t>AMER-2020-109897</t>
  </si>
  <si>
    <t>HIHNZTOMNY</t>
  </si>
  <si>
    <t>EMEA-2020-143581</t>
  </si>
  <si>
    <t>5YX5FT352R</t>
  </si>
  <si>
    <t>APJ-2021-129217</t>
  </si>
  <si>
    <t>O7RWVO6HIN</t>
  </si>
  <si>
    <t>EMEA-2022-133816</t>
  </si>
  <si>
    <t>F5OTU2M9PB</t>
  </si>
  <si>
    <t>APJ-2021-140221</t>
  </si>
  <si>
    <t>9NZANLN1Q7</t>
  </si>
  <si>
    <t>AMER-2023-152310</t>
  </si>
  <si>
    <t>GX2DBR6POB</t>
  </si>
  <si>
    <t>AMER-2022-118101</t>
  </si>
  <si>
    <t>F5W52R74WZ</t>
  </si>
  <si>
    <t>EMEA-2022-100307</t>
  </si>
  <si>
    <t>TH4R0TNBXY</t>
  </si>
  <si>
    <t>EMEA-2021-138457</t>
  </si>
  <si>
    <t>8DKEHZC5L5</t>
  </si>
  <si>
    <t>EMEA-2020-131800</t>
  </si>
  <si>
    <t>OWTPXJYI53</t>
  </si>
  <si>
    <t>APJ-2020-118304</t>
  </si>
  <si>
    <t>8BT1F3ORWK</t>
  </si>
  <si>
    <t>APJ-2023-121790</t>
  </si>
  <si>
    <t>2KSNJ643WJ</t>
  </si>
  <si>
    <t>EMEA-2022-169670</t>
  </si>
  <si>
    <t>HJGZLC67F8</t>
  </si>
  <si>
    <t>AMER-2022-139549</t>
  </si>
  <si>
    <t>LRFJFEWI86</t>
  </si>
  <si>
    <t>AMER-2021-104059</t>
  </si>
  <si>
    <t>BV28NCWTLX</t>
  </si>
  <si>
    <t>EMEA-2023-164112</t>
  </si>
  <si>
    <t>QMT2L8BSJG</t>
  </si>
  <si>
    <t>AMER-2021-143882</t>
  </si>
  <si>
    <t>HNYSV7V4ZO</t>
  </si>
  <si>
    <t>EMEA-2022-139262</t>
  </si>
  <si>
    <t>8U1SXPXUEC</t>
  </si>
  <si>
    <t>EMEA-2023-146192</t>
  </si>
  <si>
    <t>GPAFHI0AM3</t>
  </si>
  <si>
    <t>EMEA-2023-134810</t>
  </si>
  <si>
    <t>QXBHYVSWCY</t>
  </si>
  <si>
    <t>APJ-2021-154284</t>
  </si>
  <si>
    <t>9KEHR9HC87</t>
  </si>
  <si>
    <t>EMEA-2020-156244</t>
  </si>
  <si>
    <t>F8IBKCM74S</t>
  </si>
  <si>
    <t>AMER-2021-106362</t>
  </si>
  <si>
    <t>YJE1B53RU7</t>
  </si>
  <si>
    <t>AMER-2023-168802</t>
  </si>
  <si>
    <t>TN5QKYI4BC</t>
  </si>
  <si>
    <t>EMEA-2023-146906</t>
  </si>
  <si>
    <t>U9YILAERAO</t>
  </si>
  <si>
    <t>EMEA-2022-166380</t>
  </si>
  <si>
    <t>PRQHUJ5LCP</t>
  </si>
  <si>
    <t>EMEA-2021-158911</t>
  </si>
  <si>
    <t>GYFZM79OO5</t>
  </si>
  <si>
    <t>AMER-2020-103338</t>
  </si>
  <si>
    <t>H1V2WXW7FL</t>
  </si>
  <si>
    <t>AMER-2021-109169</t>
  </si>
  <si>
    <t>XQIG460GEO</t>
  </si>
  <si>
    <t>AMER-2023-167318</t>
  </si>
  <si>
    <t>TG94HVQIUG</t>
  </si>
  <si>
    <t>AMER-2020-120313</t>
  </si>
  <si>
    <t>F9IT1JO2BA</t>
  </si>
  <si>
    <t>AMER-2023-135419</t>
  </si>
  <si>
    <t>8OR057LN8O</t>
  </si>
  <si>
    <t>APJ-2022-128671</t>
  </si>
  <si>
    <t>3OOHY2J6L1</t>
  </si>
  <si>
    <t>AMER-2022-149335</t>
  </si>
  <si>
    <t>3R0ZFBJAOK</t>
  </si>
  <si>
    <t>APJ-2020-168312</t>
  </si>
  <si>
    <t>WMTZ36HQOU</t>
  </si>
  <si>
    <t>EMEA-2023-105935</t>
  </si>
  <si>
    <t>IEA1JA80UM</t>
  </si>
  <si>
    <t>APJ-2020-161508</t>
  </si>
  <si>
    <t>DED1RAU1FA</t>
  </si>
  <si>
    <t>EMEA-2023-130904</t>
  </si>
  <si>
    <t>ZD2N2AQT8X</t>
  </si>
  <si>
    <t>EMEA-2023-133620</t>
  </si>
  <si>
    <t>GPOGJWSYSM</t>
  </si>
  <si>
    <t>APJ-2021-142937</t>
  </si>
  <si>
    <t>0UN7A5JND0</t>
  </si>
  <si>
    <t>APJ-2022-149790</t>
  </si>
  <si>
    <t>82J0ITJZF4</t>
  </si>
  <si>
    <t>EMEA-2022-130778</t>
  </si>
  <si>
    <t>6ISZH00XSX</t>
  </si>
  <si>
    <t>EMEA-2023-144456</t>
  </si>
  <si>
    <t>V63OLQZ7PI</t>
  </si>
  <si>
    <t>APJ-2023-103478</t>
  </si>
  <si>
    <t>BR3PJH4PEY</t>
  </si>
  <si>
    <t>AMER-2023-118577</t>
  </si>
  <si>
    <t>O14N4P96QG</t>
  </si>
  <si>
    <t>EMEA-2023-113572</t>
  </si>
  <si>
    <t>45Z3QTP07W</t>
  </si>
  <si>
    <t>APJ-2022-153269</t>
  </si>
  <si>
    <t>AWOQCEJ7A8</t>
  </si>
  <si>
    <t>APJ-2023-161655</t>
  </si>
  <si>
    <t>1B5ILCD52V</t>
  </si>
  <si>
    <t>EMEA-2022-101469</t>
  </si>
  <si>
    <t>CQG2M756Q4</t>
  </si>
  <si>
    <t>EMEA-2020-153087</t>
  </si>
  <si>
    <t>ED457624L8</t>
  </si>
  <si>
    <t>AMER-2023-135076</t>
  </si>
  <si>
    <t>Y0SZ5EDLGR</t>
  </si>
  <si>
    <t>EMEA-2020-161634</t>
  </si>
  <si>
    <t>1OGN8EBKLB</t>
  </si>
  <si>
    <t>AMER-2023-141481</t>
  </si>
  <si>
    <t>A23M5N7KKD</t>
  </si>
  <si>
    <t>EMEA-2022-132549</t>
  </si>
  <si>
    <t>KTHFYFAUC7</t>
  </si>
  <si>
    <t>EMEA-2020-155544</t>
  </si>
  <si>
    <t>8J07IVPXMC</t>
  </si>
  <si>
    <t>APJ-2021-115238</t>
  </si>
  <si>
    <t>JXNY8Z8725</t>
  </si>
  <si>
    <t>EMEA-2023-132199</t>
  </si>
  <si>
    <t>P9SIQ9UTJO</t>
  </si>
  <si>
    <t>EMEA-2022-163174</t>
  </si>
  <si>
    <t>S3FM4AAXZL</t>
  </si>
  <si>
    <t>EMEA-2020-110555</t>
  </si>
  <si>
    <t>3BC49N3R4T</t>
  </si>
  <si>
    <t>APJ-2023-147207</t>
  </si>
  <si>
    <t>V65N7O8M0I</t>
  </si>
  <si>
    <t>EMEA-2023-137631</t>
  </si>
  <si>
    <t>5ACVV1Z3K7</t>
  </si>
  <si>
    <t>AMER-2023-157273</t>
  </si>
  <si>
    <t>8KQUTPPQC8</t>
  </si>
  <si>
    <t>AMER-2020-109918</t>
  </si>
  <si>
    <t>WFLNN9D2H8</t>
  </si>
  <si>
    <t>AMER-2022-118745</t>
  </si>
  <si>
    <t>JI7UUCZOZO</t>
  </si>
  <si>
    <t>AMER-2022-163972</t>
  </si>
  <si>
    <t>FG827LCZME</t>
  </si>
  <si>
    <t>APJ-2020-165393</t>
  </si>
  <si>
    <t>S3TX1TB7NA</t>
  </si>
  <si>
    <t>AMER-2022-113726</t>
  </si>
  <si>
    <t>05OCVGL31L</t>
  </si>
  <si>
    <t>AMER-2022-152940</t>
  </si>
  <si>
    <t>QMBJA675TB</t>
  </si>
  <si>
    <t>AMER-2021-158701</t>
  </si>
  <si>
    <t>QBJPG50SZ4</t>
  </si>
  <si>
    <t>EMEA-2023-156272</t>
  </si>
  <si>
    <t>VA42M72QM0</t>
  </si>
  <si>
    <t>APJ-2021-162964</t>
  </si>
  <si>
    <t>611D2RVD5C</t>
  </si>
  <si>
    <t>APJ-2020-103527</t>
  </si>
  <si>
    <t>SWXOO20V7W</t>
  </si>
  <si>
    <t>AMER-2022-134544</t>
  </si>
  <si>
    <t>2M60TF1UBD</t>
  </si>
  <si>
    <t>APJ-2022-163048</t>
  </si>
  <si>
    <t>5G942G7UOU</t>
  </si>
  <si>
    <t>EMEA-2022-145135</t>
  </si>
  <si>
    <t>F4VL4F5MZ5</t>
  </si>
  <si>
    <t>AMER-2023-137582</t>
  </si>
  <si>
    <t>PIOF8YA7NM</t>
  </si>
  <si>
    <t>EMEA-2021-149601</t>
  </si>
  <si>
    <t>P7R9HKU13J</t>
  </si>
  <si>
    <t>AMER-2020-139423</t>
  </si>
  <si>
    <t>DQQVPI7MOW</t>
  </si>
  <si>
    <t>AMER-2022-102596</t>
  </si>
  <si>
    <t>RC68D29NYG</t>
  </si>
  <si>
    <t>AMER-2023-153227</t>
  </si>
  <si>
    <t>JAJC39L1ND</t>
  </si>
  <si>
    <t>EMEA-2023-110625</t>
  </si>
  <si>
    <t>QKWF7CH3U7</t>
  </si>
  <si>
    <t>APJ-2022-142594</t>
  </si>
  <si>
    <t>GRMAG79FTN</t>
  </si>
  <si>
    <t>EMEA-2020-152254</t>
  </si>
  <si>
    <t>YIPFRE7R00</t>
  </si>
  <si>
    <t>APJ-2020-120236</t>
  </si>
  <si>
    <t>T2F1UU34XF</t>
  </si>
  <si>
    <t>AMER-2023-120061</t>
  </si>
  <si>
    <t>MDWYOQABND</t>
  </si>
  <si>
    <t>AMER-2021-133837</t>
  </si>
  <si>
    <t>6OG96NORXD</t>
  </si>
  <si>
    <t>EMEA-2021-110814</t>
  </si>
  <si>
    <t>CBY0X2FZT9</t>
  </si>
  <si>
    <t>AMER-2022-154067</t>
  </si>
  <si>
    <t>XNLPL0IK94</t>
  </si>
  <si>
    <t>APJ-2023-140480</t>
  </si>
  <si>
    <t>NSKS5TOKVT</t>
  </si>
  <si>
    <t>AMER-2021-134082</t>
  </si>
  <si>
    <t>5QG3YC3MB4</t>
  </si>
  <si>
    <t>EMEA-2022-130820</t>
  </si>
  <si>
    <t>NJW56W0QK1</t>
  </si>
  <si>
    <t>EMEA-2022-159765</t>
  </si>
  <si>
    <t>7QCIA8MCMA</t>
  </si>
  <si>
    <t>APJ-2023-132290</t>
  </si>
  <si>
    <t>I3GMOK4R23</t>
  </si>
  <si>
    <t>APJ-2022-147109</t>
  </si>
  <si>
    <t>TU8OQ86TJG</t>
  </si>
  <si>
    <t>EMEA-2023-107265</t>
  </si>
  <si>
    <t>P1CN44GLTP</t>
  </si>
  <si>
    <t>AMER-2023-118199</t>
  </si>
  <si>
    <t>E57DZI1F2V</t>
  </si>
  <si>
    <t>AMER-2023-150091</t>
  </si>
  <si>
    <t>9VRHXN2RMH</t>
  </si>
  <si>
    <t>AMER-2022-137652</t>
  </si>
  <si>
    <t>C5IFMYAB28</t>
  </si>
  <si>
    <t>EMEA-2021-128356</t>
  </si>
  <si>
    <t>77MYTO2S6M</t>
  </si>
  <si>
    <t>AMER-2023-167017</t>
  </si>
  <si>
    <t>2MSPS77Y2V</t>
  </si>
  <si>
    <t>AMER-2023-132220</t>
  </si>
  <si>
    <t>HDC9D69N8G</t>
  </si>
  <si>
    <t>EMEA-2022-118129</t>
  </si>
  <si>
    <t>VVTWODRBEQ</t>
  </si>
  <si>
    <t>EMEA-2020-113124</t>
  </si>
  <si>
    <t>23K398KCAK</t>
  </si>
  <si>
    <t>APJ-2023-155621</t>
  </si>
  <si>
    <t>VQERZXOJ73</t>
  </si>
  <si>
    <t>APJ-2020-127635</t>
  </si>
  <si>
    <t>PT8SR697UE</t>
  </si>
  <si>
    <t>EMEA-2021-151470</t>
  </si>
  <si>
    <t>PNZK995LK8</t>
  </si>
  <si>
    <t>AMER-2021-112823</t>
  </si>
  <si>
    <t>13MFYYZKOC</t>
  </si>
  <si>
    <t>AMER-2020-108861</t>
  </si>
  <si>
    <t>G3NLL9YSXL</t>
  </si>
  <si>
    <t>APJ-2023-114370</t>
  </si>
  <si>
    <t>1TNHDBHSLN</t>
  </si>
  <si>
    <t>AMER-2022-158302</t>
  </si>
  <si>
    <t>LOVX5MDC4L</t>
  </si>
  <si>
    <t>AMER-2023-145779</t>
  </si>
  <si>
    <t>CVYJM4DDPR</t>
  </si>
  <si>
    <t>EMEA-2022-155173</t>
  </si>
  <si>
    <t>CSIRT7GY3Y</t>
  </si>
  <si>
    <t>EMEA-2023-125451</t>
  </si>
  <si>
    <t>WZVK62GSW4</t>
  </si>
  <si>
    <t>AMER-2020-131387</t>
  </si>
  <si>
    <t>3J5MI3J9SE</t>
  </si>
  <si>
    <t>APJ-2022-125087</t>
  </si>
  <si>
    <t>TJ3RMQCYUK</t>
  </si>
  <si>
    <t>AMER-2022-154081</t>
  </si>
  <si>
    <t>PRO8GDZG19</t>
  </si>
  <si>
    <t>APJ-2023-118556</t>
  </si>
  <si>
    <t>F6QDXNHFRL</t>
  </si>
  <si>
    <t>APJ-2020-126200</t>
  </si>
  <si>
    <t>WCPF430315</t>
  </si>
  <si>
    <t>EMEA-2020-146500</t>
  </si>
  <si>
    <t>6EOMKYL68F</t>
  </si>
  <si>
    <t>AMER-2021-169537</t>
  </si>
  <si>
    <t>BJMGYSOV9E</t>
  </si>
  <si>
    <t>APJ-2020-100881</t>
  </si>
  <si>
    <t>T7LINTOKQQ</t>
  </si>
  <si>
    <t>EMEA-2021-144043</t>
  </si>
  <si>
    <t>9LH54Y14A6</t>
  </si>
  <si>
    <t>EMEA-2021-116512</t>
  </si>
  <si>
    <t>QT303ZB4CR</t>
  </si>
  <si>
    <t>EMEA-2021-101000</t>
  </si>
  <si>
    <t>0KVJYHDLVM</t>
  </si>
  <si>
    <t>AMER-2022-168557</t>
  </si>
  <si>
    <t>2TCENSH82A</t>
  </si>
  <si>
    <t>APJ-2022-164196</t>
  </si>
  <si>
    <t>U5S58S7V0T</t>
  </si>
  <si>
    <t>EMEA-2023-132031</t>
  </si>
  <si>
    <t>ZKRESN3OFR</t>
  </si>
  <si>
    <t>EMEA-2021-169733</t>
  </si>
  <si>
    <t>L611T0P2GF</t>
  </si>
  <si>
    <t>EMEA-2023-169404</t>
  </si>
  <si>
    <t>NL62RGWMO6</t>
  </si>
  <si>
    <t>AMER-2023-134880</t>
  </si>
  <si>
    <t>H5LDWPPIB1</t>
  </si>
  <si>
    <t>EMEA-2021-145758</t>
  </si>
  <si>
    <t>7OCNMPU0GR</t>
  </si>
  <si>
    <t>AMER-2023-158736</t>
  </si>
  <si>
    <t>IZVHNBAMOM</t>
  </si>
  <si>
    <t>AMER-2022-119270</t>
  </si>
  <si>
    <t>MZG8H52433</t>
  </si>
  <si>
    <t>AMER-2020-109890</t>
  </si>
  <si>
    <t>LGHA2Z9XUE</t>
  </si>
  <si>
    <t>EMEA-2022-138583</t>
  </si>
  <si>
    <t>PMLIM6PL6Z</t>
  </si>
  <si>
    <t>EMEA-2023-118535</t>
  </si>
  <si>
    <t>E3LOTG0VDS</t>
  </si>
  <si>
    <t>AMER-2022-126284</t>
  </si>
  <si>
    <t>W5BJQBU588</t>
  </si>
  <si>
    <t>AMER-2023-142391</t>
  </si>
  <si>
    <t>ZS5LILXA7L</t>
  </si>
  <si>
    <t>AMER-2023-124716</t>
  </si>
  <si>
    <t>Phil Turner</t>
  </si>
  <si>
    <t>YYF4I4LTN4</t>
  </si>
  <si>
    <t>EMEA-2022-158841</t>
  </si>
  <si>
    <t>3D2PQROYNM</t>
  </si>
  <si>
    <t>AMER-2023-106824</t>
  </si>
  <si>
    <t>R806Z8FZNI</t>
  </si>
  <si>
    <t>APJ-2021-109190</t>
  </si>
  <si>
    <t>A2ZYSG4BBX</t>
  </si>
  <si>
    <t>EMEA-2022-143154</t>
  </si>
  <si>
    <t>W9FPNN57O9</t>
  </si>
  <si>
    <t>EMEA-2020-169061</t>
  </si>
  <si>
    <t>EGE27FVRNE</t>
  </si>
  <si>
    <t>AMER-2021-102316</t>
  </si>
  <si>
    <t>6GP6KMVMOV</t>
  </si>
  <si>
    <t>AMER-2020-164903</t>
  </si>
  <si>
    <t>S52VFMTUBZ</t>
  </si>
  <si>
    <t>APJ-2022-109400</t>
  </si>
  <si>
    <t>FQ0TYV77R2</t>
  </si>
  <si>
    <t>APJ-2022-130400</t>
  </si>
  <si>
    <t>8IXHP23467</t>
  </si>
  <si>
    <t>AMER-2021-135853</t>
  </si>
  <si>
    <t>MW4SYEDSSR</t>
  </si>
  <si>
    <t>EMEA-2022-103359</t>
  </si>
  <si>
    <t>KBWGEPXV78</t>
  </si>
  <si>
    <t>APJ-2022-144645</t>
  </si>
  <si>
    <t>YVB7797W4I</t>
  </si>
  <si>
    <t>EMEA-2023-141614</t>
  </si>
  <si>
    <t>1OPQO0G57C</t>
  </si>
  <si>
    <t>EMEA-2021-122168</t>
  </si>
  <si>
    <t>A06P9KF1KN</t>
  </si>
  <si>
    <t>EMEA-2022-132899</t>
  </si>
  <si>
    <t>J6ZF7ZFJQF</t>
  </si>
  <si>
    <t>APJ-2023-149720</t>
  </si>
  <si>
    <t>0ACWOZ3LXM</t>
  </si>
  <si>
    <t>AMER-2023-118003</t>
  </si>
  <si>
    <t>KI4PSBXZVF</t>
  </si>
  <si>
    <t>AMER-2022-141887</t>
  </si>
  <si>
    <t>VG9WMVRLUE</t>
  </si>
  <si>
    <t>EMEA-2022-160206</t>
  </si>
  <si>
    <t>LDJYZSAWET</t>
  </si>
  <si>
    <t>AMER-2023-133074</t>
  </si>
  <si>
    <t>HTEVCAAEBW</t>
  </si>
  <si>
    <t>AMER-2023-161172</t>
  </si>
  <si>
    <t>1GNS9YPSCP</t>
  </si>
  <si>
    <t>AMER-2023-137624</t>
  </si>
  <si>
    <t>UM47CYWO9J</t>
  </si>
  <si>
    <t>AMER-2022-156748</t>
  </si>
  <si>
    <t>H9AQTFD3N4</t>
  </si>
  <si>
    <t>EMEA-2021-169677</t>
  </si>
  <si>
    <t>NG7O6LA4U7</t>
  </si>
  <si>
    <t>AMER-2020-163146</t>
  </si>
  <si>
    <t>5HCJTGWQ1H</t>
  </si>
  <si>
    <t>EMEA-2021-157343</t>
  </si>
  <si>
    <t>Jacob Hart</t>
  </si>
  <si>
    <t>NPD524CTM9</t>
  </si>
  <si>
    <t>AMER-2023-147354</t>
  </si>
  <si>
    <t>KYLKMHDJ2V</t>
  </si>
  <si>
    <t>EMEA-2021-157287</t>
  </si>
  <si>
    <t>1C0IKV0JLS</t>
  </si>
  <si>
    <t>EMEA-2020-137575</t>
  </si>
  <si>
    <t>Y7RZ73IF35</t>
  </si>
  <si>
    <t>EMEA-2022-119074</t>
  </si>
  <si>
    <t>TNUZ1B38Z7</t>
  </si>
  <si>
    <t>AMER-2021-149566</t>
  </si>
  <si>
    <t>79NJP67A5U</t>
  </si>
  <si>
    <t>EMEA-2021-126186</t>
  </si>
  <si>
    <t>A19HUCYWHD</t>
  </si>
  <si>
    <t>APJ-2021-121132</t>
  </si>
  <si>
    <t>NPXPFXM5OS</t>
  </si>
  <si>
    <t>APJ-2020-140473</t>
  </si>
  <si>
    <t>GTFKNL4GJH</t>
  </si>
  <si>
    <t>EMEA-2023-102904</t>
  </si>
  <si>
    <t>Y7UTFW39H5</t>
  </si>
  <si>
    <t>EMEA-2022-102092</t>
  </si>
  <si>
    <t>T7GCE0J2Y9</t>
  </si>
  <si>
    <t>EMEA-2021-117884</t>
  </si>
  <si>
    <t>HNAHE4E019</t>
  </si>
  <si>
    <t>APJ-2022-132829</t>
  </si>
  <si>
    <t>EAS3D2VF0R</t>
  </si>
  <si>
    <t>EMEA-2022-123540</t>
  </si>
  <si>
    <t>GTVDPVWFFV</t>
  </si>
  <si>
    <t>EMEA-2023-108315</t>
  </si>
  <si>
    <t>ZP10YGR1EX</t>
  </si>
  <si>
    <t>APJ-2022-134110</t>
  </si>
  <si>
    <t>8O1RO4DN2Z</t>
  </si>
  <si>
    <t>AMER-2022-136581</t>
  </si>
  <si>
    <t>U6DYTW54P6</t>
  </si>
  <si>
    <t>EMEA-2022-162390</t>
  </si>
  <si>
    <t>8H6TE1GIFK</t>
  </si>
  <si>
    <t>APJ-2022-162222</t>
  </si>
  <si>
    <t>HLKSSIBAUW</t>
  </si>
  <si>
    <t>APJ-2020-121629</t>
  </si>
  <si>
    <t>5025TUEYHF</t>
  </si>
  <si>
    <t>EMEA-2021-164623</t>
  </si>
  <si>
    <t>TNP75TCPOL</t>
  </si>
  <si>
    <t>AMER-2020-159849</t>
  </si>
  <si>
    <t>ZXKZISKK1K</t>
  </si>
  <si>
    <t>EMEA-2023-101273</t>
  </si>
  <si>
    <t>N0HUX0KNS1</t>
  </si>
  <si>
    <t>EMEA-2023-106747</t>
  </si>
  <si>
    <t>8QDVSKFUER</t>
  </si>
  <si>
    <t>EMEA-2023-146164</t>
  </si>
  <si>
    <t>41NEB9UUVO</t>
  </si>
  <si>
    <t>EMEA-2022-111605</t>
  </si>
  <si>
    <t>0AOXX9ROLE</t>
  </si>
  <si>
    <t>APJ-2020-130673</t>
  </si>
  <si>
    <t>I46I1749US</t>
  </si>
  <si>
    <t>AMER-2020-104808</t>
  </si>
  <si>
    <t>SP0CVX7RBO</t>
  </si>
  <si>
    <t>EMEA-2023-132927</t>
  </si>
  <si>
    <t>LLEKJQSTJV</t>
  </si>
  <si>
    <t>AMER-2023-162012</t>
  </si>
  <si>
    <t>282KQ6K2PY</t>
  </si>
  <si>
    <t>EMEA-2021-138492</t>
  </si>
  <si>
    <t>2B9B673BEU</t>
  </si>
  <si>
    <t>EMEA-2023-145338</t>
  </si>
  <si>
    <t>8R4Y9ALJ34</t>
  </si>
  <si>
    <t>EMEA-2023-126676</t>
  </si>
  <si>
    <t>8WT2G4KPWK</t>
  </si>
  <si>
    <t>EMEA-2023-101700</t>
  </si>
  <si>
    <t>KBRWMJMHHQ</t>
  </si>
  <si>
    <t>EMEA-2023-159667</t>
  </si>
  <si>
    <t>0YZBLWS1Z8</t>
  </si>
  <si>
    <t>EMEA-2020-111934</t>
  </si>
  <si>
    <t>E8BDZPRWWU</t>
  </si>
  <si>
    <t>AMER-2022-117387</t>
  </si>
  <si>
    <t>IC11T4OQDR</t>
  </si>
  <si>
    <t>AMER-2020-141110</t>
  </si>
  <si>
    <t>MPET7XBAD2</t>
  </si>
  <si>
    <t>EMEA-2020-133949</t>
  </si>
  <si>
    <t>NXCYBWTOEP</t>
  </si>
  <si>
    <t>APJ-2022-116365</t>
  </si>
  <si>
    <t>S9GDCAUE6U</t>
  </si>
  <si>
    <t>APJ-2023-162936</t>
  </si>
  <si>
    <t>JYK88KPODM</t>
  </si>
  <si>
    <t>EMEA-2020-151946</t>
  </si>
  <si>
    <t>NLVI28F97T</t>
  </si>
  <si>
    <t>AMER-2023-123624</t>
  </si>
  <si>
    <t>P3CKCHTX3T</t>
  </si>
  <si>
    <t>AMER-2022-146437</t>
  </si>
  <si>
    <t>NQVCZQWADD</t>
  </si>
  <si>
    <t>AMER-2022-138233</t>
  </si>
  <si>
    <t>3V1H2DFKA0</t>
  </si>
  <si>
    <t>AMER-2022-165918</t>
  </si>
  <si>
    <t>RXZZ4MZYZ8</t>
  </si>
  <si>
    <t>AMER-2023-117513</t>
  </si>
  <si>
    <t>YDF4RBG901</t>
  </si>
  <si>
    <t>EMEA-2023-132437</t>
  </si>
  <si>
    <t>3K8XK1IPS7</t>
  </si>
  <si>
    <t>APJ-2023-119319</t>
  </si>
  <si>
    <t>ACFT1GORW7</t>
  </si>
  <si>
    <t>EMEA-2023-104318</t>
  </si>
  <si>
    <t>GJREFAEZYH</t>
  </si>
  <si>
    <t>AMER-2022-114230</t>
  </si>
  <si>
    <t>KDH9L4O4ZN</t>
  </si>
  <si>
    <t>EMEA-2021-136147</t>
  </si>
  <si>
    <t>ATGMZ01YXV</t>
  </si>
  <si>
    <t>EMEA-2021-156118</t>
  </si>
  <si>
    <t>YINUU1AEY1</t>
  </si>
  <si>
    <t>EMEA-2021-164084</t>
  </si>
  <si>
    <t>EL3WWQVNEU</t>
  </si>
  <si>
    <t>EMEA-2022-107783</t>
  </si>
  <si>
    <t>CHV8N5UCSS</t>
  </si>
  <si>
    <t>EMEA-2023-159793</t>
  </si>
  <si>
    <t>0IFWR220HK</t>
  </si>
  <si>
    <t>EMEA-2020-160094</t>
  </si>
  <si>
    <t>3FAKLZF8BD</t>
  </si>
  <si>
    <t>AMER-2023-151281</t>
  </si>
  <si>
    <t>43UOA2NDKI</t>
  </si>
  <si>
    <t>EMEA-2023-118346</t>
  </si>
  <si>
    <t>Y1YIGGWU1I</t>
  </si>
  <si>
    <t>EMEA-2020-129819</t>
  </si>
  <si>
    <t>8OCOTN777N</t>
  </si>
  <si>
    <t>APJ-2023-148551</t>
  </si>
  <si>
    <t>W43EX2KXYI</t>
  </si>
  <si>
    <t>AMER-2023-147767</t>
  </si>
  <si>
    <t>48U8HSLPCU</t>
  </si>
  <si>
    <t>EMEA-2021-108259</t>
  </si>
  <si>
    <t>BASPOMDWN4</t>
  </si>
  <si>
    <t>AMER-2022-113341</t>
  </si>
  <si>
    <t>Z47M5XTQ8L</t>
  </si>
  <si>
    <t>EMEA-2021-131842</t>
  </si>
  <si>
    <t>HM7FWR62NR</t>
  </si>
  <si>
    <t>EMEA-2022-164574</t>
  </si>
  <si>
    <t>VILJLXY6JO</t>
  </si>
  <si>
    <t>AMER-2020-142769</t>
  </si>
  <si>
    <t>IH0WTMKDOR</t>
  </si>
  <si>
    <t>APJ-2022-168361</t>
  </si>
  <si>
    <t>NKZPH9P7MQ</t>
  </si>
  <si>
    <t>AMER-2022-153185</t>
  </si>
  <si>
    <t>A5GN2GUXJ6</t>
  </si>
  <si>
    <t>EMEA-2023-124765</t>
  </si>
  <si>
    <t>9QCYEXN59K</t>
  </si>
  <si>
    <t>APJ-2021-131856</t>
  </si>
  <si>
    <t>A29PVY8UXZ</t>
  </si>
  <si>
    <t>AMER-2023-126634</t>
  </si>
  <si>
    <t>QTMXP5B8HZ</t>
  </si>
  <si>
    <t>AMER-2022-118500</t>
  </si>
  <si>
    <t>K8OS2XCWHN</t>
  </si>
  <si>
    <t>EMEA-2022-163951</t>
  </si>
  <si>
    <t>Alexander Duncan</t>
  </si>
  <si>
    <t>VI1Y04FCQK</t>
  </si>
  <si>
    <t>AMER-2022-149916</t>
  </si>
  <si>
    <t>AI0M9WQ9WV</t>
  </si>
  <si>
    <t>AMER-2021-158918</t>
  </si>
  <si>
    <t>02ILC584FJ</t>
  </si>
  <si>
    <t>AMER-2020-159611</t>
  </si>
  <si>
    <t>DH3VRH6OKJ</t>
  </si>
  <si>
    <t>APJ-2023-163265</t>
  </si>
  <si>
    <t>QD78WLMVSF</t>
  </si>
  <si>
    <t>APJ-2023-141705</t>
  </si>
  <si>
    <t>RSPIDN5U3C</t>
  </si>
  <si>
    <t>APJ-2022-112739</t>
  </si>
  <si>
    <t>O8QNCOFXFN</t>
  </si>
  <si>
    <t>EMEA-2022-143805</t>
  </si>
  <si>
    <t>9PZNM5BJA1</t>
  </si>
  <si>
    <t>EMEA-2020-133634</t>
  </si>
  <si>
    <t>DDS5FOUVPR</t>
  </si>
  <si>
    <t>AMER-2023-101665</t>
  </si>
  <si>
    <t>HK5Z2ZE20S</t>
  </si>
  <si>
    <t>AMER-2022-155446</t>
  </si>
  <si>
    <t>9D2IF1D66V</t>
  </si>
  <si>
    <t>EMEA-2023-137323</t>
  </si>
  <si>
    <t>3OLP5LREX0</t>
  </si>
  <si>
    <t>AMER-2022-144015</t>
  </si>
  <si>
    <t>QM5NL0OWZZ</t>
  </si>
  <si>
    <t>EMEA-2020-101427</t>
  </si>
  <si>
    <t>OK5XOWYB4B</t>
  </si>
  <si>
    <t>AMER-2022-136770</t>
  </si>
  <si>
    <t>1OBE8BPUBO</t>
  </si>
  <si>
    <t>AMER-2022-118311</t>
  </si>
  <si>
    <t>0VLBN3QUM5</t>
  </si>
  <si>
    <t>AMER-2020-112795</t>
  </si>
  <si>
    <t>FOTRBR9RS4</t>
  </si>
  <si>
    <t>AMER-2023-127096</t>
  </si>
  <si>
    <t>MVF9CJPRO7</t>
  </si>
  <si>
    <t>EMEA-2023-119284</t>
  </si>
  <si>
    <t>A2P12MAJGF</t>
  </si>
  <si>
    <t>EMEA-2021-133494</t>
  </si>
  <si>
    <t>L58Y9ECGUX</t>
  </si>
  <si>
    <t>APJ-2022-111318</t>
  </si>
  <si>
    <t>SPIFYR9KTC</t>
  </si>
  <si>
    <t>EMEA-2020-132745</t>
  </si>
  <si>
    <t>YSQZOKSN5B</t>
  </si>
  <si>
    <t>EMEA-2020-146815</t>
  </si>
  <si>
    <t>GSBZCCN5O1</t>
  </si>
  <si>
    <t>AMER-2020-119144</t>
  </si>
  <si>
    <t>XVGM353O6N</t>
  </si>
  <si>
    <t>AMER-2020-105648</t>
  </si>
  <si>
    <t>CYZ40PHADW</t>
  </si>
  <si>
    <t>AMER-2021-145422</t>
  </si>
  <si>
    <t>ATK5CS0Y1H</t>
  </si>
  <si>
    <t>AMER-2023-136623</t>
  </si>
  <si>
    <t>HWMCAW9P2E</t>
  </si>
  <si>
    <t>AMER-2023-121678</t>
  </si>
  <si>
    <t>67ZVVS8YXZ</t>
  </si>
  <si>
    <t>APJ-2022-120824</t>
  </si>
  <si>
    <t>A59ZA214IY</t>
  </si>
  <si>
    <t>EMEA-2022-135209</t>
  </si>
  <si>
    <t>4MRBNJQ895</t>
  </si>
  <si>
    <t>AMER-2023-148145</t>
  </si>
  <si>
    <t>9VVSR8XP94</t>
  </si>
  <si>
    <t>EMEA-2021-103870</t>
  </si>
  <si>
    <t>ULHN69B20P</t>
  </si>
  <si>
    <t>EMEA-2021-111017</t>
  </si>
  <si>
    <t>74307AQ0T1</t>
  </si>
  <si>
    <t>AMER-2023-116988</t>
  </si>
  <si>
    <t>4NLDJMWTCS</t>
  </si>
  <si>
    <t>EMEA-2020-169390</t>
  </si>
  <si>
    <t>PLJAN3ILY5</t>
  </si>
  <si>
    <t>EMEA-2022-168774</t>
  </si>
  <si>
    <t>O73WB5F2XB</t>
  </si>
  <si>
    <t>EMEA-2023-161592</t>
  </si>
  <si>
    <t>3BTDW4149J</t>
  </si>
  <si>
    <t>EMEA-2023-131961</t>
  </si>
  <si>
    <t>K926T7NQR2</t>
  </si>
  <si>
    <t>EMEA-2022-102498</t>
  </si>
  <si>
    <t>ATRC53A9HQ</t>
  </si>
  <si>
    <t>APJ-2021-113222</t>
  </si>
  <si>
    <t>E8J6EXYZKL</t>
  </si>
  <si>
    <t>EMEA-2021-144771</t>
  </si>
  <si>
    <t>71KCKPFP3G</t>
  </si>
  <si>
    <t>APJ-2021-162376</t>
  </si>
  <si>
    <t>V1RX3MNIL1</t>
  </si>
  <si>
    <t>AMER-2023-128076</t>
  </si>
  <si>
    <t>HXOK2MT6SN</t>
  </si>
  <si>
    <t>EMEA-2021-163825</t>
  </si>
  <si>
    <t>UYI9D6T96S</t>
  </si>
  <si>
    <t>EMEA-2022-105662</t>
  </si>
  <si>
    <t>2IX7NEKVZI</t>
  </si>
  <si>
    <t>AMER-2023-152198</t>
  </si>
  <si>
    <t>3DVUTG68GM</t>
  </si>
  <si>
    <t>APJ-2022-114307</t>
  </si>
  <si>
    <t>6HXMEBIQ11</t>
  </si>
  <si>
    <t>EMEA-2022-159891</t>
  </si>
  <si>
    <t>CPJELKKUQC</t>
  </si>
  <si>
    <t>AMER-2022-112578</t>
  </si>
  <si>
    <t>HAO0QLM35F</t>
  </si>
  <si>
    <t>APJ-2021-107083</t>
  </si>
  <si>
    <t>ZQ6FICCB1Z</t>
  </si>
  <si>
    <t>AMER-2021-151722</t>
  </si>
  <si>
    <t>PXIRY6JDPP</t>
  </si>
  <si>
    <t>EMEA-2022-151148</t>
  </si>
  <si>
    <t>1V1DEH9KB3</t>
  </si>
  <si>
    <t>EMEA-2023-115882</t>
  </si>
  <si>
    <t>J8QFLC41RZ</t>
  </si>
  <si>
    <t>EMEA-2021-132276</t>
  </si>
  <si>
    <t>VYMTDFKIXL</t>
  </si>
  <si>
    <t>APJ-2022-163636</t>
  </si>
  <si>
    <t>BP5B0BHZOY</t>
  </si>
  <si>
    <t>APJ-2022-102813</t>
  </si>
  <si>
    <t>420JC0LBTB</t>
  </si>
  <si>
    <t>EMEA-2023-135377</t>
  </si>
  <si>
    <t>WBII37JU9Q</t>
  </si>
  <si>
    <t>EMEA-2021-165813</t>
  </si>
  <si>
    <t>VTXYQ0AK9Z</t>
  </si>
  <si>
    <t>APJ-2021-133585</t>
  </si>
  <si>
    <t>CL69S93X0H</t>
  </si>
  <si>
    <t>APJ-2022-116911</t>
  </si>
  <si>
    <t>5T0RQUEO6T</t>
  </si>
  <si>
    <t>EMEA-2023-129224</t>
  </si>
  <si>
    <t>CX5C5XZ9N4</t>
  </si>
  <si>
    <t>AMER-2023-145765</t>
  </si>
  <si>
    <t>9YAJOEVK33</t>
  </si>
  <si>
    <t>EMEA-2023-126914</t>
  </si>
  <si>
    <t>Z4IPAPWP2O</t>
  </si>
  <si>
    <t>EMEA-2021-169572</t>
  </si>
  <si>
    <t>3SQPFC9CUE</t>
  </si>
  <si>
    <t>APJ-2023-162075</t>
  </si>
  <si>
    <t>V72XBWE9SZ</t>
  </si>
  <si>
    <t>AMER-2020-162992</t>
  </si>
  <si>
    <t>0YAN9TV96T</t>
  </si>
  <si>
    <t>EMEA-2022-106397</t>
  </si>
  <si>
    <t>COJ9489XOG</t>
  </si>
  <si>
    <t>EMEA-2022-150140</t>
  </si>
  <si>
    <t>VF0PL4R7UY</t>
  </si>
  <si>
    <t>EMEA-2020-116666</t>
  </si>
  <si>
    <t>IA5VBJ5D6J</t>
  </si>
  <si>
    <t>APJ-2023-148992</t>
  </si>
  <si>
    <t>Z488X7FRVE</t>
  </si>
  <si>
    <t>APJ-2022-140935</t>
  </si>
  <si>
    <t>8E2YNOX9WX</t>
  </si>
  <si>
    <t>EMEA-2020-157644</t>
  </si>
  <si>
    <t>CYEI771RDV</t>
  </si>
  <si>
    <t>EMEA-2023-100398</t>
  </si>
  <si>
    <t>GN42IB88XZ</t>
  </si>
  <si>
    <t>EMEA-2022-113082</t>
  </si>
  <si>
    <t>6WYE0DHB3C</t>
  </si>
  <si>
    <t>EMEA-2023-110646</t>
  </si>
  <si>
    <t>2IW76JMG7P</t>
  </si>
  <si>
    <t>AMER-2023-120614</t>
  </si>
  <si>
    <t>XDCA4S0DPK</t>
  </si>
  <si>
    <t>AMER-2022-140172</t>
  </si>
  <si>
    <t>J69FNKEFDJ</t>
  </si>
  <si>
    <t>AMER-2021-127754</t>
  </si>
  <si>
    <t>0LA87JI63A</t>
  </si>
  <si>
    <t>APJ-2021-144274</t>
  </si>
  <si>
    <t>LQJKLUZ4TY</t>
  </si>
  <si>
    <t>APJ-2021-142930</t>
  </si>
  <si>
    <t>67NA21D3V7</t>
  </si>
  <si>
    <t>EMEA-2023-100622</t>
  </si>
  <si>
    <t>XMDO3Y3DT5</t>
  </si>
  <si>
    <t>EMEA-2023-117156</t>
  </si>
  <si>
    <t>6G22CBO1EP</t>
  </si>
  <si>
    <t>EMEA-2021-115399</t>
  </si>
  <si>
    <t>RBDB1QAZCR</t>
  </si>
  <si>
    <t>APJ-2020-157847</t>
  </si>
  <si>
    <t>FRIYZ21TTE</t>
  </si>
  <si>
    <t>EMEA-2021-115168</t>
  </si>
  <si>
    <t>UUO9Q2LX45</t>
  </si>
  <si>
    <t>APJ-2020-109680</t>
  </si>
  <si>
    <t>960D65MO6E</t>
  </si>
  <si>
    <t>AMER-2022-167983</t>
  </si>
  <si>
    <t>BI3LYY8FGY</t>
  </si>
  <si>
    <t>EMEA-2021-145324</t>
  </si>
  <si>
    <t>T2NHUEFJO3</t>
  </si>
  <si>
    <t>EMEA-2021-153423</t>
  </si>
  <si>
    <t>1RI184WBOQ</t>
  </si>
  <si>
    <t>EMEA-2023-132675</t>
  </si>
  <si>
    <t>7BLNIW5RJQ</t>
  </si>
  <si>
    <t>AMER-2020-153808</t>
  </si>
  <si>
    <t>T7HGJMTZ63</t>
  </si>
  <si>
    <t>AMER-2022-112396</t>
  </si>
  <si>
    <t>OYC7Q8DDTN</t>
  </si>
  <si>
    <t>EMEA-2020-141173</t>
  </si>
  <si>
    <t>7SNFYD5DOW</t>
  </si>
  <si>
    <t>AMER-2023-156664</t>
  </si>
  <si>
    <t>8J9ZO406W2</t>
  </si>
  <si>
    <t>EMEA-2021-140718</t>
  </si>
  <si>
    <t>MYV1X9H17P</t>
  </si>
  <si>
    <t>EMEA-2020-119977</t>
  </si>
  <si>
    <t>D3SREMZOFD</t>
  </si>
  <si>
    <t>EMEA-2021-115343</t>
  </si>
  <si>
    <t>UMKY6XCUAE</t>
  </si>
  <si>
    <t>APJ-2023-163671</t>
  </si>
  <si>
    <t>6NW9G3YNXY</t>
  </si>
  <si>
    <t>AMER-2023-135909</t>
  </si>
  <si>
    <t>D880V577A8</t>
  </si>
  <si>
    <t>EMEA-2023-114356</t>
  </si>
  <si>
    <t>IJSFKNRKPQ</t>
  </si>
  <si>
    <t>AMER-2021-125934</t>
  </si>
  <si>
    <t>71C0Y2RA82</t>
  </si>
  <si>
    <t>EMEA-2021-158148</t>
  </si>
  <si>
    <t>8HHKV0RYC9</t>
  </si>
  <si>
    <t>APJ-2020-120411</t>
  </si>
  <si>
    <t>2TZ4Q98X1G</t>
  </si>
  <si>
    <t>AMER-2022-158260</t>
  </si>
  <si>
    <t>CBWQ54G29U</t>
  </si>
  <si>
    <t>AMER-2023-101805</t>
  </si>
  <si>
    <t>61YLOGNW55</t>
  </si>
  <si>
    <t>AMER-2020-105137</t>
  </si>
  <si>
    <t>FIS5N0SC53</t>
  </si>
  <si>
    <t>APJ-2023-142489</t>
  </si>
  <si>
    <t>WKWMDXPJXT</t>
  </si>
  <si>
    <t>APJ-2022-141264</t>
  </si>
  <si>
    <t>LUFLDV6L39</t>
  </si>
  <si>
    <t>AMER-2023-126928</t>
  </si>
  <si>
    <t>7EXGHOR420</t>
  </si>
  <si>
    <t>AMER-2021-107944</t>
  </si>
  <si>
    <t>DI1INAMAJA</t>
  </si>
  <si>
    <t>APJ-2022-135594</t>
  </si>
  <si>
    <t>3IXQXBNZ1P</t>
  </si>
  <si>
    <t>EMEA-2023-115252</t>
  </si>
  <si>
    <t>BPKF7M21ZY</t>
  </si>
  <si>
    <t>AMER-2020-107398</t>
  </si>
  <si>
    <t>W28WM67CI8</t>
  </si>
  <si>
    <t>AMER-2020-169642</t>
  </si>
  <si>
    <t>64J5RPFNID</t>
  </si>
  <si>
    <t>AMER-2023-103968</t>
  </si>
  <si>
    <t>E8QHI0FOD1</t>
  </si>
  <si>
    <t>EMEA-2022-147256</t>
  </si>
  <si>
    <t>IVKZOYC8NW</t>
  </si>
  <si>
    <t>EMEA-2022-162159</t>
  </si>
  <si>
    <t>ILWHQZJ3II</t>
  </si>
  <si>
    <t>AMER-2021-111038</t>
  </si>
  <si>
    <t>ABHQY5IERV</t>
  </si>
  <si>
    <t>APJ-2020-124723</t>
  </si>
  <si>
    <t>4LSV9QWHED</t>
  </si>
  <si>
    <t>AMER-2022-167241</t>
  </si>
  <si>
    <t>VV2OIT732L</t>
  </si>
  <si>
    <t>EMEA-2021-163237</t>
  </si>
  <si>
    <t>Q6RL57RJR1</t>
  </si>
  <si>
    <t>APJ-2022-150483</t>
  </si>
  <si>
    <t>Q0XYE5ZXYO</t>
  </si>
  <si>
    <t>EMEA-2022-126431</t>
  </si>
  <si>
    <t>I8F64E7ENK</t>
  </si>
  <si>
    <t>AMER-2022-139934</t>
  </si>
  <si>
    <t>ZPRMV9127V</t>
  </si>
  <si>
    <t>AMER-2021-109603</t>
  </si>
  <si>
    <t>C556R7QDQI</t>
  </si>
  <si>
    <t>APJ-2023-160661</t>
  </si>
  <si>
    <t>2IB5DWIKII</t>
  </si>
  <si>
    <t>EMEA-2023-102610</t>
  </si>
  <si>
    <t>6MV4WS48BA</t>
  </si>
  <si>
    <t>APJ-2022-144057</t>
  </si>
  <si>
    <t>BUYG9EBCCV</t>
  </si>
  <si>
    <t>EMEA-2020-160276</t>
  </si>
  <si>
    <t>6EGAO2Z72F</t>
  </si>
  <si>
    <t>EMEA-2020-132983</t>
  </si>
  <si>
    <t>YL4K88D3ZO</t>
  </si>
  <si>
    <t>EMEA-2022-145709</t>
  </si>
  <si>
    <t>H34YCP1BUS</t>
  </si>
  <si>
    <t>EMEA-2023-133928</t>
  </si>
  <si>
    <t>VM47U0H3RZ</t>
  </si>
  <si>
    <t>APJ-2022-168032</t>
  </si>
  <si>
    <t>8LQP431EXE</t>
  </si>
  <si>
    <t>AMER-2021-143616</t>
  </si>
  <si>
    <t>YZ2OHXE6WZ</t>
  </si>
  <si>
    <t>APJ-2021-168704</t>
  </si>
  <si>
    <t>8B6PT9M3CI</t>
  </si>
  <si>
    <t>EMEA-2023-143252</t>
  </si>
  <si>
    <t>JZ3IAZE8T0</t>
  </si>
  <si>
    <t>EMEA-2022-102134</t>
  </si>
  <si>
    <t>96TOH2KZUI</t>
  </si>
  <si>
    <t>EMEA-2023-130036</t>
  </si>
  <si>
    <t>RXTDLL6LBL</t>
  </si>
  <si>
    <t>AMER-2021-134117</t>
  </si>
  <si>
    <t>21X1CUR6BW</t>
  </si>
  <si>
    <t>EMEA-2020-130918</t>
  </si>
  <si>
    <t>WT80KVYJ83</t>
  </si>
  <si>
    <t>EMEA-2022-159023</t>
  </si>
  <si>
    <t>YOWTMJHESX</t>
  </si>
  <si>
    <t>APJ-2023-111717</t>
  </si>
  <si>
    <t>PR5PBK1DAE</t>
  </si>
  <si>
    <t>AMER-2020-154592</t>
  </si>
  <si>
    <t>MSW6MNOJAV</t>
  </si>
  <si>
    <t>AMER-2020-128622</t>
  </si>
  <si>
    <t>VXHFLAW42K</t>
  </si>
  <si>
    <t>APJ-2023-148355</t>
  </si>
  <si>
    <t>DQQ9EYLF6M</t>
  </si>
  <si>
    <t>AMER-2020-132913</t>
  </si>
  <si>
    <t>2UEDQNFASV</t>
  </si>
  <si>
    <t>EMEA-2023-150910</t>
  </si>
  <si>
    <t>3M6UIM5LA7</t>
  </si>
  <si>
    <t>EMEA-2020-156790</t>
  </si>
  <si>
    <t>7J0V41UW2W</t>
  </si>
  <si>
    <t>AMER-2020-126480</t>
  </si>
  <si>
    <t>BCKVNZKZ7U</t>
  </si>
  <si>
    <t>EMEA-2023-105620</t>
  </si>
  <si>
    <t>8EOKWEI9E7</t>
  </si>
  <si>
    <t>APJ-2023-150266</t>
  </si>
  <si>
    <t>C9MAKHAO2C</t>
  </si>
  <si>
    <t>EMEA-2022-157280</t>
  </si>
  <si>
    <t>8VGKVM8RQ5</t>
  </si>
  <si>
    <t>APJ-2023-106691</t>
  </si>
  <si>
    <t>630F9EOIKG</t>
  </si>
  <si>
    <t>EMEA-2022-134180</t>
  </si>
  <si>
    <t>211Q688C6K</t>
  </si>
  <si>
    <t>EMEA-2020-166730</t>
  </si>
  <si>
    <t>AGMB1G3Y6N</t>
  </si>
  <si>
    <t>AMER-2023-157469</t>
  </si>
  <si>
    <t>QD1EXWJ0RZ</t>
  </si>
  <si>
    <t>EMEA-2023-122308</t>
  </si>
  <si>
    <t>DEB27OAB1A</t>
  </si>
  <si>
    <t>EMEA-2020-149034</t>
  </si>
  <si>
    <t>HKLIN7UOXO</t>
  </si>
  <si>
    <t>AMER-2023-159226</t>
  </si>
  <si>
    <t>B50T187NTQ</t>
  </si>
  <si>
    <t>APJ-2023-156622</t>
  </si>
  <si>
    <t>IZGKGBXJ4T</t>
  </si>
  <si>
    <t>AMER-2020-119529</t>
  </si>
  <si>
    <t>4Y3NW7XY6C</t>
  </si>
  <si>
    <t>APJ-2021-150413</t>
  </si>
  <si>
    <t>GT2E1QY1P1</t>
  </si>
  <si>
    <t>APJ-2020-108182</t>
  </si>
  <si>
    <t>PSVTWW1Y02</t>
  </si>
  <si>
    <t>APJ-2022-110898</t>
  </si>
  <si>
    <t>W7DQNS3GE9</t>
  </si>
  <si>
    <t>EMEA-2021-123092</t>
  </si>
  <si>
    <t>8UO7ZSE08W</t>
  </si>
  <si>
    <t>EMEA-2021-128587</t>
  </si>
  <si>
    <t>SV6T0GBISI</t>
  </si>
  <si>
    <t>AMER-2023-139577</t>
  </si>
  <si>
    <t>6RT5VZRU5O</t>
  </si>
  <si>
    <t>EMEA-2023-159100</t>
  </si>
  <si>
    <t>R1RC0HD5VF</t>
  </si>
  <si>
    <t>EMEA-2020-109043</t>
  </si>
  <si>
    <t>0OEGZ9WOVH</t>
  </si>
  <si>
    <t>APJ-2023-116491</t>
  </si>
  <si>
    <t>W1D31ZANTH</t>
  </si>
  <si>
    <t>APJ-2023-122763</t>
  </si>
  <si>
    <t>C9LCAD0N5T</t>
  </si>
  <si>
    <t>EMEA-2023-137785</t>
  </si>
  <si>
    <t>UIZYD7L118</t>
  </si>
  <si>
    <t>AMER-2020-133389</t>
  </si>
  <si>
    <t>S5JZFFWJ97</t>
  </si>
  <si>
    <t>EMEA-2020-103807</t>
  </si>
  <si>
    <t>IYLW6NPVNP</t>
  </si>
  <si>
    <t>AMER-2021-102855</t>
  </si>
  <si>
    <t>Q9YFTGO4DC</t>
  </si>
  <si>
    <t>EMEA-2023-107825</t>
  </si>
  <si>
    <t>YPAWJB7LOF</t>
  </si>
  <si>
    <t>AMER-2023-106047</t>
  </si>
  <si>
    <t>BO1SSB9PSU</t>
  </si>
  <si>
    <t>EMEA-2023-127803</t>
  </si>
  <si>
    <t>W487KGFZZZ</t>
  </si>
  <si>
    <t>APJ-2021-137071</t>
  </si>
  <si>
    <t>EQ1PPEVZVW</t>
  </si>
  <si>
    <t>EMEA-2022-121447</t>
  </si>
  <si>
    <t>RSVG535LY4</t>
  </si>
  <si>
    <t>AMER-2023-143084</t>
  </si>
  <si>
    <t>UKX38SJ1A2</t>
  </si>
  <si>
    <t>APJ-2022-131639</t>
  </si>
  <si>
    <t>TRNYDMQF9A</t>
  </si>
  <si>
    <t>APJ-2022-161361</t>
  </si>
  <si>
    <t>YIXBAW6TCF</t>
  </si>
  <si>
    <t>EMEA-2020-100706</t>
  </si>
  <si>
    <t>PZUZCLSQ0L</t>
  </si>
  <si>
    <t>AMER-2021-129525</t>
  </si>
  <si>
    <t>H8EEIW0OGZ</t>
  </si>
  <si>
    <t>EMEA-2022-141880</t>
  </si>
  <si>
    <t>YPAB41WW8K</t>
  </si>
  <si>
    <t>EMEA-2021-165799</t>
  </si>
  <si>
    <t>T8XIR7F1YQ</t>
  </si>
  <si>
    <t>EMEA-2022-102127</t>
  </si>
  <si>
    <t>85WCRKIOKS</t>
  </si>
  <si>
    <t>APJ-2022-152415</t>
  </si>
  <si>
    <t>81QL2M6GND</t>
  </si>
  <si>
    <t>EMEA-2020-138198</t>
  </si>
  <si>
    <t>953ER8Q59T</t>
  </si>
  <si>
    <t>AMER-2023-128041</t>
  </si>
  <si>
    <t>C4KN1ZFHE9</t>
  </si>
  <si>
    <t>AMER-2023-105823</t>
  </si>
  <si>
    <t>G46V15H538</t>
  </si>
  <si>
    <t>EMEA-2020-152268</t>
  </si>
  <si>
    <t>H7K08EG001</t>
  </si>
  <si>
    <t>APJ-2021-148873</t>
  </si>
  <si>
    <t>MODO9BQ1OY</t>
  </si>
  <si>
    <t>EMEA-2021-166492</t>
  </si>
  <si>
    <t>O0ZER729I3</t>
  </si>
  <si>
    <t>APJ-2023-157420</t>
  </si>
  <si>
    <t>9QLFEQOG0Y</t>
  </si>
  <si>
    <t>AMER-2022-117121</t>
  </si>
  <si>
    <t>VTADHKI6Q5</t>
  </si>
  <si>
    <t>AMER-2020-138177</t>
  </si>
  <si>
    <t>ZX7UMWDFXV</t>
  </si>
  <si>
    <t>EMEA-2020-114335</t>
  </si>
  <si>
    <t>WURFMLNBTI</t>
  </si>
  <si>
    <t>AMER-2021-168760</t>
  </si>
  <si>
    <t>5QH5VSQKOM</t>
  </si>
  <si>
    <t>AMER-2022-168830</t>
  </si>
  <si>
    <t>MPEZGTJIXG</t>
  </si>
  <si>
    <t>AMER-2023-137463</t>
  </si>
  <si>
    <t>FVZA0KG1JJ</t>
  </si>
  <si>
    <t>EMEA-2020-124513</t>
  </si>
  <si>
    <t>BS4CLOZ730</t>
  </si>
  <si>
    <t>AMER-2021-165554</t>
  </si>
  <si>
    <t>9D0ZEZX3R1</t>
  </si>
  <si>
    <t>AMER-2020-141838</t>
  </si>
  <si>
    <t>CYL97SGZW5</t>
  </si>
  <si>
    <t>AMER-2023-117009</t>
  </si>
  <si>
    <t>L2VF1Y18KT</t>
  </si>
  <si>
    <t>AMER-2021-128993</t>
  </si>
  <si>
    <t>SIH1EZWU2C</t>
  </si>
  <si>
    <t>EMEA-2021-160227</t>
  </si>
  <si>
    <t>LORKC60EWE</t>
  </si>
  <si>
    <t>AMER-2021-149097</t>
  </si>
  <si>
    <t>S4VNSSUFSH</t>
  </si>
  <si>
    <t>AMER-2022-132304</t>
  </si>
  <si>
    <t>WR8YBAJ499</t>
  </si>
  <si>
    <t>AMER-2021-136420</t>
  </si>
  <si>
    <t>0IHNEG3CA1</t>
  </si>
  <si>
    <t>EMEA-2022-101623</t>
  </si>
  <si>
    <t>YSYA4GKIVK</t>
  </si>
  <si>
    <t>APJ-2020-151015</t>
  </si>
  <si>
    <t>3JDAFYV3OX</t>
  </si>
  <si>
    <t>EMEA-2023-152968</t>
  </si>
  <si>
    <t>L2QBGTQ43K</t>
  </si>
  <si>
    <t>APJ-2022-150077</t>
  </si>
  <si>
    <t>EQA6C3MSW8</t>
  </si>
  <si>
    <t>AMER-2022-106278</t>
  </si>
  <si>
    <t>602KS10ADJ</t>
  </si>
  <si>
    <t>EMEA-2023-147550</t>
  </si>
  <si>
    <t>MLQLQY4V8S</t>
  </si>
  <si>
    <t>APJ-2021-136105</t>
  </si>
  <si>
    <t>IEW7J6RS4F</t>
  </si>
  <si>
    <t>EMEA-2022-142524</t>
  </si>
  <si>
    <t>TZ8937CIWF</t>
  </si>
  <si>
    <t>EMEA-2020-136336</t>
  </si>
  <si>
    <t>D20XU4XR1P</t>
  </si>
  <si>
    <t>AMER-2021-136259</t>
  </si>
  <si>
    <t>6ZV5CMBYSD</t>
  </si>
  <si>
    <t>AMER-2020-124625</t>
  </si>
  <si>
    <t>S9J0AOCDO2</t>
  </si>
  <si>
    <t>EMEA-2022-108105</t>
  </si>
  <si>
    <t>2BBTCNP0OE</t>
  </si>
  <si>
    <t>AMER-2023-166898</t>
  </si>
  <si>
    <t>GBJ5YBY0JI</t>
  </si>
  <si>
    <t>EMEA-2023-169005</t>
  </si>
  <si>
    <t>WPL5P6X16D</t>
  </si>
  <si>
    <t>EMEA-2021-104038</t>
  </si>
  <si>
    <t>FJRONVAVR8</t>
  </si>
  <si>
    <t>AMER-2022-126102</t>
  </si>
  <si>
    <t>PZN4Z4A0J9</t>
  </si>
  <si>
    <t>APJ-2022-143406</t>
  </si>
  <si>
    <t>1P16KYCSPC</t>
  </si>
  <si>
    <t>EMEA-2021-150308</t>
  </si>
  <si>
    <t>P9PYOCNPLO</t>
  </si>
  <si>
    <t>AMER-2022-131093</t>
  </si>
  <si>
    <t>75342LTOP0</t>
  </si>
  <si>
    <t>EMEA-2023-148831</t>
  </si>
  <si>
    <t>9FQK74BBUT</t>
  </si>
  <si>
    <t>AMER-2021-162950</t>
  </si>
  <si>
    <t>TVMYKR6R71</t>
  </si>
  <si>
    <t>AMER-2021-132836</t>
  </si>
  <si>
    <t>UL525QXO5F</t>
  </si>
  <si>
    <t>APJ-2020-158365</t>
  </si>
  <si>
    <t>OGJVJ9EELL</t>
  </si>
  <si>
    <t>APJ-2023-152933</t>
  </si>
  <si>
    <t>08MK2U9Z30</t>
  </si>
  <si>
    <t>APJ-2021-163181</t>
  </si>
  <si>
    <t>7EZLZ4MQ31</t>
  </si>
  <si>
    <t>APJ-2021-132941</t>
  </si>
  <si>
    <t>Y58NN7IGCY</t>
  </si>
  <si>
    <t>EMEA-2020-132010</t>
  </si>
  <si>
    <t>R2QEUNKYJP</t>
  </si>
  <si>
    <t>AMER-2022-135461</t>
  </si>
  <si>
    <t>L5AGADYFB4</t>
  </si>
  <si>
    <t>EMEA-2023-153045</t>
  </si>
  <si>
    <t>KWGF2Y3TO4</t>
  </si>
  <si>
    <t>AMER-2022-155971</t>
  </si>
  <si>
    <t>DMMPCTMRPF</t>
  </si>
  <si>
    <t>AMER-2023-122007</t>
  </si>
  <si>
    <t>M063JNB0BG</t>
  </si>
  <si>
    <t>AMER-2023-162250</t>
  </si>
  <si>
    <t>F7R1IMQ9OV</t>
  </si>
  <si>
    <t>EMEA-2022-158288</t>
  </si>
  <si>
    <t>AM1JQ1APAT</t>
  </si>
  <si>
    <t>APJ-2022-128916</t>
  </si>
  <si>
    <t>QRS0FWS6X5</t>
  </si>
  <si>
    <t>APJ-2021-157028</t>
  </si>
  <si>
    <t>055MZ0A2BV</t>
  </si>
  <si>
    <t>APJ-2023-112473</t>
  </si>
  <si>
    <t>7R82C0SKLA</t>
  </si>
  <si>
    <t>EMEA-2023-147655</t>
  </si>
  <si>
    <t>56NX2NESBT</t>
  </si>
  <si>
    <t>AMER-2022-130911</t>
  </si>
  <si>
    <t>FW243AVZAF</t>
  </si>
  <si>
    <t>APJ-2023-100055</t>
  </si>
  <si>
    <t>Suzhou</t>
  </si>
  <si>
    <t>WDHVWMW8PG</t>
  </si>
  <si>
    <t>AMER-2021-157805</t>
  </si>
  <si>
    <t>WWQZEIPZHZ</t>
  </si>
  <si>
    <t>EMEA-2022-124254</t>
  </si>
  <si>
    <t>JW54NSW1GP</t>
  </si>
  <si>
    <t>EMEA-2020-123400</t>
  </si>
  <si>
    <t>XK3WZG8IHY</t>
  </si>
  <si>
    <t>APJ-2020-106971</t>
  </si>
  <si>
    <t>NMTTRI4GXH</t>
  </si>
  <si>
    <t>AMER-2023-123029</t>
  </si>
  <si>
    <t>KTY27SN0QT</t>
  </si>
  <si>
    <t>EMEA-2022-139409</t>
  </si>
  <si>
    <t>53A0LXH8ES</t>
  </si>
  <si>
    <t>EMEA-2023-166688</t>
  </si>
  <si>
    <t>MR0RRD413J</t>
  </si>
  <si>
    <t>APJ-2021-126970</t>
  </si>
  <si>
    <t>6SYCL64NDH</t>
  </si>
  <si>
    <t>EMEA-2022-165505</t>
  </si>
  <si>
    <t>LCLRT65YV7</t>
  </si>
  <si>
    <t>AMER-2020-157070</t>
  </si>
  <si>
    <t>KGT50WZU85</t>
  </si>
  <si>
    <t>AMER-2021-106873</t>
  </si>
  <si>
    <t>ZZBS1SYVGD</t>
  </si>
  <si>
    <t>EMEA-2022-132990</t>
  </si>
  <si>
    <t>8HM2NOTSOW</t>
  </si>
  <si>
    <t>EMEA-2020-102645</t>
  </si>
  <si>
    <t>XQ3VY7NGXZ</t>
  </si>
  <si>
    <t>EMEA-2020-134215</t>
  </si>
  <si>
    <t>AG4YWCH2SO</t>
  </si>
  <si>
    <t>EMEA-2022-118934</t>
  </si>
  <si>
    <t>3168ZDGVMY</t>
  </si>
  <si>
    <t>EMEA-2022-160108</t>
  </si>
  <si>
    <t>1B1283EIH7</t>
  </si>
  <si>
    <t>APJ-2021-164007</t>
  </si>
  <si>
    <t>VSU5AYBRWZ</t>
  </si>
  <si>
    <t>AMER-2022-100300</t>
  </si>
  <si>
    <t>0U8KGRIN33</t>
  </si>
  <si>
    <t>EMEA-2022-140571</t>
  </si>
  <si>
    <t>H1H0XO9R58</t>
  </si>
  <si>
    <t>AMER-2022-155768</t>
  </si>
  <si>
    <t>A6GCVQF75X</t>
  </si>
  <si>
    <t>AMER-2023-119424</t>
  </si>
  <si>
    <t>ZE0QWBSBD7</t>
  </si>
  <si>
    <t>EMEA-2022-118178</t>
  </si>
  <si>
    <t>3BZ81S3W0B</t>
  </si>
  <si>
    <t>EMEA-2022-166618</t>
  </si>
  <si>
    <t>FUCON3WPB7</t>
  </si>
  <si>
    <t>AMER-2023-156776</t>
  </si>
  <si>
    <t>00QB9W3D8T</t>
  </si>
  <si>
    <t>EMEA-2021-130512</t>
  </si>
  <si>
    <t>0PHPOA5GUA</t>
  </si>
  <si>
    <t>APJ-2021-141810</t>
  </si>
  <si>
    <t>PBBE3QQVXH</t>
  </si>
  <si>
    <t>AMER-2020-146843</t>
  </si>
  <si>
    <t>VF7P5EBZZF</t>
  </si>
  <si>
    <t>AMER-2020-103310</t>
  </si>
  <si>
    <t>N1NVWWWUVV</t>
  </si>
  <si>
    <t>AMER-2022-152688</t>
  </si>
  <si>
    <t>1GXCQZVUHQ</t>
  </si>
  <si>
    <t>EMEA-2022-153836</t>
  </si>
  <si>
    <t>5Z8O944G47</t>
  </si>
  <si>
    <t>AMER-2022-104689</t>
  </si>
  <si>
    <t>2M86D00RRY</t>
  </si>
  <si>
    <t>EMEA-2022-146423</t>
  </si>
  <si>
    <t>70II6QYV62</t>
  </si>
  <si>
    <t>APJ-2023-140781</t>
  </si>
  <si>
    <t>HVY5P418Z1</t>
  </si>
  <si>
    <t>AMER-2023-141747</t>
  </si>
  <si>
    <t>XOM65SRJRZ</t>
  </si>
  <si>
    <t>EMEA-2023-142776</t>
  </si>
  <si>
    <t>Ella Paige</t>
  </si>
  <si>
    <t>CAY8H4721Q</t>
  </si>
  <si>
    <t>AMER-2021-167479</t>
  </si>
  <si>
    <t>Y1J474LG44</t>
  </si>
  <si>
    <t>AMER-2020-144071</t>
  </si>
  <si>
    <t>CQGYB60UC6</t>
  </si>
  <si>
    <t>EMEA-2023-120908</t>
  </si>
  <si>
    <t>WUV0UVQVVG</t>
  </si>
  <si>
    <t>AMER-2022-152646</t>
  </si>
  <si>
    <t>B0RUGR0BOO</t>
  </si>
  <si>
    <t>APJ-2023-103765</t>
  </si>
  <si>
    <t>VFK5ID78PY</t>
  </si>
  <si>
    <t>EMEA-2023-118157</t>
  </si>
  <si>
    <t>3E0FRCA367</t>
  </si>
  <si>
    <t>EMEA-2021-164238</t>
  </si>
  <si>
    <t>7OK6QAZT0Z</t>
  </si>
  <si>
    <t>EMEA-2023-103212</t>
  </si>
  <si>
    <t>4DYXA75JL5</t>
  </si>
  <si>
    <t>APJ-2023-121160</t>
  </si>
  <si>
    <t>YZQ8IKL7WT</t>
  </si>
  <si>
    <t>AMER-2023-140515</t>
  </si>
  <si>
    <t>WILP58KWIO</t>
  </si>
  <si>
    <t>AMER-2020-153619</t>
  </si>
  <si>
    <t>OHUAI094SZ</t>
  </si>
  <si>
    <t>AMER-2023-133718</t>
  </si>
  <si>
    <t>WD7II69O2R</t>
  </si>
  <si>
    <t>AMER-2020-148383</t>
  </si>
  <si>
    <t>32A9029Q53</t>
  </si>
  <si>
    <t>AMER-2022-126732</t>
  </si>
  <si>
    <t>7EK7D8EX4W</t>
  </si>
  <si>
    <t>AMER-2023-138156</t>
  </si>
  <si>
    <t>QD1XZ84E3Y</t>
  </si>
  <si>
    <t>EMEA-2023-110310</t>
  </si>
  <si>
    <t>B05IYCJB1T</t>
  </si>
  <si>
    <t>AMER-2020-113271</t>
  </si>
  <si>
    <t>CZ6XF59VXU</t>
  </si>
  <si>
    <t>AMER-2023-130106</t>
  </si>
  <si>
    <t>VSFFKIHCCC</t>
  </si>
  <si>
    <t>EMEA-2022-127761</t>
  </si>
  <si>
    <t>XOZZQAFS0A</t>
  </si>
  <si>
    <t>EMEA-2022-105354</t>
  </si>
  <si>
    <t>3DLTYF77CL</t>
  </si>
  <si>
    <t>AMER-2023-155712</t>
  </si>
  <si>
    <t>CLF3CK9LT8</t>
  </si>
  <si>
    <t>EMEA-2023-102309</t>
  </si>
  <si>
    <t>LP5LQBCORE</t>
  </si>
  <si>
    <t>EMEA-2020-168368</t>
  </si>
  <si>
    <t>A32RX80TZ2</t>
  </si>
  <si>
    <t>EMEA-2023-167976</t>
  </si>
  <si>
    <t>BTLHXO18C1</t>
  </si>
  <si>
    <t>AMER-2023-111388</t>
  </si>
  <si>
    <t>5YF4YGXZEL</t>
  </si>
  <si>
    <t>AMER-2021-124499</t>
  </si>
  <si>
    <t>LJQXQLXR1Y</t>
  </si>
  <si>
    <t>EMEA-2023-128118</t>
  </si>
  <si>
    <t>M9Y9FJLVOF</t>
  </si>
  <si>
    <t>EMEA-2020-125759</t>
  </si>
  <si>
    <t>4Z8KR1ZPLK</t>
  </si>
  <si>
    <t>EMEA-2021-151869</t>
  </si>
  <si>
    <t>2UA15CV3MS</t>
  </si>
  <si>
    <t>EMEA-2023-102183</t>
  </si>
  <si>
    <t>HFAY5490XX</t>
  </si>
  <si>
    <t>EMEA-2022-100510</t>
  </si>
  <si>
    <t>M2CZXVXAMR</t>
  </si>
  <si>
    <t>EMEA-2023-146983</t>
  </si>
  <si>
    <t>CA8MFFY5RA</t>
  </si>
  <si>
    <t>APJ-2020-134054</t>
  </si>
  <si>
    <t>K0TLS7B869</t>
  </si>
  <si>
    <t>EMEA-2022-113236</t>
  </si>
  <si>
    <t>9C8DBUJGS8</t>
  </si>
  <si>
    <t>EMEA-2023-122539</t>
  </si>
  <si>
    <t>5S4M14PGS2</t>
  </si>
  <si>
    <t>AMER-2022-166772</t>
  </si>
  <si>
    <t>9OFUJ7PI8I</t>
  </si>
  <si>
    <t>EMEA-2023-152898</t>
  </si>
  <si>
    <t>3NO163F6EW</t>
  </si>
  <si>
    <t>EMEA-2022-160486</t>
  </si>
  <si>
    <t>I6LHFUEJEY</t>
  </si>
  <si>
    <t>EMEA-2023-102218</t>
  </si>
  <si>
    <t>TWT7M3PAI0</t>
  </si>
  <si>
    <t>EMEA-2020-161032</t>
  </si>
  <si>
    <t>9PM60RI57T</t>
  </si>
  <si>
    <t>EMEA-2021-102778</t>
  </si>
  <si>
    <t>H9LBFVH1CH</t>
  </si>
  <si>
    <t>APJ-2023-154011</t>
  </si>
  <si>
    <t>535JRJJC5F</t>
  </si>
  <si>
    <t>EMEA-2023-165456</t>
  </si>
  <si>
    <t>B5A4B9R23C</t>
  </si>
  <si>
    <t>AMER-2020-111857</t>
  </si>
  <si>
    <t>GUJAXXIC59</t>
  </si>
  <si>
    <t>APJ-2020-163650</t>
  </si>
  <si>
    <t>BQWDEX6LWD</t>
  </si>
  <si>
    <t>APJ-2023-124114</t>
  </si>
  <si>
    <t>VVM14JMRJK</t>
  </si>
  <si>
    <t>APJ-2023-116505</t>
  </si>
  <si>
    <t>Chengdu</t>
  </si>
  <si>
    <t>CCE38P6F8R</t>
  </si>
  <si>
    <t>AMER-2023-161340</t>
  </si>
  <si>
    <t>72FYX898FU</t>
  </si>
  <si>
    <t>APJ-2021-163433</t>
  </si>
  <si>
    <t>38S5Y7MG5K</t>
  </si>
  <si>
    <t>APJ-2021-137603</t>
  </si>
  <si>
    <t>SGM343VZGB</t>
  </si>
  <si>
    <t>AMER-2020-128237</t>
  </si>
  <si>
    <t>K83WF0C73L</t>
  </si>
  <si>
    <t>EMEA-2022-102141</t>
  </si>
  <si>
    <t>ZIKNRB9ZQC</t>
  </si>
  <si>
    <t>APJ-2023-148642</t>
  </si>
  <si>
    <t>L4G1AXT7P0</t>
  </si>
  <si>
    <t>AMER-2021-111948</t>
  </si>
  <si>
    <t>3GOVGC0H1E</t>
  </si>
  <si>
    <t>EMEA-2022-161907</t>
  </si>
  <si>
    <t>6G9ATP0BBB</t>
  </si>
  <si>
    <t>APJ-2023-124940</t>
  </si>
  <si>
    <t>UOHNIGYNGK</t>
  </si>
  <si>
    <t>EMEA-2023-108343</t>
  </si>
  <si>
    <t>HWSLA75FMQ</t>
  </si>
  <si>
    <t>APJ-2022-111563</t>
  </si>
  <si>
    <t>WDO4VANICA</t>
  </si>
  <si>
    <t>AMER-2023-121853</t>
  </si>
  <si>
    <t>JRG7LCNQYP</t>
  </si>
  <si>
    <t>AMER-2023-130687</t>
  </si>
  <si>
    <t>5ZM9KY8EB3</t>
  </si>
  <si>
    <t>AMER-2021-164497</t>
  </si>
  <si>
    <t>OQ1ETBQBS8</t>
  </si>
  <si>
    <t>EMEA-2021-153283</t>
  </si>
  <si>
    <t>T2W99AD75M</t>
  </si>
  <si>
    <t>EMEA-2022-108056</t>
  </si>
  <si>
    <t>SYX901PARX</t>
  </si>
  <si>
    <t>EMEA-2023-127726</t>
  </si>
  <si>
    <t>JW3LSBNN4L</t>
  </si>
  <si>
    <t>EMEA-2023-110198</t>
  </si>
  <si>
    <t>PK2S6VFI1M</t>
  </si>
  <si>
    <t>AMER-2023-130715</t>
  </si>
  <si>
    <t>RR2IFXNPU9</t>
  </si>
  <si>
    <t>AMER-2020-155264</t>
  </si>
  <si>
    <t>S72J0LCYK8</t>
  </si>
  <si>
    <t>AMER-2022-119123</t>
  </si>
  <si>
    <t>3SROZRPTNC</t>
  </si>
  <si>
    <t>AMER-2023-109085</t>
  </si>
  <si>
    <t>2ZFY74U5NE</t>
  </si>
  <si>
    <t>AMER-2022-114860</t>
  </si>
  <si>
    <t>E5ZFU42UN4</t>
  </si>
  <si>
    <t>AMER-2022-159009</t>
  </si>
  <si>
    <t>9E8OOIO1V3</t>
  </si>
  <si>
    <t>APJ-2023-148411</t>
  </si>
  <si>
    <t>GXL1P8HX0X</t>
  </si>
  <si>
    <t>AMER-2021-110324</t>
  </si>
  <si>
    <t>IUGYCK5YKT</t>
  </si>
  <si>
    <t>EMEA-2022-168046</t>
  </si>
  <si>
    <t>ZS10WW77AM</t>
  </si>
  <si>
    <t>AMER-2023-111591</t>
  </si>
  <si>
    <t>DYN90PXGEH</t>
  </si>
  <si>
    <t>EMEA-2020-166828</t>
  </si>
  <si>
    <t>N22JMQN3Q7</t>
  </si>
  <si>
    <t>EMEA-2020-108147</t>
  </si>
  <si>
    <t>C5RD8NTZRC</t>
  </si>
  <si>
    <t>AMER-2022-154998</t>
  </si>
  <si>
    <t>XP164SWFG5</t>
  </si>
  <si>
    <t>APJ-2023-113460</t>
  </si>
  <si>
    <t>CCOSQU2RRA</t>
  </si>
  <si>
    <t>AMER-2021-111339</t>
  </si>
  <si>
    <t>5ASBAHH2R8</t>
  </si>
  <si>
    <t>AMER-2023-102820</t>
  </si>
  <si>
    <t>1TUZ2BX92Q</t>
  </si>
  <si>
    <t>AMER-2022-149671</t>
  </si>
  <si>
    <t>W0OYJOPRVB</t>
  </si>
  <si>
    <t>AMER-2021-126347</t>
  </si>
  <si>
    <t>Z3Q8AI6Y46</t>
  </si>
  <si>
    <t>AMER-2023-108756</t>
  </si>
  <si>
    <t>D6885R9EKG</t>
  </si>
  <si>
    <t>EMEA-2023-155362</t>
  </si>
  <si>
    <t>ODNJTEPXSP</t>
  </si>
  <si>
    <t>APJ-2022-117625</t>
  </si>
  <si>
    <t>EV9NPX9I7S</t>
  </si>
  <si>
    <t>EMEA-2020-154158</t>
  </si>
  <si>
    <t>5KCI7OHH2A</t>
  </si>
  <si>
    <t>EMEA-2023-100433</t>
  </si>
  <si>
    <t>M2EPYKOIKM</t>
  </si>
  <si>
    <t>AMER-2023-163097</t>
  </si>
  <si>
    <t>EQXDEP0BSP</t>
  </si>
  <si>
    <t>EMEA-2023-127292</t>
  </si>
  <si>
    <t>GZDB8X8BGF</t>
  </si>
  <si>
    <t>APJ-2021-163734</t>
  </si>
  <si>
    <t>KC568T5KU2</t>
  </si>
  <si>
    <t>APJ-2023-162474</t>
  </si>
  <si>
    <t>2HLMCO9ISJ</t>
  </si>
  <si>
    <t>EMEA-2021-130848</t>
  </si>
  <si>
    <t>LGH8HITQWD</t>
  </si>
  <si>
    <t>EMEA-2020-125997</t>
  </si>
  <si>
    <t>AR6YLCYI0T</t>
  </si>
  <si>
    <t>APJ-2022-103128</t>
  </si>
  <si>
    <t>Bernadette Hudson</t>
  </si>
  <si>
    <t>GQCEJ7H527</t>
  </si>
  <si>
    <t>EMEA-2021-167696</t>
  </si>
  <si>
    <t>S5YIASDUJ4</t>
  </si>
  <si>
    <t>AMER-2020-159814</t>
  </si>
  <si>
    <t>7ZN4FO131V</t>
  </si>
  <si>
    <t>EMEA-2022-105459</t>
  </si>
  <si>
    <t>X2FLRMKRDW</t>
  </si>
  <si>
    <t>EMEA-2023-141663</t>
  </si>
  <si>
    <t>WL8S36WBZ3</t>
  </si>
  <si>
    <t>APJ-2020-152618</t>
  </si>
  <si>
    <t>Z7VSO78ZJI</t>
  </si>
  <si>
    <t>EMEA-2023-162789</t>
  </si>
  <si>
    <t>C3692D0TFP</t>
  </si>
  <si>
    <t>EMEA-2023-110149</t>
  </si>
  <si>
    <t>K2VI02SPL9</t>
  </si>
  <si>
    <t>AMER-2022-108959</t>
  </si>
  <si>
    <t>GBTFKUJOHN</t>
  </si>
  <si>
    <t>AMER-2021-164777</t>
  </si>
  <si>
    <t>XHITNZSOP1</t>
  </si>
  <si>
    <t>APJ-2022-132017</t>
  </si>
  <si>
    <t>ECFFGG0CA9</t>
  </si>
  <si>
    <t>AMER-2021-127824</t>
  </si>
  <si>
    <t>HVZIJIZZ6U</t>
  </si>
  <si>
    <t>EMEA-2020-148285</t>
  </si>
  <si>
    <t>KO6WJ6GXYF</t>
  </si>
  <si>
    <t>APJ-2023-152926</t>
  </si>
  <si>
    <t>5PHPB5V3ZF</t>
  </si>
  <si>
    <t>AMER-2020-145254</t>
  </si>
  <si>
    <t>JRRF0WHIJJ</t>
  </si>
  <si>
    <t>EMEA-2020-116246</t>
  </si>
  <si>
    <t>A0FAR03EBB</t>
  </si>
  <si>
    <t>AMER-2022-160479</t>
  </si>
  <si>
    <t>8UHWXJ4KD3</t>
  </si>
  <si>
    <t>EMEA-2020-167486</t>
  </si>
  <si>
    <t>5KI7TL2BKY</t>
  </si>
  <si>
    <t>APJ-2020-152100</t>
  </si>
  <si>
    <t>CY1YY5EYDW</t>
  </si>
  <si>
    <t>APJ-2021-166219</t>
  </si>
  <si>
    <t>BBG663CXGT</t>
  </si>
  <si>
    <t>EMEA-2021-111864</t>
  </si>
  <si>
    <t>7E0Z9WVQH9</t>
  </si>
  <si>
    <t>AMER-2021-119627</t>
  </si>
  <si>
    <t>O4HDXTR1GN</t>
  </si>
  <si>
    <t>EMEA-2021-160787</t>
  </si>
  <si>
    <t>4XIAQQRFLD</t>
  </si>
  <si>
    <t>AMER-2023-107853</t>
  </si>
  <si>
    <t>KHY89D5QHP</t>
  </si>
  <si>
    <t>EMEA-2023-126144</t>
  </si>
  <si>
    <t>41NXUBYQU5</t>
  </si>
  <si>
    <t>APJ-2020-154655</t>
  </si>
  <si>
    <t>YZ1TRE0C4W</t>
  </si>
  <si>
    <t>EMEA-2020-100391</t>
  </si>
  <si>
    <t>XHQGTE4P5V</t>
  </si>
  <si>
    <t>AMER-2020-165477</t>
  </si>
  <si>
    <t>Frank Ferguson</t>
  </si>
  <si>
    <t>H8S7JNGMTN</t>
  </si>
  <si>
    <t>EMEA-2023-165904</t>
  </si>
  <si>
    <t>243WFZ996H</t>
  </si>
  <si>
    <t>APJ-2021-104052</t>
  </si>
  <si>
    <t>4W5EQ4F5GY</t>
  </si>
  <si>
    <t>APJ-2021-168277</t>
  </si>
  <si>
    <t>86LRK7MF5M</t>
  </si>
  <si>
    <t>APJ-2022-158617</t>
  </si>
  <si>
    <t>5D0F6K1W41</t>
  </si>
  <si>
    <t>APJ-2023-136882</t>
  </si>
  <si>
    <t>181J09A1OL</t>
  </si>
  <si>
    <t>AMER-2022-148957</t>
  </si>
  <si>
    <t>ADXO9CTQU9</t>
  </si>
  <si>
    <t>AMER-2020-140032</t>
  </si>
  <si>
    <t>DBOZJJ0G4M</t>
  </si>
  <si>
    <t>AMER-2023-145506</t>
  </si>
  <si>
    <t>2AYQ123NHE</t>
  </si>
  <si>
    <t>AMER-2021-129546</t>
  </si>
  <si>
    <t>NWQJX5U01C</t>
  </si>
  <si>
    <t>EMEA-2022-140977</t>
  </si>
  <si>
    <t>6DRB9W40NH</t>
  </si>
  <si>
    <t>EMEA-2023-151855</t>
  </si>
  <si>
    <t>C27AMJQXPH</t>
  </si>
  <si>
    <t>AMER-2020-138240</t>
  </si>
  <si>
    <t>F9XW44HDT6</t>
  </si>
  <si>
    <t>EMEA-2020-101833</t>
  </si>
  <si>
    <t>LQL8XW76AS</t>
  </si>
  <si>
    <t>AMER-2020-100867</t>
  </si>
  <si>
    <t>VJARLLBJ54</t>
  </si>
  <si>
    <t>EMEA-2023-109610</t>
  </si>
  <si>
    <t>BCFZ9PQTHJ</t>
  </si>
  <si>
    <t>AMER-2020-156545</t>
  </si>
  <si>
    <t>BNDHJYI3TG</t>
  </si>
  <si>
    <t>APJ-2020-109127</t>
  </si>
  <si>
    <t>QYZEM319B2</t>
  </si>
  <si>
    <t>AMER-2022-126858</t>
  </si>
  <si>
    <t>9CGLPUA4NQ</t>
  </si>
  <si>
    <t>EMEA-2023-102925</t>
  </si>
  <si>
    <t>KMQRU63EI9</t>
  </si>
  <si>
    <t>APJ-2021-100818</t>
  </si>
  <si>
    <t>75GNVKAQZO</t>
  </si>
  <si>
    <t>APJ-2020-126193</t>
  </si>
  <si>
    <t>DF4AUAO0JM</t>
  </si>
  <si>
    <t>APJ-2023-150504</t>
  </si>
  <si>
    <t>VFUVH4SGW6</t>
  </si>
  <si>
    <t>EMEA-2021-158351</t>
  </si>
  <si>
    <t>8EUYZBW1M5</t>
  </si>
  <si>
    <t>AMER-2020-122679</t>
  </si>
  <si>
    <t>3A42S48BSP</t>
  </si>
  <si>
    <t>APJ-2022-164770</t>
  </si>
  <si>
    <t>SHM8ULIB3T</t>
  </si>
  <si>
    <t>EMEA-2023-130505</t>
  </si>
  <si>
    <t>7SOKXN9SL3</t>
  </si>
  <si>
    <t>AMER-2023-125213</t>
  </si>
  <si>
    <t>BOII7BI93K</t>
  </si>
  <si>
    <t>EMEA-2021-156566</t>
  </si>
  <si>
    <t>E6M737D9S9</t>
  </si>
  <si>
    <t>EMEA-2022-102232</t>
  </si>
  <si>
    <t>J1231FA1HF</t>
  </si>
  <si>
    <t>AMER-2023-111738</t>
  </si>
  <si>
    <t>O583MRK5D6</t>
  </si>
  <si>
    <t>APJ-2023-163188</t>
  </si>
  <si>
    <t>XJ7C4YNC51</t>
  </si>
  <si>
    <t>APJ-2022-105207</t>
  </si>
  <si>
    <t>Y5GUJN34MJ</t>
  </si>
  <si>
    <t>AMER-2022-123610</t>
  </si>
  <si>
    <t>F2CYYDTCD1</t>
  </si>
  <si>
    <t>APJ-2023-118213</t>
  </si>
  <si>
    <t>S6T6DNKRCI</t>
  </si>
  <si>
    <t>EMEA-2022-149237</t>
  </si>
  <si>
    <t>OFB0C127GE</t>
  </si>
  <si>
    <t>AMER-2021-158589</t>
  </si>
  <si>
    <t>V4A97V50U7</t>
  </si>
  <si>
    <t>EMEA-2022-101329</t>
  </si>
  <si>
    <t>9A8BZZ1CBJ</t>
  </si>
  <si>
    <t>EMEA-2022-113607</t>
  </si>
  <si>
    <t>144E0LGY6U</t>
  </si>
  <si>
    <t>AMER-2020-149104</t>
  </si>
  <si>
    <t>O74ADQRU2R</t>
  </si>
  <si>
    <t>EMEA-2022-105263</t>
  </si>
  <si>
    <t>UG44B36H4O</t>
  </si>
  <si>
    <t>APJ-2020-130575</t>
  </si>
  <si>
    <t>YGHQWPTFYV</t>
  </si>
  <si>
    <t>APJ-2023-142461</t>
  </si>
  <si>
    <t>CR1NZOFODI</t>
  </si>
  <si>
    <t>EMEA-2022-125220</t>
  </si>
  <si>
    <t>8NST76V7CZ</t>
  </si>
  <si>
    <t>EMEA-2020-100293</t>
  </si>
  <si>
    <t>TL5G4LWGYK</t>
  </si>
  <si>
    <t>APJ-2020-154165</t>
  </si>
  <si>
    <t>RCRMTL6X0X</t>
  </si>
  <si>
    <t>AMER-2021-123939</t>
  </si>
  <si>
    <t>02P853F12R</t>
  </si>
  <si>
    <t>AMER-2023-104451</t>
  </si>
  <si>
    <t>L89ZEEZ9O8</t>
  </si>
  <si>
    <t>AMER-2022-101189</t>
  </si>
  <si>
    <t>PCNGR2IZ49</t>
  </si>
  <si>
    <t>APJ-2020-169446</t>
  </si>
  <si>
    <t>TZDXJA1HZF</t>
  </si>
  <si>
    <t>AMER-2023-156958</t>
  </si>
  <si>
    <t>XB1UC4WM8K</t>
  </si>
  <si>
    <t>APJ-2023-101637</t>
  </si>
  <si>
    <t>GV11CO3U9X</t>
  </si>
  <si>
    <t>AMER-2023-111759</t>
  </si>
  <si>
    <t>F6GHFBCG48</t>
  </si>
  <si>
    <t>APJ-2023-102729</t>
  </si>
  <si>
    <t>44098ORUEH</t>
  </si>
  <si>
    <t>EMEA-2022-116596</t>
  </si>
  <si>
    <t>TBBLM519U3</t>
  </si>
  <si>
    <t>APJ-2023-124191</t>
  </si>
  <si>
    <t>DXWOVK9BQQ</t>
  </si>
  <si>
    <t>AMER-2022-148747</t>
  </si>
  <si>
    <t>FN4PQ0QHLZ</t>
  </si>
  <si>
    <t>EMEA-2023-169488</t>
  </si>
  <si>
    <t>GP5NUG5LIO</t>
  </si>
  <si>
    <t>AMER-2021-135727</t>
  </si>
  <si>
    <t>HFQFFL776C</t>
  </si>
  <si>
    <t>APJ-2021-135251</t>
  </si>
  <si>
    <t>NPMGY9OE1W</t>
  </si>
  <si>
    <t>APJ-2020-166590</t>
  </si>
  <si>
    <t>UI6RVT49SV</t>
  </si>
  <si>
    <t>EMEA-2022-131744</t>
  </si>
  <si>
    <t>C2SNCHH7M7</t>
  </si>
  <si>
    <t>AMER-2021-160864</t>
  </si>
  <si>
    <t>EG1X1ETT88</t>
  </si>
  <si>
    <t>EMEA-2021-147690</t>
  </si>
  <si>
    <t>G01R4JTG5F</t>
  </si>
  <si>
    <t>EMEA-2021-163923</t>
  </si>
  <si>
    <t>227MF8N52T</t>
  </si>
  <si>
    <t>EMEA-2022-125724</t>
  </si>
  <si>
    <t>X8NNPC9G88</t>
  </si>
  <si>
    <t>AMER-2021-111612</t>
  </si>
  <si>
    <t>85SLN6DRK5</t>
  </si>
  <si>
    <t>EMEA-2021-156853</t>
  </si>
  <si>
    <t>OHL6Z8W81C</t>
  </si>
  <si>
    <t>APJ-2020-103086</t>
  </si>
  <si>
    <t>1F0NWENMUK</t>
  </si>
  <si>
    <t>AMER-2022-129280</t>
  </si>
  <si>
    <t>Chloe Vance</t>
  </si>
  <si>
    <t>DYXMU8PBCJ</t>
  </si>
  <si>
    <t>AMER-2021-161242</t>
  </si>
  <si>
    <t>NPKB0PAA3Y</t>
  </si>
  <si>
    <t>EMEA-2020-130428</t>
  </si>
  <si>
    <t>VHUK7DJMVN</t>
  </si>
  <si>
    <t>AMER-2023-104388</t>
  </si>
  <si>
    <t>6UA5TL96IA</t>
  </si>
  <si>
    <t>AMER-2021-113131</t>
  </si>
  <si>
    <t>P3RFSSUWL3</t>
  </si>
  <si>
    <t>AMER-2021-148495</t>
  </si>
  <si>
    <t>5OG3P23PAJ</t>
  </si>
  <si>
    <t>APJ-2021-143147</t>
  </si>
  <si>
    <t>LMJ96LMQEY</t>
  </si>
  <si>
    <t>EMEA-2023-152975</t>
  </si>
  <si>
    <t>EB3OVYSJAR</t>
  </si>
  <si>
    <t>EMEA-2022-107475</t>
  </si>
  <si>
    <t>NQD60O31HI</t>
  </si>
  <si>
    <t>EMEA-2023-116127</t>
  </si>
  <si>
    <t>AIF06KSW5M</t>
  </si>
  <si>
    <t>AMER-2023-132584</t>
  </si>
  <si>
    <t>BOSFLKM9OV</t>
  </si>
  <si>
    <t>EMEA-2022-160598</t>
  </si>
  <si>
    <t>H1TISCAZVW</t>
  </si>
  <si>
    <t>AMER-2022-108630</t>
  </si>
  <si>
    <t>MTZGZWNNNU</t>
  </si>
  <si>
    <t>APJ-2023-129203</t>
  </si>
  <si>
    <t>QL41PF17OA</t>
  </si>
  <si>
    <t>APJ-2023-110940</t>
  </si>
  <si>
    <t>QAUJZRLVOV</t>
  </si>
  <si>
    <t>APJ-2020-119172</t>
  </si>
  <si>
    <t>7N2BP06BME</t>
  </si>
  <si>
    <t>APJ-2022-105452</t>
  </si>
  <si>
    <t>ZI4TC7EL2N</t>
  </si>
  <si>
    <t>EMEA-2023-108931</t>
  </si>
  <si>
    <t>PSQ0757OFF</t>
  </si>
  <si>
    <t>AMER-2023-104619</t>
  </si>
  <si>
    <t>65R3PJF4DC</t>
  </si>
  <si>
    <t>AMER-2021-149517</t>
  </si>
  <si>
    <t>IZCWVDDYQ4</t>
  </si>
  <si>
    <t>EMEA-2021-116841</t>
  </si>
  <si>
    <t>4MTPWI6E2R</t>
  </si>
  <si>
    <t>APJ-2023-107797</t>
  </si>
  <si>
    <t>U95J64D1YA</t>
  </si>
  <si>
    <t>EMEA-2022-117604</t>
  </si>
  <si>
    <t>O2DAYW6MZM</t>
  </si>
  <si>
    <t>EMEA-2020-130155</t>
  </si>
  <si>
    <t>5L0NH141NH</t>
  </si>
  <si>
    <t>EMEA-2022-129861</t>
  </si>
  <si>
    <t>MP6DRGU564</t>
  </si>
  <si>
    <t>EMEA-2021-138625</t>
  </si>
  <si>
    <t>8OAWNUXHYS</t>
  </si>
  <si>
    <t>AMER-2023-122672</t>
  </si>
  <si>
    <t>6LIY34DKJJ</t>
  </si>
  <si>
    <t>EMEA-2023-117128</t>
  </si>
  <si>
    <t>BCZN84YSW1</t>
  </si>
  <si>
    <t>AMER-2022-130638</t>
  </si>
  <si>
    <t>KFOLLJAKUC</t>
  </si>
  <si>
    <t>EMEA-2023-144365</t>
  </si>
  <si>
    <t>I6PSPYKO9L</t>
  </si>
  <si>
    <t>AMER-2022-110086</t>
  </si>
  <si>
    <t>7JZ406MUYP</t>
  </si>
  <si>
    <t>AMER-2020-128524</t>
  </si>
  <si>
    <t>XVUHFCI7VE</t>
  </si>
  <si>
    <t>AMER-2022-140256</t>
  </si>
  <si>
    <t>FHGBB2NW0J</t>
  </si>
  <si>
    <t>AMER-2023-160633</t>
  </si>
  <si>
    <t>KBG627T3JF</t>
  </si>
  <si>
    <t>AMER-2020-115133</t>
  </si>
  <si>
    <t>1IFMQHZJP8</t>
  </si>
  <si>
    <t>APJ-2023-137449</t>
  </si>
  <si>
    <t>VQXQHCAY0V</t>
  </si>
  <si>
    <t>APJ-2023-103520</t>
  </si>
  <si>
    <t>MJPOCPZRDY</t>
  </si>
  <si>
    <t>AMER-2020-139283</t>
  </si>
  <si>
    <t>XQ3K57E5DG</t>
  </si>
  <si>
    <t>AMER-2020-118192</t>
  </si>
  <si>
    <t>D4Z08RLOMC</t>
  </si>
  <si>
    <t>EMEA-2022-168844</t>
  </si>
  <si>
    <t>QTC01AOLA8</t>
  </si>
  <si>
    <t>EMEA-2023-154809</t>
  </si>
  <si>
    <t>067KDJQHDS</t>
  </si>
  <si>
    <t>APJ-2020-151330</t>
  </si>
  <si>
    <t>T6RXKVEE7A</t>
  </si>
  <si>
    <t>AMER-2020-124702</t>
  </si>
  <si>
    <t>LEXRX0VX1W</t>
  </si>
  <si>
    <t>AMER-2023-125808</t>
  </si>
  <si>
    <t>99Z40GE2TM</t>
  </si>
  <si>
    <t>EMEA-2021-116638</t>
  </si>
  <si>
    <t>MENYXXSXEX</t>
  </si>
  <si>
    <t>AMER-2020-104563</t>
  </si>
  <si>
    <t>4F6OHOQVR2</t>
  </si>
  <si>
    <t>AMER-2023-107979</t>
  </si>
  <si>
    <t>FQIPR0K31P</t>
  </si>
  <si>
    <t>EMEA-2020-150518</t>
  </si>
  <si>
    <t>OZCNGRMGOU</t>
  </si>
  <si>
    <t>AMER-2022-107104</t>
  </si>
  <si>
    <t>KMXL5J663R</t>
  </si>
  <si>
    <t>AMER-2023-161893</t>
  </si>
  <si>
    <t>CGPRWQ2JD7</t>
  </si>
  <si>
    <t>EMEA-2020-156160</t>
  </si>
  <si>
    <t>MHZBX1T15S</t>
  </si>
  <si>
    <t>AMER-2020-100860</t>
  </si>
  <si>
    <t>T3NURF3EZL</t>
  </si>
  <si>
    <t>AMER-2022-160717</t>
  </si>
  <si>
    <t>OE3WGPY1VH</t>
  </si>
  <si>
    <t>AMER-2023-132619</t>
  </si>
  <si>
    <t>YZ4E4RN4SR</t>
  </si>
  <si>
    <t>AMER-2021-120957</t>
  </si>
  <si>
    <t>WDC5ZYUQTM</t>
  </si>
  <si>
    <t>AMER-2023-157448</t>
  </si>
  <si>
    <t>30QJTC615E</t>
  </si>
  <si>
    <t>AMER-2022-126270</t>
  </si>
  <si>
    <t>Everett</t>
  </si>
  <si>
    <t>RW5YI29G72</t>
  </si>
  <si>
    <t>EMEA-2023-145275</t>
  </si>
  <si>
    <t>UE8JQPQI8T</t>
  </si>
  <si>
    <t>EMEA-2021-133396</t>
  </si>
  <si>
    <t>1PWJMDUM38</t>
  </si>
  <si>
    <t>AMER-2023-140312</t>
  </si>
  <si>
    <t>Clinton</t>
  </si>
  <si>
    <t>MSQZZ5QM4O</t>
  </si>
  <si>
    <t>EMEA-2022-114867</t>
  </si>
  <si>
    <t>J9JMJ0450Z</t>
  </si>
  <si>
    <t>APJ-2020-164644</t>
  </si>
  <si>
    <t>VV2Z0WSLRY</t>
  </si>
  <si>
    <t>AMER-2022-137393</t>
  </si>
  <si>
    <t>40YMYWFO0S</t>
  </si>
  <si>
    <t>APJ-2020-120145</t>
  </si>
  <si>
    <t>D7GJMEEY5J</t>
  </si>
  <si>
    <t>EMEA-2022-144785</t>
  </si>
  <si>
    <t>PDDBP0E5D7</t>
  </si>
  <si>
    <t>AMER-2021-130113</t>
  </si>
  <si>
    <t>5VWS47X2VR</t>
  </si>
  <si>
    <t>AMER-2023-122770</t>
  </si>
  <si>
    <t>ITDGXS6I7A</t>
  </si>
  <si>
    <t>AMER-2023-118668</t>
  </si>
  <si>
    <t>I9M1T5GQGD</t>
  </si>
  <si>
    <t>AMER-2023-116498</t>
  </si>
  <si>
    <t>W25IZV57C6</t>
  </si>
  <si>
    <t>APJ-2023-130603</t>
  </si>
  <si>
    <t>29P671QNQ6</t>
  </si>
  <si>
    <t>EMEA-2023-135986</t>
  </si>
  <si>
    <t>9A1UP5C2F3</t>
  </si>
  <si>
    <t>EMEA-2023-140536</t>
  </si>
  <si>
    <t>48UI7UKJE9</t>
  </si>
  <si>
    <t>APJ-2021-130183</t>
  </si>
  <si>
    <t>BYR1JKOEZV</t>
  </si>
  <si>
    <t>EMEA-2021-107902</t>
  </si>
  <si>
    <t>49FGOGHPXL</t>
  </si>
  <si>
    <t>AMER-2023-130148</t>
  </si>
  <si>
    <t>95U5Q0T9Q9</t>
  </si>
  <si>
    <t>AMER-2022-151260</t>
  </si>
  <si>
    <t>5B20WO8C4C</t>
  </si>
  <si>
    <t>AMER-2020-144281</t>
  </si>
  <si>
    <t>JNCZNBNZEN</t>
  </si>
  <si>
    <t>EMEA-2022-122511</t>
  </si>
  <si>
    <t>4YWEWPDTWM</t>
  </si>
  <si>
    <t>AMER-2023-154116</t>
  </si>
  <si>
    <t>17Z37CTX06</t>
  </si>
  <si>
    <t>AMER-2022-105291</t>
  </si>
  <si>
    <t>RJ8CLR5RYA</t>
  </si>
  <si>
    <t>APJ-2023-147032</t>
  </si>
  <si>
    <t>6ACGJCESFT</t>
  </si>
  <si>
    <t>AMER-2023-125990</t>
  </si>
  <si>
    <t>LJPRX8U2CJ</t>
  </si>
  <si>
    <t>AMER-2022-161746</t>
  </si>
  <si>
    <t>RX6HJ5KG54</t>
  </si>
  <si>
    <t>EMEA-2020-114251</t>
  </si>
  <si>
    <t>17UAO7QFPL</t>
  </si>
  <si>
    <t>AMER-2022-116379</t>
  </si>
  <si>
    <t>S7K7Q4RSHC</t>
  </si>
  <si>
    <t>EMEA-2022-144477</t>
  </si>
  <si>
    <t>YBESGSKR49</t>
  </si>
  <si>
    <t>APJ-2022-108210</t>
  </si>
  <si>
    <t>O0XB9QH8X2</t>
  </si>
  <si>
    <t>EMEA-2023-166835</t>
  </si>
  <si>
    <t>EH8XTX0U1V</t>
  </si>
  <si>
    <t>EMEA-2022-119641</t>
  </si>
  <si>
    <t>GZQV4UTIAK</t>
  </si>
  <si>
    <t>EMEA-2022-105781</t>
  </si>
  <si>
    <t>VX66JYFRPO</t>
  </si>
  <si>
    <t>EMEA-2020-101364</t>
  </si>
  <si>
    <t>X7938S8JP8</t>
  </si>
  <si>
    <t>APJ-2021-117898</t>
  </si>
  <si>
    <t>K9PUVBO2S3</t>
  </si>
  <si>
    <t>APJ-2023-142293</t>
  </si>
  <si>
    <t>RUK3MK3UAI</t>
  </si>
  <si>
    <t>APJ-2023-167395</t>
  </si>
  <si>
    <t>D0K513TOU1</t>
  </si>
  <si>
    <t>AMER-2020-111962</t>
  </si>
  <si>
    <t>626DDEXOQF</t>
  </si>
  <si>
    <t>AMER-2023-124261</t>
  </si>
  <si>
    <t>ZHAGUMJJ1F</t>
  </si>
  <si>
    <t>EMEA-2020-114321</t>
  </si>
  <si>
    <t>2LN05NIDYB</t>
  </si>
  <si>
    <t>EMEA-2020-128062</t>
  </si>
  <si>
    <t>EPJ4ARKS3Y</t>
  </si>
  <si>
    <t>AMER-2021-100069</t>
  </si>
  <si>
    <t>4G0ROE0TLR</t>
  </si>
  <si>
    <t>AMER-2023-129294</t>
  </si>
  <si>
    <t>7U0G6VHKB2</t>
  </si>
  <si>
    <t>EMEA-2021-117086</t>
  </si>
  <si>
    <t>OO12JK36OM</t>
  </si>
  <si>
    <t>AMER-2023-131303</t>
  </si>
  <si>
    <t>EB7DYKCAH1</t>
  </si>
  <si>
    <t>APJ-2022-137127</t>
  </si>
  <si>
    <t>H047ZKB8G8</t>
  </si>
  <si>
    <t>APJ-2023-141782</t>
  </si>
  <si>
    <t>C3TUA1QH8E</t>
  </si>
  <si>
    <t>AMER-2023-137505</t>
  </si>
  <si>
    <t>QQHJZFKMW9</t>
  </si>
  <si>
    <t>APJ-2020-140914</t>
  </si>
  <si>
    <t>335UN0JQCF</t>
  </si>
  <si>
    <t>EMEA-2022-158358</t>
  </si>
  <si>
    <t>3LMYOVONWJ</t>
  </si>
  <si>
    <t>APJ-2022-113390</t>
  </si>
  <si>
    <t>2MK62JDL1L</t>
  </si>
  <si>
    <t>AMER-2022-158680</t>
  </si>
  <si>
    <t>XNYDSKAJG3</t>
  </si>
  <si>
    <t>EMEA-2023-113705</t>
  </si>
  <si>
    <t>HATSVJ18A5</t>
  </si>
  <si>
    <t>AMER-2022-146913</t>
  </si>
  <si>
    <t>I1IISX1FK9</t>
  </si>
  <si>
    <t>EMEA-2023-159135</t>
  </si>
  <si>
    <t>Z8EL9WTVFF</t>
  </si>
  <si>
    <t>AMER-2020-121762</t>
  </si>
  <si>
    <t>K2CP0CUQUY</t>
  </si>
  <si>
    <t>AMER-2020-123855</t>
  </si>
  <si>
    <t>RC4PBMIOE5</t>
  </si>
  <si>
    <t>EMEA-2023-101959</t>
  </si>
  <si>
    <t>CFQJ5Y3HTN</t>
  </si>
  <si>
    <t>AMER-2023-102659</t>
  </si>
  <si>
    <t>C9S2R1F3FW</t>
  </si>
  <si>
    <t>AMER-2023-142328</t>
  </si>
  <si>
    <t>2G3VY7ZYPH</t>
  </si>
  <si>
    <t>EMEA-2022-123533</t>
  </si>
  <si>
    <t>OAFIREBUR5</t>
  </si>
  <si>
    <t>EMEA-2022-104983</t>
  </si>
  <si>
    <t>SZ62MINUY1</t>
  </si>
  <si>
    <t>EMEA-2022-160234</t>
  </si>
  <si>
    <t>P0WP065E07</t>
  </si>
  <si>
    <t>APJ-2020-169019</t>
  </si>
  <si>
    <t>FT1VQ5PHAG</t>
  </si>
  <si>
    <t>EMEA-2022-153178</t>
  </si>
  <si>
    <t>8VOBXB561C</t>
  </si>
  <si>
    <t>AMER-2021-149748</t>
  </si>
  <si>
    <t>IVBZO5Y063</t>
  </si>
  <si>
    <t>EMEA-2021-155635</t>
  </si>
  <si>
    <t>1HF1P5SNKT</t>
  </si>
  <si>
    <t>EMEA-2020-114377</t>
  </si>
  <si>
    <t>UZMISAS0DI</t>
  </si>
  <si>
    <t>APJ-2023-144491</t>
  </si>
  <si>
    <t>0I7Q4V57MU</t>
  </si>
  <si>
    <t>APJ-2020-127166</t>
  </si>
  <si>
    <t>6VMDNUMPVC</t>
  </si>
  <si>
    <t>APJ-2022-125920</t>
  </si>
  <si>
    <t>Q2V9RONS7N</t>
  </si>
  <si>
    <t>AMER-2021-128608</t>
  </si>
  <si>
    <t>KMJI8UKYKL</t>
  </si>
  <si>
    <t>AMER-2023-137918</t>
  </si>
  <si>
    <t>Memphis</t>
  </si>
  <si>
    <t>Y35751O6TH</t>
  </si>
  <si>
    <t>EMEA-2021-122973</t>
  </si>
  <si>
    <t>LS2ATOSSZL</t>
  </si>
  <si>
    <t>EMEA-2022-136322</t>
  </si>
  <si>
    <t>051FKE7NAT</t>
  </si>
  <si>
    <t>EMEA-2023-107209</t>
  </si>
  <si>
    <t>2CDLMTTX2U</t>
  </si>
  <si>
    <t>APJ-2023-145093</t>
  </si>
  <si>
    <t>APBS992XB0</t>
  </si>
  <si>
    <t>EMEA-2020-139640</t>
  </si>
  <si>
    <t>BXG754B9J8</t>
  </si>
  <si>
    <t>AMER-2022-117583</t>
  </si>
  <si>
    <t>P9VY7N7MF5</t>
  </si>
  <si>
    <t>EMEA-2021-162201</t>
  </si>
  <si>
    <t>TIXR32WXLN</t>
  </si>
  <si>
    <t>AMER-2020-164406</t>
  </si>
  <si>
    <t>CYNGYNIIZR</t>
  </si>
  <si>
    <t>EMEA-2023-169999</t>
  </si>
  <si>
    <t>FTRN8DSZMD</t>
  </si>
  <si>
    <t>EMEA-2023-152842</t>
  </si>
  <si>
    <t>5LSIDMWDXH</t>
  </si>
  <si>
    <t>APJ-2020-113257</t>
  </si>
  <si>
    <t>SMI0EZ702J</t>
  </si>
  <si>
    <t>APJ-2020-133963</t>
  </si>
  <si>
    <t>1NU2FK9B9M</t>
  </si>
  <si>
    <t>AMER-2023-130302</t>
  </si>
  <si>
    <t>PK6HC7MJ15</t>
  </si>
  <si>
    <t>APJ-2022-126627</t>
  </si>
  <si>
    <t>0AOOGWOA0U</t>
  </si>
  <si>
    <t>AMER-2022-125402</t>
  </si>
  <si>
    <t>CYW5BQ5FY5</t>
  </si>
  <si>
    <t>APJ-2020-163867</t>
  </si>
  <si>
    <t>A3IZZ70LQE</t>
  </si>
  <si>
    <t>AMER-2023-169327</t>
  </si>
  <si>
    <t>QZH4DIZEC9</t>
  </si>
  <si>
    <t>AMER-2020-142979</t>
  </si>
  <si>
    <t>UAON5J5662</t>
  </si>
  <si>
    <t>EMEA-2022-158155</t>
  </si>
  <si>
    <t>R664SYIZXI</t>
  </si>
  <si>
    <t>AMER-2023-138870</t>
  </si>
  <si>
    <t>HJVGDQBVSZ</t>
  </si>
  <si>
    <t>EMEA-2020-120950</t>
  </si>
  <si>
    <t>Q85E6M9ZWN</t>
  </si>
  <si>
    <t>AMER-2021-164301</t>
  </si>
  <si>
    <t>BDVMP1KIT9</t>
  </si>
  <si>
    <t>APJ-2023-113278</t>
  </si>
  <si>
    <t>9D50KC4SG0</t>
  </si>
  <si>
    <t>EMEA-2021-116981</t>
  </si>
  <si>
    <t>YDBAWYO9J6</t>
  </si>
  <si>
    <t>AMER-2020-114195</t>
  </si>
  <si>
    <t>VYUFWNKBAP</t>
  </si>
  <si>
    <t>APJ-2023-146269</t>
  </si>
  <si>
    <t>MTNFR1IHF0</t>
  </si>
  <si>
    <t>EMEA-2022-100587</t>
  </si>
  <si>
    <t>GXWB7ZSI5U</t>
  </si>
  <si>
    <t>AMER-2022-166653</t>
  </si>
  <si>
    <t>L9HA3AKN2K</t>
  </si>
  <si>
    <t>EMEA-2021-130855</t>
  </si>
  <si>
    <t>4BCG2O2WTG</t>
  </si>
  <si>
    <t>AMER-2023-166324</t>
  </si>
  <si>
    <t>ESP94KDSKO</t>
  </si>
  <si>
    <t>EMEA-2022-122581</t>
  </si>
  <si>
    <t>Q0981D9F2I</t>
  </si>
  <si>
    <t>AMER-2021-104297</t>
  </si>
  <si>
    <t>LT1F9GIX9J</t>
  </si>
  <si>
    <t>EMEA-2020-153927</t>
  </si>
  <si>
    <t>T3LZV6BF02</t>
  </si>
  <si>
    <t>AMER-2020-112291</t>
  </si>
  <si>
    <t>MESH1IELNS</t>
  </si>
  <si>
    <t>APJ-2020-146997</t>
  </si>
  <si>
    <t>9XWX0LE7EB</t>
  </si>
  <si>
    <t>EMEA-2023-169607</t>
  </si>
  <si>
    <t>1T8ZG46SVD</t>
  </si>
  <si>
    <t>EMEA-2021-127544</t>
  </si>
  <si>
    <t>S8VUYO89VX</t>
  </si>
  <si>
    <t>AMER-2023-166499</t>
  </si>
  <si>
    <t>VPCCQKP6Q6</t>
  </si>
  <si>
    <t>EMEA-2022-115441</t>
  </si>
  <si>
    <t>IMJWZYD4HO</t>
  </si>
  <si>
    <t>APJ-2020-115049</t>
  </si>
  <si>
    <t>2RJMI934DR</t>
  </si>
  <si>
    <t>APJ-2020-156342</t>
  </si>
  <si>
    <t>7YE7XE2E13</t>
  </si>
  <si>
    <t>AMER-2022-112830</t>
  </si>
  <si>
    <t>F1BYO0UFUS</t>
  </si>
  <si>
    <t>AMER-2020-117380</t>
  </si>
  <si>
    <t>KZ5FO4X8S4</t>
  </si>
  <si>
    <t>EMEA-2023-117646</t>
  </si>
  <si>
    <t>N2KLD6B6R8</t>
  </si>
  <si>
    <t>APJ-2020-122609</t>
  </si>
  <si>
    <t>MUKTG0SU3Z</t>
  </si>
  <si>
    <t>AMER-2021-129007</t>
  </si>
  <si>
    <t>AVAESYHFIE</t>
  </si>
  <si>
    <t>EMEA-2020-157231</t>
  </si>
  <si>
    <t>8M91IS12AH</t>
  </si>
  <si>
    <t>AMER-2021-132388</t>
  </si>
  <si>
    <t>1D8NW2ABR8</t>
  </si>
  <si>
    <t>EMEA-2023-160927</t>
  </si>
  <si>
    <t>TXXRV135GO</t>
  </si>
  <si>
    <t>EMEA-2021-105508</t>
  </si>
  <si>
    <t>KB9DJBI191</t>
  </si>
  <si>
    <t>APJ-2022-149272</t>
  </si>
  <si>
    <t>K3V42X3SJ3</t>
  </si>
  <si>
    <t>AMER-2020-111360</t>
  </si>
  <si>
    <t>09OW8NBK26</t>
  </si>
  <si>
    <t>APJ-2023-162124</t>
  </si>
  <si>
    <t>RRPQAZMY2M</t>
  </si>
  <si>
    <t>EMEA-2021-159534</t>
  </si>
  <si>
    <t>GYZ5JD6TDD</t>
  </si>
  <si>
    <t>AMER-2022-129630</t>
  </si>
  <si>
    <t>8JNJSU2BZI</t>
  </si>
  <si>
    <t>AMER-2021-104948</t>
  </si>
  <si>
    <t>VWSREDS2KU</t>
  </si>
  <si>
    <t>EMEA-2020-166555</t>
  </si>
  <si>
    <t>ZHE9SDAS5Y</t>
  </si>
  <si>
    <t>EMEA-2022-114405</t>
  </si>
  <si>
    <t>6FHG6A9OEM</t>
  </si>
  <si>
    <t>EMEA-2023-132955</t>
  </si>
  <si>
    <t>0X3TL9WYVV</t>
  </si>
  <si>
    <t>AMER-2022-164889</t>
  </si>
  <si>
    <t>VUFH0WTN7O</t>
  </si>
  <si>
    <t>EMEA-2022-169824</t>
  </si>
  <si>
    <t>NJQWON4TP6</t>
  </si>
  <si>
    <t>AMER-2023-164028</t>
  </si>
  <si>
    <t>YKQKKEWGZQ</t>
  </si>
  <si>
    <t>AMER-2020-143371</t>
  </si>
  <si>
    <t>UPQPITMHDF</t>
  </si>
  <si>
    <t>AMER-2021-145415</t>
  </si>
  <si>
    <t>LE5T7TX3LX</t>
  </si>
  <si>
    <t>EMEA-2020-111157</t>
  </si>
  <si>
    <t>6BS8TLRLGR</t>
  </si>
  <si>
    <t>APJ-2023-121559</t>
  </si>
  <si>
    <t>ZTX5WHU4ZQ</t>
  </si>
  <si>
    <t>AMER-2021-141593</t>
  </si>
  <si>
    <t>Q34KII70H9</t>
  </si>
  <si>
    <t>EMEA-2020-143287</t>
  </si>
  <si>
    <t>ST41YO2JD6</t>
  </si>
  <si>
    <t>AMER-2023-137421</t>
  </si>
  <si>
    <t>Y38SCF8U8A</t>
  </si>
  <si>
    <t>EMEA-2023-141446</t>
  </si>
  <si>
    <t>W5P2QNV70H</t>
  </si>
  <si>
    <t>APJ-2021-168088</t>
  </si>
  <si>
    <t>LZWZR98NZY</t>
  </si>
  <si>
    <t>EMEA-2021-143700</t>
  </si>
  <si>
    <t>UUX03PMDVA</t>
  </si>
  <si>
    <t>APJ-2022-146374</t>
  </si>
  <si>
    <t>6ZJ996WKBM</t>
  </si>
  <si>
    <t>AMER-2023-153871</t>
  </si>
  <si>
    <t>J14DOIVVD3</t>
  </si>
  <si>
    <t>EMEA-2021-103772</t>
  </si>
  <si>
    <t>T8H70RRODP</t>
  </si>
  <si>
    <t>APJ-2022-130225</t>
  </si>
  <si>
    <t>2SFABWOLEL</t>
  </si>
  <si>
    <t>AMER-2022-103674</t>
  </si>
  <si>
    <t>NO3ZDC1UUV</t>
  </si>
  <si>
    <t>EMEA-2021-151435</t>
  </si>
  <si>
    <t>E5FEOG2BGB</t>
  </si>
  <si>
    <t>AMER-2023-163566</t>
  </si>
  <si>
    <t>HW83K71WWG</t>
  </si>
  <si>
    <t>AMER-2022-157728</t>
  </si>
  <si>
    <t>A3XS9BYHG8</t>
  </si>
  <si>
    <t>EMEA-2021-100251</t>
  </si>
  <si>
    <t>HR60J3H8TZ</t>
  </si>
  <si>
    <t>AMER-2022-125794</t>
  </si>
  <si>
    <t>PO8DG1HX3V</t>
  </si>
  <si>
    <t>EMEA-2023-163629</t>
  </si>
  <si>
    <t>GGI2WZG0KP</t>
  </si>
  <si>
    <t>EMEA-2020-110422</t>
  </si>
  <si>
    <t>ETHXMB5TMD</t>
  </si>
  <si>
    <t>AMER-2023-121258</t>
  </si>
  <si>
    <t>LYHOKTRY7L</t>
  </si>
  <si>
    <t>AMER-2023-119914</t>
  </si>
  <si>
    <t>3NTBV9B3PS</t>
  </si>
  <si>
    <t>Acquisition Cost</t>
  </si>
  <si>
    <t>Row Labels</t>
  </si>
  <si>
    <t>Grand Total</t>
  </si>
  <si>
    <t>Sum of Sales</t>
  </si>
  <si>
    <t>Revenue</t>
  </si>
  <si>
    <t>Burn Rate</t>
  </si>
  <si>
    <t>Run Rate</t>
  </si>
  <si>
    <t>New Customers</t>
  </si>
  <si>
    <t>CAC</t>
  </si>
  <si>
    <t>Sum of Acquisition Cost</t>
  </si>
  <si>
    <t>First Order Date</t>
  </si>
  <si>
    <t>Count of Customer ID</t>
  </si>
  <si>
    <t>Notes</t>
  </si>
  <si>
    <t>Average CAC</t>
  </si>
  <si>
    <r>
      <rPr>
        <b/>
        <sz val="11"/>
        <color theme="1"/>
        <rFont val="Calibri"/>
        <family val="2"/>
        <scheme val="minor"/>
      </rPr>
      <t>Average Revenue per Custome</t>
    </r>
    <r>
      <rPr>
        <sz val="11"/>
        <color theme="1"/>
        <rFont val="Calibri"/>
        <family val="2"/>
        <scheme val="minor"/>
      </rPr>
      <t>r</t>
    </r>
  </si>
  <si>
    <t>Last Order Date</t>
  </si>
  <si>
    <t>Lifespan</t>
  </si>
  <si>
    <t>Average Lifespan</t>
  </si>
  <si>
    <t>LTV</t>
  </si>
  <si>
    <t>LTV:CAC Ratio</t>
  </si>
  <si>
    <t>Cohort Month</t>
  </si>
  <si>
    <t>Column Labels</t>
  </si>
  <si>
    <t>Retention Heatmap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</si>
</sst>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₹&quot;\ #,##0.00;[Red]&quot;₹&quot;\ 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34" borderId="0" xfId="0" applyFont="1" applyFill="1" applyAlignment="1">
      <alignment horizontal="center"/>
    </xf>
    <xf numFmtId="164" fontId="16" fillId="34" borderId="0" xfId="0" applyNumberFormat="1" applyFont="1" applyFill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0" fillId="35" borderId="14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35" borderId="16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16" fillId="0" borderId="24" xfId="0" applyFont="1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6" fillId="0" borderId="28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18" fillId="0" borderId="24" xfId="0" applyFon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18" fillId="0" borderId="28" xfId="0" applyFont="1" applyBorder="1" applyAlignment="1">
      <alignment horizontal="center"/>
    </xf>
    <xf numFmtId="164" fontId="0" fillId="0" borderId="29" xfId="0" applyNumberFormat="1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0" fontId="0" fillId="0" borderId="20" xfId="0" applyBorder="1" applyAlignment="1">
      <alignment horizontal="center" wrapText="1"/>
    </xf>
    <xf numFmtId="0" fontId="16" fillId="0" borderId="21" xfId="0" applyFont="1" applyBorder="1" applyAlignment="1">
      <alignment horizontal="center" wrapText="1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164" fontId="19" fillId="0" borderId="20" xfId="0" applyNumberFormat="1" applyFont="1" applyBorder="1" applyAlignment="1">
      <alignment horizontal="center"/>
    </xf>
    <xf numFmtId="2" fontId="19" fillId="0" borderId="21" xfId="0" applyNumberFormat="1" applyFont="1" applyBorder="1" applyAlignment="1">
      <alignment horizontal="center"/>
    </xf>
    <xf numFmtId="164" fontId="19" fillId="0" borderId="21" xfId="0" applyNumberFormat="1" applyFont="1" applyBorder="1" applyAlignment="1">
      <alignment horizontal="center"/>
    </xf>
    <xf numFmtId="164" fontId="19" fillId="0" borderId="22" xfId="0" applyNumberFormat="1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4">
    <dxf>
      <numFmt numFmtId="0" formatCode="General"/>
    </dxf>
    <dxf>
      <numFmt numFmtId="164" formatCode="&quot;₹&quot;\ #,##0.00;[Red]&quot;₹&quot;\ #,##0.00"/>
    </dxf>
    <dxf>
      <numFmt numFmtId="19" formatCode="dd/mm/yyyy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1" defaultTableStyle="TableStyleMedium2" defaultPivotStyle="PivotStyleLight16">
    <tableStyle name="Invisible" pivot="0" table="0" count="0" xr9:uid="{F04E5C65-4BFF-4637-8529-C7BDB8B735A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effectLst/>
              </a:rPr>
              <a:t>Monthly Revenue Trend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>
          <a:innerShdw blurRad="63500" dist="50800" dir="16200000">
            <a:prstClr val="black">
              <a:alpha val="50000"/>
            </a:prstClr>
          </a:innerShdw>
        </a:effectLst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baseline="0">
              <a:solidFill>
                <a:srgbClr val="44546A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Metrics'!$H$1</c:f>
              <c:strCache>
                <c:ptCount val="1"/>
                <c:pt idx="0">
                  <c:v>Revenue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Metrics'!$G$2:$G$49</c:f>
              <c:strCache>
                <c:ptCount val="48"/>
                <c:pt idx="0">
                  <c:v>2020-01</c:v>
                </c:pt>
                <c:pt idx="1">
                  <c:v>2020-02</c:v>
                </c:pt>
                <c:pt idx="2">
                  <c:v>2020-03</c:v>
                </c:pt>
                <c:pt idx="3">
                  <c:v>2020-04</c:v>
                </c:pt>
                <c:pt idx="4">
                  <c:v>2020-05</c:v>
                </c:pt>
                <c:pt idx="5">
                  <c:v>2020-06</c:v>
                </c:pt>
                <c:pt idx="6">
                  <c:v>2020-07</c:v>
                </c:pt>
                <c:pt idx="7">
                  <c:v>2020-08</c:v>
                </c:pt>
                <c:pt idx="8">
                  <c:v>2020-09</c:v>
                </c:pt>
                <c:pt idx="9">
                  <c:v>2020-10</c:v>
                </c:pt>
                <c:pt idx="10">
                  <c:v>2020-11</c:v>
                </c:pt>
                <c:pt idx="11">
                  <c:v>2020-12</c:v>
                </c:pt>
                <c:pt idx="12">
                  <c:v>2021-01</c:v>
                </c:pt>
                <c:pt idx="13">
                  <c:v>2021-02</c:v>
                </c:pt>
                <c:pt idx="14">
                  <c:v>2021-03</c:v>
                </c:pt>
                <c:pt idx="15">
                  <c:v>2021-04</c:v>
                </c:pt>
                <c:pt idx="16">
                  <c:v>2021-05</c:v>
                </c:pt>
                <c:pt idx="17">
                  <c:v>2021-06</c:v>
                </c:pt>
                <c:pt idx="18">
                  <c:v>2021-07</c:v>
                </c:pt>
                <c:pt idx="19">
                  <c:v>2021-08</c:v>
                </c:pt>
                <c:pt idx="20">
                  <c:v>2021-09</c:v>
                </c:pt>
                <c:pt idx="21">
                  <c:v>2021-10</c:v>
                </c:pt>
                <c:pt idx="22">
                  <c:v>2021-11</c:v>
                </c:pt>
                <c:pt idx="23">
                  <c:v>2021-12</c:v>
                </c:pt>
                <c:pt idx="24">
                  <c:v>2022-01</c:v>
                </c:pt>
                <c:pt idx="25">
                  <c:v>2022-02</c:v>
                </c:pt>
                <c:pt idx="26">
                  <c:v>2022-03</c:v>
                </c:pt>
                <c:pt idx="27">
                  <c:v>2022-04</c:v>
                </c:pt>
                <c:pt idx="28">
                  <c:v>2022-05</c:v>
                </c:pt>
                <c:pt idx="29">
                  <c:v>2022-06</c:v>
                </c:pt>
                <c:pt idx="30">
                  <c:v>2022-07</c:v>
                </c:pt>
                <c:pt idx="31">
                  <c:v>2022-08</c:v>
                </c:pt>
                <c:pt idx="32">
                  <c:v>2022-09</c:v>
                </c:pt>
                <c:pt idx="33">
                  <c:v>2022-10</c:v>
                </c:pt>
                <c:pt idx="34">
                  <c:v>2022-11</c:v>
                </c:pt>
                <c:pt idx="35">
                  <c:v>2022-12</c:v>
                </c:pt>
                <c:pt idx="36">
                  <c:v>2023-01</c:v>
                </c:pt>
                <c:pt idx="37">
                  <c:v>2023-02</c:v>
                </c:pt>
                <c:pt idx="38">
                  <c:v>2023-03</c:v>
                </c:pt>
                <c:pt idx="39">
                  <c:v>2023-04</c:v>
                </c:pt>
                <c:pt idx="40">
                  <c:v>2023-05</c:v>
                </c:pt>
                <c:pt idx="41">
                  <c:v>2023-06</c:v>
                </c:pt>
                <c:pt idx="42">
                  <c:v>2023-07</c:v>
                </c:pt>
                <c:pt idx="43">
                  <c:v>2023-08</c:v>
                </c:pt>
                <c:pt idx="44">
                  <c:v>2023-09</c:v>
                </c:pt>
                <c:pt idx="45">
                  <c:v>2023-10</c:v>
                </c:pt>
                <c:pt idx="46">
                  <c:v>2023-11</c:v>
                </c:pt>
                <c:pt idx="47">
                  <c:v>2023-12</c:v>
                </c:pt>
              </c:strCache>
            </c:strRef>
          </c:cat>
          <c:val>
            <c:numRef>
              <c:f>'Monthly Metrics'!$H$2:$H$49</c:f>
              <c:numCache>
                <c:formatCode>General</c:formatCode>
                <c:ptCount val="48"/>
                <c:pt idx="0">
                  <c:v>6126.4360000000006</c:v>
                </c:pt>
                <c:pt idx="1">
                  <c:v>2151.402</c:v>
                </c:pt>
                <c:pt idx="2">
                  <c:v>19023.950000000008</c:v>
                </c:pt>
                <c:pt idx="3">
                  <c:v>12415.655999999999</c:v>
                </c:pt>
                <c:pt idx="4">
                  <c:v>15939.349</c:v>
                </c:pt>
                <c:pt idx="5">
                  <c:v>13837.697999999995</c:v>
                </c:pt>
                <c:pt idx="6">
                  <c:v>13562.944000000001</c:v>
                </c:pt>
                <c:pt idx="7">
                  <c:v>14667.031999999994</c:v>
                </c:pt>
                <c:pt idx="8">
                  <c:v>26681.760999999995</c:v>
                </c:pt>
                <c:pt idx="9">
                  <c:v>13501.259</c:v>
                </c:pt>
                <c:pt idx="10">
                  <c:v>33182.734999999986</c:v>
                </c:pt>
                <c:pt idx="11">
                  <c:v>36905.774000000005</c:v>
                </c:pt>
                <c:pt idx="12">
                  <c:v>10876.268000000002</c:v>
                </c:pt>
                <c:pt idx="13">
                  <c:v>7178.1929999999993</c:v>
                </c:pt>
                <c:pt idx="14">
                  <c:v>16185.652000000004</c:v>
                </c:pt>
                <c:pt idx="15">
                  <c:v>13873.636499999999</c:v>
                </c:pt>
                <c:pt idx="16">
                  <c:v>14107.252499999997</c:v>
                </c:pt>
                <c:pt idx="17">
                  <c:v>13281.755999999998</c:v>
                </c:pt>
                <c:pt idx="18">
                  <c:v>11818.287</c:v>
                </c:pt>
                <c:pt idx="19">
                  <c:v>18997.200999999997</c:v>
                </c:pt>
                <c:pt idx="20">
                  <c:v>27161.583999999992</c:v>
                </c:pt>
                <c:pt idx="21">
                  <c:v>16833.985499999995</c:v>
                </c:pt>
                <c:pt idx="22">
                  <c:v>39154.531500000005</c:v>
                </c:pt>
                <c:pt idx="23">
                  <c:v>32410.57699999999</c:v>
                </c:pt>
                <c:pt idx="24">
                  <c:v>10871.001000000002</c:v>
                </c:pt>
                <c:pt idx="25">
                  <c:v>17491.502</c:v>
                </c:pt>
                <c:pt idx="26">
                  <c:v>19019.086999999996</c:v>
                </c:pt>
                <c:pt idx="27">
                  <c:v>27335.567999999999</c:v>
                </c:pt>
                <c:pt idx="28">
                  <c:v>35552.81</c:v>
                </c:pt>
                <c:pt idx="29">
                  <c:v>24449.352999999996</c:v>
                </c:pt>
                <c:pt idx="30">
                  <c:v>15027.402000000002</c:v>
                </c:pt>
                <c:pt idx="31">
                  <c:v>15872.5645</c:v>
                </c:pt>
                <c:pt idx="32">
                  <c:v>30222.254300000008</c:v>
                </c:pt>
                <c:pt idx="33">
                  <c:v>17129.436000000002</c:v>
                </c:pt>
                <c:pt idx="34">
                  <c:v>41080.056999999986</c:v>
                </c:pt>
                <c:pt idx="35">
                  <c:v>58127.310999999987</c:v>
                </c:pt>
                <c:pt idx="36">
                  <c:v>23298.496000000003</c:v>
                </c:pt>
                <c:pt idx="37">
                  <c:v>9759.7483999999968</c:v>
                </c:pt>
                <c:pt idx="38">
                  <c:v>19599.440999999999</c:v>
                </c:pt>
                <c:pt idx="39">
                  <c:v>16821.75580000001</c:v>
                </c:pt>
                <c:pt idx="40">
                  <c:v>21339.486399999998</c:v>
                </c:pt>
                <c:pt idx="41">
                  <c:v>28812.62149999999</c:v>
                </c:pt>
                <c:pt idx="42">
                  <c:v>22241.236999999997</c:v>
                </c:pt>
                <c:pt idx="43">
                  <c:v>31022.088000000003</c:v>
                </c:pt>
                <c:pt idx="44">
                  <c:v>38493.300999999999</c:v>
                </c:pt>
                <c:pt idx="45">
                  <c:v>38218.887999999984</c:v>
                </c:pt>
                <c:pt idx="46">
                  <c:v>60621.175799999997</c:v>
                </c:pt>
                <c:pt idx="47">
                  <c:v>47580.567999999985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8-469C-9A4A-B59A23B9E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153823"/>
        <c:axId val="495130303"/>
      </c:lineChart>
      <c:catAx>
        <c:axId val="495153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130303"/>
        <c:crosses val="autoZero"/>
        <c:auto val="1"/>
        <c:lblAlgn val="ctr"/>
        <c:lblOffset val="100"/>
        <c:noMultiLvlLbl val="0"/>
      </c:catAx>
      <c:valAx>
        <c:axId val="49513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153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>
      <a:innerShdw blurRad="114300">
        <a:schemeClr val="bg1">
          <a:lumMod val="75000"/>
        </a:schemeClr>
      </a:inn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effectLst>
                  <a:glow>
                    <a:schemeClr val="accent1"/>
                  </a:glow>
                  <a:outerShdw blurRad="50800" dist="50800" dir="5400000" sx="1000" sy="1000" algn="ctr" rotWithShape="0">
                    <a:schemeClr val="tx1"/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ysClr val="windowText" lastClr="000000"/>
                </a:solidFill>
              </a:rPr>
              <a:t>Monthly CAC</a:t>
            </a:r>
          </a:p>
        </c:rich>
      </c:tx>
      <c:layout>
        <c:manualLayout>
          <c:xMode val="edge"/>
          <c:yMode val="edge"/>
          <c:x val="0.39104097088483136"/>
          <c:y val="2.53807106598984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effectLst>
                <a:glow>
                  <a:schemeClr val="accent1"/>
                </a:glow>
                <a:outerShdw blurRad="50800" dist="50800" dir="5400000" sx="1000" sy="1000" algn="ctr" rotWithShape="0">
                  <a:schemeClr val="tx1"/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CAC!$D$1</c:f>
              <c:strCache>
                <c:ptCount val="1"/>
                <c:pt idx="0">
                  <c:v>CAC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shade val="95000"/>
                </a:schemeClr>
              </a:contourClr>
            </a:sp3d>
          </c:spPr>
          <c:invertIfNegative val="0"/>
          <c:cat>
            <c:strRef>
              <c:f>CAC!$A$2:$A$49</c:f>
              <c:strCache>
                <c:ptCount val="48"/>
                <c:pt idx="0">
                  <c:v>2020-01</c:v>
                </c:pt>
                <c:pt idx="1">
                  <c:v>2020-02</c:v>
                </c:pt>
                <c:pt idx="2">
                  <c:v>2020-03</c:v>
                </c:pt>
                <c:pt idx="3">
                  <c:v>2020-04</c:v>
                </c:pt>
                <c:pt idx="4">
                  <c:v>2020-05</c:v>
                </c:pt>
                <c:pt idx="5">
                  <c:v>2020-06</c:v>
                </c:pt>
                <c:pt idx="6">
                  <c:v>2020-07</c:v>
                </c:pt>
                <c:pt idx="7">
                  <c:v>2020-08</c:v>
                </c:pt>
                <c:pt idx="8">
                  <c:v>2020-09</c:v>
                </c:pt>
                <c:pt idx="9">
                  <c:v>2020-10</c:v>
                </c:pt>
                <c:pt idx="10">
                  <c:v>2020-11</c:v>
                </c:pt>
                <c:pt idx="11">
                  <c:v>2020-12</c:v>
                </c:pt>
                <c:pt idx="12">
                  <c:v>2021-01</c:v>
                </c:pt>
                <c:pt idx="13">
                  <c:v>2021-02</c:v>
                </c:pt>
                <c:pt idx="14">
                  <c:v>2021-03</c:v>
                </c:pt>
                <c:pt idx="15">
                  <c:v>2021-04</c:v>
                </c:pt>
                <c:pt idx="16">
                  <c:v>2021-05</c:v>
                </c:pt>
                <c:pt idx="17">
                  <c:v>2021-06</c:v>
                </c:pt>
                <c:pt idx="18">
                  <c:v>2021-07</c:v>
                </c:pt>
                <c:pt idx="19">
                  <c:v>2021-08</c:v>
                </c:pt>
                <c:pt idx="20">
                  <c:v>2021-09</c:v>
                </c:pt>
                <c:pt idx="21">
                  <c:v>2021-10</c:v>
                </c:pt>
                <c:pt idx="22">
                  <c:v>2021-11</c:v>
                </c:pt>
                <c:pt idx="23">
                  <c:v>2021-12</c:v>
                </c:pt>
                <c:pt idx="24">
                  <c:v>2022-01</c:v>
                </c:pt>
                <c:pt idx="25">
                  <c:v>2022-02</c:v>
                </c:pt>
                <c:pt idx="26">
                  <c:v>2022-03</c:v>
                </c:pt>
                <c:pt idx="27">
                  <c:v>2022-04</c:v>
                </c:pt>
                <c:pt idx="28">
                  <c:v>2022-05</c:v>
                </c:pt>
                <c:pt idx="29">
                  <c:v>2022-06</c:v>
                </c:pt>
                <c:pt idx="30">
                  <c:v>2022-07</c:v>
                </c:pt>
                <c:pt idx="31">
                  <c:v>2022-08</c:v>
                </c:pt>
                <c:pt idx="32">
                  <c:v>2022-09</c:v>
                </c:pt>
                <c:pt idx="33">
                  <c:v>2022-10</c:v>
                </c:pt>
                <c:pt idx="34">
                  <c:v>2022-11</c:v>
                </c:pt>
                <c:pt idx="35">
                  <c:v>2022-12</c:v>
                </c:pt>
                <c:pt idx="36">
                  <c:v>2023-01</c:v>
                </c:pt>
                <c:pt idx="37">
                  <c:v>2023-02</c:v>
                </c:pt>
                <c:pt idx="38">
                  <c:v>2023-03</c:v>
                </c:pt>
                <c:pt idx="39">
                  <c:v>2023-04</c:v>
                </c:pt>
                <c:pt idx="40">
                  <c:v>2023-05</c:v>
                </c:pt>
                <c:pt idx="41">
                  <c:v>2023-06</c:v>
                </c:pt>
                <c:pt idx="42">
                  <c:v>2023-07</c:v>
                </c:pt>
                <c:pt idx="43">
                  <c:v>2023-08</c:v>
                </c:pt>
                <c:pt idx="44">
                  <c:v>2023-09</c:v>
                </c:pt>
                <c:pt idx="45">
                  <c:v>2023-10</c:v>
                </c:pt>
                <c:pt idx="46">
                  <c:v>2023-11</c:v>
                </c:pt>
                <c:pt idx="47">
                  <c:v>2023-12</c:v>
                </c:pt>
              </c:strCache>
            </c:strRef>
          </c:cat>
          <c:val>
            <c:numRef>
              <c:f>CAC!$D$2:$D$49</c:f>
              <c:numCache>
                <c:formatCode>"₹"\ #,##0.00;[Red]"₹"\ #,##0.00</c:formatCode>
                <c:ptCount val="48"/>
                <c:pt idx="0">
                  <c:v>53.411271111111105</c:v>
                </c:pt>
                <c:pt idx="1">
                  <c:v>26.672963333333296</c:v>
                </c:pt>
                <c:pt idx="2">
                  <c:v>205.51809923076917</c:v>
                </c:pt>
                <c:pt idx="3">
                  <c:v>286.85501454545431</c:v>
                </c:pt>
                <c:pt idx="4">
                  <c:v>691.16369499999939</c:v>
                </c:pt>
                <c:pt idx="5">
                  <c:v>666.79343999999969</c:v>
                </c:pt>
                <c:pt idx="6">
                  <c:v>2364.3478349999991</c:v>
                </c:pt>
                <c:pt idx="7">
                  <c:v>1227.8175399999984</c:v>
                </c:pt>
                <c:pt idx="8">
                  <c:v>7496.0152499999976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D-4F11-B3D3-5102F5A8F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4173903"/>
        <c:axId val="704175823"/>
        <c:axId val="0"/>
      </c:bar3DChart>
      <c:catAx>
        <c:axId val="704173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effectLst>
                      <a:glow>
                        <a:schemeClr val="accent1"/>
                      </a:glow>
                      <a:outerShdw blurRad="50800" dist="50800" dir="5400000" sx="1000" sy="1000" algn="ctr" rotWithShape="0">
                        <a:schemeClr val="tx1"/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Month-year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effectLst>
                    <a:glow>
                      <a:schemeClr val="accent1"/>
                    </a:glow>
                    <a:outerShdw blurRad="50800" dist="50800" dir="5400000" sx="1000" sy="1000" algn="ctr" rotWithShape="0">
                      <a:schemeClr val="tx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effectLst>
                  <a:glow>
                    <a:schemeClr val="accent1"/>
                  </a:glow>
                  <a:outerShdw blurRad="50800" dist="50800" dir="5400000" sx="1000" sy="1000" algn="ctr" rotWithShape="0">
                    <a:schemeClr val="tx1"/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75823"/>
        <c:crosses val="autoZero"/>
        <c:auto val="1"/>
        <c:lblAlgn val="ctr"/>
        <c:lblOffset val="100"/>
        <c:noMultiLvlLbl val="0"/>
      </c:catAx>
      <c:valAx>
        <c:axId val="70417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>
              <a:outerShdw blurRad="50800" dist="50800" dir="5400000" algn="ctr" rotWithShape="0">
                <a:srgbClr val="000000"/>
              </a:outerShdw>
            </a:effectLst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effectLst>
                      <a:glow>
                        <a:schemeClr val="accent1"/>
                      </a:glow>
                      <a:outerShdw blurRad="50800" dist="50800" dir="5400000" sx="1000" sy="1000" algn="ctr" rotWithShape="0">
                        <a:schemeClr val="tx1"/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effectLst>
                    <a:glow>
                      <a:schemeClr val="accent1"/>
                    </a:glow>
                    <a:outerShdw blurRad="50800" dist="50800" dir="5400000" sx="1000" sy="1000" algn="ctr" rotWithShape="0">
                      <a:schemeClr val="tx1"/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₹&quot;\ #,##0.00;[Red]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effectLst>
                  <a:glow>
                    <a:schemeClr val="accent1"/>
                  </a:glow>
                  <a:outerShdw blurRad="50800" dist="50800" dir="5400000" sx="1000" sy="1000" algn="ctr" rotWithShape="0">
                    <a:schemeClr val="tx1"/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73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63500">
        <a:schemeClr val="accent3">
          <a:satMod val="175000"/>
          <a:alpha val="40000"/>
        </a:schemeClr>
      </a:glow>
      <a:innerShdw blurRad="114300">
        <a:schemeClr val="tx1">
          <a:lumMod val="50000"/>
          <a:lumOff val="50000"/>
          <a:alpha val="22000"/>
        </a:schemeClr>
      </a:innerShdw>
    </a:effectLst>
  </c:spPr>
  <c:txPr>
    <a:bodyPr/>
    <a:lstStyle/>
    <a:p>
      <a:pPr>
        <a:defRPr>
          <a:effectLst>
            <a:glow>
              <a:schemeClr val="accent1"/>
            </a:glow>
            <a:outerShdw blurRad="50800" dist="50800" dir="5400000" sx="1000" sy="1000" algn="ctr" rotWithShape="0">
              <a:schemeClr val="tx1"/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541020</xdr:colOff>
      <xdr:row>0</xdr:row>
      <xdr:rowOff>152400</xdr:rowOff>
    </xdr:from>
    <xdr:to>
      <xdr:col>17</xdr:col>
      <xdr:colOff>236220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E12EE-027B-1FF9-94A8-C9694A867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396240</xdr:colOff>
      <xdr:row>13</xdr:row>
      <xdr:rowOff>22860</xdr:rowOff>
    </xdr:from>
    <xdr:to>
      <xdr:col>15</xdr:col>
      <xdr:colOff>83820</xdr:colOff>
      <xdr:row>29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EBD19-910B-E9B6-B042-A0F8D3E72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ya" refreshedDate="45827.521058796294" createdVersion="8" refreshedVersion="8" minRefreshableVersion="3" recordCount="5009" xr:uid="{D0685DDB-414B-4CC5-8D3E-D697DD0605DD}">
  <cacheSource type="worksheet">
    <worksheetSource name="Table1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20-01-04T00:00:00" maxDate="2024-01-01T00:00:00"/>
    </cacheField>
    <cacheField name="Date Key" numFmtId="0">
      <sharedItems containsSemiMixedTypes="0" containsString="0" containsNumber="1" containsInteger="1" minValue="20200104" maxValue="20231231"/>
    </cacheField>
    <cacheField name="Contact Name" numFmtId="0">
      <sharedItems/>
    </cacheField>
    <cacheField name="Country" numFmtId="0">
      <sharedItems/>
    </cacheField>
    <cacheField name="City" numFmtId="0">
      <sharedItems/>
    </cacheField>
    <cacheField name="Region" numFmtId="0">
      <sharedItems/>
    </cacheField>
    <cacheField name="Subregion" numFmtId="0">
      <sharedItems/>
    </cacheField>
    <cacheField name="Customer" numFmtId="0">
      <sharedItems/>
    </cacheField>
    <cacheField name="Customer ID" numFmtId="0">
      <sharedItems containsSemiMixedTypes="0" containsString="0" containsNumber="1" containsInteger="1" minValue="1001" maxValue="1101" count="99">
        <n v="1017"/>
        <n v="1056"/>
        <n v="1031"/>
        <n v="1065"/>
        <n v="1062"/>
        <n v="1066"/>
        <n v="1074"/>
        <n v="1087"/>
        <n v="1047"/>
        <n v="1099"/>
        <n v="1048"/>
        <n v="1025"/>
        <n v="1063"/>
        <n v="1043"/>
        <n v="1051"/>
        <n v="1083"/>
        <n v="1077"/>
        <n v="1101"/>
        <n v="1058"/>
        <n v="1015"/>
        <n v="1028"/>
        <n v="1068"/>
        <n v="1011"/>
        <n v="1059"/>
        <n v="1006"/>
        <n v="1067"/>
        <n v="1001"/>
        <n v="1035"/>
        <n v="1002"/>
        <n v="1072"/>
        <n v="1098"/>
        <n v="1088"/>
        <n v="1094"/>
        <n v="1032"/>
        <n v="1052"/>
        <n v="1095"/>
        <n v="1014"/>
        <n v="1093"/>
        <n v="1089"/>
        <n v="1075"/>
        <n v="1100"/>
        <n v="1096"/>
        <n v="1019"/>
        <n v="1078"/>
        <n v="1004"/>
        <n v="1027"/>
        <n v="1036"/>
        <n v="1045"/>
        <n v="1026"/>
        <n v="1041"/>
        <n v="1082"/>
        <n v="1022"/>
        <n v="1007"/>
        <n v="1055"/>
        <n v="1033"/>
        <n v="1005"/>
        <n v="1054"/>
        <n v="1057"/>
        <n v="1046"/>
        <n v="1064"/>
        <n v="1010"/>
        <n v="1003"/>
        <n v="1039"/>
        <n v="1049"/>
        <n v="1081"/>
        <n v="1080"/>
        <n v="1090"/>
        <n v="1085"/>
        <n v="1030"/>
        <n v="1038"/>
        <n v="1042"/>
        <n v="1060"/>
        <n v="1009"/>
        <n v="1008"/>
        <n v="1023"/>
        <n v="1024"/>
        <n v="1076"/>
        <n v="1070"/>
        <n v="1013"/>
        <n v="1084"/>
        <n v="1061"/>
        <n v="1092"/>
        <n v="1050"/>
        <n v="1034"/>
        <n v="1029"/>
        <n v="1018"/>
        <n v="1044"/>
        <n v="1021"/>
        <n v="1073"/>
        <n v="1040"/>
        <n v="1012"/>
        <n v="1097"/>
        <n v="1053"/>
        <n v="1086"/>
        <n v="1071"/>
        <n v="1016"/>
        <n v="1020"/>
        <n v="1091"/>
        <n v="1079"/>
      </sharedItems>
    </cacheField>
    <cacheField name="Industry" numFmtId="0">
      <sharedItems/>
    </cacheField>
    <cacheField name="Segment" numFmtId="0">
      <sharedItems/>
    </cacheField>
    <cacheField name="Product" numFmtId="0">
      <sharedItems/>
    </cacheField>
    <cacheField name="License" numFmtId="0">
      <sharedItems/>
    </cacheField>
    <cacheField name="Sales" numFmtId="0">
      <sharedItems containsSemiMixedTypes="0" containsString="0" containsNumber="1" minValue="0.55600000000000005" maxValue="11199.968000000001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4000000001" maxValue="5039.9856"/>
    </cacheField>
    <cacheField name="Month-Year" numFmtId="0">
      <sharedItems count="48">
        <s v="2022-11"/>
        <s v="2022-06"/>
        <s v="2021-10"/>
        <s v="2020-06"/>
        <s v="2023-04"/>
        <s v="2022-12"/>
        <s v="2021-11"/>
        <s v="2020-11"/>
        <s v="2020-05"/>
        <s v="2020-08"/>
        <s v="2023-07"/>
        <s v="2021-09"/>
        <s v="2022-01"/>
        <s v="2023-10"/>
        <s v="2021-12"/>
        <s v="2023-09"/>
        <s v="2022-07"/>
        <s v="2022-03"/>
        <s v="2020-10"/>
        <s v="2021-04"/>
        <s v="2020-12"/>
        <s v="2022-09"/>
        <s v="2023-12"/>
        <s v="2023-11"/>
        <s v="2023-05"/>
        <s v="2022-04"/>
        <s v="2021-01"/>
        <s v="2023-06"/>
        <s v="2022-08"/>
        <s v="2021-03"/>
        <s v="2020-09"/>
        <s v="2023-02"/>
        <s v="2022-10"/>
        <s v="2021-05"/>
        <s v="2020-03"/>
        <s v="2022-05"/>
        <s v="2021-02"/>
        <s v="2021-08"/>
        <s v="2021-07"/>
        <s v="2020-07"/>
        <s v="2021-06"/>
        <s v="2020-04"/>
        <s v="2023-03"/>
        <s v="2023-08"/>
        <s v="2023-01"/>
        <s v="2020-02"/>
        <s v="2020-01"/>
        <s v="2022-02"/>
      </sharedItems>
    </cacheField>
    <cacheField name="Expenses" numFmtId="0">
      <sharedItems containsSemiMixedTypes="0" containsString="0" containsNumber="1" minValue="0.5544" maxValue="11839.9704"/>
    </cacheField>
    <cacheField name="Acquisition Cost" numFmtId="164">
      <sharedItems containsSemiMixedTypes="0" containsString="0" containsNumber="1" minValue="0.16632" maxValue="3551.99112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ya" refreshedDate="45827.577110879633" createdVersion="8" refreshedVersion="8" minRefreshableVersion="3" recordCount="99" xr:uid="{8A6F3517-06A8-4D8E-A920-C2F48F327DDB}">
  <cacheSource type="worksheet">
    <worksheetSource ref="A1:C100" sheet="Helper"/>
  </cacheSource>
  <cacheFields count="3">
    <cacheField name="Customer ID" numFmtId="0">
      <sharedItems containsSemiMixedTypes="0" containsString="0" containsNumber="1" containsInteger="1" minValue="1001" maxValue="1101"/>
    </cacheField>
    <cacheField name="First Order Date" numFmtId="0">
      <sharedItems containsSemiMixedTypes="0" containsString="0" containsNumber="1" containsInteger="1" minValue="43834" maxValue="44093"/>
    </cacheField>
    <cacheField name="Month-Year" numFmtId="0">
      <sharedItems count="9">
        <s v="2020-02"/>
        <s v="2020-03"/>
        <s v="2020-01"/>
        <s v="2020-04"/>
        <s v="2020-09"/>
        <s v="2020-05"/>
        <s v="2020-06"/>
        <s v="2020-08"/>
        <s v="2020-0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ya" refreshedDate="45827.782236689818" createdVersion="8" refreshedVersion="8" minRefreshableVersion="3" recordCount="5009" xr:uid="{D0E35203-5CD0-4AED-9A22-6AFD9511D2E4}">
  <cacheSource type="worksheet">
    <worksheetSource name="Table1[[Region]:[Cohort Month]]"/>
  </cacheSource>
  <cacheFields count="16">
    <cacheField name="Region" numFmtId="0">
      <sharedItems/>
    </cacheField>
    <cacheField name="Subregion" numFmtId="0">
      <sharedItems/>
    </cacheField>
    <cacheField name="Customer" numFmtId="0">
      <sharedItems/>
    </cacheField>
    <cacheField name="Customer ID" numFmtId="0">
      <sharedItems containsSemiMixedTypes="0" containsString="0" containsNumber="1" containsInteger="1" minValue="1001" maxValue="1101"/>
    </cacheField>
    <cacheField name="Industry" numFmtId="0">
      <sharedItems/>
    </cacheField>
    <cacheField name="Segment" numFmtId="0">
      <sharedItems/>
    </cacheField>
    <cacheField name="Product" numFmtId="0">
      <sharedItems/>
    </cacheField>
    <cacheField name="License" numFmtId="0">
      <sharedItems/>
    </cacheField>
    <cacheField name="Sales" numFmtId="0">
      <sharedItems containsSemiMixedTypes="0" containsString="0" containsNumber="1" minValue="0.55600000000000005" maxValue="11199.968000000001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4000000001" maxValue="5039.9856"/>
    </cacheField>
    <cacheField name="Month-Year" numFmtId="0">
      <sharedItems count="48">
        <s v="2022-11"/>
        <s v="2022-06"/>
        <s v="2021-10"/>
        <s v="2020-06"/>
        <s v="2023-04"/>
        <s v="2022-12"/>
        <s v="2021-11"/>
        <s v="2020-11"/>
        <s v="2020-05"/>
        <s v="2020-08"/>
        <s v="2023-07"/>
        <s v="2021-09"/>
        <s v="2022-01"/>
        <s v="2023-10"/>
        <s v="2021-12"/>
        <s v="2023-09"/>
        <s v="2022-07"/>
        <s v="2022-03"/>
        <s v="2020-10"/>
        <s v="2021-04"/>
        <s v="2020-12"/>
        <s v="2022-09"/>
        <s v="2023-12"/>
        <s v="2023-11"/>
        <s v="2023-05"/>
        <s v="2022-04"/>
        <s v="2021-01"/>
        <s v="2023-06"/>
        <s v="2022-08"/>
        <s v="2021-03"/>
        <s v="2020-09"/>
        <s v="2023-02"/>
        <s v="2022-10"/>
        <s v="2021-05"/>
        <s v="2020-03"/>
        <s v="2022-05"/>
        <s v="2021-02"/>
        <s v="2021-08"/>
        <s v="2021-07"/>
        <s v="2020-07"/>
        <s v="2021-06"/>
        <s v="2020-04"/>
        <s v="2023-03"/>
        <s v="2023-08"/>
        <s v="2023-01"/>
        <s v="2020-02"/>
        <s v="2020-01"/>
        <s v="2022-02"/>
      </sharedItems>
    </cacheField>
    <cacheField name="Expenses" numFmtId="0">
      <sharedItems containsSemiMixedTypes="0" containsString="0" containsNumber="1" minValue="0.5544" maxValue="11839.9704"/>
    </cacheField>
    <cacheField name="Acquisition Cost" numFmtId="164">
      <sharedItems containsSemiMixedTypes="0" containsString="0" containsNumber="1" minValue="0.16632" maxValue="3551.9911200000001"/>
    </cacheField>
    <cacheField name="Cohort Month" numFmtId="0">
      <sharedItems count="9">
        <s v="2020-02"/>
        <s v="2020-03"/>
        <s v="2020-01"/>
        <s v="2020-04"/>
        <s v="2020-09"/>
        <s v="2020-05"/>
        <s v="2020-06"/>
        <s v="2020-08"/>
        <s v="2020-0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9">
  <r>
    <n v="1"/>
    <s v="EMEA-2022-152156"/>
    <d v="2022-11-09T00:00:00"/>
    <n v="20221109"/>
    <s v="Nathan Bell"/>
    <s v="Ireland"/>
    <s v="Dublin"/>
    <s v="EMEA"/>
    <s v="UKIR"/>
    <s v="Chevron"/>
    <x v="0"/>
    <s v="Energy"/>
    <s v="SMB"/>
    <s v="Marketing Suite"/>
    <s v="16GRM07R1K"/>
    <n v="261.95999999999998"/>
    <n v="2"/>
    <n v="0"/>
    <n v="41.913600000000002"/>
    <x v="0"/>
    <n v="220.04639999999901"/>
    <n v="66.0139199999997"/>
  </r>
  <r>
    <n v="3"/>
    <s v="AMER-2022-138688"/>
    <d v="2022-06-13T00:00:00"/>
    <n v="20220613"/>
    <s v="Deirdre Bailey"/>
    <s v="United States"/>
    <s v="New York City"/>
    <s v="AMER"/>
    <s v="NAMER"/>
    <s v="Phillips 66"/>
    <x v="1"/>
    <s v="Energy"/>
    <s v="Strategic"/>
    <s v="FinanceHub"/>
    <s v="JI6BVL70HQ"/>
    <n v="14.62"/>
    <n v="2"/>
    <n v="0"/>
    <n v="6.8714000000000004"/>
    <x v="1"/>
    <n v="7.7485999999999899"/>
    <n v="2.324579999999997"/>
  </r>
  <r>
    <n v="4"/>
    <s v="EMEA-2021-108966"/>
    <d v="2021-10-11T00:00:00"/>
    <n v="20211011"/>
    <s v="Zoe Hodges"/>
    <s v="Germany"/>
    <s v="Stuttgart"/>
    <s v="EMEA"/>
    <s v="EU-WEST"/>
    <s v="Royal Dutch Shell"/>
    <x v="2"/>
    <s v="Energy"/>
    <s v="SMB"/>
    <s v="ContactMatcher"/>
    <s v="DE9GJKGD44"/>
    <n v="957.57749999999999"/>
    <n v="5"/>
    <n v="0.45"/>
    <n v="-383.03100000000001"/>
    <x v="2"/>
    <n v="1340.6085"/>
    <n v="402.18254999999999"/>
  </r>
  <r>
    <n v="6"/>
    <s v="AMER-2020-115812"/>
    <d v="2020-06-09T00:00:00"/>
    <n v="20200609"/>
    <s v="Thomas Hodges"/>
    <s v="United States"/>
    <s v="New York City"/>
    <s v="AMER"/>
    <s v="NAMER"/>
    <s v="BNP Paribas"/>
    <x v="3"/>
    <s v="Finance"/>
    <s v="SMB"/>
    <s v="SaaS Connector Pack"/>
    <s v="8RM88WFOAE"/>
    <n v="48.86"/>
    <n v="7"/>
    <n v="0"/>
    <n v="14.1694"/>
    <x v="3"/>
    <n v="34.690600000000003"/>
    <n v="10.40718"/>
  </r>
  <r>
    <n v="13"/>
    <s v="EMEA-2023-114412"/>
    <d v="2023-04-16T00:00:00"/>
    <n v="20230416"/>
    <s v="Adrian Hunter"/>
    <s v="Sweden"/>
    <s v="Stockholm"/>
    <s v="EMEA"/>
    <s v="NOR"/>
    <s v="Engie"/>
    <x v="4"/>
    <s v="Energy"/>
    <s v="SMB"/>
    <s v="Support"/>
    <s v="FE5QJBIUN1"/>
    <n v="15.552"/>
    <n v="3"/>
    <n v="0.2"/>
    <n v="5.4432"/>
    <x v="4"/>
    <n v="10.108799999999899"/>
    <n v="3.0326399999999696"/>
  </r>
  <r>
    <n v="14"/>
    <s v="AMER-2022-161389"/>
    <d v="2022-12-06T00:00:00"/>
    <n v="20221206"/>
    <s v="Adrian Abraham"/>
    <s v="Canada"/>
    <s v="Toronto"/>
    <s v="AMER"/>
    <s v="NAMER"/>
    <s v="Microsoft"/>
    <x v="5"/>
    <s v="Tech"/>
    <s v="SMB"/>
    <s v="ContactMatcher"/>
    <s v="COK66F8IC1"/>
    <n v="407.976"/>
    <n v="3"/>
    <n v="0.2"/>
    <n v="132.59219999999999"/>
    <x v="5"/>
    <n v="275.38380000000001"/>
    <n v="82.615139999999997"/>
  </r>
  <r>
    <n v="15"/>
    <s v="APJ-2021-118983"/>
    <d v="2021-11-22T00:00:00"/>
    <n v="20211122"/>
    <s v="Emily Morrison"/>
    <s v="Japan"/>
    <s v="Saitama"/>
    <s v="APJ"/>
    <s v="JAPN"/>
    <s v="Pfizer"/>
    <x v="6"/>
    <s v="Healthcare"/>
    <s v="Enterprise"/>
    <s v="OneView"/>
    <s v="D8FGC56NNX"/>
    <n v="68.81"/>
    <n v="5"/>
    <n v="0.8"/>
    <n v="-123.858"/>
    <x v="6"/>
    <n v="192.66800000000001"/>
    <n v="57.800399999999996"/>
  </r>
  <r>
    <n v="17"/>
    <s v="EMEA-2020-105893"/>
    <d v="2020-11-11T00:00:00"/>
    <n v="20201111"/>
    <s v="Claire Welch"/>
    <s v="Italy"/>
    <s v="Naples"/>
    <s v="EMEA"/>
    <s v="EU"/>
    <s v="Toyota Motor"/>
    <x v="7"/>
    <s v="Manufacturing"/>
    <s v="SMB"/>
    <s v="Marketing Suite - Gold"/>
    <s v="K5XHYWZ1OV"/>
    <n v="665.88"/>
    <n v="6"/>
    <n v="0"/>
    <n v="13.317600000000001"/>
    <x v="7"/>
    <n v="652.56240000000003"/>
    <n v="195.76872"/>
  </r>
  <r>
    <n v="18"/>
    <s v="EMEA-2020-167164"/>
    <d v="2020-05-13T00:00:00"/>
    <n v="20200513"/>
    <s v="Carol Campbell"/>
    <s v="Turkey"/>
    <s v="Ankara"/>
    <s v="EMEA"/>
    <s v="MEA"/>
    <s v="Home Depot"/>
    <x v="8"/>
    <s v="Retail"/>
    <s v="SMB"/>
    <s v="Marketing Suite - Gold"/>
    <s v="LWWKLPY4AU"/>
    <n v="55.5"/>
    <n v="2"/>
    <n v="0"/>
    <n v="9.99"/>
    <x v="8"/>
    <n v="45.51"/>
    <n v="13.652999999999999"/>
  </r>
  <r>
    <n v="19"/>
    <s v="AMER-2020-143336"/>
    <d v="2020-08-27T00:00:00"/>
    <n v="20200827"/>
    <s v="Blake Hughes"/>
    <s v="United States"/>
    <s v="Los Angeles"/>
    <s v="AMER"/>
    <s v="NAMER"/>
    <s v="Wells Fargo"/>
    <x v="9"/>
    <s v="Finance"/>
    <s v="SMB"/>
    <s v="ChatBot Plugin"/>
    <s v="ZYL9KDTY68"/>
    <n v="8.56"/>
    <n v="2"/>
    <n v="0"/>
    <n v="2.4824000000000002"/>
    <x v="9"/>
    <n v="6.0776000000000003"/>
    <n v="1.82328"/>
  </r>
  <r>
    <n v="22"/>
    <s v="AMER-2022-137330"/>
    <d v="2022-12-10T00:00:00"/>
    <n v="20221210"/>
    <s v="Melanie Sharp"/>
    <s v="Costa Rica"/>
    <s v="San JosÃ©"/>
    <s v="AMER"/>
    <s v="LATAM"/>
    <s v="Carrefour"/>
    <x v="10"/>
    <s v="Retail"/>
    <s v="Strategic"/>
    <s v="ChatBot Plugin"/>
    <s v="B83G92QX65"/>
    <n v="19.46"/>
    <n v="7"/>
    <n v="0"/>
    <n v="5.0595999999999997"/>
    <x v="5"/>
    <n v="14.400399999999999"/>
    <n v="4.3201199999999993"/>
  </r>
  <r>
    <n v="24"/>
    <s v="EMEA-2023-156909"/>
    <d v="2023-07-17T00:00:00"/>
    <n v="20230717"/>
    <s v="Luke Bower"/>
    <s v="France"/>
    <s v="Paris"/>
    <s v="EMEA"/>
    <s v="EU-WEST"/>
    <s v="Costco Wholesale"/>
    <x v="11"/>
    <s v="Retail"/>
    <s v="SMB"/>
    <s v="FinanceHub"/>
    <s v="AJOASBK55N"/>
    <n v="71.372"/>
    <n v="2"/>
    <n v="0.3"/>
    <n v="-1.0196000000000001"/>
    <x v="10"/>
    <n v="72.391599999999997"/>
    <n v="21.717479999999998"/>
  </r>
  <r>
    <n v="25"/>
    <s v="EMEA-2021-106320"/>
    <d v="2021-09-25T00:00:00"/>
    <n v="20210925"/>
    <s v="Jonathan Ferguson"/>
    <s v="Turkey"/>
    <s v="Istanbul"/>
    <s v="EMEA"/>
    <s v="MEA"/>
    <s v="McKesson"/>
    <x v="12"/>
    <s v="Consumer Products"/>
    <s v="SMB"/>
    <s v="ContactMatcher"/>
    <s v="P1I8X35CUZ"/>
    <n v="1044.6300000000001"/>
    <n v="3"/>
    <n v="0"/>
    <n v="240.26490000000001"/>
    <x v="11"/>
    <n v="804.36509999999998"/>
    <n v="241.30953"/>
  </r>
  <r>
    <n v="26"/>
    <s v="AMER-2022-121755"/>
    <d v="2022-01-16T00:00:00"/>
    <n v="20220116"/>
    <s v="Sam Parsons"/>
    <s v="United States"/>
    <s v="New York City"/>
    <s v="AMER"/>
    <s v="NAMER"/>
    <s v="Siemens"/>
    <x v="13"/>
    <s v="Manufacturing"/>
    <s v="SMB"/>
    <s v="ContactMatcher"/>
    <s v="NRCR8EBL62"/>
    <n v="11.648"/>
    <n v="2"/>
    <n v="0.2"/>
    <n v="4.2224000000000004"/>
    <x v="12"/>
    <n v="7.4255999999999904"/>
    <n v="2.2276799999999972"/>
  </r>
  <r>
    <n v="28"/>
    <s v="EMEA-2021-150630"/>
    <d v="2021-09-17T00:00:00"/>
    <n v="20210917"/>
    <s v="Neil Gill"/>
    <s v="France"/>
    <s v="Paris"/>
    <s v="EMEA"/>
    <s v="EU-WEST"/>
    <s v="Intel"/>
    <x v="14"/>
    <s v="Tech"/>
    <s v="SMB"/>
    <s v="Marketing Suite"/>
    <s v="F8G07TWQ17"/>
    <n v="3083.43"/>
    <n v="7"/>
    <n v="0.5"/>
    <n v="-1665.0522000000001"/>
    <x v="11"/>
    <n v="4748.4822000000004"/>
    <n v="1424.54466"/>
  </r>
  <r>
    <n v="35"/>
    <s v="APJ-2023-107727"/>
    <d v="2023-10-20T00:00:00"/>
    <n v="20231020"/>
    <s v="Amelia Campbell"/>
    <s v="Japan"/>
    <s v="Tokyo"/>
    <s v="APJ"/>
    <s v="JAPN"/>
    <s v="Glencore"/>
    <x v="15"/>
    <s v="Misc"/>
    <s v="Enterprise"/>
    <s v="Support"/>
    <s v="77YXBOVGDH"/>
    <n v="29.472000000000001"/>
    <n v="3"/>
    <n v="0.2"/>
    <n v="9.9467999999999996"/>
    <x v="13"/>
    <n v="19.525200000000002"/>
    <n v="5.8575600000000003"/>
  </r>
  <r>
    <n v="36"/>
    <s v="APJ-2022-117590"/>
    <d v="2022-12-09T00:00:00"/>
    <n v="20221209"/>
    <s v="Chloe Short"/>
    <s v="Japan"/>
    <s v="Aichi"/>
    <s v="APJ"/>
    <s v="JAPN"/>
    <s v="Procter &amp; Gamble"/>
    <x v="16"/>
    <s v="Consumer Products"/>
    <s v="Strategic"/>
    <s v="Site Analytics"/>
    <s v="GCT4GPUBVT"/>
    <n v="1097.5440000000001"/>
    <n v="7"/>
    <n v="0.2"/>
    <n v="123.47369999999999"/>
    <x v="5"/>
    <n v="974.07029999999997"/>
    <n v="292.22109"/>
  </r>
  <r>
    <n v="38"/>
    <s v="APJ-2021-117415"/>
    <d v="2021-12-27T00:00:00"/>
    <n v="20211227"/>
    <s v="Jasmine Metcalfe"/>
    <s v="Japan"/>
    <s v="Tokyo"/>
    <s v="APJ"/>
    <s v="JAPN"/>
    <s v="Banco Santander"/>
    <x v="17"/>
    <s v="Finance"/>
    <s v="Enterprise"/>
    <s v="SaaS Connector Pack - Gold"/>
    <s v="2F0NIUM5X9"/>
    <n v="113.328"/>
    <n v="9"/>
    <n v="0.2"/>
    <n v="35.414999999999999"/>
    <x v="14"/>
    <n v="77.912999999999997"/>
    <n v="23.373899999999999"/>
  </r>
  <r>
    <n v="42"/>
    <s v="APJ-2023-120999"/>
    <d v="2023-09-11T00:00:00"/>
    <n v="20230911"/>
    <s v="Karen Mathis"/>
    <s v="Australia"/>
    <s v="Wollongong"/>
    <s v="APJ"/>
    <s v="ANZ"/>
    <s v="Pemex"/>
    <x v="18"/>
    <s v="Energy"/>
    <s v="Strategic"/>
    <s v="Site Analytics"/>
    <s v="QINRKET2EK"/>
    <n v="147.16800000000001"/>
    <n v="4"/>
    <n v="0.2"/>
    <n v="16.5564"/>
    <x v="15"/>
    <n v="130.61160000000001"/>
    <n v="39.183480000000003"/>
  </r>
  <r>
    <n v="43"/>
    <s v="AMER-2022-101343"/>
    <d v="2022-07-18T00:00:00"/>
    <n v="20220718"/>
    <s v="Dylan Dickens"/>
    <s v="United States"/>
    <s v="New York City"/>
    <s v="AMER"/>
    <s v="NAMER"/>
    <s v="Siemens"/>
    <x v="13"/>
    <s v="Manufacturing"/>
    <s v="Strategic"/>
    <s v="Marketing Suite - Gold"/>
    <s v="DFHNNSTX0P"/>
    <n v="77.88"/>
    <n v="2"/>
    <n v="0"/>
    <n v="3.8940000000000001"/>
    <x v="16"/>
    <n v="73.985999999999905"/>
    <n v="22.19579999999997"/>
  </r>
  <r>
    <n v="44"/>
    <s v="EMEA-2023-139619"/>
    <d v="2023-09-20T00:00:00"/>
    <n v="20230920"/>
    <s v="Sophie Lewis"/>
    <s v="Germany"/>
    <s v="Hanover"/>
    <s v="EMEA"/>
    <s v="EU-WEST"/>
    <s v="Samsung Electronics"/>
    <x v="19"/>
    <s v="Tech"/>
    <s v="Strategic"/>
    <s v="Marketing Suite - Gold"/>
    <s v="616XTGD7Y3"/>
    <n v="95.616"/>
    <n v="2"/>
    <n v="0.2"/>
    <n v="9.5616000000000003"/>
    <x v="15"/>
    <n v="86.054400000000001"/>
    <n v="25.816320000000001"/>
  </r>
  <r>
    <n v="45"/>
    <s v="EMEA-2022-118255"/>
    <d v="2022-03-12T00:00:00"/>
    <n v="20220312"/>
    <s v="Gavin Mitchell"/>
    <s v="Luxembourg"/>
    <s v="Luxembourg"/>
    <s v="EMEA"/>
    <s v="EU-WEST"/>
    <s v="Sony"/>
    <x v="20"/>
    <s v="Tech"/>
    <s v="Strategic"/>
    <s v="Data Smasher"/>
    <s v="F4GWWGL9KR"/>
    <n v="45.98"/>
    <n v="2"/>
    <n v="0"/>
    <n v="19.7714"/>
    <x v="17"/>
    <n v="26.208599999999901"/>
    <n v="7.8625799999999701"/>
  </r>
  <r>
    <n v="47"/>
    <s v="AMER-2020-146703"/>
    <d v="2020-10-20T00:00:00"/>
    <n v="20201020"/>
    <s v="Katherine Dowd"/>
    <s v="Brazil"/>
    <s v="Salvador"/>
    <s v="AMER"/>
    <s v="LATAM"/>
    <s v="Morgan Stanley"/>
    <x v="21"/>
    <s v="Finance"/>
    <s v="SMB"/>
    <s v="Marketing Suite - Gold"/>
    <s v="S2GUIRDRRI"/>
    <n v="211.96"/>
    <n v="4"/>
    <n v="0"/>
    <n v="8.4784000000000006"/>
    <x v="18"/>
    <n v="203.48159999999999"/>
    <n v="61.044479999999993"/>
  </r>
  <r>
    <n v="48"/>
    <s v="APJ-2022-169194"/>
    <d v="2022-06-21T00:00:00"/>
    <n v="20220621"/>
    <s v="Harry Brown"/>
    <s v="Philippines"/>
    <s v="Davao City"/>
    <s v="APJ"/>
    <s v="APAC"/>
    <s v="Bank of America Corp."/>
    <x v="22"/>
    <s v="Finance"/>
    <s v="SMB"/>
    <s v="Data Smasher"/>
    <s v="2L5WUVH1UW"/>
    <n v="45"/>
    <n v="3"/>
    <n v="0"/>
    <n v="4.95"/>
    <x v="1"/>
    <n v="40.049999999999997"/>
    <n v="12.014999999999999"/>
  </r>
  <r>
    <n v="50"/>
    <s v="APJ-2021-115742"/>
    <d v="2021-04-18T00:00:00"/>
    <n v="20210418"/>
    <s v="Brian Dickens"/>
    <s v="India"/>
    <s v="Kolkata"/>
    <s v="APJ"/>
    <s v="IND"/>
    <s v="Siemens"/>
    <x v="13"/>
    <s v="Manufacturing"/>
    <s v="SMB"/>
    <s v="ContactMatcher"/>
    <s v="4A8Q6U643K"/>
    <n v="38.22"/>
    <n v="6"/>
    <n v="0"/>
    <n v="17.9634"/>
    <x v="19"/>
    <n v="20.256599999999999"/>
    <n v="6.0769799999999998"/>
  </r>
  <r>
    <n v="54"/>
    <s v="EMEA-2022-105816"/>
    <d v="2022-12-12T00:00:00"/>
    <n v="20221212"/>
    <s v="Joseph Newman"/>
    <s v="United Kingdom"/>
    <s v="London"/>
    <s v="EMEA"/>
    <s v="UKIR"/>
    <s v="Tesco"/>
    <x v="23"/>
    <s v="Retail"/>
    <s v="Strategic"/>
    <s v="Storage"/>
    <s v="5JTHBK78DZ"/>
    <n v="15.26"/>
    <n v="7"/>
    <n v="0"/>
    <n v="6.2565999999999997"/>
    <x v="5"/>
    <n v="9.0033999999999992"/>
    <n v="2.7010199999999998"/>
  </r>
  <r>
    <n v="56"/>
    <s v="EMEA-2022-111682"/>
    <d v="2022-06-18T00:00:00"/>
    <n v="20220618"/>
    <s v="Nicola Howard"/>
    <s v="United Kingdom"/>
    <s v="Brighton"/>
    <s v="EMEA"/>
    <s v="UKIR"/>
    <s v="Aviva"/>
    <x v="24"/>
    <s v="Finance"/>
    <s v="SMB"/>
    <s v="Marketing Suite - Gold"/>
    <s v="RI8MDZ0Y3A"/>
    <n v="208.56"/>
    <n v="6"/>
    <n v="0"/>
    <n v="52.14"/>
    <x v="1"/>
    <n v="156.41999999999999"/>
    <n v="46.925999999999995"/>
  </r>
  <r>
    <n v="63"/>
    <s v="AMER-2021-135545"/>
    <d v="2021-11-24T00:00:00"/>
    <n v="20211124"/>
    <s v="Stewart Wilson"/>
    <s v="United States"/>
    <s v="New York City"/>
    <s v="AMER"/>
    <s v="NAMER"/>
    <s v="Mondelez International"/>
    <x v="25"/>
    <s v="Consumer Products"/>
    <s v="SMB"/>
    <s v="Data Smasher"/>
    <s v="LMJYGCZAFV"/>
    <n v="13.98"/>
    <n v="2"/>
    <n v="0"/>
    <n v="6.1512000000000002"/>
    <x v="6"/>
    <n v="7.8288000000000002"/>
    <n v="2.3486400000000001"/>
  </r>
  <r>
    <n v="67"/>
    <s v="APJ-2021-164175"/>
    <d v="2021-04-30T00:00:00"/>
    <n v="20210430"/>
    <s v="Eric McLean"/>
    <s v="Australia"/>
    <s v="Sydney"/>
    <s v="APJ"/>
    <s v="ANZ"/>
    <s v="Abbott Laboratories"/>
    <x v="26"/>
    <s v="Healthcare"/>
    <s v="Enterprise"/>
    <s v="FinanceHub"/>
    <s v="6QHQUNX985"/>
    <n v="213.11500000000001"/>
    <n v="5"/>
    <n v="0.3"/>
    <n v="-15.2225"/>
    <x v="19"/>
    <n v="228.33750000000001"/>
    <n v="68.501249999999999"/>
  </r>
  <r>
    <n v="68"/>
    <s v="AMER-2020-106376"/>
    <d v="2020-12-05T00:00:00"/>
    <n v="20201205"/>
    <s v="Leah Clarkson"/>
    <s v="Chile"/>
    <s v="Puente Alto"/>
    <s v="AMER"/>
    <s v="LATAM"/>
    <s v="Morgan Stanley"/>
    <x v="21"/>
    <s v="Finance"/>
    <s v="Strategic"/>
    <s v="ChatBot Plugin"/>
    <s v="91D0JN8T6U"/>
    <n v="1113.0239999999999"/>
    <n v="8"/>
    <n v="0.2"/>
    <n v="111.30240000000001"/>
    <x v="20"/>
    <n v="1001.72159999999"/>
    <n v="300.51647999999699"/>
  </r>
  <r>
    <n v="70"/>
    <s v="EMEA-2022-119823"/>
    <d v="2022-06-05T00:00:00"/>
    <n v="20220605"/>
    <s v="Alison Davidson"/>
    <s v="Spain"/>
    <s v="Madrid"/>
    <s v="EMEA"/>
    <s v="EU-WEST"/>
    <s v="Fannie Mae"/>
    <x v="27"/>
    <s v="Finance"/>
    <s v="SMB"/>
    <s v="Support"/>
    <s v="JH2K4261IC"/>
    <n v="75.88"/>
    <n v="2"/>
    <n v="0"/>
    <n v="35.663600000000002"/>
    <x v="1"/>
    <n v="40.216399999999901"/>
    <n v="12.064919999999971"/>
  </r>
  <r>
    <n v="71"/>
    <s v="EMEA-2022-106075"/>
    <d v="2022-09-19T00:00:00"/>
    <n v="20220919"/>
    <s v="Sophie Vance"/>
    <s v="United Kingdom"/>
    <s v="London"/>
    <s v="EMEA"/>
    <s v="UKIR"/>
    <s v="Aetna"/>
    <x v="28"/>
    <s v="Healthcare"/>
    <s v="SMB"/>
    <s v="ContactMatcher"/>
    <s v="5MAZAYKQ5U"/>
    <n v="4.6159999999999997"/>
    <n v="1"/>
    <n v="0.2"/>
    <n v="1.7310000000000001"/>
    <x v="21"/>
    <n v="2.8849999999999998"/>
    <n v="0.86549999999999994"/>
  </r>
  <r>
    <n v="72"/>
    <s v="AMER-2023-114440"/>
    <d v="2023-09-15T00:00:00"/>
    <n v="20230915"/>
    <s v="Neil Gill"/>
    <s v="Brazil"/>
    <s v="Rio de Janeiro"/>
    <s v="AMER"/>
    <s v="LATAM"/>
    <s v="Intel"/>
    <x v="14"/>
    <s v="Tech"/>
    <s v="SMB"/>
    <s v="Support"/>
    <s v="K4O1D2NXHZ"/>
    <n v="19.05"/>
    <n v="3"/>
    <n v="0"/>
    <n v="8.7629999999999999"/>
    <x v="15"/>
    <n v="10.287000000000001"/>
    <n v="3.0861000000000001"/>
  </r>
  <r>
    <n v="73"/>
    <s v="EMEA-2021-134026"/>
    <d v="2021-04-26T00:00:00"/>
    <n v="20210426"/>
    <s v="Anne Lee"/>
    <s v="South Africa"/>
    <s v="Cape Town"/>
    <s v="EMEA"/>
    <s v="MEA"/>
    <s v="Oracle"/>
    <x v="29"/>
    <s v="Tech"/>
    <s v="SMB"/>
    <s v="FinanceHub"/>
    <s v="NPQNQFYUUU"/>
    <n v="831.93600000000004"/>
    <n v="8"/>
    <n v="0.2"/>
    <n v="-114.3912"/>
    <x v="19"/>
    <n v="946.32719999999995"/>
    <n v="283.89815999999996"/>
  </r>
  <r>
    <n v="76"/>
    <s v="APJ-2023-118038"/>
    <d v="2023-12-10T00:00:00"/>
    <n v="20231210"/>
    <s v="Maria Dyer"/>
    <s v="Japan"/>
    <s v="Tokyo"/>
    <s v="APJ"/>
    <s v="JAPN"/>
    <s v="Nissan Motor"/>
    <x v="30"/>
    <s v="Transportation"/>
    <s v="Strategic"/>
    <s v="ContactMatcher"/>
    <s v="A4VC3VGTLE"/>
    <n v="1.248"/>
    <n v="3"/>
    <n v="0.8"/>
    <n v="-1.9343999999999999"/>
    <x v="22"/>
    <n v="3.1823999999999999"/>
    <n v="0.9547199999999999"/>
  </r>
  <r>
    <n v="79"/>
    <s v="APJ-2020-147606"/>
    <d v="2020-11-26T00:00:00"/>
    <n v="20201126"/>
    <s v="Anne Lee"/>
    <s v="Japan"/>
    <s v="Tokyo"/>
    <s v="APJ"/>
    <s v="JAPN"/>
    <s v="Oracle"/>
    <x v="29"/>
    <s v="Tech"/>
    <s v="SMB"/>
    <s v="SaaS Connector Pack"/>
    <s v="JQHP8C8VXP"/>
    <n v="19.3"/>
    <n v="5"/>
    <n v="0.6"/>
    <n v="-14.475"/>
    <x v="7"/>
    <n v="33.774999999999999"/>
    <n v="10.132499999999999"/>
  </r>
  <r>
    <n v="80"/>
    <s v="EMEA-2022-127208"/>
    <d v="2022-06-13T00:00:00"/>
    <n v="20220613"/>
    <s v="Julia Ellison"/>
    <s v="Portugal"/>
    <s v="Lisboa"/>
    <s v="EMEA"/>
    <s v="EU-WEST"/>
    <s v="Tyson Foods"/>
    <x v="31"/>
    <s v="Consumer Products"/>
    <s v="Strategic"/>
    <s v="OneView"/>
    <s v="1I3JIURUQR"/>
    <n v="208.16"/>
    <n v="1"/>
    <n v="0"/>
    <n v="56.203200000000002"/>
    <x v="1"/>
    <n v="151.95679999999999"/>
    <n v="45.587039999999995"/>
  </r>
  <r>
    <n v="82"/>
    <s v="AMER-2020-139451"/>
    <d v="2020-10-12T00:00:00"/>
    <n v="20201012"/>
    <s v="Gordon McLean"/>
    <s v="United States"/>
    <s v="Los Angeles"/>
    <s v="AMER"/>
    <s v="NAMER"/>
    <s v="Verizon Communications"/>
    <x v="32"/>
    <s v="Communications"/>
    <s v="SMB"/>
    <s v="ChatBot Plugin"/>
    <s v="920M0N09EE"/>
    <n v="14.9"/>
    <n v="5"/>
    <n v="0"/>
    <n v="4.1719999999999997"/>
    <x v="18"/>
    <n v="10.728"/>
    <n v="3.2183999999999999"/>
  </r>
  <r>
    <n v="84"/>
    <s v="EMEA-2021-149734"/>
    <d v="2021-09-03T00:00:00"/>
    <n v="20210903"/>
    <s v="Jessica Buckland"/>
    <s v="Sweden"/>
    <s v="Uppsala"/>
    <s v="EMEA"/>
    <s v="NOR"/>
    <s v="Itochu"/>
    <x v="33"/>
    <s v="Finance"/>
    <s v="Strategic"/>
    <s v="SaaS Connector Pack - Gold"/>
    <s v="CFUHIDO1WY"/>
    <n v="200.98400000000001"/>
    <n v="7"/>
    <n v="0.2"/>
    <n v="62.807499999999997"/>
    <x v="11"/>
    <n v="138.1765"/>
    <n v="41.452950000000001"/>
  </r>
  <r>
    <n v="85"/>
    <s v="APJ-2023-119662"/>
    <d v="2023-11-14T00:00:00"/>
    <n v="20231114"/>
    <s v="Bernadette Nolan"/>
    <s v="Australia"/>
    <s v="Sydney"/>
    <s v="APJ"/>
    <s v="ANZ"/>
    <s v="Royal Dutch Shell"/>
    <x v="2"/>
    <s v="Energy"/>
    <s v="Enterprise"/>
    <s v="Marketing Suite - Gold"/>
    <s v="CUL2MB77E0"/>
    <n v="230.376"/>
    <n v="3"/>
    <n v="0.2"/>
    <n v="-48.954900000000002"/>
    <x v="23"/>
    <n v="279.33089999999999"/>
    <n v="83.799269999999993"/>
  </r>
  <r>
    <n v="86"/>
    <s v="AMER-2023-140088"/>
    <d v="2023-05-29T00:00:00"/>
    <n v="20230529"/>
    <s v="Katherine Dowd"/>
    <s v="Colombia"/>
    <s v="BogotÃ¡"/>
    <s v="AMER"/>
    <s v="LATAM"/>
    <s v="Morgan Stanley"/>
    <x v="21"/>
    <s v="Finance"/>
    <s v="SMB"/>
    <s v="FinanceHub"/>
    <s v="RBNGNEEYS9"/>
    <n v="301.95999999999998"/>
    <n v="2"/>
    <n v="0"/>
    <n v="33.215600000000002"/>
    <x v="24"/>
    <n v="268.74439999999998"/>
    <n v="80.623319999999993"/>
  </r>
  <r>
    <n v="87"/>
    <s v="EMEA-2023-155558"/>
    <d v="2023-10-27T00:00:00"/>
    <n v="20231027"/>
    <s v="Sonia Ince"/>
    <s v="Luxembourg"/>
    <s v="Luxembourg"/>
    <s v="EMEA"/>
    <s v="EU-WEST"/>
    <s v="Daimler"/>
    <x v="34"/>
    <s v="Transportation"/>
    <s v="SMB"/>
    <s v="Data Smasher"/>
    <s v="W731G6G61K"/>
    <n v="19.989999999999998"/>
    <n v="1"/>
    <n v="0"/>
    <n v="6.7965999999999998"/>
    <x v="13"/>
    <n v="13.193399999999899"/>
    <n v="3.9580199999999697"/>
  </r>
  <r>
    <n v="89"/>
    <s v="APJ-2022-159695"/>
    <d v="2022-04-06T00:00:00"/>
    <n v="20220406"/>
    <s v="William Lewis"/>
    <s v="Japan"/>
    <s v="Tokyo"/>
    <s v="APJ"/>
    <s v="JAPN"/>
    <s v="Fannie Mae"/>
    <x v="27"/>
    <s v="Finance"/>
    <s v="Enterprise"/>
    <s v="Marketing Suite - Gold"/>
    <s v="45JXXNYX5W"/>
    <n v="158.36799999999999"/>
    <n v="7"/>
    <n v="0.2"/>
    <n v="13.857200000000001"/>
    <x v="25"/>
    <n v="144.51079999999999"/>
    <n v="43.353239999999992"/>
  </r>
  <r>
    <n v="90"/>
    <s v="AMER-2022-109806"/>
    <d v="2022-09-18T00:00:00"/>
    <n v="20220918"/>
    <s v="Melanie Young"/>
    <s v="United States"/>
    <s v="New York City"/>
    <s v="AMER"/>
    <s v="NAMER"/>
    <s v="Daimler"/>
    <x v="34"/>
    <s v="Transportation"/>
    <s v="Strategic"/>
    <s v="ChatBot Plugin"/>
    <s v="AX50KL6AG9"/>
    <n v="20.100000000000001"/>
    <n v="3"/>
    <n v="0"/>
    <n v="6.633"/>
    <x v="21"/>
    <n v="13.467000000000001"/>
    <n v="4.0400999999999998"/>
  </r>
  <r>
    <n v="93"/>
    <s v="EMEA-2021-149587"/>
    <d v="2021-01-31T00:00:00"/>
    <n v="20210131"/>
    <s v="Edward Oliver"/>
    <s v="Luxembourg"/>
    <s v="Luxembourg"/>
    <s v="EMEA"/>
    <s v="EU-WEST"/>
    <s v="Morgan Stanley"/>
    <x v="21"/>
    <s v="Finance"/>
    <s v="SMB"/>
    <s v="Support"/>
    <s v="XJEFE2O3YF"/>
    <n v="12.96"/>
    <n v="2"/>
    <n v="0"/>
    <n v="6.2207999999999997"/>
    <x v="26"/>
    <n v="6.7392000000000003"/>
    <n v="2.02176"/>
  </r>
  <r>
    <n v="96"/>
    <s v="EMEA-2023-109484"/>
    <d v="2023-11-07T00:00:00"/>
    <n v="20231107"/>
    <s v="Peter Quinn"/>
    <s v="Belgium"/>
    <s v="Brussels"/>
    <s v="EMEA"/>
    <s v="EU-WEST"/>
    <s v="Walgreens"/>
    <x v="35"/>
    <s v="Retail"/>
    <s v="Enterprise"/>
    <s v="ContactMatcher"/>
    <s v="VK1TWXDWUR"/>
    <n v="5.6820000000000004"/>
    <n v="1"/>
    <n v="0.7"/>
    <n v="-3.7879999999999998"/>
    <x v="23"/>
    <n v="9.4700000000000006"/>
    <n v="2.8410000000000002"/>
  </r>
  <r>
    <n v="97"/>
    <s v="EMEA-2023-161018"/>
    <d v="2023-11-10T00:00:00"/>
    <n v="20231110"/>
    <s v="Max Marshall"/>
    <s v="United Kingdom"/>
    <s v="London"/>
    <s v="EMEA"/>
    <s v="UKIR"/>
    <s v="Boeing"/>
    <x v="36"/>
    <s v="Manufacturing"/>
    <s v="Enterprise"/>
    <s v="SaaS Connector Pack"/>
    <s v="UFEXZDF5TK"/>
    <n v="96.53"/>
    <n v="7"/>
    <n v="0"/>
    <n v="40.5426"/>
    <x v="23"/>
    <n v="55.987400000000001"/>
    <n v="16.796219999999998"/>
  </r>
  <r>
    <n v="98"/>
    <s v="AMER-2023-157833"/>
    <d v="2023-06-18T00:00:00"/>
    <n v="20230618"/>
    <s v="Jan Watson"/>
    <s v="United States"/>
    <s v="Los Angeles"/>
    <s v="AMER"/>
    <s v="NAMER"/>
    <s v="Valero Energy"/>
    <x v="37"/>
    <s v="Energy"/>
    <s v="SMB"/>
    <s v="ContactMatcher"/>
    <s v="GJFN2RJA9U"/>
    <n v="51.311999999999998"/>
    <n v="3"/>
    <n v="0.2"/>
    <n v="17.959199999999999"/>
    <x v="27"/>
    <n v="33.352800000000002"/>
    <n v="10.005840000000001"/>
  </r>
  <r>
    <n v="99"/>
    <s v="EMEA-2022-149223"/>
    <d v="2022-09-07T00:00:00"/>
    <n v="20220907"/>
    <s v="Carol Ball"/>
    <s v="Luxembourg"/>
    <s v="Luxembourg"/>
    <s v="EMEA"/>
    <s v="EU-WEST"/>
    <s v="Nestle"/>
    <x v="38"/>
    <s v="Consumer Products"/>
    <s v="Strategic"/>
    <s v="OneView"/>
    <s v="PFLFDN3SOU"/>
    <n v="77.88"/>
    <n v="6"/>
    <n v="0"/>
    <n v="22.5852"/>
    <x v="21"/>
    <n v="55.294799999999903"/>
    <n v="16.58843999999997"/>
  </r>
  <r>
    <n v="100"/>
    <s v="APJ-2022-158568"/>
    <d v="2022-08-30T00:00:00"/>
    <n v="20220830"/>
    <s v="Gavin Walsh"/>
    <s v="Australia"/>
    <s v="Sydney"/>
    <s v="APJ"/>
    <s v="ANZ"/>
    <s v="Philip Morris International"/>
    <x v="39"/>
    <s v="Consumer Products"/>
    <s v="Enterprise"/>
    <s v="Support"/>
    <s v="2CWM52X1X9"/>
    <n v="64.623999999999995"/>
    <n v="7"/>
    <n v="0.2"/>
    <n v="22.618400000000001"/>
    <x v="28"/>
    <n v="42.005599999999902"/>
    <n v="12.60167999999997"/>
  </r>
  <r>
    <n v="103"/>
    <s v="EMEA-2022-129903"/>
    <d v="2022-12-02T00:00:00"/>
    <n v="20221202"/>
    <s v="Penelope Peake"/>
    <s v="Luxembourg"/>
    <s v="Luxembourg"/>
    <s v="EMEA"/>
    <s v="EU-WEST"/>
    <s v="Trafigura Group"/>
    <x v="40"/>
    <s v="Finance"/>
    <s v="SMB"/>
    <s v="Support"/>
    <s v="45EAEXTILE"/>
    <n v="23.92"/>
    <n v="4"/>
    <n v="0"/>
    <n v="11.720800000000001"/>
    <x v="5"/>
    <n v="12.199199999999999"/>
    <n v="3.6597599999999995"/>
  </r>
  <r>
    <n v="104"/>
    <s v="EMEA-2021-156867"/>
    <d v="2021-11-13T00:00:00"/>
    <n v="20211113"/>
    <s v="Amy Scott"/>
    <s v="Russia"/>
    <s v="Moscow"/>
    <s v="EMEA"/>
    <s v="EU-EAST"/>
    <s v="Walmart"/>
    <x v="41"/>
    <s v="Retail"/>
    <s v="SMB"/>
    <s v="Data Smasher"/>
    <s v="EV59Z98WXW"/>
    <n v="238.89599999999999"/>
    <n v="6"/>
    <n v="0.2"/>
    <n v="-26.875800000000002"/>
    <x v="6"/>
    <n v="265.77179999999998"/>
    <n v="79.731539999999995"/>
  </r>
  <r>
    <n v="107"/>
    <s v="EMEA-2023-119004"/>
    <d v="2023-11-24T00:00:00"/>
    <n v="20231124"/>
    <s v="Carl Jackson"/>
    <s v="Sweden"/>
    <s v="Stockholm"/>
    <s v="EMEA"/>
    <s v="NOR"/>
    <s v="Cisco Systems"/>
    <x v="42"/>
    <s v="Tech"/>
    <s v="SMB"/>
    <s v="Data Smasher"/>
    <s v="6D89G3BGGH"/>
    <n v="74.111999999999995"/>
    <n v="8"/>
    <n v="0.2"/>
    <n v="17.601600000000001"/>
    <x v="23"/>
    <n v="56.510399999999898"/>
    <n v="16.95311999999997"/>
  </r>
  <r>
    <n v="110"/>
    <s v="APJ-2021-129476"/>
    <d v="2021-10-15T00:00:00"/>
    <n v="20211015"/>
    <s v="Joe Wallace"/>
    <s v="Australia"/>
    <s v="Canberra"/>
    <s v="APJ"/>
    <s v="ANZ"/>
    <s v="Nissan Motor"/>
    <x v="30"/>
    <s v="Transportation"/>
    <s v="Enterprise"/>
    <s v="Data Smasher"/>
    <s v="OG63K8FFP9"/>
    <n v="339.96"/>
    <n v="5"/>
    <n v="0.2"/>
    <n v="67.992000000000004"/>
    <x v="2"/>
    <n v="271.96799999999899"/>
    <n v="81.59039999999969"/>
  </r>
  <r>
    <n v="111"/>
    <s v="EMEA-2023-146780"/>
    <d v="2023-12-26T00:00:00"/>
    <n v="20231226"/>
    <s v="Luke Mills"/>
    <s v="United Kingdom"/>
    <s v="London"/>
    <s v="EMEA"/>
    <s v="UKIR"/>
    <s v="Prudential Financial"/>
    <x v="43"/>
    <s v="Finance"/>
    <s v="Strategic"/>
    <s v="SaaS Connector Pack"/>
    <s v="E5KT4VQ59T"/>
    <n v="41.96"/>
    <n v="2"/>
    <n v="0"/>
    <n v="10.909599999999999"/>
    <x v="22"/>
    <n v="31.0504"/>
    <n v="9.3151200000000003"/>
  </r>
  <r>
    <n v="112"/>
    <s v="EMEA-2022-128867"/>
    <d v="2022-11-04T00:00:00"/>
    <n v="20221104"/>
    <s v="Alexandra Dyer"/>
    <s v="Netherlands"/>
    <s v="The Hague"/>
    <s v="EMEA"/>
    <s v="EU-WEST"/>
    <s v="Walmart"/>
    <x v="41"/>
    <s v="Retail"/>
    <s v="SMB"/>
    <s v="ChatBot Plugin"/>
    <s v="FDKOX22CWX"/>
    <n v="75.959999999999994"/>
    <n v="2"/>
    <n v="0"/>
    <n v="22.788"/>
    <x v="0"/>
    <n v="53.171999999999997"/>
    <n v="15.951599999999999"/>
  </r>
  <r>
    <n v="114"/>
    <s v="AMER-2020-115259"/>
    <d v="2020-08-25T00:00:00"/>
    <n v="20200825"/>
    <s v="Rebecca Dickens"/>
    <s v="Mexico"/>
    <s v="Mexico City"/>
    <s v="AMER"/>
    <s v="LATAM"/>
    <s v="Amazon"/>
    <x v="44"/>
    <s v="Tech"/>
    <s v="SMB"/>
    <s v="Storage"/>
    <s v="1DRXSUGWY6"/>
    <n v="40.095999999999997"/>
    <n v="14"/>
    <n v="0.2"/>
    <n v="14.534800000000001"/>
    <x v="9"/>
    <n v="25.5611999999999"/>
    <n v="7.6683599999999696"/>
  </r>
  <r>
    <n v="118"/>
    <s v="AMER-2021-110457"/>
    <d v="2021-03-02T00:00:00"/>
    <n v="20210302"/>
    <s v="Audrey Hardacre"/>
    <s v="Canada"/>
    <s v="Toronto"/>
    <s v="AMER"/>
    <s v="NAMER"/>
    <s v="Trafigura Group"/>
    <x v="40"/>
    <s v="Finance"/>
    <s v="SMB"/>
    <s v="ContactMatcher"/>
    <s v="EHVU0FM6IP"/>
    <n v="787.53"/>
    <n v="3"/>
    <n v="0"/>
    <n v="165.38130000000001"/>
    <x v="29"/>
    <n v="622.14869999999996"/>
    <n v="186.64460999999997"/>
  </r>
  <r>
    <n v="119"/>
    <s v="EMEA-2021-136476"/>
    <d v="2021-04-05T00:00:00"/>
    <n v="20210405"/>
    <s v="Jennifer Dowd"/>
    <s v="South Africa"/>
    <s v="Cape Town"/>
    <s v="EMEA"/>
    <s v="MEA"/>
    <s v="Gazprom"/>
    <x v="45"/>
    <s v="Energy"/>
    <s v="Strategic"/>
    <s v="ContactMatcher"/>
    <s v="VKTELEXOAJ"/>
    <n v="157.79400000000001"/>
    <n v="1"/>
    <n v="0.7"/>
    <n v="-115.71559999999999"/>
    <x v="19"/>
    <n v="273.50959999999998"/>
    <n v="82.052879999999988"/>
  </r>
  <r>
    <n v="120"/>
    <s v="APJ-2022-103730"/>
    <d v="2022-06-13T00:00:00"/>
    <n v="20220613"/>
    <s v="Natalie Sanderson"/>
    <s v="Philippines"/>
    <s v="Manila"/>
    <s v="APJ"/>
    <s v="APAC"/>
    <s v="Aetna"/>
    <x v="28"/>
    <s v="Healthcare"/>
    <s v="SMB"/>
    <s v="SaaS Connector Pack"/>
    <s v="YWZAV09L95"/>
    <n v="47.04"/>
    <n v="3"/>
    <n v="0"/>
    <n v="18.345600000000001"/>
    <x v="1"/>
    <n v="28.694399999999899"/>
    <n v="8.6083199999999689"/>
  </r>
  <r>
    <n v="125"/>
    <s v="APJ-2020-152030"/>
    <d v="2020-12-26T00:00:00"/>
    <n v="20201226"/>
    <s v="Samantha Rampling"/>
    <s v="Japan"/>
    <s v="Tokyo"/>
    <s v="APJ"/>
    <s v="JAPN"/>
    <s v="FedEx"/>
    <x v="46"/>
    <s v="Transportation"/>
    <s v="Enterprise"/>
    <s v="FinanceHub"/>
    <s v="CL5Z5BO4AX"/>
    <n v="600.55799999999999"/>
    <n v="3"/>
    <n v="0.3"/>
    <n v="-8.5793999999999997"/>
    <x v="20"/>
    <n v="609.13739999999996"/>
    <n v="182.74121999999997"/>
  </r>
  <r>
    <n v="126"/>
    <s v="APJ-2020-134614"/>
    <d v="2020-09-20T00:00:00"/>
    <n v="20200920"/>
    <s v="Sally Berry"/>
    <s v="Australia"/>
    <s v="Geelong"/>
    <s v="APJ"/>
    <s v="ANZ"/>
    <s v="Tesco"/>
    <x v="23"/>
    <s v="Retail"/>
    <s v="SMB"/>
    <s v="ContactMatcher"/>
    <s v="NR9RLNIDDN"/>
    <n v="617.70000000000005"/>
    <n v="6"/>
    <n v="0.5"/>
    <n v="-407.68200000000002"/>
    <x v="30"/>
    <n v="1025.3820000000001"/>
    <n v="307.6146"/>
  </r>
  <r>
    <n v="127"/>
    <s v="AMER-2023-107272"/>
    <d v="2023-11-06T00:00:00"/>
    <n v="20231106"/>
    <s v="Anthony Clark"/>
    <s v="Chile"/>
    <s v="Santiago"/>
    <s v="AMER"/>
    <s v="LATAM"/>
    <s v="Honda Motor"/>
    <x v="47"/>
    <s v="Manufacturing"/>
    <s v="SMB"/>
    <s v="ContactMatcher"/>
    <s v="VQ46SD57ZS"/>
    <n v="2.3879999999999999"/>
    <n v="2"/>
    <n v="0.7"/>
    <n v="-1.8308"/>
    <x v="23"/>
    <n v="4.2187999999999999"/>
    <n v="1.2656399999999999"/>
  </r>
  <r>
    <n v="129"/>
    <s v="AMER-2022-125969"/>
    <d v="2022-11-07T00:00:00"/>
    <n v="20221107"/>
    <s v="Victor Short"/>
    <s v="United States"/>
    <s v="New York City"/>
    <s v="AMER"/>
    <s v="NAMER"/>
    <s v="Prudential Financial"/>
    <x v="43"/>
    <s v="Finance"/>
    <s v="Enterprise"/>
    <s v="FinanceHub"/>
    <s v="JJPL720VAS"/>
    <n v="81.424000000000007"/>
    <n v="2"/>
    <n v="0.2"/>
    <n v="-9.1601999999999997"/>
    <x v="0"/>
    <n v="90.584199999999996"/>
    <n v="27.175259999999998"/>
  </r>
  <r>
    <n v="131"/>
    <s v="AMER-2023-164147"/>
    <d v="2023-02-03T00:00:00"/>
    <n v="20230203"/>
    <s v="Austin Newman"/>
    <s v="Mexico"/>
    <s v="Mexico City"/>
    <s v="AMER"/>
    <s v="LATAM"/>
    <s v="Banco Santander"/>
    <x v="17"/>
    <s v="Finance"/>
    <s v="Strategic"/>
    <s v="Site Analytics"/>
    <s v="6JGGI7ZZ6I"/>
    <n v="59.97"/>
    <n v="5"/>
    <n v="0.4"/>
    <n v="-11.994"/>
    <x v="31"/>
    <n v="71.963999999999999"/>
    <n v="21.589199999999998"/>
  </r>
  <r>
    <n v="134"/>
    <s v="AMER-2022-145583"/>
    <d v="2022-10-14T00:00:00"/>
    <n v="20221014"/>
    <s v="Rose Scott"/>
    <s v="United States"/>
    <s v="Aurora"/>
    <s v="AMER"/>
    <s v="NAMER"/>
    <s v="CVS Health"/>
    <x v="48"/>
    <s v="Retail"/>
    <s v="SMB"/>
    <s v="Support"/>
    <s v="PWIULJAE51"/>
    <n v="20.04"/>
    <n v="3"/>
    <n v="0"/>
    <n v="9.6191999999999993"/>
    <x v="32"/>
    <n v="10.4208"/>
    <n v="3.1262399999999997"/>
  </r>
  <r>
    <n v="141"/>
    <s v="EMEA-2022-110366"/>
    <d v="2022-09-06T00:00:00"/>
    <n v="20220906"/>
    <s v="Tim Morrison"/>
    <s v="France"/>
    <s v="Paris"/>
    <s v="EMEA"/>
    <s v="EU-WEST"/>
    <s v="General Motors"/>
    <x v="49"/>
    <s v="Manufacturing"/>
    <s v="Strategic"/>
    <s v="SaaS Connector Pack"/>
    <s v="V01FLYWRJH"/>
    <n v="82.8"/>
    <n v="2"/>
    <n v="0.2"/>
    <n v="10.35"/>
    <x v="21"/>
    <n v="72.45"/>
    <n v="21.734999999999999"/>
  </r>
  <r>
    <n v="142"/>
    <s v="AMER-2023-106180"/>
    <d v="2023-09-19T00:00:00"/>
    <n v="20230919"/>
    <s v="Harry Murray"/>
    <s v="United States"/>
    <s v="Los Angeles"/>
    <s v="AMER"/>
    <s v="NAMER"/>
    <s v="State Farm Insurance Cos."/>
    <x v="50"/>
    <s v="Finance"/>
    <s v="Strategic"/>
    <s v="ChatBot Plugin"/>
    <s v="CDKV85SBFW"/>
    <n v="8.82"/>
    <n v="3"/>
    <n v="0"/>
    <n v="2.3814000000000002"/>
    <x v="15"/>
    <n v="6.4386000000000001"/>
    <n v="1.9315799999999999"/>
  </r>
  <r>
    <n v="145"/>
    <s v="EMEA-2023-155376"/>
    <d v="2023-12-23T00:00:00"/>
    <n v="20231223"/>
    <s v="Dylan Dowd"/>
    <s v="Poland"/>
    <s v="Warsaw"/>
    <s v="EMEA"/>
    <s v="EU-WEST"/>
    <s v="Comcast"/>
    <x v="51"/>
    <s v="Communications"/>
    <s v="SMB"/>
    <s v="OneView"/>
    <s v="67FK6GLSC1"/>
    <n v="839.43"/>
    <n v="3"/>
    <n v="0"/>
    <n v="218.2518"/>
    <x v="22"/>
    <n v="621.17819999999995"/>
    <n v="186.35345999999998"/>
  </r>
  <r>
    <n v="146"/>
    <s v="AMER-2021-110744"/>
    <d v="2021-09-07T00:00:00"/>
    <n v="20210907"/>
    <s v="Angela Parsons"/>
    <s v="United States"/>
    <s v="Newark"/>
    <s v="AMER"/>
    <s v="NAMER"/>
    <s v="AmerisourceBergen"/>
    <x v="52"/>
    <s v="Healthcare"/>
    <s v="SMB"/>
    <s v="Marketing Suite - Gold"/>
    <s v="G4R1FFNPGO"/>
    <n v="671.93"/>
    <n v="7"/>
    <n v="0"/>
    <n v="20.157900000000001"/>
    <x v="11"/>
    <n v="651.772099999999"/>
    <n v="195.53162999999969"/>
  </r>
  <r>
    <n v="147"/>
    <s v="AMER-2020-110072"/>
    <d v="2020-10-22T00:00:00"/>
    <n v="20201022"/>
    <s v="Lisa Oliver"/>
    <s v="Mexico"/>
    <s v="Monterrey"/>
    <s v="AMER"/>
    <s v="LATAM"/>
    <s v="Toyota Motor"/>
    <x v="7"/>
    <s v="Manufacturing"/>
    <s v="Enterprise"/>
    <s v="SaaS Connector Pack"/>
    <s v="BHODKJ9L3G"/>
    <n v="93.888000000000005"/>
    <n v="4"/>
    <n v="0.2"/>
    <n v="12.909599999999999"/>
    <x v="18"/>
    <n v="80.978399999999993"/>
    <n v="24.293519999999997"/>
  </r>
  <r>
    <n v="148"/>
    <s v="EMEA-2022-114489"/>
    <d v="2022-12-06T00:00:00"/>
    <n v="20221206"/>
    <s v="Joseph Duncan"/>
    <s v="Italy"/>
    <s v="Rome"/>
    <s v="EMEA"/>
    <s v="EU"/>
    <s v="Walmart"/>
    <x v="41"/>
    <s v="Retail"/>
    <s v="Strategic"/>
    <s v="Site Analytics"/>
    <s v="NKEP466WY8"/>
    <n v="384.45"/>
    <n v="11"/>
    <n v="0"/>
    <n v="103.8015"/>
    <x v="5"/>
    <n v="280.64850000000001"/>
    <n v="84.194550000000007"/>
  </r>
  <r>
    <n v="152"/>
    <s v="AMER-2022-158834"/>
    <d v="2022-03-14T00:00:00"/>
    <n v="20220314"/>
    <s v="Paul MacDonald"/>
    <s v="Chile"/>
    <s v="Puente Alto"/>
    <s v="AMER"/>
    <s v="LATAM"/>
    <s v="Johnson &amp; Johnson"/>
    <x v="53"/>
    <s v="Healthcare"/>
    <s v="Enterprise"/>
    <s v="OneView"/>
    <s v="J54ZE9BY16"/>
    <n v="157.91999999999999"/>
    <n v="5"/>
    <n v="0.2"/>
    <n v="17.765999999999998"/>
    <x v="17"/>
    <n v="140.154"/>
    <n v="42.046199999999999"/>
  </r>
  <r>
    <n v="154"/>
    <s v="AMER-2021-124919"/>
    <d v="2021-05-31T00:00:00"/>
    <n v="20210531"/>
    <s v="Gordon Graham"/>
    <s v="United States"/>
    <s v="Chicago"/>
    <s v="AMER"/>
    <s v="NAMER"/>
    <s v="Engie"/>
    <x v="4"/>
    <s v="Energy"/>
    <s v="Strategic"/>
    <s v="Support"/>
    <s v="S92H6S89SR"/>
    <n v="58.38"/>
    <n v="7"/>
    <n v="0"/>
    <n v="26.271000000000001"/>
    <x v="33"/>
    <n v="32.109000000000002"/>
    <n v="9.6326999999999998"/>
  </r>
  <r>
    <n v="157"/>
    <s v="AMER-2021-118948"/>
    <d v="2021-05-28T00:00:00"/>
    <n v="20210528"/>
    <s v="Sean Bower"/>
    <s v="Canada"/>
    <s v="Toronto"/>
    <s v="AMER"/>
    <s v="NAMER"/>
    <s v="HonHai Precision Industry"/>
    <x v="54"/>
    <s v="Tech"/>
    <s v="Enterprise"/>
    <s v="ChatBot Plugin"/>
    <s v="DTGE25IIR8"/>
    <n v="6.63"/>
    <n v="3"/>
    <n v="0"/>
    <n v="1.7901"/>
    <x v="33"/>
    <n v="4.8399000000000001"/>
    <n v="1.45197"/>
  </r>
  <r>
    <n v="158"/>
    <s v="AMER-2020-104269"/>
    <d v="2020-03-01T00:00:00"/>
    <n v="20200301"/>
    <s v="Anthony Sanderson"/>
    <s v="Canada"/>
    <s v="Toronto"/>
    <s v="AMER"/>
    <s v="NAMER"/>
    <s v="American Express"/>
    <x v="55"/>
    <s v="Finance"/>
    <s v="SMB"/>
    <s v="FinanceHub"/>
    <s v="TJX5D1WJAN"/>
    <n v="457.56799999999998"/>
    <n v="2"/>
    <n v="0.2"/>
    <n v="51.476399999999998"/>
    <x v="34"/>
    <n v="406.091599999999"/>
    <n v="121.8274799999997"/>
  </r>
  <r>
    <n v="159"/>
    <s v="APJ-2022-114104"/>
    <d v="2022-11-21T00:00:00"/>
    <n v="20221121"/>
    <s v="Stewart Marshall"/>
    <s v="Singapore"/>
    <s v="Singapore"/>
    <s v="APJ"/>
    <s v="APAC"/>
    <s v="Daimler"/>
    <x v="34"/>
    <s v="Transportation"/>
    <s v="SMB"/>
    <s v="FinanceHub"/>
    <s v="BK3X5F0PUA"/>
    <n v="14.62"/>
    <n v="2"/>
    <n v="0"/>
    <n v="6.8714000000000004"/>
    <x v="0"/>
    <n v="7.7485999999999899"/>
    <n v="2.324579999999997"/>
  </r>
  <r>
    <n v="161"/>
    <s v="AMER-2022-162733"/>
    <d v="2022-05-12T00:00:00"/>
    <n v="20220512"/>
    <s v="Joanne Carr"/>
    <s v="United States"/>
    <s v="New York City"/>
    <s v="AMER"/>
    <s v="NAMER"/>
    <s v="J.P. Morgan Chase &amp; Co."/>
    <x v="56"/>
    <s v="Finance"/>
    <s v="SMB"/>
    <s v="Support"/>
    <s v="LG6VGH3BOI"/>
    <n v="5.98"/>
    <n v="1"/>
    <n v="0"/>
    <n v="2.6909999999999998"/>
    <x v="35"/>
    <n v="3.2890000000000001"/>
    <n v="0.98670000000000002"/>
  </r>
  <r>
    <n v="162"/>
    <s v="EMEA-2021-119697"/>
    <d v="2021-12-28T00:00:00"/>
    <n v="20211228"/>
    <s v="Angela Davies"/>
    <s v="France"/>
    <s v="Paris"/>
    <s v="EMEA"/>
    <s v="EU-WEST"/>
    <s v="Kroger"/>
    <x v="57"/>
    <s v="Retail"/>
    <s v="SMB"/>
    <s v="Data Smasher"/>
    <s v="5F3WHT5RA1"/>
    <n v="54.384"/>
    <n v="2"/>
    <n v="0.2"/>
    <n v="1.3595999999999999"/>
    <x v="14"/>
    <n v="53.0244"/>
    <n v="15.907319999999999"/>
  </r>
  <r>
    <n v="163"/>
    <s v="APJ-2022-154508"/>
    <d v="2022-11-17T00:00:00"/>
    <n v="20221117"/>
    <s v="William Alsop"/>
    <s v="New Zealand"/>
    <s v="Wellington"/>
    <s v="APJ"/>
    <s v="ANZ"/>
    <s v="Mondelez International"/>
    <x v="25"/>
    <s v="Consumer Products"/>
    <s v="SMB"/>
    <s v="SaaS Connector Pack - Gold"/>
    <s v="IMKAY1XFND"/>
    <n v="28.4"/>
    <n v="5"/>
    <n v="0"/>
    <n v="13.348000000000001"/>
    <x v="0"/>
    <n v="15.0519999999999"/>
    <n v="4.5155999999999699"/>
  </r>
  <r>
    <n v="164"/>
    <s v="AMER-2022-113817"/>
    <d v="2022-11-08T00:00:00"/>
    <n v="20221108"/>
    <s v="Owen Watson"/>
    <s v="Canada"/>
    <s v="Toronto"/>
    <s v="AMER"/>
    <s v="NAMER"/>
    <s v="Volkswagen"/>
    <x v="58"/>
    <s v="Manufacturing"/>
    <s v="SMB"/>
    <s v="ContactMatcher"/>
    <s v="TFQC77D8N3"/>
    <n v="27.68"/>
    <n v="2"/>
    <n v="0.2"/>
    <n v="9.6880000000000006"/>
    <x v="0"/>
    <n v="17.991999999999901"/>
    <n v="5.3975999999999704"/>
  </r>
  <r>
    <n v="165"/>
    <s v="APJ-2020-139892"/>
    <d v="2020-09-08T00:00:00"/>
    <n v="20200908"/>
    <s v="Melanie Davidson"/>
    <s v="Japan"/>
    <s v="Osaka"/>
    <s v="APJ"/>
    <s v="JAPN"/>
    <s v="Nissan Motor"/>
    <x v="30"/>
    <s v="Transportation"/>
    <s v="SMB"/>
    <s v="ChatBot Plugin"/>
    <s v="A4ICDCT3PN"/>
    <n v="9.9359999999999999"/>
    <n v="3"/>
    <n v="0.2"/>
    <n v="2.7324000000000002"/>
    <x v="30"/>
    <n v="7.2035999999999998"/>
    <n v="2.1610799999999997"/>
  </r>
  <r>
    <n v="172"/>
    <s v="AMER-2020-118962"/>
    <d v="2020-08-05T00:00:00"/>
    <n v="20200805"/>
    <s v="Warren Forsyth"/>
    <s v="United States"/>
    <s v="New York City"/>
    <s v="AMER"/>
    <s v="NAMER"/>
    <s v="Chevron"/>
    <x v="0"/>
    <s v="Energy"/>
    <s v="SMB"/>
    <s v="Support"/>
    <s v="KXGXCS33MA"/>
    <n v="20.94"/>
    <n v="3"/>
    <n v="0"/>
    <n v="9.8417999999999992"/>
    <x v="9"/>
    <n v="11.0982"/>
    <n v="3.3294600000000001"/>
  </r>
  <r>
    <n v="175"/>
    <s v="APJ-2020-100853"/>
    <d v="2020-09-14T00:00:00"/>
    <n v="20200914"/>
    <s v="Gabrielle Ogden"/>
    <s v="Australia"/>
    <s v="Sydney"/>
    <s v="APJ"/>
    <s v="ANZ"/>
    <s v="Royal Dutch Shell"/>
    <x v="2"/>
    <s v="Energy"/>
    <s v="Strategic"/>
    <s v="OneView"/>
    <s v="BTUYY86TIA"/>
    <n v="52.448"/>
    <n v="2"/>
    <n v="0.8"/>
    <n v="-131.12"/>
    <x v="30"/>
    <n v="183.56800000000001"/>
    <n v="55.070399999999999"/>
  </r>
  <r>
    <n v="177"/>
    <s v="APJ-2023-152366"/>
    <d v="2023-04-22T00:00:00"/>
    <n v="20230422"/>
    <s v="Justin Randall"/>
    <s v="Japan"/>
    <s v="Tokyo"/>
    <s v="APJ"/>
    <s v="JAPN"/>
    <s v="Wells Fargo"/>
    <x v="9"/>
    <s v="Finance"/>
    <s v="SMB"/>
    <s v="OneView"/>
    <s v="E5I8NPOZ23"/>
    <n v="97.263999999999996"/>
    <n v="4"/>
    <n v="0.8"/>
    <n v="-243.16"/>
    <x v="4"/>
    <n v="340.42399999999998"/>
    <n v="102.12719999999999"/>
  </r>
  <r>
    <n v="178"/>
    <s v="AMER-2021-101511"/>
    <d v="2021-11-21T00:00:00"/>
    <n v="20211121"/>
    <s v="Anne Lee"/>
    <s v="Mexico"/>
    <s v="Monterrey"/>
    <s v="AMER"/>
    <s v="LATAM"/>
    <s v="Oracle"/>
    <x v="29"/>
    <s v="Tech"/>
    <s v="SMB"/>
    <s v="FinanceHub"/>
    <s v="4LUEG1NV67"/>
    <n v="396.80200000000002"/>
    <n v="7"/>
    <n v="0.3"/>
    <n v="-11.337199999999999"/>
    <x v="6"/>
    <n v="408.13920000000002"/>
    <n v="122.44176"/>
  </r>
  <r>
    <n v="180"/>
    <s v="EMEA-2021-137225"/>
    <d v="2021-12-15T00:00:00"/>
    <n v="20211215"/>
    <s v="Jack Graham"/>
    <s v="United Kingdom"/>
    <s v="London"/>
    <s v="EMEA"/>
    <s v="UKIR"/>
    <s v="Microsoft"/>
    <x v="5"/>
    <s v="Tech"/>
    <s v="Enterprise"/>
    <s v="ChatBot Plugin"/>
    <s v="EIA2KSQB01"/>
    <n v="3.28"/>
    <n v="1"/>
    <n v="0"/>
    <n v="1.4104000000000001"/>
    <x v="14"/>
    <n v="1.8695999999999899"/>
    <n v="0.56087999999999694"/>
  </r>
  <r>
    <n v="181"/>
    <s v="APJ-2020-166191"/>
    <d v="2020-12-05T00:00:00"/>
    <n v="20201205"/>
    <s v="Sophie Henderson"/>
    <s v="Australia"/>
    <s v="Melbourne"/>
    <s v="APJ"/>
    <s v="ANZ"/>
    <s v="Merck"/>
    <x v="59"/>
    <s v="Healthcare"/>
    <s v="Strategic"/>
    <s v="Marketing Suite - Gold"/>
    <s v="XYUSCHN0YH"/>
    <n v="24.815999999999999"/>
    <n v="2"/>
    <n v="0.2"/>
    <n v="1.8612"/>
    <x v="20"/>
    <n v="22.954799999999999"/>
    <n v="6.8864399999999995"/>
  </r>
  <r>
    <n v="183"/>
    <s v="EMEA-2020-158274"/>
    <d v="2020-11-19T00:00:00"/>
    <n v="20201119"/>
    <s v="Brian Short"/>
    <s v="Czech Republic"/>
    <s v="Prague"/>
    <s v="EMEA"/>
    <s v="EU-EAST"/>
    <s v="Merck"/>
    <x v="59"/>
    <s v="Healthcare"/>
    <s v="Enterprise"/>
    <s v="Site Analytics"/>
    <s v="9ZGSKXMP33"/>
    <n v="503.96"/>
    <n v="4"/>
    <n v="0"/>
    <n v="131.02959999999999"/>
    <x v="7"/>
    <n v="372.930399999999"/>
    <n v="111.8791199999997"/>
  </r>
  <r>
    <n v="186"/>
    <s v="EMEA-2022-105018"/>
    <d v="2022-11-29T00:00:00"/>
    <n v="20221129"/>
    <s v="Samantha Lawrence"/>
    <s v="Saudi Arabia"/>
    <s v="Riyadh"/>
    <s v="EMEA"/>
    <s v="MEA"/>
    <s v="J.P. Morgan Chase &amp; Co."/>
    <x v="56"/>
    <s v="Finance"/>
    <s v="SMB"/>
    <s v="ContactMatcher"/>
    <s v="VIVST6IECE"/>
    <n v="7.16"/>
    <n v="2"/>
    <n v="0"/>
    <n v="3.4367999999999999"/>
    <x v="0"/>
    <n v="3.7231999999999998"/>
    <n v="1.11696"/>
  </r>
  <r>
    <n v="187"/>
    <s v="AMER-2020-123260"/>
    <d v="2020-08-26T00:00:00"/>
    <n v="20200826"/>
    <s v="Una Hudson"/>
    <s v="United States"/>
    <s v="Raleigh"/>
    <s v="AMER"/>
    <s v="NAMER"/>
    <s v="AT&amp;T"/>
    <x v="60"/>
    <s v="Communications"/>
    <s v="Enterprise"/>
    <s v="Data Smasher"/>
    <s v="60NLL1G4W3"/>
    <n v="176.8"/>
    <n v="8"/>
    <n v="0"/>
    <n v="22.984000000000002"/>
    <x v="9"/>
    <n v="153.816"/>
    <n v="46.144799999999996"/>
  </r>
  <r>
    <n v="188"/>
    <s v="APJ-2022-157000"/>
    <d v="2022-07-17T00:00:00"/>
    <n v="20220717"/>
    <s v="Kimberly North"/>
    <s v="Japan"/>
    <s v="Tokyo"/>
    <s v="APJ"/>
    <s v="JAPN"/>
    <s v="Carrefour"/>
    <x v="10"/>
    <s v="Retail"/>
    <s v="Strategic"/>
    <s v="Marketing Suite - Gold"/>
    <s v="YAJHZP6TYE"/>
    <n v="37.223999999999997"/>
    <n v="3"/>
    <n v="0.2"/>
    <n v="3.7223999999999999"/>
    <x v="16"/>
    <n v="33.501599999999897"/>
    <n v="10.050479999999968"/>
  </r>
  <r>
    <n v="190"/>
    <s v="EMEA-2021-102281"/>
    <d v="2021-10-12T00:00:00"/>
    <n v="20211012"/>
    <s v="Dylan Ogden"/>
    <s v="United Kingdom"/>
    <s v="London"/>
    <s v="EMEA"/>
    <s v="UKIR"/>
    <s v="HonHai Precision Industry"/>
    <x v="54"/>
    <s v="Tech"/>
    <s v="Enterprise"/>
    <s v="Marketing Suite"/>
    <s v="7LL8W4OBLM"/>
    <n v="899.13599999999997"/>
    <n v="4"/>
    <n v="0.2"/>
    <n v="112.392"/>
    <x v="2"/>
    <n v="786.74399999999901"/>
    <n v="236.02319999999969"/>
  </r>
  <r>
    <n v="195"/>
    <s v="AMER-2021-131457"/>
    <d v="2021-10-31T00:00:00"/>
    <n v="20211031"/>
    <s v="Jonathan Clark"/>
    <s v="United States"/>
    <s v="Providence"/>
    <s v="AMER"/>
    <s v="NAMER"/>
    <s v="Allstate"/>
    <x v="61"/>
    <s v="Finance"/>
    <s v="Strategic"/>
    <s v="SaaS Connector Pack - Gold"/>
    <s v="03NGWSRFCP"/>
    <n v="14.28"/>
    <n v="7"/>
    <n v="0"/>
    <n v="6.7115999999999998"/>
    <x v="2"/>
    <n v="7.5683999999999996"/>
    <n v="2.2705199999999999"/>
  </r>
  <r>
    <n v="196"/>
    <s v="AMER-2020-140004"/>
    <d v="2020-03-21T00:00:00"/>
    <n v="20200321"/>
    <s v="Kevin Vaughan"/>
    <s v="Mexico"/>
    <s v="Mexico City"/>
    <s v="AMER"/>
    <s v="LATAM"/>
    <s v="Tyson Foods"/>
    <x v="31"/>
    <s v="Consumer Products"/>
    <s v="SMB"/>
    <s v="ChatBot Plugin"/>
    <s v="FNBDSUKN38"/>
    <n v="7.4080000000000004"/>
    <n v="2"/>
    <n v="0.2"/>
    <n v="1.2038"/>
    <x v="34"/>
    <n v="6.2042000000000002"/>
    <n v="1.8612599999999999"/>
  </r>
  <r>
    <n v="198"/>
    <s v="AMER-2023-107720"/>
    <d v="2023-11-07T00:00:00"/>
    <n v="20231107"/>
    <s v="Madeleine Smith"/>
    <s v="Argentina"/>
    <s v="CÃ³rdoba"/>
    <s v="AMER"/>
    <s v="LATAM"/>
    <s v="BMW"/>
    <x v="62"/>
    <s v="Manufacturing"/>
    <s v="Enterprise"/>
    <s v="Marketing Suite - Gold"/>
    <s v="HVCAY62Q3B"/>
    <n v="46.26"/>
    <n v="3"/>
    <n v="0"/>
    <n v="12.0276"/>
    <x v="23"/>
    <n v="34.232399999999998"/>
    <n v="10.26972"/>
  </r>
  <r>
    <n v="199"/>
    <s v="EMEA-2023-124303"/>
    <d v="2023-07-07T00:00:00"/>
    <n v="20230707"/>
    <s v="Diana Ince"/>
    <s v="France"/>
    <s v="Paris"/>
    <s v="EMEA"/>
    <s v="EU-WEST"/>
    <s v="Humana"/>
    <x v="63"/>
    <s v="Healthcare"/>
    <s v="Strategic"/>
    <s v="ContactMatcher"/>
    <s v="YST0N15YFB"/>
    <n v="2.9460000000000002"/>
    <n v="2"/>
    <n v="0.7"/>
    <n v="-2.2585999999999999"/>
    <x v="10"/>
    <n v="5.2046000000000001"/>
    <n v="1.56138"/>
  </r>
  <r>
    <n v="201"/>
    <s v="AMER-2023-105074"/>
    <d v="2023-06-25T00:00:00"/>
    <n v="20230625"/>
    <s v="Tracey Knox"/>
    <s v="Mexico"/>
    <s v="Guadalajara"/>
    <s v="AMER"/>
    <s v="LATAM"/>
    <s v="Gazprom"/>
    <x v="45"/>
    <s v="Energy"/>
    <s v="SMB"/>
    <s v="Support"/>
    <s v="WMPYGW9GUM"/>
    <n v="21.744"/>
    <n v="3"/>
    <n v="0.2"/>
    <n v="6.7949999999999999"/>
    <x v="27"/>
    <n v="14.949"/>
    <n v="4.4847000000000001"/>
  </r>
  <r>
    <n v="202"/>
    <s v="EMEA-2020-133690"/>
    <d v="2020-08-03T00:00:00"/>
    <n v="20200803"/>
    <s v="Michelle McLean"/>
    <s v="Russia"/>
    <s v="Moscow"/>
    <s v="EMEA"/>
    <s v="EU-EAST"/>
    <s v="Johnson &amp; Johnson"/>
    <x v="53"/>
    <s v="Healthcare"/>
    <s v="SMB"/>
    <s v="ContactMatcher"/>
    <s v="ME0EJQS2AL"/>
    <n v="218.75"/>
    <n v="2"/>
    <n v="0.5"/>
    <n v="-161.875"/>
    <x v="9"/>
    <n v="380.625"/>
    <n v="114.1875"/>
  </r>
  <r>
    <n v="204"/>
    <s v="APJ-2023-116701"/>
    <d v="2023-12-18T00:00:00"/>
    <n v="20231218"/>
    <s v="Diana Bell"/>
    <s v="Japan"/>
    <s v="Aichi"/>
    <s v="APJ"/>
    <s v="JAPN"/>
    <s v="Sprint Nextel"/>
    <x v="64"/>
    <s v="Communications"/>
    <s v="SMB"/>
    <s v="OneView"/>
    <s v="TRYXBPE9IT"/>
    <n v="66.284000000000006"/>
    <n v="2"/>
    <n v="0.8"/>
    <n v="-178.96680000000001"/>
    <x v="22"/>
    <n v="245.2508"/>
    <n v="73.575239999999994"/>
  </r>
  <r>
    <n v="205"/>
    <s v="EMEA-2023-126382"/>
    <d v="2023-06-04T00:00:00"/>
    <n v="20230604"/>
    <s v="Jan Clark"/>
    <s v="South Africa"/>
    <s v="Cape Town"/>
    <s v="EMEA"/>
    <s v="MEA"/>
    <s v="Samsung Electronics"/>
    <x v="19"/>
    <s v="Tech"/>
    <s v="Strategic"/>
    <s v="SaaS Connector Pack"/>
    <s v="4JNB5H5I6P"/>
    <n v="35.167999999999999"/>
    <n v="7"/>
    <n v="0.2"/>
    <n v="9.6712000000000007"/>
    <x v="27"/>
    <n v="25.4968"/>
    <n v="7.6490399999999994"/>
  </r>
  <r>
    <n v="206"/>
    <s v="AMER-2023-108329"/>
    <d v="2023-12-10T00:00:00"/>
    <n v="20231210"/>
    <s v="Pippa Smith"/>
    <s v="United States"/>
    <s v="Oklahoma City"/>
    <s v="AMER"/>
    <s v="NAMER"/>
    <s v="Johnson &amp; Johnson"/>
    <x v="53"/>
    <s v="Healthcare"/>
    <s v="SMB"/>
    <s v="Site Analytics"/>
    <s v="MAJOAVO5S2"/>
    <n v="444.76799999999997"/>
    <n v="4"/>
    <n v="0.2"/>
    <n v="44.476799999999997"/>
    <x v="22"/>
    <n v="400.2912"/>
    <n v="120.08735999999999"/>
  </r>
  <r>
    <n v="207"/>
    <s v="AMER-2023-135860"/>
    <d v="2023-12-02T00:00:00"/>
    <n v="20231202"/>
    <s v="Rebecca Wilson"/>
    <s v="Brazil"/>
    <s v="Rio de Janeiro"/>
    <s v="AMER"/>
    <s v="LATAM"/>
    <s v="Morgan Stanley"/>
    <x v="21"/>
    <s v="Finance"/>
    <s v="SMB"/>
    <s v="Marketing Suite - Gold"/>
    <s v="21Q2C6A2U2"/>
    <n v="83.92"/>
    <n v="4"/>
    <n v="0"/>
    <n v="5.8743999999999996"/>
    <x v="22"/>
    <n v="78.045599999999993"/>
    <n v="23.413679999999996"/>
  </r>
  <r>
    <n v="212"/>
    <s v="APJ-2021-101007"/>
    <d v="2021-02-09T00:00:00"/>
    <n v="20210209"/>
    <s v="Irene Smith"/>
    <s v="Japan"/>
    <s v="Aichi"/>
    <s v="APJ"/>
    <s v="JAPN"/>
    <s v="Toyota Motor"/>
    <x v="7"/>
    <s v="Manufacturing"/>
    <s v="Strategic"/>
    <s v="Data Smasher"/>
    <s v="0EAXVHIBR6"/>
    <n v="20.8"/>
    <n v="2"/>
    <n v="0.2"/>
    <n v="6.5"/>
    <x v="36"/>
    <n v="14.3"/>
    <n v="4.29"/>
  </r>
  <r>
    <n v="213"/>
    <s v="AMER-2021-146262"/>
    <d v="2021-01-02T00:00:00"/>
    <n v="20210102"/>
    <s v="Evan Terry"/>
    <s v="Mexico"/>
    <s v="Mexico City"/>
    <s v="AMER"/>
    <s v="LATAM"/>
    <s v="Tyson Foods"/>
    <x v="31"/>
    <s v="Consumer Products"/>
    <s v="Strategic"/>
    <s v="FinanceHub"/>
    <s v="Q6MLHV1D9D"/>
    <n v="23.68"/>
    <n v="2"/>
    <n v="0.2"/>
    <n v="8.8800000000000008"/>
    <x v="26"/>
    <n v="14.799999999999899"/>
    <n v="4.4399999999999693"/>
  </r>
  <r>
    <n v="218"/>
    <s v="AMER-2022-130162"/>
    <d v="2022-10-29T00:00:00"/>
    <n v="20221029"/>
    <s v="Bella Mackenzie"/>
    <s v="United States"/>
    <s v="New York City"/>
    <s v="AMER"/>
    <s v="NAMER"/>
    <s v="Allianz"/>
    <x v="65"/>
    <s v="Finance"/>
    <s v="SMB"/>
    <s v="Marketing Suite - Gold"/>
    <s v="DR3L61PE16"/>
    <n v="93.06"/>
    <n v="6"/>
    <n v="0"/>
    <n v="26.056799999999999"/>
    <x v="32"/>
    <n v="67.003200000000007"/>
    <n v="20.100960000000001"/>
  </r>
  <r>
    <n v="220"/>
    <s v="AMER-2021-169397"/>
    <d v="2021-12-24T00:00:00"/>
    <n v="20211224"/>
    <s v="Gordon Jackson"/>
    <s v="Mexico"/>
    <s v="Puerto Vallarta"/>
    <s v="AMER"/>
    <s v="LATAM"/>
    <s v="Gazprom"/>
    <x v="45"/>
    <s v="Energy"/>
    <s v="SMB"/>
    <s v="Storage"/>
    <s v="B9EN58R7WP"/>
    <n v="5.5839999999999996"/>
    <n v="2"/>
    <n v="0.2"/>
    <n v="1.8148"/>
    <x v="14"/>
    <n v="3.7691999999999899"/>
    <n v="1.1307599999999969"/>
  </r>
  <r>
    <n v="226"/>
    <s v="AMER-2021-163055"/>
    <d v="2021-08-09T00:00:00"/>
    <n v="20210809"/>
    <s v="Joe Ross"/>
    <s v="Brazil"/>
    <s v="SÃ£o Paulo"/>
    <s v="AMER"/>
    <s v="LATAM"/>
    <s v="Wells Fargo"/>
    <x v="9"/>
    <s v="Finance"/>
    <s v="Strategic"/>
    <s v="ChatBot Plugin"/>
    <s v="H34S0DBPAR"/>
    <n v="2.2000000000000002"/>
    <n v="1"/>
    <n v="0"/>
    <n v="0.96799999999999997"/>
    <x v="37"/>
    <n v="1.232"/>
    <n v="0.36959999999999998"/>
  </r>
  <r>
    <n v="229"/>
    <s v="EMEA-2021-145436"/>
    <d v="2021-02-28T00:00:00"/>
    <n v="20210228"/>
    <s v="Carolyn Murray"/>
    <s v="South Africa"/>
    <s v="Johannesburg"/>
    <s v="EMEA"/>
    <s v="MEA"/>
    <s v="United Parcel Service"/>
    <x v="66"/>
    <s v="Transportation"/>
    <s v="SMB"/>
    <s v="FinanceHub"/>
    <s v="GYUSGDVAEB"/>
    <n v="161.56800000000001"/>
    <n v="2"/>
    <n v="0.2"/>
    <n v="-28.2744"/>
    <x v="36"/>
    <n v="189.8424"/>
    <n v="56.952719999999999"/>
  </r>
  <r>
    <n v="231"/>
    <s v="EMEA-2020-156216"/>
    <d v="2020-09-13T00:00:00"/>
    <n v="20200913"/>
    <s v="Lily Paterson"/>
    <s v="Sweden"/>
    <s v="Stockholm"/>
    <s v="EMEA"/>
    <s v="NOR"/>
    <s v="Carrefour"/>
    <x v="10"/>
    <s v="Retail"/>
    <s v="Strategic"/>
    <s v="ContactMatcher"/>
    <s v="5XIQUAR79S"/>
    <n v="18.648"/>
    <n v="7"/>
    <n v="0.7"/>
    <n v="-12.432"/>
    <x v="30"/>
    <n v="31.08"/>
    <n v="9.3239999999999998"/>
  </r>
  <r>
    <n v="232"/>
    <s v="EMEA-2023-100930"/>
    <d v="2023-04-08T00:00:00"/>
    <n v="20230408"/>
    <s v="Bernadette Nolan"/>
    <s v="Germany"/>
    <s v="Cologne"/>
    <s v="EMEA"/>
    <s v="EU-WEST"/>
    <s v="Royal Dutch Shell"/>
    <x v="2"/>
    <s v="Energy"/>
    <s v="Enterprise"/>
    <s v="ContactMatcher"/>
    <s v="AALPQA6FDS"/>
    <n v="233.86"/>
    <n v="2"/>
    <n v="0.45"/>
    <n v="-102.048"/>
    <x v="4"/>
    <n v="335.90800000000002"/>
    <n v="100.7724"/>
  </r>
  <r>
    <n v="237"/>
    <s v="AMER-2023-160514"/>
    <d v="2023-11-13T00:00:00"/>
    <n v="20231113"/>
    <s v="William Skinner"/>
    <s v="United States"/>
    <s v="Rochester"/>
    <s v="AMER"/>
    <s v="NAMER"/>
    <s v="Merck"/>
    <x v="59"/>
    <s v="Healthcare"/>
    <s v="Strategic"/>
    <s v="Support"/>
    <s v="L1SD510UOR"/>
    <n v="10.56"/>
    <n v="2"/>
    <n v="0"/>
    <n v="4.7519999999999998"/>
    <x v="23"/>
    <n v="5.8079999999999998"/>
    <n v="1.7423999999999999"/>
  </r>
  <r>
    <n v="238"/>
    <s v="APJ-2022-157749"/>
    <d v="2022-06-05T00:00:00"/>
    <n v="20220605"/>
    <s v="Trevor Langdon"/>
    <s v="Australia"/>
    <s v="Sydney"/>
    <s v="APJ"/>
    <s v="ANZ"/>
    <s v="Target"/>
    <x v="67"/>
    <s v="Retail"/>
    <s v="SMB"/>
    <s v="Support"/>
    <s v="58Z3DEHT2X"/>
    <n v="25.92"/>
    <n v="5"/>
    <n v="0.2"/>
    <n v="9.3960000000000008"/>
    <x v="1"/>
    <n v="16.524000000000001"/>
    <n v="4.9572000000000003"/>
  </r>
  <r>
    <n v="245"/>
    <s v="EMEA-2020-131926"/>
    <d v="2020-06-01T00:00:00"/>
    <n v="20200601"/>
    <s v="Luke Terry"/>
    <s v="Luxembourg"/>
    <s v="Luxembourg"/>
    <s v="EMEA"/>
    <s v="EU-WEST"/>
    <s v="Airbus"/>
    <x v="68"/>
    <s v="Manufacturing"/>
    <s v="Enterprise"/>
    <s v="FinanceHub"/>
    <s v="P99Y8YV8KT"/>
    <n v="2001.86"/>
    <n v="7"/>
    <n v="0"/>
    <n v="580.5394"/>
    <x v="3"/>
    <n v="1421.3206"/>
    <n v="426.39618000000002"/>
  </r>
  <r>
    <n v="250"/>
    <s v="AMER-2022-154739"/>
    <d v="2022-12-11T00:00:00"/>
    <n v="20221211"/>
    <s v="Vanessa Davidson"/>
    <s v="United States"/>
    <s v="Los Angeles"/>
    <s v="AMER"/>
    <s v="NAMER"/>
    <s v="Cigna"/>
    <x v="69"/>
    <s v="Healthcare"/>
    <s v="SMB"/>
    <s v="FinanceHub"/>
    <s v="U4RHJ0Q5OZ"/>
    <n v="321.56799999999998"/>
    <n v="2"/>
    <n v="0.2"/>
    <n v="28.1372"/>
    <x v="5"/>
    <n v="293.43079999999998"/>
    <n v="88.029239999999987"/>
  </r>
  <r>
    <n v="251"/>
    <s v="AMER-2022-145625"/>
    <d v="2022-09-12T00:00:00"/>
    <n v="20220912"/>
    <s v="Penelope Nash"/>
    <s v="United States"/>
    <s v="Seattle"/>
    <s v="AMER"/>
    <s v="NAMER"/>
    <s v="Home Depot"/>
    <x v="8"/>
    <s v="Retail"/>
    <s v="SMB"/>
    <s v="Support"/>
    <s v="P109IO0IJP"/>
    <n v="7.61"/>
    <n v="1"/>
    <n v="0"/>
    <n v="3.5767000000000002"/>
    <x v="21"/>
    <n v="4.0332999999999997"/>
    <n v="1.2099899999999999"/>
  </r>
  <r>
    <n v="253"/>
    <s v="EMEA-2022-146941"/>
    <d v="2022-12-11T00:00:00"/>
    <n v="20221211"/>
    <s v="Molly Rees"/>
    <s v="United Kingdom"/>
    <s v="London"/>
    <s v="EMEA"/>
    <s v="UKIR"/>
    <s v="Goldman Sachs Group"/>
    <x v="70"/>
    <s v="Finance"/>
    <s v="SMB"/>
    <s v="Marketing Suite - Gold"/>
    <s v="9UWDBTCLYB"/>
    <n v="80.58"/>
    <n v="6"/>
    <n v="0"/>
    <n v="22.5624"/>
    <x v="5"/>
    <n v="58.017600000000002"/>
    <n v="17.405280000000001"/>
  </r>
  <r>
    <n v="255"/>
    <s v="APJ-2021-159982"/>
    <d v="2021-11-28T00:00:00"/>
    <n v="20211128"/>
    <s v="Carol James"/>
    <s v="Australia"/>
    <s v="Sydney"/>
    <s v="APJ"/>
    <s v="ANZ"/>
    <s v="AmerisourceBergen"/>
    <x v="52"/>
    <s v="Healthcare"/>
    <s v="Strategic"/>
    <s v="SaaS Connector Pack"/>
    <s v="6ORO1A1X9W"/>
    <n v="12.132"/>
    <n v="9"/>
    <n v="0.6"/>
    <n v="-8.4923999999999999"/>
    <x v="6"/>
    <n v="20.624400000000001"/>
    <n v="6.1873200000000006"/>
  </r>
  <r>
    <n v="259"/>
    <s v="EMEA-2023-163139"/>
    <d v="2023-12-02T00:00:00"/>
    <n v="20231202"/>
    <s v="Sally Davidson"/>
    <s v="United Kingdom"/>
    <s v="London"/>
    <s v="EMEA"/>
    <s v="UKIR"/>
    <s v="Goldman Sachs Group"/>
    <x v="70"/>
    <s v="Finance"/>
    <s v="SMB"/>
    <s v="Data Smasher"/>
    <s v="Y8YB4CS4Q0"/>
    <n v="20.37"/>
    <n v="3"/>
    <n v="0"/>
    <n v="6.9257999999999997"/>
    <x v="22"/>
    <n v="13.4442"/>
    <n v="4.0332600000000003"/>
  </r>
  <r>
    <n v="262"/>
    <s v="APJ-2023-155299"/>
    <d v="2023-06-09T00:00:00"/>
    <n v="20230609"/>
    <s v="Simon Peters"/>
    <s v="Japan"/>
    <s v="Tokyo"/>
    <s v="APJ"/>
    <s v="JAPN"/>
    <s v="Pemex"/>
    <x v="18"/>
    <s v="Energy"/>
    <s v="Strategic"/>
    <s v="OneView"/>
    <s v="E0Y2LTGZH5"/>
    <n v="1.6240000000000001"/>
    <n v="2"/>
    <n v="0.8"/>
    <n v="-4.4660000000000002"/>
    <x v="27"/>
    <n v="6.09"/>
    <n v="1.827"/>
  </r>
  <r>
    <n v="263"/>
    <s v="APJ-2020-106992"/>
    <d v="2020-09-19T00:00:00"/>
    <n v="20200919"/>
    <s v="Charles Hart"/>
    <s v="Japan"/>
    <s v="Tokyo"/>
    <s v="APJ"/>
    <s v="JAPN"/>
    <s v="HonHai Precision Industry"/>
    <x v="54"/>
    <s v="Tech"/>
    <s v="Strategic"/>
    <s v="Big Ol Database"/>
    <s v="3IGE4YNMM4"/>
    <n v="3059.982"/>
    <n v="3"/>
    <n v="0.4"/>
    <n v="-509.99700000000001"/>
    <x v="30"/>
    <n v="3569.9789999999998"/>
    <n v="1070.9937"/>
  </r>
  <r>
    <n v="265"/>
    <s v="APJ-2022-125318"/>
    <d v="2022-06-07T00:00:00"/>
    <n v="20220607"/>
    <s v="Lucas Mathis"/>
    <s v="Australia"/>
    <s v="Sydney"/>
    <s v="APJ"/>
    <s v="ANZ"/>
    <s v="Lowes"/>
    <x v="71"/>
    <s v="Retail"/>
    <s v="SMB"/>
    <s v="Site Analytics"/>
    <s v="6VX3RZ4S8W"/>
    <n v="328.22399999999999"/>
    <n v="4"/>
    <n v="0.2"/>
    <n v="28.7196"/>
    <x v="1"/>
    <n v="299.50439999999998"/>
    <n v="89.851319999999987"/>
  </r>
  <r>
    <n v="266"/>
    <s v="AMER-2021-155040"/>
    <d v="2021-11-10T00:00:00"/>
    <n v="20211110"/>
    <s v="Joanne Robertson"/>
    <s v="United States"/>
    <s v="Detroit"/>
    <s v="AMER"/>
    <s v="NAMER"/>
    <s v="Ford Motor"/>
    <x v="72"/>
    <s v="Manufacturing"/>
    <s v="SMB"/>
    <s v="Data Smasher"/>
    <s v="6SBXRHTE5J"/>
    <n v="79.900000000000006"/>
    <n v="2"/>
    <n v="0"/>
    <n v="35.155999999999999"/>
    <x v="6"/>
    <n v="44.744"/>
    <n v="13.4232"/>
  </r>
  <r>
    <n v="267"/>
    <s v="EMEA-2023-136826"/>
    <d v="2023-06-17T00:00:00"/>
    <n v="20230617"/>
    <s v="Felicity King"/>
    <s v="Sweden"/>
    <s v="Stockholm"/>
    <s v="EMEA"/>
    <s v="NOR"/>
    <s v="CVS Health"/>
    <x v="48"/>
    <s v="Retail"/>
    <s v="Strategic"/>
    <s v="ChatBot Plugin"/>
    <s v="1HBFAQQ6H6"/>
    <n v="14.016"/>
    <n v="3"/>
    <n v="0.2"/>
    <n v="4.7304000000000004"/>
    <x v="27"/>
    <n v="9.2855999999999899"/>
    <n v="2.785679999999997"/>
  </r>
  <r>
    <n v="268"/>
    <s v="AMER-2022-111010"/>
    <d v="2022-01-22T00:00:00"/>
    <n v="20220122"/>
    <s v="Sonia Ince"/>
    <s v="Argentina"/>
    <s v="CÃ³rdoba"/>
    <s v="AMER"/>
    <s v="LATAM"/>
    <s v="Daimler"/>
    <x v="34"/>
    <s v="Transportation"/>
    <s v="SMB"/>
    <s v="Storage"/>
    <s v="TM6DR3U3SF"/>
    <n v="7.56"/>
    <n v="6"/>
    <n v="0"/>
    <n v="0.3024"/>
    <x v="12"/>
    <n v="7.2576000000000001"/>
    <n v="2.1772800000000001"/>
  </r>
  <r>
    <n v="269"/>
    <s v="AMER-2023-145366"/>
    <d v="2023-12-10T00:00:00"/>
    <n v="20231210"/>
    <s v="Thomas Peters"/>
    <s v="Mexico"/>
    <s v="Guadalajara"/>
    <s v="AMER"/>
    <s v="LATAM"/>
    <s v="Amazon"/>
    <x v="44"/>
    <s v="Tech"/>
    <s v="Strategic"/>
    <s v="Marketing Suite - Gold"/>
    <s v="DIXME035AX"/>
    <n v="37.207999999999998"/>
    <n v="1"/>
    <n v="0.2"/>
    <n v="-7.4416000000000002"/>
    <x v="22"/>
    <n v="44.6496"/>
    <n v="13.394879999999999"/>
  </r>
  <r>
    <n v="271"/>
    <s v="AMER-2023-163979"/>
    <d v="2023-12-29T00:00:00"/>
    <n v="20231229"/>
    <s v="Zoe Avery"/>
    <s v="United States"/>
    <s v="Los Angeles"/>
    <s v="AMER"/>
    <s v="NAMER"/>
    <s v="Apple"/>
    <x v="73"/>
    <s v="Tech"/>
    <s v="Strategic"/>
    <s v="Marketing Suite - Gold"/>
    <s v="NFM77EIVMM"/>
    <n v="725.84"/>
    <n v="4"/>
    <n v="0"/>
    <n v="210.49359999999999"/>
    <x v="22"/>
    <n v="515.34640000000002"/>
    <n v="154.60391999999999"/>
  </r>
  <r>
    <n v="272"/>
    <s v="AMER-2021-155334"/>
    <d v="2021-07-30T00:00:00"/>
    <n v="20210730"/>
    <s v="Angela Parsons"/>
    <s v="United States"/>
    <s v="Los Angeles"/>
    <s v="AMER"/>
    <s v="NAMER"/>
    <s v="AmerisourceBergen"/>
    <x v="52"/>
    <s v="Healthcare"/>
    <s v="SMB"/>
    <s v="Data Smasher"/>
    <s v="1IW1LLRSFA"/>
    <n v="209.93"/>
    <n v="7"/>
    <n v="0"/>
    <n v="92.369200000000006"/>
    <x v="38"/>
    <n v="117.5608"/>
    <n v="35.268239999999999"/>
  </r>
  <r>
    <n v="275"/>
    <s v="AMER-2023-118136"/>
    <d v="2023-09-17T00:00:00"/>
    <n v="20230917"/>
    <s v="Luke Jones"/>
    <s v="United States"/>
    <s v="Lafayette"/>
    <s v="AMER"/>
    <s v="NAMER"/>
    <s v="Lowes"/>
    <x v="71"/>
    <s v="Retail"/>
    <s v="Strategic"/>
    <s v="Support"/>
    <s v="OWBD6MTETH"/>
    <n v="8.82"/>
    <n v="2"/>
    <n v="0"/>
    <n v="4.0571999999999999"/>
    <x v="15"/>
    <n v="4.7628000000000004"/>
    <n v="1.4288400000000001"/>
  </r>
  <r>
    <n v="277"/>
    <s v="EMEA-2023-132976"/>
    <d v="2023-10-14T00:00:00"/>
    <n v="20231014"/>
    <s v="Isaac Hart"/>
    <s v="France"/>
    <s v="Paris"/>
    <s v="EMEA"/>
    <s v="EU-WEST"/>
    <s v="China National Petroleum"/>
    <x v="74"/>
    <s v="Energy"/>
    <s v="Strategic"/>
    <s v="Support"/>
    <s v="18M5NJOKYC"/>
    <n v="11.648"/>
    <n v="2"/>
    <n v="0.2"/>
    <n v="4.0768000000000004"/>
    <x v="13"/>
    <n v="7.5711999999999904"/>
    <n v="2.2713599999999969"/>
  </r>
  <r>
    <n v="281"/>
    <s v="APJ-2021-161991"/>
    <d v="2021-09-26T00:00:00"/>
    <n v="20210926"/>
    <s v="Natalie Sanderson"/>
    <s v="Japan"/>
    <s v="Tokyo"/>
    <s v="APJ"/>
    <s v="JAPN"/>
    <s v="Aetna"/>
    <x v="28"/>
    <s v="Healthcare"/>
    <s v="SMB"/>
    <s v="ContactMatcher"/>
    <s v="AZ1IDGZU3E"/>
    <n v="2.08"/>
    <n v="5"/>
    <n v="0.8"/>
    <n v="-3.4319999999999999"/>
    <x v="11"/>
    <n v="5.5119999999999996"/>
    <n v="1.6535999999999997"/>
  </r>
  <r>
    <n v="283"/>
    <s v="AMER-2021-130890"/>
    <d v="2021-11-02T00:00:00"/>
    <n v="20211102"/>
    <s v="Nicola Pullman"/>
    <s v="United States"/>
    <s v="New York City"/>
    <s v="AMER"/>
    <s v="NAMER"/>
    <s v="ConocoPhillips"/>
    <x v="75"/>
    <s v="Energy"/>
    <s v="SMB"/>
    <s v="ContactMatcher"/>
    <s v="1HNDUERBWK"/>
    <n v="1038.8399999999999"/>
    <n v="5"/>
    <n v="0.2"/>
    <n v="51.942"/>
    <x v="6"/>
    <n v="986.897999999999"/>
    <n v="296.06939999999969"/>
  </r>
  <r>
    <n v="284"/>
    <s v="EMEA-2021-130883"/>
    <d v="2021-09-26T00:00:00"/>
    <n v="20210926"/>
    <s v="Neil Gill"/>
    <s v="Belgium"/>
    <s v="Brussels"/>
    <s v="EMEA"/>
    <s v="EU-WEST"/>
    <s v="Intel"/>
    <x v="14"/>
    <s v="Tech"/>
    <s v="SMB"/>
    <s v="Support"/>
    <s v="XR5F045V0G"/>
    <n v="141.76"/>
    <n v="5"/>
    <n v="0.2"/>
    <n v="47.844000000000001"/>
    <x v="11"/>
    <n v="93.915999999999997"/>
    <n v="28.174799999999998"/>
  </r>
  <r>
    <n v="287"/>
    <s v="EMEA-2022-112697"/>
    <d v="2022-12-19T00:00:00"/>
    <n v="20221219"/>
    <s v="Faith Harris"/>
    <s v="Germany"/>
    <s v="Munich"/>
    <s v="EMEA"/>
    <s v="EU-WEST"/>
    <s v="Verizon Communications"/>
    <x v="32"/>
    <s v="Communications"/>
    <s v="Strategic"/>
    <s v="ContactMatcher"/>
    <s v="GL2PRPVWVO"/>
    <n v="254.05799999999999"/>
    <n v="7"/>
    <n v="0.7"/>
    <n v="-169.37200000000001"/>
    <x v="5"/>
    <n v="423.43"/>
    <n v="127.029"/>
  </r>
  <r>
    <n v="290"/>
    <s v="AMER-2022-110772"/>
    <d v="2022-11-21T00:00:00"/>
    <n v="20221121"/>
    <s v="Thomas Roberts"/>
    <s v="Mexico"/>
    <s v="Mexico City"/>
    <s v="AMER"/>
    <s v="LATAM"/>
    <s v="Siemens"/>
    <x v="13"/>
    <s v="Manufacturing"/>
    <s v="Enterprise"/>
    <s v="Storage"/>
    <s v="P6JHKIOA7H"/>
    <n v="19.096"/>
    <n v="7"/>
    <n v="0.2"/>
    <n v="6.6836000000000002"/>
    <x v="0"/>
    <n v="12.4124"/>
    <n v="3.7237199999999997"/>
  </r>
  <r>
    <n v="294"/>
    <s v="EMEA-2020-111451"/>
    <d v="2020-12-26T00:00:00"/>
    <n v="20201226"/>
    <s v="Lillian Hodges"/>
    <s v="Russia"/>
    <s v="St Petersburg"/>
    <s v="EMEA"/>
    <s v="EU-EAST"/>
    <s v="Merck"/>
    <x v="59"/>
    <s v="Healthcare"/>
    <s v="Strategic"/>
    <s v="SaaS Connector Pack"/>
    <s v="113Z30O0UU"/>
    <n v="300.416"/>
    <n v="8"/>
    <n v="0.2"/>
    <n v="78.859200000000001"/>
    <x v="20"/>
    <n v="221.55680000000001"/>
    <n v="66.467039999999997"/>
  </r>
  <r>
    <n v="299"/>
    <s v="AMER-2022-142545"/>
    <d v="2022-10-29T00:00:00"/>
    <n v="20221029"/>
    <s v="Tim Morrison"/>
    <s v="Argentina"/>
    <s v="Buenos Aires"/>
    <s v="AMER"/>
    <s v="LATAM"/>
    <s v="General Motors"/>
    <x v="49"/>
    <s v="Manufacturing"/>
    <s v="Strategic"/>
    <s v="Support"/>
    <s v="YIPRYNF8EL"/>
    <n v="32.4"/>
    <n v="5"/>
    <n v="0"/>
    <n v="15.552"/>
    <x v="32"/>
    <n v="16.847999999999999"/>
    <n v="5.0543999999999993"/>
  </r>
  <r>
    <n v="304"/>
    <s v="APJ-2023-152380"/>
    <d v="2023-11-20T00:00:00"/>
    <n v="20231120"/>
    <s v="Bella Mackenzie"/>
    <s v="Australia"/>
    <s v="Sydney"/>
    <s v="APJ"/>
    <s v="ANZ"/>
    <s v="Allianz"/>
    <x v="65"/>
    <s v="Finance"/>
    <s v="SMB"/>
    <s v="ContactMatcher"/>
    <s v="1AGNOXULPH"/>
    <n v="219.07499999999999"/>
    <n v="3"/>
    <n v="0.5"/>
    <n v="-131.44499999999999"/>
    <x v="23"/>
    <n v="350.52"/>
    <n v="105.15599999999999"/>
  </r>
  <r>
    <n v="305"/>
    <s v="EMEA-2021-144253"/>
    <d v="2021-05-04T00:00:00"/>
    <n v="20210504"/>
    <s v="Joseph Forsyth"/>
    <s v="United Kingdom"/>
    <s v="London"/>
    <s v="EMEA"/>
    <s v="UKIR"/>
    <s v="Trafigura Group"/>
    <x v="40"/>
    <s v="Finance"/>
    <s v="Strategic"/>
    <s v="SaaS Connector Pack"/>
    <s v="Q2IWL99U64"/>
    <n v="26.8"/>
    <n v="2"/>
    <n v="0"/>
    <n v="12.864000000000001"/>
    <x v="33"/>
    <n v="13.936"/>
    <n v="4.1807999999999996"/>
  </r>
  <r>
    <n v="306"/>
    <s v="AMER-2020-130960"/>
    <d v="2020-12-30T00:00:00"/>
    <n v="20201230"/>
    <s v="Maria Dyer"/>
    <s v="Brazil"/>
    <s v="Salvador"/>
    <s v="AMER"/>
    <s v="LATAM"/>
    <s v="Nissan Motor"/>
    <x v="30"/>
    <s v="Transportation"/>
    <s v="Strategic"/>
    <s v="ChatBot Plugin"/>
    <s v="3HW725HZ6V"/>
    <n v="9.84"/>
    <n v="3"/>
    <n v="0"/>
    <n v="2.8536000000000001"/>
    <x v="20"/>
    <n v="6.9863999999999997"/>
    <n v="2.09592"/>
  </r>
  <r>
    <n v="307"/>
    <s v="AMER-2020-111003"/>
    <d v="2020-06-01T00:00:00"/>
    <n v="20200601"/>
    <s v="Anne Rutherford"/>
    <s v="Argentina"/>
    <s v="Buenos Aires"/>
    <s v="AMER"/>
    <s v="LATAM"/>
    <s v="Trafigura Group"/>
    <x v="40"/>
    <s v="Finance"/>
    <s v="Enterprise"/>
    <s v="ContactMatcher"/>
    <s v="4G8MXMZRYG"/>
    <n v="45.48"/>
    <n v="3"/>
    <n v="0"/>
    <n v="20.9208"/>
    <x v="3"/>
    <n v="24.559199999999901"/>
    <n v="7.3677599999999703"/>
  </r>
  <r>
    <n v="309"/>
    <s v="EMEA-2023-126774"/>
    <d v="2023-04-16T00:00:00"/>
    <n v="20230416"/>
    <s v="Harry Mills"/>
    <s v="Spain"/>
    <s v="Madrid"/>
    <s v="EMEA"/>
    <s v="EU-WEST"/>
    <s v="Bosch"/>
    <x v="76"/>
    <s v="Tech"/>
    <s v="SMB"/>
    <s v="ChatBot Plugin"/>
    <s v="NASLM74RTU"/>
    <n v="4.8899999999999997"/>
    <n v="1"/>
    <n v="0"/>
    <n v="2.0049000000000001"/>
    <x v="4"/>
    <n v="2.8850999999999898"/>
    <n v="0.86552999999999691"/>
  </r>
  <r>
    <n v="310"/>
    <s v="EMEA-2022-142902"/>
    <d v="2022-09-13T00:00:00"/>
    <n v="20220913"/>
    <s v="Trevor Clark"/>
    <s v="Russia"/>
    <s v="St Petersburg"/>
    <s v="EMEA"/>
    <s v="EU-EAST"/>
    <s v="Allianz"/>
    <x v="65"/>
    <s v="Finance"/>
    <s v="Strategic"/>
    <s v="SaaS Connector Pack"/>
    <s v="T178EITTF1"/>
    <n v="15.135999999999999"/>
    <n v="4"/>
    <n v="0.2"/>
    <n v="3.5948000000000002"/>
    <x v="21"/>
    <n v="11.5412"/>
    <n v="3.4623599999999999"/>
  </r>
  <r>
    <n v="314"/>
    <s v="AMER-2020-120887"/>
    <d v="2020-09-27T00:00:00"/>
    <n v="20200927"/>
    <s v="Dylan Terry"/>
    <s v="Argentina"/>
    <s v="Mendoza"/>
    <s v="AMER"/>
    <s v="LATAM"/>
    <s v="HSBC Holdings"/>
    <x v="77"/>
    <s v="Finance"/>
    <s v="Strategic"/>
    <s v="SaaS Connector Pack"/>
    <s v="W2S8WFPB53"/>
    <n v="87.54"/>
    <n v="3"/>
    <n v="0"/>
    <n v="37.642200000000003"/>
    <x v="30"/>
    <n v="49.897799999999997"/>
    <n v="14.969339999999999"/>
  </r>
  <r>
    <n v="315"/>
    <s v="EMEA-2020-167850"/>
    <d v="2020-08-09T00:00:00"/>
    <n v="20200809"/>
    <s v="Jasmine MacDonald"/>
    <s v="Germany"/>
    <s v="Leipzig"/>
    <s v="EMEA"/>
    <s v="EU-WEST"/>
    <s v="Enel"/>
    <x v="78"/>
    <s v="Energy"/>
    <s v="Strategic"/>
    <s v="Site Analytics"/>
    <s v="OLWR6J56VS"/>
    <n v="178.38399999999999"/>
    <n v="2"/>
    <n v="0.2"/>
    <n v="22.297999999999998"/>
    <x v="9"/>
    <n v="156.08599999999899"/>
    <n v="46.825799999999695"/>
  </r>
  <r>
    <n v="317"/>
    <s v="EMEA-2020-164259"/>
    <d v="2020-12-28T00:00:00"/>
    <n v="20201228"/>
    <s v="Blake Campbell"/>
    <s v="France"/>
    <s v="Paris"/>
    <s v="EMEA"/>
    <s v="EU-WEST"/>
    <s v="AT&amp;T"/>
    <x v="60"/>
    <s v="Communications"/>
    <s v="Strategic"/>
    <s v="ChatBot Plugin"/>
    <s v="S1F55BUKX3"/>
    <n v="99.135999999999996"/>
    <n v="4"/>
    <n v="0.2"/>
    <n v="8.6744000000000003"/>
    <x v="20"/>
    <n v="90.461599999999905"/>
    <n v="27.138479999999969"/>
  </r>
  <r>
    <n v="318"/>
    <s v="EMEA-2020-164973"/>
    <d v="2020-11-04T00:00:00"/>
    <n v="20201104"/>
    <s v="Boris Underwood"/>
    <s v="United Kingdom"/>
    <s v="London"/>
    <s v="EMEA"/>
    <s v="UKIR"/>
    <s v="Itochu"/>
    <x v="33"/>
    <s v="Finance"/>
    <s v="Enterprise"/>
    <s v="FinanceHub"/>
    <s v="SGO17QHOV4"/>
    <n v="135.88200000000001"/>
    <n v="1"/>
    <n v="0.1"/>
    <n v="24.1568"/>
    <x v="7"/>
    <n v="111.7252"/>
    <n v="33.517559999999996"/>
  </r>
  <r>
    <n v="323"/>
    <s v="AMER-2020-156601"/>
    <d v="2020-09-19T00:00:00"/>
    <n v="20200919"/>
    <s v="Fiona Peters"/>
    <s v="United States"/>
    <s v="Jacksonville"/>
    <s v="AMER"/>
    <s v="NAMER"/>
    <s v="United Parcel Service"/>
    <x v="66"/>
    <s v="Transportation"/>
    <s v="Strategic"/>
    <s v="Storage"/>
    <s v="4PDIGIYY3N"/>
    <n v="7.16"/>
    <n v="2"/>
    <n v="0"/>
    <n v="3.58"/>
    <x v="30"/>
    <n v="3.58"/>
    <n v="1.0740000000000001"/>
  </r>
  <r>
    <n v="324"/>
    <s v="AMER-2022-162138"/>
    <d v="2022-04-24T00:00:00"/>
    <n v="20220424"/>
    <s v="Phil Short"/>
    <s v="United States"/>
    <s v="Long Beach"/>
    <s v="AMER"/>
    <s v="NAMER"/>
    <s v="Bosch"/>
    <x v="76"/>
    <s v="Tech"/>
    <s v="Strategic"/>
    <s v="ContactMatcher"/>
    <s v="VXC511ZPC8"/>
    <n v="251.52"/>
    <n v="6"/>
    <n v="0.2"/>
    <n v="81.744"/>
    <x v="25"/>
    <n v="169.77600000000001"/>
    <n v="50.9328"/>
  </r>
  <r>
    <n v="326"/>
    <s v="EMEA-2023-153339"/>
    <d v="2023-11-04T00:00:00"/>
    <n v="20231104"/>
    <s v="Fiona Allan"/>
    <s v="South Africa"/>
    <s v="Johannesburg"/>
    <s v="EMEA"/>
    <s v="MEA"/>
    <s v="Ford Motor"/>
    <x v="72"/>
    <s v="Manufacturing"/>
    <s v="Strategic"/>
    <s v="SaaS Connector Pack"/>
    <s v="YPM1YTB9SU"/>
    <n v="15.992000000000001"/>
    <n v="1"/>
    <n v="0.2"/>
    <n v="0.99950000000000006"/>
    <x v="23"/>
    <n v="14.9925"/>
    <n v="4.4977499999999999"/>
  </r>
  <r>
    <n v="327"/>
    <s v="EMEA-2022-141544"/>
    <d v="2022-08-31T00:00:00"/>
    <n v="20220831"/>
    <s v="Peter McLean"/>
    <s v="France"/>
    <s v="Paris"/>
    <s v="EMEA"/>
    <s v="EU-WEST"/>
    <s v="Pfizer"/>
    <x v="6"/>
    <s v="Healthcare"/>
    <s v="SMB"/>
    <s v="Site Analytics"/>
    <s v="7HTRYKPD8E"/>
    <n v="290.89800000000002"/>
    <n v="3"/>
    <n v="0.4"/>
    <n v="-67.876199999999997"/>
    <x v="28"/>
    <n v="358.77420000000001"/>
    <n v="107.63226"/>
  </r>
  <r>
    <n v="332"/>
    <s v="EMEA-2022-150147"/>
    <d v="2022-04-26T00:00:00"/>
    <n v="20220426"/>
    <s v="Kevin Morrison"/>
    <s v="France"/>
    <s v="Paris"/>
    <s v="EMEA"/>
    <s v="EU-WEST"/>
    <s v="AmerisourceBergen"/>
    <x v="52"/>
    <s v="Healthcare"/>
    <s v="SMB"/>
    <s v="Site Analytics"/>
    <s v="NX6P4SZJ4D"/>
    <n v="82.8"/>
    <n v="2"/>
    <n v="0.4"/>
    <n v="-20.7"/>
    <x v="25"/>
    <n v="103.5"/>
    <n v="31.049999999999997"/>
  </r>
  <r>
    <n v="335"/>
    <s v="AMER-2021-137946"/>
    <d v="2021-09-01T00:00:00"/>
    <n v="20210901"/>
    <s v="Andrew Wilkins"/>
    <s v="United States"/>
    <s v="New York City"/>
    <s v="AMER"/>
    <s v="NAMER"/>
    <s v="BNP Paribas"/>
    <x v="3"/>
    <s v="Finance"/>
    <s v="SMB"/>
    <s v="ContactMatcher"/>
    <s v="R48ZY9KJ1P"/>
    <n v="4.7519999999999998"/>
    <n v="1"/>
    <n v="0.2"/>
    <n v="1.6037999999999999"/>
    <x v="11"/>
    <n v="3.1482000000000001"/>
    <n v="0.94445999999999997"/>
  </r>
  <r>
    <n v="338"/>
    <s v="AMER-2020-129924"/>
    <d v="2020-07-12T00:00:00"/>
    <n v="20200712"/>
    <s v="Matt Forsyth"/>
    <s v="United States"/>
    <s v="Los Angeles"/>
    <s v="AMER"/>
    <s v="NAMER"/>
    <s v="Sprint Nextel"/>
    <x v="64"/>
    <s v="Communications"/>
    <s v="Strategic"/>
    <s v="ContactMatcher"/>
    <s v="QZ930GKLTZ"/>
    <n v="7.7119999999999997"/>
    <n v="2"/>
    <n v="0.2"/>
    <n v="2.7955999999999999"/>
    <x v="39"/>
    <n v="4.9163999999999897"/>
    <n v="1.4749199999999969"/>
  </r>
  <r>
    <n v="340"/>
    <s v="EMEA-2021-128167"/>
    <d v="2021-06-22T00:00:00"/>
    <n v="20210622"/>
    <s v="Trevor Langdon"/>
    <s v="Turkey"/>
    <s v="Istanbul"/>
    <s v="EMEA"/>
    <s v="MEA"/>
    <s v="Target"/>
    <x v="67"/>
    <s v="Retail"/>
    <s v="SMB"/>
    <s v="Storage"/>
    <s v="5SNZ6SMT9Y"/>
    <n v="4.96"/>
    <n v="4"/>
    <n v="0"/>
    <n v="2.3311999999999999"/>
    <x v="40"/>
    <n v="2.6288"/>
    <n v="0.78864000000000001"/>
  </r>
  <r>
    <n v="341"/>
    <s v="EMEA-2020-122336"/>
    <d v="2020-04-13T00:00:00"/>
    <n v="20200413"/>
    <s v="Tim Morrison"/>
    <s v="France"/>
    <s v="Paris"/>
    <s v="EMEA"/>
    <s v="EU-WEST"/>
    <s v="General Motors"/>
    <x v="49"/>
    <s v="Manufacturing"/>
    <s v="Strategic"/>
    <s v="ChatBot Plugin"/>
    <s v="6FJY3OGC04"/>
    <n v="17.856000000000002"/>
    <n v="4"/>
    <n v="0.2"/>
    <n v="1.1160000000000001"/>
    <x v="41"/>
    <n v="16.739999999999998"/>
    <n v="5.0219999999999994"/>
  </r>
  <r>
    <n v="345"/>
    <s v="APJ-2021-120712"/>
    <d v="2021-12-20T00:00:00"/>
    <n v="20211220"/>
    <s v="Warren Forsyth"/>
    <s v="Japan"/>
    <s v="Chiba"/>
    <s v="APJ"/>
    <s v="JAPN"/>
    <s v="Chevron"/>
    <x v="0"/>
    <s v="Energy"/>
    <s v="SMB"/>
    <s v="Marketing Suite - Gold"/>
    <s v="VRM3DBKSGL"/>
    <n v="88.8"/>
    <n v="4"/>
    <n v="0.2"/>
    <n v="-2.2200000000000002"/>
    <x v="14"/>
    <n v="91.02"/>
    <n v="27.305999999999997"/>
  </r>
  <r>
    <n v="346"/>
    <s v="AMER-2023-169901"/>
    <d v="2023-06-16T00:00:00"/>
    <n v="20230616"/>
    <s v="Amelia Martin"/>
    <s v="United States"/>
    <s v="Los Angeles"/>
    <s v="AMER"/>
    <s v="NAMER"/>
    <s v="Walmart"/>
    <x v="41"/>
    <s v="Retail"/>
    <s v="SMB"/>
    <s v="Site Analytics"/>
    <s v="0GTZU80IUI"/>
    <n v="47.975999999999999"/>
    <n v="3"/>
    <n v="0.2"/>
    <n v="4.7976000000000001"/>
    <x v="27"/>
    <n v="43.178399999999897"/>
    <n v="12.953519999999969"/>
  </r>
  <r>
    <n v="347"/>
    <s v="APJ-2023-134306"/>
    <d v="2023-07-09T00:00:00"/>
    <n v="20230709"/>
    <s v="Sally Wallace"/>
    <s v="South Korea"/>
    <s v="Incheon"/>
    <s v="APJ"/>
    <s v="APAC"/>
    <s v="Tyson Foods"/>
    <x v="31"/>
    <s v="Consumer Products"/>
    <s v="SMB"/>
    <s v="ChatBot Plugin"/>
    <s v="RDE1SV1I9X"/>
    <n v="7.56"/>
    <n v="3"/>
    <n v="0"/>
    <n v="3.0996000000000001"/>
    <x v="10"/>
    <n v="4.4603999999999999"/>
    <n v="1.33812"/>
  </r>
  <r>
    <n v="350"/>
    <s v="EMEA-2022-129714"/>
    <d v="2022-09-02T00:00:00"/>
    <n v="20220902"/>
    <s v="Anna Bower"/>
    <s v="United Kingdom"/>
    <s v="London"/>
    <s v="EMEA"/>
    <s v="UKIR"/>
    <s v="Airbus"/>
    <x v="68"/>
    <s v="Manufacturing"/>
    <s v="Enterprise"/>
    <s v="Data Smasher"/>
    <s v="QQA6BIQIDR"/>
    <n v="6.79"/>
    <n v="1"/>
    <n v="0"/>
    <n v="2.3086000000000002"/>
    <x v="21"/>
    <n v="4.4813999999999998"/>
    <n v="1.3444199999999999"/>
  </r>
  <r>
    <n v="355"/>
    <s v="EMEA-2022-138520"/>
    <d v="2022-04-09T00:00:00"/>
    <n v="20220409"/>
    <s v="Pippa Morrison"/>
    <s v="United Kingdom"/>
    <s v="London"/>
    <s v="EMEA"/>
    <s v="UKIR"/>
    <s v="Sysco"/>
    <x v="79"/>
    <s v="Consumer Products"/>
    <s v="SMB"/>
    <s v="Marketing Suite"/>
    <s v="YBW58615X8"/>
    <n v="388.70400000000001"/>
    <n v="6"/>
    <n v="0.2"/>
    <n v="-4.8587999999999996"/>
    <x v="25"/>
    <n v="393.56279999999998"/>
    <n v="118.06883999999999"/>
  </r>
  <r>
    <n v="359"/>
    <s v="EMEA-2022-130001"/>
    <d v="2022-04-24T00:00:00"/>
    <n v="20220424"/>
    <s v="Jan Clark"/>
    <s v="Sweden"/>
    <s v="Stockholm"/>
    <s v="EMEA"/>
    <s v="NOR"/>
    <s v="Samsung Electronics"/>
    <x v="19"/>
    <s v="Tech"/>
    <s v="Strategic"/>
    <s v="Support"/>
    <s v="I4MRKYQB6X"/>
    <n v="36.24"/>
    <n v="5"/>
    <n v="0.2"/>
    <n v="11.324999999999999"/>
    <x v="25"/>
    <n v="24.914999999999999"/>
    <n v="7.474499999999999"/>
  </r>
  <r>
    <n v="360"/>
    <s v="EMEA-2023-155698"/>
    <d v="2023-03-09T00:00:00"/>
    <n v="20230309"/>
    <s v="Gordon Chapman"/>
    <s v="Finland"/>
    <s v="Helsinki"/>
    <s v="EMEA"/>
    <s v="NOR"/>
    <s v="Itochu"/>
    <x v="33"/>
    <s v="Finance"/>
    <s v="Strategic"/>
    <s v="OneView"/>
    <s v="3JS9R2BHCD"/>
    <n v="647.84"/>
    <n v="8"/>
    <n v="0"/>
    <n v="168.4384"/>
    <x v="42"/>
    <n v="479.40159999999997"/>
    <n v="143.82047999999998"/>
  </r>
  <r>
    <n v="362"/>
    <s v="EMEA-2023-144904"/>
    <d v="2023-09-26T00:00:00"/>
    <n v="20230926"/>
    <s v="Wanda Simpson"/>
    <s v="United Kingdom"/>
    <s v="London"/>
    <s v="EMEA"/>
    <s v="UKIR"/>
    <s v="Marathon Petroleum"/>
    <x v="80"/>
    <s v="Energy"/>
    <s v="SMB"/>
    <s v="FinanceHub"/>
    <s v="BI0GW6QRJ7"/>
    <n v="20.7"/>
    <n v="2"/>
    <n v="0"/>
    <n v="9.9359999999999999"/>
    <x v="15"/>
    <n v="10.763999999999999"/>
    <n v="3.2291999999999996"/>
  </r>
  <r>
    <n v="366"/>
    <s v="AMER-2020-123344"/>
    <d v="2020-09-24T00:00:00"/>
    <n v="20200924"/>
    <s v="Christian Gill"/>
    <s v="United States"/>
    <s v="Los Angeles"/>
    <s v="AMER"/>
    <s v="NAMER"/>
    <s v="Cisco Systems"/>
    <x v="42"/>
    <s v="Tech"/>
    <s v="SMB"/>
    <s v="Marketing Suite - Gold"/>
    <s v="3F82NCFA64"/>
    <n v="211.96"/>
    <n v="4"/>
    <n v="0"/>
    <n v="8.4784000000000006"/>
    <x v="30"/>
    <n v="203.48159999999999"/>
    <n v="61.044479999999993"/>
  </r>
  <r>
    <n v="367"/>
    <s v="EMEA-2022-155516"/>
    <d v="2022-10-22T00:00:00"/>
    <n v="20221022"/>
    <s v="Julian Nash"/>
    <s v="Saudi Arabia"/>
    <s v="Dhahran"/>
    <s v="EMEA"/>
    <s v="MEA"/>
    <s v="Amazon"/>
    <x v="44"/>
    <s v="Tech"/>
    <s v="Strategic"/>
    <s v="ContactMatcher"/>
    <s v="QMC9P8M6BB"/>
    <n v="23.2"/>
    <n v="4"/>
    <n v="0"/>
    <n v="10.44"/>
    <x v="32"/>
    <n v="12.76"/>
    <n v="3.8279999999999998"/>
  </r>
  <r>
    <n v="371"/>
    <s v="APJ-2023-104745"/>
    <d v="2023-05-30T00:00:00"/>
    <n v="20230530"/>
    <s v="Anna Hemmings"/>
    <s v="Japan"/>
    <s v="Chiba"/>
    <s v="APJ"/>
    <s v="JAPN"/>
    <s v="Microsoft"/>
    <x v="5"/>
    <s v="Tech"/>
    <s v="SMB"/>
    <s v="Support"/>
    <s v="MMJB3P8UDC"/>
    <n v="25.92"/>
    <n v="5"/>
    <n v="0.2"/>
    <n v="9.3960000000000008"/>
    <x v="24"/>
    <n v="16.524000000000001"/>
    <n v="4.9572000000000003"/>
  </r>
  <r>
    <n v="373"/>
    <s v="AMER-2020-119137"/>
    <d v="2020-07-23T00:00:00"/>
    <n v="20200723"/>
    <s v="Sue Anderson"/>
    <s v="Chile"/>
    <s v="Santiago"/>
    <s v="AMER"/>
    <s v="LATAM"/>
    <s v="BMW"/>
    <x v="62"/>
    <s v="Manufacturing"/>
    <s v="SMB"/>
    <s v="ContactMatcher"/>
    <s v="2VG1LP736K"/>
    <n v="8.16"/>
    <n v="5"/>
    <n v="0.7"/>
    <n v="-5.7119999999999997"/>
    <x v="39"/>
    <n v="13.872"/>
    <n v="4.1616"/>
  </r>
  <r>
    <n v="377"/>
    <s v="APJ-2022-134656"/>
    <d v="2022-09-29T00:00:00"/>
    <n v="20220929"/>
    <s v="Boris Coleman"/>
    <s v="Australia"/>
    <s v="Wollongong"/>
    <s v="APJ"/>
    <s v="ANZ"/>
    <s v="Goldman Sachs Group"/>
    <x v="70"/>
    <s v="Finance"/>
    <s v="Strategic"/>
    <s v="Support"/>
    <s v="OSERJ59134"/>
    <n v="99.135999999999996"/>
    <n v="4"/>
    <n v="0.2"/>
    <n v="30.98"/>
    <x v="21"/>
    <n v="68.155999999999906"/>
    <n v="20.446799999999971"/>
  </r>
  <r>
    <n v="378"/>
    <s v="APJ-2023-134481"/>
    <d v="2023-08-28T00:00:00"/>
    <n v="20230828"/>
    <s v="Fiona Nolan"/>
    <s v="South Korea"/>
    <s v="Seoul"/>
    <s v="APJ"/>
    <s v="APAC"/>
    <s v="Sony"/>
    <x v="20"/>
    <s v="Tech"/>
    <s v="Strategic"/>
    <s v="ContactMatcher"/>
    <s v="87B5QVNTI8"/>
    <n v="1488.424"/>
    <n v="7"/>
    <n v="0.3"/>
    <n v="-297.6848"/>
    <x v="43"/>
    <n v="1786.1088"/>
    <n v="535.83263999999997"/>
  </r>
  <r>
    <n v="379"/>
    <s v="APJ-2021-130792"/>
    <d v="2021-04-28T00:00:00"/>
    <n v="20210428"/>
    <s v="Faith Jones"/>
    <s v="Japan"/>
    <s v="Tokyo"/>
    <s v="APJ"/>
    <s v="JAPN"/>
    <s v="Sony"/>
    <x v="20"/>
    <s v="Tech"/>
    <s v="SMB"/>
    <s v="OneView"/>
    <s v="TOYHR6HJS6"/>
    <n v="8.6519999999999992"/>
    <n v="3"/>
    <n v="0.8"/>
    <n v="-20.3322"/>
    <x v="19"/>
    <n v="28.984200000000001"/>
    <n v="8.6952599999999993"/>
  </r>
  <r>
    <n v="382"/>
    <s v="AMER-2022-134775"/>
    <d v="2022-10-29T00:00:00"/>
    <n v="20221029"/>
    <s v="Grace Duncan"/>
    <s v="United States"/>
    <s v="Los Angeles"/>
    <s v="AMER"/>
    <s v="NAMER"/>
    <s v="Allianz"/>
    <x v="65"/>
    <s v="Finance"/>
    <s v="Strategic"/>
    <s v="Support"/>
    <s v="E7HOFXP1IA"/>
    <n v="50.96"/>
    <n v="7"/>
    <n v="0"/>
    <n v="25.48"/>
    <x v="32"/>
    <n v="25.48"/>
    <n v="7.6440000000000001"/>
  </r>
  <r>
    <n v="384"/>
    <s v="AMER-2021-125395"/>
    <d v="2021-06-26T00:00:00"/>
    <n v="20210626"/>
    <s v="Richard Davidson"/>
    <s v="Brazil"/>
    <s v="Salvador"/>
    <s v="AMER"/>
    <s v="LATAM"/>
    <s v="Intel"/>
    <x v="14"/>
    <s v="Tech"/>
    <s v="Strategic"/>
    <s v="Data Smasher"/>
    <s v="AW1AJHYDDW"/>
    <n v="41.9"/>
    <n v="2"/>
    <n v="0"/>
    <n v="8.7989999999999995"/>
    <x v="40"/>
    <n v="33.100999999999999"/>
    <n v="9.930299999999999"/>
  </r>
  <r>
    <n v="385"/>
    <s v="EMEA-2021-168935"/>
    <d v="2021-11-27T00:00:00"/>
    <n v="20211127"/>
    <s v="Colin Glover"/>
    <s v="Germany"/>
    <s v="Dresden"/>
    <s v="EMEA"/>
    <s v="EU-WEST"/>
    <s v="Verizon Communications"/>
    <x v="32"/>
    <s v="Communications"/>
    <s v="SMB"/>
    <s v="ContactMatcher"/>
    <s v="IM11OP4VYJ"/>
    <n v="375.45749999999998"/>
    <n v="3"/>
    <n v="0.45"/>
    <n v="-157.0095"/>
    <x v="6"/>
    <n v="532.46699999999998"/>
    <n v="159.74009999999998"/>
  </r>
  <r>
    <n v="387"/>
    <s v="EMEA-2021-122756"/>
    <d v="2021-12-03T00:00:00"/>
    <n v="20211203"/>
    <s v="Phil Dowd"/>
    <s v="France"/>
    <s v="Paris"/>
    <s v="EMEA"/>
    <s v="EU-WEST"/>
    <s v="AT&amp;T"/>
    <x v="60"/>
    <s v="Communications"/>
    <s v="Strategic"/>
    <s v="Big Ol Database"/>
    <s v="UZ6PG1RRUH"/>
    <n v="482.34"/>
    <n v="4"/>
    <n v="0.7"/>
    <n v="-337.63799999999998"/>
    <x v="14"/>
    <n v="819.97799999999995"/>
    <n v="245.99339999999998"/>
  </r>
  <r>
    <n v="389"/>
    <s v="AMER-2020-115973"/>
    <d v="2020-11-24T00:00:00"/>
    <n v="20201124"/>
    <s v="Rachel Cornish"/>
    <s v="Mexico"/>
    <s v="Guadalajara"/>
    <s v="AMER"/>
    <s v="LATAM"/>
    <s v="Volkswagen"/>
    <x v="58"/>
    <s v="Manufacturing"/>
    <s v="SMB"/>
    <s v="ChatBot Plugin"/>
    <s v="53JY1OWYNH"/>
    <n v="2.6240000000000001"/>
    <n v="1"/>
    <n v="0.2"/>
    <n v="0.4264"/>
    <x v="7"/>
    <n v="2.1976"/>
    <n v="0.65927999999999998"/>
  </r>
  <r>
    <n v="390"/>
    <s v="EMEA-2023-101798"/>
    <d v="2023-12-12T00:00:00"/>
    <n v="20231212"/>
    <s v="Molly Vance"/>
    <s v="United Kingdom"/>
    <s v="London"/>
    <s v="EMEA"/>
    <s v="UKIR"/>
    <s v="Boeing"/>
    <x v="36"/>
    <s v="Manufacturing"/>
    <s v="SMB"/>
    <s v="ContactMatcher"/>
    <s v="4KQUV8K3FS"/>
    <n v="23.36"/>
    <n v="4"/>
    <n v="0.2"/>
    <n v="7.8840000000000003"/>
    <x v="22"/>
    <n v="15.4759999999999"/>
    <n v="4.6427999999999701"/>
  </r>
  <r>
    <n v="392"/>
    <s v="AMER-2020-135972"/>
    <d v="2020-09-21T00:00:00"/>
    <n v="20200921"/>
    <s v="Alan Graham"/>
    <s v="Canada"/>
    <s v="Vancouver"/>
    <s v="AMER"/>
    <s v="NAMER"/>
    <s v="UnitedHealth Group"/>
    <x v="81"/>
    <s v="Healthcare"/>
    <s v="SMB"/>
    <s v="Site Analytics"/>
    <s v="53XQXZG6U7"/>
    <n v="246.38399999999999"/>
    <n v="2"/>
    <n v="0.2"/>
    <n v="27.7182"/>
    <x v="30"/>
    <n v="218.66579999999999"/>
    <n v="65.599739999999997"/>
  </r>
  <r>
    <n v="394"/>
    <s v="APJ-2020-134971"/>
    <d v="2020-06-07T00:00:00"/>
    <n v="20200607"/>
    <s v="Dominic Bell"/>
    <s v="Australia"/>
    <s v="Adelaide"/>
    <s v="APJ"/>
    <s v="ANZ"/>
    <s v="Mitsubishi"/>
    <x v="82"/>
    <s v="Manufacturing"/>
    <s v="Strategic"/>
    <s v="ContactMatcher"/>
    <s v="SYC68VXSB8"/>
    <n v="12.462"/>
    <n v="3"/>
    <n v="0.8"/>
    <n v="-20.5623"/>
    <x v="3"/>
    <n v="33.024299999999997"/>
    <n v="9.9072899999999979"/>
  </r>
  <r>
    <n v="395"/>
    <s v="EMEA-2023-102946"/>
    <d v="2023-07-01T00:00:00"/>
    <n v="20230701"/>
    <s v="Abigail Langdon"/>
    <s v="Israel"/>
    <s v="Tel Aviv"/>
    <s v="EMEA"/>
    <s v="EU-EAST"/>
    <s v="Exxon Mobil"/>
    <x v="83"/>
    <s v="Energy"/>
    <s v="Enterprise"/>
    <s v="ContactMatcher"/>
    <s v="41WBNN4Q1R"/>
    <n v="75.792000000000002"/>
    <n v="3"/>
    <n v="0.2"/>
    <n v="25.579799999999999"/>
    <x v="10"/>
    <n v="50.212200000000003"/>
    <n v="15.06366"/>
  </r>
  <r>
    <n v="396"/>
    <s v="EMEA-2023-165603"/>
    <d v="2023-10-18T00:00:00"/>
    <n v="20231018"/>
    <s v="Edward Wilkins"/>
    <s v="Norway"/>
    <s v="Hordaland"/>
    <s v="EMEA"/>
    <s v="NOR"/>
    <s v="American Express"/>
    <x v="55"/>
    <s v="Finance"/>
    <s v="Strategic"/>
    <s v="Marketing Suite - Gold"/>
    <s v="00LFY78U4K"/>
    <n v="49.96"/>
    <n v="2"/>
    <n v="0"/>
    <n v="9.4923999999999999"/>
    <x v="13"/>
    <n v="40.467599999999997"/>
    <n v="12.140279999999999"/>
  </r>
  <r>
    <n v="398"/>
    <s v="AMER-2021-122259"/>
    <d v="2021-10-31T00:00:00"/>
    <n v="20211031"/>
    <s v="Emily Morrison"/>
    <s v="Brazil"/>
    <s v="Rio de Janeiro"/>
    <s v="AMER"/>
    <s v="LATAM"/>
    <s v="Pfizer"/>
    <x v="6"/>
    <s v="Healthcare"/>
    <s v="Enterprise"/>
    <s v="Support"/>
    <s v="Z1819VGIQS"/>
    <n v="70.12"/>
    <n v="4"/>
    <n v="0"/>
    <n v="21.036000000000001"/>
    <x v="2"/>
    <n v="49.084000000000003"/>
    <n v="14.725200000000001"/>
  </r>
  <r>
    <n v="399"/>
    <s v="APJ-2022-108987"/>
    <d v="2022-09-09T00:00:00"/>
    <n v="20220909"/>
    <s v="Richard Lyman"/>
    <s v="Japan"/>
    <s v="Tokyo"/>
    <s v="APJ"/>
    <s v="JAPN"/>
    <s v="Bank of America Corp."/>
    <x v="22"/>
    <s v="Finance"/>
    <s v="SMB"/>
    <s v="Marketing Suite - Gold"/>
    <s v="R2VX8XJ1PM"/>
    <n v="35.951999999999998"/>
    <n v="3"/>
    <n v="0.2"/>
    <n v="3.5952000000000002"/>
    <x v="21"/>
    <n v="32.3568"/>
    <n v="9.7070399999999992"/>
  </r>
  <r>
    <n v="403"/>
    <s v="EMEA-2020-113166"/>
    <d v="2020-12-24T00:00:00"/>
    <n v="20201224"/>
    <s v="Lily Bond"/>
    <s v="Germany"/>
    <s v="Hamburg"/>
    <s v="EMEA"/>
    <s v="EU-WEST"/>
    <s v="Bosch"/>
    <x v="76"/>
    <s v="Tech"/>
    <s v="SMB"/>
    <s v="Support"/>
    <s v="JVCY2WXTGA"/>
    <n v="9.5679999999999996"/>
    <n v="2"/>
    <n v="0.2"/>
    <n v="3.4683999999999999"/>
    <x v="20"/>
    <n v="6.0995999999999997"/>
    <n v="1.8298799999999997"/>
  </r>
  <r>
    <n v="404"/>
    <s v="EMEA-2020-155208"/>
    <d v="2020-04-16T00:00:00"/>
    <n v="20200416"/>
    <s v="Gordon Graham"/>
    <s v="Sweden"/>
    <s v="Stockholm"/>
    <s v="EMEA"/>
    <s v="NOR"/>
    <s v="Engie"/>
    <x v="4"/>
    <s v="Energy"/>
    <s v="Strategic"/>
    <s v="ChatBot Plugin"/>
    <s v="V0X8WESW8Y"/>
    <n v="39.072000000000003"/>
    <n v="6"/>
    <n v="0.2"/>
    <n v="9.7680000000000007"/>
    <x v="41"/>
    <n v="29.303999999999998"/>
    <n v="8.7911999999999999"/>
  </r>
  <r>
    <n v="405"/>
    <s v="EMEA-2023-117933"/>
    <d v="2023-12-25T00:00:00"/>
    <n v="20231225"/>
    <s v="Joe Hughes"/>
    <s v="United Kingdom"/>
    <s v="London"/>
    <s v="EMEA"/>
    <s v="UKIR"/>
    <s v="J.P. Morgan Chase &amp; Co."/>
    <x v="56"/>
    <s v="Finance"/>
    <s v="SMB"/>
    <s v="OneView"/>
    <s v="V5LQIDE4DG"/>
    <n v="35.909999999999997"/>
    <n v="3"/>
    <n v="0"/>
    <n v="9.6957000000000004"/>
    <x v="22"/>
    <n v="26.214299999999898"/>
    <n v="7.8642899999999694"/>
  </r>
  <r>
    <n v="406"/>
    <s v="AMER-2023-117457"/>
    <d v="2023-12-09T00:00:00"/>
    <n v="20231209"/>
    <s v="Kimberly Newman"/>
    <s v="United States"/>
    <s v="Los Angeles"/>
    <s v="AMER"/>
    <s v="NAMER"/>
    <s v="Amazon"/>
    <x v="44"/>
    <s v="Tech"/>
    <s v="SMB"/>
    <s v="Data Smasher"/>
    <s v="I6P8Z71G7J"/>
    <n v="179.95"/>
    <n v="5"/>
    <n v="0"/>
    <n v="37.789499999999997"/>
    <x v="22"/>
    <n v="142.16049999999899"/>
    <n v="42.648149999999696"/>
  </r>
  <r>
    <n v="415"/>
    <s v="AMER-2023-142636"/>
    <d v="2023-11-04T00:00:00"/>
    <n v="20231104"/>
    <s v="Felicity Henderson"/>
    <s v="Canada"/>
    <s v="Toronto"/>
    <s v="AMER"/>
    <s v="NAMER"/>
    <s v="Bank of America Corp."/>
    <x v="22"/>
    <s v="Finance"/>
    <s v="Strategic"/>
    <s v="Support"/>
    <s v="UR1AX0IZI4"/>
    <n v="139.86000000000001"/>
    <n v="7"/>
    <n v="0"/>
    <n v="65.734200000000001"/>
    <x v="23"/>
    <n v="74.125799999999998"/>
    <n v="22.237739999999999"/>
  </r>
  <r>
    <n v="417"/>
    <s v="AMER-2023-122105"/>
    <d v="2023-06-25T00:00:00"/>
    <n v="20230625"/>
    <s v="Blake Fraser"/>
    <s v="United States"/>
    <s v="Henderson"/>
    <s v="AMER"/>
    <s v="NAMER"/>
    <s v="UnitedHealth Group"/>
    <x v="81"/>
    <s v="Healthcare"/>
    <s v="SMB"/>
    <s v="ChatBot Plugin"/>
    <s v="2VIZFLU44N"/>
    <n v="95.92"/>
    <n v="8"/>
    <n v="0"/>
    <n v="25.898399999999999"/>
    <x v="27"/>
    <n v="70.021600000000007"/>
    <n v="21.00648"/>
  </r>
  <r>
    <n v="418"/>
    <s v="AMER-2022-148796"/>
    <d v="2022-04-15T00:00:00"/>
    <n v="20220415"/>
    <s v="Lily North"/>
    <s v="United States"/>
    <s v="New York City"/>
    <s v="AMER"/>
    <s v="NAMER"/>
    <s v="American Express"/>
    <x v="55"/>
    <s v="Finance"/>
    <s v="SMB"/>
    <s v="FinanceHub"/>
    <s v="6XMMHLB1N8"/>
    <n v="383.8"/>
    <n v="5"/>
    <n v="0.2"/>
    <n v="38.380000000000003"/>
    <x v="25"/>
    <n v="345.42"/>
    <n v="103.626"/>
  </r>
  <r>
    <n v="419"/>
    <s v="EMEA-2023-154816"/>
    <d v="2023-11-07T00:00:00"/>
    <n v="20231107"/>
    <s v="Gordon Chapman"/>
    <s v="Ireland"/>
    <s v="Dublin"/>
    <s v="EMEA"/>
    <s v="UKIR"/>
    <s v="Itochu"/>
    <x v="33"/>
    <s v="Finance"/>
    <s v="Strategic"/>
    <s v="Support"/>
    <s v="J3L0XC6JPU"/>
    <n v="5.78"/>
    <n v="1"/>
    <n v="0"/>
    <n v="2.8321999999999998"/>
    <x v="23"/>
    <n v="2.9478"/>
    <n v="0.88434000000000001"/>
  </r>
  <r>
    <n v="420"/>
    <s v="AMER-2023-110478"/>
    <d v="2023-03-05T00:00:00"/>
    <n v="20230305"/>
    <s v="Blake Campbell"/>
    <s v="United States"/>
    <s v="New York City"/>
    <s v="AMER"/>
    <s v="NAMER"/>
    <s v="AT&amp;T"/>
    <x v="60"/>
    <s v="Communications"/>
    <s v="Strategic"/>
    <s v="ChatBot Plugin"/>
    <s v="3WM2J8GCTM"/>
    <n v="9.32"/>
    <n v="4"/>
    <n v="0"/>
    <n v="2.7027999999999999"/>
    <x v="42"/>
    <n v="6.6172000000000004"/>
    <n v="1.98516"/>
  </r>
  <r>
    <n v="422"/>
    <s v="EMEA-2020-142048"/>
    <d v="2020-06-22T00:00:00"/>
    <n v="20200622"/>
    <s v="Anne Lee"/>
    <s v="Russia"/>
    <s v="Moscow"/>
    <s v="EMEA"/>
    <s v="EU-EAST"/>
    <s v="Oracle"/>
    <x v="29"/>
    <s v="Tech"/>
    <s v="SMB"/>
    <s v="Data Smasher"/>
    <s v="4QP8UX0WST"/>
    <n v="196.75200000000001"/>
    <n v="6"/>
    <n v="0.2"/>
    <n v="56.566200000000002"/>
    <x v="3"/>
    <n v="140.1858"/>
    <n v="42.05574"/>
  </r>
  <r>
    <n v="423"/>
    <s v="APJ-2023-125388"/>
    <d v="2023-10-20T00:00:00"/>
    <n v="20231020"/>
    <s v="Irene Duncan"/>
    <s v="South Korea"/>
    <s v="Seoul"/>
    <s v="APJ"/>
    <s v="APAC"/>
    <s v="Comcast"/>
    <x v="51"/>
    <s v="Communications"/>
    <s v="Strategic"/>
    <s v="SaaS Connector Pack"/>
    <s v="FYIW4EU3XM"/>
    <n v="56.56"/>
    <n v="4"/>
    <n v="0"/>
    <n v="14.7056"/>
    <x v="13"/>
    <n v="41.854399999999998"/>
    <n v="12.556319999999999"/>
  </r>
  <r>
    <n v="425"/>
    <s v="EMEA-2023-155705"/>
    <d v="2023-08-22T00:00:00"/>
    <n v="20230822"/>
    <s v="Sean Rees"/>
    <s v="Ukraine"/>
    <s v="Kyiv"/>
    <s v="EMEA"/>
    <s v="EU-EAST"/>
    <s v="Walgreens"/>
    <x v="35"/>
    <s v="Retail"/>
    <s v="SMB"/>
    <s v="FinanceHub"/>
    <s v="HOMM5C3XFL"/>
    <n v="866.4"/>
    <n v="4"/>
    <n v="0"/>
    <n v="225.26400000000001"/>
    <x v="43"/>
    <n v="641.13599999999997"/>
    <n v="192.34079999999997"/>
  </r>
  <r>
    <n v="426"/>
    <s v="AMER-2023-149160"/>
    <d v="2023-11-24T00:00:00"/>
    <n v="20231124"/>
    <s v="Joseph Newman"/>
    <s v="Brazil"/>
    <s v="Salvador"/>
    <s v="AMER"/>
    <s v="LATAM"/>
    <s v="Tesco"/>
    <x v="23"/>
    <s v="Retail"/>
    <s v="Strategic"/>
    <s v="SaaS Connector Pack"/>
    <s v="MM4ZOET6ST"/>
    <n v="28.4"/>
    <n v="2"/>
    <n v="0"/>
    <n v="11.076000000000001"/>
    <x v="23"/>
    <n v="17.323999999999899"/>
    <n v="5.1971999999999694"/>
  </r>
  <r>
    <n v="428"/>
    <s v="EMEA-2020-101476"/>
    <d v="2020-09-12T00:00:00"/>
    <n v="20200912"/>
    <s v="Victoria Nash"/>
    <s v="United Kingdom"/>
    <s v="Leicester"/>
    <s v="EMEA"/>
    <s v="UKIR"/>
    <s v="BMW"/>
    <x v="62"/>
    <s v="Manufacturing"/>
    <s v="Enterprise"/>
    <s v="Big Ol Database"/>
    <s v="UOO7AR29D5"/>
    <n v="69.989999999999995"/>
    <n v="1"/>
    <n v="0"/>
    <n v="30.095700000000001"/>
    <x v="30"/>
    <n v="39.894299999999902"/>
    <n v="11.968289999999969"/>
  </r>
  <r>
    <n v="429"/>
    <s v="APJ-2023-152275"/>
    <d v="2023-10-02T00:00:00"/>
    <n v="20231002"/>
    <s v="Sebastian Brown"/>
    <s v="Japan"/>
    <s v="Osaka"/>
    <s v="APJ"/>
    <s v="JAPN"/>
    <s v="Phillips 66"/>
    <x v="1"/>
    <s v="Energy"/>
    <s v="Strategic"/>
    <s v="ChatBot Plugin"/>
    <s v="FA0XNCPJKF"/>
    <n v="6.6719999999999997"/>
    <n v="6"/>
    <n v="0.2"/>
    <n v="0.50039999999999996"/>
    <x v="13"/>
    <n v="6.1715999999999998"/>
    <n v="1.8514799999999998"/>
  </r>
  <r>
    <n v="430"/>
    <s v="EMEA-2022-123750"/>
    <d v="2022-04-16T00:00:00"/>
    <n v="20220416"/>
    <s v="Gordon Greene"/>
    <s v="Sweden"/>
    <s v="MalmÃ¶"/>
    <s v="EMEA"/>
    <s v="NOR"/>
    <s v="Lowes"/>
    <x v="71"/>
    <s v="Retail"/>
    <s v="Enterprise"/>
    <s v="ContactMatcher"/>
    <s v="X8MNO7G6RT"/>
    <n v="189.58799999999999"/>
    <n v="2"/>
    <n v="0.7"/>
    <n v="-145.35079999999999"/>
    <x v="25"/>
    <n v="334.93880000000001"/>
    <n v="100.48164"/>
  </r>
  <r>
    <n v="434"/>
    <s v="APJ-2022-127369"/>
    <d v="2022-06-07T00:00:00"/>
    <n v="20220607"/>
    <s v="Anthony Sanderson"/>
    <s v="South Korea"/>
    <s v="Incheon"/>
    <s v="APJ"/>
    <s v="APAC"/>
    <s v="American Express"/>
    <x v="55"/>
    <s v="Finance"/>
    <s v="SMB"/>
    <s v="Marketing Suite - Gold"/>
    <s v="3XZV8DABB4"/>
    <n v="714.3"/>
    <n v="5"/>
    <n v="0"/>
    <n v="207.14699999999999"/>
    <x v="1"/>
    <n v="507.152999999999"/>
    <n v="152.1458999999997"/>
  </r>
  <r>
    <n v="435"/>
    <s v="EMEA-2020-150574"/>
    <d v="2020-12-19T00:00:00"/>
    <n v="20201219"/>
    <s v="Ryan Oliver"/>
    <s v="Germany"/>
    <s v="Berlin"/>
    <s v="EMEA"/>
    <s v="EU-WEST"/>
    <s v="CVS Health"/>
    <x v="48"/>
    <s v="Retail"/>
    <s v="SMB"/>
    <s v="ContactMatcher"/>
    <s v="T755MPWHPG"/>
    <n v="4.8120000000000003"/>
    <n v="2"/>
    <n v="0.7"/>
    <n v="-3.6892"/>
    <x v="20"/>
    <n v="8.5012000000000008"/>
    <n v="2.55036"/>
  </r>
  <r>
    <n v="437"/>
    <s v="APJ-2022-147375"/>
    <d v="2022-06-13T00:00:00"/>
    <n v="20220613"/>
    <s v="Liam Abraham"/>
    <s v="Australia"/>
    <s v="Sydney"/>
    <s v="APJ"/>
    <s v="ANZ"/>
    <s v="Kroger"/>
    <x v="57"/>
    <s v="Retail"/>
    <s v="Enterprise"/>
    <s v="Big Ol Database"/>
    <s v="0B4JI38WQZ"/>
    <n v="1007.979"/>
    <n v="3"/>
    <n v="0.3"/>
    <n v="43.199100000000001"/>
    <x v="1"/>
    <n v="964.7799"/>
    <n v="289.43396999999999"/>
  </r>
  <r>
    <n v="439"/>
    <s v="APJ-2023-130043"/>
    <d v="2023-09-16T00:00:00"/>
    <n v="20230916"/>
    <s v="Chloe Underwood"/>
    <s v="Japan"/>
    <s v="Tokyo"/>
    <s v="APJ"/>
    <s v="JAPN"/>
    <s v="American Express"/>
    <x v="55"/>
    <s v="Finance"/>
    <s v="Strategic"/>
    <s v="Support"/>
    <s v="TRE1MH4COF"/>
    <n v="31.872"/>
    <n v="8"/>
    <n v="0.2"/>
    <n v="11.553599999999999"/>
    <x v="15"/>
    <n v="20.3184"/>
    <n v="6.0955199999999996"/>
  </r>
  <r>
    <n v="440"/>
    <s v="EMEA-2023-157252"/>
    <d v="2023-01-21T00:00:00"/>
    <n v="20230121"/>
    <s v="Luke Mills"/>
    <s v="United Kingdom"/>
    <s v="London"/>
    <s v="EMEA"/>
    <s v="UKIR"/>
    <s v="Prudential Financial"/>
    <x v="43"/>
    <s v="Finance"/>
    <s v="Strategic"/>
    <s v="FinanceHub"/>
    <s v="FFFJJIQH8S"/>
    <n v="207.846"/>
    <n v="3"/>
    <n v="0.1"/>
    <n v="2.3094000000000001"/>
    <x v="44"/>
    <n v="205.53659999999999"/>
    <n v="61.660979999999995"/>
  </r>
  <r>
    <n v="441"/>
    <s v="AMER-2022-115756"/>
    <d v="2022-09-06T00:00:00"/>
    <n v="20220906"/>
    <s v="Claire Welch"/>
    <s v="Brazil"/>
    <s v="SÃ£o Paulo"/>
    <s v="AMER"/>
    <s v="LATAM"/>
    <s v="Toyota Motor"/>
    <x v="7"/>
    <s v="Manufacturing"/>
    <s v="SMB"/>
    <s v="SaaS Connector Pack"/>
    <s v="I28N4L8T94"/>
    <n v="12.22"/>
    <n v="1"/>
    <n v="0"/>
    <n v="3.6659999999999999"/>
    <x v="21"/>
    <n v="8.5540000000000003"/>
    <n v="2.5661999999999998"/>
  </r>
  <r>
    <n v="447"/>
    <s v="APJ-2023-154214"/>
    <d v="2023-03-21T00:00:00"/>
    <n v="20230321"/>
    <s v="Owen Ferguson"/>
    <s v="India"/>
    <s v="Mumbai"/>
    <s v="APJ"/>
    <s v="IND"/>
    <s v="Nissan Motor"/>
    <x v="30"/>
    <s v="Transportation"/>
    <s v="SMB"/>
    <s v="SaaS Connector Pack"/>
    <s v="QJF7UWA715"/>
    <n v="2.91"/>
    <n v="1"/>
    <n v="0"/>
    <n v="1.3676999999999999"/>
    <x v="42"/>
    <n v="1.5423"/>
    <n v="0.46268999999999999"/>
  </r>
  <r>
    <n v="448"/>
    <s v="EMEA-2022-166674"/>
    <d v="2022-04-02T00:00:00"/>
    <n v="20220402"/>
    <s v="Cameron MacLeod"/>
    <s v="United Kingdom"/>
    <s v="Cardiff"/>
    <s v="EMEA"/>
    <s v="UKIR"/>
    <s v="Mondelez International"/>
    <x v="25"/>
    <s v="Consumer Products"/>
    <s v="SMB"/>
    <s v="ChatBot Plugin"/>
    <s v="X5VYSL8RPS"/>
    <n v="59.52"/>
    <n v="3"/>
    <n v="0"/>
    <n v="15.475199999999999"/>
    <x v="25"/>
    <n v="44.044800000000002"/>
    <n v="13.21344"/>
  </r>
  <r>
    <n v="454"/>
    <s v="AMER-2023-147277"/>
    <d v="2023-10-21T00:00:00"/>
    <n v="20231021"/>
    <s v="Hannah Sanderson"/>
    <s v="Mexico"/>
    <s v="Guadalajara"/>
    <s v="AMER"/>
    <s v="LATAM"/>
    <s v="Verizon Communications"/>
    <x v="32"/>
    <s v="Communications"/>
    <s v="Strategic"/>
    <s v="ContactMatcher"/>
    <s v="P0L5R98TF2"/>
    <n v="284.36399999999998"/>
    <n v="2"/>
    <n v="0.4"/>
    <n v="-75.830399999999997"/>
    <x v="13"/>
    <n v="360.19439999999997"/>
    <n v="108.05831999999999"/>
  </r>
  <r>
    <n v="456"/>
    <s v="APJ-2022-100153"/>
    <d v="2022-12-14T00:00:00"/>
    <n v="20221214"/>
    <s v="Sebastian Brown"/>
    <s v="Singapore"/>
    <s v="Singapore"/>
    <s v="APJ"/>
    <s v="APAC"/>
    <s v="Phillips 66"/>
    <x v="1"/>
    <s v="Energy"/>
    <s v="Strategic"/>
    <s v="Data Smasher"/>
    <s v="7H0O1X5S1R"/>
    <n v="63.88"/>
    <n v="4"/>
    <n v="0"/>
    <n v="24.9132"/>
    <x v="5"/>
    <n v="38.966799999999999"/>
    <n v="11.69004"/>
  </r>
  <r>
    <n v="457"/>
    <s v="AMER-2020-110674"/>
    <d v="2020-02-13T00:00:00"/>
    <n v="20200213"/>
    <s v="Deirdre McDonald"/>
    <s v="United States"/>
    <s v="Columbus"/>
    <s v="AMER"/>
    <s v="NAMER"/>
    <s v="Anthem"/>
    <x v="84"/>
    <s v="Healthcare"/>
    <s v="SMB"/>
    <s v="FinanceHub"/>
    <s v="S46B8II7DP"/>
    <n v="129.56800000000001"/>
    <n v="2"/>
    <n v="0.2"/>
    <n v="-24.294"/>
    <x v="45"/>
    <n v="153.86199999999999"/>
    <n v="46.1586"/>
  </r>
  <r>
    <n v="458"/>
    <s v="APJ-2022-157945"/>
    <d v="2022-09-27T00:00:00"/>
    <n v="20220927"/>
    <s v="Sean Rees"/>
    <s v="Australia"/>
    <s v="Melbourne"/>
    <s v="APJ"/>
    <s v="ANZ"/>
    <s v="Walgreens"/>
    <x v="35"/>
    <s v="Retail"/>
    <s v="SMB"/>
    <s v="FinanceHub"/>
    <s v="WFOUQWH7NC"/>
    <n v="747.55799999999999"/>
    <n v="3"/>
    <n v="0.3"/>
    <n v="-96.114599999999996"/>
    <x v="21"/>
    <n v="843.67259999999999"/>
    <n v="253.10177999999999"/>
  </r>
  <r>
    <n v="460"/>
    <s v="AMER-2021-109638"/>
    <d v="2021-12-15T00:00:00"/>
    <n v="20211215"/>
    <s v="Rebecca Wilson"/>
    <s v="Canada"/>
    <s v="Toronto"/>
    <s v="AMER"/>
    <s v="NAMER"/>
    <s v="Morgan Stanley"/>
    <x v="21"/>
    <s v="Finance"/>
    <s v="SMB"/>
    <s v="OneView"/>
    <s v="O1OCMFCX2E"/>
    <n v="103.92"/>
    <n v="4"/>
    <n v="0"/>
    <n v="36.372"/>
    <x v="14"/>
    <n v="67.548000000000002"/>
    <n v="20.264399999999998"/>
  </r>
  <r>
    <n v="463"/>
    <s v="AMER-2022-109869"/>
    <d v="2022-04-23T00:00:00"/>
    <n v="20220423"/>
    <s v="Diane Metcalfe"/>
    <s v="Chile"/>
    <s v="Santiago"/>
    <s v="AMER"/>
    <s v="LATAM"/>
    <s v="Itochu"/>
    <x v="33"/>
    <s v="Finance"/>
    <s v="Enterprise"/>
    <s v="SaaS Connector Pack"/>
    <s v="HATW4IWMKQ"/>
    <n v="23.56"/>
    <n v="5"/>
    <n v="0.2"/>
    <n v="7.0679999999999996"/>
    <x v="25"/>
    <n v="16.491999999999901"/>
    <n v="4.9475999999999702"/>
  </r>
  <r>
    <n v="468"/>
    <s v="APJ-2021-101399"/>
    <d v="2021-01-17T00:00:00"/>
    <n v="20210117"/>
    <s v="Dylan Mills"/>
    <s v="Australia"/>
    <s v="Melbourne"/>
    <s v="APJ"/>
    <s v="ANZ"/>
    <s v="Exxon Mobil"/>
    <x v="83"/>
    <s v="Energy"/>
    <s v="Enterprise"/>
    <s v="SaaS Connector Pack"/>
    <s v="BJ5FKY562X"/>
    <n v="254.744"/>
    <n v="7"/>
    <n v="0.6"/>
    <n v="-312.06139999999999"/>
    <x v="26"/>
    <n v="566.80539999999996"/>
    <n v="170.04161999999999"/>
  </r>
  <r>
    <n v="469"/>
    <s v="APJ-2023-154907"/>
    <d v="2023-04-01T00:00:00"/>
    <n v="20230401"/>
    <s v="Joe Ross"/>
    <s v="Japan"/>
    <s v="Fukuoka"/>
    <s v="APJ"/>
    <s v="JAPN"/>
    <s v="Wells Fargo"/>
    <x v="9"/>
    <s v="Finance"/>
    <s v="Strategic"/>
    <s v="Marketing Suite"/>
    <s v="MEO9WRJISD"/>
    <n v="205.33279999999999"/>
    <n v="2"/>
    <n v="0.32"/>
    <n v="-36.235199999999999"/>
    <x v="4"/>
    <n v="241.56799999999899"/>
    <n v="72.4703999999997"/>
  </r>
  <r>
    <n v="470"/>
    <s v="APJ-2022-100419"/>
    <d v="2022-12-17T00:00:00"/>
    <n v="20221217"/>
    <s v="Sally Davidson"/>
    <s v="Australia"/>
    <s v="Sydney"/>
    <s v="APJ"/>
    <s v="ANZ"/>
    <s v="Goldman Sachs Group"/>
    <x v="70"/>
    <s v="Finance"/>
    <s v="SMB"/>
    <s v="ContactMatcher"/>
    <s v="G24D8NSIS5"/>
    <n v="4.7880000000000003"/>
    <n v="3"/>
    <n v="0.8"/>
    <n v="-7.9001999999999999"/>
    <x v="5"/>
    <n v="12.6882"/>
    <n v="3.80646"/>
  </r>
  <r>
    <n v="471"/>
    <s v="EMEA-2021-154144"/>
    <d v="2021-12-20T00:00:00"/>
    <n v="20211220"/>
    <s v="Diane Mills"/>
    <s v="United Kingdom"/>
    <s v="Birmingham"/>
    <s v="EMEA"/>
    <s v="UKIR"/>
    <s v="General Motors"/>
    <x v="49"/>
    <s v="Manufacturing"/>
    <s v="Strategic"/>
    <s v="Support"/>
    <s v="1UQRFN6NJF"/>
    <n v="55.48"/>
    <n v="1"/>
    <n v="0"/>
    <n v="26.630400000000002"/>
    <x v="14"/>
    <n v="28.849599999999899"/>
    <n v="8.6548799999999702"/>
  </r>
  <r>
    <n v="472"/>
    <s v="AMER-2020-144666"/>
    <d v="2020-11-09T00:00:00"/>
    <n v="20201109"/>
    <s v="Oliver Bond"/>
    <s v="United States"/>
    <s v="Los Angeles"/>
    <s v="AMER"/>
    <s v="NAMER"/>
    <s v="UnitedHealth Group"/>
    <x v="81"/>
    <s v="Healthcare"/>
    <s v="SMB"/>
    <s v="Marketing Suite - Gold"/>
    <s v="HVTQST31SQ"/>
    <n v="340.92"/>
    <n v="3"/>
    <n v="0"/>
    <n v="3.4091999999999998"/>
    <x v="7"/>
    <n v="337.51080000000002"/>
    <n v="101.25324000000001"/>
  </r>
  <r>
    <n v="478"/>
    <s v="AMER-2022-103891"/>
    <d v="2022-07-13T00:00:00"/>
    <n v="20220713"/>
    <s v="Zoe Avery"/>
    <s v="United States"/>
    <s v="New York City"/>
    <s v="AMER"/>
    <s v="NAMER"/>
    <s v="Apple"/>
    <x v="73"/>
    <s v="Tech"/>
    <s v="Strategic"/>
    <s v="Site Analytics"/>
    <s v="YIE0GEFRD7"/>
    <n v="95.76"/>
    <n v="6"/>
    <n v="0.2"/>
    <n v="7.1820000000000004"/>
    <x v="16"/>
    <n v="88.578000000000003"/>
    <n v="26.573399999999999"/>
  </r>
  <r>
    <n v="479"/>
    <s v="EMEA-2022-152632"/>
    <d v="2022-10-28T00:00:00"/>
    <n v="20221028"/>
    <s v="Stewart Hart"/>
    <s v="United Kingdom"/>
    <s v="Brighton"/>
    <s v="EMEA"/>
    <s v="UKIR"/>
    <s v="Nestle"/>
    <x v="38"/>
    <s v="Consumer Products"/>
    <s v="SMB"/>
    <s v="SaaS Connector Pack"/>
    <s v="3RCQJV7NDU"/>
    <n v="40.200000000000003"/>
    <n v="3"/>
    <n v="0"/>
    <n v="19.295999999999999"/>
    <x v="32"/>
    <n v="20.904"/>
    <n v="6.2711999999999994"/>
  </r>
  <r>
    <n v="480"/>
    <s v="EMEA-2022-100790"/>
    <d v="2022-06-27T00:00:00"/>
    <n v="20220627"/>
    <s v="Alexander James"/>
    <s v="United Kingdom"/>
    <s v="London"/>
    <s v="EMEA"/>
    <s v="UKIR"/>
    <s v="Daimler"/>
    <x v="34"/>
    <s v="Transportation"/>
    <s v="Strategic"/>
    <s v="ChatBot Plugin"/>
    <s v="8TZPM6WZVP"/>
    <n v="14.7"/>
    <n v="5"/>
    <n v="0"/>
    <n v="6.6150000000000002"/>
    <x v="1"/>
    <n v="8.0849999999999902"/>
    <n v="2.4254999999999969"/>
  </r>
  <r>
    <n v="482"/>
    <s v="AMER-2020-134677"/>
    <d v="2020-10-06T00:00:00"/>
    <n v="20201006"/>
    <s v="Warren Hemmings"/>
    <s v="United States"/>
    <s v="Seattle"/>
    <s v="AMER"/>
    <s v="NAMER"/>
    <s v="Prudential Financial"/>
    <x v="43"/>
    <s v="Finance"/>
    <s v="SMB"/>
    <s v="Data Smasher"/>
    <s v="47ZPTGTX5P"/>
    <n v="9.09"/>
    <n v="3"/>
    <n v="0"/>
    <n v="1.9089"/>
    <x v="18"/>
    <n v="7.1810999999999998"/>
    <n v="2.1543299999999999"/>
  </r>
  <r>
    <n v="483"/>
    <s v="EMEA-2020-127691"/>
    <d v="2020-07-22T00:00:00"/>
    <n v="20200722"/>
    <s v="Maria Bell"/>
    <s v="United Kingdom"/>
    <s v="London"/>
    <s v="EMEA"/>
    <s v="UKIR"/>
    <s v="State Farm Insurance Cos."/>
    <x v="50"/>
    <s v="Finance"/>
    <s v="SMB"/>
    <s v="ChatBot Plugin"/>
    <s v="U7VC6ULA7B"/>
    <n v="5.96"/>
    <n v="2"/>
    <n v="0"/>
    <n v="1.6688000000000001"/>
    <x v="39"/>
    <n v="4.2911999999999999"/>
    <n v="1.2873599999999998"/>
  </r>
  <r>
    <n v="485"/>
    <s v="AMER-2023-140963"/>
    <d v="2023-06-11T00:00:00"/>
    <n v="20230611"/>
    <s v="Alison Fisher"/>
    <s v="United States"/>
    <s v="New York City"/>
    <s v="AMER"/>
    <s v="NAMER"/>
    <s v="Sony"/>
    <x v="20"/>
    <s v="Tech"/>
    <s v="Enterprise"/>
    <s v="FinanceHub"/>
    <s v="NQ8BD6TLCM"/>
    <n v="29.6"/>
    <n v="2"/>
    <n v="0"/>
    <n v="14.8"/>
    <x v="27"/>
    <n v="14.8"/>
    <n v="4.4400000000000004"/>
  </r>
  <r>
    <n v="488"/>
    <s v="APJ-2020-154627"/>
    <d v="2020-10-29T00:00:00"/>
    <n v="20201029"/>
    <s v="Jack Hodges"/>
    <s v="Australia"/>
    <s v="Sydney"/>
    <s v="APJ"/>
    <s v="ANZ"/>
    <s v="Chevron"/>
    <x v="0"/>
    <s v="Energy"/>
    <s v="SMB"/>
    <s v="Site Analytics"/>
    <s v="CCMVNRNK50"/>
    <n v="2735.9520000000002"/>
    <n v="6"/>
    <n v="0.2"/>
    <n v="341.99400000000003"/>
    <x v="18"/>
    <n v="2393.9580000000001"/>
    <n v="718.18740000000003"/>
  </r>
  <r>
    <n v="489"/>
    <s v="APJ-2020-133753"/>
    <d v="2020-06-09T00:00:00"/>
    <n v="20200609"/>
    <s v="Una Knox"/>
    <s v="Japan"/>
    <s v="Kanagawa"/>
    <s v="APJ"/>
    <s v="JAPN"/>
    <s v="Pemex"/>
    <x v="18"/>
    <s v="Energy"/>
    <s v="Enterprise"/>
    <s v="Site Analytics"/>
    <s v="8TQCC0Z4YO"/>
    <n v="7.992"/>
    <n v="1"/>
    <n v="0.2"/>
    <n v="0.59940000000000004"/>
    <x v="3"/>
    <n v="7.3925999999999998"/>
    <n v="2.2177799999999999"/>
  </r>
  <r>
    <n v="492"/>
    <s v="EMEA-2020-113362"/>
    <d v="2020-09-14T00:00:00"/>
    <n v="20200914"/>
    <s v="Adam James"/>
    <s v="United Kingdom"/>
    <s v="Liverpool"/>
    <s v="EMEA"/>
    <s v="UKIR"/>
    <s v="Oracle"/>
    <x v="29"/>
    <s v="Tech"/>
    <s v="SMB"/>
    <s v="Marketing Suite - Gold"/>
    <s v="2WIY14V8BC"/>
    <n v="449.15"/>
    <n v="5"/>
    <n v="0"/>
    <n v="8.9830000000000005"/>
    <x v="30"/>
    <n v="440.16699999999997"/>
    <n v="132.05009999999999"/>
  </r>
  <r>
    <n v="494"/>
    <s v="AMER-2022-169166"/>
    <d v="2022-05-10T00:00:00"/>
    <n v="20220510"/>
    <s v="Connor Watson"/>
    <s v="Canada"/>
    <s v="Toronto"/>
    <s v="AMER"/>
    <s v="NAMER"/>
    <s v="Tesco"/>
    <x v="23"/>
    <s v="Retail"/>
    <s v="SMB"/>
    <s v="Data Smasher"/>
    <s v="0ZKC0GWMNX"/>
    <n v="93.98"/>
    <n v="2"/>
    <n v="0"/>
    <n v="13.1572"/>
    <x v="35"/>
    <n v="80.822800000000001"/>
    <n v="24.246839999999999"/>
  </r>
  <r>
    <n v="495"/>
    <s v="EMEA-2022-120929"/>
    <d v="2022-03-19T00:00:00"/>
    <n v="20220319"/>
    <s v="Samantha Murray"/>
    <s v="South Africa"/>
    <s v="Cape Town"/>
    <s v="EMEA"/>
    <s v="MEA"/>
    <s v="Morgan Stanley"/>
    <x v="21"/>
    <s v="Finance"/>
    <s v="SMB"/>
    <s v="ContactMatcher"/>
    <s v="NUJDTTEZ8T"/>
    <n v="189.88200000000001"/>
    <n v="3"/>
    <n v="0.4"/>
    <n v="-94.941000000000003"/>
    <x v="17"/>
    <n v="284.82299999999998"/>
    <n v="85.446899999999985"/>
  </r>
  <r>
    <n v="496"/>
    <s v="EMEA-2021-134782"/>
    <d v="2021-12-27T00:00:00"/>
    <n v="20211227"/>
    <s v="Carol Forsyth"/>
    <s v="United Arab Emirates"/>
    <s v="Abu Dhabi"/>
    <s v="EMEA"/>
    <s v="MEA"/>
    <s v="Nestle"/>
    <x v="38"/>
    <s v="Consumer Products"/>
    <s v="SMB"/>
    <s v="SaaS Connector Pack - Gold"/>
    <s v="URZ602GJX6"/>
    <n v="105.42"/>
    <n v="2"/>
    <n v="0"/>
    <n v="51.655799999999999"/>
    <x v="14"/>
    <n v="53.764200000000002"/>
    <n v="16.129259999999999"/>
  </r>
  <r>
    <n v="497"/>
    <s v="AMER-2022-126158"/>
    <d v="2022-07-26T00:00:00"/>
    <n v="20220726"/>
    <s v="Deirdre McDonald"/>
    <s v="United States"/>
    <s v="Milwaukee"/>
    <s v="AMER"/>
    <s v="NAMER"/>
    <s v="Anthem"/>
    <x v="84"/>
    <s v="Healthcare"/>
    <s v="SMB"/>
    <s v="ContactMatcher"/>
    <s v="4A3GSMDJQK"/>
    <n v="119.616"/>
    <n v="8"/>
    <n v="0.2"/>
    <n v="40.370399999999997"/>
    <x v="16"/>
    <n v="79.245599999999996"/>
    <n v="23.773679999999999"/>
  </r>
  <r>
    <n v="501"/>
    <s v="EMEA-2022-105578"/>
    <d v="2022-05-31T00:00:00"/>
    <n v="20220531"/>
    <s v="Sam Alsop"/>
    <s v="Russia"/>
    <s v="Yekaterinburg"/>
    <s v="EMEA"/>
    <s v="EU-EAST"/>
    <s v="Petrobras"/>
    <x v="85"/>
    <s v="Energy"/>
    <s v="Strategic"/>
    <s v="ContactMatcher"/>
    <s v="RA8QN3SS38"/>
    <n v="22.62"/>
    <n v="2"/>
    <n v="0.7"/>
    <n v="-15.08"/>
    <x v="35"/>
    <n v="37.700000000000003"/>
    <n v="11.31"/>
  </r>
  <r>
    <n v="506"/>
    <s v="EMEA-2023-134978"/>
    <d v="2023-11-13T00:00:00"/>
    <n v="20231113"/>
    <s v="Hannah Sanderson"/>
    <s v="United Kingdom"/>
    <s v="London"/>
    <s v="EMEA"/>
    <s v="UKIR"/>
    <s v="Verizon Communications"/>
    <x v="32"/>
    <s v="Communications"/>
    <s v="Strategic"/>
    <s v="ContactMatcher"/>
    <s v="2LJ66EEG8O"/>
    <n v="15.92"/>
    <n v="5"/>
    <n v="0.2"/>
    <n v="5.3730000000000002"/>
    <x v="23"/>
    <n v="10.547000000000001"/>
    <n v="3.1640999999999999"/>
  </r>
  <r>
    <n v="507"/>
    <s v="EMEA-2021-145352"/>
    <d v="2021-03-16T00:00:00"/>
    <n v="20210316"/>
    <s v="Eric Forsyth"/>
    <s v="Finland"/>
    <s v="Helsinki"/>
    <s v="EMEA"/>
    <s v="NOR"/>
    <s v="Lukoil"/>
    <x v="86"/>
    <s v="Energy"/>
    <s v="SMB"/>
    <s v="ChatBot Plugin"/>
    <s v="2N5HOJTXVK"/>
    <n v="2.74"/>
    <n v="1"/>
    <n v="0"/>
    <n v="0.73980000000000001"/>
    <x v="29"/>
    <n v="2.0002"/>
    <n v="0.60005999999999993"/>
  </r>
  <r>
    <n v="511"/>
    <s v="EMEA-2023-135307"/>
    <d v="2023-11-27T00:00:00"/>
    <n v="20231127"/>
    <s v="Dominic Duncan"/>
    <s v="Poland"/>
    <s v="Krakow"/>
    <s v="EMEA"/>
    <s v="EU-WEST"/>
    <s v="Oracle"/>
    <x v="29"/>
    <s v="Tech"/>
    <s v="SMB"/>
    <s v="SaaS Connector Pack"/>
    <s v="GIZGK2MOP1"/>
    <n v="126.3"/>
    <n v="3"/>
    <n v="0"/>
    <n v="40.415999999999997"/>
    <x v="23"/>
    <n v="85.884"/>
    <n v="25.7652"/>
  </r>
  <r>
    <n v="513"/>
    <s v="AMER-2022-106341"/>
    <d v="2022-10-21T00:00:00"/>
    <n v="20221021"/>
    <s v="Lily Bond"/>
    <s v="Mexico"/>
    <s v="Monterrey"/>
    <s v="AMER"/>
    <s v="LATAM"/>
    <s v="Bosch"/>
    <x v="76"/>
    <s v="Tech"/>
    <s v="SMB"/>
    <s v="ChatBot Plugin"/>
    <s v="36Q21U4UOI"/>
    <n v="7.1520000000000001"/>
    <n v="3"/>
    <n v="0.2"/>
    <n v="0.71519999999999995"/>
    <x v="32"/>
    <n v="6.4367999999999999"/>
    <n v="1.9310399999999999"/>
  </r>
  <r>
    <n v="514"/>
    <s v="AMER-2023-163405"/>
    <d v="2023-12-22T00:00:00"/>
    <n v="20231222"/>
    <s v="Robert Dyer"/>
    <s v="United States"/>
    <s v="New York City"/>
    <s v="AMER"/>
    <s v="NAMER"/>
    <s v="Anthem"/>
    <x v="84"/>
    <s v="Healthcare"/>
    <s v="SMB"/>
    <s v="ChatBot Plugin"/>
    <s v="J45BKTCV3A"/>
    <n v="6.63"/>
    <n v="3"/>
    <n v="0"/>
    <n v="1.7901"/>
    <x v="22"/>
    <n v="4.8399000000000001"/>
    <n v="1.45197"/>
  </r>
  <r>
    <n v="516"/>
    <s v="EMEA-2023-127432"/>
    <d v="2023-01-23T00:00:00"/>
    <n v="20230123"/>
    <s v="Samantha Rampling"/>
    <s v="Netherlands"/>
    <s v="The Hague"/>
    <s v="EMEA"/>
    <s v="EU-WEST"/>
    <s v="FedEx"/>
    <x v="46"/>
    <s v="Transportation"/>
    <s v="Enterprise"/>
    <s v="Alchemy"/>
    <s v="WUQIOIL1BR"/>
    <n v="2999.95"/>
    <n v="5"/>
    <n v="0"/>
    <n v="1379.9770000000001"/>
    <x v="44"/>
    <n v="1619.97299999999"/>
    <n v="485.99189999999697"/>
  </r>
  <r>
    <n v="520"/>
    <s v="APJ-2021-157812"/>
    <d v="2021-03-22T00:00:00"/>
    <n v="20210322"/>
    <s v="Karen Taylor"/>
    <s v="Japan"/>
    <s v="Tokyo"/>
    <s v="APJ"/>
    <s v="JAPN"/>
    <s v="Coca-Cola"/>
    <x v="87"/>
    <s v="Consumer Products"/>
    <s v="SMB"/>
    <s v="Data Smasher"/>
    <s v="T7BJWXSTMC"/>
    <n v="18.391999999999999"/>
    <n v="1"/>
    <n v="0.2"/>
    <n v="5.2877000000000001"/>
    <x v="29"/>
    <n v="13.104299999999901"/>
    <n v="3.93128999999997"/>
  </r>
  <r>
    <n v="523"/>
    <s v="AMER-2023-145142"/>
    <d v="2023-01-24T00:00:00"/>
    <n v="20230124"/>
    <s v="Molly Rutherford"/>
    <s v="Brazil"/>
    <s v="SÃ£o Paulo"/>
    <s v="AMER"/>
    <s v="LATAM"/>
    <s v="PepsiCo"/>
    <x v="88"/>
    <s v="Consumer Products"/>
    <s v="Strategic"/>
    <s v="ContactMatcher"/>
    <s v="FCG68AFG8D"/>
    <n v="210.98"/>
    <n v="2"/>
    <n v="0"/>
    <n v="21.097999999999999"/>
    <x v="44"/>
    <n v="189.88200000000001"/>
    <n v="56.964599999999997"/>
  </r>
  <r>
    <n v="524"/>
    <s v="AMER-2022-139486"/>
    <d v="2022-05-22T00:00:00"/>
    <n v="20220522"/>
    <s v="Vanessa Davidson"/>
    <s v="United States"/>
    <s v="New York City"/>
    <s v="AMER"/>
    <s v="NAMER"/>
    <s v="Cigna"/>
    <x v="69"/>
    <s v="Healthcare"/>
    <s v="SMB"/>
    <s v="Site Analytics"/>
    <s v="SUMARW30V5"/>
    <n v="55.176000000000002"/>
    <n v="3"/>
    <n v="0.2"/>
    <n v="-12.4146"/>
    <x v="35"/>
    <n v="67.590599999999995"/>
    <n v="20.277179999999998"/>
  </r>
  <r>
    <n v="526"/>
    <s v="APJ-2021-158792"/>
    <d v="2021-12-26T00:00:00"/>
    <n v="20211226"/>
    <s v="Alan White"/>
    <s v="South Korea"/>
    <s v="Seoul"/>
    <s v="APJ"/>
    <s v="APAC"/>
    <s v="Amazon"/>
    <x v="44"/>
    <s v="Tech"/>
    <s v="SMB"/>
    <s v="Storage"/>
    <s v="EB29H3BO56"/>
    <n v="22.2"/>
    <n v="5"/>
    <n v="0"/>
    <n v="10.433999999999999"/>
    <x v="14"/>
    <n v="11.766"/>
    <n v="3.5297999999999998"/>
  </r>
  <r>
    <n v="527"/>
    <s v="EMEA-2023-113558"/>
    <d v="2023-10-22T00:00:00"/>
    <n v="20231022"/>
    <s v="Gavin Walker"/>
    <s v="Germany"/>
    <s v="Frankfurt"/>
    <s v="EMEA"/>
    <s v="EU-WEST"/>
    <s v="Gazprom"/>
    <x v="45"/>
    <s v="Energy"/>
    <s v="Enterprise"/>
    <s v="FinanceHub"/>
    <s v="0IIO7JB1FM"/>
    <n v="683.952"/>
    <n v="3"/>
    <n v="0.2"/>
    <n v="42.747"/>
    <x v="13"/>
    <n v="641.20500000000004"/>
    <n v="192.36150000000001"/>
  </r>
  <r>
    <n v="529"/>
    <s v="EMEA-2021-138303"/>
    <d v="2021-09-03T00:00:00"/>
    <n v="20210903"/>
    <s v="Joseph Tucker"/>
    <s v="France"/>
    <s v="Paris"/>
    <s v="EMEA"/>
    <s v="EU-WEST"/>
    <s v="General Electric"/>
    <x v="89"/>
    <s v="Finance"/>
    <s v="SMB"/>
    <s v="Marketing Suite - Gold"/>
    <s v="YQHO831SXW"/>
    <n v="36.335999999999999"/>
    <n v="3"/>
    <n v="0.2"/>
    <n v="-7.2671999999999999"/>
    <x v="11"/>
    <n v="43.603200000000001"/>
    <n v="13.080959999999999"/>
  </r>
  <r>
    <n v="532"/>
    <s v="AMER-2021-102848"/>
    <d v="2021-11-07T00:00:00"/>
    <n v="20211107"/>
    <s v="James Butler"/>
    <s v="United States"/>
    <s v="New York City"/>
    <s v="AMER"/>
    <s v="NAMER"/>
    <s v="Berkshire Hathaway"/>
    <x v="90"/>
    <s v="Finance"/>
    <s v="Strategic"/>
    <s v="FinanceHub"/>
    <s v="5IDTMLR25Z"/>
    <n v="190.72"/>
    <n v="1"/>
    <n v="0.2"/>
    <n v="11.92"/>
    <x v="6"/>
    <n v="178.8"/>
    <n v="53.64"/>
  </r>
  <r>
    <n v="533"/>
    <s v="AMER-2023-129441"/>
    <d v="2023-09-08T00:00:00"/>
    <n v="20230908"/>
    <s v="William Lawrence"/>
    <s v="United States"/>
    <s v="New York City"/>
    <s v="AMER"/>
    <s v="NAMER"/>
    <s v="Honda Motor"/>
    <x v="47"/>
    <s v="Manufacturing"/>
    <s v="SMB"/>
    <s v="SaaS Connector Pack"/>
    <s v="8Y4D74L4F3"/>
    <n v="47.94"/>
    <n v="3"/>
    <n v="0"/>
    <n v="2.3969999999999998"/>
    <x v="15"/>
    <n v="45.542999999999999"/>
    <n v="13.662899999999999"/>
  </r>
  <r>
    <n v="534"/>
    <s v="EMEA-2022-168753"/>
    <d v="2022-05-30T00:00:00"/>
    <n v="20220530"/>
    <s v="Irene Wright"/>
    <s v="Portugal"/>
    <s v="Porto"/>
    <s v="EMEA"/>
    <s v="EU-WEST"/>
    <s v="Chevron"/>
    <x v="0"/>
    <s v="Energy"/>
    <s v="SMB"/>
    <s v="Site Analytics"/>
    <s v="QA6NQ1AWR7"/>
    <n v="979.95"/>
    <n v="5"/>
    <n v="0"/>
    <n v="274.38600000000002"/>
    <x v="35"/>
    <n v="705.56399999999996"/>
    <n v="211.66919999999999"/>
  </r>
  <r>
    <n v="536"/>
    <s v="AMER-2022-126613"/>
    <d v="2022-07-11T00:00:00"/>
    <n v="20220711"/>
    <s v="Irene Clark"/>
    <s v="Chile"/>
    <s v="Antofagasta"/>
    <s v="AMER"/>
    <s v="LATAM"/>
    <s v="Comcast"/>
    <x v="51"/>
    <s v="Communications"/>
    <s v="SMB"/>
    <s v="Marketing Suite - Gold"/>
    <s v="BX9FYENL39"/>
    <n v="16.768000000000001"/>
    <n v="2"/>
    <n v="0.2"/>
    <n v="1.4672000000000001"/>
    <x v="16"/>
    <n v="15.300800000000001"/>
    <n v="4.5902399999999997"/>
  </r>
  <r>
    <n v="537"/>
    <s v="APJ-2023-122637"/>
    <d v="2023-09-04T00:00:00"/>
    <n v="20230904"/>
    <s v="Sean Scott"/>
    <s v="Australia"/>
    <s v="Sydney"/>
    <s v="APJ"/>
    <s v="ANZ"/>
    <s v="Prudential Financial"/>
    <x v="43"/>
    <s v="Finance"/>
    <s v="SMB"/>
    <s v="ContactMatcher"/>
    <s v="ZVPQ8T8BMT"/>
    <n v="42.616"/>
    <n v="7"/>
    <n v="0.8"/>
    <n v="-68.185599999999994"/>
    <x v="15"/>
    <n v="110.80159999999999"/>
    <n v="33.240479999999998"/>
  </r>
  <r>
    <n v="538"/>
    <s v="EMEA-2021-147851"/>
    <d v="2021-12-03T00:00:00"/>
    <n v="20211203"/>
    <s v="Dylan Ogden"/>
    <s v="United Kingdom"/>
    <s v="London"/>
    <s v="EMEA"/>
    <s v="UKIR"/>
    <s v="HonHai Precision Industry"/>
    <x v="54"/>
    <s v="Tech"/>
    <s v="Enterprise"/>
    <s v="ContactMatcher"/>
    <s v="MQEDWGFO4P"/>
    <n v="10.752000000000001"/>
    <n v="4"/>
    <n v="0.2"/>
    <n v="3.36"/>
    <x v="14"/>
    <n v="7.3920000000000003"/>
    <n v="2.2176"/>
  </r>
  <r>
    <n v="539"/>
    <s v="EMEA-2021-134894"/>
    <d v="2021-12-07T00:00:00"/>
    <n v="20211207"/>
    <s v="Emma Young"/>
    <s v="Ireland"/>
    <s v="Dublin"/>
    <s v="EMEA"/>
    <s v="UKIR"/>
    <s v="Lowes"/>
    <x v="71"/>
    <s v="Retail"/>
    <s v="SMB"/>
    <s v="OneView"/>
    <s v="4XY9N8RDFD"/>
    <n v="152.94"/>
    <n v="3"/>
    <n v="0"/>
    <n v="41.293799999999997"/>
    <x v="14"/>
    <n v="111.64619999999999"/>
    <n v="33.493859999999998"/>
  </r>
  <r>
    <n v="541"/>
    <s v="EMEA-2020-140795"/>
    <d v="2020-02-02T00:00:00"/>
    <n v="20200202"/>
    <s v="Wanda Gill"/>
    <s v="Italy"/>
    <s v="Genoa"/>
    <s v="EMEA"/>
    <s v="EU"/>
    <s v="Verizon Communications"/>
    <x v="32"/>
    <s v="Communications"/>
    <s v="SMB"/>
    <s v="Data Smasher"/>
    <s v="8KT1Y4PL7T"/>
    <n v="468.9"/>
    <n v="6"/>
    <n v="0"/>
    <n v="206.316"/>
    <x v="45"/>
    <n v="262.58399999999898"/>
    <n v="78.775199999999685"/>
  </r>
  <r>
    <n v="542"/>
    <s v="AMER-2022-136924"/>
    <d v="2022-07-15T00:00:00"/>
    <n v="20220715"/>
    <s v="Sophie Lewis"/>
    <s v="Chile"/>
    <s v="Santiago"/>
    <s v="AMER"/>
    <s v="LATAM"/>
    <s v="Samsung Electronics"/>
    <x v="19"/>
    <s v="Tech"/>
    <s v="Strategic"/>
    <s v="Site Analytics"/>
    <s v="F033LIN2U3"/>
    <n v="380.86399999999998"/>
    <n v="8"/>
    <n v="0.2"/>
    <n v="38.086399999999998"/>
    <x v="16"/>
    <n v="342.77760000000001"/>
    <n v="102.83328"/>
  </r>
  <r>
    <n v="543"/>
    <s v="AMER-2021-120131"/>
    <d v="2021-12-18T00:00:00"/>
    <n v="20211218"/>
    <s v="Sebastian Sharp"/>
    <s v="Mexico"/>
    <s v="Toluca"/>
    <s v="AMER"/>
    <s v="LATAM"/>
    <s v="ConocoPhillips"/>
    <x v="75"/>
    <s v="Energy"/>
    <s v="SMB"/>
    <s v="Marketing Suite - Gold"/>
    <s v="TVLZPMXYNQ"/>
    <n v="646.77599999999995"/>
    <n v="9"/>
    <n v="0.2"/>
    <n v="-145.52459999999999"/>
    <x v="14"/>
    <n v="792.30059999999901"/>
    <n v="237.69017999999969"/>
  </r>
  <r>
    <n v="544"/>
    <s v="APJ-2020-103849"/>
    <d v="2020-05-11T00:00:00"/>
    <n v="20200511"/>
    <s v="Sonia Ince"/>
    <s v="Japan"/>
    <s v="Saitama"/>
    <s v="APJ"/>
    <s v="JAPN"/>
    <s v="Daimler"/>
    <x v="34"/>
    <s v="Transportation"/>
    <s v="SMB"/>
    <s v="Data Smasher"/>
    <s v="BLDB6GEGRG"/>
    <n v="58.112000000000002"/>
    <n v="2"/>
    <n v="0.2"/>
    <n v="7.2640000000000002"/>
    <x v="8"/>
    <n v="50.847999999999999"/>
    <n v="15.254399999999999"/>
  </r>
  <r>
    <n v="547"/>
    <s v="EMEA-2023-162929"/>
    <d v="2023-11-20T00:00:00"/>
    <n v="20231120"/>
    <s v="Virginia Carr"/>
    <s v="United Kingdom"/>
    <s v="London"/>
    <s v="EMEA"/>
    <s v="UKIR"/>
    <s v="Walt Disney"/>
    <x v="91"/>
    <s v="Communications"/>
    <s v="Enterprise"/>
    <s v="ContactMatcher"/>
    <s v="9J353ETVFQ"/>
    <n v="41.28"/>
    <n v="6"/>
    <n v="0.2"/>
    <n v="13.932"/>
    <x v="23"/>
    <n v="27.347999999999999"/>
    <n v="8.2043999999999997"/>
  </r>
  <r>
    <n v="549"/>
    <s v="APJ-2021-113173"/>
    <d v="2021-11-15T00:00:00"/>
    <n v="20211115"/>
    <s v="Phil Dowd"/>
    <s v="Australia"/>
    <s v="Sydney"/>
    <s v="APJ"/>
    <s v="ANZ"/>
    <s v="AT&amp;T"/>
    <x v="60"/>
    <s v="Communications"/>
    <s v="Strategic"/>
    <s v="Marketing Suite - Gold"/>
    <s v="GH43V07JHN"/>
    <n v="250.27199999999999"/>
    <n v="9"/>
    <n v="0.2"/>
    <n v="15.641999999999999"/>
    <x v="6"/>
    <n v="234.63"/>
    <n v="70.388999999999996"/>
  </r>
  <r>
    <n v="552"/>
    <s v="AMER-2022-136406"/>
    <d v="2022-04-16T00:00:00"/>
    <n v="20220416"/>
    <s v="Zoe Ferguson"/>
    <s v="United States"/>
    <s v="Los Angeles"/>
    <s v="AMER"/>
    <s v="NAMER"/>
    <s v="Cigna"/>
    <x v="69"/>
    <s v="Healthcare"/>
    <s v="SMB"/>
    <s v="FinanceHub"/>
    <s v="OIC3INMWQQ"/>
    <n v="1121.568"/>
    <n v="2"/>
    <n v="0.2"/>
    <n v="0"/>
    <x v="25"/>
    <n v="1121.568"/>
    <n v="336.47039999999998"/>
  </r>
  <r>
    <n v="553"/>
    <s v="EMEA-2023-112774"/>
    <d v="2023-09-12T00:00:00"/>
    <n v="20230912"/>
    <s v="Rebecca Dickens"/>
    <s v="Germany"/>
    <s v="Berlin"/>
    <s v="EMEA"/>
    <s v="EU-WEST"/>
    <s v="Amazon"/>
    <x v="44"/>
    <s v="Tech"/>
    <s v="SMB"/>
    <s v="SaaS Connector Pack"/>
    <s v="AJLNEZRWBZ"/>
    <n v="34.503999999999998"/>
    <n v="1"/>
    <n v="0.2"/>
    <n v="6.0381999999999998"/>
    <x v="15"/>
    <n v="28.465799999999899"/>
    <n v="8.5397399999999699"/>
  </r>
  <r>
    <n v="554"/>
    <s v="APJ-2023-101945"/>
    <d v="2023-11-25T00:00:00"/>
    <n v="20231125"/>
    <s v="Michelle Langdon"/>
    <s v="Japan"/>
    <s v="Tokyo"/>
    <s v="APJ"/>
    <s v="JAPN"/>
    <s v="Lukoil"/>
    <x v="86"/>
    <s v="Energy"/>
    <s v="SMB"/>
    <s v="Storage"/>
    <s v="AV1BH3MJHY"/>
    <n v="10.824"/>
    <n v="3"/>
    <n v="0.2"/>
    <n v="2.5707"/>
    <x v="23"/>
    <n v="8.2532999999999994"/>
    <n v="2.4759899999999999"/>
  </r>
  <r>
    <n v="555"/>
    <s v="AMER-2023-100650"/>
    <d v="2023-06-30T00:00:00"/>
    <n v="20230630"/>
    <s v="Phil Dowd"/>
    <s v="United States"/>
    <s v="San Francisco"/>
    <s v="AMER"/>
    <s v="NAMER"/>
    <s v="AT&amp;T"/>
    <x v="60"/>
    <s v="Communications"/>
    <s v="Strategic"/>
    <s v="Marketing Suite - Gold"/>
    <s v="YW8616LMQV"/>
    <n v="1295.78"/>
    <n v="2"/>
    <n v="0"/>
    <n v="310.98719999999997"/>
    <x v="27"/>
    <n v="984.79279999999903"/>
    <n v="295.43783999999971"/>
  </r>
  <r>
    <n v="556"/>
    <s v="EMEA-2020-155852"/>
    <d v="2020-03-03T00:00:00"/>
    <n v="20200303"/>
    <s v="James Harris"/>
    <s v="Sweden"/>
    <s v="Stockholm"/>
    <s v="EMEA"/>
    <s v="NOR"/>
    <s v="Airbus"/>
    <x v="68"/>
    <s v="Manufacturing"/>
    <s v="SMB"/>
    <s v="ChatBot Plugin"/>
    <s v="8CHJ1MPU0D"/>
    <n v="19.456"/>
    <n v="4"/>
    <n v="0.2"/>
    <n v="3.4047999999999998"/>
    <x v="34"/>
    <n v="16.051200000000001"/>
    <n v="4.8153600000000001"/>
  </r>
  <r>
    <n v="557"/>
    <s v="AMER-2022-113243"/>
    <d v="2022-06-11T00:00:00"/>
    <n v="20220611"/>
    <s v="Jonathan Thomson"/>
    <s v="United States"/>
    <s v="New York City"/>
    <s v="AMER"/>
    <s v="NAMER"/>
    <s v="HSBC Holdings"/>
    <x v="77"/>
    <s v="Finance"/>
    <s v="SMB"/>
    <s v="FinanceHub"/>
    <s v="6QS9RXIR0N"/>
    <n v="20.7"/>
    <n v="2"/>
    <n v="0"/>
    <n v="9.9359999999999999"/>
    <x v="1"/>
    <n v="10.763999999999999"/>
    <n v="3.2291999999999996"/>
  </r>
  <r>
    <n v="560"/>
    <s v="AMER-2023-118731"/>
    <d v="2023-11-21T00:00:00"/>
    <n v="20231121"/>
    <s v="Victoria Roberts"/>
    <s v="United States"/>
    <s v="Los Angeles"/>
    <s v="AMER"/>
    <s v="NAMER"/>
    <s v="Amazon"/>
    <x v="44"/>
    <s v="Tech"/>
    <s v="SMB"/>
    <s v="SaaS Connector Pack"/>
    <s v="XWGQHNIJ60"/>
    <n v="42.6"/>
    <n v="3"/>
    <n v="0"/>
    <n v="16.614000000000001"/>
    <x v="23"/>
    <n v="25.986000000000001"/>
    <n v="7.7957999999999998"/>
  </r>
  <r>
    <n v="562"/>
    <s v="EMEA-2020-145576"/>
    <d v="2020-09-14T00:00:00"/>
    <n v="20200914"/>
    <s v="Justin Anderson"/>
    <s v="Germany"/>
    <s v="Cologne"/>
    <s v="EMEA"/>
    <s v="EU-WEST"/>
    <s v="CVS Health"/>
    <x v="48"/>
    <s v="Retail"/>
    <s v="SMB"/>
    <s v="OneView"/>
    <s v="O8G3YZNMJA"/>
    <n v="13"/>
    <n v="5"/>
    <n v="0.2"/>
    <n v="1.3"/>
    <x v="30"/>
    <n v="11.7"/>
    <n v="3.51"/>
  </r>
  <r>
    <n v="564"/>
    <s v="AMER-2021-130736"/>
    <d v="2021-12-07T00:00:00"/>
    <n v="20211207"/>
    <s v="Caroline Burgess"/>
    <s v="Canada"/>
    <s v="Toronto"/>
    <s v="AMER"/>
    <s v="NAMER"/>
    <s v="J.P. Morgan Chase &amp; Co."/>
    <x v="56"/>
    <s v="Finance"/>
    <s v="SMB"/>
    <s v="Storage"/>
    <s v="BGFLDMT8ZR"/>
    <n v="3.96"/>
    <n v="2"/>
    <n v="0"/>
    <n v="0"/>
    <x v="14"/>
    <n v="3.96"/>
    <n v="1.1879999999999999"/>
  </r>
  <r>
    <n v="566"/>
    <s v="AMER-2023-137099"/>
    <d v="2023-12-08T00:00:00"/>
    <n v="20231208"/>
    <s v="Liam Paige"/>
    <s v="United States"/>
    <s v="New York City"/>
    <s v="AMER"/>
    <s v="NAMER"/>
    <s v="Allianz"/>
    <x v="65"/>
    <s v="Finance"/>
    <s v="SMB"/>
    <s v="Site Analytics"/>
    <s v="YLE3FYW4ER"/>
    <n v="374.37599999999998"/>
    <n v="3"/>
    <n v="0.2"/>
    <n v="46.796999999999997"/>
    <x v="22"/>
    <n v="327.57899999999898"/>
    <n v="98.273699999999693"/>
  </r>
  <r>
    <n v="567"/>
    <s v="AMER-2023-156951"/>
    <d v="2023-10-02T00:00:00"/>
    <n v="20231002"/>
    <s v="Dominic Hill"/>
    <s v="Canada"/>
    <s v="Toronto"/>
    <s v="AMER"/>
    <s v="NAMER"/>
    <s v="Siemens"/>
    <x v="13"/>
    <s v="Manufacturing"/>
    <s v="Strategic"/>
    <s v="Support"/>
    <s v="TO3E33S0V6"/>
    <n v="91.84"/>
    <n v="8"/>
    <n v="0"/>
    <n v="45.001600000000003"/>
    <x v="13"/>
    <n v="46.8384"/>
    <n v="14.05152"/>
  </r>
  <r>
    <n v="571"/>
    <s v="EMEA-2023-164826"/>
    <d v="2023-12-29T00:00:00"/>
    <n v="20231229"/>
    <s v="Justin Pullman"/>
    <s v="United Kingdom"/>
    <s v="London"/>
    <s v="EMEA"/>
    <s v="UKIR"/>
    <s v="HonHai Precision Industry"/>
    <x v="54"/>
    <s v="Tech"/>
    <s v="SMB"/>
    <s v="FinanceHub"/>
    <s v="TA1G2NKRGZ"/>
    <n v="72.45"/>
    <n v="7"/>
    <n v="0"/>
    <n v="34.776000000000003"/>
    <x v="22"/>
    <n v="37.673999999999999"/>
    <n v="11.302199999999999"/>
  </r>
  <r>
    <n v="575"/>
    <s v="AMER-2022-127250"/>
    <d v="2022-11-04T00:00:00"/>
    <n v="20221104"/>
    <s v="Joseph Cameron"/>
    <s v="Canada"/>
    <s v="Hamilton"/>
    <s v="AMER"/>
    <s v="NAMER"/>
    <s v="Morgan Stanley"/>
    <x v="21"/>
    <s v="Finance"/>
    <s v="SMB"/>
    <s v="ChatBot Plugin"/>
    <s v="YK0NYX62DJ"/>
    <n v="8.82"/>
    <n v="3"/>
    <n v="0"/>
    <n v="2.3814000000000002"/>
    <x v="0"/>
    <n v="6.4386000000000001"/>
    <n v="1.9315799999999999"/>
  </r>
  <r>
    <n v="576"/>
    <s v="AMER-2021-149713"/>
    <d v="2021-09-18T00:00:00"/>
    <n v="20210918"/>
    <s v="Natalie Nash"/>
    <s v="United States"/>
    <s v="Jacksonville"/>
    <s v="AMER"/>
    <s v="NAMER"/>
    <s v="Itochu"/>
    <x v="33"/>
    <s v="Finance"/>
    <s v="SMB"/>
    <s v="Support"/>
    <s v="ENRB2HJHUW"/>
    <n v="160.72"/>
    <n v="14"/>
    <n v="0"/>
    <n v="78.752799999999993"/>
    <x v="11"/>
    <n v="81.967200000000005"/>
    <n v="24.590160000000001"/>
  </r>
  <r>
    <n v="579"/>
    <s v="APJ-2023-118640"/>
    <d v="2023-07-21T00:00:00"/>
    <n v="20230721"/>
    <s v="Colin Morgan"/>
    <s v="Australia"/>
    <s v="Sydney"/>
    <s v="APJ"/>
    <s v="ANZ"/>
    <s v="Boeing"/>
    <x v="36"/>
    <s v="Manufacturing"/>
    <s v="SMB"/>
    <s v="Marketing Suite - Gold"/>
    <s v="PAJXXIIUJ3"/>
    <n v="69.712000000000003"/>
    <n v="2"/>
    <n v="0.2"/>
    <n v="8.7140000000000004"/>
    <x v="10"/>
    <n v="60.997999999999998"/>
    <n v="18.299399999999999"/>
  </r>
  <r>
    <n v="581"/>
    <s v="AMER-2021-132906"/>
    <d v="2021-09-10T00:00:00"/>
    <n v="20210910"/>
    <s v="Jasmine MacLeod"/>
    <s v="United States"/>
    <s v="New York City"/>
    <s v="AMER"/>
    <s v="NAMER"/>
    <s v="Aetna"/>
    <x v="28"/>
    <s v="Healthcare"/>
    <s v="SMB"/>
    <s v="Support"/>
    <s v="4DLCAQQTX0"/>
    <n v="51.52"/>
    <n v="4"/>
    <n v="0"/>
    <n v="1.5456000000000001"/>
    <x v="11"/>
    <n v="49.974400000000003"/>
    <n v="14.992319999999999"/>
  </r>
  <r>
    <n v="582"/>
    <s v="EMEA-2023-145233"/>
    <d v="2023-12-02T00:00:00"/>
    <n v="20231202"/>
    <s v="Charles Lee"/>
    <s v="Russia"/>
    <s v="Moscow"/>
    <s v="EMEA"/>
    <s v="EU-EAST"/>
    <s v="UnitedHealth Group"/>
    <x v="81"/>
    <s v="Healthcare"/>
    <s v="SMB"/>
    <s v="Site Analytics"/>
    <s v="JBN3AX2ZR0"/>
    <n v="470.37599999999998"/>
    <n v="3"/>
    <n v="0.2"/>
    <n v="52.917299999999997"/>
    <x v="22"/>
    <n v="417.458699999999"/>
    <n v="125.23760999999969"/>
  </r>
  <r>
    <n v="587"/>
    <s v="EMEA-2021-128139"/>
    <d v="2021-07-03T00:00:00"/>
    <n v="20210703"/>
    <s v="Leonard Nash"/>
    <s v="Ireland"/>
    <s v="Dublin"/>
    <s v="EMEA"/>
    <s v="UKIR"/>
    <s v="Berkshire Hathaway"/>
    <x v="90"/>
    <s v="Finance"/>
    <s v="SMB"/>
    <s v="FinanceHub"/>
    <s v="XJ6G76LA59"/>
    <n v="70.98"/>
    <n v="1"/>
    <n v="0"/>
    <n v="4.9686000000000003"/>
    <x v="38"/>
    <n v="66.011399999999995"/>
    <n v="19.803419999999999"/>
  </r>
  <r>
    <n v="589"/>
    <s v="EMEA-2022-156986"/>
    <d v="2022-03-21T00:00:00"/>
    <n v="20220321"/>
    <s v="Pippa Brown"/>
    <s v="Belgium"/>
    <s v="Brussels"/>
    <s v="EMEA"/>
    <s v="EU-WEST"/>
    <s v="Volkswagen"/>
    <x v="58"/>
    <s v="Manufacturing"/>
    <s v="SMB"/>
    <s v="Site Analytics"/>
    <s v="KAQD1J96EN"/>
    <n v="84.784000000000006"/>
    <n v="2"/>
    <n v="0.2"/>
    <n v="-20.136199999999999"/>
    <x v="17"/>
    <n v="104.92019999999999"/>
    <n v="31.476059999999997"/>
  </r>
  <r>
    <n v="593"/>
    <s v="APJ-2020-135405"/>
    <d v="2020-01-10T00:00:00"/>
    <n v="20200110"/>
    <s v="Pippa Ross"/>
    <s v="Japan"/>
    <s v="Kanagawa"/>
    <s v="APJ"/>
    <s v="JAPN"/>
    <s v="Apple"/>
    <x v="73"/>
    <s v="Tech"/>
    <s v="SMB"/>
    <s v="ChatBot Plugin"/>
    <s v="XZTQBCZOYF"/>
    <n v="9.3439999999999994"/>
    <n v="2"/>
    <n v="0.2"/>
    <n v="1.1679999999999999"/>
    <x v="46"/>
    <n v="8.1760000000000002"/>
    <n v="2.4527999999999999"/>
  </r>
  <r>
    <n v="595"/>
    <s v="AMER-2020-131450"/>
    <d v="2020-08-08T00:00:00"/>
    <n v="20200808"/>
    <s v="Matt Kelly"/>
    <s v="United States"/>
    <s v="Seattle"/>
    <s v="AMER"/>
    <s v="NAMER"/>
    <s v="Alphabet"/>
    <x v="92"/>
    <s v="Tech"/>
    <s v="SMB"/>
    <s v="OneView"/>
    <s v="QZYTCRDUQC"/>
    <n v="76.12"/>
    <n v="2"/>
    <n v="0"/>
    <n v="22.0748"/>
    <x v="9"/>
    <n v="54.045200000000001"/>
    <n v="16.213560000000001"/>
  </r>
  <r>
    <n v="599"/>
    <s v="EMEA-2022-120180"/>
    <d v="2022-07-15T00:00:00"/>
    <n v="20220715"/>
    <s v="Michelle Thomson"/>
    <s v="France"/>
    <s v="Paris"/>
    <s v="EMEA"/>
    <s v="EU-WEST"/>
    <s v="Anthem"/>
    <x v="84"/>
    <s v="Healthcare"/>
    <s v="SMB"/>
    <s v="Support"/>
    <s v="U8MTSDD9FY"/>
    <n v="11.632"/>
    <n v="2"/>
    <n v="0.2"/>
    <n v="1.0178"/>
    <x v="16"/>
    <n v="10.6142"/>
    <n v="3.1842600000000001"/>
  </r>
  <r>
    <n v="600"/>
    <s v="EMEA-2022-100720"/>
    <d v="2022-07-17T00:00:00"/>
    <n v="20220717"/>
    <s v="Evan Ince"/>
    <s v="France"/>
    <s v="Paris"/>
    <s v="EMEA"/>
    <s v="EU-WEST"/>
    <s v="Banco Santander"/>
    <x v="17"/>
    <s v="Finance"/>
    <s v="SMB"/>
    <s v="Site Analytics"/>
    <s v="DRKGJ0HTFI"/>
    <n v="143.982"/>
    <n v="3"/>
    <n v="0.4"/>
    <n v="-28.796399999999998"/>
    <x v="16"/>
    <n v="172.7784"/>
    <n v="51.83352"/>
  </r>
  <r>
    <n v="603"/>
    <s v="EMEA-2020-149958"/>
    <d v="2020-03-15T00:00:00"/>
    <n v="20200315"/>
    <s v="Diane Buckland"/>
    <s v="Germany"/>
    <s v="Cologne"/>
    <s v="EMEA"/>
    <s v="EU-WEST"/>
    <s v="Ford Motor"/>
    <x v="72"/>
    <s v="Manufacturing"/>
    <s v="SMB"/>
    <s v="Marketing Suite - Gold"/>
    <s v="RUFLJT9T9F"/>
    <n v="142.77600000000001"/>
    <n v="1"/>
    <n v="0.2"/>
    <n v="17.847000000000001"/>
    <x v="34"/>
    <n v="124.929"/>
    <n v="37.478699999999996"/>
  </r>
  <r>
    <n v="608"/>
    <s v="EMEA-2020-105767"/>
    <d v="2020-05-23T00:00:00"/>
    <n v="20200523"/>
    <s v="Jane Pullman"/>
    <s v="France"/>
    <s v="Paris"/>
    <s v="EMEA"/>
    <s v="EU-WEST"/>
    <s v="PepsiCo"/>
    <x v="88"/>
    <s v="Consumer Products"/>
    <s v="SMB"/>
    <s v="ContactMatcher"/>
    <s v="L0MOMT34DW"/>
    <n v="3.282"/>
    <n v="2"/>
    <n v="0.7"/>
    <n v="-2.6255999999999999"/>
    <x v="8"/>
    <n v="5.9076000000000004"/>
    <n v="1.7722800000000001"/>
  </r>
  <r>
    <n v="611"/>
    <s v="APJ-2022-161816"/>
    <d v="2022-04-29T00:00:00"/>
    <n v="20220429"/>
    <s v="Jessica Langdon"/>
    <s v="Japan"/>
    <s v="Aichi"/>
    <s v="APJ"/>
    <s v="JAPN"/>
    <s v="Allianz"/>
    <x v="65"/>
    <s v="Finance"/>
    <s v="Strategic"/>
    <s v="Site Analytics"/>
    <s v="M7TW3Z64S4"/>
    <n v="369.57600000000002"/>
    <n v="3"/>
    <n v="0.2"/>
    <n v="41.577300000000001"/>
    <x v="25"/>
    <n v="327.99869999999999"/>
    <n v="98.399609999999996"/>
  </r>
  <r>
    <n v="613"/>
    <s v="EMEA-2022-121223"/>
    <d v="2022-09-12T00:00:00"/>
    <n v="20220912"/>
    <s v="Ella Lawrence"/>
    <s v="France"/>
    <s v="Paris"/>
    <s v="EMEA"/>
    <s v="EU-WEST"/>
    <s v="UnitedHealth Group"/>
    <x v="81"/>
    <s v="Healthcare"/>
    <s v="Strategic"/>
    <s v="Support"/>
    <s v="FLH3YEFCZH"/>
    <n v="8.4480000000000004"/>
    <n v="2"/>
    <n v="0.2"/>
    <n v="2.64"/>
    <x v="21"/>
    <n v="5.8079999999999998"/>
    <n v="1.7423999999999999"/>
  </r>
  <r>
    <n v="615"/>
    <s v="AMER-2023-138611"/>
    <d v="2023-11-15T00:00:00"/>
    <n v="20231115"/>
    <s v="Carolyn Ross"/>
    <s v="Mexico"/>
    <s v="Guadalajara"/>
    <s v="AMER"/>
    <s v="LATAM"/>
    <s v="Airbus"/>
    <x v="68"/>
    <s v="Manufacturing"/>
    <s v="SMB"/>
    <s v="Site Analytics"/>
    <s v="LL8X340K0T"/>
    <n v="119.94"/>
    <n v="10"/>
    <n v="0.4"/>
    <n v="15.992000000000001"/>
    <x v="23"/>
    <n v="103.94799999999999"/>
    <n v="31.184399999999997"/>
  </r>
  <r>
    <n v="617"/>
    <s v="EMEA-2023-117947"/>
    <d v="2023-08-19T00:00:00"/>
    <n v="20230819"/>
    <s v="Ella Simpson"/>
    <s v="United Kingdom"/>
    <s v="London"/>
    <s v="EMEA"/>
    <s v="UKIR"/>
    <s v="HonHai Precision Industry"/>
    <x v="54"/>
    <s v="Tech"/>
    <s v="Strategic"/>
    <s v="SaaS Connector Pack"/>
    <s v="UWBXB2QMDD"/>
    <n v="40.479999999999997"/>
    <n v="2"/>
    <n v="0"/>
    <n v="15.7872"/>
    <x v="43"/>
    <n v="24.692799999999998"/>
    <n v="7.4078399999999993"/>
  </r>
  <r>
    <n v="622"/>
    <s v="APJ-2020-111171"/>
    <d v="2020-12-26T00:00:00"/>
    <n v="20201226"/>
    <s v="Ian Ross"/>
    <s v="Australia"/>
    <s v="Sydney"/>
    <s v="APJ"/>
    <s v="ANZ"/>
    <s v="Procter &amp; Gamble"/>
    <x v="16"/>
    <s v="Consumer Products"/>
    <s v="SMB"/>
    <s v="ContactMatcher"/>
    <s v="MH1KLKB60M"/>
    <n v="8.69"/>
    <n v="5"/>
    <n v="0.8"/>
    <n v="-14.773"/>
    <x v="20"/>
    <n v="23.463000000000001"/>
    <n v="7.0388999999999999"/>
  </r>
  <r>
    <n v="623"/>
    <s v="AMER-2021-138009"/>
    <d v="2021-11-29T00:00:00"/>
    <n v="20211129"/>
    <s v="Vanessa White"/>
    <s v="Brazil"/>
    <s v="SÃ£o Paulo"/>
    <s v="AMER"/>
    <s v="LATAM"/>
    <s v="Pfizer"/>
    <x v="6"/>
    <s v="Healthcare"/>
    <s v="Strategic"/>
    <s v="FinanceHub"/>
    <s v="B97BWG5I0B"/>
    <n v="301.95999999999998"/>
    <n v="2"/>
    <n v="0"/>
    <n v="87.568399999999997"/>
    <x v="6"/>
    <n v="214.39159999999899"/>
    <n v="64.317479999999691"/>
  </r>
  <r>
    <n v="627"/>
    <s v="EMEA-2023-163020"/>
    <d v="2023-09-16T00:00:00"/>
    <n v="20230916"/>
    <s v="Joshua Lyman"/>
    <s v="United Kingdom"/>
    <s v="London"/>
    <s v="EMEA"/>
    <s v="UKIR"/>
    <s v="Fannie Mae"/>
    <x v="27"/>
    <s v="Finance"/>
    <s v="Enterprise"/>
    <s v="SaaS Connector Pack"/>
    <s v="5M364H5TRW"/>
    <n v="35.56"/>
    <n v="7"/>
    <n v="0"/>
    <n v="12.090400000000001"/>
    <x v="15"/>
    <n v="23.4696"/>
    <n v="7.0408799999999996"/>
  </r>
  <r>
    <n v="628"/>
    <s v="AMER-2023-153787"/>
    <d v="2023-05-20T00:00:00"/>
    <n v="20230520"/>
    <s v="Grace Hodges"/>
    <s v="Canada"/>
    <s v="Toronto"/>
    <s v="AMER"/>
    <s v="NAMER"/>
    <s v="Home Depot"/>
    <x v="8"/>
    <s v="Retail"/>
    <s v="SMB"/>
    <s v="OneView"/>
    <s v="OL6P3TTEAM"/>
    <n v="97.16"/>
    <n v="2"/>
    <n v="0"/>
    <n v="28.176400000000001"/>
    <x v="24"/>
    <n v="68.983599999999996"/>
    <n v="20.695079999999997"/>
  </r>
  <r>
    <n v="629"/>
    <s v="AMER-2023-133431"/>
    <d v="2023-12-18T00:00:00"/>
    <n v="20231218"/>
    <s v="Diana Bell"/>
    <s v="United States"/>
    <s v="Los Angeles"/>
    <s v="AMER"/>
    <s v="NAMER"/>
    <s v="Sprint Nextel"/>
    <x v="64"/>
    <s v="Communications"/>
    <s v="SMB"/>
    <s v="ContactMatcher"/>
    <s v="F0EGS4HP60"/>
    <n v="15.24"/>
    <n v="5"/>
    <n v="0.2"/>
    <n v="5.1435000000000004"/>
    <x v="22"/>
    <n v="10.096499999999899"/>
    <n v="3.0289499999999698"/>
  </r>
  <r>
    <n v="631"/>
    <s v="EMEA-2022-135720"/>
    <d v="2022-12-12T00:00:00"/>
    <n v="20221212"/>
    <s v="Elizabeth Hughes"/>
    <s v="Russia"/>
    <s v="Moscow"/>
    <s v="EMEA"/>
    <s v="EU-EAST"/>
    <s v="Enel"/>
    <x v="78"/>
    <s v="Energy"/>
    <s v="SMB"/>
    <s v="Marketing Suite - Gold"/>
    <s v="GARSYVWGO8"/>
    <n v="243.38399999999999"/>
    <n v="3"/>
    <n v="0.2"/>
    <n v="-51.719099999999997"/>
    <x v="5"/>
    <n v="295.10309999999998"/>
    <n v="88.530929999999998"/>
  </r>
  <r>
    <n v="634"/>
    <s v="EMEA-2023-144694"/>
    <d v="2023-09-25T00:00:00"/>
    <n v="20230925"/>
    <s v="Alan White"/>
    <s v="Germany"/>
    <s v="Hamburg"/>
    <s v="EMEA"/>
    <s v="EU-WEST"/>
    <s v="Amazon"/>
    <x v="44"/>
    <s v="Tech"/>
    <s v="SMB"/>
    <s v="Data Smasher"/>
    <s v="ZLM4CZYA4Y"/>
    <n v="17.88"/>
    <n v="3"/>
    <n v="0.2"/>
    <n v="2.4584999999999999"/>
    <x v="15"/>
    <n v="15.421499999999901"/>
    <n v="4.62644999999997"/>
  </r>
  <r>
    <n v="636"/>
    <s v="EMEA-2021-168004"/>
    <d v="2021-10-04T00:00:00"/>
    <n v="20211004"/>
    <s v="Fiona Piper"/>
    <s v="Finland"/>
    <s v="Tampere"/>
    <s v="EMEA"/>
    <s v="NOR"/>
    <s v="Siemens"/>
    <x v="13"/>
    <s v="Manufacturing"/>
    <s v="Strategic"/>
    <s v="FinanceHub"/>
    <s v="QMZ1VWVSVI"/>
    <n v="392.94"/>
    <n v="3"/>
    <n v="0"/>
    <n v="43.223399999999998"/>
    <x v="2"/>
    <n v="349.716599999999"/>
    <n v="104.9149799999997"/>
  </r>
  <r>
    <n v="637"/>
    <s v="EMEA-2022-123470"/>
    <d v="2022-08-16T00:00:00"/>
    <n v="20220816"/>
    <s v="Alan Hudson"/>
    <s v="Russia"/>
    <s v="Moscow"/>
    <s v="EMEA"/>
    <s v="EU-EAST"/>
    <s v="Honda Motor"/>
    <x v="47"/>
    <s v="Manufacturing"/>
    <s v="SMB"/>
    <s v="ContactMatcher"/>
    <s v="QHND54VA1U"/>
    <n v="18.882000000000001"/>
    <n v="3"/>
    <n v="0.7"/>
    <n v="-13.8468"/>
    <x v="28"/>
    <n v="32.7288"/>
    <n v="9.8186400000000003"/>
  </r>
  <r>
    <n v="639"/>
    <s v="AMER-2022-115917"/>
    <d v="2022-05-21T00:00:00"/>
    <n v="20220521"/>
    <s v="Gavin Walsh"/>
    <s v="United States"/>
    <s v="Miami"/>
    <s v="AMER"/>
    <s v="NAMER"/>
    <s v="Philip Morris International"/>
    <x v="39"/>
    <s v="Consumer Products"/>
    <s v="Enterprise"/>
    <s v="SaaS Connector Pack"/>
    <s v="2J47KNCUEZ"/>
    <n v="1049.2"/>
    <n v="5"/>
    <n v="0"/>
    <n v="272.79199999999997"/>
    <x v="35"/>
    <n v="776.40800000000002"/>
    <n v="232.92239999999998"/>
  </r>
  <r>
    <n v="641"/>
    <s v="EMEA-2022-147067"/>
    <d v="2022-12-19T00:00:00"/>
    <n v="20221219"/>
    <s v="Faith Blake"/>
    <s v="Luxembourg"/>
    <s v="Luxembourg"/>
    <s v="EMEA"/>
    <s v="EU-WEST"/>
    <s v="Bank of America Corp."/>
    <x v="22"/>
    <s v="Finance"/>
    <s v="Strategic"/>
    <s v="SaaS Connector Pack"/>
    <s v="ZT4LY2HEMX"/>
    <n v="18.84"/>
    <n v="3"/>
    <n v="0"/>
    <n v="6.0288000000000004"/>
    <x v="5"/>
    <n v="12.811199999999999"/>
    <n v="3.8433599999999997"/>
  </r>
  <r>
    <n v="642"/>
    <s v="AMER-2023-167913"/>
    <d v="2023-07-31T00:00:00"/>
    <n v="20230731"/>
    <s v="Gordon Parr"/>
    <s v="United States"/>
    <s v="Yonkers"/>
    <s v="AMER"/>
    <s v="NAMER"/>
    <s v="Aetna"/>
    <x v="28"/>
    <s v="Healthcare"/>
    <s v="SMB"/>
    <s v="Marketing Suite - Gold"/>
    <s v="V3YENDD1EE"/>
    <n v="330.4"/>
    <n v="2"/>
    <n v="0"/>
    <n v="85.903999999999996"/>
    <x v="10"/>
    <n v="244.49599999999899"/>
    <n v="73.348799999999699"/>
  </r>
  <r>
    <n v="644"/>
    <s v="AMER-2023-106103"/>
    <d v="2023-06-11T00:00:00"/>
    <n v="20230611"/>
    <s v="Emily Ball"/>
    <s v="Brazil"/>
    <s v="Manaus"/>
    <s v="AMER"/>
    <s v="LATAM"/>
    <s v="Comcast"/>
    <x v="51"/>
    <s v="Communications"/>
    <s v="SMB"/>
    <s v="Data Smasher"/>
    <s v="RG7W79G8S7"/>
    <n v="132.52000000000001"/>
    <n v="4"/>
    <n v="0"/>
    <n v="54.333199999999998"/>
    <x v="27"/>
    <n v="78.186800000000005"/>
    <n v="23.456040000000002"/>
  </r>
  <r>
    <n v="645"/>
    <s v="AMER-2023-127719"/>
    <d v="2023-07-22T00:00:00"/>
    <n v="20230722"/>
    <s v="Paul MacDonald"/>
    <s v="Argentina"/>
    <s v="Rosario"/>
    <s v="AMER"/>
    <s v="LATAM"/>
    <s v="Johnson &amp; Johnson"/>
    <x v="53"/>
    <s v="Healthcare"/>
    <s v="Enterprise"/>
    <s v="Support"/>
    <s v="R24M3DUZC7"/>
    <n v="6.48"/>
    <n v="1"/>
    <n v="0"/>
    <n v="3.1751999999999998"/>
    <x v="10"/>
    <n v="3.3048000000000002"/>
    <n v="0.99143999999999999"/>
  </r>
  <r>
    <n v="646"/>
    <s v="APJ-2023-126221"/>
    <d v="2023-12-31T00:00:00"/>
    <n v="20231231"/>
    <s v="Michael Morgan"/>
    <s v="India"/>
    <s v="Mumbai"/>
    <s v="APJ"/>
    <s v="IND"/>
    <s v="Merck"/>
    <x v="59"/>
    <s v="Healthcare"/>
    <s v="Enterprise"/>
    <s v="OneView"/>
    <s v="M9TYD0GZDM"/>
    <n v="209.3"/>
    <n v="2"/>
    <n v="0"/>
    <n v="56.511000000000003"/>
    <x v="22"/>
    <n v="152.78899999999999"/>
    <n v="45.836699999999993"/>
  </r>
  <r>
    <n v="647"/>
    <s v="AMER-2022-103947"/>
    <d v="2022-04-02T00:00:00"/>
    <n v="20220402"/>
    <s v="Luke Jones"/>
    <s v="Chile"/>
    <s v="Puente Alto"/>
    <s v="AMER"/>
    <s v="LATAM"/>
    <s v="Lowes"/>
    <x v="71"/>
    <s v="Retail"/>
    <s v="Strategic"/>
    <s v="Storage"/>
    <s v="G13N2PS54B"/>
    <n v="31.56"/>
    <n v="5"/>
    <n v="0.2"/>
    <n v="9.8625000000000007"/>
    <x v="25"/>
    <n v="21.697499999999899"/>
    <n v="6.5092499999999696"/>
  </r>
  <r>
    <n v="649"/>
    <s v="AMER-2022-160745"/>
    <d v="2022-12-12T00:00:00"/>
    <n v="20221212"/>
    <s v="Peter Hart"/>
    <s v="Canada"/>
    <s v="Ottawa"/>
    <s v="AMER"/>
    <s v="NAMER"/>
    <s v="Valero Energy"/>
    <x v="37"/>
    <s v="Energy"/>
    <s v="Strategic"/>
    <s v="SaaS Connector Pack"/>
    <s v="1FSEC3RTIU"/>
    <n v="14.8"/>
    <n v="4"/>
    <n v="0"/>
    <n v="6.0679999999999996"/>
    <x v="5"/>
    <n v="8.7319999999999993"/>
    <n v="2.6195999999999997"/>
  </r>
  <r>
    <n v="652"/>
    <s v="EMEA-2022-132661"/>
    <d v="2022-10-24T00:00:00"/>
    <n v="20221024"/>
    <s v="Andrew Lee"/>
    <s v="United Kingdom"/>
    <s v="London"/>
    <s v="EMEA"/>
    <s v="UKIR"/>
    <s v="United Parcel Service"/>
    <x v="66"/>
    <s v="Transportation"/>
    <s v="Enterprise"/>
    <s v="Support"/>
    <s v="B5IBXV3X08"/>
    <n v="379.4"/>
    <n v="10"/>
    <n v="0"/>
    <n v="178.31800000000001"/>
    <x v="32"/>
    <n v="201.081999999999"/>
    <n v="60.324599999999698"/>
  </r>
  <r>
    <n v="653"/>
    <s v="EMEA-2023-140844"/>
    <d v="2023-06-20T00:00:00"/>
    <n v="20230620"/>
    <s v="Fiona Nolan"/>
    <s v="United Kingdom"/>
    <s v="London"/>
    <s v="EMEA"/>
    <s v="UKIR"/>
    <s v="Sony"/>
    <x v="20"/>
    <s v="Tech"/>
    <s v="Strategic"/>
    <s v="Support"/>
    <s v="412X9MLTPU"/>
    <n v="97.82"/>
    <n v="2"/>
    <n v="0"/>
    <n v="45.9754"/>
    <x v="27"/>
    <n v="51.8445999999999"/>
    <n v="15.553379999999969"/>
  </r>
  <r>
    <n v="655"/>
    <s v="AMER-2022-137239"/>
    <d v="2022-08-23T00:00:00"/>
    <n v="20220823"/>
    <s v="Ruth McGrath"/>
    <s v="Mexico"/>
    <s v="Mexico City"/>
    <s v="AMER"/>
    <s v="LATAM"/>
    <s v="PepsiCo"/>
    <x v="88"/>
    <s v="Consumer Products"/>
    <s v="SMB"/>
    <s v="OneView"/>
    <s v="1ZGJJDMAYT"/>
    <n v="113.55200000000001"/>
    <n v="2"/>
    <n v="0.2"/>
    <n v="8.5164000000000009"/>
    <x v="28"/>
    <n v="105.0356"/>
    <n v="31.510680000000001"/>
  </r>
  <r>
    <n v="658"/>
    <s v="APJ-2022-156097"/>
    <d v="2022-09-20T00:00:00"/>
    <n v="20220920"/>
    <s v="Kevin Rampling"/>
    <s v="Australia"/>
    <s v="Melbourne"/>
    <s v="APJ"/>
    <s v="ANZ"/>
    <s v="Philip Morris International"/>
    <x v="39"/>
    <s v="Consumer Products"/>
    <s v="Enterprise"/>
    <s v="FinanceHub"/>
    <s v="A7RDX1BHSU"/>
    <n v="701.37199999999996"/>
    <n v="2"/>
    <n v="0.3"/>
    <n v="-50.097999999999999"/>
    <x v="21"/>
    <n v="751.469999999999"/>
    <n v="225.44099999999969"/>
  </r>
  <r>
    <n v="660"/>
    <s v="APJ-2021-146563"/>
    <d v="2021-08-24T00:00:00"/>
    <n v="20210824"/>
    <s v="Kevin Vaughan"/>
    <s v="Japan"/>
    <s v="Hyogo"/>
    <s v="APJ"/>
    <s v="JAPN"/>
    <s v="Tyson Foods"/>
    <x v="31"/>
    <s v="Consumer Products"/>
    <s v="SMB"/>
    <s v="Marketing Suite - Gold"/>
    <s v="1J50S8RXW4"/>
    <n v="999.43200000000002"/>
    <n v="7"/>
    <n v="0.2"/>
    <n v="124.929"/>
    <x v="37"/>
    <n v="874.50300000000004"/>
    <n v="262.35090000000002"/>
  </r>
  <r>
    <n v="664"/>
    <s v="EMEA-2022-123666"/>
    <d v="2022-03-27T00:00:00"/>
    <n v="20220327"/>
    <s v="Dan Tucker"/>
    <s v="United Kingdom"/>
    <s v="London"/>
    <s v="EMEA"/>
    <s v="UKIR"/>
    <s v="Cigna"/>
    <x v="69"/>
    <s v="Healthcare"/>
    <s v="Strategic"/>
    <s v="Marketing Suite - Gold"/>
    <s v="3PNGCRGPLI"/>
    <n v="459.95"/>
    <n v="5"/>
    <n v="0"/>
    <n v="18.398"/>
    <x v="17"/>
    <n v="441.551999999999"/>
    <n v="132.46559999999968"/>
  </r>
  <r>
    <n v="665"/>
    <s v="EMEA-2022-143308"/>
    <d v="2022-11-05T00:00:00"/>
    <n v="20221105"/>
    <s v="Lucas Mathis"/>
    <s v="Ireland"/>
    <s v="Dublin"/>
    <s v="EMEA"/>
    <s v="UKIR"/>
    <s v="Lowes"/>
    <x v="71"/>
    <s v="Retail"/>
    <s v="SMB"/>
    <s v="Storage"/>
    <s v="O33PSVPVKG"/>
    <n v="10.74"/>
    <n v="3"/>
    <n v="0"/>
    <n v="5.2625999999999999"/>
    <x v="0"/>
    <n v="5.4774000000000003"/>
    <n v="1.6432200000000001"/>
  </r>
  <r>
    <n v="666"/>
    <s v="APJ-2023-132682"/>
    <d v="2023-06-09T00:00:00"/>
    <n v="20230609"/>
    <s v="Stephanie Abraham"/>
    <s v="Japan"/>
    <s v="Aichi"/>
    <s v="APJ"/>
    <s v="JAPN"/>
    <s v="Huawei"/>
    <x v="93"/>
    <s v="Tech"/>
    <s v="Strategic"/>
    <s v="Support"/>
    <s v="KV8HPUMW90"/>
    <n v="23.76"/>
    <n v="3"/>
    <n v="0.2"/>
    <n v="2.0790000000000002"/>
    <x v="27"/>
    <n v="21.681000000000001"/>
    <n v="6.5042999999999997"/>
  </r>
  <r>
    <n v="669"/>
    <s v="AMER-2020-156314"/>
    <d v="2020-12-24T00:00:00"/>
    <n v="20201224"/>
    <s v="Simon Payne"/>
    <s v="Mexico"/>
    <s v="Tijuana"/>
    <s v="AMER"/>
    <s v="LATAM"/>
    <s v="Tyson Foods"/>
    <x v="31"/>
    <s v="Consumer Products"/>
    <s v="SMB"/>
    <s v="SaaS Connector Pack"/>
    <s v="SOMW5T41GD"/>
    <n v="30.36"/>
    <n v="5"/>
    <n v="0.2"/>
    <n v="8.7285000000000004"/>
    <x v="20"/>
    <n v="21.631499999999999"/>
    <n v="6.4894499999999997"/>
  </r>
  <r>
    <n v="670"/>
    <s v="APJ-2023-106663"/>
    <d v="2023-06-10T00:00:00"/>
    <n v="20230610"/>
    <s v="Joshua Lyman"/>
    <s v="Australia"/>
    <s v="Sydney"/>
    <s v="APJ"/>
    <s v="ANZ"/>
    <s v="Fannie Mae"/>
    <x v="27"/>
    <s v="Finance"/>
    <s v="Enterprise"/>
    <s v="SaaS Connector Pack"/>
    <s v="MZOW5M5L4X"/>
    <n v="23.975999999999999"/>
    <n v="3"/>
    <n v="0.6"/>
    <n v="-14.3856"/>
    <x v="27"/>
    <n v="38.361599999999903"/>
    <n v="11.50847999999997"/>
  </r>
  <r>
    <n v="673"/>
    <s v="APJ-2023-111178"/>
    <d v="2023-06-16T00:00:00"/>
    <n v="20230616"/>
    <s v="Sally Wallace"/>
    <s v="Australia"/>
    <s v="Wollongong"/>
    <s v="APJ"/>
    <s v="ANZ"/>
    <s v="Tyson Foods"/>
    <x v="31"/>
    <s v="Consumer Products"/>
    <s v="SMB"/>
    <s v="ChatBot Plugin"/>
    <s v="9O79ZFPE1P"/>
    <n v="19.559999999999999"/>
    <n v="5"/>
    <n v="0.2"/>
    <n v="1.7115"/>
    <x v="27"/>
    <n v="17.848499999999898"/>
    <n v="5.3545499999999695"/>
  </r>
  <r>
    <n v="674"/>
    <s v="APJ-2023-130351"/>
    <d v="2023-12-06T00:00:00"/>
    <n v="20231206"/>
    <s v="Bella Powell"/>
    <s v="India"/>
    <s v="Mumbai"/>
    <s v="APJ"/>
    <s v="IND"/>
    <s v="CVS Health"/>
    <x v="48"/>
    <s v="Retail"/>
    <s v="SMB"/>
    <s v="OneView"/>
    <s v="EOEU9AAC48"/>
    <n v="61.44"/>
    <n v="3"/>
    <n v="0"/>
    <n v="16.588799999999999"/>
    <x v="22"/>
    <n v="44.851199999999999"/>
    <n v="13.455359999999999"/>
  </r>
  <r>
    <n v="677"/>
    <s v="APJ-2023-119438"/>
    <d v="2023-03-19T00:00:00"/>
    <n v="20230319"/>
    <s v="Liam Clarkson"/>
    <s v="Japan"/>
    <s v="Hyogo"/>
    <s v="APJ"/>
    <s v="JAPN"/>
    <s v="News Corp."/>
    <x v="94"/>
    <s v="Misc"/>
    <s v="SMB"/>
    <s v="OneView"/>
    <s v="35754GMQM8"/>
    <n v="2.6880000000000002"/>
    <n v="3"/>
    <n v="0.8"/>
    <n v="-7.3920000000000003"/>
    <x v="42"/>
    <n v="10.08"/>
    <n v="3.024"/>
  </r>
  <r>
    <n v="681"/>
    <s v="EMEA-2022-164511"/>
    <d v="2022-11-20T00:00:00"/>
    <n v="20221120"/>
    <s v="Deirdre Sharp"/>
    <s v="United Kingdom"/>
    <s v="London"/>
    <s v="EMEA"/>
    <s v="UKIR"/>
    <s v="Bank of America Corp."/>
    <x v="22"/>
    <s v="Finance"/>
    <s v="SMB"/>
    <s v="ContactMatcher"/>
    <s v="I5VDQJPKRO"/>
    <n v="14.352"/>
    <n v="3"/>
    <n v="0.2"/>
    <n v="4.6643999999999997"/>
    <x v="0"/>
    <n v="9.6875999999999998"/>
    <n v="2.9062799999999998"/>
  </r>
  <r>
    <n v="684"/>
    <s v="EMEA-2023-168116"/>
    <d v="2023-11-05T00:00:00"/>
    <n v="20231105"/>
    <s v="Emily Fisher"/>
    <s v="Sweden"/>
    <s v="Gothenburg"/>
    <s v="EMEA"/>
    <s v="NOR"/>
    <s v="Costco Wholesale"/>
    <x v="11"/>
    <s v="Retail"/>
    <s v="Strategic"/>
    <s v="Big Ol Database"/>
    <s v="BT5A3EPA0H"/>
    <n v="7999.98"/>
    <n v="4"/>
    <n v="0.5"/>
    <n v="-3839.9904000000001"/>
    <x v="23"/>
    <n v="11839.9704"/>
    <n v="3551.9911200000001"/>
  </r>
  <r>
    <n v="686"/>
    <s v="EMEA-2020-157784"/>
    <d v="2020-07-05T00:00:00"/>
    <n v="20200705"/>
    <s v="Joan Dickens"/>
    <s v="Ukraine"/>
    <s v="Kyiv"/>
    <s v="EMEA"/>
    <s v="EU-EAST"/>
    <s v="Allstate"/>
    <x v="61"/>
    <s v="Finance"/>
    <s v="SMB"/>
    <s v="Data Smasher"/>
    <s v="SA359RFIQK"/>
    <n v="479.97"/>
    <n v="3"/>
    <n v="0"/>
    <n v="163.18979999999999"/>
    <x v="39"/>
    <n v="316.78019999999998"/>
    <n v="95.034059999999997"/>
  </r>
  <r>
    <n v="689"/>
    <s v="EMEA-2023-161480"/>
    <d v="2023-12-26T00:00:00"/>
    <n v="20231226"/>
    <s v="Kimberly Oliver"/>
    <s v="United Kingdom"/>
    <s v="London"/>
    <s v="EMEA"/>
    <s v="UKIR"/>
    <s v="Microsoft"/>
    <x v="5"/>
    <s v="Tech"/>
    <s v="SMB"/>
    <s v="Marketing Suite"/>
    <s v="8HY9YST93B"/>
    <n v="191.98400000000001"/>
    <n v="2"/>
    <n v="0.2"/>
    <n v="4.7995999999999999"/>
    <x v="22"/>
    <n v="187.18440000000001"/>
    <n v="56.155320000000003"/>
  </r>
  <r>
    <n v="690"/>
    <s v="EMEA-2020-117135"/>
    <d v="2020-06-21T00:00:00"/>
    <n v="20200621"/>
    <s v="Pippa Blake"/>
    <s v="Spain"/>
    <s v="Madrid"/>
    <s v="EMEA"/>
    <s v="EU-WEST"/>
    <s v="Caterpillar"/>
    <x v="95"/>
    <s v="Manufacturing"/>
    <s v="SMB"/>
    <s v="SaaS Connector Pack"/>
    <s v="5VK16XG7GF"/>
    <n v="104.01"/>
    <n v="1"/>
    <n v="0"/>
    <n v="14.561400000000001"/>
    <x v="3"/>
    <n v="89.448599999999999"/>
    <n v="26.834579999999999"/>
  </r>
  <r>
    <n v="693"/>
    <s v="AMER-2021-131534"/>
    <d v="2021-03-28T00:00:00"/>
    <n v="20210328"/>
    <s v="Ella Henderson"/>
    <s v="United States"/>
    <s v="New York City"/>
    <s v="AMER"/>
    <s v="NAMER"/>
    <s v="Intel"/>
    <x v="14"/>
    <s v="Tech"/>
    <s v="SMB"/>
    <s v="Data Smasher"/>
    <s v="AGR5537K6C"/>
    <n v="166.24"/>
    <n v="1"/>
    <n v="0"/>
    <n v="24.936"/>
    <x v="29"/>
    <n v="141.304"/>
    <n v="42.391199999999998"/>
  </r>
  <r>
    <n v="695"/>
    <s v="EMEA-2021-119291"/>
    <d v="2021-05-14T00:00:00"/>
    <n v="20210514"/>
    <s v="Stewart May"/>
    <s v="France"/>
    <s v="Lyon"/>
    <s v="EMEA"/>
    <s v="EU-WEST"/>
    <s v="Siemens"/>
    <x v="13"/>
    <s v="Manufacturing"/>
    <s v="Enterprise"/>
    <s v="ChatBot Plugin"/>
    <s v="I70KKU01F7"/>
    <n v="198.27199999999999"/>
    <n v="8"/>
    <n v="0.2"/>
    <n v="17.348800000000001"/>
    <x v="33"/>
    <n v="180.92319999999901"/>
    <n v="54.276959999999704"/>
  </r>
  <r>
    <n v="702"/>
    <s v="AMER-2023-114552"/>
    <d v="2023-09-03T00:00:00"/>
    <n v="20230903"/>
    <s v="Simon Peters"/>
    <s v="Mexico"/>
    <s v="Tijuana"/>
    <s v="AMER"/>
    <s v="LATAM"/>
    <s v="Pemex"/>
    <x v="18"/>
    <s v="Energy"/>
    <s v="Strategic"/>
    <s v="SaaS Connector Pack"/>
    <s v="4PMY1BXMH0"/>
    <n v="15.071999999999999"/>
    <n v="3"/>
    <n v="0.2"/>
    <n v="4.1448"/>
    <x v="15"/>
    <n v="10.927199999999999"/>
    <n v="3.2781599999999997"/>
  </r>
  <r>
    <n v="703"/>
    <s v="AMER-2022-163755"/>
    <d v="2022-11-05T00:00:00"/>
    <n v="20221105"/>
    <s v="Grace Duncan"/>
    <s v="Canada"/>
    <s v="Toronto"/>
    <s v="AMER"/>
    <s v="NAMER"/>
    <s v="Allianz"/>
    <x v="65"/>
    <s v="Finance"/>
    <s v="Strategic"/>
    <s v="SaaS Connector Pack"/>
    <s v="WMWSD67EJ8"/>
    <n v="209.88"/>
    <n v="3"/>
    <n v="0"/>
    <n v="35.679600000000001"/>
    <x v="0"/>
    <n v="174.2004"/>
    <n v="52.260120000000001"/>
  </r>
  <r>
    <n v="704"/>
    <s v="AMER-2021-142027"/>
    <d v="2021-04-09T00:00:00"/>
    <n v="20210409"/>
    <s v="Lucas Turner"/>
    <s v="United States"/>
    <s v="Jacksonville"/>
    <s v="AMER"/>
    <s v="NAMER"/>
    <s v="Itochu"/>
    <x v="33"/>
    <s v="Finance"/>
    <s v="SMB"/>
    <s v="ContactMatcher"/>
    <s v="J9P6OAZOXZ"/>
    <n v="369.91199999999998"/>
    <n v="3"/>
    <n v="0.2"/>
    <n v="-13.871700000000001"/>
    <x v="19"/>
    <n v="383.78369999999899"/>
    <n v="115.13510999999968"/>
  </r>
  <r>
    <n v="705"/>
    <s v="EMEA-2020-138527"/>
    <d v="2020-09-12T00:00:00"/>
    <n v="20200912"/>
    <s v="Lucas Kerr"/>
    <s v="Sweden"/>
    <s v="Gothenburg"/>
    <s v="EMEA"/>
    <s v="NOR"/>
    <s v="Philip Morris International"/>
    <x v="39"/>
    <s v="Consumer Products"/>
    <s v="Strategic"/>
    <s v="Support"/>
    <s v="9D3GTYPVPO"/>
    <n v="10.368"/>
    <n v="2"/>
    <n v="0.2"/>
    <n v="3.6288"/>
    <x v="30"/>
    <n v="6.7392000000000003"/>
    <n v="2.02176"/>
  </r>
  <r>
    <n v="708"/>
    <s v="EMEA-2020-112158"/>
    <d v="2020-12-02T00:00:00"/>
    <n v="20201202"/>
    <s v="Kevin Welch"/>
    <s v="United Kingdom"/>
    <s v="London"/>
    <s v="EMEA"/>
    <s v="UKIR"/>
    <s v="McKesson"/>
    <x v="12"/>
    <s v="Consumer Products"/>
    <s v="SMB"/>
    <s v="Data Smasher"/>
    <s v="XZAN2SZ4IT"/>
    <n v="119.96"/>
    <n v="4"/>
    <n v="0"/>
    <n v="52.782400000000003"/>
    <x v="20"/>
    <n v="67.177599999999899"/>
    <n v="20.15327999999997"/>
  </r>
  <r>
    <n v="711"/>
    <s v="EMEA-2020-113887"/>
    <d v="2020-04-05T00:00:00"/>
    <n v="20200405"/>
    <s v="David Lee"/>
    <s v="United Kingdom"/>
    <s v="London"/>
    <s v="EMEA"/>
    <s v="UKIR"/>
    <s v="BMW"/>
    <x v="62"/>
    <s v="Manufacturing"/>
    <s v="Enterprise"/>
    <s v="Support"/>
    <s v="D6W248UWC0"/>
    <n v="55.48"/>
    <n v="1"/>
    <n v="0"/>
    <n v="26.630400000000002"/>
    <x v="41"/>
    <n v="28.849599999999899"/>
    <n v="8.6548799999999702"/>
  </r>
  <r>
    <n v="712"/>
    <s v="EMEA-2023-146136"/>
    <d v="2023-09-04T00:00:00"/>
    <n v="20230904"/>
    <s v="Stephen Dyer"/>
    <s v="Germany"/>
    <s v="Leipzig"/>
    <s v="EMEA"/>
    <s v="EU-WEST"/>
    <s v="AT&amp;T"/>
    <x v="60"/>
    <s v="Communications"/>
    <s v="SMB"/>
    <s v="SaaS Connector Pack - Gold"/>
    <s v="9P120CJ5A6"/>
    <n v="24.448"/>
    <n v="4"/>
    <n v="0.2"/>
    <n v="8.8623999999999992"/>
    <x v="15"/>
    <n v="15.585599999999999"/>
    <n v="4.6756799999999998"/>
  </r>
  <r>
    <n v="713"/>
    <s v="EMEA-2023-100048"/>
    <d v="2023-05-20T00:00:00"/>
    <n v="20230520"/>
    <s v="Claire Carr"/>
    <s v="United Kingdom"/>
    <s v="Edinburgh"/>
    <s v="EMEA"/>
    <s v="UKIR"/>
    <s v="Caterpillar"/>
    <x v="95"/>
    <s v="Manufacturing"/>
    <s v="Strategic"/>
    <s v="OneView"/>
    <s v="MJU1YXPAPR"/>
    <n v="281.33999999999997"/>
    <n v="6"/>
    <n v="0"/>
    <n v="109.7226"/>
    <x v="24"/>
    <n v="171.61739999999901"/>
    <n v="51.4852199999997"/>
  </r>
  <r>
    <n v="716"/>
    <s v="AMER-2020-153150"/>
    <d v="2020-07-01T00:00:00"/>
    <n v="20200701"/>
    <s v="Simon Peters"/>
    <s v="Canada"/>
    <s v="Toronto"/>
    <s v="AMER"/>
    <s v="NAMER"/>
    <s v="Pemex"/>
    <x v="18"/>
    <s v="Energy"/>
    <s v="Strategic"/>
    <s v="ContactMatcher"/>
    <s v="S1TW9YSWPQ"/>
    <n v="19.920000000000002"/>
    <n v="5"/>
    <n v="0.2"/>
    <n v="6.9720000000000004"/>
    <x v="39"/>
    <n v="12.948"/>
    <n v="3.8843999999999999"/>
  </r>
  <r>
    <n v="717"/>
    <s v="APJ-2020-130092"/>
    <d v="2020-01-12T00:00:00"/>
    <n v="20200112"/>
    <s v="Irene Walsh"/>
    <s v="Philippines"/>
    <s v="Davao City"/>
    <s v="APJ"/>
    <s v="APAC"/>
    <s v="Wells Fargo"/>
    <x v="9"/>
    <s v="Finance"/>
    <s v="SMB"/>
    <s v="SaaS Connector Pack"/>
    <s v="LOZTAYAQ03"/>
    <n v="9.94"/>
    <n v="2"/>
    <n v="0"/>
    <n v="3.0813999999999999"/>
    <x v="46"/>
    <n v="6.8585999999999903"/>
    <n v="2.0575799999999971"/>
  </r>
  <r>
    <n v="718"/>
    <s v="AMER-2023-108910"/>
    <d v="2023-09-25T00:00:00"/>
    <n v="20230925"/>
    <s v="Penelope Nash"/>
    <s v="Mexico"/>
    <s v="Monterrey"/>
    <s v="AMER"/>
    <s v="LATAM"/>
    <s v="Home Depot"/>
    <x v="8"/>
    <s v="Retail"/>
    <s v="SMB"/>
    <s v="SaaS Connector Pack"/>
    <s v="TZAXV0E1SO"/>
    <n v="103.056"/>
    <n v="3"/>
    <n v="0.2"/>
    <n v="24.4758"/>
    <x v="15"/>
    <n v="78.580199999999905"/>
    <n v="23.574059999999971"/>
  </r>
  <r>
    <n v="719"/>
    <s v="EMEA-2020-104472"/>
    <d v="2020-06-02T00:00:00"/>
    <n v="20200602"/>
    <s v="Adrian Poole"/>
    <s v="Turkey"/>
    <s v="Istanbul"/>
    <s v="EMEA"/>
    <s v="MEA"/>
    <s v="Comcast"/>
    <x v="51"/>
    <s v="Communications"/>
    <s v="Enterprise"/>
    <s v="ContactMatcher"/>
    <s v="RT712FHK95"/>
    <n v="59.808"/>
    <n v="3"/>
    <n v="0.2"/>
    <n v="19.4376"/>
    <x v="3"/>
    <n v="40.370399999999997"/>
    <n v="12.111119999999998"/>
  </r>
  <r>
    <n v="721"/>
    <s v="AMER-2022-112942"/>
    <d v="2022-02-13T00:00:00"/>
    <n v="20220213"/>
    <s v="Amy Simpson"/>
    <s v="United States"/>
    <s v="New York City"/>
    <s v="AMER"/>
    <s v="NAMER"/>
    <s v="Kroger"/>
    <x v="57"/>
    <s v="Retail"/>
    <s v="Enterprise"/>
    <s v="Support"/>
    <s v="LEIP2VYFZG"/>
    <n v="146.82"/>
    <n v="3"/>
    <n v="0"/>
    <n v="73.41"/>
    <x v="47"/>
    <n v="73.41"/>
    <n v="22.023"/>
  </r>
  <r>
    <n v="722"/>
    <s v="AMER-2022-142335"/>
    <d v="2022-12-16T00:00:00"/>
    <n v="20221216"/>
    <s v="Irene Duncan"/>
    <s v="Brazil"/>
    <s v="SÃ£o Paulo"/>
    <s v="AMER"/>
    <s v="LATAM"/>
    <s v="Comcast"/>
    <x v="51"/>
    <s v="Communications"/>
    <s v="Strategic"/>
    <s v="ContactMatcher"/>
    <s v="DT1V6B6TZL"/>
    <n v="1652.94"/>
    <n v="3"/>
    <n v="0"/>
    <n v="231.41159999999999"/>
    <x v="5"/>
    <n v="1421.5283999999999"/>
    <n v="426.45851999999996"/>
  </r>
  <r>
    <n v="724"/>
    <s v="EMEA-2020-117429"/>
    <d v="2020-10-07T00:00:00"/>
    <n v="20201007"/>
    <s v="Trevor Jones"/>
    <s v="France"/>
    <s v="Paris"/>
    <s v="EMEA"/>
    <s v="EU-WEST"/>
    <s v="Kroger"/>
    <x v="57"/>
    <s v="Retail"/>
    <s v="Enterprise"/>
    <s v="SaaS Connector Pack"/>
    <s v="UNEI6MNV0E"/>
    <n v="129.91999999999999"/>
    <n v="5"/>
    <n v="0.2"/>
    <n v="21.111999999999998"/>
    <x v="18"/>
    <n v="108.807999999999"/>
    <n v="32.642399999999697"/>
  </r>
  <r>
    <n v="725"/>
    <s v="EMEA-2022-114713"/>
    <d v="2022-07-08T00:00:00"/>
    <n v="20220708"/>
    <s v="Kevin Mitchell"/>
    <s v="Germany"/>
    <s v="Hanover"/>
    <s v="EMEA"/>
    <s v="EU-WEST"/>
    <s v="Fannie Mae"/>
    <x v="27"/>
    <s v="Finance"/>
    <s v="Strategic"/>
    <s v="Support"/>
    <s v="PY8TWBVDC7"/>
    <n v="45.584000000000003"/>
    <n v="7"/>
    <n v="0.2"/>
    <n v="5.1281999999999996"/>
    <x v="16"/>
    <n v="40.455800000000004"/>
    <n v="12.136740000000001"/>
  </r>
  <r>
    <n v="726"/>
    <s v="APJ-2023-144113"/>
    <d v="2023-09-17T00:00:00"/>
    <n v="20230917"/>
    <s v="Austin Stewart"/>
    <s v="Japan"/>
    <s v="Chiba"/>
    <s v="APJ"/>
    <s v="JAPN"/>
    <s v="Ford Motor"/>
    <x v="72"/>
    <s v="Manufacturing"/>
    <s v="SMB"/>
    <s v="SaaS Connector Pack - Gold"/>
    <s v="MBMXBXRZDW"/>
    <n v="17.568000000000001"/>
    <n v="2"/>
    <n v="0.2"/>
    <n v="6.3684000000000003"/>
    <x v="15"/>
    <n v="11.1996"/>
    <n v="3.35988"/>
  </r>
  <r>
    <n v="728"/>
    <s v="EMEA-2022-150861"/>
    <d v="2022-12-04T00:00:00"/>
    <n v="20221204"/>
    <s v="Benjamin Fisher"/>
    <s v="United Kingdom"/>
    <s v="Leeds"/>
    <s v="EMEA"/>
    <s v="UKIR"/>
    <s v="Chevron"/>
    <x v="0"/>
    <s v="Energy"/>
    <s v="SMB"/>
    <s v="Support"/>
    <s v="MC8BAHYBQP"/>
    <n v="182.72"/>
    <n v="8"/>
    <n v="0"/>
    <n v="84.051199999999994"/>
    <x v="5"/>
    <n v="98.668800000000005"/>
    <n v="29.600639999999999"/>
  </r>
  <r>
    <n v="733"/>
    <s v="AMER-2023-131954"/>
    <d v="2023-01-22T00:00:00"/>
    <n v="20230122"/>
    <s v="Sam Carr"/>
    <s v="Canada"/>
    <s v="Toronto"/>
    <s v="AMER"/>
    <s v="NAMER"/>
    <s v="Walmart"/>
    <x v="41"/>
    <s v="Retail"/>
    <s v="Enterprise"/>
    <s v="Marketing Suite - Gold"/>
    <s v="Q889T247SF"/>
    <n v="242.94"/>
    <n v="3"/>
    <n v="0"/>
    <n v="9.7175999999999991"/>
    <x v="44"/>
    <n v="233.22239999999999"/>
    <n v="69.966719999999995"/>
  </r>
  <r>
    <n v="739"/>
    <s v="AMER-2020-132500"/>
    <d v="2020-09-08T00:00:00"/>
    <n v="20200908"/>
    <s v="Penelope Peake"/>
    <s v="United States"/>
    <s v="Los Angeles"/>
    <s v="AMER"/>
    <s v="NAMER"/>
    <s v="Trafigura Group"/>
    <x v="40"/>
    <s v="Finance"/>
    <s v="SMB"/>
    <s v="Data Smasher"/>
    <s v="84HI3ULCME"/>
    <n v="49.98"/>
    <n v="2"/>
    <n v="0"/>
    <n v="8.4966000000000008"/>
    <x v="30"/>
    <n v="41.483399999999897"/>
    <n v="12.445019999999969"/>
  </r>
  <r>
    <n v="740"/>
    <s v="APJ-2020-112326"/>
    <d v="2020-01-05T00:00:00"/>
    <n v="20200105"/>
    <s v="Liam Churchill"/>
    <s v="Australia"/>
    <s v="Wollongong"/>
    <s v="APJ"/>
    <s v="ANZ"/>
    <s v="CVS Health"/>
    <x v="48"/>
    <s v="Retail"/>
    <s v="Enterprise"/>
    <s v="FinanceHub"/>
    <s v="XGQWR8K66V"/>
    <n v="11.784000000000001"/>
    <n v="3"/>
    <n v="0.2"/>
    <n v="4.2717000000000001"/>
    <x v="46"/>
    <n v="7.5122999999999998"/>
    <n v="2.2536899999999997"/>
  </r>
  <r>
    <n v="743"/>
    <s v="APJ-2022-146710"/>
    <d v="2022-08-28T00:00:00"/>
    <n v="20220828"/>
    <s v="Victoria Poole"/>
    <s v="Japan"/>
    <s v="Aichi"/>
    <s v="APJ"/>
    <s v="JAPN"/>
    <s v="Comcast"/>
    <x v="51"/>
    <s v="Communications"/>
    <s v="SMB"/>
    <s v="Support"/>
    <s v="F4TTS7FKG0"/>
    <n v="51.52"/>
    <n v="5"/>
    <n v="0.2"/>
    <n v="-10.948"/>
    <x v="28"/>
    <n v="62.468000000000004"/>
    <n v="18.740400000000001"/>
  </r>
  <r>
    <n v="747"/>
    <s v="AMER-2020-124429"/>
    <d v="2020-05-27T00:00:00"/>
    <n v="20200527"/>
    <s v="Diane Mills"/>
    <s v="United States"/>
    <s v="Seattle"/>
    <s v="AMER"/>
    <s v="NAMER"/>
    <s v="General Motors"/>
    <x v="49"/>
    <s v="Manufacturing"/>
    <s v="Strategic"/>
    <s v="ContactMatcher"/>
    <s v="4G0QH6YT7Y"/>
    <n v="567.12"/>
    <n v="10"/>
    <n v="0.2"/>
    <n v="-28.356000000000002"/>
    <x v="8"/>
    <n v="595.476"/>
    <n v="178.64279999999999"/>
  </r>
  <r>
    <n v="749"/>
    <s v="APJ-2022-150889"/>
    <d v="2022-03-21T00:00:00"/>
    <n v="20220321"/>
    <s v="Cameron Bower"/>
    <s v="Australia"/>
    <s v="Brisbane"/>
    <s v="APJ"/>
    <s v="ANZ"/>
    <s v="Toyota Motor"/>
    <x v="7"/>
    <s v="Manufacturing"/>
    <s v="SMB"/>
    <s v="Site Analytics"/>
    <s v="YHTWN1HI7P"/>
    <n v="11.992000000000001"/>
    <n v="1"/>
    <n v="0.2"/>
    <n v="0.89939999999999998"/>
    <x v="17"/>
    <n v="11.092599999999999"/>
    <n v="3.3277799999999997"/>
  </r>
  <r>
    <n v="750"/>
    <s v="AMER-2023-126074"/>
    <d v="2023-10-03T00:00:00"/>
    <n v="20231003"/>
    <s v="Michael King"/>
    <s v="Brazil"/>
    <s v="Belo Horizonte"/>
    <s v="AMER"/>
    <s v="LATAM"/>
    <s v="FedEx"/>
    <x v="46"/>
    <s v="Transportation"/>
    <s v="SMB"/>
    <s v="ContactMatcher"/>
    <s v="P292CK7GET"/>
    <n v="58.05"/>
    <n v="3"/>
    <n v="0"/>
    <n v="26.702999999999999"/>
    <x v="13"/>
    <n v="31.346999999999898"/>
    <n v="9.4040999999999695"/>
  </r>
  <r>
    <n v="754"/>
    <s v="AMER-2022-110499"/>
    <d v="2022-04-08T00:00:00"/>
    <n v="20220408"/>
    <s v="Amy Paterson"/>
    <s v="United States"/>
    <s v="Los Angeles"/>
    <s v="AMER"/>
    <s v="NAMER"/>
    <s v="Chevron"/>
    <x v="0"/>
    <s v="Energy"/>
    <s v="Strategic"/>
    <s v="Alchemy"/>
    <s v="6CNP10V0Q6"/>
    <n v="1199.9760000000001"/>
    <n v="3"/>
    <n v="0.2"/>
    <n v="374.99250000000001"/>
    <x v="25"/>
    <n v="824.98350000000005"/>
    <n v="247.49504999999999"/>
  </r>
  <r>
    <n v="755"/>
    <s v="AMER-2021-135272"/>
    <d v="2021-12-07T00:00:00"/>
    <n v="20211207"/>
    <s v="Pippa Ross"/>
    <s v="United States"/>
    <s v="New York City"/>
    <s v="AMER"/>
    <s v="NAMER"/>
    <s v="Apple"/>
    <x v="73"/>
    <s v="Tech"/>
    <s v="SMB"/>
    <s v="SaaS Connector Pack"/>
    <s v="KOXHPW14PO"/>
    <n v="79.92"/>
    <n v="4"/>
    <n v="0"/>
    <n v="28.7712"/>
    <x v="14"/>
    <n v="51.148800000000001"/>
    <n v="15.34464"/>
  </r>
  <r>
    <n v="756"/>
    <s v="EMEA-2022-140928"/>
    <d v="2022-09-19T00:00:00"/>
    <n v="20220919"/>
    <s v="Jessica Langdon"/>
    <s v="Germany"/>
    <s v="Berlin"/>
    <s v="EMEA"/>
    <s v="EU-WEST"/>
    <s v="Allianz"/>
    <x v="65"/>
    <s v="Finance"/>
    <s v="Strategic"/>
    <s v="ContactMatcher"/>
    <s v="BR326RGWCK"/>
    <n v="383.43799999999999"/>
    <n v="4"/>
    <n v="0.45"/>
    <n v="-167.3184"/>
    <x v="21"/>
    <n v="550.75639999999999"/>
    <n v="165.22691999999998"/>
  </r>
  <r>
    <n v="757"/>
    <s v="EMEA-2020-106803"/>
    <d v="2020-12-29T00:00:00"/>
    <n v="20201229"/>
    <s v="Andrew Reid"/>
    <s v="Luxembourg"/>
    <s v="Luxembourg"/>
    <s v="EMEA"/>
    <s v="EU-WEST"/>
    <s v="Verizon Communications"/>
    <x v="32"/>
    <s v="Communications"/>
    <s v="SMB"/>
    <s v="Marketing Suite - Gold"/>
    <s v="6E3J83WXDU"/>
    <n v="24.56"/>
    <n v="2"/>
    <n v="0"/>
    <n v="6.8768000000000002"/>
    <x v="20"/>
    <n v="17.683199999999999"/>
    <n v="5.3049599999999995"/>
  </r>
  <r>
    <n v="759"/>
    <s v="EMEA-2023-117240"/>
    <d v="2023-07-24T00:00:00"/>
    <n v="20230724"/>
    <s v="Christopher James"/>
    <s v="United Kingdom"/>
    <s v="London"/>
    <s v="EMEA"/>
    <s v="UKIR"/>
    <s v="Allstate"/>
    <x v="61"/>
    <s v="Finance"/>
    <s v="Strategic"/>
    <s v="ContactMatcher"/>
    <s v="UF2HA7KPGK"/>
    <n v="13.128"/>
    <n v="3"/>
    <n v="0.2"/>
    <n v="4.2666000000000004"/>
    <x v="10"/>
    <n v="8.8613999999999997"/>
    <n v="2.65842"/>
  </r>
  <r>
    <n v="760"/>
    <s v="EMEA-2023-133333"/>
    <d v="2023-09-19T00:00:00"/>
    <n v="20230919"/>
    <s v="Colin Bell"/>
    <s v="Italy"/>
    <s v="Genoa"/>
    <s v="EMEA"/>
    <s v="EU"/>
    <s v="Enel"/>
    <x v="78"/>
    <s v="Energy"/>
    <s v="Strategic"/>
    <s v="Support"/>
    <s v="F0EES5IDMK"/>
    <n v="22.72"/>
    <n v="4"/>
    <n v="0"/>
    <n v="10.224"/>
    <x v="15"/>
    <n v="12.495999999999899"/>
    <n v="3.7487999999999695"/>
  </r>
  <r>
    <n v="761"/>
    <s v="AMER-2021-112319"/>
    <d v="2021-08-31T00:00:00"/>
    <n v="20210831"/>
    <s v="Jane Pullman"/>
    <s v="United States"/>
    <s v="New York City"/>
    <s v="AMER"/>
    <s v="NAMER"/>
    <s v="PepsiCo"/>
    <x v="88"/>
    <s v="Consumer Products"/>
    <s v="SMB"/>
    <s v="Support"/>
    <s v="2V79MQGHT5"/>
    <n v="58.32"/>
    <n v="9"/>
    <n v="0"/>
    <n v="27.993600000000001"/>
    <x v="37"/>
    <n v="30.3264"/>
    <n v="9.0979200000000002"/>
  </r>
  <r>
    <n v="762"/>
    <s v="EMEA-2023-126046"/>
    <d v="2023-11-04T00:00:00"/>
    <n v="20231104"/>
    <s v="Jessica Buckland"/>
    <s v="Finland"/>
    <s v="Helsinki"/>
    <s v="EMEA"/>
    <s v="NOR"/>
    <s v="Itochu"/>
    <x v="33"/>
    <s v="Finance"/>
    <s v="Strategic"/>
    <s v="FinanceHub"/>
    <s v="PEODAR8P28"/>
    <n v="12.39"/>
    <n v="3"/>
    <n v="0"/>
    <n v="5.6993999999999998"/>
    <x v="23"/>
    <n v="6.6905999999999999"/>
    <n v="2.00718"/>
  </r>
  <r>
    <n v="763"/>
    <s v="AMER-2021-114923"/>
    <d v="2021-02-08T00:00:00"/>
    <n v="20210208"/>
    <s v="Nathan Young"/>
    <s v="Mexico"/>
    <s v="Mexico City"/>
    <s v="AMER"/>
    <s v="LATAM"/>
    <s v="Citigroup"/>
    <x v="96"/>
    <s v="Finance"/>
    <s v="SMB"/>
    <s v="Site Analytics"/>
    <s v="6DM33CYPEB"/>
    <n v="107.982"/>
    <n v="3"/>
    <n v="0.4"/>
    <n v="-26.9955"/>
    <x v="36"/>
    <n v="134.97749999999999"/>
    <n v="40.493249999999996"/>
  </r>
  <r>
    <n v="764"/>
    <s v="EMEA-2020-162775"/>
    <d v="2020-01-14T00:00:00"/>
    <n v="20200114"/>
    <s v="Anthony Mackay"/>
    <s v="Czech Republic"/>
    <s v="Ostrava"/>
    <s v="EMEA"/>
    <s v="EU-EAST"/>
    <s v="Bosch"/>
    <x v="76"/>
    <s v="Tech"/>
    <s v="Strategic"/>
    <s v="SaaS Connector Pack - Gold"/>
    <s v="75LIU26K7H"/>
    <n v="11.36"/>
    <n v="2"/>
    <n v="0"/>
    <n v="5.3391999999999999"/>
    <x v="46"/>
    <n v="6.0207999999999897"/>
    <n v="1.8062399999999967"/>
  </r>
  <r>
    <n v="769"/>
    <s v="EMEA-2020-106810"/>
    <d v="2020-05-14T00:00:00"/>
    <n v="20200514"/>
    <s v="Carolyn Dowd"/>
    <s v="Germany"/>
    <s v="Leipzig"/>
    <s v="EMEA"/>
    <s v="EU-WEST"/>
    <s v="Nestle"/>
    <x v="38"/>
    <s v="Consumer Products"/>
    <s v="Strategic"/>
    <s v="SaaS Connector Pack"/>
    <s v="IEKIT0RQLF"/>
    <n v="310.88"/>
    <n v="2"/>
    <n v="0.2"/>
    <n v="23.315999999999999"/>
    <x v="8"/>
    <n v="287.56400000000002"/>
    <n v="86.269199999999998"/>
  </r>
  <r>
    <n v="770"/>
    <s v="EMEA-2022-157245"/>
    <d v="2022-05-20T00:00:00"/>
    <n v="20220520"/>
    <s v="Pippa Smith"/>
    <s v="Spain"/>
    <s v="Madrid"/>
    <s v="EMEA"/>
    <s v="EU-WEST"/>
    <s v="Johnson &amp; Johnson"/>
    <x v="53"/>
    <s v="Healthcare"/>
    <s v="SMB"/>
    <s v="FinanceHub"/>
    <s v="51483W4OXK"/>
    <n v="641.96"/>
    <n v="2"/>
    <n v="0"/>
    <n v="179.74879999999999"/>
    <x v="35"/>
    <n v="462.21120000000002"/>
    <n v="138.66336000000001"/>
  </r>
  <r>
    <n v="771"/>
    <s v="EMEA-2023-104220"/>
    <d v="2023-01-31T00:00:00"/>
    <n v="20230131"/>
    <s v="Sam Rampling"/>
    <s v="Netherlands"/>
    <s v="Amsterdam"/>
    <s v="EMEA"/>
    <s v="EU-WEST"/>
    <s v="Aviva"/>
    <x v="24"/>
    <s v="Finance"/>
    <s v="Strategic"/>
    <s v="ContactMatcher"/>
    <s v="WQZUGHXKLX"/>
    <n v="18.28"/>
    <n v="2"/>
    <n v="0"/>
    <n v="9.14"/>
    <x v="44"/>
    <n v="9.14"/>
    <n v="2.742"/>
  </r>
  <r>
    <n v="777"/>
    <s v="AMER-2020-165974"/>
    <d v="2020-06-29T00:00:00"/>
    <n v="20200629"/>
    <s v="Deirdre James"/>
    <s v="Mexico"/>
    <s v="Guadalajara"/>
    <s v="AMER"/>
    <s v="LATAM"/>
    <s v="Prudential Financial"/>
    <x v="43"/>
    <s v="Finance"/>
    <s v="SMB"/>
    <s v="ChatBot Plugin"/>
    <s v="70GCRVT676"/>
    <n v="32.76"/>
    <n v="7"/>
    <n v="0.2"/>
    <n v="3.6855000000000002"/>
    <x v="3"/>
    <n v="29.074499999999901"/>
    <n v="8.7223499999999703"/>
  </r>
  <r>
    <n v="778"/>
    <s v="AMER-2021-144267"/>
    <d v="2021-08-21T00:00:00"/>
    <n v="20210821"/>
    <s v="Thomas Roberts"/>
    <s v="United States"/>
    <s v="Los Angeles"/>
    <s v="AMER"/>
    <s v="NAMER"/>
    <s v="Siemens"/>
    <x v="13"/>
    <s v="Manufacturing"/>
    <s v="Enterprise"/>
    <s v="FinanceHub"/>
    <s v="TJMQIOI9E6"/>
    <n v="544.00800000000004"/>
    <n v="3"/>
    <n v="0.2"/>
    <n v="40.800600000000003"/>
    <x v="37"/>
    <n v="503.20740000000001"/>
    <n v="150.96222"/>
  </r>
  <r>
    <n v="782"/>
    <s v="AMER-2021-157014"/>
    <d v="2021-10-03T00:00:00"/>
    <n v="20211003"/>
    <s v="Isaac Robertson"/>
    <s v="Mexico"/>
    <s v="Mexico City"/>
    <s v="AMER"/>
    <s v="LATAM"/>
    <s v="Daimler"/>
    <x v="34"/>
    <s v="Transportation"/>
    <s v="SMB"/>
    <s v="ContactMatcher"/>
    <s v="D9OCJU9TLG"/>
    <n v="32.07"/>
    <n v="5"/>
    <n v="0.7"/>
    <n v="-22.449000000000002"/>
    <x v="2"/>
    <n v="54.518999999999998"/>
    <n v="16.355699999999999"/>
  </r>
  <r>
    <n v="786"/>
    <s v="AMER-2021-154921"/>
    <d v="2021-05-23T00:00:00"/>
    <n v="20210523"/>
    <s v="Lily Paterson"/>
    <s v="Colombia"/>
    <s v="BogotÃ¡"/>
    <s v="AMER"/>
    <s v="LATAM"/>
    <s v="Carrefour"/>
    <x v="10"/>
    <s v="Retail"/>
    <s v="Strategic"/>
    <s v="SaaS Connector Pack - Gold"/>
    <s v="1UVGJ25JDB"/>
    <n v="186.69"/>
    <n v="3"/>
    <n v="0"/>
    <n v="87.744299999999996"/>
    <x v="33"/>
    <n v="98.945700000000002"/>
    <n v="29.683709999999998"/>
  </r>
  <r>
    <n v="787"/>
    <s v="AMER-2023-129567"/>
    <d v="2023-03-18T00:00:00"/>
    <n v="20230318"/>
    <s v="Alexandra Dyer"/>
    <s v="United States"/>
    <s v="Roswell"/>
    <s v="AMER"/>
    <s v="NAMER"/>
    <s v="Walmart"/>
    <x v="41"/>
    <s v="Retail"/>
    <s v="SMB"/>
    <s v="ContactMatcher"/>
    <s v="LITEM986TF"/>
    <n v="17.456"/>
    <n v="2"/>
    <n v="0.2"/>
    <n v="5.8914"/>
    <x v="42"/>
    <n v="11.564599999999899"/>
    <n v="3.4693799999999695"/>
  </r>
  <r>
    <n v="788"/>
    <s v="AMER-2021-154620"/>
    <d v="2021-12-12T00:00:00"/>
    <n v="20211212"/>
    <s v="Ava Ellison"/>
    <s v="United States"/>
    <s v="Roswell"/>
    <s v="AMER"/>
    <s v="NAMER"/>
    <s v="Oracle"/>
    <x v="29"/>
    <s v="Tech"/>
    <s v="SMB"/>
    <s v="FinanceHub"/>
    <s v="6V3AWBV5I5"/>
    <n v="348.928"/>
    <n v="2"/>
    <n v="0.2"/>
    <n v="34.892800000000001"/>
    <x v="14"/>
    <n v="314.03519999999997"/>
    <n v="94.210559999999987"/>
  </r>
  <r>
    <n v="789"/>
    <s v="EMEA-2021-115938"/>
    <d v="2021-06-26T00:00:00"/>
    <n v="20210626"/>
    <s v="Jack Hodges"/>
    <s v="Spain"/>
    <s v="Murcia"/>
    <s v="EMEA"/>
    <s v="EU-WEST"/>
    <s v="Chevron"/>
    <x v="0"/>
    <s v="Energy"/>
    <s v="SMB"/>
    <s v="ContactMatcher"/>
    <s v="83XK3SKJFW"/>
    <n v="143.96"/>
    <n v="4"/>
    <n v="0"/>
    <n v="69.100800000000007"/>
    <x v="40"/>
    <n v="74.859200000000001"/>
    <n v="22.45776"/>
  </r>
  <r>
    <n v="793"/>
    <s v="EMEA-2022-105256"/>
    <d v="2022-05-21T00:00:00"/>
    <n v="20220521"/>
    <s v="Joanne Walsh"/>
    <s v="Sweden"/>
    <s v="Stockholm"/>
    <s v="EMEA"/>
    <s v="NOR"/>
    <s v="Lowes"/>
    <x v="71"/>
    <s v="Retail"/>
    <s v="SMB"/>
    <s v="Site Analytics"/>
    <s v="VP3E6V0UGJ"/>
    <n v="1363.96"/>
    <n v="5"/>
    <n v="0.2"/>
    <n v="85.247500000000002"/>
    <x v="35"/>
    <n v="1278.7125000000001"/>
    <n v="383.61375000000004"/>
  </r>
  <r>
    <n v="794"/>
    <s v="AMER-2020-156433"/>
    <d v="2020-09-20T00:00:00"/>
    <n v="20200920"/>
    <s v="Audrey Wilkins"/>
    <s v="United States"/>
    <s v="Los Angeles"/>
    <s v="AMER"/>
    <s v="NAMER"/>
    <s v="Home Depot"/>
    <x v="8"/>
    <s v="Retail"/>
    <s v="SMB"/>
    <s v="FinanceHub"/>
    <s v="W7WHFS3DPL"/>
    <n v="9.9600000000000009"/>
    <n v="2"/>
    <n v="0"/>
    <n v="4.5815999999999999"/>
    <x v="30"/>
    <n v="5.3784000000000001"/>
    <n v="1.6135200000000001"/>
  </r>
  <r>
    <n v="796"/>
    <s v="EMEA-2023-151428"/>
    <d v="2023-09-22T00:00:00"/>
    <n v="20230922"/>
    <s v="Sean Taylor"/>
    <s v="Luxembourg"/>
    <s v="Luxembourg"/>
    <s v="EMEA"/>
    <s v="EU-WEST"/>
    <s v="Engie"/>
    <x v="4"/>
    <s v="Energy"/>
    <s v="SMB"/>
    <s v="ContactMatcher"/>
    <s v="GJUCKMGF0A"/>
    <n v="20.16"/>
    <n v="7"/>
    <n v="0"/>
    <n v="9.8783999999999992"/>
    <x v="15"/>
    <n v="10.281599999999999"/>
    <n v="3.0844799999999997"/>
  </r>
  <r>
    <n v="797"/>
    <s v="EMEA-2021-124653"/>
    <d v="2021-12-24T00:00:00"/>
    <n v="20211224"/>
    <s v="William Skinner"/>
    <s v="United Kingdom"/>
    <s v="Liverpool"/>
    <s v="EMEA"/>
    <s v="UKIR"/>
    <s v="Merck"/>
    <x v="59"/>
    <s v="Healthcare"/>
    <s v="Strategic"/>
    <s v="Support"/>
    <s v="RTGRHKVRDG"/>
    <n v="132.79"/>
    <n v="7"/>
    <n v="0"/>
    <n v="63.739199999999997"/>
    <x v="14"/>
    <n v="69.050799999999995"/>
    <n v="20.715239999999998"/>
  </r>
  <r>
    <n v="800"/>
    <s v="AMER-2021-101910"/>
    <d v="2021-11-27T00:00:00"/>
    <n v="20211127"/>
    <s v="Lillian Duncan"/>
    <s v="United States"/>
    <s v="Baltimore"/>
    <s v="AMER"/>
    <s v="NAMER"/>
    <s v="Sprint Nextel"/>
    <x v="64"/>
    <s v="Communications"/>
    <s v="SMB"/>
    <s v="FinanceHub"/>
    <s v="AS9EF00U2B"/>
    <n v="283.92"/>
    <n v="5"/>
    <n v="0.2"/>
    <n v="17.745000000000001"/>
    <x v="6"/>
    <n v="266.17500000000001"/>
    <n v="79.852500000000006"/>
  </r>
  <r>
    <n v="801"/>
    <s v="AMER-2023-105809"/>
    <d v="2023-02-21T00:00:00"/>
    <n v="20230221"/>
    <s v="Harry McGrath"/>
    <s v="United States"/>
    <s v="Seattle"/>
    <s v="AMER"/>
    <s v="NAMER"/>
    <s v="Valero Energy"/>
    <x v="37"/>
    <s v="Energy"/>
    <s v="Strategic"/>
    <s v="SaaS Connector Pack"/>
    <s v="IKJNDPA5O7"/>
    <n v="22.23"/>
    <n v="1"/>
    <n v="0"/>
    <n v="7.3358999999999996"/>
    <x v="31"/>
    <n v="14.8941"/>
    <n v="4.4682300000000001"/>
  </r>
  <r>
    <n v="803"/>
    <s v="EMEA-2022-136133"/>
    <d v="2022-08-19T00:00:00"/>
    <n v="20220819"/>
    <s v="Harry McGrath"/>
    <s v="United Kingdom"/>
    <s v="London"/>
    <s v="EMEA"/>
    <s v="UKIR"/>
    <s v="Valero Energy"/>
    <x v="37"/>
    <s v="Energy"/>
    <s v="Strategic"/>
    <s v="OneView"/>
    <s v="0L66FQZO64"/>
    <n v="355.32"/>
    <n v="9"/>
    <n v="0"/>
    <n v="99.489599999999996"/>
    <x v="28"/>
    <n v="255.8304"/>
    <n v="76.749119999999991"/>
  </r>
  <r>
    <n v="804"/>
    <s v="EMEA-2022-115504"/>
    <d v="2022-03-13T00:00:00"/>
    <n v="20220313"/>
    <s v="Jonathan Marshall"/>
    <s v="Czech Republic"/>
    <s v="Brno"/>
    <s v="EMEA"/>
    <s v="EU-EAST"/>
    <s v="Royal Dutch Shell"/>
    <x v="2"/>
    <s v="Energy"/>
    <s v="Strategic"/>
    <s v="Support"/>
    <s v="F0I2Y8G82A"/>
    <n v="12.96"/>
    <n v="2"/>
    <n v="0"/>
    <n v="6.2207999999999997"/>
    <x v="17"/>
    <n v="6.7392000000000003"/>
    <n v="2.02176"/>
  </r>
  <r>
    <n v="805"/>
    <s v="AMER-2023-135783"/>
    <d v="2023-04-23T00:00:00"/>
    <n v="20230423"/>
    <s v="Evan Paige"/>
    <s v="United States"/>
    <s v="Los Angeles"/>
    <s v="AMER"/>
    <s v="NAMER"/>
    <s v="Honda Motor"/>
    <x v="47"/>
    <s v="Manufacturing"/>
    <s v="SMB"/>
    <s v="SaaS Connector Pack"/>
    <s v="W4WHTHU3L5"/>
    <n v="18.28"/>
    <n v="2"/>
    <n v="0"/>
    <n v="6.2152000000000003"/>
    <x v="4"/>
    <n v="12.0648"/>
    <n v="3.61944"/>
  </r>
  <r>
    <n v="806"/>
    <s v="EMEA-2020-134313"/>
    <d v="2020-11-01T00:00:00"/>
    <n v="20201101"/>
    <s v="Faith Jones"/>
    <s v="Russia"/>
    <s v="Moscow"/>
    <s v="EMEA"/>
    <s v="EU-EAST"/>
    <s v="Sony"/>
    <x v="20"/>
    <s v="Tech"/>
    <s v="SMB"/>
    <s v="ChatBot Plugin"/>
    <s v="A3V0X8216P"/>
    <n v="43.176000000000002"/>
    <n v="3"/>
    <n v="0.2"/>
    <n v="4.3175999999999997"/>
    <x v="7"/>
    <n v="38.858400000000003"/>
    <n v="11.65752"/>
  </r>
  <r>
    <n v="808"/>
    <s v="AMER-2021-140921"/>
    <d v="2021-02-03T00:00:00"/>
    <n v="20210203"/>
    <s v="Irene Clark"/>
    <s v="Costa Rica"/>
    <s v="San JosÃ©"/>
    <s v="AMER"/>
    <s v="LATAM"/>
    <s v="Comcast"/>
    <x v="51"/>
    <s v="Communications"/>
    <s v="SMB"/>
    <s v="SaaS Connector Pack"/>
    <s v="JJM1SC1R9Q"/>
    <n v="28.4"/>
    <n v="2"/>
    <n v="0"/>
    <n v="11.076000000000001"/>
    <x v="36"/>
    <n v="17.323999999999899"/>
    <n v="5.1971999999999694"/>
  </r>
  <r>
    <n v="810"/>
    <s v="AMER-2020-151995"/>
    <d v="2020-10-13T00:00:00"/>
    <n v="20201013"/>
    <s v="Pippa Brown"/>
    <s v="Canada"/>
    <s v="Montreal"/>
    <s v="AMER"/>
    <s v="NAMER"/>
    <s v="Volkswagen"/>
    <x v="58"/>
    <s v="Manufacturing"/>
    <s v="SMB"/>
    <s v="ChatBot Plugin"/>
    <s v="PGGKETKP9A"/>
    <n v="11.52"/>
    <n v="4"/>
    <n v="0"/>
    <n v="3.2256"/>
    <x v="18"/>
    <n v="8.2943999999999996"/>
    <n v="2.4883199999999999"/>
  </r>
  <r>
    <n v="814"/>
    <s v="AMER-2023-143686"/>
    <d v="2023-05-15T00:00:00"/>
    <n v="20230515"/>
    <s v="Trevor Simpson"/>
    <s v="United States"/>
    <s v="Atlanta"/>
    <s v="AMER"/>
    <s v="NAMER"/>
    <s v="Pemex"/>
    <x v="18"/>
    <s v="Energy"/>
    <s v="SMB"/>
    <s v="SaaS Connector Pack"/>
    <s v="W8T6KO5K97"/>
    <n v="18.28"/>
    <n v="2"/>
    <n v="0"/>
    <n v="6.2152000000000003"/>
    <x v="24"/>
    <n v="12.0648"/>
    <n v="3.61944"/>
  </r>
  <r>
    <n v="816"/>
    <s v="EMEA-2021-106565"/>
    <d v="2021-03-20T00:00:00"/>
    <n v="20210320"/>
    <s v="Ian Butler"/>
    <s v="Italy"/>
    <s v="Milan"/>
    <s v="EMEA"/>
    <s v="EU"/>
    <s v="China National Petroleum"/>
    <x v="74"/>
    <s v="Energy"/>
    <s v="Strategic"/>
    <s v="Support"/>
    <s v="1WJ6ZJQ0XH"/>
    <n v="51.84"/>
    <n v="8"/>
    <n v="0"/>
    <n v="24.883199999999999"/>
    <x v="29"/>
    <n v="26.956800000000001"/>
    <n v="8.08704"/>
  </r>
  <r>
    <n v="817"/>
    <s v="EMEA-2022-149370"/>
    <d v="2022-09-16T00:00:00"/>
    <n v="20220916"/>
    <s v="Karen Taylor"/>
    <s v="France"/>
    <s v="Paris"/>
    <s v="EMEA"/>
    <s v="EU-WEST"/>
    <s v="Coca-Cola"/>
    <x v="87"/>
    <s v="Consumer Products"/>
    <s v="SMB"/>
    <s v="Support"/>
    <s v="6JCYU6BV5V"/>
    <n v="5.3440000000000003"/>
    <n v="1"/>
    <n v="0.2"/>
    <n v="1.8704000000000001"/>
    <x v="21"/>
    <n v="3.4735999999999998"/>
    <n v="1.0420799999999999"/>
  </r>
  <r>
    <n v="818"/>
    <s v="EMEA-2020-140858"/>
    <d v="2020-06-28T00:00:00"/>
    <n v="20200628"/>
    <s v="Justin Anderson"/>
    <s v="France"/>
    <s v="Paris"/>
    <s v="EMEA"/>
    <s v="EU-WEST"/>
    <s v="CVS Health"/>
    <x v="48"/>
    <s v="Retail"/>
    <s v="SMB"/>
    <s v="Support"/>
    <s v="3T4F2NOUC8"/>
    <n v="41.472000000000001"/>
    <n v="8"/>
    <n v="0.2"/>
    <n v="14.5152"/>
    <x v="3"/>
    <n v="26.956800000000001"/>
    <n v="8.08704"/>
  </r>
  <r>
    <n v="823"/>
    <s v="AMER-2023-101434"/>
    <d v="2023-06-21T00:00:00"/>
    <n v="20230621"/>
    <s v="Alexandra Slater"/>
    <s v="Argentina"/>
    <s v="Buenos Aires"/>
    <s v="AMER"/>
    <s v="LATAM"/>
    <s v="Trafigura Group"/>
    <x v="40"/>
    <s v="Finance"/>
    <s v="SMB"/>
    <s v="Data Smasher"/>
    <s v="A3GNFZHG54"/>
    <n v="239.97"/>
    <n v="3"/>
    <n v="0"/>
    <n v="71.991"/>
    <x v="27"/>
    <n v="167.97899999999899"/>
    <n v="50.393699999999697"/>
  </r>
  <r>
    <n v="825"/>
    <s v="AMER-2020-102071"/>
    <d v="2020-05-09T00:00:00"/>
    <n v="20200509"/>
    <s v="Charles Churchill"/>
    <s v="United States"/>
    <s v="Los Angeles"/>
    <s v="AMER"/>
    <s v="NAMER"/>
    <s v="Lowes"/>
    <x v="71"/>
    <s v="Retail"/>
    <s v="SMB"/>
    <s v="Data Smasher"/>
    <s v="4V8C7D3OCF"/>
    <n v="67.8"/>
    <n v="4"/>
    <n v="0"/>
    <n v="4.0679999999999996"/>
    <x v="8"/>
    <n v="63.731999999999999"/>
    <n v="19.119599999999998"/>
  </r>
  <r>
    <n v="827"/>
    <s v="EMEA-2023-126956"/>
    <d v="2023-08-22T00:00:00"/>
    <n v="20230822"/>
    <s v="Michelle Langdon"/>
    <s v="Luxembourg"/>
    <s v="Luxembourg"/>
    <s v="EMEA"/>
    <s v="EU-WEST"/>
    <s v="Lukoil"/>
    <x v="86"/>
    <s v="Energy"/>
    <s v="SMB"/>
    <s v="Storage"/>
    <s v="1F123TTLUC"/>
    <n v="35"/>
    <n v="7"/>
    <n v="0"/>
    <n v="16.8"/>
    <x v="43"/>
    <n v="18.2"/>
    <n v="5.46"/>
  </r>
  <r>
    <n v="830"/>
    <s v="EMEA-2023-129462"/>
    <d v="2023-06-17T00:00:00"/>
    <n v="20230617"/>
    <s v="Anne Lee"/>
    <s v="Ireland"/>
    <s v="Cork"/>
    <s v="EMEA"/>
    <s v="UKIR"/>
    <s v="Oracle"/>
    <x v="29"/>
    <s v="Tech"/>
    <s v="SMB"/>
    <s v="FinanceHub"/>
    <s v="MC3BWBQBTC"/>
    <n v="301.95999999999998"/>
    <n v="2"/>
    <n v="0"/>
    <n v="90.587999999999994"/>
    <x v="27"/>
    <n v="211.37199999999899"/>
    <n v="63.411599999999694"/>
  </r>
  <r>
    <n v="834"/>
    <s v="EMEA-2022-165316"/>
    <d v="2022-07-24T00:00:00"/>
    <n v="20220724"/>
    <s v="Gabrielle Ogden"/>
    <s v="Germany"/>
    <s v="Cologne"/>
    <s v="EMEA"/>
    <s v="EU-WEST"/>
    <s v="Royal Dutch Shell"/>
    <x v="2"/>
    <s v="Energy"/>
    <s v="Strategic"/>
    <s v="ChatBot Plugin"/>
    <s v="3LVTHEO6HR"/>
    <n v="35.216000000000001"/>
    <n v="2"/>
    <n v="0.2"/>
    <n v="2.6412"/>
    <x v="16"/>
    <n v="32.574800000000003"/>
    <n v="9.7724400000000013"/>
  </r>
  <r>
    <n v="837"/>
    <s v="APJ-2020-115987"/>
    <d v="2020-09-08T00:00:00"/>
    <n v="20200908"/>
    <s v="Nathan Young"/>
    <s v="Japan"/>
    <s v="Hyogo"/>
    <s v="APJ"/>
    <s v="JAPN"/>
    <s v="Citigroup"/>
    <x v="96"/>
    <s v="Finance"/>
    <s v="SMB"/>
    <s v="ContactMatcher"/>
    <s v="SA02C6PH14"/>
    <n v="51.183999999999997"/>
    <n v="4"/>
    <n v="0.8"/>
    <n v="-79.3352"/>
    <x v="30"/>
    <n v="130.51920000000001"/>
    <n v="39.155760000000001"/>
  </r>
  <r>
    <n v="838"/>
    <s v="EMEA-2023-156083"/>
    <d v="2023-11-05T00:00:00"/>
    <n v="20231105"/>
    <s v="Evan Ogden"/>
    <s v="South Africa"/>
    <s v="Johannesburg"/>
    <s v="EMEA"/>
    <s v="MEA"/>
    <s v="Oracle"/>
    <x v="29"/>
    <s v="Tech"/>
    <s v="Enterprise"/>
    <s v="Support"/>
    <s v="RR7NTAESV8"/>
    <n v="9.6639999999999997"/>
    <n v="2"/>
    <n v="0.2"/>
    <n v="3.2616000000000001"/>
    <x v="23"/>
    <n v="6.4024000000000001"/>
    <n v="1.92072"/>
  </r>
  <r>
    <n v="839"/>
    <s v="APJ-2022-137547"/>
    <d v="2022-03-08T00:00:00"/>
    <n v="20220308"/>
    <s v="Hannah Sanderson"/>
    <s v="Japan"/>
    <s v="Saitama"/>
    <s v="APJ"/>
    <s v="JAPN"/>
    <s v="Verizon Communications"/>
    <x v="32"/>
    <s v="Communications"/>
    <s v="Strategic"/>
    <s v="Site Analytics"/>
    <s v="L6SEOJJ7AF"/>
    <n v="21.071999999999999"/>
    <n v="3"/>
    <n v="0.2"/>
    <n v="1.5804"/>
    <x v="17"/>
    <n v="19.491599999999998"/>
    <n v="5.8474799999999991"/>
  </r>
  <r>
    <n v="840"/>
    <s v="EMEA-2021-100454"/>
    <d v="2021-11-20T00:00:00"/>
    <n v="20211120"/>
    <s v="Peter Ellison"/>
    <s v="United Kingdom"/>
    <s v="London"/>
    <s v="EMEA"/>
    <s v="UKIR"/>
    <s v="Volkswagen"/>
    <x v="58"/>
    <s v="Manufacturing"/>
    <s v="Strategic"/>
    <s v="ChatBot Plugin"/>
    <s v="VRR62NQBYY"/>
    <n v="60.45"/>
    <n v="3"/>
    <n v="0"/>
    <n v="16.3215"/>
    <x v="6"/>
    <n v="44.128500000000003"/>
    <n v="13.23855"/>
  </r>
  <r>
    <n v="843"/>
    <s v="AMER-2022-161669"/>
    <d v="2022-11-08T00:00:00"/>
    <n v="20221108"/>
    <s v="Boris Hunter"/>
    <s v="United States"/>
    <s v="New York City"/>
    <s v="AMER"/>
    <s v="NAMER"/>
    <s v="Panasonic"/>
    <x v="97"/>
    <s v="Tech"/>
    <s v="Strategic"/>
    <s v="ContactMatcher"/>
    <s v="937UYU47WH"/>
    <n v="37.44"/>
    <n v="4"/>
    <n v="0.2"/>
    <n v="11.7"/>
    <x v="0"/>
    <n v="25.74"/>
    <n v="7.7219999999999995"/>
  </r>
  <r>
    <n v="847"/>
    <s v="EMEA-2021-114300"/>
    <d v="2021-10-13T00:00:00"/>
    <n v="20211013"/>
    <s v="Joe Davies"/>
    <s v="Ireland"/>
    <s v="Dublin"/>
    <s v="EMEA"/>
    <s v="UKIR"/>
    <s v="McKesson"/>
    <x v="12"/>
    <s v="Consumer Products"/>
    <s v="SMB"/>
    <s v="Site Analytics"/>
    <s v="FMFQ0CRE0O"/>
    <n v="83.72"/>
    <n v="7"/>
    <n v="0"/>
    <n v="23.441600000000001"/>
    <x v="2"/>
    <n v="60.278399999999998"/>
    <n v="18.08352"/>
  </r>
  <r>
    <n v="849"/>
    <s v="AMER-2023-107503"/>
    <d v="2023-01-02T00:00:00"/>
    <n v="20230102"/>
    <s v="William Robertson"/>
    <s v="Mexico"/>
    <s v="Mexico City"/>
    <s v="AMER"/>
    <s v="LATAM"/>
    <s v="General Electric"/>
    <x v="89"/>
    <s v="Finance"/>
    <s v="SMB"/>
    <s v="SaaS Connector Pack"/>
    <s v="WFEX4WT5DL"/>
    <n v="48.896000000000001"/>
    <n v="4"/>
    <n v="0.2"/>
    <n v="8.5568000000000008"/>
    <x v="44"/>
    <n v="40.339199999999998"/>
    <n v="12.101759999999999"/>
  </r>
  <r>
    <n v="850"/>
    <s v="AMER-2020-107755"/>
    <d v="2020-02-08T00:00:00"/>
    <n v="20200208"/>
    <s v="Andrea Reid"/>
    <s v="Argentina"/>
    <s v="Rosario"/>
    <s v="AMER"/>
    <s v="LATAM"/>
    <s v="HSBC Holdings"/>
    <x v="77"/>
    <s v="Finance"/>
    <s v="Strategic"/>
    <s v="Data Smasher"/>
    <s v="7X4XYXS4OD"/>
    <n v="115.36"/>
    <n v="7"/>
    <n v="0"/>
    <n v="49.604799999999997"/>
    <x v="45"/>
    <n v="65.755200000000002"/>
    <n v="19.726559999999999"/>
  </r>
  <r>
    <n v="851"/>
    <s v="AMER-2022-152534"/>
    <d v="2022-06-21T00:00:00"/>
    <n v="20220621"/>
    <s v="Virginia Murray"/>
    <s v="United States"/>
    <s v="Jackson"/>
    <s v="AMER"/>
    <s v="NAMER"/>
    <s v="McKesson"/>
    <x v="12"/>
    <s v="Consumer Products"/>
    <s v="Strategic"/>
    <s v="ChatBot Plugin"/>
    <s v="JY1575KRL5"/>
    <n v="5.16"/>
    <n v="2"/>
    <n v="0"/>
    <n v="1.3415999999999999"/>
    <x v="1"/>
    <n v="3.8184"/>
    <n v="1.1455199999999999"/>
  </r>
  <r>
    <n v="853"/>
    <s v="EMEA-2022-113747"/>
    <d v="2022-05-29T00:00:00"/>
    <n v="20220529"/>
    <s v="Carolyn Murray"/>
    <s v="Ukraine"/>
    <s v="Kyiv"/>
    <s v="EMEA"/>
    <s v="EU-EAST"/>
    <s v="United Parcel Service"/>
    <x v="66"/>
    <s v="Transportation"/>
    <s v="SMB"/>
    <s v="ChatBot Plugin"/>
    <s v="R5AWJUXLU4"/>
    <n v="185.88"/>
    <n v="6"/>
    <n v="0"/>
    <n v="50.187600000000003"/>
    <x v="35"/>
    <n v="135.69239999999999"/>
    <n v="40.707719999999995"/>
  </r>
  <r>
    <n v="854"/>
    <s v="EMEA-2022-123274"/>
    <d v="2022-02-19T00:00:00"/>
    <n v="20220219"/>
    <s v="Michelle Langdon"/>
    <s v="United Kingdom"/>
    <s v="London"/>
    <s v="EMEA"/>
    <s v="UKIR"/>
    <s v="Lukoil"/>
    <x v="86"/>
    <s v="Energy"/>
    <s v="SMB"/>
    <s v="SaaS Connector Pack"/>
    <s v="NV7LBZUCTW"/>
    <n v="44.46"/>
    <n v="2"/>
    <n v="0"/>
    <n v="14.671799999999999"/>
    <x v="47"/>
    <n v="29.7882"/>
    <n v="8.9364600000000003"/>
  </r>
  <r>
    <n v="856"/>
    <s v="EMEA-2020-125612"/>
    <d v="2020-08-03T00:00:00"/>
    <n v="20200803"/>
    <s v="Colin Hamilton"/>
    <s v="United Kingdom"/>
    <s v="London"/>
    <s v="EMEA"/>
    <s v="UKIR"/>
    <s v="Abbott Laboratories"/>
    <x v="26"/>
    <s v="Healthcare"/>
    <s v="SMB"/>
    <s v="Support"/>
    <s v="05M7F9549P"/>
    <n v="39.96"/>
    <n v="2"/>
    <n v="0"/>
    <n v="18.781199999999998"/>
    <x v="9"/>
    <n v="21.178799999999999"/>
    <n v="6.3536399999999995"/>
  </r>
  <r>
    <n v="859"/>
    <s v="AMER-2023-161984"/>
    <d v="2023-04-11T00:00:00"/>
    <n v="20230411"/>
    <s v="Liam Young"/>
    <s v="Argentina"/>
    <s v="Buenos Aires"/>
    <s v="AMER"/>
    <s v="LATAM"/>
    <s v="FedEx"/>
    <x v="46"/>
    <s v="Transportation"/>
    <s v="Enterprise"/>
    <s v="Support"/>
    <s v="NPNN3H6XRX"/>
    <n v="7.61"/>
    <n v="1"/>
    <n v="0"/>
    <n v="3.5767000000000002"/>
    <x v="4"/>
    <n v="4.0332999999999997"/>
    <n v="1.2099899999999999"/>
  </r>
  <r>
    <n v="861"/>
    <s v="AMER-2020-133851"/>
    <d v="2020-06-09T00:00:00"/>
    <n v="20200609"/>
    <s v="Chloe Campbell"/>
    <s v="United States"/>
    <s v="Los Angeles"/>
    <s v="AMER"/>
    <s v="NAMER"/>
    <s v="Comcast"/>
    <x v="51"/>
    <s v="Communications"/>
    <s v="SMB"/>
    <s v="Support"/>
    <s v="T7PH67FLXM"/>
    <n v="7.36"/>
    <n v="2"/>
    <n v="0"/>
    <n v="0.1472"/>
    <x v="3"/>
    <n v="7.2127999999999997"/>
    <n v="2.16384"/>
  </r>
  <r>
    <n v="863"/>
    <s v="EMEA-2022-134474"/>
    <d v="2022-01-05T00:00:00"/>
    <n v="20220105"/>
    <s v="Carolyn Dowd"/>
    <s v="Germany"/>
    <s v="Berlin"/>
    <s v="EMEA"/>
    <s v="EU-WEST"/>
    <s v="Nestle"/>
    <x v="38"/>
    <s v="Consumer Products"/>
    <s v="Strategic"/>
    <s v="Data Smasher"/>
    <s v="JGWLJFQBDG"/>
    <n v="191.47200000000001"/>
    <n v="6"/>
    <n v="0.2"/>
    <n v="40.687800000000003"/>
    <x v="12"/>
    <n v="150.7842"/>
    <n v="45.235259999999997"/>
  </r>
  <r>
    <n v="866"/>
    <s v="EMEA-2020-149020"/>
    <d v="2020-01-11T00:00:00"/>
    <n v="20200111"/>
    <s v="Andrew Miller"/>
    <s v="Spain"/>
    <s v="Madrid"/>
    <s v="EMEA"/>
    <s v="EU-WEST"/>
    <s v="Airbus"/>
    <x v="68"/>
    <s v="Manufacturing"/>
    <s v="Strategic"/>
    <s v="FinanceHub"/>
    <s v="NI34HEJEB8"/>
    <n v="2.89"/>
    <n v="1"/>
    <n v="0"/>
    <n v="1.3583000000000001"/>
    <x v="46"/>
    <n v="1.5317000000000001"/>
    <n v="0.45950999999999997"/>
  </r>
  <r>
    <n v="868"/>
    <s v="EMEA-2022-134362"/>
    <d v="2022-09-30T00:00:00"/>
    <n v="20220930"/>
    <s v="Eric Mills"/>
    <s v="France"/>
    <s v="Paris"/>
    <s v="EMEA"/>
    <s v="EU-WEST"/>
    <s v="Marathon Petroleum"/>
    <x v="80"/>
    <s v="Energy"/>
    <s v="Strategic"/>
    <s v="FinanceHub"/>
    <s v="NVGTTAY6Y8"/>
    <n v="15.936"/>
    <n v="4"/>
    <n v="0.2"/>
    <n v="5.1791999999999998"/>
    <x v="21"/>
    <n v="10.7568"/>
    <n v="3.2270400000000001"/>
  </r>
  <r>
    <n v="869"/>
    <s v="EMEA-2020-136742"/>
    <d v="2020-04-06T00:00:00"/>
    <n v="20200406"/>
    <s v="Sebastian Robertson"/>
    <s v="France"/>
    <s v="Nice"/>
    <s v="EMEA"/>
    <s v="EU-WEST"/>
    <s v="News Corp."/>
    <x v="94"/>
    <s v="Misc"/>
    <s v="Strategic"/>
    <s v="ContactMatcher"/>
    <s v="9RHZXK1QW6"/>
    <n v="44.91"/>
    <n v="6"/>
    <n v="0.7"/>
    <n v="-35.927999999999997"/>
    <x v="41"/>
    <n v="80.837999999999994"/>
    <n v="24.251399999999997"/>
  </r>
  <r>
    <n v="870"/>
    <s v="EMEA-2022-158099"/>
    <d v="2022-09-04T00:00:00"/>
    <n v="20220904"/>
    <s v="Jan Baker"/>
    <s v="France"/>
    <s v="Paris"/>
    <s v="EMEA"/>
    <s v="EU-WEST"/>
    <s v="AT&amp;T"/>
    <x v="60"/>
    <s v="Communications"/>
    <s v="Enterprise"/>
    <s v="ContactMatcher"/>
    <s v="VPXQRQLWD7"/>
    <n v="1141.47"/>
    <n v="5"/>
    <n v="0.7"/>
    <n v="-760.98"/>
    <x v="21"/>
    <n v="1902.45"/>
    <n v="570.73500000000001"/>
  </r>
  <r>
    <n v="872"/>
    <s v="EMEA-2021-131128"/>
    <d v="2021-10-19T00:00:00"/>
    <n v="20211019"/>
    <s v="Neil Gill"/>
    <s v="Greece"/>
    <s v="Athens"/>
    <s v="EMEA"/>
    <s v="EU-EAST"/>
    <s v="Intel"/>
    <x v="14"/>
    <s v="Tech"/>
    <s v="SMB"/>
    <s v="Support"/>
    <s v="JC0QE72YO6"/>
    <n v="34.44"/>
    <n v="3"/>
    <n v="0"/>
    <n v="17.22"/>
    <x v="2"/>
    <n v="17.22"/>
    <n v="5.1659999999999995"/>
  </r>
  <r>
    <n v="873"/>
    <s v="EMEA-2020-148488"/>
    <d v="2020-12-10T00:00:00"/>
    <n v="20201210"/>
    <s v="Sue Ince"/>
    <s v="United Kingdom"/>
    <s v="London"/>
    <s v="EMEA"/>
    <s v="UKIR"/>
    <s v="Wells Fargo"/>
    <x v="9"/>
    <s v="Finance"/>
    <s v="SMB"/>
    <s v="Support"/>
    <s v="EL32202MOO"/>
    <n v="11.36"/>
    <n v="2"/>
    <n v="0"/>
    <n v="5.2256"/>
    <x v="20"/>
    <n v="6.1343999999999896"/>
    <n v="1.8403199999999968"/>
  </r>
  <r>
    <n v="875"/>
    <s v="EMEA-2023-114636"/>
    <d v="2023-08-26T00:00:00"/>
    <n v="20230826"/>
    <s v="William Robertson"/>
    <s v="Sweden"/>
    <s v="Stockholm"/>
    <s v="EMEA"/>
    <s v="NOR"/>
    <s v="General Electric"/>
    <x v="89"/>
    <s v="Finance"/>
    <s v="SMB"/>
    <s v="Support"/>
    <s v="C4UJXYY6IX"/>
    <n v="192.16"/>
    <n v="5"/>
    <n v="0.2"/>
    <n v="67.256"/>
    <x v="43"/>
    <n v="124.904"/>
    <n v="37.471199999999996"/>
  </r>
  <r>
    <n v="876"/>
    <s v="EMEA-2022-116736"/>
    <d v="2022-01-17T00:00:00"/>
    <n v="20220117"/>
    <s v="Michael Morgan"/>
    <s v="Greece"/>
    <s v="Athens"/>
    <s v="EMEA"/>
    <s v="EU-EAST"/>
    <s v="Merck"/>
    <x v="59"/>
    <s v="Healthcare"/>
    <s v="Enterprise"/>
    <s v="SaaS Connector Pack"/>
    <s v="TP9GIUUZZI"/>
    <n v="322.58999999999997"/>
    <n v="3"/>
    <n v="0"/>
    <n v="64.518000000000001"/>
    <x v="12"/>
    <n v="258.072"/>
    <n v="77.421599999999998"/>
  </r>
  <r>
    <n v="879"/>
    <s v="EMEA-2020-158638"/>
    <d v="2020-09-17T00:00:00"/>
    <n v="20200917"/>
    <s v="Madeleine Howard"/>
    <s v="France"/>
    <s v="Paris"/>
    <s v="EMEA"/>
    <s v="EU-WEST"/>
    <s v="FedEx"/>
    <x v="46"/>
    <s v="Transportation"/>
    <s v="Enterprise"/>
    <s v="ContactMatcher"/>
    <s v="ESVRNYX01P"/>
    <n v="5.8920000000000003"/>
    <n v="4"/>
    <n v="0.7"/>
    <n v="-4.1243999999999996"/>
    <x v="30"/>
    <n v="10.016400000000001"/>
    <n v="3.0049200000000003"/>
  </r>
  <r>
    <n v="880"/>
    <s v="EMEA-2023-111689"/>
    <d v="2023-12-01T00:00:00"/>
    <n v="20231201"/>
    <s v="Emily Morrison"/>
    <s v="United Kingdom"/>
    <s v="London"/>
    <s v="EMEA"/>
    <s v="UKIR"/>
    <s v="Pfizer"/>
    <x v="6"/>
    <s v="Healthcare"/>
    <s v="Enterprise"/>
    <s v="ContactMatcher"/>
    <s v="0FRSRQO7UM"/>
    <n v="68.471999999999994"/>
    <n v="3"/>
    <n v="0.2"/>
    <n v="23.109300000000001"/>
    <x v="22"/>
    <n v="45.362699999999897"/>
    <n v="13.608809999999968"/>
  </r>
  <r>
    <n v="882"/>
    <s v="EMEA-2021-129098"/>
    <d v="2021-10-09T00:00:00"/>
    <n v="20211009"/>
    <s v="Audrey Hardacre"/>
    <s v="Spain"/>
    <s v="Madrid"/>
    <s v="EMEA"/>
    <s v="EU-WEST"/>
    <s v="Trafigura Group"/>
    <x v="40"/>
    <s v="Finance"/>
    <s v="SMB"/>
    <s v="Marketing Suite - Gold"/>
    <s v="ZAD122ARN5"/>
    <n v="30.84"/>
    <n v="2"/>
    <n v="0"/>
    <n v="8.3268000000000004"/>
    <x v="2"/>
    <n v="22.513199999999902"/>
    <n v="6.75395999999997"/>
  </r>
  <r>
    <n v="883"/>
    <s v="AMER-2023-123463"/>
    <d v="2023-12-24T00:00:00"/>
    <n v="20231224"/>
    <s v="Penelope Peake"/>
    <s v="United States"/>
    <s v="Los Angeles"/>
    <s v="AMER"/>
    <s v="NAMER"/>
    <s v="Trafigura Group"/>
    <x v="40"/>
    <s v="Finance"/>
    <s v="SMB"/>
    <s v="ChatBot Plugin"/>
    <s v="VIWF4QZK9A"/>
    <n v="13.48"/>
    <n v="4"/>
    <n v="0"/>
    <n v="5.9311999999999996"/>
    <x v="22"/>
    <n v="7.5488"/>
    <n v="2.26464"/>
  </r>
  <r>
    <n v="884"/>
    <s v="AMER-2022-165148"/>
    <d v="2022-10-23T00:00:00"/>
    <n v="20221023"/>
    <s v="Sebastian Abraham"/>
    <s v="Brazil"/>
    <s v="SÃ£o Paulo"/>
    <s v="AMER"/>
    <s v="LATAM"/>
    <s v="Daimler"/>
    <x v="34"/>
    <s v="Transportation"/>
    <s v="Enterprise"/>
    <s v="SaaS Connector Pack"/>
    <s v="74AW16IUQV"/>
    <n v="31.4"/>
    <n v="5"/>
    <n v="0"/>
    <n v="10.048"/>
    <x v="32"/>
    <n v="21.351999999999901"/>
    <n v="6.4055999999999704"/>
  </r>
  <r>
    <n v="885"/>
    <s v="EMEA-2020-134061"/>
    <d v="2020-04-29T00:00:00"/>
    <n v="20200429"/>
    <s v="Carol Edmunds"/>
    <s v="United Kingdom"/>
    <s v="Liverpool"/>
    <s v="EMEA"/>
    <s v="UKIR"/>
    <s v="Aetna"/>
    <x v="28"/>
    <s v="Healthcare"/>
    <s v="SMB"/>
    <s v="SaaS Connector Pack"/>
    <s v="3HMNW2LEUI"/>
    <n v="17.46"/>
    <n v="2"/>
    <n v="0"/>
    <n v="5.9363999999999999"/>
    <x v="41"/>
    <n v="11.5236"/>
    <n v="3.4570799999999999"/>
  </r>
  <r>
    <n v="886"/>
    <s v="AMER-2021-143602"/>
    <d v="2021-04-25T00:00:00"/>
    <n v="20210425"/>
    <s v="Amelia Kelly"/>
    <s v="United States"/>
    <s v="New York City"/>
    <s v="AMER"/>
    <s v="NAMER"/>
    <s v="Anthem"/>
    <x v="84"/>
    <s v="Healthcare"/>
    <s v="Strategic"/>
    <s v="ContactMatcher"/>
    <s v="LS2GQVAZNW"/>
    <n v="13.944000000000001"/>
    <n v="3"/>
    <n v="0.2"/>
    <n v="4.5317999999999996"/>
    <x v="19"/>
    <n v="9.4122000000000003"/>
    <n v="2.8236599999999998"/>
  </r>
  <r>
    <n v="887"/>
    <s v="AMER-2023-115364"/>
    <d v="2023-06-27T00:00:00"/>
    <n v="20230627"/>
    <s v="Jonathan Thomson"/>
    <s v="United States"/>
    <s v="Seattle"/>
    <s v="AMER"/>
    <s v="NAMER"/>
    <s v="HSBC Holdings"/>
    <x v="77"/>
    <s v="Finance"/>
    <s v="SMB"/>
    <s v="Marketing Suite - Gold"/>
    <s v="O9KG30EECR"/>
    <n v="83.76"/>
    <n v="12"/>
    <n v="0"/>
    <n v="1.6752"/>
    <x v="27"/>
    <n v="82.084800000000001"/>
    <n v="24.625440000000001"/>
  </r>
  <r>
    <n v="888"/>
    <s v="APJ-2023-150707"/>
    <d v="2023-10-15T00:00:00"/>
    <n v="20231015"/>
    <s v="Dan Davidson"/>
    <s v="China"/>
    <s v="Shanghai"/>
    <s v="APJ"/>
    <s v="APAC"/>
    <s v="PepsiCo"/>
    <x v="88"/>
    <s v="Consumer Products"/>
    <s v="Enterprise"/>
    <s v="ContactMatcher"/>
    <s v="5FQ6WMR3XT"/>
    <n v="37.659999999999997"/>
    <n v="7"/>
    <n v="0"/>
    <n v="18.453399999999998"/>
    <x v="13"/>
    <n v="19.206599999999899"/>
    <n v="5.7619799999999692"/>
  </r>
  <r>
    <n v="889"/>
    <s v="AMER-2020-104976"/>
    <d v="2020-12-09T00:00:00"/>
    <n v="20201209"/>
    <s v="Andrea Reid"/>
    <s v="United States"/>
    <s v="Los Angeles"/>
    <s v="AMER"/>
    <s v="NAMER"/>
    <s v="HSBC Holdings"/>
    <x v="77"/>
    <s v="Finance"/>
    <s v="Strategic"/>
    <s v="Support"/>
    <s v="Y8I4MPITV2"/>
    <n v="34.68"/>
    <n v="6"/>
    <n v="0"/>
    <n v="16.993200000000002"/>
    <x v="20"/>
    <n v="17.686799999999899"/>
    <n v="5.3060399999999692"/>
  </r>
  <r>
    <n v="890"/>
    <s v="EMEA-2023-132934"/>
    <d v="2023-06-21T00:00:00"/>
    <n v="20230621"/>
    <s v="Stewart Hart"/>
    <s v="United Kingdom"/>
    <s v="Leicester"/>
    <s v="EMEA"/>
    <s v="UKIR"/>
    <s v="Nestle"/>
    <x v="38"/>
    <s v="Consumer Products"/>
    <s v="SMB"/>
    <s v="Data Smasher"/>
    <s v="HXAGH1LMYW"/>
    <n v="149.94999999999999"/>
    <n v="5"/>
    <n v="0"/>
    <n v="14.994999999999999"/>
    <x v="27"/>
    <n v="134.95499999999899"/>
    <n v="40.486499999999694"/>
  </r>
  <r>
    <n v="892"/>
    <s v="AMER-2023-133256"/>
    <d v="2023-06-27T00:00:00"/>
    <n v="20230627"/>
    <s v="David Lee"/>
    <s v="Brazil"/>
    <s v="SÃ£o Paulo"/>
    <s v="AMER"/>
    <s v="LATAM"/>
    <s v="BMW"/>
    <x v="62"/>
    <s v="Manufacturing"/>
    <s v="Enterprise"/>
    <s v="Support"/>
    <s v="7NB1LJ56LR"/>
    <n v="4.54"/>
    <n v="1"/>
    <n v="0"/>
    <n v="2.0430000000000001"/>
    <x v="27"/>
    <n v="2.4969999999999999"/>
    <n v="0.74909999999999999"/>
  </r>
  <r>
    <n v="895"/>
    <s v="AMER-2022-105494"/>
    <d v="2022-11-11T00:00:00"/>
    <n v="20221111"/>
    <s v="Melanie Chapman"/>
    <s v="United States"/>
    <s v="Los Angeles"/>
    <s v="AMER"/>
    <s v="NAMER"/>
    <s v="Wells Fargo"/>
    <x v="9"/>
    <s v="Finance"/>
    <s v="Strategic"/>
    <s v="Marketing Suite - Gold"/>
    <s v="P5P8JU12CW"/>
    <n v="155.82"/>
    <n v="7"/>
    <n v="0"/>
    <n v="42.071399999999997"/>
    <x v="0"/>
    <n v="113.7486"/>
    <n v="34.124579999999995"/>
  </r>
  <r>
    <n v="897"/>
    <s v="APJ-2022-140634"/>
    <d v="2022-10-04T00:00:00"/>
    <n v="20221004"/>
    <s v="Austin Peters"/>
    <s v="Japan"/>
    <s v="Tokyo"/>
    <s v="APJ"/>
    <s v="JAPN"/>
    <s v="Lowes"/>
    <x v="71"/>
    <s v="Retail"/>
    <s v="SMB"/>
    <s v="SaaS Connector Pack - Gold"/>
    <s v="7E4YHH55V8"/>
    <n v="15.648"/>
    <n v="2"/>
    <n v="0.2"/>
    <n v="5.0856000000000003"/>
    <x v="32"/>
    <n v="10.5624"/>
    <n v="3.16872"/>
  </r>
  <r>
    <n v="898"/>
    <s v="AMER-2020-144407"/>
    <d v="2020-09-09T00:00:00"/>
    <n v="20200909"/>
    <s v="Leonard Springer"/>
    <s v="Brazil"/>
    <s v="SÃ£o Paulo"/>
    <s v="AMER"/>
    <s v="LATAM"/>
    <s v="Tyson Foods"/>
    <x v="31"/>
    <s v="Consumer Products"/>
    <s v="SMB"/>
    <s v="FinanceHub"/>
    <s v="1RGKWVIWUN"/>
    <n v="103.6"/>
    <n v="7"/>
    <n v="0"/>
    <n v="51.8"/>
    <x v="30"/>
    <n v="51.8"/>
    <n v="15.54"/>
  </r>
  <r>
    <n v="899"/>
    <s v="EMEA-2023-160983"/>
    <d v="2023-10-30T00:00:00"/>
    <n v="20231030"/>
    <s v="Robert McGrath"/>
    <s v="United Kingdom"/>
    <s v="Cardiff"/>
    <s v="EMEA"/>
    <s v="UKIR"/>
    <s v="Walgreens"/>
    <x v="35"/>
    <s v="Retail"/>
    <s v="Strategic"/>
    <s v="Support"/>
    <s v="SRMDHF9UTM"/>
    <n v="46.96"/>
    <n v="8"/>
    <n v="0"/>
    <n v="22.540800000000001"/>
    <x v="13"/>
    <n v="24.4192"/>
    <n v="7.3257599999999998"/>
  </r>
  <r>
    <n v="900"/>
    <s v="AMER-2022-114622"/>
    <d v="2022-04-11T00:00:00"/>
    <n v="20220411"/>
    <s v="Sue Wilson"/>
    <s v="Mexico"/>
    <s v="Toluca"/>
    <s v="AMER"/>
    <s v="LATAM"/>
    <s v="Walmart"/>
    <x v="41"/>
    <s v="Retail"/>
    <s v="Strategic"/>
    <s v="ContactMatcher"/>
    <s v="SUTTT8L3OJ"/>
    <n v="8.9039999999999999"/>
    <n v="2"/>
    <n v="0.7"/>
    <n v="-6.5296000000000003"/>
    <x v="25"/>
    <n v="15.4336"/>
    <n v="4.6300799999999995"/>
  </r>
  <r>
    <n v="901"/>
    <s v="APJ-2023-150959"/>
    <d v="2023-11-12T00:00:00"/>
    <n v="20231112"/>
    <s v="Sally Wallace"/>
    <s v="Japan"/>
    <s v="Chiba"/>
    <s v="APJ"/>
    <s v="JAPN"/>
    <s v="Tyson Foods"/>
    <x v="31"/>
    <s v="Consumer Products"/>
    <s v="SMB"/>
    <s v="FinanceHub"/>
    <s v="RXIY06IGG5"/>
    <n v="10.44"/>
    <n v="5"/>
    <n v="0.2"/>
    <n v="3.3929999999999998"/>
    <x v="23"/>
    <n v="7.0469999999999997"/>
    <n v="2.1140999999999996"/>
  </r>
  <r>
    <n v="903"/>
    <s v="APJ-2023-132353"/>
    <d v="2023-09-16T00:00:00"/>
    <n v="20230916"/>
    <s v="Anthony Sanderson"/>
    <s v="Australia"/>
    <s v="Sydney"/>
    <s v="APJ"/>
    <s v="ANZ"/>
    <s v="American Express"/>
    <x v="55"/>
    <s v="Finance"/>
    <s v="SMB"/>
    <s v="Site Analytics"/>
    <s v="X4R9G23AXH"/>
    <n v="323.976"/>
    <n v="3"/>
    <n v="0.2"/>
    <n v="20.2485"/>
    <x v="15"/>
    <n v="303.72750000000002"/>
    <n v="91.118250000000003"/>
  </r>
  <r>
    <n v="904"/>
    <s v="AMER-2022-130477"/>
    <d v="2022-04-09T00:00:00"/>
    <n v="20220409"/>
    <s v="Diana Bell"/>
    <s v="United States"/>
    <s v="New York City"/>
    <s v="AMER"/>
    <s v="NAMER"/>
    <s v="Sprint Nextel"/>
    <x v="64"/>
    <s v="Communications"/>
    <s v="SMB"/>
    <s v="Support"/>
    <s v="FY14T21PHO"/>
    <n v="20.04"/>
    <n v="3"/>
    <n v="0"/>
    <n v="9.6191999999999993"/>
    <x v="25"/>
    <n v="10.4208"/>
    <n v="3.1262399999999997"/>
  </r>
  <r>
    <n v="907"/>
    <s v="EMEA-2023-143259"/>
    <d v="2023-12-31T00:00:00"/>
    <n v="20231231"/>
    <s v="Katherine Dowd"/>
    <s v="United Kingdom"/>
    <s v="London"/>
    <s v="EMEA"/>
    <s v="UKIR"/>
    <s v="Morgan Stanley"/>
    <x v="21"/>
    <s v="Finance"/>
    <s v="SMB"/>
    <s v="Marketing Suite"/>
    <s v="R82G8HW9LE"/>
    <n v="323.13600000000002"/>
    <n v="4"/>
    <n v="0.2"/>
    <n v="12.117599999999999"/>
    <x v="22"/>
    <n v="311.01839999999999"/>
    <n v="93.305519999999987"/>
  </r>
  <r>
    <n v="910"/>
    <s v="AMER-2023-137596"/>
    <d v="2023-09-03T00:00:00"/>
    <n v="20230903"/>
    <s v="Neil Smith"/>
    <s v="Brazil"/>
    <s v="Rio de Janeiro"/>
    <s v="AMER"/>
    <s v="LATAM"/>
    <s v="UnitedHealth Group"/>
    <x v="81"/>
    <s v="Healthcare"/>
    <s v="Enterprise"/>
    <s v="Site Analytics"/>
    <s v="WP35E66FC8"/>
    <n v="1199.8"/>
    <n v="4"/>
    <n v="0"/>
    <n v="323.94600000000003"/>
    <x v="15"/>
    <n v="875.85399999999902"/>
    <n v="262.75619999999969"/>
  </r>
  <r>
    <n v="913"/>
    <s v="EMEA-2021-133627"/>
    <d v="2021-05-31T00:00:00"/>
    <n v="20210531"/>
    <s v="Angela Churchill"/>
    <s v="Saudi Arabia"/>
    <s v="Dhahran"/>
    <s v="EMEA"/>
    <s v="MEA"/>
    <s v="Valero Energy"/>
    <x v="37"/>
    <s v="Energy"/>
    <s v="Enterprise"/>
    <s v="SaaS Connector Pack"/>
    <s v="OL0TMZONUM"/>
    <n v="22.2"/>
    <n v="6"/>
    <n v="0"/>
    <n v="9.1020000000000003"/>
    <x v="33"/>
    <n v="13.0979999999999"/>
    <n v="3.9293999999999696"/>
  </r>
  <r>
    <n v="914"/>
    <s v="EMEA-2023-102519"/>
    <d v="2023-11-28T00:00:00"/>
    <n v="20231128"/>
    <s v="Peter Ellison"/>
    <s v="Italy"/>
    <s v="Milan"/>
    <s v="EMEA"/>
    <s v="EU"/>
    <s v="Volkswagen"/>
    <x v="58"/>
    <s v="Manufacturing"/>
    <s v="Strategic"/>
    <s v="SaaS Connector Pack"/>
    <s v="AEYEYSV4ES"/>
    <n v="46.94"/>
    <n v="1"/>
    <n v="0"/>
    <n v="19.2454"/>
    <x v="23"/>
    <n v="27.694599999999902"/>
    <n v="8.3083799999999695"/>
  </r>
  <r>
    <n v="916"/>
    <s v="APJ-2020-141215"/>
    <d v="2020-06-15T00:00:00"/>
    <n v="20200615"/>
    <s v="Lillian Hodges"/>
    <s v="Japan"/>
    <s v="Osaka"/>
    <s v="APJ"/>
    <s v="JAPN"/>
    <s v="Merck"/>
    <x v="59"/>
    <s v="Healthcare"/>
    <s v="Strategic"/>
    <s v="ContactMatcher"/>
    <s v="7U14BQMSJZ"/>
    <n v="99.918000000000006"/>
    <n v="2"/>
    <n v="0.3"/>
    <n v="-18.5562"/>
    <x v="3"/>
    <n v="118.4742"/>
    <n v="35.542259999999999"/>
  </r>
  <r>
    <n v="919"/>
    <s v="APJ-2022-165218"/>
    <d v="2022-03-06T00:00:00"/>
    <n v="20220306"/>
    <s v="Connor McDonald"/>
    <s v="Japan"/>
    <s v="Aichi"/>
    <s v="APJ"/>
    <s v="JAPN"/>
    <s v="Chevron"/>
    <x v="0"/>
    <s v="Energy"/>
    <s v="Strategic"/>
    <s v="SaaS Connector Pack - Gold"/>
    <s v="DZ3467DSKL"/>
    <n v="149.352"/>
    <n v="3"/>
    <n v="0.2"/>
    <n v="50.406300000000002"/>
    <x v="17"/>
    <n v="98.945700000000002"/>
    <n v="29.683709999999998"/>
  </r>
  <r>
    <n v="921"/>
    <s v="EMEA-2020-138296"/>
    <d v="2020-12-05T00:00:00"/>
    <n v="20201205"/>
    <s v="Lucas Mathis"/>
    <s v="Spain"/>
    <s v="Alicante"/>
    <s v="EMEA"/>
    <s v="EU-WEST"/>
    <s v="Lowes"/>
    <x v="71"/>
    <s v="Retail"/>
    <s v="SMB"/>
    <s v="Marketing Suite - Gold"/>
    <s v="K83QPRZBZX"/>
    <n v="24.56"/>
    <n v="2"/>
    <n v="0"/>
    <n v="6.8768000000000002"/>
    <x v="20"/>
    <n v="17.683199999999999"/>
    <n v="5.3049599999999995"/>
  </r>
  <r>
    <n v="922"/>
    <s v="EMEA-2021-111164"/>
    <d v="2021-04-11T00:00:00"/>
    <n v="20210411"/>
    <s v="Jane Stewart"/>
    <s v="United Kingdom"/>
    <s v="London"/>
    <s v="EMEA"/>
    <s v="UKIR"/>
    <s v="Honda Motor"/>
    <x v="47"/>
    <s v="Manufacturing"/>
    <s v="SMB"/>
    <s v="Data Smasher"/>
    <s v="F5HEUW260P"/>
    <n v="85.14"/>
    <n v="3"/>
    <n v="0"/>
    <n v="34.907400000000003"/>
    <x v="19"/>
    <n v="50.232599999999998"/>
    <n v="15.069779999999998"/>
  </r>
  <r>
    <n v="925"/>
    <s v="EMEA-2022-149797"/>
    <d v="2022-09-16T00:00:00"/>
    <n v="20220916"/>
    <s v="Diana Taylor"/>
    <s v="United Kingdom"/>
    <s v="London"/>
    <s v="EMEA"/>
    <s v="UKIR"/>
    <s v="Kroger"/>
    <x v="57"/>
    <s v="Retail"/>
    <s v="Strategic"/>
    <s v="ContactMatcher"/>
    <s v="A72ZPBNFYJ"/>
    <n v="841.56799999999998"/>
    <n v="2"/>
    <n v="0.2"/>
    <n v="294.54880000000003"/>
    <x v="21"/>
    <n v="547.01919999999996"/>
    <n v="164.10575999999998"/>
  </r>
  <r>
    <n v="926"/>
    <s v="EMEA-2020-132962"/>
    <d v="2020-09-13T00:00:00"/>
    <n v="20200913"/>
    <s v="Liam Murray"/>
    <s v="France"/>
    <s v="Paris"/>
    <s v="EMEA"/>
    <s v="EU-WEST"/>
    <s v="American Express"/>
    <x v="55"/>
    <s v="Finance"/>
    <s v="SMB"/>
    <s v="Support"/>
    <s v="DKT1TKMSP6"/>
    <n v="15.552"/>
    <n v="3"/>
    <n v="0.2"/>
    <n v="5.4432"/>
    <x v="30"/>
    <n v="10.108799999999899"/>
    <n v="3.0326399999999696"/>
  </r>
  <r>
    <n v="928"/>
    <s v="EMEA-2021-115091"/>
    <d v="2021-10-05T00:00:00"/>
    <n v="20211005"/>
    <s v="Jonathan Lawrence"/>
    <s v="Spain"/>
    <s v="Madrid"/>
    <s v="EMEA"/>
    <s v="EU-WEST"/>
    <s v="Volkswagen"/>
    <x v="58"/>
    <s v="Manufacturing"/>
    <s v="Enterprise"/>
    <s v="ChatBot Plugin"/>
    <s v="82D63W7YE3"/>
    <n v="46.2"/>
    <n v="4"/>
    <n v="0"/>
    <n v="12.936"/>
    <x v="2"/>
    <n v="33.264000000000003"/>
    <n v="9.9792000000000005"/>
  </r>
  <r>
    <n v="930"/>
    <s v="AMER-2023-144932"/>
    <d v="2023-04-15T00:00:00"/>
    <n v="20230415"/>
    <s v="Ella Henderson"/>
    <s v="Mexico"/>
    <s v="Cancun"/>
    <s v="AMER"/>
    <s v="LATAM"/>
    <s v="Intel"/>
    <x v="14"/>
    <s v="Tech"/>
    <s v="SMB"/>
    <s v="ChatBot Plugin"/>
    <s v="CRCJMS0VR9"/>
    <n v="14.592000000000001"/>
    <n v="3"/>
    <n v="0.2"/>
    <n v="2.5535999999999999"/>
    <x v="4"/>
    <n v="12.038399999999999"/>
    <n v="3.6115199999999996"/>
  </r>
  <r>
    <n v="933"/>
    <s v="EMEA-2023-114216"/>
    <d v="2023-09-03T00:00:00"/>
    <n v="20230903"/>
    <s v="Molly Scott"/>
    <s v="France"/>
    <s v="Paris"/>
    <s v="EMEA"/>
    <s v="EU-WEST"/>
    <s v="American Express"/>
    <x v="55"/>
    <s v="Finance"/>
    <s v="SMB"/>
    <s v="Support"/>
    <s v="8NDQS2W6ZL"/>
    <n v="12.192"/>
    <n v="3"/>
    <n v="0.2"/>
    <n v="4.1147999999999998"/>
    <x v="15"/>
    <n v="8.0771999999999995"/>
    <n v="2.4231599999999998"/>
  </r>
  <r>
    <n v="934"/>
    <s v="EMEA-2022-140081"/>
    <d v="2022-06-21T00:00:00"/>
    <n v="20220621"/>
    <s v="Edward Mathis"/>
    <s v="France"/>
    <s v="Paris"/>
    <s v="EMEA"/>
    <s v="EU-WEST"/>
    <s v="Airbus"/>
    <x v="68"/>
    <s v="Manufacturing"/>
    <s v="Enterprise"/>
    <s v="Support"/>
    <s v="P7D2L5POAU"/>
    <n v="45.055999999999997"/>
    <n v="8"/>
    <n v="0.2"/>
    <n v="15.2064"/>
    <x v="1"/>
    <n v="29.849599999999899"/>
    <n v="8.9548799999999691"/>
  </r>
  <r>
    <n v="938"/>
    <s v="APJ-2023-111745"/>
    <d v="2023-11-06T00:00:00"/>
    <n v="20231106"/>
    <s v="Dylan Dickens"/>
    <s v="New Zealand"/>
    <s v="Auckland"/>
    <s v="APJ"/>
    <s v="ANZ"/>
    <s v="Siemens"/>
    <x v="13"/>
    <s v="Manufacturing"/>
    <s v="Strategic"/>
    <s v="Data Smasher"/>
    <s v="CJCOVRX6H5"/>
    <n v="159.99"/>
    <n v="1"/>
    <n v="0"/>
    <n v="54.396599999999999"/>
    <x v="23"/>
    <n v="105.5934"/>
    <n v="31.67802"/>
  </r>
  <r>
    <n v="939"/>
    <s v="AMER-2021-148250"/>
    <d v="2021-12-13T00:00:00"/>
    <n v="20211213"/>
    <s v="Justin Scott"/>
    <s v="United States"/>
    <s v="Columbus"/>
    <s v="AMER"/>
    <s v="NAMER"/>
    <s v="Nestle"/>
    <x v="38"/>
    <s v="Consumer Products"/>
    <s v="Strategic"/>
    <s v="Support"/>
    <s v="J3HUYMB0I0"/>
    <n v="12.96"/>
    <n v="2"/>
    <n v="0"/>
    <n v="6.2207999999999997"/>
    <x v="14"/>
    <n v="6.7392000000000003"/>
    <n v="2.02176"/>
  </r>
  <r>
    <n v="941"/>
    <s v="AMER-2022-105760"/>
    <d v="2022-06-20T00:00:00"/>
    <n v="20220620"/>
    <s v="Max Ross"/>
    <s v="United States"/>
    <s v="Los Angeles"/>
    <s v="AMER"/>
    <s v="NAMER"/>
    <s v="Goldman Sachs Group"/>
    <x v="70"/>
    <s v="Finance"/>
    <s v="Strategic"/>
    <s v="Support"/>
    <s v="GHC0B0MV36"/>
    <n v="17.12"/>
    <n v="2"/>
    <n v="0"/>
    <n v="8.0464000000000002"/>
    <x v="1"/>
    <n v="9.0736000000000008"/>
    <n v="2.7220800000000001"/>
  </r>
  <r>
    <n v="942"/>
    <s v="AMER-2022-142958"/>
    <d v="2022-12-14T00:00:00"/>
    <n v="20221214"/>
    <s v="Connor McDonald"/>
    <s v="United States"/>
    <s v="Springfield"/>
    <s v="AMER"/>
    <s v="NAMER"/>
    <s v="Chevron"/>
    <x v="0"/>
    <s v="Energy"/>
    <s v="Strategic"/>
    <s v="ContactMatcher"/>
    <s v="TIFR6J8EW0"/>
    <n v="6.0960000000000001"/>
    <n v="2"/>
    <n v="0.2"/>
    <n v="2.2098"/>
    <x v="5"/>
    <n v="3.8862000000000001"/>
    <n v="1.1658599999999999"/>
  </r>
  <r>
    <n v="944"/>
    <s v="AMER-2021-120880"/>
    <d v="2021-05-29T00:00:00"/>
    <n v="20210529"/>
    <s v="Kevin Morrison"/>
    <s v="Canada"/>
    <s v="Toronto"/>
    <s v="AMER"/>
    <s v="NAMER"/>
    <s v="AmerisourceBergen"/>
    <x v="52"/>
    <s v="Healthcare"/>
    <s v="SMB"/>
    <s v="Support"/>
    <s v="ZU9A4SEIWW"/>
    <n v="32.4"/>
    <n v="5"/>
    <n v="0"/>
    <n v="15.552"/>
    <x v="33"/>
    <n v="16.847999999999999"/>
    <n v="5.0543999999999993"/>
  </r>
  <r>
    <n v="947"/>
    <s v="AMER-2021-140200"/>
    <d v="2021-07-26T00:00:00"/>
    <n v="20210726"/>
    <s v="Justin Anderson"/>
    <s v="Chile"/>
    <s v="Antofagasta"/>
    <s v="AMER"/>
    <s v="LATAM"/>
    <s v="CVS Health"/>
    <x v="48"/>
    <s v="Retail"/>
    <s v="SMB"/>
    <s v="ContactMatcher"/>
    <s v="5P2Y5Q4C6E"/>
    <n v="393.16500000000002"/>
    <n v="3"/>
    <n v="0.5"/>
    <n v="-204.44579999999999"/>
    <x v="38"/>
    <n v="597.61080000000004"/>
    <n v="179.28324000000001"/>
  </r>
  <r>
    <n v="948"/>
    <s v="EMEA-2023-110576"/>
    <d v="2023-11-29T00:00:00"/>
    <n v="20231129"/>
    <s v="Gordon Greene"/>
    <s v="France"/>
    <s v="Paris"/>
    <s v="EMEA"/>
    <s v="EU-WEST"/>
    <s v="Lowes"/>
    <x v="71"/>
    <s v="Retail"/>
    <s v="Enterprise"/>
    <s v="SaaS Connector Pack"/>
    <s v="5HTL7HB8HR"/>
    <n v="516.48800000000006"/>
    <n v="7"/>
    <n v="0.2"/>
    <n v="-12.9122"/>
    <x v="23"/>
    <n v="529.40020000000004"/>
    <n v="158.82006000000001"/>
  </r>
  <r>
    <n v="953"/>
    <s v="EMEA-2023-131156"/>
    <d v="2023-04-04T00:00:00"/>
    <n v="20230404"/>
    <s v="Faith Gray"/>
    <s v="France"/>
    <s v="Paris"/>
    <s v="EMEA"/>
    <s v="EU-WEST"/>
    <s v="Costco Wholesale"/>
    <x v="11"/>
    <s v="Retail"/>
    <s v="SMB"/>
    <s v="SaaS Connector Pack"/>
    <s v="GDTE3IBBOA"/>
    <n v="25.472000000000001"/>
    <n v="4"/>
    <n v="0.2"/>
    <n v="7.6416000000000004"/>
    <x v="4"/>
    <n v="17.830400000000001"/>
    <n v="5.3491200000000001"/>
  </r>
  <r>
    <n v="954"/>
    <s v="APJ-2023-136539"/>
    <d v="2023-12-29T00:00:00"/>
    <n v="20231229"/>
    <s v="Gavin White"/>
    <s v="Japan"/>
    <s v="Sapporo"/>
    <s v="APJ"/>
    <s v="JAPN"/>
    <s v="Mondelez International"/>
    <x v="25"/>
    <s v="Consumer Products"/>
    <s v="SMB"/>
    <s v="ChatBot Plugin"/>
    <s v="TILJ471I09"/>
    <n v="27.167999999999999"/>
    <n v="2"/>
    <n v="0.2"/>
    <n v="2.7168000000000001"/>
    <x v="22"/>
    <n v="24.4512"/>
    <n v="7.3353599999999997"/>
  </r>
  <r>
    <n v="956"/>
    <s v="EMEA-2023-119305"/>
    <d v="2023-12-01T00:00:00"/>
    <n v="20231201"/>
    <s v="Luke Davidson"/>
    <s v="Ukraine"/>
    <s v="Kyiv"/>
    <s v="EMEA"/>
    <s v="EU-EAST"/>
    <s v="Ford Motor"/>
    <x v="72"/>
    <s v="Manufacturing"/>
    <s v="SMB"/>
    <s v="Marketing Suite - Gold"/>
    <s v="7RZ3C5XCY0"/>
    <n v="173.8"/>
    <n v="5"/>
    <n v="0"/>
    <n v="43.45"/>
    <x v="22"/>
    <n v="130.35"/>
    <n v="39.104999999999997"/>
  </r>
  <r>
    <n v="957"/>
    <s v="AMER-2023-102414"/>
    <d v="2023-05-16T00:00:00"/>
    <n v="20230516"/>
    <s v="Jonathan Ball"/>
    <s v="Chile"/>
    <s v="Santiago"/>
    <s v="AMER"/>
    <s v="LATAM"/>
    <s v="AmerisourceBergen"/>
    <x v="52"/>
    <s v="Healthcare"/>
    <s v="SMB"/>
    <s v="Site Analytics"/>
    <s v="K79U0YKXWF"/>
    <n v="29.591999999999999"/>
    <n v="1"/>
    <n v="0.2"/>
    <n v="2.5893000000000002"/>
    <x v="24"/>
    <n v="27.002699999999901"/>
    <n v="8.1008099999999708"/>
  </r>
  <r>
    <n v="960"/>
    <s v="AMER-2021-112571"/>
    <d v="2021-09-22T00:00:00"/>
    <n v="20210922"/>
    <s v="Benjamin Berry"/>
    <s v="United States"/>
    <s v="Richmond"/>
    <s v="AMER"/>
    <s v="NAMER"/>
    <s v="State Farm Insurance Cos."/>
    <x v="50"/>
    <s v="Finance"/>
    <s v="SMB"/>
    <s v="SaaS Connector Pack"/>
    <s v="07XYFCWZGO"/>
    <n v="204.6"/>
    <n v="2"/>
    <n v="0"/>
    <n v="53.195999999999998"/>
    <x v="11"/>
    <n v="151.404"/>
    <n v="45.421199999999999"/>
  </r>
  <r>
    <n v="961"/>
    <s v="AMER-2023-152142"/>
    <d v="2023-11-15T00:00:00"/>
    <n v="20231115"/>
    <s v="Evan Ross"/>
    <s v="United States"/>
    <s v="Los Angeles"/>
    <s v="AMER"/>
    <s v="NAMER"/>
    <s v="Sysco"/>
    <x v="79"/>
    <s v="Consumer Products"/>
    <s v="Strategic"/>
    <s v="FinanceHub"/>
    <s v="UD5G6T9N13"/>
    <n v="321.56799999999998"/>
    <n v="2"/>
    <n v="0.2"/>
    <n v="28.1372"/>
    <x v="23"/>
    <n v="293.43079999999998"/>
    <n v="88.029239999999987"/>
  </r>
  <r>
    <n v="962"/>
    <s v="EMEA-2021-160059"/>
    <d v="2021-11-27T00:00:00"/>
    <n v="20211127"/>
    <s v="Luke McDonald"/>
    <s v="United Arab Emirates"/>
    <s v="Abu Dhabi"/>
    <s v="EMEA"/>
    <s v="MEA"/>
    <s v="Panasonic"/>
    <x v="97"/>
    <s v="Tech"/>
    <s v="Enterprise"/>
    <s v="ContactMatcher"/>
    <s v="C71QKDEMWB"/>
    <n v="6.24"/>
    <n v="2"/>
    <n v="0"/>
    <n v="3.0575999999999999"/>
    <x v="6"/>
    <n v="3.1823999999999999"/>
    <n v="0.9547199999999999"/>
  </r>
  <r>
    <n v="963"/>
    <s v="AMER-2022-120859"/>
    <d v="2022-09-02T00:00:00"/>
    <n v="20220902"/>
    <s v="Luke Mills"/>
    <s v="United States"/>
    <s v="Los Angeles"/>
    <s v="AMER"/>
    <s v="NAMER"/>
    <s v="Prudential Financial"/>
    <x v="43"/>
    <s v="Finance"/>
    <s v="Strategic"/>
    <s v="SaaS Connector Pack - Gold"/>
    <s v="DA2GG09L3P"/>
    <n v="21.88"/>
    <n v="2"/>
    <n v="0"/>
    <n v="10.94"/>
    <x v="21"/>
    <n v="10.94"/>
    <n v="3.2819999999999996"/>
  </r>
  <r>
    <n v="964"/>
    <s v="EMEA-2020-127488"/>
    <d v="2020-09-22T00:00:00"/>
    <n v="20200922"/>
    <s v="Leonard Springer"/>
    <s v="Germany"/>
    <s v="Leipzig"/>
    <s v="EMEA"/>
    <s v="EU-WEST"/>
    <s v="Tyson Foods"/>
    <x v="31"/>
    <s v="Consumer Products"/>
    <s v="SMB"/>
    <s v="FinanceHub"/>
    <s v="JE0001P5JE"/>
    <n v="4.6079999999999997"/>
    <n v="2"/>
    <n v="0.2"/>
    <n v="1.6704000000000001"/>
    <x v="30"/>
    <n v="2.93759999999999"/>
    <n v="0.88127999999999695"/>
  </r>
  <r>
    <n v="965"/>
    <s v="EMEA-2023-135279"/>
    <d v="2023-04-10T00:00:00"/>
    <n v="20230410"/>
    <s v="Jennifer Roberts"/>
    <s v="United Kingdom"/>
    <s v="London"/>
    <s v="EMEA"/>
    <s v="UKIR"/>
    <s v="Oracle"/>
    <x v="29"/>
    <s v="Tech"/>
    <s v="Enterprise"/>
    <s v="FinanceHub"/>
    <s v="IXM95SWQ7Z"/>
    <n v="9.82"/>
    <n v="2"/>
    <n v="0"/>
    <n v="4.8117999999999999"/>
    <x v="4"/>
    <n v="5.0082000000000004"/>
    <n v="1.5024600000000001"/>
  </r>
  <r>
    <n v="971"/>
    <s v="EMEA-2020-115791"/>
    <d v="2020-01-17T00:00:00"/>
    <n v="20200117"/>
    <s v="Molly Rees"/>
    <s v="France"/>
    <s v="Paris"/>
    <s v="EMEA"/>
    <s v="EU-WEST"/>
    <s v="Goldman Sachs Group"/>
    <x v="70"/>
    <s v="Finance"/>
    <s v="SMB"/>
    <s v="SaaS Connector Pack"/>
    <s v="1XXB2KOFXB"/>
    <n v="127.104"/>
    <n v="6"/>
    <n v="0.2"/>
    <n v="28.598400000000002"/>
    <x v="46"/>
    <n v="98.505600000000001"/>
    <n v="29.551679999999998"/>
  </r>
  <r>
    <n v="975"/>
    <s v="EMEA-2023-103247"/>
    <d v="2023-10-06T00:00:00"/>
    <n v="20231006"/>
    <s v="Liam Churchill"/>
    <s v="United Kingdom"/>
    <s v="London"/>
    <s v="EMEA"/>
    <s v="UKIR"/>
    <s v="CVS Health"/>
    <x v="48"/>
    <s v="Retail"/>
    <s v="Enterprise"/>
    <s v="Site Analytics"/>
    <s v="WO7JDCYK7S"/>
    <n v="160.93"/>
    <n v="7"/>
    <n v="0"/>
    <n v="3.2185999999999999"/>
    <x v="13"/>
    <n v="157.7114"/>
    <n v="47.313420000000001"/>
  </r>
  <r>
    <n v="977"/>
    <s v="EMEA-2023-100209"/>
    <d v="2023-07-10T00:00:00"/>
    <n v="20230710"/>
    <s v="Sally Wallace"/>
    <s v="Belgium"/>
    <s v="Brussels"/>
    <s v="EMEA"/>
    <s v="EU-WEST"/>
    <s v="Tyson Foods"/>
    <x v="31"/>
    <s v="Consumer Products"/>
    <s v="SMB"/>
    <s v="ContactMatcher"/>
    <s v="YA54YUPF60"/>
    <n v="1.08"/>
    <n v="2"/>
    <n v="0.7"/>
    <n v="-0.79200000000000004"/>
    <x v="10"/>
    <n v="1.8720000000000001"/>
    <n v="0.56159999999999999"/>
  </r>
  <r>
    <n v="978"/>
    <s v="AMER-2023-159366"/>
    <d v="2023-01-08T00:00:00"/>
    <n v="20230108"/>
    <s v="Ian Butler"/>
    <s v="Brazil"/>
    <s v="SÃ£o Paulo"/>
    <s v="AMER"/>
    <s v="LATAM"/>
    <s v="China National Petroleum"/>
    <x v="74"/>
    <s v="Energy"/>
    <s v="Strategic"/>
    <s v="Big Ol Database"/>
    <s v="L1PWPWZBDL"/>
    <n v="3059.982"/>
    <n v="2"/>
    <n v="0.1"/>
    <n v="679.99599999999998"/>
    <x v="44"/>
    <n v="2379.9859999999999"/>
    <n v="713.99579999999992"/>
  </r>
  <r>
    <n v="979"/>
    <s v="EMEA-2022-145499"/>
    <d v="2022-05-31T00:00:00"/>
    <n v="20220531"/>
    <s v="Leonard Cameron"/>
    <s v="Sweden"/>
    <s v="Stockholm"/>
    <s v="EMEA"/>
    <s v="NOR"/>
    <s v="Aviva"/>
    <x v="24"/>
    <s v="Finance"/>
    <s v="SMB"/>
    <s v="ContactMatcher"/>
    <s v="XAYD0WWA7T"/>
    <n v="3.282"/>
    <n v="2"/>
    <n v="0.7"/>
    <n v="-2.6255999999999999"/>
    <x v="35"/>
    <n v="5.9076000000000004"/>
    <n v="1.7722800000000001"/>
  </r>
  <r>
    <n v="980"/>
    <s v="APJ-2021-157035"/>
    <d v="2021-12-09T00:00:00"/>
    <n v="20211209"/>
    <s v="Maria Dyer"/>
    <s v="India"/>
    <s v="Mumbai"/>
    <s v="APJ"/>
    <s v="IND"/>
    <s v="Nissan Motor"/>
    <x v="30"/>
    <s v="Transportation"/>
    <s v="Strategic"/>
    <s v="Support"/>
    <s v="3KH6MG5KNO"/>
    <n v="34.020000000000003"/>
    <n v="3"/>
    <n v="0"/>
    <n v="16.669799999999999"/>
    <x v="14"/>
    <n v="17.350200000000001"/>
    <n v="5.2050600000000005"/>
  </r>
  <r>
    <n v="981"/>
    <s v="EMEA-2022-144939"/>
    <d v="2022-10-04T00:00:00"/>
    <n v="20221004"/>
    <s v="Jonathan Ferguson"/>
    <s v="United Kingdom"/>
    <s v="London"/>
    <s v="EMEA"/>
    <s v="UKIR"/>
    <s v="McKesson"/>
    <x v="12"/>
    <s v="Consumer Products"/>
    <s v="SMB"/>
    <s v="FinanceHub"/>
    <s v="3JJI87RUKI"/>
    <n v="599.29200000000003"/>
    <n v="6"/>
    <n v="0.1"/>
    <n v="93.223200000000006"/>
    <x v="32"/>
    <n v="506.06880000000001"/>
    <n v="151.82064"/>
  </r>
  <r>
    <n v="982"/>
    <s v="EMEA-2020-163419"/>
    <d v="2020-11-11T00:00:00"/>
    <n v="20201111"/>
    <s v="Lisa Edmunds"/>
    <s v="Russia"/>
    <s v="Moscow"/>
    <s v="EMEA"/>
    <s v="EU-EAST"/>
    <s v="Tesco"/>
    <x v="23"/>
    <s v="Retail"/>
    <s v="SMB"/>
    <s v="ChatBot Plugin"/>
    <s v="1PUI3HFJH6"/>
    <n v="3.3919999999999999"/>
    <n v="1"/>
    <n v="0.2"/>
    <n v="0.80559999999999998"/>
    <x v="7"/>
    <n v="2.5863999999999998"/>
    <n v="0.77591999999999994"/>
  </r>
  <r>
    <n v="985"/>
    <s v="APJ-2023-100314"/>
    <d v="2023-09-30T00:00:00"/>
    <n v="20230930"/>
    <s v="Maria Edmunds"/>
    <s v="Japan"/>
    <s v="Tokyo"/>
    <s v="APJ"/>
    <s v="JAPN"/>
    <s v="Caterpillar"/>
    <x v="95"/>
    <s v="Manufacturing"/>
    <s v="Enterprise"/>
    <s v="FinanceHub"/>
    <s v="YYIQPOB2H9"/>
    <n v="7.968"/>
    <n v="2"/>
    <n v="0.2"/>
    <n v="2.5895999999999999"/>
    <x v="15"/>
    <n v="5.3784000000000001"/>
    <n v="1.6135200000000001"/>
  </r>
  <r>
    <n v="988"/>
    <s v="APJ-2021-146829"/>
    <d v="2021-03-10T00:00:00"/>
    <n v="20210310"/>
    <s v="Sonia Parsons"/>
    <s v="Japan"/>
    <s v="Tokyo"/>
    <s v="APJ"/>
    <s v="JAPN"/>
    <s v="Pemex"/>
    <x v="18"/>
    <s v="Energy"/>
    <s v="SMB"/>
    <s v="ContactMatcher"/>
    <s v="GPCDE54LS9"/>
    <n v="1.1120000000000001"/>
    <n v="2"/>
    <n v="0.8"/>
    <n v="-1.8904000000000001"/>
    <x v="29"/>
    <n v="3.0024000000000002"/>
    <n v="0.90071999999999997"/>
  </r>
  <r>
    <n v="989"/>
    <s v="EMEA-2023-167899"/>
    <d v="2023-05-22T00:00:00"/>
    <n v="20230522"/>
    <s v="Alexander James"/>
    <s v="United Kingdom"/>
    <s v="Cardiff"/>
    <s v="EMEA"/>
    <s v="UKIR"/>
    <s v="Daimler"/>
    <x v="34"/>
    <s v="Transportation"/>
    <s v="Strategic"/>
    <s v="SaaS Connector Pack"/>
    <s v="FWA01I4DEW"/>
    <n v="520.04999999999995"/>
    <n v="5"/>
    <n v="0"/>
    <n v="72.807000000000002"/>
    <x v="24"/>
    <n v="447.24299999999897"/>
    <n v="134.17289999999969"/>
  </r>
  <r>
    <n v="991"/>
    <s v="EMEA-2021-153549"/>
    <d v="2021-03-29T00:00:00"/>
    <n v="20210329"/>
    <s v="Thomas Gibson"/>
    <s v="Germany"/>
    <s v="Berlin"/>
    <s v="EMEA"/>
    <s v="EU-WEST"/>
    <s v="Ford Motor"/>
    <x v="72"/>
    <s v="Manufacturing"/>
    <s v="Enterprise"/>
    <s v="FinanceHub"/>
    <s v="I8Q73CX84G"/>
    <n v="1166.92"/>
    <n v="5"/>
    <n v="0.2"/>
    <n v="131.27850000000001"/>
    <x v="29"/>
    <n v="1035.6415"/>
    <n v="310.69244999999995"/>
  </r>
  <r>
    <n v="992"/>
    <s v="EMEA-2022-110023"/>
    <d v="2022-09-10T00:00:00"/>
    <n v="20220910"/>
    <s v="Anthony Clark"/>
    <s v="United Kingdom"/>
    <s v="London"/>
    <s v="EMEA"/>
    <s v="UKIR"/>
    <s v="Honda Motor"/>
    <x v="47"/>
    <s v="Manufacturing"/>
    <s v="SMB"/>
    <s v="ContactMatcher"/>
    <s v="FMAR2VZL6Q"/>
    <n v="14.624000000000001"/>
    <n v="2"/>
    <n v="0.2"/>
    <n v="5.484"/>
    <x v="21"/>
    <n v="9.14"/>
    <n v="2.742"/>
  </r>
  <r>
    <n v="993"/>
    <s v="AMER-2022-105585"/>
    <d v="2022-08-27T00:00:00"/>
    <n v="20220827"/>
    <s v="Michael King"/>
    <s v="United States"/>
    <s v="Chicago"/>
    <s v="AMER"/>
    <s v="NAMER"/>
    <s v="FedEx"/>
    <x v="46"/>
    <s v="Transportation"/>
    <s v="SMB"/>
    <s v="Storage"/>
    <s v="DJ1B9JV9IX"/>
    <n v="10.23"/>
    <n v="3"/>
    <n v="0"/>
    <n v="4.9104000000000001"/>
    <x v="28"/>
    <n v="5.3196000000000003"/>
    <n v="1.59588"/>
  </r>
  <r>
    <n v="995"/>
    <s v="EMEA-2020-117639"/>
    <d v="2020-05-21T00:00:00"/>
    <n v="20200521"/>
    <s v="Megan Smith"/>
    <s v="Spain"/>
    <s v="Seville"/>
    <s v="EMEA"/>
    <s v="EU-WEST"/>
    <s v="Walt Disney"/>
    <x v="91"/>
    <s v="Communications"/>
    <s v="Strategic"/>
    <s v="ContactMatcher"/>
    <s v="22XT0ZA4V6"/>
    <n v="2715.93"/>
    <n v="7"/>
    <n v="0"/>
    <n v="1276.4871000000001"/>
    <x v="8"/>
    <n v="1439.44289999999"/>
    <n v="431.832869999997"/>
  </r>
  <r>
    <n v="997"/>
    <s v="EMEA-2021-162537"/>
    <d v="2021-10-28T00:00:00"/>
    <n v="20211028"/>
    <s v="Emily Ogden"/>
    <s v="Ireland"/>
    <s v="Dublin"/>
    <s v="EMEA"/>
    <s v="UKIR"/>
    <s v="Cigna"/>
    <x v="69"/>
    <s v="Healthcare"/>
    <s v="SMB"/>
    <s v="SaaS Connector Pack - Gold"/>
    <s v="MR4XF1R91O"/>
    <n v="10.67"/>
    <n v="1"/>
    <n v="0"/>
    <n v="4.9081999999999999"/>
    <x v="2"/>
    <n v="5.7618"/>
    <n v="1.72854"/>
  </r>
  <r>
    <n v="1001"/>
    <s v="AMER-2022-155488"/>
    <d v="2022-11-14T00:00:00"/>
    <n v="20221114"/>
    <s v="Una Hudson"/>
    <s v="Canada"/>
    <s v="Ottawa"/>
    <s v="AMER"/>
    <s v="NAMER"/>
    <s v="AT&amp;T"/>
    <x v="60"/>
    <s v="Communications"/>
    <s v="Enterprise"/>
    <s v="ChatBot Plugin"/>
    <s v="GEG6P67WJY"/>
    <n v="44.02"/>
    <n v="2"/>
    <n v="0"/>
    <n v="11.4452"/>
    <x v="0"/>
    <n v="32.574800000000003"/>
    <n v="9.7724400000000013"/>
  </r>
  <r>
    <n v="1002"/>
    <s v="EMEA-2021-124891"/>
    <d v="2021-07-31T00:00:00"/>
    <n v="20210731"/>
    <s v="Sean Taylor"/>
    <s v="United Kingdom"/>
    <s v="London"/>
    <s v="EMEA"/>
    <s v="UKIR"/>
    <s v="Engie"/>
    <x v="4"/>
    <s v="Energy"/>
    <s v="SMB"/>
    <s v="Data Smasher"/>
    <s v="PM5CGAN5CL"/>
    <n v="2309.65"/>
    <n v="7"/>
    <n v="0"/>
    <n v="762.18449999999996"/>
    <x v="38"/>
    <n v="1547.4655"/>
    <n v="464.23964999999998"/>
  </r>
  <r>
    <n v="1005"/>
    <s v="AMER-2021-126445"/>
    <d v="2021-08-27T00:00:00"/>
    <n v="20210827"/>
    <s v="Stewart Baker"/>
    <s v="United States"/>
    <s v="Huntsville"/>
    <s v="AMER"/>
    <s v="NAMER"/>
    <s v="Carrefour"/>
    <x v="10"/>
    <s v="Retail"/>
    <s v="SMB"/>
    <s v="Marketing Suite - Gold"/>
    <s v="TZKYVZMDWE"/>
    <n v="484.65"/>
    <n v="3"/>
    <n v="0"/>
    <n v="92.083500000000001"/>
    <x v="37"/>
    <n v="392.566499999999"/>
    <n v="117.7699499999997"/>
  </r>
  <r>
    <n v="1006"/>
    <s v="EMEA-2021-111199"/>
    <d v="2021-11-13T00:00:00"/>
    <n v="20211113"/>
    <s v="Joanne Walsh"/>
    <s v="Sweden"/>
    <s v="Stockholm"/>
    <s v="EMEA"/>
    <s v="NOR"/>
    <s v="Lowes"/>
    <x v="71"/>
    <s v="Retail"/>
    <s v="SMB"/>
    <s v="Support"/>
    <s v="ZD2QTA8ZJJ"/>
    <n v="115.29600000000001"/>
    <n v="3"/>
    <n v="0.2"/>
    <n v="40.3536"/>
    <x v="6"/>
    <n v="74.942400000000006"/>
    <n v="22.48272"/>
  </r>
  <r>
    <n v="1007"/>
    <s v="AMER-2021-105312"/>
    <d v="2021-11-06T00:00:00"/>
    <n v="20211106"/>
    <s v="Jan Hardacre"/>
    <s v="Chile"/>
    <s v="Puente Alto"/>
    <s v="AMER"/>
    <s v="LATAM"/>
    <s v="News Corp."/>
    <x v="94"/>
    <s v="Misc"/>
    <s v="SMB"/>
    <s v="SaaS Connector Pack - Gold"/>
    <s v="IWXXCOY3VN"/>
    <n v="7.08"/>
    <n v="3"/>
    <n v="0.2"/>
    <n v="2.4780000000000002"/>
    <x v="6"/>
    <n v="4.6020000000000003"/>
    <n v="1.3806"/>
  </r>
  <r>
    <n v="1009"/>
    <s v="EMEA-2023-106705"/>
    <d v="2023-12-27T00:00:00"/>
    <n v="20231227"/>
    <s v="Peter McLean"/>
    <s v="Netherlands"/>
    <s v="Amsterdam"/>
    <s v="EMEA"/>
    <s v="EU-WEST"/>
    <s v="Pfizer"/>
    <x v="6"/>
    <s v="Healthcare"/>
    <s v="SMB"/>
    <s v="Support"/>
    <s v="Z99RLYB1E3"/>
    <n v="44.75"/>
    <n v="5"/>
    <n v="0"/>
    <n v="20.585000000000001"/>
    <x v="22"/>
    <n v="24.164999999999999"/>
    <n v="7.2494999999999994"/>
  </r>
  <r>
    <n v="1010"/>
    <s v="APJ-2023-135034"/>
    <d v="2023-08-02T00:00:00"/>
    <n v="20230802"/>
    <s v="Grace Hodges"/>
    <s v="Australia"/>
    <s v="Sydney"/>
    <s v="APJ"/>
    <s v="ANZ"/>
    <s v="Home Depot"/>
    <x v="8"/>
    <s v="Retail"/>
    <s v="SMB"/>
    <s v="Site Analytics"/>
    <s v="VU5CWDPDQR"/>
    <n v="95.983999999999995"/>
    <n v="2"/>
    <n v="0.2"/>
    <n v="5.9989999999999997"/>
    <x v="43"/>
    <n v="89.984999999999999"/>
    <n v="26.9955"/>
  </r>
  <r>
    <n v="1011"/>
    <s v="AMER-2020-158540"/>
    <d v="2020-11-24T00:00:00"/>
    <n v="20201124"/>
    <s v="Dominic Lawrence"/>
    <s v="United States"/>
    <s v="Seattle"/>
    <s v="AMER"/>
    <s v="NAMER"/>
    <s v="ConocoPhillips"/>
    <x v="75"/>
    <s v="Energy"/>
    <s v="SMB"/>
    <s v="SaaS Connector Pack"/>
    <s v="PFSKYA6AHA"/>
    <n v="151.72"/>
    <n v="4"/>
    <n v="0"/>
    <n v="27.3096"/>
    <x v="7"/>
    <n v="124.4104"/>
    <n v="37.323119999999996"/>
  </r>
  <r>
    <n v="1012"/>
    <s v="AMER-2023-118437"/>
    <d v="2023-06-18T00:00:00"/>
    <n v="20230618"/>
    <s v="Sally Berry"/>
    <s v="Canada"/>
    <s v="Calgary"/>
    <s v="AMER"/>
    <s v="NAMER"/>
    <s v="Tesco"/>
    <x v="23"/>
    <s v="Retail"/>
    <s v="SMB"/>
    <s v="SaaS Connector Pack"/>
    <s v="D79T2ON8JE"/>
    <n v="155.25"/>
    <n v="3"/>
    <n v="0"/>
    <n v="46.575000000000003"/>
    <x v="27"/>
    <n v="108.675"/>
    <n v="32.602499999999999"/>
  </r>
  <r>
    <n v="1014"/>
    <s v="AMER-2021-126214"/>
    <d v="2021-12-21T00:00:00"/>
    <n v="20211221"/>
    <s v="Emily Ross"/>
    <s v="Canada"/>
    <s v="Toronto"/>
    <s v="AMER"/>
    <s v="NAMER"/>
    <s v="American Express"/>
    <x v="55"/>
    <s v="Finance"/>
    <s v="SMB"/>
    <s v="ContactMatcher"/>
    <s v="CUUVZAL8IT"/>
    <n v="1618.37"/>
    <n v="13"/>
    <n v="0"/>
    <n v="356.04140000000001"/>
    <x v="14"/>
    <n v="1262.32859999999"/>
    <n v="378.69857999999698"/>
  </r>
  <r>
    <n v="1016"/>
    <s v="AMER-2021-133025"/>
    <d v="2021-09-17T00:00:00"/>
    <n v="20210917"/>
    <s v="Joshua Lyman"/>
    <s v="United States"/>
    <s v="New York City"/>
    <s v="AMER"/>
    <s v="NAMER"/>
    <s v="Fannie Mae"/>
    <x v="27"/>
    <s v="Finance"/>
    <s v="Enterprise"/>
    <s v="Support"/>
    <s v="8BM8LKDKD1"/>
    <n v="32.4"/>
    <n v="5"/>
    <n v="0"/>
    <n v="15.552"/>
    <x v="11"/>
    <n v="16.847999999999999"/>
    <n v="5.0543999999999993"/>
  </r>
  <r>
    <n v="1017"/>
    <s v="EMEA-2021-108665"/>
    <d v="2021-07-06T00:00:00"/>
    <n v="20210706"/>
    <s v="Alexandra May"/>
    <s v="United Kingdom"/>
    <s v="London"/>
    <s v="EMEA"/>
    <s v="UKIR"/>
    <s v="Walgreens"/>
    <x v="35"/>
    <s v="Retail"/>
    <s v="Strategic"/>
    <s v="SaaS Connector Pack"/>
    <s v="U2YPH4WK0K"/>
    <n v="13.96"/>
    <n v="2"/>
    <n v="0"/>
    <n v="6.7008000000000001"/>
    <x v="38"/>
    <n v="7.2591999999999999"/>
    <n v="2.1777599999999997"/>
  </r>
  <r>
    <n v="1021"/>
    <s v="EMEA-2021-124450"/>
    <d v="2021-04-27T00:00:00"/>
    <n v="20210427"/>
    <s v="Michelle Langdon"/>
    <s v="Austria"/>
    <s v="Vienna"/>
    <s v="EMEA"/>
    <s v="EU-WEST"/>
    <s v="Lukoil"/>
    <x v="86"/>
    <s v="Energy"/>
    <s v="SMB"/>
    <s v="ChatBot Plugin"/>
    <s v="WXXM85WDC6"/>
    <n v="22.74"/>
    <n v="3"/>
    <n v="0"/>
    <n v="8.8686000000000007"/>
    <x v="19"/>
    <n v="13.8713999999999"/>
    <n v="4.1614199999999695"/>
  </r>
  <r>
    <n v="1024"/>
    <s v="EMEA-2021-167269"/>
    <d v="2021-06-16T00:00:00"/>
    <n v="20210616"/>
    <s v="Lily North"/>
    <s v="France"/>
    <s v="Paris"/>
    <s v="EMEA"/>
    <s v="EU-WEST"/>
    <s v="American Express"/>
    <x v="55"/>
    <s v="Finance"/>
    <s v="SMB"/>
    <s v="SaaS Connector Pack - Gold"/>
    <s v="4DR7ZRBS7H"/>
    <n v="6.2080000000000002"/>
    <n v="2"/>
    <n v="0.2"/>
    <n v="2.1728000000000001"/>
    <x v="40"/>
    <n v="4.0351999999999997"/>
    <n v="1.2105599999999999"/>
  </r>
  <r>
    <n v="1025"/>
    <s v="AMER-2023-106964"/>
    <d v="2023-12-18T00:00:00"/>
    <n v="20231218"/>
    <s v="Boris Baker"/>
    <s v="United States"/>
    <s v="New York City"/>
    <s v="AMER"/>
    <s v="NAMER"/>
    <s v="Phillips 66"/>
    <x v="1"/>
    <s v="Energy"/>
    <s v="Enterprise"/>
    <s v="ContactMatcher"/>
    <s v="56MJYRHQNK"/>
    <n v="11.808"/>
    <n v="2"/>
    <n v="0.2"/>
    <n v="4.2804000000000002"/>
    <x v="22"/>
    <n v="7.5275999999999996"/>
    <n v="2.2582799999999996"/>
  </r>
  <r>
    <n v="1026"/>
    <s v="AMER-2022-126529"/>
    <d v="2022-01-11T00:00:00"/>
    <n v="20220111"/>
    <s v="Audrey Bower"/>
    <s v="Mexico"/>
    <s v="Toluca"/>
    <s v="AMER"/>
    <s v="LATAM"/>
    <s v="Alphabet"/>
    <x v="92"/>
    <s v="Tech"/>
    <s v="Enterprise"/>
    <s v="Support"/>
    <s v="H3Q32E3GI8"/>
    <n v="15.552"/>
    <n v="3"/>
    <n v="0.2"/>
    <n v="5.4432"/>
    <x v="12"/>
    <n v="10.108799999999899"/>
    <n v="3.0326399999999696"/>
  </r>
  <r>
    <n v="1029"/>
    <s v="AMER-2020-163552"/>
    <d v="2020-07-11T00:00:00"/>
    <n v="20200711"/>
    <s v="Richard Davidson"/>
    <s v="Argentina"/>
    <s v="Mendoza"/>
    <s v="AMER"/>
    <s v="LATAM"/>
    <s v="Intel"/>
    <x v="14"/>
    <s v="Tech"/>
    <s v="Strategic"/>
    <s v="Support"/>
    <s v="98MW2BIGTT"/>
    <n v="177.2"/>
    <n v="5"/>
    <n v="0"/>
    <n v="83.284000000000006"/>
    <x v="39"/>
    <n v="93.915999999999897"/>
    <n v="28.174799999999969"/>
  </r>
  <r>
    <n v="1034"/>
    <s v="AMER-2022-109820"/>
    <d v="2022-11-21T00:00:00"/>
    <n v="20221121"/>
    <s v="Owen Hill"/>
    <s v="Mexico"/>
    <s v="Guadalajara"/>
    <s v="AMER"/>
    <s v="LATAM"/>
    <s v="Walgreens"/>
    <x v="35"/>
    <s v="Retail"/>
    <s v="SMB"/>
    <s v="Support"/>
    <s v="MED9XWSWRP"/>
    <n v="15.696"/>
    <n v="3"/>
    <n v="0.2"/>
    <n v="5.1012000000000004"/>
    <x v="0"/>
    <n v="10.594799999999999"/>
    <n v="3.1784399999999997"/>
  </r>
  <r>
    <n v="1037"/>
    <s v="EMEA-2022-113061"/>
    <d v="2022-04-23T00:00:00"/>
    <n v="20220423"/>
    <s v="Dan Davidson"/>
    <s v="Poland"/>
    <s v="Warsaw"/>
    <s v="EMEA"/>
    <s v="EU-WEST"/>
    <s v="PepsiCo"/>
    <x v="88"/>
    <s v="Consumer Products"/>
    <s v="Enterprise"/>
    <s v="SaaS Connector Pack"/>
    <s v="4VPZ2NOS17"/>
    <n v="86.62"/>
    <n v="2"/>
    <n v="0"/>
    <n v="8.6620000000000008"/>
    <x v="25"/>
    <n v="77.957999999999998"/>
    <n v="23.3874"/>
  </r>
  <r>
    <n v="1038"/>
    <s v="AMER-2021-127418"/>
    <d v="2021-06-13T00:00:00"/>
    <n v="20210613"/>
    <s v="Victoria Henderson"/>
    <s v="United States"/>
    <s v="New York City"/>
    <s v="AMER"/>
    <s v="NAMER"/>
    <s v="Costco Wholesale"/>
    <x v="11"/>
    <s v="Retail"/>
    <s v="SMB"/>
    <s v="ContactMatcher"/>
    <s v="K1DA13HKGT"/>
    <n v="36.624000000000002"/>
    <n v="3"/>
    <n v="0.2"/>
    <n v="13.734"/>
    <x v="40"/>
    <n v="22.89"/>
    <n v="6.867"/>
  </r>
  <r>
    <n v="1039"/>
    <s v="EMEA-2023-121818"/>
    <d v="2023-11-21T00:00:00"/>
    <n v="20231121"/>
    <s v="Theresa Paige"/>
    <s v="Sweden"/>
    <s v="Gothenburg"/>
    <s v="EMEA"/>
    <s v="NOR"/>
    <s v="Panasonic"/>
    <x v="97"/>
    <s v="Tech"/>
    <s v="SMB"/>
    <s v="ChatBot Plugin"/>
    <s v="9LWN9F2H1Y"/>
    <n v="23.968"/>
    <n v="7"/>
    <n v="0.2"/>
    <n v="2.6964000000000001"/>
    <x v="23"/>
    <n v="21.271599999999999"/>
    <n v="6.3814799999999998"/>
  </r>
  <r>
    <n v="1041"/>
    <s v="EMEA-2022-127670"/>
    <d v="2022-03-21T00:00:00"/>
    <n v="20220321"/>
    <s v="Isaac Paterson"/>
    <s v="Poland"/>
    <s v="Krakow"/>
    <s v="EMEA"/>
    <s v="EU-WEST"/>
    <s v="Phillips 66"/>
    <x v="1"/>
    <s v="Energy"/>
    <s v="Enterprise"/>
    <s v="ContactMatcher"/>
    <s v="43E83WH293"/>
    <n v="697.16"/>
    <n v="4"/>
    <n v="0"/>
    <n v="146.40360000000001"/>
    <x v="17"/>
    <n v="550.75639999999999"/>
    <n v="165.22691999999998"/>
  </r>
  <r>
    <n v="1042"/>
    <s v="EMEA-2022-102981"/>
    <d v="2022-09-07T00:00:00"/>
    <n v="20220907"/>
    <s v="Max McGrath"/>
    <s v="United Kingdom"/>
    <s v="London"/>
    <s v="EMEA"/>
    <s v="UKIR"/>
    <s v="Mitsubishi"/>
    <x v="82"/>
    <s v="Manufacturing"/>
    <s v="SMB"/>
    <s v="Data Smasher"/>
    <s v="PL4UJDX2PE"/>
    <n v="31.86"/>
    <n v="2"/>
    <n v="0"/>
    <n v="11.151"/>
    <x v="21"/>
    <n v="20.709"/>
    <n v="6.2126999999999999"/>
  </r>
  <r>
    <n v="1044"/>
    <s v="APJ-2023-115651"/>
    <d v="2023-07-10T00:00:00"/>
    <n v="20230710"/>
    <s v="Chloe May"/>
    <s v="Australia"/>
    <s v="Sydney"/>
    <s v="APJ"/>
    <s v="ANZ"/>
    <s v="Chevron"/>
    <x v="0"/>
    <s v="Energy"/>
    <s v="Strategic"/>
    <s v="ChatBot Plugin"/>
    <s v="41X7XFNNUU"/>
    <n v="8.84"/>
    <n v="5"/>
    <n v="0.2"/>
    <n v="2.9834999999999998"/>
    <x v="10"/>
    <n v="5.8564999999999996"/>
    <n v="1.7569499999999998"/>
  </r>
  <r>
    <n v="1046"/>
    <s v="APJ-2023-152702"/>
    <d v="2023-10-13T00:00:00"/>
    <n v="20231013"/>
    <s v="Jasmine Metcalfe"/>
    <s v="Australia"/>
    <s v="Melbourne"/>
    <s v="APJ"/>
    <s v="ANZ"/>
    <s v="Banco Santander"/>
    <x v="17"/>
    <s v="Finance"/>
    <s v="Enterprise"/>
    <s v="FinanceHub"/>
    <s v="BV35FAR5ZH"/>
    <n v="254.60400000000001"/>
    <n v="14"/>
    <n v="0.3"/>
    <n v="-18.186"/>
    <x v="13"/>
    <n v="272.79000000000002"/>
    <n v="81.837000000000003"/>
  </r>
  <r>
    <n v="1047"/>
    <s v="EMEA-2022-169103"/>
    <d v="2022-03-09T00:00:00"/>
    <n v="20220309"/>
    <s v="Pippa Brown"/>
    <s v="Germany"/>
    <s v="Hamburg"/>
    <s v="EMEA"/>
    <s v="EU-WEST"/>
    <s v="Volkswagen"/>
    <x v="58"/>
    <s v="Manufacturing"/>
    <s v="SMB"/>
    <s v="Site Analytics"/>
    <s v="4PY9CRC6HO"/>
    <n v="1363.96"/>
    <n v="5"/>
    <n v="0.2"/>
    <n v="85.247500000000002"/>
    <x v="17"/>
    <n v="1278.7125000000001"/>
    <n v="383.61375000000004"/>
  </r>
  <r>
    <n v="1049"/>
    <s v="AMER-2020-139192"/>
    <d v="2020-05-27T00:00:00"/>
    <n v="20200527"/>
    <s v="Rose Scott"/>
    <s v="United States"/>
    <s v="Los Angeles"/>
    <s v="AMER"/>
    <s v="NAMER"/>
    <s v="CVS Health"/>
    <x v="48"/>
    <s v="Retail"/>
    <s v="SMB"/>
    <s v="Site Analytics"/>
    <s v="WU8I760W1E"/>
    <n v="1113.5039999999999"/>
    <n v="12"/>
    <n v="0.2"/>
    <n v="125.2692"/>
    <x v="8"/>
    <n v="988.23479999999995"/>
    <n v="296.47044"/>
  </r>
  <r>
    <n v="1051"/>
    <s v="EMEA-2021-153500"/>
    <d v="2021-07-03T00:00:00"/>
    <n v="20210703"/>
    <s v="Thomas Ross"/>
    <s v="France"/>
    <s v="Paris"/>
    <s v="EMEA"/>
    <s v="EU-WEST"/>
    <s v="McKesson"/>
    <x v="12"/>
    <s v="Consumer Products"/>
    <s v="Strategic"/>
    <s v="SaaS Connector Pack"/>
    <s v="8FLUEWMN4J"/>
    <n v="168.464"/>
    <n v="2"/>
    <n v="0.2"/>
    <n v="-29.481200000000001"/>
    <x v="38"/>
    <n v="197.9452"/>
    <n v="59.383559999999996"/>
  </r>
  <r>
    <n v="1054"/>
    <s v="EMEA-2021-110667"/>
    <d v="2021-04-04T00:00:00"/>
    <n v="20210404"/>
    <s v="David Murray"/>
    <s v="United Kingdom"/>
    <s v="London"/>
    <s v="EMEA"/>
    <s v="UKIR"/>
    <s v="Samsung Electronics"/>
    <x v="19"/>
    <s v="Tech"/>
    <s v="Enterprise"/>
    <s v="ChatBot Plugin"/>
    <s v="88PSXKJDEL"/>
    <n v="11.16"/>
    <n v="2"/>
    <n v="0"/>
    <n v="4.3524000000000003"/>
    <x v="19"/>
    <n v="6.8075999999999999"/>
    <n v="2.0422799999999999"/>
  </r>
  <r>
    <n v="1058"/>
    <s v="AMER-2023-167150"/>
    <d v="2023-12-11T00:00:00"/>
    <n v="20231211"/>
    <s v="Trevor Clark"/>
    <s v="United States"/>
    <s v="Seattle"/>
    <s v="AMER"/>
    <s v="NAMER"/>
    <s v="Allianz"/>
    <x v="65"/>
    <s v="Finance"/>
    <s v="Strategic"/>
    <s v="ContactMatcher"/>
    <s v="I2LOXCX22E"/>
    <n v="19.936"/>
    <n v="4"/>
    <n v="0.2"/>
    <n v="7.2267999999999999"/>
    <x v="22"/>
    <n v="12.709199999999999"/>
    <n v="3.8127599999999995"/>
  </r>
  <r>
    <n v="1060"/>
    <s v="EMEA-2022-105284"/>
    <d v="2022-11-25T00:00:00"/>
    <n v="20221125"/>
    <s v="Zoe Lyman"/>
    <s v="France"/>
    <s v="Paris"/>
    <s v="EMEA"/>
    <s v="EU-WEST"/>
    <s v="UnitedHealth Group"/>
    <x v="81"/>
    <s v="Healthcare"/>
    <s v="Enterprise"/>
    <s v="Storage"/>
    <s v="Y6J7E3D3KC"/>
    <n v="4.4160000000000004"/>
    <n v="3"/>
    <n v="0.2"/>
    <n v="1.6008"/>
    <x v="0"/>
    <n v="2.8151999999999999"/>
    <n v="0.84455999999999998"/>
  </r>
  <r>
    <n v="1061"/>
    <s v="APJ-2021-125374"/>
    <d v="2021-03-23T00:00:00"/>
    <n v="20210323"/>
    <s v="Christian Gill"/>
    <s v="Japan"/>
    <s v="Tokyo"/>
    <s v="APJ"/>
    <s v="JAPN"/>
    <s v="Cisco Systems"/>
    <x v="42"/>
    <s v="Tech"/>
    <s v="SMB"/>
    <s v="FinanceHub"/>
    <s v="2AVQUZYRWN"/>
    <n v="107.77200000000001"/>
    <n v="2"/>
    <n v="0.3"/>
    <n v="-29.252400000000002"/>
    <x v="29"/>
    <n v="137.02440000000001"/>
    <n v="41.107320000000001"/>
  </r>
  <r>
    <n v="1062"/>
    <s v="AMER-2021-161263"/>
    <d v="2021-04-16T00:00:00"/>
    <n v="20210416"/>
    <s v="Victor Walsh"/>
    <s v="Mexico"/>
    <s v="Cancun"/>
    <s v="AMER"/>
    <s v="LATAM"/>
    <s v="Allianz"/>
    <x v="65"/>
    <s v="Finance"/>
    <s v="Strategic"/>
    <s v="OneView"/>
    <s v="2BNZY8107K"/>
    <n v="45.216000000000001"/>
    <n v="3"/>
    <n v="0.2"/>
    <n v="4.5216000000000003"/>
    <x v="19"/>
    <n v="40.694400000000002"/>
    <n v="12.208320000000001"/>
  </r>
  <r>
    <n v="1068"/>
    <s v="AMER-2022-157686"/>
    <d v="2022-10-02T00:00:00"/>
    <n v="20221002"/>
    <s v="John MacDonald"/>
    <s v="United States"/>
    <s v="Los Angeles"/>
    <s v="AMER"/>
    <s v="NAMER"/>
    <s v="Samsung Electronics"/>
    <x v="19"/>
    <s v="Tech"/>
    <s v="SMB"/>
    <s v="FinanceHub"/>
    <s v="LET1LUTSK4"/>
    <n v="194.84800000000001"/>
    <n v="4"/>
    <n v="0.2"/>
    <n v="12.178000000000001"/>
    <x v="32"/>
    <n v="182.67"/>
    <n v="54.800999999999995"/>
  </r>
  <r>
    <n v="1069"/>
    <s v="APJ-2023-139955"/>
    <d v="2023-09-29T00:00:00"/>
    <n v="20230929"/>
    <s v="Sophie Cornish"/>
    <s v="Japan"/>
    <s v="Osaka"/>
    <s v="APJ"/>
    <s v="JAPN"/>
    <s v="Humana"/>
    <x v="63"/>
    <s v="Healthcare"/>
    <s v="SMB"/>
    <s v="Support"/>
    <s v="JKSIHZV8WO"/>
    <n v="1.744"/>
    <n v="1"/>
    <n v="0.2"/>
    <n v="-0.3488"/>
    <x v="15"/>
    <n v="2.0928"/>
    <n v="0.62783999999999995"/>
  </r>
  <r>
    <n v="1070"/>
    <s v="EMEA-2021-150161"/>
    <d v="2021-07-25T00:00:00"/>
    <n v="20210725"/>
    <s v="Gordon Greene"/>
    <s v="France"/>
    <s v="Paris"/>
    <s v="EMEA"/>
    <s v="EU-WEST"/>
    <s v="Lowes"/>
    <x v="71"/>
    <s v="Retail"/>
    <s v="Enterprise"/>
    <s v="ContactMatcher"/>
    <s v="1J745P5YVW"/>
    <n v="25.175999999999998"/>
    <n v="4"/>
    <n v="0.7"/>
    <n v="-18.462399999999999"/>
    <x v="38"/>
    <n v="43.638399999999997"/>
    <n v="13.091519999999999"/>
  </r>
  <r>
    <n v="1071"/>
    <s v="AMER-2021-144652"/>
    <d v="2021-11-20T00:00:00"/>
    <n v="20211120"/>
    <s v="Jan Hemmings"/>
    <s v="United States"/>
    <s v="New York City"/>
    <s v="AMER"/>
    <s v="NAMER"/>
    <s v="Mitsubishi"/>
    <x v="82"/>
    <s v="Manufacturing"/>
    <s v="Enterprise"/>
    <s v="ChatBot Plugin"/>
    <s v="7JQCO6SEOJ"/>
    <n v="19.46"/>
    <n v="7"/>
    <n v="0"/>
    <n v="5.0595999999999997"/>
    <x v="6"/>
    <n v="14.400399999999999"/>
    <n v="4.3201199999999993"/>
  </r>
  <r>
    <n v="1072"/>
    <s v="EMEA-2022-152814"/>
    <d v="2022-04-29T00:00:00"/>
    <n v="20220429"/>
    <s v="Leah MacLeod"/>
    <s v="Russia"/>
    <s v="Moscow"/>
    <s v="EMEA"/>
    <s v="EU-EAST"/>
    <s v="Lukoil"/>
    <x v="86"/>
    <s v="Energy"/>
    <s v="Enterprise"/>
    <s v="Support"/>
    <s v="Z5ZSSWRIXV"/>
    <n v="29.472000000000001"/>
    <n v="3"/>
    <n v="0.2"/>
    <n v="9.9467999999999996"/>
    <x v="25"/>
    <n v="19.525200000000002"/>
    <n v="5.8575600000000003"/>
  </r>
  <r>
    <n v="1073"/>
    <s v="EMEA-2023-106943"/>
    <d v="2023-11-15T00:00:00"/>
    <n v="20231115"/>
    <s v="Ian McGrath"/>
    <s v="United Kingdom"/>
    <s v="London"/>
    <s v="EMEA"/>
    <s v="UKIR"/>
    <s v="Apple"/>
    <x v="73"/>
    <s v="Tech"/>
    <s v="SMB"/>
    <s v="ContactMatcher"/>
    <s v="696381UAE2"/>
    <n v="8.64"/>
    <n v="2"/>
    <n v="0.2"/>
    <n v="3.024"/>
    <x v="23"/>
    <n v="5.6159999999999997"/>
    <n v="1.6847999999999999"/>
  </r>
  <r>
    <n v="1074"/>
    <s v="AMER-2022-134348"/>
    <d v="2022-11-13T00:00:00"/>
    <n v="20221113"/>
    <s v="Carl Miller"/>
    <s v="Chile"/>
    <s v="Antofagasta"/>
    <s v="AMER"/>
    <s v="LATAM"/>
    <s v="Marathon Petroleum"/>
    <x v="80"/>
    <s v="Energy"/>
    <s v="SMB"/>
    <s v="ContactMatcher"/>
    <s v="B23F7OVUSY"/>
    <n v="6.27"/>
    <n v="5"/>
    <n v="0.7"/>
    <n v="-4.5979999999999999"/>
    <x v="0"/>
    <n v="10.867999999999901"/>
    <n v="3.26039999999997"/>
  </r>
  <r>
    <n v="1077"/>
    <s v="APJ-2022-161781"/>
    <d v="2022-09-30T00:00:00"/>
    <n v="20220930"/>
    <s v="Samantha Hardacre"/>
    <s v="India"/>
    <s v="Mumbai"/>
    <s v="APJ"/>
    <s v="IND"/>
    <s v="Apple"/>
    <x v="73"/>
    <s v="Tech"/>
    <s v="Enterprise"/>
    <s v="ChatBot Plugin"/>
    <s v="DV3RXL87LE"/>
    <n v="40.880000000000003"/>
    <n v="7"/>
    <n v="0"/>
    <n v="10.6288"/>
    <x v="21"/>
    <n v="30.251200000000001"/>
    <n v="9.0753599999999999"/>
  </r>
  <r>
    <n v="1078"/>
    <s v="AMER-2023-132521"/>
    <d v="2023-09-24T00:00:00"/>
    <n v="20230924"/>
    <s v="Rose Smith"/>
    <s v="Canada"/>
    <s v="Toronto"/>
    <s v="AMER"/>
    <s v="NAMER"/>
    <s v="Itochu"/>
    <x v="33"/>
    <s v="Finance"/>
    <s v="SMB"/>
    <s v="OneView"/>
    <s v="QRMX4W3OFQ"/>
    <n v="119.96"/>
    <n v="2"/>
    <n v="0"/>
    <n v="33.588799999999999"/>
    <x v="15"/>
    <n v="86.371199999999902"/>
    <n v="25.91135999999997"/>
  </r>
  <r>
    <n v="1081"/>
    <s v="AMER-2021-110016"/>
    <d v="2021-11-29T00:00:00"/>
    <n v="20211129"/>
    <s v="Alison Coleman"/>
    <s v="Brazil"/>
    <s v="SÃ£o Paulo"/>
    <s v="AMER"/>
    <s v="LATAM"/>
    <s v="Philip Morris International"/>
    <x v="39"/>
    <s v="Consumer Products"/>
    <s v="Strategic"/>
    <s v="Support"/>
    <s v="5HO4NVK1Q0"/>
    <n v="19.920000000000002"/>
    <n v="4"/>
    <n v="0"/>
    <n v="9.3623999999999992"/>
    <x v="6"/>
    <n v="10.557600000000001"/>
    <n v="3.1672800000000003"/>
  </r>
  <r>
    <n v="1083"/>
    <s v="EMEA-2022-143819"/>
    <d v="2022-03-02T00:00:00"/>
    <n v="20220302"/>
    <s v="Alison Davidson"/>
    <s v="United Kingdom"/>
    <s v="Woking"/>
    <s v="EMEA"/>
    <s v="UKIR"/>
    <s v="Fannie Mae"/>
    <x v="27"/>
    <s v="Finance"/>
    <s v="SMB"/>
    <s v="ContactMatcher"/>
    <s v="T25QNJYS3Q"/>
    <n v="836.59199999999998"/>
    <n v="8"/>
    <n v="0.4"/>
    <n v="-264.92079999999999"/>
    <x v="17"/>
    <n v="1101.5128"/>
    <n v="330.45383999999996"/>
  </r>
  <r>
    <n v="1087"/>
    <s v="EMEA-2022-167584"/>
    <d v="2022-08-13T00:00:00"/>
    <n v="20220813"/>
    <s v="Amy Scott"/>
    <s v="Netherlands"/>
    <s v="Amsterdam"/>
    <s v="EMEA"/>
    <s v="EU-WEST"/>
    <s v="Walmart"/>
    <x v="41"/>
    <s v="Retail"/>
    <s v="SMB"/>
    <s v="Support"/>
    <s v="PICAPOMVIH"/>
    <n v="6.48"/>
    <n v="1"/>
    <n v="0"/>
    <n v="3.1103999999999998"/>
    <x v="28"/>
    <n v="3.3696000000000002"/>
    <n v="1.01088"/>
  </r>
  <r>
    <n v="1088"/>
    <s v="AMER-2022-166163"/>
    <d v="2022-08-16T00:00:00"/>
    <n v="20220816"/>
    <s v="Irene Graham"/>
    <s v="United States"/>
    <s v="San Diego"/>
    <s v="AMER"/>
    <s v="NAMER"/>
    <s v="Sony"/>
    <x v="20"/>
    <s v="Tech"/>
    <s v="Strategic"/>
    <s v="Site Analytics"/>
    <s v="NMFZH0WC7H"/>
    <n v="71.975999999999999"/>
    <n v="3"/>
    <n v="0.2"/>
    <n v="7.1976000000000004"/>
    <x v="28"/>
    <n v="64.778400000000005"/>
    <n v="19.433520000000001"/>
  </r>
  <r>
    <n v="1090"/>
    <s v="EMEA-2023-158407"/>
    <d v="2023-06-05T00:00:00"/>
    <n v="20230605"/>
    <s v="Evan Ross"/>
    <s v="Sweden"/>
    <s v="Gothenburg"/>
    <s v="EMEA"/>
    <s v="NOR"/>
    <s v="Sysco"/>
    <x v="79"/>
    <s v="Consumer Products"/>
    <s v="Strategic"/>
    <s v="SaaS Connector Pack"/>
    <s v="82K2HTG4FO"/>
    <n v="31.984000000000002"/>
    <n v="2"/>
    <n v="0.2"/>
    <n v="1.9990000000000001"/>
    <x v="27"/>
    <n v="29.984999999999999"/>
    <n v="8.9954999999999998"/>
  </r>
  <r>
    <n v="1092"/>
    <s v="AMER-2021-143490"/>
    <d v="2021-12-06T00:00:00"/>
    <n v="20211206"/>
    <s v="Pippa Blake"/>
    <s v="United States"/>
    <s v="Seattle"/>
    <s v="AMER"/>
    <s v="NAMER"/>
    <s v="Caterpillar"/>
    <x v="95"/>
    <s v="Manufacturing"/>
    <s v="SMB"/>
    <s v="ChatBot Plugin"/>
    <s v="CWSHY4EMTE"/>
    <n v="120.15"/>
    <n v="9"/>
    <n v="0"/>
    <n v="33.642000000000003"/>
    <x v="14"/>
    <n v="86.507999999999996"/>
    <n v="25.952399999999997"/>
  </r>
  <r>
    <n v="1094"/>
    <s v="APJ-2021-165085"/>
    <d v="2021-12-27T00:00:00"/>
    <n v="20211227"/>
    <s v="Penelope Ball"/>
    <s v="China"/>
    <s v="Shenzhen"/>
    <s v="APJ"/>
    <s v="APAC"/>
    <s v="Tesco"/>
    <x v="23"/>
    <s v="Retail"/>
    <s v="Enterprise"/>
    <s v="Support"/>
    <s v="NDYELBL94Z"/>
    <n v="28.9"/>
    <n v="5"/>
    <n v="0"/>
    <n v="14.161"/>
    <x v="14"/>
    <n v="14.7389999999999"/>
    <n v="4.4216999999999693"/>
  </r>
  <r>
    <n v="1096"/>
    <s v="EMEA-2023-160423"/>
    <d v="2023-01-22T00:00:00"/>
    <n v="20230122"/>
    <s v="Wanda Hardacre"/>
    <s v="Sweden"/>
    <s v="Stockholm"/>
    <s v="EMEA"/>
    <s v="NOR"/>
    <s v="Costco Wholesale"/>
    <x v="11"/>
    <s v="Retail"/>
    <s v="Enterprise"/>
    <s v="Marketing Suite - Gold"/>
    <s v="NSYDKZ84G1"/>
    <n v="348.20800000000003"/>
    <n v="7"/>
    <n v="0.2"/>
    <n v="30.4682"/>
    <x v="44"/>
    <n v="317.7398"/>
    <n v="95.321939999999998"/>
  </r>
  <r>
    <n v="1098"/>
    <s v="AMER-2020-159338"/>
    <d v="2020-06-25T00:00:00"/>
    <n v="20200625"/>
    <s v="Chloe May"/>
    <s v="United States"/>
    <s v="New York City"/>
    <s v="AMER"/>
    <s v="NAMER"/>
    <s v="Chevron"/>
    <x v="0"/>
    <s v="Energy"/>
    <s v="Strategic"/>
    <s v="ContactMatcher"/>
    <s v="MY1ZTK704V"/>
    <n v="447.84"/>
    <n v="5"/>
    <n v="0.2"/>
    <n v="11.196"/>
    <x v="3"/>
    <n v="436.64399999999898"/>
    <n v="130.99319999999969"/>
  </r>
  <r>
    <n v="1099"/>
    <s v="AMER-2022-107216"/>
    <d v="2022-06-15T00:00:00"/>
    <n v="20220615"/>
    <s v="Oliver Coleman"/>
    <s v="United States"/>
    <s v="Los Angeles"/>
    <s v="AMER"/>
    <s v="NAMER"/>
    <s v="Panasonic"/>
    <x v="97"/>
    <s v="Tech"/>
    <s v="Enterprise"/>
    <s v="ChatBot Plugin"/>
    <s v="6CJP6GZY52"/>
    <n v="7.04"/>
    <n v="4"/>
    <n v="0"/>
    <n v="2.0415999999999999"/>
    <x v="1"/>
    <n v="4.9984000000000002"/>
    <n v="1.49952"/>
  </r>
  <r>
    <n v="1103"/>
    <s v="APJ-2023-145863"/>
    <d v="2023-04-22T00:00:00"/>
    <n v="20230422"/>
    <s v="Simon Payne"/>
    <s v="Japan"/>
    <s v="Tokyo"/>
    <s v="APJ"/>
    <s v="JAPN"/>
    <s v="Tyson Foods"/>
    <x v="31"/>
    <s v="Consumer Products"/>
    <s v="SMB"/>
    <s v="ContactMatcher"/>
    <s v="VMU0J3TE7N"/>
    <n v="2.694"/>
    <n v="3"/>
    <n v="0.8"/>
    <n v="-4.7145000000000001"/>
    <x v="4"/>
    <n v="7.4085000000000001"/>
    <n v="2.22255"/>
  </r>
  <r>
    <n v="1105"/>
    <s v="AMER-2022-112340"/>
    <d v="2022-10-22T00:00:00"/>
    <n v="20221022"/>
    <s v="Amy Edmunds"/>
    <s v="United States"/>
    <s v="Columbus"/>
    <s v="AMER"/>
    <s v="NAMER"/>
    <s v="Goldman Sachs Group"/>
    <x v="70"/>
    <s v="Finance"/>
    <s v="SMB"/>
    <s v="Support"/>
    <s v="VZFL50Y11X"/>
    <n v="22.92"/>
    <n v="3"/>
    <n v="0"/>
    <n v="11.2308"/>
    <x v="32"/>
    <n v="11.6892"/>
    <n v="3.5067599999999999"/>
  </r>
  <r>
    <n v="1106"/>
    <s v="APJ-2022-110156"/>
    <d v="2022-11-20T00:00:00"/>
    <n v="20221120"/>
    <s v="Sam Parsons"/>
    <s v="Japan"/>
    <s v="Tokyo"/>
    <s v="APJ"/>
    <s v="JAPN"/>
    <s v="Siemens"/>
    <x v="13"/>
    <s v="Manufacturing"/>
    <s v="SMB"/>
    <s v="Marketing Suite - Gold"/>
    <s v="XH9K9A8DW6"/>
    <n v="100.70399999999999"/>
    <n v="6"/>
    <n v="0.2"/>
    <n v="-16.3644"/>
    <x v="0"/>
    <n v="117.0684"/>
    <n v="35.120519999999999"/>
  </r>
  <r>
    <n v="1114"/>
    <s v="AMER-2023-140585"/>
    <d v="2023-12-19T00:00:00"/>
    <n v="20231219"/>
    <s v="Faith Jones"/>
    <s v="United States"/>
    <s v="Louisville"/>
    <s v="AMER"/>
    <s v="NAMER"/>
    <s v="Sony"/>
    <x v="20"/>
    <s v="Tech"/>
    <s v="SMB"/>
    <s v="ContactMatcher"/>
    <s v="2WK9JFNK8B"/>
    <n v="46.671999999999997"/>
    <n v="2"/>
    <n v="0.2"/>
    <n v="16.3352"/>
    <x v="22"/>
    <n v="30.336799999999901"/>
    <n v="9.1010399999999692"/>
  </r>
  <r>
    <n v="1117"/>
    <s v="AMER-2022-144855"/>
    <d v="2022-07-23T00:00:00"/>
    <n v="20220723"/>
    <s v="Richard Carr"/>
    <s v="United States"/>
    <s v="Los Angeles"/>
    <s v="AMER"/>
    <s v="NAMER"/>
    <s v="Petrobras"/>
    <x v="85"/>
    <s v="Energy"/>
    <s v="Strategic"/>
    <s v="FinanceHub"/>
    <s v="L9A3UENJ8M"/>
    <n v="6.3"/>
    <n v="2"/>
    <n v="0"/>
    <n v="3.024"/>
    <x v="16"/>
    <n v="3.2759999999999998"/>
    <n v="0.9827999999999999"/>
  </r>
  <r>
    <n v="1118"/>
    <s v="EMEA-2021-142755"/>
    <d v="2021-09-04T00:00:00"/>
    <n v="20210904"/>
    <s v="Jacob Vaughan"/>
    <s v="Finland"/>
    <s v="Helsinki"/>
    <s v="EMEA"/>
    <s v="NOR"/>
    <s v="BNP Paribas"/>
    <x v="3"/>
    <s v="Finance"/>
    <s v="SMB"/>
    <s v="Support"/>
    <s v="LTSB14PZYD"/>
    <n v="279.89999999999998"/>
    <n v="5"/>
    <n v="0"/>
    <n v="137.15100000000001"/>
    <x v="11"/>
    <n v="142.748999999999"/>
    <n v="42.824699999999702"/>
  </r>
  <r>
    <n v="1122"/>
    <s v="EMEA-2020-147627"/>
    <d v="2020-01-21T00:00:00"/>
    <n v="20200121"/>
    <s v="Austin Peters"/>
    <s v="United Arab Emirates"/>
    <s v="Dubai"/>
    <s v="EMEA"/>
    <s v="MEA"/>
    <s v="Lowes"/>
    <x v="71"/>
    <s v="Retail"/>
    <s v="SMB"/>
    <s v="Site Analytics"/>
    <s v="YSPTDWBFPL"/>
    <n v="699.93"/>
    <n v="7"/>
    <n v="0"/>
    <n v="181.98179999999999"/>
    <x v="46"/>
    <n v="517.94819999999902"/>
    <n v="155.38445999999971"/>
  </r>
  <r>
    <n v="1128"/>
    <s v="APJ-2021-105970"/>
    <d v="2021-03-02T00:00:00"/>
    <n v="20210302"/>
    <s v="Joe Wallace"/>
    <s v="India"/>
    <s v="Mumbai"/>
    <s v="APJ"/>
    <s v="IND"/>
    <s v="Nissan Motor"/>
    <x v="30"/>
    <s v="Transportation"/>
    <s v="Enterprise"/>
    <s v="ChatBot Plugin"/>
    <s v="QY4TY6YYHS"/>
    <n v="10.16"/>
    <n v="1"/>
    <n v="0"/>
    <n v="2.6415999999999999"/>
    <x v="29"/>
    <n v="7.5183999999999997"/>
    <n v="2.2555199999999997"/>
  </r>
  <r>
    <n v="1130"/>
    <s v="EMEA-2022-112102"/>
    <d v="2022-04-13T00:00:00"/>
    <n v="20220413"/>
    <s v="Alan White"/>
    <s v="Spain"/>
    <s v="Madrid"/>
    <s v="EMEA"/>
    <s v="EU-WEST"/>
    <s v="Amazon"/>
    <x v="44"/>
    <s v="Tech"/>
    <s v="SMB"/>
    <s v="ContactMatcher"/>
    <s v="QBCYWQMZDS"/>
    <n v="343.92"/>
    <n v="4"/>
    <n v="0"/>
    <n v="75.662400000000005"/>
    <x v="25"/>
    <n v="268.25760000000002"/>
    <n v="80.477280000000007"/>
  </r>
  <r>
    <n v="1133"/>
    <s v="AMER-2022-114776"/>
    <d v="2022-12-07T00:00:00"/>
    <n v="20221207"/>
    <s v="Jennifer Dowd"/>
    <s v="United States"/>
    <s v="Tampa"/>
    <s v="AMER"/>
    <s v="NAMER"/>
    <s v="Gazprom"/>
    <x v="45"/>
    <s v="Energy"/>
    <s v="Strategic"/>
    <s v="Support"/>
    <s v="UCZ6WQI71L"/>
    <n v="19.440000000000001"/>
    <n v="3"/>
    <n v="0"/>
    <n v="9.3312000000000008"/>
    <x v="5"/>
    <n v="10.1088"/>
    <n v="3.0326400000000002"/>
  </r>
  <r>
    <n v="1134"/>
    <s v="EMEA-2022-134908"/>
    <d v="2022-06-06T00:00:00"/>
    <n v="20220606"/>
    <s v="Dylan Mills"/>
    <s v="France"/>
    <s v="Paris"/>
    <s v="EMEA"/>
    <s v="EU-WEST"/>
    <s v="Exxon Mobil"/>
    <x v="83"/>
    <s v="Energy"/>
    <s v="Enterprise"/>
    <s v="Marketing Suite - Gold"/>
    <s v="K0O4HDNQMO"/>
    <n v="124.608"/>
    <n v="4"/>
    <n v="0.2"/>
    <n v="-23.364000000000001"/>
    <x v="1"/>
    <n v="147.97200000000001"/>
    <n v="44.391600000000004"/>
  </r>
  <r>
    <n v="1136"/>
    <s v="EMEA-2022-148803"/>
    <d v="2022-12-12T00:00:00"/>
    <n v="20221212"/>
    <s v="Matt Kelly"/>
    <s v="Germany"/>
    <s v="Stuttgart"/>
    <s v="EMEA"/>
    <s v="EU-WEST"/>
    <s v="Alphabet"/>
    <x v="92"/>
    <s v="Tech"/>
    <s v="SMB"/>
    <s v="Marketing Suite - Gold"/>
    <s v="727SX6UC7S"/>
    <n v="85.224000000000004"/>
    <n v="3"/>
    <n v="0.2"/>
    <n v="7.4570999999999996"/>
    <x v="5"/>
    <n v="77.766900000000007"/>
    <n v="23.330070000000003"/>
  </r>
  <r>
    <n v="1137"/>
    <s v="APJ-2022-152170"/>
    <d v="2022-11-13T00:00:00"/>
    <n v="20221113"/>
    <s v="Frank Newman"/>
    <s v="India"/>
    <s v="Mumbai"/>
    <s v="APJ"/>
    <s v="IND"/>
    <s v="CVS Health"/>
    <x v="48"/>
    <s v="Retail"/>
    <s v="Strategic"/>
    <s v="SaaS Connector Pack - Gold"/>
    <s v="IDE3IT566I"/>
    <n v="287.52"/>
    <n v="8"/>
    <n v="0"/>
    <n v="129.38399999999999"/>
    <x v="0"/>
    <n v="158.136"/>
    <n v="47.440799999999996"/>
  </r>
  <r>
    <n v="1142"/>
    <s v="AMER-2020-146969"/>
    <d v="2020-09-29T00:00:00"/>
    <n v="20200929"/>
    <s v="Stephen Dyer"/>
    <s v="United States"/>
    <s v="New York City"/>
    <s v="AMER"/>
    <s v="NAMER"/>
    <s v="AT&amp;T"/>
    <x v="60"/>
    <s v="Communications"/>
    <s v="SMB"/>
    <s v="SaaS Connector Pack"/>
    <s v="MBORZ9MNEE"/>
    <n v="204.6"/>
    <n v="2"/>
    <n v="0"/>
    <n v="53.195999999999998"/>
    <x v="30"/>
    <n v="151.404"/>
    <n v="45.421199999999999"/>
  </r>
  <r>
    <n v="1147"/>
    <s v="AMER-2021-112452"/>
    <d v="2021-04-04T00:00:00"/>
    <n v="20210404"/>
    <s v="Claire Springer"/>
    <s v="Brazil"/>
    <s v="Manaus"/>
    <s v="AMER"/>
    <s v="LATAM"/>
    <s v="Airbus"/>
    <x v="68"/>
    <s v="Manufacturing"/>
    <s v="SMB"/>
    <s v="OneView"/>
    <s v="2ROX2CCS5Y"/>
    <n v="644.07600000000002"/>
    <n v="2"/>
    <n v="0.1"/>
    <n v="107.346"/>
    <x v="19"/>
    <n v="536.73"/>
    <n v="161.01900000000001"/>
  </r>
  <r>
    <n v="1152"/>
    <s v="AMER-2021-113971"/>
    <d v="2021-05-08T00:00:00"/>
    <n v="20210508"/>
    <s v="Felicity King"/>
    <s v="Mexico"/>
    <s v="Guadalajara"/>
    <s v="AMER"/>
    <s v="LATAM"/>
    <s v="CVS Health"/>
    <x v="48"/>
    <s v="Retail"/>
    <s v="Strategic"/>
    <s v="SaaS Connector Pack"/>
    <s v="G9LUO5NNV7"/>
    <n v="8.3520000000000003"/>
    <n v="6"/>
    <n v="0.2"/>
    <n v="1.2527999999999999"/>
    <x v="33"/>
    <n v="7.0991999999999997"/>
    <n v="2.1297599999999997"/>
  </r>
  <r>
    <n v="1153"/>
    <s v="EMEA-2023-160395"/>
    <d v="2023-01-01T00:00:00"/>
    <n v="20230101"/>
    <s v="Lillian Hodges"/>
    <s v="Israel"/>
    <s v="Jerusalem"/>
    <s v="EMEA"/>
    <s v="EU-EAST"/>
    <s v="Merck"/>
    <x v="59"/>
    <s v="Healthcare"/>
    <s v="Strategic"/>
    <s v="ChatBot Plugin"/>
    <s v="3N3UKFTAH5"/>
    <n v="3.64"/>
    <n v="2"/>
    <n v="0"/>
    <n v="1.6379999999999999"/>
    <x v="44"/>
    <n v="2.0019999999999998"/>
    <n v="0.60059999999999991"/>
  </r>
  <r>
    <n v="1155"/>
    <s v="EMEA-2020-136567"/>
    <d v="2020-12-20T00:00:00"/>
    <n v="20201220"/>
    <s v="Wanda Hardacre"/>
    <s v="Spain"/>
    <s v="Zaragoza"/>
    <s v="EMEA"/>
    <s v="EU-WEST"/>
    <s v="Costco Wholesale"/>
    <x v="11"/>
    <s v="Retail"/>
    <s v="Enterprise"/>
    <s v="Marketing Suite - Gold"/>
    <s v="2HVGLU4UY0"/>
    <n v="122.48"/>
    <n v="2"/>
    <n v="0"/>
    <n v="0"/>
    <x v="20"/>
    <n v="122.48"/>
    <n v="36.744"/>
  </r>
  <r>
    <n v="1159"/>
    <s v="AMER-2022-149314"/>
    <d v="2022-07-03T00:00:00"/>
    <n v="20220703"/>
    <s v="Robert McGrath"/>
    <s v="United States"/>
    <s v="New York City"/>
    <s v="AMER"/>
    <s v="NAMER"/>
    <s v="Walgreens"/>
    <x v="35"/>
    <s v="Retail"/>
    <s v="Strategic"/>
    <s v="FinanceHub"/>
    <s v="HFR66KBLIY"/>
    <n v="195.184"/>
    <n v="1"/>
    <n v="0.2"/>
    <n v="19.5184"/>
    <x v="16"/>
    <n v="175.66559999999899"/>
    <n v="52.699679999999695"/>
  </r>
  <r>
    <n v="1160"/>
    <s v="EMEA-2023-147039"/>
    <d v="2023-06-30T00:00:00"/>
    <n v="20230630"/>
    <s v="Kimberly Short"/>
    <s v="Luxembourg"/>
    <s v="Luxembourg"/>
    <s v="EMEA"/>
    <s v="EU-WEST"/>
    <s v="Chevron"/>
    <x v="0"/>
    <s v="Energy"/>
    <s v="SMB"/>
    <s v="OneView"/>
    <s v="7VSJL58KL7"/>
    <n v="362.94"/>
    <n v="3"/>
    <n v="0"/>
    <n v="90.734999999999999"/>
    <x v="27"/>
    <n v="272.20499999999998"/>
    <n v="81.66149999999999"/>
  </r>
  <r>
    <n v="1162"/>
    <s v="AMER-2020-126522"/>
    <d v="2020-09-01T00:00:00"/>
    <n v="20200901"/>
    <s v="Bella Payne"/>
    <s v="United States"/>
    <s v="Virginia Beach"/>
    <s v="AMER"/>
    <s v="NAMER"/>
    <s v="AmerisourceBergen"/>
    <x v="52"/>
    <s v="Healthcare"/>
    <s v="SMB"/>
    <s v="ChatBot Plugin"/>
    <s v="XDN2QKWRVC"/>
    <n v="53.94"/>
    <n v="3"/>
    <n v="0"/>
    <n v="15.6426"/>
    <x v="30"/>
    <n v="38.297399999999897"/>
    <n v="11.489219999999969"/>
  </r>
  <r>
    <n v="1163"/>
    <s v="EMEA-2020-127964"/>
    <d v="2020-03-03T00:00:00"/>
    <n v="20200303"/>
    <s v="Lisa Peake"/>
    <s v="United Kingdom"/>
    <s v="London"/>
    <s v="EMEA"/>
    <s v="UKIR"/>
    <s v="CVS Health"/>
    <x v="48"/>
    <s v="Retail"/>
    <s v="Enterprise"/>
    <s v="Site Analytics"/>
    <s v="EEXZF71T7M"/>
    <n v="9.99"/>
    <n v="1"/>
    <n v="0"/>
    <n v="4.5953999999999997"/>
    <x v="34"/>
    <n v="5.3945999999999996"/>
    <n v="1.6183799999999999"/>
  </r>
  <r>
    <n v="1166"/>
    <s v="AMER-2020-117709"/>
    <d v="2020-05-04T00:00:00"/>
    <n v="20200504"/>
    <s v="Jake Berry"/>
    <s v="Brazil"/>
    <s v="Rio de Janeiro"/>
    <s v="AMER"/>
    <s v="LATAM"/>
    <s v="PepsiCo"/>
    <x v="88"/>
    <s v="Consumer Products"/>
    <s v="SMB"/>
    <s v="ContactMatcher"/>
    <s v="5AA9ABLZM6"/>
    <n v="46.8"/>
    <n v="4"/>
    <n v="0"/>
    <n v="21.06"/>
    <x v="8"/>
    <n v="25.74"/>
    <n v="7.7219999999999995"/>
  </r>
  <r>
    <n v="1167"/>
    <s v="AMER-2021-125416"/>
    <d v="2021-11-02T00:00:00"/>
    <n v="20211102"/>
    <s v="Penelope Nash"/>
    <s v="Canada"/>
    <s v="Toronto"/>
    <s v="AMER"/>
    <s v="NAMER"/>
    <s v="Home Depot"/>
    <x v="8"/>
    <s v="Retail"/>
    <s v="SMB"/>
    <s v="Data Smasher"/>
    <s v="I1YB2F2JIC"/>
    <n v="447.93"/>
    <n v="9"/>
    <n v="0"/>
    <n v="49.272300000000001"/>
    <x v="6"/>
    <n v="398.65769999999998"/>
    <n v="119.59730999999999"/>
  </r>
  <r>
    <n v="1168"/>
    <s v="EMEA-2023-145226"/>
    <d v="2023-12-09T00:00:00"/>
    <n v="20231209"/>
    <s v="Molly Rees"/>
    <s v="United Kingdom"/>
    <s v="London"/>
    <s v="EMEA"/>
    <s v="UKIR"/>
    <s v="Goldman Sachs Group"/>
    <x v="70"/>
    <s v="Finance"/>
    <s v="SMB"/>
    <s v="SaaS Connector Pack"/>
    <s v="XXZI8DEVLC"/>
    <n v="109.48"/>
    <n v="2"/>
    <n v="0"/>
    <n v="33.938800000000001"/>
    <x v="22"/>
    <n v="75.541200000000003"/>
    <n v="22.66236"/>
  </r>
  <r>
    <n v="1172"/>
    <s v="AMER-2020-100279"/>
    <d v="2020-03-10T00:00:00"/>
    <n v="20200310"/>
    <s v="Luke Davidson"/>
    <s v="Brazil"/>
    <s v="SÃ£o Paulo"/>
    <s v="AMER"/>
    <s v="LATAM"/>
    <s v="Ford Motor"/>
    <x v="72"/>
    <s v="Manufacturing"/>
    <s v="SMB"/>
    <s v="Support"/>
    <s v="NI5MITNJ98"/>
    <n v="22.38"/>
    <n v="2"/>
    <n v="0"/>
    <n v="10.7424"/>
    <x v="34"/>
    <n v="11.6375999999999"/>
    <n v="3.49127999999997"/>
  </r>
  <r>
    <n v="1173"/>
    <s v="AMER-2020-158064"/>
    <d v="2020-04-21T00:00:00"/>
    <n v="20200421"/>
    <s v="Irene Clark"/>
    <s v="United States"/>
    <s v="New York City"/>
    <s v="AMER"/>
    <s v="NAMER"/>
    <s v="Comcast"/>
    <x v="51"/>
    <s v="Communications"/>
    <s v="SMB"/>
    <s v="ContactMatcher"/>
    <s v="339ICIGWV1"/>
    <n v="16.52"/>
    <n v="5"/>
    <n v="0.2"/>
    <n v="5.5754999999999999"/>
    <x v="41"/>
    <n v="10.9445"/>
    <n v="3.28335"/>
  </r>
  <r>
    <n v="1174"/>
    <s v="APJ-2021-104430"/>
    <d v="2021-10-22T00:00:00"/>
    <n v="20211022"/>
    <s v="Ava Ellison"/>
    <s v="Australia"/>
    <s v="Geelong"/>
    <s v="APJ"/>
    <s v="ANZ"/>
    <s v="Oracle"/>
    <x v="29"/>
    <s v="Tech"/>
    <s v="SMB"/>
    <s v="ContactMatcher"/>
    <s v="CYEBLW1L65"/>
    <n v="5.1760000000000002"/>
    <n v="4"/>
    <n v="0.8"/>
    <n v="-7.7640000000000002"/>
    <x v="2"/>
    <n v="12.94"/>
    <n v="3.8819999999999997"/>
  </r>
  <r>
    <n v="1175"/>
    <s v="EMEA-2021-132080"/>
    <d v="2021-08-22T00:00:00"/>
    <n v="20210822"/>
    <s v="Virginia Murray"/>
    <s v="United Kingdom"/>
    <s v="London"/>
    <s v="EMEA"/>
    <s v="UKIR"/>
    <s v="McKesson"/>
    <x v="12"/>
    <s v="Consumer Products"/>
    <s v="Strategic"/>
    <s v="ContactMatcher"/>
    <s v="SAA08HNIV4"/>
    <n v="50.112000000000002"/>
    <n v="6"/>
    <n v="0.2"/>
    <n v="16.2864"/>
    <x v="37"/>
    <n v="33.825600000000001"/>
    <n v="10.147679999999999"/>
  </r>
  <r>
    <n v="1176"/>
    <s v="EMEA-2022-161207"/>
    <d v="2022-08-30T00:00:00"/>
    <n v="20220830"/>
    <s v="Anna Bower"/>
    <s v="Greece"/>
    <s v="Athens"/>
    <s v="EMEA"/>
    <s v="EU-EAST"/>
    <s v="Airbus"/>
    <x v="68"/>
    <s v="Manufacturing"/>
    <s v="Enterprise"/>
    <s v="Support"/>
    <s v="SXO4L6J8HI"/>
    <n v="27.93"/>
    <n v="3"/>
    <n v="0"/>
    <n v="8.0997000000000003"/>
    <x v="28"/>
    <n v="19.830300000000001"/>
    <n v="5.94909"/>
  </r>
  <r>
    <n v="1177"/>
    <s v="AMER-2020-120243"/>
    <d v="2020-12-27T00:00:00"/>
    <n v="20201227"/>
    <s v="Samantha Piper"/>
    <s v="United States"/>
    <s v="New York City"/>
    <s v="AMER"/>
    <s v="NAMER"/>
    <s v="Fannie Mae"/>
    <x v="27"/>
    <s v="Finance"/>
    <s v="Enterprise"/>
    <s v="FinanceHub"/>
    <s v="LY82JGPO5Y"/>
    <n v="11.56"/>
    <n v="4"/>
    <n v="0"/>
    <n v="5.4332000000000003"/>
    <x v="20"/>
    <n v="6.1268000000000002"/>
    <n v="1.8380399999999999"/>
  </r>
  <r>
    <n v="1178"/>
    <s v="APJ-2022-113621"/>
    <d v="2022-12-02T00:00:00"/>
    <n v="20221202"/>
    <s v="Anne Lee"/>
    <s v="China"/>
    <s v="Guangzhou"/>
    <s v="APJ"/>
    <s v="APAC"/>
    <s v="Oracle"/>
    <x v="29"/>
    <s v="Tech"/>
    <s v="SMB"/>
    <s v="FinanceHub"/>
    <s v="SC6XM97GY6"/>
    <n v="172.5"/>
    <n v="2"/>
    <n v="0"/>
    <n v="51.75"/>
    <x v="5"/>
    <n v="120.75"/>
    <n v="36.225000000000001"/>
  </r>
  <r>
    <n v="1180"/>
    <s v="APJ-2022-168081"/>
    <d v="2022-04-25T00:00:00"/>
    <n v="20220425"/>
    <s v="Zoe Bond"/>
    <s v="Japan"/>
    <s v="Tokyo"/>
    <s v="APJ"/>
    <s v="JAPN"/>
    <s v="Walt Disney"/>
    <x v="91"/>
    <s v="Communications"/>
    <s v="Enterprise"/>
    <s v="Data Smasher"/>
    <s v="3YZ4NHK3YD"/>
    <n v="258.69600000000003"/>
    <n v="3"/>
    <n v="0.2"/>
    <n v="64.674000000000007"/>
    <x v="25"/>
    <n v="194.02199999999999"/>
    <n v="58.206599999999995"/>
  </r>
  <r>
    <n v="1181"/>
    <s v="AMER-2020-128146"/>
    <d v="2020-06-21T00:00:00"/>
    <n v="20200621"/>
    <s v="Anthony Sanderson"/>
    <s v="Argentina"/>
    <s v="Buenos Aires"/>
    <s v="AMER"/>
    <s v="LATAM"/>
    <s v="American Express"/>
    <x v="55"/>
    <s v="Finance"/>
    <s v="SMB"/>
    <s v="Site Analytics"/>
    <s v="1TK2ONEQOA"/>
    <n v="1322.93"/>
    <n v="7"/>
    <n v="0"/>
    <n v="357.19110000000001"/>
    <x v="3"/>
    <n v="965.73889999999994"/>
    <n v="289.72166999999996"/>
  </r>
  <r>
    <n v="1183"/>
    <s v="EMEA-2023-138779"/>
    <d v="2023-01-15T00:00:00"/>
    <n v="20230115"/>
    <s v="Bella Powell"/>
    <s v="Sweden"/>
    <s v="Stockholm"/>
    <s v="EMEA"/>
    <s v="NOR"/>
    <s v="CVS Health"/>
    <x v="48"/>
    <s v="Retail"/>
    <s v="SMB"/>
    <s v="SaaS Connector Pack - Gold"/>
    <s v="M0GXEDQE4A"/>
    <n v="21.744"/>
    <n v="1"/>
    <n v="0.2"/>
    <n v="7.3385999999999996"/>
    <x v="44"/>
    <n v="14.4054"/>
    <n v="4.3216200000000002"/>
  </r>
  <r>
    <n v="1185"/>
    <s v="AMER-2020-127131"/>
    <d v="2020-11-24T00:00:00"/>
    <n v="20201124"/>
    <s v="Justin Carr"/>
    <s v="Canada"/>
    <s v="Toronto"/>
    <s v="AMER"/>
    <s v="NAMER"/>
    <s v="ConocoPhillips"/>
    <x v="75"/>
    <s v="Energy"/>
    <s v="Strategic"/>
    <s v="ContactMatcher"/>
    <s v="C0RFAVXNKZ"/>
    <n v="12.096"/>
    <n v="7"/>
    <n v="0.2"/>
    <n v="4.2336"/>
    <x v="7"/>
    <n v="7.8624000000000001"/>
    <n v="2.3587199999999999"/>
  </r>
  <r>
    <n v="1189"/>
    <s v="AMER-2023-117212"/>
    <d v="2023-02-27T00:00:00"/>
    <n v="20230227"/>
    <s v="David McDonald"/>
    <s v="United States"/>
    <s v="New York City"/>
    <s v="AMER"/>
    <s v="NAMER"/>
    <s v="Prudential Financial"/>
    <x v="43"/>
    <s v="Finance"/>
    <s v="Enterprise"/>
    <s v="OneView"/>
    <s v="K87O08RSRI"/>
    <n v="81.92"/>
    <n v="4"/>
    <n v="0"/>
    <n v="22.118400000000001"/>
    <x v="31"/>
    <n v="59.801600000000001"/>
    <n v="17.940480000000001"/>
  </r>
  <r>
    <n v="1194"/>
    <s v="EMEA-2021-130519"/>
    <d v="2021-09-15T00:00:00"/>
    <n v="20210915"/>
    <s v="Ella Simpson"/>
    <s v="Germany"/>
    <s v="Hanover"/>
    <s v="EMEA"/>
    <s v="EU-WEST"/>
    <s v="HonHai Precision Industry"/>
    <x v="54"/>
    <s v="Tech"/>
    <s v="Strategic"/>
    <s v="Support"/>
    <s v="XWBCRE57MJ"/>
    <n v="15.552"/>
    <n v="3"/>
    <n v="0.2"/>
    <n v="5.4432"/>
    <x v="11"/>
    <n v="10.108799999999899"/>
    <n v="3.0326399999999696"/>
  </r>
  <r>
    <n v="1198"/>
    <s v="APJ-2022-130946"/>
    <d v="2022-04-09T00:00:00"/>
    <n v="20220409"/>
    <s v="Pippa Brown"/>
    <s v="Japan"/>
    <s v="Tokyo"/>
    <s v="APJ"/>
    <s v="JAPN"/>
    <s v="Volkswagen"/>
    <x v="58"/>
    <s v="Manufacturing"/>
    <s v="SMB"/>
    <s v="Data Smasher"/>
    <s v="YHF3EHTG1N"/>
    <n v="431.928"/>
    <n v="9"/>
    <n v="0.2"/>
    <n v="64.789199999999994"/>
    <x v="25"/>
    <n v="367.1388"/>
    <n v="110.14164"/>
  </r>
  <r>
    <n v="1201"/>
    <s v="EMEA-2022-114727"/>
    <d v="2022-07-19T00:00:00"/>
    <n v="20220719"/>
    <s v="Eric Mills"/>
    <s v="Russia"/>
    <s v="Moscow"/>
    <s v="EMEA"/>
    <s v="EU-EAST"/>
    <s v="Marathon Petroleum"/>
    <x v="80"/>
    <s v="Energy"/>
    <s v="Strategic"/>
    <s v="FinanceHub"/>
    <s v="XOXWWZV8VQ"/>
    <n v="544.00800000000004"/>
    <n v="3"/>
    <n v="0.2"/>
    <n v="40.800600000000003"/>
    <x v="16"/>
    <n v="503.20740000000001"/>
    <n v="150.96222"/>
  </r>
  <r>
    <n v="1206"/>
    <s v="EMEA-2023-133235"/>
    <d v="2023-08-02T00:00:00"/>
    <n v="20230802"/>
    <s v="Lauren Peters"/>
    <s v="Sweden"/>
    <s v="Stockholm"/>
    <s v="EMEA"/>
    <s v="NOR"/>
    <s v="FedEx"/>
    <x v="46"/>
    <s v="Transportation"/>
    <s v="SMB"/>
    <s v="Site Analytics"/>
    <s v="CWB3SKBSWE"/>
    <n v="271.95999999999998"/>
    <n v="5"/>
    <n v="0.2"/>
    <n v="16.997499999999999"/>
    <x v="43"/>
    <n v="254.96249999999901"/>
    <n v="76.488749999999698"/>
  </r>
  <r>
    <n v="1207"/>
    <s v="EMEA-2022-137050"/>
    <d v="2022-07-15T00:00:00"/>
    <n v="20220715"/>
    <s v="Bella Wallace"/>
    <s v="United Kingdom"/>
    <s v="London"/>
    <s v="EMEA"/>
    <s v="UKIR"/>
    <s v="Pemex"/>
    <x v="18"/>
    <s v="Energy"/>
    <s v="Strategic"/>
    <s v="Marketing Suite - Gold"/>
    <s v="D8KU7H2Y6D"/>
    <n v="11.21"/>
    <n v="1"/>
    <n v="0"/>
    <n v="3.363"/>
    <x v="16"/>
    <n v="7.8470000000000004"/>
    <n v="2.3540999999999999"/>
  </r>
  <r>
    <n v="1213"/>
    <s v="EMEA-2023-118087"/>
    <d v="2023-09-10T00:00:00"/>
    <n v="20230910"/>
    <s v="Lisa Lee"/>
    <s v="France"/>
    <s v="Paris"/>
    <s v="EMEA"/>
    <s v="EU-WEST"/>
    <s v="Boeing"/>
    <x v="36"/>
    <s v="Manufacturing"/>
    <s v="Strategic"/>
    <s v="FinanceHub"/>
    <s v="6QIROABZ81"/>
    <n v="141.37200000000001"/>
    <n v="2"/>
    <n v="0.3"/>
    <n v="-48.470399999999998"/>
    <x v="15"/>
    <n v="189.8424"/>
    <n v="56.952719999999999"/>
  </r>
  <r>
    <n v="1221"/>
    <s v="AMER-2020-110184"/>
    <d v="2020-07-12T00:00:00"/>
    <n v="20200712"/>
    <s v="Bella Hodges"/>
    <s v="United States"/>
    <s v="New York City"/>
    <s v="AMER"/>
    <s v="NAMER"/>
    <s v="Cisco Systems"/>
    <x v="42"/>
    <s v="Tech"/>
    <s v="Enterprise"/>
    <s v="Marketing Suite - Gold"/>
    <s v="3V42A7O0LD"/>
    <n v="249.75"/>
    <n v="9"/>
    <n v="0"/>
    <n v="44.954999999999998"/>
    <x v="39"/>
    <n v="204.79499999999999"/>
    <n v="61.438499999999991"/>
  </r>
  <r>
    <n v="1223"/>
    <s v="EMEA-2022-126004"/>
    <d v="2022-12-05T00:00:00"/>
    <n v="20221205"/>
    <s v="Melanie Davidson"/>
    <s v="United Kingdom"/>
    <s v="London"/>
    <s v="EMEA"/>
    <s v="UKIR"/>
    <s v="Nissan Motor"/>
    <x v="30"/>
    <s v="Transportation"/>
    <s v="SMB"/>
    <s v="SaaS Connector Pack"/>
    <s v="0DTMJLD3JG"/>
    <n v="113.79"/>
    <n v="3"/>
    <n v="0"/>
    <n v="20.482199999999999"/>
    <x v="5"/>
    <n v="93.3078"/>
    <n v="27.992339999999999"/>
  </r>
  <r>
    <n v="1229"/>
    <s v="AMER-2023-100013"/>
    <d v="2023-11-07T00:00:00"/>
    <n v="20231107"/>
    <s v="Pippa Brown"/>
    <s v="United States"/>
    <s v="New York City"/>
    <s v="AMER"/>
    <s v="NAMER"/>
    <s v="Volkswagen"/>
    <x v="58"/>
    <s v="Manufacturing"/>
    <s v="SMB"/>
    <s v="SaaS Connector Pack - Gold"/>
    <s v="0CJOCZEHXR"/>
    <n v="15.28"/>
    <n v="2"/>
    <n v="0"/>
    <n v="7.4871999999999996"/>
    <x v="23"/>
    <n v="7.7927999999999997"/>
    <n v="2.3378399999999999"/>
  </r>
  <r>
    <n v="1232"/>
    <s v="EMEA-2021-132570"/>
    <d v="2021-10-31T00:00:00"/>
    <n v="20211031"/>
    <s v="Leonard Parsons"/>
    <s v="United Kingdom"/>
    <s v="Manchester"/>
    <s v="EMEA"/>
    <s v="UKIR"/>
    <s v="Ford Motor"/>
    <x v="72"/>
    <s v="Manufacturing"/>
    <s v="SMB"/>
    <s v="ChatBot Plugin"/>
    <s v="I32ZT29V4M"/>
    <n v="2.78"/>
    <n v="2"/>
    <n v="0"/>
    <n v="0.7228"/>
    <x v="2"/>
    <n v="2.0571999999999999"/>
    <n v="0.61715999999999993"/>
  </r>
  <r>
    <n v="1234"/>
    <s v="AMER-2022-153682"/>
    <d v="2022-05-31T00:00:00"/>
    <n v="20220531"/>
    <s v="Nathan McGrath"/>
    <s v="Mexico"/>
    <s v="Guadalajara"/>
    <s v="AMER"/>
    <s v="LATAM"/>
    <s v="Pfizer"/>
    <x v="6"/>
    <s v="Healthcare"/>
    <s v="Strategic"/>
    <s v="Alchemy"/>
    <s v="XJHKNCITE9"/>
    <n v="839.98800000000006"/>
    <n v="2"/>
    <n v="0.4"/>
    <n v="69.998999999999995"/>
    <x v="35"/>
    <n v="769.98900000000003"/>
    <n v="230.9967"/>
  </r>
  <r>
    <n v="1235"/>
    <s v="EMEA-2022-144344"/>
    <d v="2022-10-29T00:00:00"/>
    <n v="20221029"/>
    <s v="Charles Churchill"/>
    <s v="Germany"/>
    <s v="Dresden"/>
    <s v="EMEA"/>
    <s v="EU-WEST"/>
    <s v="Lowes"/>
    <x v="71"/>
    <s v="Retail"/>
    <s v="SMB"/>
    <s v="SaaS Connector Pack"/>
    <s v="XDNROBSK61"/>
    <n v="47.951999999999998"/>
    <n v="3"/>
    <n v="0.2"/>
    <n v="13.786199999999999"/>
    <x v="32"/>
    <n v="34.165799999999997"/>
    <n v="10.249739999999999"/>
  </r>
  <r>
    <n v="1239"/>
    <s v="AMER-2020-127012"/>
    <d v="2020-08-11T00:00:00"/>
    <n v="20200811"/>
    <s v="Una Mackay"/>
    <s v="Canada"/>
    <s v="Toronto"/>
    <s v="AMER"/>
    <s v="NAMER"/>
    <s v="Intel"/>
    <x v="14"/>
    <s v="Tech"/>
    <s v="SMB"/>
    <s v="SaaS Connector Pack"/>
    <s v="8VKB33UIH0"/>
    <n v="12.35"/>
    <n v="1"/>
    <n v="0"/>
    <n v="5.4340000000000002"/>
    <x v="9"/>
    <n v="6.9159999999999897"/>
    <n v="2.0747999999999966"/>
  </r>
  <r>
    <n v="1242"/>
    <s v="EMEA-2022-128727"/>
    <d v="2022-08-30T00:00:00"/>
    <n v="20220830"/>
    <s v="Joshua Lyman"/>
    <s v="United Kingdom"/>
    <s v="London"/>
    <s v="EMEA"/>
    <s v="UKIR"/>
    <s v="Fannie Mae"/>
    <x v="27"/>
    <s v="Finance"/>
    <s v="Enterprise"/>
    <s v="Site Analytics"/>
    <s v="D0BG5RKNME"/>
    <n v="22"/>
    <n v="4"/>
    <n v="0"/>
    <n v="5.5"/>
    <x v="28"/>
    <n v="16.5"/>
    <n v="4.95"/>
  </r>
  <r>
    <n v="1243"/>
    <s v="EMEA-2022-162859"/>
    <d v="2022-02-15T00:00:00"/>
    <n v="20220215"/>
    <s v="Charles Churchill"/>
    <s v="United Kingdom"/>
    <s v="London"/>
    <s v="EMEA"/>
    <s v="UKIR"/>
    <s v="Lowes"/>
    <x v="71"/>
    <s v="Retail"/>
    <s v="SMB"/>
    <s v="ContactMatcher"/>
    <s v="BBZ2SH56ZL"/>
    <n v="398.35199999999998"/>
    <n v="3"/>
    <n v="0.2"/>
    <n v="124.485"/>
    <x v="47"/>
    <n v="273.866999999999"/>
    <n v="82.160099999999701"/>
  </r>
  <r>
    <n v="1245"/>
    <s v="EMEA-2023-133641"/>
    <d v="2023-05-15T00:00:00"/>
    <n v="20230515"/>
    <s v="Jonathan Gibson"/>
    <s v="Ukraine"/>
    <s v="Kharkiv"/>
    <s v="EMEA"/>
    <s v="EU-EAST"/>
    <s v="Ford Motor"/>
    <x v="72"/>
    <s v="Manufacturing"/>
    <s v="SMB"/>
    <s v="SaaS Connector Pack - Gold"/>
    <s v="WO3MYM9XBH"/>
    <n v="48.69"/>
    <n v="9"/>
    <n v="0"/>
    <n v="23.8581"/>
    <x v="24"/>
    <n v="24.831899999999901"/>
    <n v="7.4495699999999703"/>
  </r>
  <r>
    <n v="1246"/>
    <s v="AMER-2020-168494"/>
    <d v="2020-12-12T00:00:00"/>
    <n v="20201212"/>
    <s v="Cameron King"/>
    <s v="United States"/>
    <s v="Philadelphia"/>
    <s v="AMER"/>
    <s v="NAMER"/>
    <s v="HSBC Holdings"/>
    <x v="77"/>
    <s v="Finance"/>
    <s v="SMB"/>
    <s v="ContactMatcher"/>
    <s v="V98AO5LXKC"/>
    <n v="764.68799999999999"/>
    <n v="6"/>
    <n v="0.2"/>
    <n v="95.585999999999999"/>
    <x v="20"/>
    <n v="669.10199999999998"/>
    <n v="200.73059999999998"/>
  </r>
  <r>
    <n v="1249"/>
    <s v="EMEA-2023-115602"/>
    <d v="2023-12-19T00:00:00"/>
    <n v="20231219"/>
    <s v="Deirdre Sharp"/>
    <s v="United Kingdom"/>
    <s v="London"/>
    <s v="EMEA"/>
    <s v="UKIR"/>
    <s v="Bank of America Corp."/>
    <x v="22"/>
    <s v="Finance"/>
    <s v="SMB"/>
    <s v="ChatBot Plugin"/>
    <s v="K2VR6RNMKT"/>
    <n v="38.82"/>
    <n v="6"/>
    <n v="0"/>
    <n v="17.469000000000001"/>
    <x v="22"/>
    <n v="21.350999999999999"/>
    <n v="6.4052999999999995"/>
  </r>
  <r>
    <n v="1253"/>
    <s v="EMEA-2021-154956"/>
    <d v="2021-07-04T00:00:00"/>
    <n v="20210704"/>
    <s v="Adrian Abraham"/>
    <s v="Italy"/>
    <s v="Milan"/>
    <s v="EMEA"/>
    <s v="EU"/>
    <s v="Microsoft"/>
    <x v="5"/>
    <s v="Tech"/>
    <s v="SMB"/>
    <s v="Site Analytics"/>
    <s v="OWOJ1GX9OT"/>
    <n v="1099.96"/>
    <n v="4"/>
    <n v="0"/>
    <n v="285.9896"/>
    <x v="38"/>
    <n v="813.97040000000004"/>
    <n v="244.19112000000001"/>
  </r>
  <r>
    <n v="1254"/>
    <s v="EMEA-2023-144638"/>
    <d v="2023-03-11T00:00:00"/>
    <n v="20230311"/>
    <s v="Boris Springer"/>
    <s v="France"/>
    <s v="Lyon"/>
    <s v="EMEA"/>
    <s v="EU-WEST"/>
    <s v="Sprint Nextel"/>
    <x v="64"/>
    <s v="Communications"/>
    <s v="Enterprise"/>
    <s v="ChatBot Plugin"/>
    <s v="AA1HLFZ5L8"/>
    <n v="5.2480000000000002"/>
    <n v="2"/>
    <n v="0.2"/>
    <n v="0.59040000000000004"/>
    <x v="42"/>
    <n v="4.6576000000000004"/>
    <n v="1.3972800000000001"/>
  </r>
  <r>
    <n v="1258"/>
    <s v="EMEA-2022-168620"/>
    <d v="2022-12-25T00:00:00"/>
    <n v="20221225"/>
    <s v="Gordon Greene"/>
    <s v="Sweden"/>
    <s v="Stockholm"/>
    <s v="EMEA"/>
    <s v="NOR"/>
    <s v="Lowes"/>
    <x v="71"/>
    <s v="Retail"/>
    <s v="Enterprise"/>
    <s v="ContactMatcher"/>
    <s v="T0I23OP78O"/>
    <n v="27.882000000000001"/>
    <n v="3"/>
    <n v="0.7"/>
    <n v="-20.4468"/>
    <x v="5"/>
    <n v="48.328800000000001"/>
    <n v="14.49864"/>
  </r>
  <r>
    <n v="1261"/>
    <s v="EMEA-2023-117079"/>
    <d v="2023-10-24T00:00:00"/>
    <n v="20231024"/>
    <s v="Sam Randall"/>
    <s v="Germany"/>
    <s v="Berlin"/>
    <s v="EMEA"/>
    <s v="EU-WEST"/>
    <s v="BNP Paribas"/>
    <x v="3"/>
    <s v="Finance"/>
    <s v="SMB"/>
    <s v="Site Analytics"/>
    <s v="29I2JXSZQV"/>
    <n v="863.88"/>
    <n v="3"/>
    <n v="0.2"/>
    <n v="107.985"/>
    <x v="13"/>
    <n v="755.89499999999998"/>
    <n v="226.76849999999999"/>
  </r>
  <r>
    <n v="1262"/>
    <s v="EMEA-2022-144393"/>
    <d v="2022-10-29T00:00:00"/>
    <n v="20221029"/>
    <s v="Steven Henderson"/>
    <s v="Sweden"/>
    <s v="Uppsala"/>
    <s v="EMEA"/>
    <s v="NOR"/>
    <s v="Sony"/>
    <x v="20"/>
    <s v="Tech"/>
    <s v="Strategic"/>
    <s v="ContactMatcher"/>
    <s v="92VWF2F7YL"/>
    <n v="17.616"/>
    <n v="4"/>
    <n v="0.7"/>
    <n v="-14.0928"/>
    <x v="32"/>
    <n v="31.7088"/>
    <n v="9.5126399999999993"/>
  </r>
  <r>
    <n v="1263"/>
    <s v="EMEA-2023-105053"/>
    <d v="2023-07-08T00:00:00"/>
    <n v="20230708"/>
    <s v="Jacob Vaughan"/>
    <s v="United Kingdom"/>
    <s v="Leeds"/>
    <s v="EMEA"/>
    <s v="UKIR"/>
    <s v="BNP Paribas"/>
    <x v="3"/>
    <s v="Finance"/>
    <s v="SMB"/>
    <s v="ContactMatcher"/>
    <s v="9WC125FDWD"/>
    <n v="17.472000000000001"/>
    <n v="3"/>
    <n v="0.2"/>
    <n v="6.3335999999999997"/>
    <x v="10"/>
    <n v="11.138400000000001"/>
    <n v="3.34152"/>
  </r>
  <r>
    <n v="1264"/>
    <s v="APJ-2022-155992"/>
    <d v="2022-10-02T00:00:00"/>
    <n v="20221002"/>
    <s v="Jasmine Springer"/>
    <s v="India"/>
    <s v="Mumbai"/>
    <s v="APJ"/>
    <s v="IND"/>
    <s v="Comcast"/>
    <x v="51"/>
    <s v="Communications"/>
    <s v="SMB"/>
    <s v="Site Analytics"/>
    <s v="CETY4000JX"/>
    <n v="69.900000000000006"/>
    <n v="2"/>
    <n v="0"/>
    <n v="18.873000000000001"/>
    <x v="32"/>
    <n v="51.027000000000001"/>
    <n v="15.3081"/>
  </r>
  <r>
    <n v="1266"/>
    <s v="AMER-2023-110380"/>
    <d v="2023-09-03T00:00:00"/>
    <n v="20230903"/>
    <s v="Adam Manning"/>
    <s v="United States"/>
    <s v="Los Angeles"/>
    <s v="AMER"/>
    <s v="NAMER"/>
    <s v="Amazon"/>
    <x v="44"/>
    <s v="Tech"/>
    <s v="SMB"/>
    <s v="ChatBot Plugin"/>
    <s v="KYPDSBQK12"/>
    <n v="6.57"/>
    <n v="3"/>
    <n v="0"/>
    <n v="1.7739"/>
    <x v="15"/>
    <n v="4.7961"/>
    <n v="1.4388300000000001"/>
  </r>
  <r>
    <n v="1267"/>
    <s v="AMER-2020-167738"/>
    <d v="2020-12-24T00:00:00"/>
    <n v="20201224"/>
    <s v="Jessica Buckland"/>
    <s v="United States"/>
    <s v="New York City"/>
    <s v="AMER"/>
    <s v="NAMER"/>
    <s v="Itochu"/>
    <x v="33"/>
    <s v="Finance"/>
    <s v="Strategic"/>
    <s v="Marketing Suite - Gold"/>
    <s v="GD5KUPA1NP"/>
    <n v="142.86000000000001"/>
    <n v="1"/>
    <n v="0"/>
    <n v="41.429400000000001"/>
    <x v="20"/>
    <n v="101.4306"/>
    <n v="30.429179999999999"/>
  </r>
  <r>
    <n v="1269"/>
    <s v="EMEA-2023-121412"/>
    <d v="2023-09-24T00:00:00"/>
    <n v="20230924"/>
    <s v="Nathan McGrath"/>
    <s v="Russia"/>
    <s v="Moscow"/>
    <s v="EMEA"/>
    <s v="EU-EAST"/>
    <s v="Pfizer"/>
    <x v="6"/>
    <s v="Healthcare"/>
    <s v="Strategic"/>
    <s v="SaaS Connector Pack"/>
    <s v="59N42JILC4"/>
    <n v="29.327999999999999"/>
    <n v="3"/>
    <n v="0.2"/>
    <n v="3.6659999999999999"/>
    <x v="15"/>
    <n v="25.661999999999999"/>
    <n v="7.698599999999999"/>
  </r>
  <r>
    <n v="1270"/>
    <s v="EMEA-2023-100426"/>
    <d v="2023-06-05T00:00:00"/>
    <n v="20230605"/>
    <s v="Joshua Glover"/>
    <s v="Portugal"/>
    <s v="Lisboa"/>
    <s v="EMEA"/>
    <s v="EU-WEST"/>
    <s v="Sprint Nextel"/>
    <x v="64"/>
    <s v="Communications"/>
    <s v="SMB"/>
    <s v="Support"/>
    <s v="UBY8TFPU5O"/>
    <n v="12.48"/>
    <n v="2"/>
    <n v="0"/>
    <n v="5.6159999999999997"/>
    <x v="27"/>
    <n v="6.8639999999999999"/>
    <n v="2.0591999999999997"/>
  </r>
  <r>
    <n v="1271"/>
    <s v="APJ-2022-103646"/>
    <d v="2022-04-22T00:00:00"/>
    <n v="20220422"/>
    <s v="Dan Tucker"/>
    <s v="Australia"/>
    <s v="Sydney"/>
    <s v="APJ"/>
    <s v="ANZ"/>
    <s v="Cigna"/>
    <x v="69"/>
    <s v="Healthcare"/>
    <s v="Strategic"/>
    <s v="Marketing Suite - Gold"/>
    <s v="61CWTJ3R78"/>
    <n v="102.336"/>
    <n v="4"/>
    <n v="0.2"/>
    <n v="-12.792"/>
    <x v="25"/>
    <n v="115.128"/>
    <n v="34.538399999999996"/>
  </r>
  <r>
    <n v="1274"/>
    <s v="APJ-2022-119186"/>
    <d v="2022-05-27T00:00:00"/>
    <n v="20220527"/>
    <s v="Carl Miller"/>
    <s v="Japan"/>
    <s v="Saitama"/>
    <s v="APJ"/>
    <s v="JAPN"/>
    <s v="Marathon Petroleum"/>
    <x v="80"/>
    <s v="Energy"/>
    <s v="SMB"/>
    <s v="Support"/>
    <s v="F1X48SLGO3"/>
    <n v="10.368"/>
    <n v="2"/>
    <n v="0.2"/>
    <n v="3.6288"/>
    <x v="35"/>
    <n v="6.7392000000000003"/>
    <n v="2.02176"/>
  </r>
  <r>
    <n v="1278"/>
    <s v="APJ-2022-148698"/>
    <d v="2022-05-03T00:00:00"/>
    <n v="20220503"/>
    <s v="Jan Vaughan"/>
    <s v="Japan"/>
    <s v="Tokyo"/>
    <s v="APJ"/>
    <s v="JAPN"/>
    <s v="Chevron"/>
    <x v="0"/>
    <s v="Energy"/>
    <s v="SMB"/>
    <s v="ChatBot Plugin"/>
    <s v="YG6LC4C404"/>
    <n v="86.352000000000004"/>
    <n v="3"/>
    <n v="0.2"/>
    <n v="5.3970000000000002"/>
    <x v="35"/>
    <n v="80.954999999999998"/>
    <n v="24.2865"/>
  </r>
  <r>
    <n v="1279"/>
    <s v="EMEA-2020-163293"/>
    <d v="2020-09-08T00:00:00"/>
    <n v="20200908"/>
    <s v="Max Ross"/>
    <s v="Finland"/>
    <s v="Vantaa"/>
    <s v="EMEA"/>
    <s v="NOR"/>
    <s v="Goldman Sachs Group"/>
    <x v="70"/>
    <s v="Finance"/>
    <s v="Strategic"/>
    <s v="Data Smasher"/>
    <s v="LQIGYCOV1I"/>
    <n v="32.97"/>
    <n v="3"/>
    <n v="0"/>
    <n v="12.8583"/>
    <x v="30"/>
    <n v="20.111699999999999"/>
    <n v="6.0335099999999997"/>
  </r>
  <r>
    <n v="1281"/>
    <s v="EMEA-2022-160815"/>
    <d v="2022-09-06T00:00:00"/>
    <n v="20220906"/>
    <s v="Alexandra Slater"/>
    <s v="Netherlands"/>
    <s v="The Hague"/>
    <s v="EMEA"/>
    <s v="EU-WEST"/>
    <s v="Trafigura Group"/>
    <x v="40"/>
    <s v="Finance"/>
    <s v="SMB"/>
    <s v="Site Analytics"/>
    <s v="M5T7IEKJSM"/>
    <n v="278.39999999999998"/>
    <n v="3"/>
    <n v="0"/>
    <n v="80.736000000000004"/>
    <x v="21"/>
    <n v="197.66399999999999"/>
    <n v="59.299199999999992"/>
  </r>
  <r>
    <n v="1282"/>
    <s v="EMEA-2023-122154"/>
    <d v="2023-04-10T00:00:00"/>
    <n v="20230410"/>
    <s v="Jack Hodges"/>
    <s v="Germany"/>
    <s v="Berlin"/>
    <s v="EMEA"/>
    <s v="EU-WEST"/>
    <s v="Chevron"/>
    <x v="0"/>
    <s v="Energy"/>
    <s v="SMB"/>
    <s v="FinanceHub"/>
    <s v="3ZG4W0J647"/>
    <n v="15.12"/>
    <n v="3"/>
    <n v="0.2"/>
    <n v="4.9139999999999997"/>
    <x v="4"/>
    <n v="10.206"/>
    <n v="3.0617999999999999"/>
  </r>
  <r>
    <n v="1285"/>
    <s v="APJ-2021-149692"/>
    <d v="2021-12-06T00:00:00"/>
    <n v="20211206"/>
    <s v="Wanda Simpson"/>
    <s v="Japan"/>
    <s v="Chiba"/>
    <s v="APJ"/>
    <s v="JAPN"/>
    <s v="Marathon Petroleum"/>
    <x v="80"/>
    <s v="Energy"/>
    <s v="SMB"/>
    <s v="ContactMatcher"/>
    <s v="JKSP6X0X17"/>
    <n v="2.7719999999999998"/>
    <n v="7"/>
    <n v="0.8"/>
    <n v="-4.851"/>
    <x v="14"/>
    <n v="7.6229999999999896"/>
    <n v="2.2868999999999966"/>
  </r>
  <r>
    <n v="1286"/>
    <s v="EMEA-2022-119445"/>
    <d v="2022-06-27T00:00:00"/>
    <n v="20220627"/>
    <s v="Jonathan Brown"/>
    <s v="Norway"/>
    <s v="Oslo"/>
    <s v="EMEA"/>
    <s v="NOR"/>
    <s v="Oracle"/>
    <x v="29"/>
    <s v="Tech"/>
    <s v="SMB"/>
    <s v="Marketing Suite - Gold"/>
    <s v="3PHPTG5Z8H"/>
    <n v="14.9"/>
    <n v="5"/>
    <n v="0"/>
    <n v="1.0429999999999999"/>
    <x v="1"/>
    <n v="13.856999999999999"/>
    <n v="4.1570999999999998"/>
  </r>
  <r>
    <n v="1287"/>
    <s v="EMEA-2021-124268"/>
    <d v="2021-07-04T00:00:00"/>
    <n v="20210704"/>
    <s v="Samantha Rampling"/>
    <s v="United Kingdom"/>
    <s v="London"/>
    <s v="EMEA"/>
    <s v="UKIR"/>
    <s v="FedEx"/>
    <x v="46"/>
    <s v="Transportation"/>
    <s v="Enterprise"/>
    <s v="ChatBot Plugin"/>
    <s v="PSSO6WKM8I"/>
    <n v="15.48"/>
    <n v="3"/>
    <n v="0"/>
    <n v="4.4892000000000003"/>
    <x v="38"/>
    <n v="10.9908"/>
    <n v="3.2972399999999999"/>
  </r>
  <r>
    <n v="1288"/>
    <s v="EMEA-2022-154711"/>
    <d v="2022-11-23T00:00:00"/>
    <n v="20221123"/>
    <s v="Andrew Smith"/>
    <s v="United Kingdom"/>
    <s v="London"/>
    <s v="EMEA"/>
    <s v="UKIR"/>
    <s v="Johnson &amp; Johnson"/>
    <x v="53"/>
    <s v="Healthcare"/>
    <s v="Strategic"/>
    <s v="SaaS Connector Pack"/>
    <s v="7CDFS60NQ3"/>
    <n v="39.880000000000003"/>
    <n v="2"/>
    <n v="0"/>
    <n v="11.166399999999999"/>
    <x v="0"/>
    <n v="28.7136"/>
    <n v="8.6140799999999995"/>
  </r>
  <r>
    <n v="1291"/>
    <s v="AMER-2022-163384"/>
    <d v="2022-11-11T00:00:00"/>
    <n v="20221111"/>
    <s v="Michael Morgan"/>
    <s v="United States"/>
    <s v="Los Angeles"/>
    <s v="AMER"/>
    <s v="NAMER"/>
    <s v="Merck"/>
    <x v="59"/>
    <s v="Healthcare"/>
    <s v="Enterprise"/>
    <s v="ContactMatcher"/>
    <s v="765BE1PQF5"/>
    <n v="13.215999999999999"/>
    <n v="4"/>
    <n v="0.2"/>
    <n v="4.4603999999999999"/>
    <x v="0"/>
    <n v="8.7555999999999994"/>
    <n v="2.6266799999999999"/>
  </r>
  <r>
    <n v="1293"/>
    <s v="AMER-2021-101707"/>
    <d v="2021-08-27T00:00:00"/>
    <n v="20210827"/>
    <s v="Sally Berry"/>
    <s v="United States"/>
    <s v="Seattle"/>
    <s v="AMER"/>
    <s v="NAMER"/>
    <s v="Tesco"/>
    <x v="23"/>
    <s v="Retail"/>
    <s v="SMB"/>
    <s v="Support"/>
    <s v="9A8N3GY7PI"/>
    <n v="32.94"/>
    <n v="3"/>
    <n v="0"/>
    <n v="9.2232000000000003"/>
    <x v="37"/>
    <n v="23.716799999999999"/>
    <n v="7.1150399999999996"/>
  </r>
  <r>
    <n v="1296"/>
    <s v="EMEA-2021-138898"/>
    <d v="2021-05-25T00:00:00"/>
    <n v="20210525"/>
    <s v="Blake Jackson"/>
    <s v="Russia"/>
    <s v="Novosibirsk"/>
    <s v="EMEA"/>
    <s v="EU-EAST"/>
    <s v="Itochu"/>
    <x v="33"/>
    <s v="Finance"/>
    <s v="SMB"/>
    <s v="OneView"/>
    <s v="YLHZKJ4Y5S"/>
    <n v="845.72799999999995"/>
    <n v="13"/>
    <n v="0.2"/>
    <n v="84.572800000000001"/>
    <x v="33"/>
    <n v="761.15519999999901"/>
    <n v="228.3465599999997"/>
  </r>
  <r>
    <n v="1297"/>
    <s v="AMER-2023-115427"/>
    <d v="2023-12-31T00:00:00"/>
    <n v="20231231"/>
    <s v="Justin Walker"/>
    <s v="United States"/>
    <s v="Columbia"/>
    <s v="AMER"/>
    <s v="NAMER"/>
    <s v="Aviva"/>
    <x v="24"/>
    <s v="Finance"/>
    <s v="Strategic"/>
    <s v="ContactMatcher"/>
    <s v="YIM32OGSAB"/>
    <n v="13.904"/>
    <n v="2"/>
    <n v="0.2"/>
    <n v="4.5187999999999997"/>
    <x v="22"/>
    <n v="9.3851999999999993"/>
    <n v="2.8155599999999996"/>
  </r>
  <r>
    <n v="1299"/>
    <s v="EMEA-2022-134425"/>
    <d v="2022-12-09T00:00:00"/>
    <n v="20221209"/>
    <s v="Pippa Hunter"/>
    <s v="Luxembourg"/>
    <s v="Luxembourg"/>
    <s v="EMEA"/>
    <s v="EU-WEST"/>
    <s v="Samsung Electronics"/>
    <x v="19"/>
    <s v="Tech"/>
    <s v="Strategic"/>
    <s v="Site Analytics"/>
    <s v="LXDROK0SSJ"/>
    <n v="114.95"/>
    <n v="5"/>
    <n v="0"/>
    <n v="2.2989999999999999"/>
    <x v="5"/>
    <n v="112.651"/>
    <n v="33.795299999999997"/>
  </r>
  <r>
    <n v="1300"/>
    <s v="AMER-2021-121391"/>
    <d v="2021-10-04T00:00:00"/>
    <n v="20211004"/>
    <s v="Kimberly Short"/>
    <s v="United States"/>
    <s v="Los Angeles"/>
    <s v="AMER"/>
    <s v="NAMER"/>
    <s v="Chevron"/>
    <x v="0"/>
    <s v="Energy"/>
    <s v="SMB"/>
    <s v="Marketing Suite - Gold"/>
    <s v="7UZTPHI2LP"/>
    <n v="26.96"/>
    <n v="2"/>
    <n v="0"/>
    <n v="7.0095999999999998"/>
    <x v="2"/>
    <n v="19.950399999999998"/>
    <n v="5.9851199999999993"/>
  </r>
  <r>
    <n v="1301"/>
    <s v="EMEA-2022-137043"/>
    <d v="2022-12-24T00:00:00"/>
    <n v="20221224"/>
    <s v="Diana Bell"/>
    <s v="Spain"/>
    <s v="Madrid"/>
    <s v="EMEA"/>
    <s v="EU-WEST"/>
    <s v="Sprint Nextel"/>
    <x v="64"/>
    <s v="Communications"/>
    <s v="SMB"/>
    <s v="SaaS Connector Pack"/>
    <s v="Q3UC4SI15T"/>
    <n v="572.76"/>
    <n v="6"/>
    <n v="0"/>
    <n v="166.10040000000001"/>
    <x v="5"/>
    <n v="406.65959999999899"/>
    <n v="121.9978799999997"/>
  </r>
  <r>
    <n v="1303"/>
    <s v="EMEA-2021-115847"/>
    <d v="2021-09-19T00:00:00"/>
    <n v="20210919"/>
    <s v="Liam Russell"/>
    <s v="Spain"/>
    <s v="Madrid"/>
    <s v="EMEA"/>
    <s v="EU-WEST"/>
    <s v="Boeing"/>
    <x v="36"/>
    <s v="Manufacturing"/>
    <s v="Enterprise"/>
    <s v="Marketing Suite"/>
    <s v="L6SAZ67ME4"/>
    <n v="61.96"/>
    <n v="2"/>
    <n v="0"/>
    <n v="4.3372000000000002"/>
    <x v="11"/>
    <n v="57.622799999999998"/>
    <n v="17.286839999999998"/>
  </r>
  <r>
    <n v="1304"/>
    <s v="EMEA-2023-126179"/>
    <d v="2023-07-04T00:00:00"/>
    <n v="20230704"/>
    <s v="Nicola Butler"/>
    <s v="Finland"/>
    <s v="Helsinki"/>
    <s v="EMEA"/>
    <s v="NOR"/>
    <s v="Target"/>
    <x v="67"/>
    <s v="Retail"/>
    <s v="SMB"/>
    <s v="SaaS Connector Pack"/>
    <s v="2K0UDD7FB4"/>
    <n v="23.99"/>
    <n v="1"/>
    <n v="0"/>
    <n v="5.5176999999999996"/>
    <x v="10"/>
    <n v="18.472299999999901"/>
    <n v="5.5416899999999698"/>
  </r>
  <r>
    <n v="1306"/>
    <s v="APJ-2022-101966"/>
    <d v="2022-07-15T00:00:00"/>
    <n v="20220715"/>
    <s v="Isaac Robertson"/>
    <s v="Japan"/>
    <s v="Tokyo"/>
    <s v="APJ"/>
    <s v="JAPN"/>
    <s v="Daimler"/>
    <x v="34"/>
    <s v="Transportation"/>
    <s v="SMB"/>
    <s v="Site Analytics"/>
    <s v="C4R81JX35V"/>
    <n v="419.94400000000002"/>
    <n v="7"/>
    <n v="0.2"/>
    <n v="52.493000000000002"/>
    <x v="16"/>
    <n v="367.45100000000002"/>
    <n v="110.23530000000001"/>
  </r>
  <r>
    <n v="1307"/>
    <s v="AMER-2022-141397"/>
    <d v="2022-06-21T00:00:00"/>
    <n v="20220621"/>
    <s v="Lucas Mathis"/>
    <s v="United States"/>
    <s v="Newark"/>
    <s v="AMER"/>
    <s v="NAMER"/>
    <s v="Lowes"/>
    <x v="71"/>
    <s v="Retail"/>
    <s v="SMB"/>
    <s v="Support"/>
    <s v="LJ4SAT9HKE"/>
    <n v="46.76"/>
    <n v="7"/>
    <n v="0"/>
    <n v="22.444800000000001"/>
    <x v="1"/>
    <n v="24.315199999999901"/>
    <n v="7.2945599999999704"/>
  </r>
  <r>
    <n v="1312"/>
    <s v="APJ-2022-141082"/>
    <d v="2022-12-10T00:00:00"/>
    <n v="20221210"/>
    <s v="Elizabeth Hughes"/>
    <s v="South Korea"/>
    <s v="Seoul"/>
    <s v="APJ"/>
    <s v="APAC"/>
    <s v="Enel"/>
    <x v="78"/>
    <s v="Energy"/>
    <s v="SMB"/>
    <s v="FinanceHub"/>
    <s v="IE7QQVMCIT"/>
    <n v="3.69"/>
    <n v="1"/>
    <n v="0"/>
    <n v="1.7343"/>
    <x v="5"/>
    <n v="1.9557"/>
    <n v="0.58670999999999995"/>
  </r>
  <r>
    <n v="1314"/>
    <s v="AMER-2022-134488"/>
    <d v="2022-09-25T00:00:00"/>
    <n v="20220925"/>
    <s v="Claire Welch"/>
    <s v="Mexico"/>
    <s v="Mexico City"/>
    <s v="AMER"/>
    <s v="LATAM"/>
    <s v="Toyota Motor"/>
    <x v="7"/>
    <s v="Manufacturing"/>
    <s v="SMB"/>
    <s v="FinanceHub"/>
    <s v="N981Y28PLK"/>
    <n v="155.37200000000001"/>
    <n v="2"/>
    <n v="0.3"/>
    <n v="-13.317600000000001"/>
    <x v="21"/>
    <n v="168.68960000000001"/>
    <n v="50.606880000000004"/>
  </r>
  <r>
    <n v="1315"/>
    <s v="AMER-2022-145919"/>
    <d v="2022-12-19T00:00:00"/>
    <n v="20221219"/>
    <s v="Ruth Vaughan"/>
    <s v="United States"/>
    <s v="New York City"/>
    <s v="AMER"/>
    <s v="NAMER"/>
    <s v="Ford Motor"/>
    <x v="72"/>
    <s v="Manufacturing"/>
    <s v="Strategic"/>
    <s v="Support"/>
    <s v="HVS0RDU4A8"/>
    <n v="38.880000000000003"/>
    <n v="6"/>
    <n v="0"/>
    <n v="18.662400000000002"/>
    <x v="5"/>
    <n v="20.217600000000001"/>
    <n v="6.0652800000000004"/>
  </r>
  <r>
    <n v="1318"/>
    <s v="EMEA-2023-157651"/>
    <d v="2023-12-11T00:00:00"/>
    <n v="20231211"/>
    <s v="Angela Parsons"/>
    <s v="France"/>
    <s v="Paris"/>
    <s v="EMEA"/>
    <s v="EU-WEST"/>
    <s v="AmerisourceBergen"/>
    <x v="52"/>
    <s v="Healthcare"/>
    <s v="SMB"/>
    <s v="Data Smasher"/>
    <s v="01YULFL3NI"/>
    <n v="14.2"/>
    <n v="1"/>
    <n v="0.2"/>
    <n v="3.3725000000000001"/>
    <x v="22"/>
    <n v="10.827499999999899"/>
    <n v="3.2482499999999699"/>
  </r>
  <r>
    <n v="1319"/>
    <s v="EMEA-2020-160773"/>
    <d v="2020-07-01T00:00:00"/>
    <n v="20200701"/>
    <s v="Molly Mitchell"/>
    <s v="Germany"/>
    <s v="Stuttgart"/>
    <s v="EMEA"/>
    <s v="EU-WEST"/>
    <s v="Safeway"/>
    <x v="98"/>
    <s v="Retail"/>
    <s v="Strategic"/>
    <s v="Site Analytics"/>
    <s v="QGSFAI4H7A"/>
    <n v="575.91999999999996"/>
    <n v="2"/>
    <n v="0.2"/>
    <n v="71.989999999999995"/>
    <x v="39"/>
    <n v="503.92999999999898"/>
    <n v="151.17899999999969"/>
  </r>
  <r>
    <n v="1321"/>
    <s v="AMER-2023-167703"/>
    <d v="2023-02-04T00:00:00"/>
    <n v="20230204"/>
    <s v="Alexandra Morrison"/>
    <s v="Mexico"/>
    <s v="Guadalajara"/>
    <s v="AMER"/>
    <s v="LATAM"/>
    <s v="Humana"/>
    <x v="63"/>
    <s v="Healthcare"/>
    <s v="SMB"/>
    <s v="ContactMatcher"/>
    <s v="MLZXV29FCO"/>
    <n v="5.2290000000000001"/>
    <n v="3"/>
    <n v="0.7"/>
    <n v="-4.1832000000000003"/>
    <x v="31"/>
    <n v="9.4122000000000003"/>
    <n v="2.8236599999999998"/>
  </r>
  <r>
    <n v="1323"/>
    <s v="EMEA-2023-121804"/>
    <d v="2023-03-04T00:00:00"/>
    <n v="20230304"/>
    <s v="Ryan Ellison"/>
    <s v="United Kingdom"/>
    <s v="Belfast"/>
    <s v="EMEA"/>
    <s v="UKIR"/>
    <s v="Coca-Cola"/>
    <x v="87"/>
    <s v="Consumer Products"/>
    <s v="SMB"/>
    <s v="OneView"/>
    <s v="LNK8PPN3Q1"/>
    <n v="72.8"/>
    <n v="5"/>
    <n v="0"/>
    <n v="19.655999999999999"/>
    <x v="42"/>
    <n v="53.143999999999998"/>
    <n v="15.943199999999999"/>
  </r>
  <r>
    <n v="1324"/>
    <s v="EMEA-2023-162635"/>
    <d v="2023-10-10T00:00:00"/>
    <n v="20231010"/>
    <s v="Joe Skinner"/>
    <s v="Sweden"/>
    <s v="Stockholm"/>
    <s v="EMEA"/>
    <s v="NOR"/>
    <s v="Sony"/>
    <x v="20"/>
    <s v="Tech"/>
    <s v="SMB"/>
    <s v="Support"/>
    <s v="YDLYRKMFUR"/>
    <n v="10.816000000000001"/>
    <n v="4"/>
    <n v="0.2"/>
    <n v="3.5152000000000001"/>
    <x v="13"/>
    <n v="7.3007999999999997"/>
    <n v="2.1902399999999997"/>
  </r>
  <r>
    <n v="1325"/>
    <s v="APJ-2020-107153"/>
    <d v="2020-09-28T00:00:00"/>
    <n v="20200928"/>
    <s v="Nicholas May"/>
    <s v="South Korea"/>
    <s v="Seoul"/>
    <s v="APJ"/>
    <s v="APAC"/>
    <s v="Amazon"/>
    <x v="44"/>
    <s v="Tech"/>
    <s v="Strategic"/>
    <s v="Marketing Suite - Gold"/>
    <s v="1RXTAFOUA7"/>
    <n v="46.26"/>
    <n v="3"/>
    <n v="0"/>
    <n v="12.4902"/>
    <x v="30"/>
    <n v="33.769799999999996"/>
    <n v="10.130939999999999"/>
  </r>
  <r>
    <n v="1326"/>
    <s v="APJ-2020-117058"/>
    <d v="2020-05-27T00:00:00"/>
    <n v="20200527"/>
    <s v="Pippa Smith"/>
    <s v="Australia"/>
    <s v="Sydney"/>
    <s v="APJ"/>
    <s v="ANZ"/>
    <s v="Johnson &amp; Johnson"/>
    <x v="53"/>
    <s v="Healthcare"/>
    <s v="SMB"/>
    <s v="ContactMatcher"/>
    <s v="SDYGCQP4HR"/>
    <n v="17.46"/>
    <n v="6"/>
    <n v="0.8"/>
    <n v="-30.555"/>
    <x v="8"/>
    <n v="48.015000000000001"/>
    <n v="14.404499999999999"/>
  </r>
  <r>
    <n v="1327"/>
    <s v="EMEA-2021-120439"/>
    <d v="2021-06-14T00:00:00"/>
    <n v="20210614"/>
    <s v="Samantha Rampling"/>
    <s v="France"/>
    <s v="Paris"/>
    <s v="EMEA"/>
    <s v="EU-WEST"/>
    <s v="FedEx"/>
    <x v="46"/>
    <s v="Transportation"/>
    <s v="Enterprise"/>
    <s v="SaaS Connector Pack"/>
    <s v="3ZZZMPET1P"/>
    <n v="51.072000000000003"/>
    <n v="6"/>
    <n v="0.2"/>
    <n v="5.1071999999999997"/>
    <x v="40"/>
    <n v="45.964799999999997"/>
    <n v="13.789439999999999"/>
  </r>
  <r>
    <n v="1328"/>
    <s v="EMEA-2022-128258"/>
    <d v="2022-03-31T00:00:00"/>
    <n v="20220331"/>
    <s v="Julian Langdon"/>
    <s v="Saudi Arabia"/>
    <s v="Dhahran"/>
    <s v="EMEA"/>
    <s v="MEA"/>
    <s v="BMW"/>
    <x v="62"/>
    <s v="Manufacturing"/>
    <s v="Strategic"/>
    <s v="Support"/>
    <s v="CMGQ2VH2CG"/>
    <n v="11.34"/>
    <n v="1"/>
    <n v="0"/>
    <n v="5.5566000000000004"/>
    <x v="17"/>
    <n v="5.7833999999999897"/>
    <n v="1.7350199999999969"/>
  </r>
  <r>
    <n v="1329"/>
    <s v="AMER-2023-106033"/>
    <d v="2023-10-16T00:00:00"/>
    <n v="20231016"/>
    <s v="Owen Scott"/>
    <s v="United States"/>
    <s v="Los Angeles"/>
    <s v="AMER"/>
    <s v="NAMER"/>
    <s v="News Corp."/>
    <x v="94"/>
    <s v="Misc"/>
    <s v="Enterprise"/>
    <s v="ChatBot Plugin"/>
    <s v="S50OU4JHIY"/>
    <n v="87.92"/>
    <n v="4"/>
    <n v="0"/>
    <n v="26.376000000000001"/>
    <x v="13"/>
    <n v="61.543999999999997"/>
    <n v="18.463199999999997"/>
  </r>
  <r>
    <n v="1330"/>
    <s v="AMER-2022-142762"/>
    <d v="2022-05-24T00:00:00"/>
    <n v="20220524"/>
    <s v="Cameron Lawrence"/>
    <s v="United States"/>
    <s v="Los Angeles"/>
    <s v="AMER"/>
    <s v="NAMER"/>
    <s v="Huawei"/>
    <x v="93"/>
    <s v="Tech"/>
    <s v="SMB"/>
    <s v="SaaS Connector Pack"/>
    <s v="BV3F9VSDDI"/>
    <n v="37.049999999999997"/>
    <n v="3"/>
    <n v="0"/>
    <n v="16.302"/>
    <x v="35"/>
    <n v="20.747999999999902"/>
    <n v="6.22439999999997"/>
  </r>
  <r>
    <n v="1331"/>
    <s v="AMER-2023-127705"/>
    <d v="2023-06-03T00:00:00"/>
    <n v="20230603"/>
    <s v="Nathan Marshall"/>
    <s v="Mexico"/>
    <s v="Mexico City"/>
    <s v="AMER"/>
    <s v="LATAM"/>
    <s v="Royal Dutch Shell"/>
    <x v="2"/>
    <s v="Energy"/>
    <s v="Enterprise"/>
    <s v="Site Analytics"/>
    <s v="R4W6IILL32"/>
    <n v="2.97"/>
    <n v="1"/>
    <n v="0.4"/>
    <n v="-0.64349999999999996"/>
    <x v="27"/>
    <n v="3.6135000000000002"/>
    <n v="1.08405"/>
  </r>
  <r>
    <n v="1333"/>
    <s v="APJ-2020-122567"/>
    <d v="2020-02-17T00:00:00"/>
    <n v="20200217"/>
    <s v="Gabrielle Russell"/>
    <s v="Japan"/>
    <s v="Aichi"/>
    <s v="APJ"/>
    <s v="JAPN"/>
    <s v="Engie"/>
    <x v="4"/>
    <s v="Energy"/>
    <s v="SMB"/>
    <s v="ContactMatcher"/>
    <s v="2NRJ3UVCJS"/>
    <n v="1.08"/>
    <n v="3"/>
    <n v="0.8"/>
    <n v="-1.728"/>
    <x v="45"/>
    <n v="2.8079999999999998"/>
    <n v="0.84239999999999993"/>
  </r>
  <r>
    <n v="1335"/>
    <s v="AMER-2020-121664"/>
    <d v="2020-05-06T00:00:00"/>
    <n v="20200506"/>
    <s v="Emily Morrison"/>
    <s v="United States"/>
    <s v="New York City"/>
    <s v="AMER"/>
    <s v="NAMER"/>
    <s v="Pfizer"/>
    <x v="6"/>
    <s v="Healthcare"/>
    <s v="Enterprise"/>
    <s v="ContactMatcher"/>
    <s v="NE86RU5H3Z"/>
    <n v="140.73599999999999"/>
    <n v="8"/>
    <n v="0.2"/>
    <n v="52.776000000000003"/>
    <x v="8"/>
    <n v="87.959999999999894"/>
    <n v="26.387999999999966"/>
  </r>
  <r>
    <n v="1336"/>
    <s v="EMEA-2022-122133"/>
    <d v="2022-05-17T00:00:00"/>
    <n v="20220517"/>
    <s v="Melanie Dowd"/>
    <s v="Saudi Arabia"/>
    <s v="Dhahran"/>
    <s v="EMEA"/>
    <s v="MEA"/>
    <s v="Nissan Motor"/>
    <x v="30"/>
    <s v="Transportation"/>
    <s v="SMB"/>
    <s v="Marketing Suite - Gold"/>
    <s v="2HUGWO68QY"/>
    <n v="552.55999999999995"/>
    <n v="4"/>
    <n v="0"/>
    <n v="0"/>
    <x v="35"/>
    <n v="552.55999999999995"/>
    <n v="165.76799999999997"/>
  </r>
  <r>
    <n v="1337"/>
    <s v="AMER-2023-123281"/>
    <d v="2023-04-03T00:00:00"/>
    <n v="20230403"/>
    <s v="Sarah Sanderson"/>
    <s v="United States"/>
    <s v="New York City"/>
    <s v="AMER"/>
    <s v="NAMER"/>
    <s v="Prudential Financial"/>
    <x v="43"/>
    <s v="Finance"/>
    <s v="SMB"/>
    <s v="SaaS Connector Pack"/>
    <s v="KFHX1IQ2B3"/>
    <n v="25.11"/>
    <n v="3"/>
    <n v="0"/>
    <n v="6.5286"/>
    <x v="4"/>
    <n v="18.581399999999999"/>
    <n v="5.574419999999999"/>
  </r>
  <r>
    <n v="1338"/>
    <s v="EMEA-2023-100524"/>
    <d v="2023-04-01T00:00:00"/>
    <n v="20230401"/>
    <s v="Jake North"/>
    <s v="United Kingdom"/>
    <s v="London"/>
    <s v="EMEA"/>
    <s v="UKIR"/>
    <s v="Chevron"/>
    <x v="0"/>
    <s v="Energy"/>
    <s v="SMB"/>
    <s v="SaaS Connector Pack"/>
    <s v="I9J3F5X8BB"/>
    <n v="29.78"/>
    <n v="2"/>
    <n v="0"/>
    <n v="8.0405999999999995"/>
    <x v="4"/>
    <n v="21.7394"/>
    <n v="6.52182"/>
  </r>
  <r>
    <n v="1341"/>
    <s v="EMEA-2023-113481"/>
    <d v="2023-01-03T00:00:00"/>
    <n v="20230103"/>
    <s v="Wendy Young"/>
    <s v="Sweden"/>
    <s v="Stockholm"/>
    <s v="EMEA"/>
    <s v="NOR"/>
    <s v="Caterpillar"/>
    <x v="95"/>
    <s v="Manufacturing"/>
    <s v="Strategic"/>
    <s v="Big Ol Database"/>
    <s v="UIT02D0GXC"/>
    <n v="695.7"/>
    <n v="2"/>
    <n v="0.5"/>
    <n v="-27.827999999999999"/>
    <x v="44"/>
    <n v="723.52800000000002"/>
    <n v="217.05840000000001"/>
  </r>
  <r>
    <n v="1344"/>
    <s v="EMEA-2021-131758"/>
    <d v="2021-05-28T00:00:00"/>
    <n v="20210528"/>
    <s v="Edward Oliver"/>
    <s v="United Kingdom"/>
    <s v="Birmingham"/>
    <s v="EMEA"/>
    <s v="UKIR"/>
    <s v="Morgan Stanley"/>
    <x v="21"/>
    <s v="Finance"/>
    <s v="SMB"/>
    <s v="ChatBot Plugin"/>
    <s v="LB4IQ2V3V8"/>
    <n v="47.82"/>
    <n v="3"/>
    <n v="0"/>
    <n v="14.346"/>
    <x v="33"/>
    <n v="33.473999999999997"/>
    <n v="10.042199999999999"/>
  </r>
  <r>
    <n v="1346"/>
    <s v="EMEA-2020-118339"/>
    <d v="2020-03-17T00:00:00"/>
    <n v="20200317"/>
    <s v="Robert Dyer"/>
    <s v="Luxembourg"/>
    <s v="Luxembourg"/>
    <s v="EMEA"/>
    <s v="EU-WEST"/>
    <s v="Anthem"/>
    <x v="84"/>
    <s v="Healthcare"/>
    <s v="SMB"/>
    <s v="OneView"/>
    <s v="1R95VQSY4I"/>
    <n v="93.78"/>
    <n v="2"/>
    <n v="0"/>
    <n v="36.574199999999998"/>
    <x v="34"/>
    <n v="57.205800000000004"/>
    <n v="17.161740000000002"/>
  </r>
  <r>
    <n v="1351"/>
    <s v="APJ-2020-153976"/>
    <d v="2020-10-03T00:00:00"/>
    <n v="20201003"/>
    <s v="Gabrielle Dowd"/>
    <s v="Australia"/>
    <s v="Brisbane"/>
    <s v="APJ"/>
    <s v="ANZ"/>
    <s v="Mondelez International"/>
    <x v="25"/>
    <s v="Consumer Products"/>
    <s v="SMB"/>
    <s v="FinanceHub"/>
    <s v="JZXI1Y6W6M"/>
    <n v="258.279"/>
    <n v="3"/>
    <n v="0.3"/>
    <n v="-70.104299999999995"/>
    <x v="18"/>
    <n v="328.383299999999"/>
    <n v="98.514989999999699"/>
  </r>
  <r>
    <n v="1352"/>
    <s v="EMEA-2022-162901"/>
    <d v="2022-03-29T00:00:00"/>
    <n v="20220329"/>
    <s v="Wendy Young"/>
    <s v="Spain"/>
    <s v="Madrid"/>
    <s v="EMEA"/>
    <s v="EU-WEST"/>
    <s v="Caterpillar"/>
    <x v="95"/>
    <s v="Manufacturing"/>
    <s v="Strategic"/>
    <s v="Marketing Suite - Gold"/>
    <s v="LJF0NCZH3I"/>
    <n v="31.4"/>
    <n v="2"/>
    <n v="0"/>
    <n v="7.85"/>
    <x v="17"/>
    <n v="23.549999999999901"/>
    <n v="7.0649999999999702"/>
  </r>
  <r>
    <n v="1353"/>
    <s v="AMER-2023-162978"/>
    <d v="2023-05-05T00:00:00"/>
    <n v="20230505"/>
    <s v="Evan Ross"/>
    <s v="United States"/>
    <s v="Los Angeles"/>
    <s v="AMER"/>
    <s v="NAMER"/>
    <s v="Sysco"/>
    <x v="79"/>
    <s v="Consumer Products"/>
    <s v="Strategic"/>
    <s v="Site Analytics"/>
    <s v="CFKCKD3CU9"/>
    <n v="183.96"/>
    <n v="5"/>
    <n v="0.2"/>
    <n v="20.695499999999999"/>
    <x v="24"/>
    <n v="163.2645"/>
    <n v="48.979349999999997"/>
  </r>
  <r>
    <n v="1356"/>
    <s v="APJ-2020-160444"/>
    <d v="2020-07-05T00:00:00"/>
    <n v="20200705"/>
    <s v="Joshua Glover"/>
    <s v="Japan"/>
    <s v="Tokyo"/>
    <s v="APJ"/>
    <s v="JAPN"/>
    <s v="Sprint Nextel"/>
    <x v="64"/>
    <s v="Communications"/>
    <s v="SMB"/>
    <s v="Marketing Suite - Gold"/>
    <s v="LTFN9X1M2R"/>
    <n v="220.77600000000001"/>
    <n v="3"/>
    <n v="0.2"/>
    <n v="-44.155200000000001"/>
    <x v="39"/>
    <n v="264.93119999999999"/>
    <n v="79.47936"/>
  </r>
  <r>
    <n v="1358"/>
    <s v="EMEA-2022-145247"/>
    <d v="2022-05-06T00:00:00"/>
    <n v="20220506"/>
    <s v="Bernadette Hill"/>
    <s v="Ireland"/>
    <s v="Dublin"/>
    <s v="EMEA"/>
    <s v="UKIR"/>
    <s v="Airbus"/>
    <x v="68"/>
    <s v="Manufacturing"/>
    <s v="SMB"/>
    <s v="Support"/>
    <s v="0CXZNKJ7QX"/>
    <n v="79.14"/>
    <n v="3"/>
    <n v="0"/>
    <n v="36.404400000000003"/>
    <x v="35"/>
    <n v="42.735599999999998"/>
    <n v="12.820679999999999"/>
  </r>
  <r>
    <n v="1359"/>
    <s v="APJ-2023-160045"/>
    <d v="2023-04-27T00:00:00"/>
    <n v="20230427"/>
    <s v="Cameron Randall"/>
    <s v="Japan"/>
    <s v="Saitama"/>
    <s v="APJ"/>
    <s v="JAPN"/>
    <s v="Coca-Cola"/>
    <x v="87"/>
    <s v="Consumer Products"/>
    <s v="SMB"/>
    <s v="SaaS Connector Pack"/>
    <s v="GA72A6NN41"/>
    <n v="1.988"/>
    <n v="1"/>
    <n v="0.6"/>
    <n v="-1.4413"/>
    <x v="4"/>
    <n v="3.4293"/>
    <n v="1.0287899999999999"/>
  </r>
  <r>
    <n v="1360"/>
    <s v="AMER-2020-151925"/>
    <d v="2020-09-26T00:00:00"/>
    <n v="20200926"/>
    <s v="Liam Burgess"/>
    <s v="United States"/>
    <s v="New York City"/>
    <s v="AMER"/>
    <s v="NAMER"/>
    <s v="Toyota Motor"/>
    <x v="7"/>
    <s v="Manufacturing"/>
    <s v="SMB"/>
    <s v="FinanceHub"/>
    <s v="04B9TSGCOP"/>
    <n v="145.56800000000001"/>
    <n v="2"/>
    <n v="0.2"/>
    <n v="0"/>
    <x v="30"/>
    <n v="145.56800000000001"/>
    <n v="43.670400000000001"/>
  </r>
  <r>
    <n v="1361"/>
    <s v="EMEA-2023-125199"/>
    <d v="2023-10-20T00:00:00"/>
    <n v="20231020"/>
    <s v="Paul Martin"/>
    <s v="France"/>
    <s v="Paris"/>
    <s v="EMEA"/>
    <s v="EU-WEST"/>
    <s v="BNP Paribas"/>
    <x v="3"/>
    <s v="Finance"/>
    <s v="Strategic"/>
    <s v="ChatBot Plugin"/>
    <s v="X6EV65N9H3"/>
    <n v="123.256"/>
    <n v="7"/>
    <n v="0.2"/>
    <n v="9.2441999999999993"/>
    <x v="13"/>
    <n v="114.01179999999999"/>
    <n v="34.203539999999997"/>
  </r>
  <r>
    <n v="1364"/>
    <s v="AMER-2023-155425"/>
    <d v="2023-11-11T00:00:00"/>
    <n v="20231111"/>
    <s v="Rebecca Lambert"/>
    <s v="Chile"/>
    <s v="Santiago"/>
    <s v="AMER"/>
    <s v="LATAM"/>
    <s v="Petrobras"/>
    <x v="85"/>
    <s v="Energy"/>
    <s v="Strategic"/>
    <s v="ContactMatcher"/>
    <s v="FWBU2QOVRD"/>
    <n v="38.387999999999998"/>
    <n v="14"/>
    <n v="0.7"/>
    <n v="-25.591999999999999"/>
    <x v="23"/>
    <n v="63.98"/>
    <n v="19.193999999999999"/>
  </r>
  <r>
    <n v="1369"/>
    <s v="AMER-2023-133249"/>
    <d v="2023-07-09T00:00:00"/>
    <n v="20230709"/>
    <s v="Claire Henderson"/>
    <s v="United States"/>
    <s v="Oakland"/>
    <s v="AMER"/>
    <s v="NAMER"/>
    <s v="State Farm Insurance Cos."/>
    <x v="50"/>
    <s v="Finance"/>
    <s v="Enterprise"/>
    <s v="SaaS Connector Pack"/>
    <s v="G2APEBJKHY"/>
    <n v="145.9"/>
    <n v="5"/>
    <n v="0"/>
    <n v="62.737000000000002"/>
    <x v="10"/>
    <n v="83.162999999999997"/>
    <n v="24.948899999999998"/>
  </r>
  <r>
    <n v="1370"/>
    <s v="EMEA-2021-103471"/>
    <d v="2021-12-24T00:00:00"/>
    <n v="20211224"/>
    <s v="Melanie Dowd"/>
    <s v="Russia"/>
    <s v="St Petersburg"/>
    <s v="EMEA"/>
    <s v="EU-EAST"/>
    <s v="Nissan Motor"/>
    <x v="30"/>
    <s v="Transportation"/>
    <s v="SMB"/>
    <s v="Marketing Suite"/>
    <s v="ZEUY7UCLF6"/>
    <n v="590.05799999999999"/>
    <n v="7"/>
    <n v="0.7"/>
    <n v="-786.74400000000003"/>
    <x v="14"/>
    <n v="1376.8019999999999"/>
    <n v="413.04059999999998"/>
  </r>
  <r>
    <n v="1372"/>
    <s v="APJ-2023-136672"/>
    <d v="2023-03-08T00:00:00"/>
    <n v="20230308"/>
    <s v="Pippa Chapman"/>
    <s v="China"/>
    <s v="Shenzhen"/>
    <s v="APJ"/>
    <s v="APAC"/>
    <s v="China National Petroleum"/>
    <x v="74"/>
    <s v="Energy"/>
    <s v="Enterprise"/>
    <s v="Data Smasher"/>
    <s v="8562DE4IP4"/>
    <n v="49.08"/>
    <n v="3"/>
    <n v="0"/>
    <n v="4.9080000000000004"/>
    <x v="42"/>
    <n v="44.171999999999997"/>
    <n v="13.251599999999998"/>
  </r>
  <r>
    <n v="1373"/>
    <s v="AMER-2020-157021"/>
    <d v="2020-04-01T00:00:00"/>
    <n v="20200401"/>
    <s v="Stewart Wilson"/>
    <s v="United States"/>
    <s v="Miami"/>
    <s v="AMER"/>
    <s v="NAMER"/>
    <s v="Mondelez International"/>
    <x v="25"/>
    <s v="Consumer Products"/>
    <s v="SMB"/>
    <s v="FinanceHub"/>
    <s v="SAFZ22CRP1"/>
    <n v="29.6"/>
    <n v="2"/>
    <n v="0"/>
    <n v="14.8"/>
    <x v="41"/>
    <n v="14.8"/>
    <n v="4.4400000000000004"/>
  </r>
  <r>
    <n v="1375"/>
    <s v="EMEA-2021-120362"/>
    <d v="2021-09-14T00:00:00"/>
    <n v="20210914"/>
    <s v="Ian Ross"/>
    <s v="Turkey"/>
    <s v="Ankara"/>
    <s v="EMEA"/>
    <s v="MEA"/>
    <s v="Procter &amp; Gamble"/>
    <x v="16"/>
    <s v="Consumer Products"/>
    <s v="SMB"/>
    <s v="ContactMatcher"/>
    <s v="SV38VSP33S"/>
    <n v="912.75"/>
    <n v="5"/>
    <n v="0"/>
    <n v="118.6575"/>
    <x v="11"/>
    <n v="794.09249999999997"/>
    <n v="238.22774999999999"/>
  </r>
  <r>
    <n v="1376"/>
    <s v="EMEA-2020-126361"/>
    <d v="2020-08-04T00:00:00"/>
    <n v="20200804"/>
    <s v="Carolyn Murray"/>
    <s v="Turkey"/>
    <s v="Izmir"/>
    <s v="EMEA"/>
    <s v="MEA"/>
    <s v="United Parcel Service"/>
    <x v="66"/>
    <s v="Transportation"/>
    <s v="SMB"/>
    <s v="OneView"/>
    <s v="D43ETRJ9VP"/>
    <n v="1089.75"/>
    <n v="3"/>
    <n v="0"/>
    <n v="305.13"/>
    <x v="9"/>
    <n v="784.62"/>
    <n v="235.386"/>
  </r>
  <r>
    <n v="1382"/>
    <s v="APJ-2022-100566"/>
    <d v="2022-09-04T00:00:00"/>
    <n v="20220904"/>
    <s v="Warren McGrath"/>
    <s v="Australia"/>
    <s v="Melbourne"/>
    <s v="APJ"/>
    <s v="ANZ"/>
    <s v="Huawei"/>
    <x v="93"/>
    <s v="Tech"/>
    <s v="Enterprise"/>
    <s v="SaaS Connector Pack"/>
    <s v="E6KBMU5BWM"/>
    <n v="83.951999999999998"/>
    <n v="3"/>
    <n v="0.6"/>
    <n v="-90.248400000000004"/>
    <x v="21"/>
    <n v="174.2004"/>
    <n v="52.260120000000001"/>
  </r>
  <r>
    <n v="1383"/>
    <s v="EMEA-2022-108504"/>
    <d v="2022-02-05T00:00:00"/>
    <n v="20220205"/>
    <s v="Tracey Dickens"/>
    <s v="Finland"/>
    <s v="Tampere"/>
    <s v="EMEA"/>
    <s v="NOR"/>
    <s v="Mitsubishi"/>
    <x v="82"/>
    <s v="Manufacturing"/>
    <s v="Enterprise"/>
    <s v="Marketing Suite - Gold"/>
    <s v="UJLND3140I"/>
    <n v="80.98"/>
    <n v="1"/>
    <n v="0"/>
    <n v="1.6195999999999999"/>
    <x v="47"/>
    <n v="79.360399999999998"/>
    <n v="23.808119999999999"/>
  </r>
  <r>
    <n v="1394"/>
    <s v="EMEA-2023-124828"/>
    <d v="2023-07-04T00:00:00"/>
    <n v="20230704"/>
    <s v="Rose Hill"/>
    <s v="Sweden"/>
    <s v="Gothenburg"/>
    <s v="EMEA"/>
    <s v="NOR"/>
    <s v="Bank of America Corp."/>
    <x v="22"/>
    <s v="Finance"/>
    <s v="Strategic"/>
    <s v="ChatBot Plugin"/>
    <s v="JOS2YZO8U5"/>
    <n v="9.5519999999999996"/>
    <n v="3"/>
    <n v="0.2"/>
    <n v="1.5522"/>
    <x v="10"/>
    <n v="7.9997999999999996"/>
    <n v="2.39994"/>
  </r>
  <r>
    <n v="1395"/>
    <s v="APJ-2023-117247"/>
    <d v="2023-10-10T00:00:00"/>
    <n v="20231010"/>
    <s v="Andrea Reid"/>
    <s v="Australia"/>
    <s v="Melbourne"/>
    <s v="APJ"/>
    <s v="ANZ"/>
    <s v="HSBC Holdings"/>
    <x v="77"/>
    <s v="Finance"/>
    <s v="Strategic"/>
    <s v="ContactMatcher"/>
    <s v="Q3XED9XFG5"/>
    <n v="652.45000000000005"/>
    <n v="5"/>
    <n v="0.5"/>
    <n v="-430.61700000000002"/>
    <x v="13"/>
    <n v="1083.067"/>
    <n v="324.92009999999999"/>
  </r>
  <r>
    <n v="1397"/>
    <s v="EMEA-2022-124485"/>
    <d v="2022-11-25T00:00:00"/>
    <n v="20221125"/>
    <s v="Claire Springer"/>
    <s v="United Kingdom"/>
    <s v="London"/>
    <s v="EMEA"/>
    <s v="UKIR"/>
    <s v="Airbus"/>
    <x v="68"/>
    <s v="Manufacturing"/>
    <s v="SMB"/>
    <s v="ContactMatcher"/>
    <s v="5DYSCIYCA3"/>
    <n v="17.216000000000001"/>
    <n v="4"/>
    <n v="0.2"/>
    <n v="6.0255999999999998"/>
    <x v="0"/>
    <n v="11.1904"/>
    <n v="3.3571200000000001"/>
  </r>
  <r>
    <n v="1401"/>
    <s v="EMEA-2022-159212"/>
    <d v="2022-11-02T00:00:00"/>
    <n v="20221102"/>
    <s v="Sue Parsons"/>
    <s v="Spain"/>
    <s v="Madrid"/>
    <s v="EMEA"/>
    <s v="EU-WEST"/>
    <s v="Walt Disney"/>
    <x v="91"/>
    <s v="Communications"/>
    <s v="Enterprise"/>
    <s v="Site Analytics"/>
    <s v="XQGFNE7WE0"/>
    <n v="21.8"/>
    <n v="2"/>
    <n v="0"/>
    <n v="6.1040000000000001"/>
    <x v="0"/>
    <n v="15.696"/>
    <n v="4.7088000000000001"/>
  </r>
  <r>
    <n v="1403"/>
    <s v="AMER-2022-161396"/>
    <d v="2022-04-20T00:00:00"/>
    <n v="20220420"/>
    <s v="William Lewis"/>
    <s v="Mexico"/>
    <s v="Mexico City"/>
    <s v="AMER"/>
    <s v="LATAM"/>
    <s v="Fannie Mae"/>
    <x v="27"/>
    <s v="Finance"/>
    <s v="Enterprise"/>
    <s v="ContactMatcher"/>
    <s v="V7N5QU1AA9"/>
    <n v="205.17599999999999"/>
    <n v="2"/>
    <n v="0.4"/>
    <n v="-58.133200000000002"/>
    <x v="25"/>
    <n v="263.30919999999998"/>
    <n v="78.99275999999999"/>
  </r>
  <r>
    <n v="1405"/>
    <s v="EMEA-2020-118486"/>
    <d v="2020-04-06T00:00:00"/>
    <n v="20200406"/>
    <s v="Victoria Nash"/>
    <s v="France"/>
    <s v="Paris"/>
    <s v="EMEA"/>
    <s v="EU-WEST"/>
    <s v="BMW"/>
    <x v="62"/>
    <s v="Manufacturing"/>
    <s v="Enterprise"/>
    <s v="Support"/>
    <s v="U9HAO3VA0B"/>
    <n v="10.304"/>
    <n v="1"/>
    <n v="0.2"/>
    <n v="-2.1896"/>
    <x v="41"/>
    <n v="12.493600000000001"/>
    <n v="3.7480799999999999"/>
  </r>
  <r>
    <n v="1408"/>
    <s v="EMEA-2022-130407"/>
    <d v="2022-09-03T00:00:00"/>
    <n v="20220903"/>
    <s v="Alison Davidson"/>
    <s v="United Kingdom"/>
    <s v="London"/>
    <s v="EMEA"/>
    <s v="UKIR"/>
    <s v="Fannie Mae"/>
    <x v="27"/>
    <s v="Finance"/>
    <s v="SMB"/>
    <s v="ChatBot Plugin"/>
    <s v="LWYGU6ZYCK"/>
    <n v="75.48"/>
    <n v="2"/>
    <n v="0"/>
    <n v="19.6248"/>
    <x v="21"/>
    <n v="55.855200000000004"/>
    <n v="16.75656"/>
  </r>
  <r>
    <n v="1410"/>
    <s v="AMER-2022-122245"/>
    <d v="2022-09-26T00:00:00"/>
    <n v="20220926"/>
    <s v="Carolyn Parr"/>
    <s v="Chile"/>
    <s v="Santiago"/>
    <s v="AMER"/>
    <s v="LATAM"/>
    <s v="Valero Energy"/>
    <x v="37"/>
    <s v="Energy"/>
    <s v="SMB"/>
    <s v="ContactMatcher"/>
    <s v="0HVSSN85JM"/>
    <n v="393.16500000000002"/>
    <n v="3"/>
    <n v="0.5"/>
    <n v="-204.44579999999999"/>
    <x v="21"/>
    <n v="597.61080000000004"/>
    <n v="179.28324000000001"/>
  </r>
  <r>
    <n v="1411"/>
    <s v="APJ-2023-105144"/>
    <d v="2023-11-05T00:00:00"/>
    <n v="20231105"/>
    <s v="Claire Henderson"/>
    <s v="Japan"/>
    <s v="Saitama"/>
    <s v="APJ"/>
    <s v="JAPN"/>
    <s v="State Farm Insurance Cos."/>
    <x v="50"/>
    <s v="Finance"/>
    <s v="Enterprise"/>
    <s v="FinanceHub"/>
    <s v="3NJB1WGDWO"/>
    <n v="23.68"/>
    <n v="2"/>
    <n v="0.2"/>
    <n v="8.8800000000000008"/>
    <x v="23"/>
    <n v="14.799999999999899"/>
    <n v="4.4399999999999693"/>
  </r>
  <r>
    <n v="1412"/>
    <s v="EMEA-2022-136329"/>
    <d v="2022-07-10T00:00:00"/>
    <n v="20220710"/>
    <s v="Tim Morrison"/>
    <s v="United Kingdom"/>
    <s v="London"/>
    <s v="EMEA"/>
    <s v="UKIR"/>
    <s v="General Motors"/>
    <x v="49"/>
    <s v="Manufacturing"/>
    <s v="Strategic"/>
    <s v="FinanceHub"/>
    <s v="PIN6W65YCH"/>
    <n v="408.00599999999997"/>
    <n v="2"/>
    <n v="0.1"/>
    <n v="72.534400000000005"/>
    <x v="16"/>
    <n v="335.471599999999"/>
    <n v="100.6414799999997"/>
  </r>
  <r>
    <n v="1414"/>
    <s v="EMEA-2020-146640"/>
    <d v="2020-06-30T00:00:00"/>
    <n v="20200630"/>
    <s v="Steven Coleman"/>
    <s v="United Kingdom"/>
    <s v="London"/>
    <s v="EMEA"/>
    <s v="UKIR"/>
    <s v="American Express"/>
    <x v="55"/>
    <s v="Finance"/>
    <s v="SMB"/>
    <s v="ContactMatcher"/>
    <s v="J1QLWNN8UY"/>
    <n v="334.76799999999997"/>
    <n v="7"/>
    <n v="0.2"/>
    <n v="108.7996"/>
    <x v="3"/>
    <n v="225.96839999999901"/>
    <n v="67.790519999999702"/>
  </r>
  <r>
    <n v="1415"/>
    <s v="AMER-2023-115994"/>
    <d v="2023-01-29T00:00:00"/>
    <n v="20230129"/>
    <s v="Ruth Kerr"/>
    <s v="United States"/>
    <s v="Milwaukee"/>
    <s v="AMER"/>
    <s v="NAMER"/>
    <s v="Citigroup"/>
    <x v="96"/>
    <s v="Finance"/>
    <s v="Enterprise"/>
    <s v="Data Smasher"/>
    <s v="67CFW0T6R9"/>
    <n v="239.97"/>
    <n v="3"/>
    <n v="0"/>
    <n v="26.396699999999999"/>
    <x v="44"/>
    <n v="213.57329999999999"/>
    <n v="64.07199"/>
  </r>
  <r>
    <n v="1417"/>
    <s v="APJ-2021-126697"/>
    <d v="2021-09-21T00:00:00"/>
    <n v="20210921"/>
    <s v="Carl Powell"/>
    <s v="Japan"/>
    <s v="Tokyo"/>
    <s v="APJ"/>
    <s v="JAPN"/>
    <s v="Lukoil"/>
    <x v="86"/>
    <s v="Energy"/>
    <s v="Strategic"/>
    <s v="Site Analytics"/>
    <s v="IOZK2L0S0W"/>
    <n v="946.34400000000005"/>
    <n v="7"/>
    <n v="0.2"/>
    <n v="118.29300000000001"/>
    <x v="11"/>
    <n v="828.05100000000004"/>
    <n v="248.4153"/>
  </r>
  <r>
    <n v="1420"/>
    <s v="AMER-2021-124800"/>
    <d v="2021-09-26T00:00:00"/>
    <n v="20210926"/>
    <s v="Joseph White"/>
    <s v="Chile"/>
    <s v="Antofagasta"/>
    <s v="AMER"/>
    <s v="LATAM"/>
    <s v="Abbott Laboratories"/>
    <x v="26"/>
    <s v="Healthcare"/>
    <s v="Strategic"/>
    <s v="Support"/>
    <s v="1FT1549R5E"/>
    <n v="86.272000000000006"/>
    <n v="4"/>
    <n v="0.2"/>
    <n v="31.273599999999998"/>
    <x v="11"/>
    <n v="54.998399999999997"/>
    <n v="16.499519999999997"/>
  </r>
  <r>
    <n v="1427"/>
    <s v="AMER-2021-164448"/>
    <d v="2021-10-31T00:00:00"/>
    <n v="20211031"/>
    <s v="Elizabeth Young"/>
    <s v="United States"/>
    <s v="Jackson"/>
    <s v="AMER"/>
    <s v="NAMER"/>
    <s v="Procter &amp; Gamble"/>
    <x v="16"/>
    <s v="Consumer Products"/>
    <s v="Strategic"/>
    <s v="ContactMatcher"/>
    <s v="SK8IGAW61B"/>
    <n v="9.7279999999999998"/>
    <n v="2"/>
    <n v="0.2"/>
    <n v="3.2831999999999999"/>
    <x v="2"/>
    <n v="6.4447999999999999"/>
    <n v="1.9334399999999998"/>
  </r>
  <r>
    <n v="1431"/>
    <s v="AMER-2023-122700"/>
    <d v="2023-11-27T00:00:00"/>
    <n v="20231127"/>
    <s v="Ava Ellison"/>
    <s v="Mexico"/>
    <s v="Mexico City"/>
    <s v="AMER"/>
    <s v="LATAM"/>
    <s v="Oracle"/>
    <x v="29"/>
    <s v="Tech"/>
    <s v="SMB"/>
    <s v="Site Analytics"/>
    <s v="JGPD28IR0V"/>
    <n v="220.75200000000001"/>
    <n v="8"/>
    <n v="0.4"/>
    <n v="-40.471200000000003"/>
    <x v="23"/>
    <n v="261.22320000000002"/>
    <n v="78.366960000000006"/>
  </r>
  <r>
    <n v="1432"/>
    <s v="EMEA-2020-120768"/>
    <d v="2020-12-19T00:00:00"/>
    <n v="20201219"/>
    <s v="Adrian Abraham"/>
    <s v="Portugal"/>
    <s v="Lisboa"/>
    <s v="EMEA"/>
    <s v="EU-WEST"/>
    <s v="Microsoft"/>
    <x v="5"/>
    <s v="Tech"/>
    <s v="SMB"/>
    <s v="ContactMatcher"/>
    <s v="EVPU4JFPRO"/>
    <n v="152.76"/>
    <n v="6"/>
    <n v="0"/>
    <n v="74.852400000000003"/>
    <x v="20"/>
    <n v="77.907599999999903"/>
    <n v="23.372279999999972"/>
  </r>
  <r>
    <n v="1435"/>
    <s v="AMER-2022-153129"/>
    <d v="2022-12-27T00:00:00"/>
    <n v="20221227"/>
    <s v="Liam Paige"/>
    <s v="Canada"/>
    <s v="Toronto"/>
    <s v="AMER"/>
    <s v="NAMER"/>
    <s v="Allianz"/>
    <x v="65"/>
    <s v="Finance"/>
    <s v="SMB"/>
    <s v="Support"/>
    <s v="EUDK325VTE"/>
    <n v="33.9"/>
    <n v="5"/>
    <n v="0"/>
    <n v="15.593999999999999"/>
    <x v="5"/>
    <n v="18.305999999999901"/>
    <n v="5.4917999999999703"/>
  </r>
  <r>
    <n v="1436"/>
    <s v="AMER-2023-106852"/>
    <d v="2023-06-21T00:00:00"/>
    <n v="20230621"/>
    <s v="Katherine Graham"/>
    <s v="Mexico"/>
    <s v="Cabo San Lucas"/>
    <s v="AMER"/>
    <s v="LATAM"/>
    <s v="UnitedHealth Group"/>
    <x v="81"/>
    <s v="Healthcare"/>
    <s v="SMB"/>
    <s v="Support"/>
    <s v="S9OFVTRC8J"/>
    <n v="31.103999999999999"/>
    <n v="6"/>
    <n v="0.2"/>
    <n v="10.8864"/>
    <x v="27"/>
    <n v="20.217599999999901"/>
    <n v="6.0652799999999703"/>
  </r>
  <r>
    <n v="1438"/>
    <s v="APJ-2021-139731"/>
    <d v="2021-10-15T00:00:00"/>
    <n v="20211015"/>
    <s v="Anne Lee"/>
    <s v="Japan"/>
    <s v="Fukuoka"/>
    <s v="APJ"/>
    <s v="JAPN"/>
    <s v="Oracle"/>
    <x v="29"/>
    <s v="Tech"/>
    <s v="SMB"/>
    <s v="Data Smasher"/>
    <s v="ANYK0B2BA1"/>
    <n v="263.88"/>
    <n v="3"/>
    <n v="0.2"/>
    <n v="42.880499999999998"/>
    <x v="2"/>
    <n v="220.99950000000001"/>
    <n v="66.299850000000006"/>
  </r>
  <r>
    <n v="1440"/>
    <s v="EMEA-2023-122735"/>
    <d v="2023-04-13T00:00:00"/>
    <n v="20230413"/>
    <s v="Zoe Ferguson"/>
    <s v="Norway"/>
    <s v="Oslo"/>
    <s v="EMEA"/>
    <s v="NOR"/>
    <s v="Cigna"/>
    <x v="69"/>
    <s v="Healthcare"/>
    <s v="SMB"/>
    <s v="ContactMatcher"/>
    <s v="IVG6R3KGTR"/>
    <n v="29.7"/>
    <n v="5"/>
    <n v="0"/>
    <n v="13.365"/>
    <x v="4"/>
    <n v="16.335000000000001"/>
    <n v="4.9005000000000001"/>
  </r>
  <r>
    <n v="1442"/>
    <s v="AMER-2023-128160"/>
    <d v="2023-12-20T00:00:00"/>
    <n v="20231220"/>
    <s v="Faith Robertson"/>
    <s v="United States"/>
    <s v="Los Angeles"/>
    <s v="AMER"/>
    <s v="NAMER"/>
    <s v="Anthem"/>
    <x v="84"/>
    <s v="Healthcare"/>
    <s v="SMB"/>
    <s v="ContactMatcher"/>
    <s v="TOEP09HQQ5"/>
    <n v="36.671999999999997"/>
    <n v="2"/>
    <n v="0.2"/>
    <n v="11.46"/>
    <x v="22"/>
    <n v="25.2119999999999"/>
    <n v="7.5635999999999699"/>
  </r>
  <r>
    <n v="1443"/>
    <s v="EMEA-2023-117695"/>
    <d v="2023-08-06T00:00:00"/>
    <n v="20230806"/>
    <s v="Diana Black"/>
    <s v="Ireland"/>
    <s v="Dublin"/>
    <s v="EMEA"/>
    <s v="UKIR"/>
    <s v="Allstate"/>
    <x v="61"/>
    <s v="Finance"/>
    <s v="Strategic"/>
    <s v="Support"/>
    <s v="YYGR193F1M"/>
    <n v="13.76"/>
    <n v="2"/>
    <n v="0"/>
    <n v="6.3296000000000001"/>
    <x v="43"/>
    <n v="7.4303999999999997"/>
    <n v="2.22912"/>
  </r>
  <r>
    <n v="1444"/>
    <s v="EMEA-2021-166135"/>
    <d v="2021-10-01T00:00:00"/>
    <n v="20211001"/>
    <s v="Carol Greene"/>
    <s v="Russia"/>
    <s v="Moscow"/>
    <s v="EMEA"/>
    <s v="EU-EAST"/>
    <s v="Boeing"/>
    <x v="36"/>
    <s v="Manufacturing"/>
    <s v="Strategic"/>
    <s v="Marketing Suite - Gold"/>
    <s v="MV2GQDT937"/>
    <n v="139.42400000000001"/>
    <n v="4"/>
    <n v="0.2"/>
    <n v="17.428000000000001"/>
    <x v="2"/>
    <n v="121.996"/>
    <n v="36.598799999999997"/>
  </r>
  <r>
    <n v="1445"/>
    <s v="APJ-2022-133725"/>
    <d v="2022-05-24T00:00:00"/>
    <n v="20220524"/>
    <s v="Trevor Langdon"/>
    <s v="Australia"/>
    <s v="Sydney"/>
    <s v="APJ"/>
    <s v="ANZ"/>
    <s v="Target"/>
    <x v="67"/>
    <s v="Retail"/>
    <s v="SMB"/>
    <s v="Site Analytics"/>
    <s v="WM4TKSE3Q7"/>
    <n v="1979.9280000000001"/>
    <n v="9"/>
    <n v="0.2"/>
    <n v="148.49459999999999"/>
    <x v="35"/>
    <n v="1831.4333999999999"/>
    <n v="549.4300199999999"/>
  </r>
  <r>
    <n v="1446"/>
    <s v="APJ-2023-102337"/>
    <d v="2023-06-14T00:00:00"/>
    <n v="20230614"/>
    <s v="Victoria Nash"/>
    <s v="Australia"/>
    <s v="Sydney"/>
    <s v="APJ"/>
    <s v="ANZ"/>
    <s v="BMW"/>
    <x v="62"/>
    <s v="Manufacturing"/>
    <s v="Enterprise"/>
    <s v="Marketing Suite - Gold"/>
    <s v="ZTKAHFCGOU"/>
    <n v="164.73599999999999"/>
    <n v="4"/>
    <n v="0.2"/>
    <n v="-39.1248"/>
    <x v="27"/>
    <n v="203.86079999999899"/>
    <n v="61.158239999999694"/>
  </r>
  <r>
    <n v="1449"/>
    <s v="EMEA-2020-112564"/>
    <d v="2020-04-23T00:00:00"/>
    <n v="20200423"/>
    <s v="Victor Walsh"/>
    <s v="France"/>
    <s v="Paris"/>
    <s v="EMEA"/>
    <s v="EU-WEST"/>
    <s v="Allianz"/>
    <x v="65"/>
    <s v="Finance"/>
    <s v="Strategic"/>
    <s v="ContactMatcher"/>
    <s v="UR4LAK9168"/>
    <n v="2.5019999999999998"/>
    <n v="3"/>
    <n v="0.7"/>
    <n v="-1.7514000000000001"/>
    <x v="41"/>
    <n v="4.2534000000000001"/>
    <n v="1.2760199999999999"/>
  </r>
  <r>
    <n v="1450"/>
    <s v="AMER-2021-145821"/>
    <d v="2021-05-01T00:00:00"/>
    <n v="20210501"/>
    <s v="Gabrielle Ogden"/>
    <s v="United States"/>
    <s v="New York City"/>
    <s v="AMER"/>
    <s v="NAMER"/>
    <s v="Royal Dutch Shell"/>
    <x v="2"/>
    <s v="Energy"/>
    <s v="Strategic"/>
    <s v="Site Analytics"/>
    <s v="RLS1BYC8H7"/>
    <n v="88.751999999999995"/>
    <n v="3"/>
    <n v="0.2"/>
    <n v="11.093999999999999"/>
    <x v="33"/>
    <n v="77.658000000000001"/>
    <n v="23.2974"/>
  </r>
  <r>
    <n v="1451"/>
    <s v="AMER-2021-160150"/>
    <d v="2021-07-19T00:00:00"/>
    <n v="20210719"/>
    <s v="Adam Davidson"/>
    <s v="Chile"/>
    <s v="Santiago"/>
    <s v="AMER"/>
    <s v="LATAM"/>
    <s v="Amazon"/>
    <x v="44"/>
    <s v="Tech"/>
    <s v="SMB"/>
    <s v="ContactMatcher"/>
    <s v="35O896SC4L"/>
    <n v="2.0249999999999999"/>
    <n v="1"/>
    <n v="0.7"/>
    <n v="-1.35"/>
    <x v="38"/>
    <n v="3.375"/>
    <n v="1.0125"/>
  </r>
  <r>
    <n v="1452"/>
    <s v="EMEA-2022-133711"/>
    <d v="2022-11-27T00:00:00"/>
    <n v="20221127"/>
    <s v="Sonia Hardacre"/>
    <s v="Portugal"/>
    <s v="Lisboa"/>
    <s v="EMEA"/>
    <s v="EU-WEST"/>
    <s v="AmerisourceBergen"/>
    <x v="52"/>
    <s v="Healthcare"/>
    <s v="Strategic"/>
    <s v="Support"/>
    <s v="CUN5BBY8DU"/>
    <n v="70.98"/>
    <n v="7"/>
    <n v="0"/>
    <n v="34.780200000000001"/>
    <x v="0"/>
    <n v="36.199800000000003"/>
    <n v="10.85994"/>
  </r>
  <r>
    <n v="1456"/>
    <s v="EMEA-2023-148474"/>
    <d v="2023-06-13T00:00:00"/>
    <n v="20230613"/>
    <s v="Andrea Hughes"/>
    <s v="Finland"/>
    <s v="Helsinki"/>
    <s v="EMEA"/>
    <s v="NOR"/>
    <s v="Royal Dutch Shell"/>
    <x v="2"/>
    <s v="Energy"/>
    <s v="Enterprise"/>
    <s v="ContactMatcher"/>
    <s v="J5BZOP4JEF"/>
    <n v="91.2"/>
    <n v="3"/>
    <n v="0"/>
    <n v="41.951999999999998"/>
    <x v="27"/>
    <n v="49.247999999999998"/>
    <n v="14.774399999999998"/>
  </r>
  <r>
    <n v="1458"/>
    <s v="APJ-2021-111297"/>
    <d v="2021-08-17T00:00:00"/>
    <n v="20210817"/>
    <s v="Carol Greene"/>
    <s v="South Korea"/>
    <s v="Daegu"/>
    <s v="APJ"/>
    <s v="APAC"/>
    <s v="Boeing"/>
    <x v="36"/>
    <s v="Manufacturing"/>
    <s v="Strategic"/>
    <s v="ContactMatcher"/>
    <s v="KDXS6DL9EU"/>
    <n v="52.2"/>
    <n v="9"/>
    <n v="0"/>
    <n v="23.49"/>
    <x v="37"/>
    <n v="28.71"/>
    <n v="8.6129999999999995"/>
  </r>
  <r>
    <n v="1459"/>
    <s v="APJ-2022-123722"/>
    <d v="2022-09-26T00:00:00"/>
    <n v="20220926"/>
    <s v="Audrey Alsop"/>
    <s v="Japan"/>
    <s v="Tokyo"/>
    <s v="APJ"/>
    <s v="JAPN"/>
    <s v="Trafigura Group"/>
    <x v="40"/>
    <s v="Finance"/>
    <s v="Strategic"/>
    <s v="FinanceHub"/>
    <s v="Q95Z3E4MLW"/>
    <n v="15.936"/>
    <n v="4"/>
    <n v="0.2"/>
    <n v="5.1791999999999998"/>
    <x v="21"/>
    <n v="10.7568"/>
    <n v="3.2270400000000001"/>
  </r>
  <r>
    <n v="1460"/>
    <s v="EMEA-2020-155271"/>
    <d v="2020-05-04T00:00:00"/>
    <n v="20200504"/>
    <s v="Adrian Hunter"/>
    <s v="Saudi Arabia"/>
    <s v="Dhahran"/>
    <s v="EMEA"/>
    <s v="MEA"/>
    <s v="Engie"/>
    <x v="4"/>
    <s v="Energy"/>
    <s v="SMB"/>
    <s v="SaaS Connector Pack"/>
    <s v="TG98BNT7O4"/>
    <n v="27.46"/>
    <n v="2"/>
    <n v="0"/>
    <n v="9.8856000000000002"/>
    <x v="8"/>
    <n v="17.574400000000001"/>
    <n v="5.2723199999999997"/>
  </r>
  <r>
    <n v="1461"/>
    <s v="AMER-2021-119907"/>
    <d v="2021-12-01T00:00:00"/>
    <n v="20211201"/>
    <s v="Diana Bell"/>
    <s v="Canada"/>
    <s v="Toronto"/>
    <s v="AMER"/>
    <s v="NAMER"/>
    <s v="Sprint Nextel"/>
    <x v="64"/>
    <s v="Communications"/>
    <s v="SMB"/>
    <s v="ContactMatcher"/>
    <s v="M4530CVDFY"/>
    <n v="55.423999999999999"/>
    <n v="2"/>
    <n v="0.2"/>
    <n v="19.398399999999999"/>
    <x v="14"/>
    <n v="36.025599999999997"/>
    <n v="10.80768"/>
  </r>
  <r>
    <n v="1462"/>
    <s v="AMER-2022-128902"/>
    <d v="2022-03-12T00:00:00"/>
    <n v="20220312"/>
    <s v="Ella Springer"/>
    <s v="Argentina"/>
    <s v="Buenos Aires"/>
    <s v="AMER"/>
    <s v="LATAM"/>
    <s v="Mitsubishi"/>
    <x v="82"/>
    <s v="Manufacturing"/>
    <s v="SMB"/>
    <s v="ContactMatcher"/>
    <s v="ELIGHY2I4V"/>
    <n v="244.006"/>
    <n v="2"/>
    <n v="0.3"/>
    <n v="-31.372199999999999"/>
    <x v="17"/>
    <n v="275.37819999999999"/>
    <n v="82.613459999999989"/>
  </r>
  <r>
    <n v="1463"/>
    <s v="APJ-2022-152289"/>
    <d v="2022-08-27T00:00:00"/>
    <n v="20220827"/>
    <s v="Karen Mathis"/>
    <s v="Japan"/>
    <s v="Tokyo"/>
    <s v="APJ"/>
    <s v="JAPN"/>
    <s v="Pemex"/>
    <x v="18"/>
    <s v="Energy"/>
    <s v="Strategic"/>
    <s v="Data Smasher"/>
    <s v="PKNR09J81N"/>
    <n v="159.98400000000001"/>
    <n v="2"/>
    <n v="0.2"/>
    <n v="43.995600000000003"/>
    <x v="28"/>
    <n v="115.9884"/>
    <n v="34.796520000000001"/>
  </r>
  <r>
    <n v="1465"/>
    <s v="EMEA-2022-104794"/>
    <d v="2022-12-17T00:00:00"/>
    <n v="20221217"/>
    <s v="William May"/>
    <s v="United Kingdom"/>
    <s v="London"/>
    <s v="EMEA"/>
    <s v="UKIR"/>
    <s v="AT&amp;T"/>
    <x v="60"/>
    <s v="Communications"/>
    <s v="Strategic"/>
    <s v="Storage"/>
    <s v="NK4HJ5JX5T"/>
    <n v="3.68"/>
    <n v="2"/>
    <n v="0"/>
    <n v="1.8031999999999999"/>
    <x v="5"/>
    <n v="1.8768"/>
    <n v="0.56303999999999998"/>
  </r>
  <r>
    <n v="1466"/>
    <s v="AMER-2020-151708"/>
    <d v="2020-08-08T00:00:00"/>
    <n v="20200808"/>
    <s v="Tracey Knox"/>
    <s v="Chile"/>
    <s v="Santiago"/>
    <s v="AMER"/>
    <s v="LATAM"/>
    <s v="Gazprom"/>
    <x v="45"/>
    <s v="Energy"/>
    <s v="SMB"/>
    <s v="SaaS Connector Pack"/>
    <s v="82YL02NIO8"/>
    <n v="121.376"/>
    <n v="4"/>
    <n v="0.2"/>
    <n v="-3.0344000000000002"/>
    <x v="9"/>
    <n v="124.4104"/>
    <n v="37.323119999999996"/>
  </r>
  <r>
    <n v="1468"/>
    <s v="EMEA-2021-100769"/>
    <d v="2021-05-16T00:00:00"/>
    <n v="20210516"/>
    <s v="David Lee"/>
    <s v="Germany"/>
    <s v="Berlin"/>
    <s v="EMEA"/>
    <s v="EU-WEST"/>
    <s v="BMW"/>
    <x v="62"/>
    <s v="Manufacturing"/>
    <s v="Enterprise"/>
    <s v="Data Smasher"/>
    <s v="O4E9BNYGH9"/>
    <n v="255.96799999999999"/>
    <n v="4"/>
    <n v="0.2"/>
    <n v="31.995999999999999"/>
    <x v="33"/>
    <n v="223.97199999999901"/>
    <n v="67.191599999999696"/>
  </r>
  <r>
    <n v="1469"/>
    <s v="AMER-2023-139199"/>
    <d v="2023-12-10T00:00:00"/>
    <n v="20231210"/>
    <s v="Elizabeth Young"/>
    <s v="Brazil"/>
    <s v="SÃ£o Paulo"/>
    <s v="AMER"/>
    <s v="LATAM"/>
    <s v="Procter &amp; Gamble"/>
    <x v="16"/>
    <s v="Consumer Products"/>
    <s v="Strategic"/>
    <s v="FinanceHub"/>
    <s v="O5HVX1NYF1"/>
    <n v="872.94"/>
    <n v="3"/>
    <n v="0"/>
    <n v="226.96440000000001"/>
    <x v="22"/>
    <n v="645.97559999999999"/>
    <n v="193.79267999999999"/>
  </r>
  <r>
    <n v="1472"/>
    <s v="EMEA-2021-161466"/>
    <d v="2021-09-24T00:00:00"/>
    <n v="20210924"/>
    <s v="Gavin Mitchell"/>
    <s v="France"/>
    <s v="Paris"/>
    <s v="EMEA"/>
    <s v="EU-WEST"/>
    <s v="Sony"/>
    <x v="20"/>
    <s v="Tech"/>
    <s v="Strategic"/>
    <s v="ChatBot Plugin"/>
    <s v="ETIIIH2I1F"/>
    <n v="6.8479999999999999"/>
    <n v="2"/>
    <n v="0.2"/>
    <n v="0.59919999999999995"/>
    <x v="11"/>
    <n v="6.2488000000000001"/>
    <n v="1.8746399999999999"/>
  </r>
  <r>
    <n v="1473"/>
    <s v="AMER-2023-164959"/>
    <d v="2023-07-12T00:00:00"/>
    <n v="20230712"/>
    <s v="Brandon Kerr"/>
    <s v="United States"/>
    <s v="New York City"/>
    <s v="AMER"/>
    <s v="NAMER"/>
    <s v="J.P. Morgan Chase &amp; Co."/>
    <x v="56"/>
    <s v="Finance"/>
    <s v="Strategic"/>
    <s v="FinanceHub"/>
    <s v="XW6875K3U6"/>
    <n v="8.67"/>
    <n v="3"/>
    <n v="0"/>
    <n v="4.0749000000000004"/>
    <x v="10"/>
    <n v="4.5950999999999897"/>
    <n v="1.3785299999999969"/>
  </r>
  <r>
    <n v="1474"/>
    <s v="APJ-2021-105676"/>
    <d v="2021-12-01T00:00:00"/>
    <n v="20211201"/>
    <s v="Amy Edmunds"/>
    <s v="Japan"/>
    <s v="Tokyo"/>
    <s v="APJ"/>
    <s v="JAPN"/>
    <s v="Goldman Sachs Group"/>
    <x v="70"/>
    <s v="Finance"/>
    <s v="SMB"/>
    <s v="SaaS Connector Pack"/>
    <s v="YGHGZXK0C3"/>
    <n v="6.6879999999999997"/>
    <n v="4"/>
    <n v="0.6"/>
    <n v="-4.0128000000000004"/>
    <x v="14"/>
    <n v="10.700799999999999"/>
    <n v="3.2102399999999998"/>
  </r>
  <r>
    <n v="1475"/>
    <s v="EMEA-2022-113138"/>
    <d v="2022-11-20T00:00:00"/>
    <n v="20221120"/>
    <s v="Alexander Wallace"/>
    <s v="United Kingdom"/>
    <s v="Manchester"/>
    <s v="EMEA"/>
    <s v="UKIR"/>
    <s v="Ford Motor"/>
    <x v="72"/>
    <s v="Manufacturing"/>
    <s v="Enterprise"/>
    <s v="ChatBot Plugin"/>
    <s v="XX4UKXTNA7"/>
    <n v="17.28"/>
    <n v="6"/>
    <n v="0"/>
    <n v="5.0111999999999997"/>
    <x v="0"/>
    <n v="12.268800000000001"/>
    <n v="3.6806399999999999"/>
  </r>
  <r>
    <n v="1477"/>
    <s v="EMEA-2023-104955"/>
    <d v="2023-03-20T00:00:00"/>
    <n v="20230320"/>
    <s v="Edward Mathis"/>
    <s v="United Kingdom"/>
    <s v="London"/>
    <s v="EMEA"/>
    <s v="UKIR"/>
    <s v="Airbus"/>
    <x v="68"/>
    <s v="Manufacturing"/>
    <s v="Enterprise"/>
    <s v="FinanceHub"/>
    <s v="FJM580LZUQ"/>
    <n v="28.91"/>
    <n v="7"/>
    <n v="0"/>
    <n v="13.2986"/>
    <x v="42"/>
    <n v="15.6114"/>
    <n v="4.6834199999999999"/>
  </r>
  <r>
    <n v="1478"/>
    <s v="EMEA-2022-121958"/>
    <d v="2022-11-14T00:00:00"/>
    <n v="20221114"/>
    <s v="Faith Campbell"/>
    <s v="Sweden"/>
    <s v="Uppsala"/>
    <s v="EMEA"/>
    <s v="NOR"/>
    <s v="Allstate"/>
    <x v="61"/>
    <s v="Finance"/>
    <s v="SMB"/>
    <s v="Support"/>
    <s v="VXDCM66ZHJ"/>
    <n v="52.136000000000003"/>
    <n v="7"/>
    <n v="0.2"/>
    <n v="5.8653000000000004"/>
    <x v="0"/>
    <n v="46.270699999999998"/>
    <n v="13.881209999999999"/>
  </r>
  <r>
    <n v="1479"/>
    <s v="AMER-2023-121468"/>
    <d v="2023-11-20T00:00:00"/>
    <n v="20231120"/>
    <s v="Jan Watson"/>
    <s v="United States"/>
    <s v="Dallas"/>
    <s v="AMER"/>
    <s v="NAMER"/>
    <s v="Valero Energy"/>
    <x v="37"/>
    <s v="Energy"/>
    <s v="SMB"/>
    <s v="Site Analytics"/>
    <s v="JITW9OY6OJ"/>
    <n v="31.968"/>
    <n v="4"/>
    <n v="0.2"/>
    <n v="2.3976000000000002"/>
    <x v="23"/>
    <n v="29.570399999999999"/>
    <n v="8.8711199999999995"/>
  </r>
  <r>
    <n v="1480"/>
    <s v="AMER-2022-108455"/>
    <d v="2022-12-03T00:00:00"/>
    <n v="20221203"/>
    <s v="Ryan Oliver"/>
    <s v="United States"/>
    <s v="Los Angeles"/>
    <s v="AMER"/>
    <s v="NAMER"/>
    <s v="CVS Health"/>
    <x v="48"/>
    <s v="Retail"/>
    <s v="SMB"/>
    <s v="Support"/>
    <s v="5G6NTI3DHD"/>
    <n v="25.92"/>
    <n v="4"/>
    <n v="0"/>
    <n v="12.441599999999999"/>
    <x v="5"/>
    <n v="13.478400000000001"/>
    <n v="4.04352"/>
  </r>
  <r>
    <n v="1483"/>
    <s v="EMEA-2023-101210"/>
    <d v="2023-08-26T00:00:00"/>
    <n v="20230826"/>
    <s v="Rose Smith"/>
    <s v="South Africa"/>
    <s v="Cape Town"/>
    <s v="EMEA"/>
    <s v="MEA"/>
    <s v="Itochu"/>
    <x v="33"/>
    <s v="Finance"/>
    <s v="SMB"/>
    <s v="ChatBot Plugin"/>
    <s v="L694Q05RY4"/>
    <n v="9.7279999999999998"/>
    <n v="2"/>
    <n v="0.2"/>
    <n v="1.7023999999999999"/>
    <x v="43"/>
    <n v="8.0256000000000007"/>
    <n v="2.40768"/>
  </r>
  <r>
    <n v="1485"/>
    <s v="AMER-2022-108098"/>
    <d v="2022-10-15T00:00:00"/>
    <n v="20221015"/>
    <s v="Christopher James"/>
    <s v="Canada"/>
    <s v="Toronto"/>
    <s v="AMER"/>
    <s v="NAMER"/>
    <s v="Allstate"/>
    <x v="61"/>
    <s v="Finance"/>
    <s v="Strategic"/>
    <s v="Data Smasher"/>
    <s v="L4VV8RL3YD"/>
    <n v="177"/>
    <n v="3"/>
    <n v="0"/>
    <n v="30.09"/>
    <x v="32"/>
    <n v="146.91"/>
    <n v="44.073"/>
  </r>
  <r>
    <n v="1486"/>
    <s v="EMEA-2020-119032"/>
    <d v="2020-11-27T00:00:00"/>
    <n v="20201127"/>
    <s v="Leonard Dyer"/>
    <s v="United Kingdom"/>
    <s v="London"/>
    <s v="EMEA"/>
    <s v="UKIR"/>
    <s v="Ford Motor"/>
    <x v="72"/>
    <s v="Manufacturing"/>
    <s v="SMB"/>
    <s v="Storage"/>
    <s v="FQQPJU1SYC"/>
    <n v="3.76"/>
    <n v="2"/>
    <n v="0"/>
    <n v="1.3160000000000001"/>
    <x v="7"/>
    <n v="2.444"/>
    <n v="0.73319999999999996"/>
  </r>
  <r>
    <n v="1487"/>
    <s v="AMER-2021-140410"/>
    <d v="2021-11-03T00:00:00"/>
    <n v="20211103"/>
    <s v="Harry Buckland"/>
    <s v="United States"/>
    <s v="New York City"/>
    <s v="AMER"/>
    <s v="NAMER"/>
    <s v="News Corp."/>
    <x v="94"/>
    <s v="Misc"/>
    <s v="Enterprise"/>
    <s v="Site Analytics"/>
    <s v="8R2JWA9L4E"/>
    <n v="1212.848"/>
    <n v="7"/>
    <n v="0.2"/>
    <n v="106.1242"/>
    <x v="6"/>
    <n v="1106.7238"/>
    <n v="332.01713999999998"/>
  </r>
  <r>
    <n v="1490"/>
    <s v="EMEA-2020-136280"/>
    <d v="2020-11-29T00:00:00"/>
    <n v="20201129"/>
    <s v="Brian Hunter"/>
    <s v="France"/>
    <s v="Paris"/>
    <s v="EMEA"/>
    <s v="EU-WEST"/>
    <s v="Walt Disney"/>
    <x v="91"/>
    <s v="Communications"/>
    <s v="SMB"/>
    <s v="FinanceHub"/>
    <s v="QYP83OL683"/>
    <n v="5.04"/>
    <n v="2"/>
    <n v="0.2"/>
    <n v="1.764"/>
    <x v="7"/>
    <n v="3.2759999999999998"/>
    <n v="0.9827999999999999"/>
  </r>
  <r>
    <n v="1491"/>
    <s v="EMEA-2023-151911"/>
    <d v="2023-05-01T00:00:00"/>
    <n v="20230501"/>
    <s v="Richard Carr"/>
    <s v="United Kingdom"/>
    <s v="London"/>
    <s v="EMEA"/>
    <s v="UKIR"/>
    <s v="Petrobras"/>
    <x v="85"/>
    <s v="Energy"/>
    <s v="Strategic"/>
    <s v="SaaS Connector Pack - Gold"/>
    <s v="S5GLS19OO4"/>
    <n v="62.96"/>
    <n v="4"/>
    <n v="0"/>
    <n v="28.332000000000001"/>
    <x v="24"/>
    <n v="34.628"/>
    <n v="10.388399999999999"/>
  </r>
  <r>
    <n v="1492"/>
    <s v="EMEA-2023-166436"/>
    <d v="2023-11-25T00:00:00"/>
    <n v="20231125"/>
    <s v="Olivia Graham"/>
    <s v="United Kingdom"/>
    <s v="London"/>
    <s v="EMEA"/>
    <s v="UKIR"/>
    <s v="Phillips 66"/>
    <x v="1"/>
    <s v="Energy"/>
    <s v="Strategic"/>
    <s v="Support"/>
    <s v="LXK6XE3GIC"/>
    <n v="5.88"/>
    <n v="1"/>
    <n v="0"/>
    <n v="2.8812000000000002"/>
    <x v="23"/>
    <n v="2.9987999999999899"/>
    <n v="0.89963999999999689"/>
  </r>
  <r>
    <n v="1494"/>
    <s v="AMER-2023-139661"/>
    <d v="2023-10-31T00:00:00"/>
    <n v="20231031"/>
    <s v="Andrew Lewis"/>
    <s v="Canada"/>
    <s v="Ottawa"/>
    <s v="AMER"/>
    <s v="NAMER"/>
    <s v="PepsiCo"/>
    <x v="88"/>
    <s v="Consumer Products"/>
    <s v="Strategic"/>
    <s v="SaaS Connector Pack"/>
    <s v="WMLDJ4A1AL"/>
    <n v="9.64"/>
    <n v="2"/>
    <n v="0"/>
    <n v="3.6631999999999998"/>
    <x v="13"/>
    <n v="5.9767999999999999"/>
    <n v="1.79304"/>
  </r>
  <r>
    <n v="1495"/>
    <s v="EMEA-2020-123925"/>
    <d v="2020-12-17T00:00:00"/>
    <n v="20201217"/>
    <s v="Joe Hughes"/>
    <s v="Finland"/>
    <s v="Helsinki"/>
    <s v="EMEA"/>
    <s v="NOR"/>
    <s v="J.P. Morgan Chase &amp; Co."/>
    <x v="56"/>
    <s v="Finance"/>
    <s v="SMB"/>
    <s v="ChatBot Plugin"/>
    <s v="1CGQ6DKNPD"/>
    <n v="40.049999999999997"/>
    <n v="3"/>
    <n v="0"/>
    <n v="11.214"/>
    <x v="20"/>
    <n v="28.835999999999999"/>
    <n v="8.6507999999999985"/>
  </r>
  <r>
    <n v="1496"/>
    <s v="APJ-2023-152485"/>
    <d v="2023-09-05T00:00:00"/>
    <n v="20230905"/>
    <s v="Una Poole"/>
    <s v="Japan"/>
    <s v="Tokyo"/>
    <s v="APJ"/>
    <s v="JAPN"/>
    <s v="Exxon Mobil"/>
    <x v="83"/>
    <s v="Energy"/>
    <s v="SMB"/>
    <s v="ChatBot Plugin"/>
    <s v="2J6JB85A1P"/>
    <n v="10.192"/>
    <n v="7"/>
    <n v="0.2"/>
    <n v="3.1850000000000001"/>
    <x v="15"/>
    <n v="7.0069999999999997"/>
    <n v="2.1020999999999996"/>
  </r>
  <r>
    <n v="1499"/>
    <s v="AMER-2022-141586"/>
    <d v="2022-10-18T00:00:00"/>
    <n v="20221018"/>
    <s v="Sean Bower"/>
    <s v="United States"/>
    <s v="Los Angeles"/>
    <s v="AMER"/>
    <s v="NAMER"/>
    <s v="HonHai Precision Industry"/>
    <x v="54"/>
    <s v="Tech"/>
    <s v="Enterprise"/>
    <s v="ContactMatcher"/>
    <s v="EBF7HE3I1Y"/>
    <n v="18.16"/>
    <n v="5"/>
    <n v="0.2"/>
    <n v="6.5830000000000002"/>
    <x v="32"/>
    <n v="11.577"/>
    <n v="3.4731000000000001"/>
  </r>
  <r>
    <n v="1500"/>
    <s v="APJ-2023-130386"/>
    <d v="2023-11-13T00:00:00"/>
    <n v="20231113"/>
    <s v="Rachel Cornish"/>
    <s v="Japan"/>
    <s v="Chiba"/>
    <s v="APJ"/>
    <s v="JAPN"/>
    <s v="Volkswagen"/>
    <x v="58"/>
    <s v="Manufacturing"/>
    <s v="SMB"/>
    <s v="Support"/>
    <s v="P1FEM3KMBB"/>
    <n v="16.056000000000001"/>
    <n v="3"/>
    <n v="0.2"/>
    <n v="5.8202999999999996"/>
    <x v="23"/>
    <n v="10.2357"/>
    <n v="3.0707099999999996"/>
  </r>
  <r>
    <n v="1503"/>
    <s v="AMER-2022-100468"/>
    <d v="2022-11-25T00:00:00"/>
    <n v="20221125"/>
    <s v="Samantha Piper"/>
    <s v="United States"/>
    <s v="New York City"/>
    <s v="AMER"/>
    <s v="NAMER"/>
    <s v="Fannie Mae"/>
    <x v="27"/>
    <s v="Finance"/>
    <s v="Enterprise"/>
    <s v="Site Analytics"/>
    <s v="U5EI7JWCV9"/>
    <n v="33.520000000000003"/>
    <n v="2"/>
    <n v="0.2"/>
    <n v="3.3519999999999999"/>
    <x v="0"/>
    <n v="30.167999999999999"/>
    <n v="9.0503999999999998"/>
  </r>
  <r>
    <n v="1505"/>
    <s v="AMER-2021-153388"/>
    <d v="2021-08-01T00:00:00"/>
    <n v="20210801"/>
    <s v="Ella Hart"/>
    <s v="United States"/>
    <s v="New York City"/>
    <s v="AMER"/>
    <s v="NAMER"/>
    <s v="BNP Paribas"/>
    <x v="3"/>
    <s v="Finance"/>
    <s v="Enterprise"/>
    <s v="ChatBot Plugin"/>
    <s v="IFBESAOB3V"/>
    <n v="6.72"/>
    <n v="4"/>
    <n v="0"/>
    <n v="3.36"/>
    <x v="37"/>
    <n v="3.36"/>
    <n v="1.008"/>
  </r>
  <r>
    <n v="1507"/>
    <s v="EMEA-2023-154935"/>
    <d v="2023-12-25T00:00:00"/>
    <n v="20231225"/>
    <s v="Sophie Murray"/>
    <s v="United Kingdom"/>
    <s v="London"/>
    <s v="EMEA"/>
    <s v="UKIR"/>
    <s v="Alphabet"/>
    <x v="92"/>
    <s v="Tech"/>
    <s v="SMB"/>
    <s v="ContactMatcher"/>
    <s v="ABX3GM8I8I"/>
    <n v="17.88"/>
    <n v="3"/>
    <n v="0.2"/>
    <n v="5.5875000000000004"/>
    <x v="22"/>
    <n v="12.292499999999899"/>
    <n v="3.6877499999999697"/>
  </r>
  <r>
    <n v="1508"/>
    <s v="EMEA-2022-134208"/>
    <d v="2022-09-18T00:00:00"/>
    <n v="20220918"/>
    <s v="Faith Campbell"/>
    <s v="Finland"/>
    <s v="Helsinki"/>
    <s v="EMEA"/>
    <s v="NOR"/>
    <s v="Allstate"/>
    <x v="61"/>
    <s v="Finance"/>
    <s v="SMB"/>
    <s v="Big Ol Database"/>
    <s v="2ZGV2RDYLF"/>
    <n v="396"/>
    <n v="4"/>
    <n v="0"/>
    <n v="190.08"/>
    <x v="21"/>
    <n v="205.92"/>
    <n v="61.775999999999996"/>
  </r>
  <r>
    <n v="1509"/>
    <s v="AMER-2023-108294"/>
    <d v="2023-12-11T00:00:00"/>
    <n v="20231211"/>
    <s v="Victor Short"/>
    <s v="Costa Rica"/>
    <s v="San JosÃ©"/>
    <s v="AMER"/>
    <s v="LATAM"/>
    <s v="Prudential Financial"/>
    <x v="43"/>
    <s v="Finance"/>
    <s v="Enterprise"/>
    <s v="ContactMatcher"/>
    <s v="X3R1B8J7UG"/>
    <n v="34.5"/>
    <n v="3"/>
    <n v="0"/>
    <n v="15.525"/>
    <x v="22"/>
    <n v="18.975000000000001"/>
    <n v="5.6924999999999999"/>
  </r>
  <r>
    <n v="1510"/>
    <s v="AMER-2023-103611"/>
    <d v="2023-09-13T00:00:00"/>
    <n v="20230913"/>
    <s v="Liam Murray"/>
    <s v="United States"/>
    <s v="New York City"/>
    <s v="AMER"/>
    <s v="NAMER"/>
    <s v="American Express"/>
    <x v="55"/>
    <s v="Finance"/>
    <s v="SMB"/>
    <s v="SaaS Connector Pack"/>
    <s v="UAX7KK2PXJ"/>
    <n v="8.36"/>
    <n v="2"/>
    <n v="0"/>
    <n v="3.0095999999999998"/>
    <x v="15"/>
    <n v="5.3503999999999996"/>
    <n v="1.6051199999999999"/>
  </r>
  <r>
    <n v="1511"/>
    <s v="AMER-2023-100384"/>
    <d v="2023-06-25T00:00:00"/>
    <n v="20230625"/>
    <s v="Audrey Alsop"/>
    <s v="United States"/>
    <s v="Phoenix"/>
    <s v="AMER"/>
    <s v="NAMER"/>
    <s v="Trafigura Group"/>
    <x v="40"/>
    <s v="Finance"/>
    <s v="Strategic"/>
    <s v="ChatBot Plugin"/>
    <s v="19SCFUOLNL"/>
    <n v="385.6"/>
    <n v="8"/>
    <n v="0"/>
    <n v="111.824"/>
    <x v="27"/>
    <n v="273.77600000000001"/>
    <n v="82.132800000000003"/>
  </r>
  <r>
    <n v="1513"/>
    <s v="APJ-2023-112809"/>
    <d v="2023-08-19T00:00:00"/>
    <n v="20230819"/>
    <s v="Faith Jones"/>
    <s v="Japan"/>
    <s v="Aichi"/>
    <s v="APJ"/>
    <s v="JAPN"/>
    <s v="Sony"/>
    <x v="20"/>
    <s v="Tech"/>
    <s v="SMB"/>
    <s v="Marketing Suite - Gold"/>
    <s v="MKMDQCTUXM"/>
    <n v="200.06399999999999"/>
    <n v="3"/>
    <n v="0.2"/>
    <n v="12.504"/>
    <x v="43"/>
    <n v="187.56"/>
    <n v="56.268000000000001"/>
  </r>
  <r>
    <n v="1516"/>
    <s v="EMEA-2023-160759"/>
    <d v="2023-12-12T00:00:00"/>
    <n v="20231212"/>
    <s v="Emma Greene"/>
    <s v="France"/>
    <s v="Paris"/>
    <s v="EMEA"/>
    <s v="EU-WEST"/>
    <s v="FedEx"/>
    <x v="46"/>
    <s v="Transportation"/>
    <s v="SMB"/>
    <s v="FinanceHub"/>
    <s v="XV30PE34CX"/>
    <n v="63.686"/>
    <n v="1"/>
    <n v="0.3"/>
    <n v="-9.0980000000000008"/>
    <x v="22"/>
    <n v="72.784000000000006"/>
    <n v="21.8352"/>
  </r>
  <r>
    <n v="1517"/>
    <s v="EMEA-2023-148446"/>
    <d v="2023-12-11T00:00:00"/>
    <n v="20231211"/>
    <s v="Joan Dickens"/>
    <s v="Israel"/>
    <s v="Tel Aviv"/>
    <s v="EMEA"/>
    <s v="EU-EAST"/>
    <s v="Allstate"/>
    <x v="61"/>
    <s v="Finance"/>
    <s v="SMB"/>
    <s v="ContactMatcher"/>
    <s v="68CWYFE7DR"/>
    <n v="1669.6"/>
    <n v="4"/>
    <n v="0"/>
    <n v="116.872"/>
    <x v="22"/>
    <n v="1552.7279999999901"/>
    <n v="465.81839999999698"/>
  </r>
  <r>
    <n v="1518"/>
    <s v="AMER-2020-111059"/>
    <d v="2020-02-04T00:00:00"/>
    <n v="20200204"/>
    <s v="Dan Allan"/>
    <s v="Canada"/>
    <s v="Toronto"/>
    <s v="AMER"/>
    <s v="NAMER"/>
    <s v="Johnson &amp; Johnson"/>
    <x v="53"/>
    <s v="Healthcare"/>
    <s v="SMB"/>
    <s v="ContactMatcher"/>
    <s v="SD9I5XRF5R"/>
    <n v="83.84"/>
    <n v="2"/>
    <n v="0.2"/>
    <n v="27.248000000000001"/>
    <x v="45"/>
    <n v="56.591999999999999"/>
    <n v="16.977599999999999"/>
  </r>
  <r>
    <n v="1520"/>
    <s v="AMER-2023-116204"/>
    <d v="2023-02-12T00:00:00"/>
    <n v="20230212"/>
    <s v="Evan Terry"/>
    <s v="United States"/>
    <s v="Los Angeles"/>
    <s v="AMER"/>
    <s v="NAMER"/>
    <s v="Tyson Foods"/>
    <x v="31"/>
    <s v="Consumer Products"/>
    <s v="Strategic"/>
    <s v="ContactMatcher"/>
    <s v="6ZV6EF3W3S"/>
    <n v="21.335999999999999"/>
    <n v="7"/>
    <n v="0.2"/>
    <n v="7.7343000000000002"/>
    <x v="31"/>
    <n v="13.6016999999999"/>
    <n v="4.0805099999999701"/>
  </r>
  <r>
    <n v="1521"/>
    <s v="APJ-2023-109946"/>
    <d v="2023-04-17T00:00:00"/>
    <n v="20230417"/>
    <s v="Jack Hughes"/>
    <s v="Australia"/>
    <s v="Sydney"/>
    <s v="APJ"/>
    <s v="ANZ"/>
    <s v="Valero Energy"/>
    <x v="37"/>
    <s v="Energy"/>
    <s v="Enterprise"/>
    <s v="ChatBot Plugin"/>
    <s v="0J1ZRYN6KJ"/>
    <n v="16.52"/>
    <n v="5"/>
    <n v="0.2"/>
    <n v="2.0649999999999999"/>
    <x v="4"/>
    <n v="14.455"/>
    <n v="4.3365"/>
  </r>
  <r>
    <n v="1522"/>
    <s v="AMER-2021-144806"/>
    <d v="2021-12-06T00:00:00"/>
    <n v="20211206"/>
    <s v="Una Avery"/>
    <s v="Chile"/>
    <s v="Santiago"/>
    <s v="AMER"/>
    <s v="LATAM"/>
    <s v="Ford Motor"/>
    <x v="72"/>
    <s v="Manufacturing"/>
    <s v="SMB"/>
    <s v="SaaS Connector Pack"/>
    <s v="S589Y7F5JO"/>
    <n v="206.11199999999999"/>
    <n v="6"/>
    <n v="0.2"/>
    <n v="48.951599999999999"/>
    <x v="14"/>
    <n v="157.16039999999899"/>
    <n v="47.148119999999693"/>
  </r>
  <r>
    <n v="1527"/>
    <s v="EMEA-2022-122392"/>
    <d v="2022-07-23T00:00:00"/>
    <n v="20220723"/>
    <s v="Blake Fraser"/>
    <s v="France"/>
    <s v="Nice"/>
    <s v="EMEA"/>
    <s v="EU-WEST"/>
    <s v="UnitedHealth Group"/>
    <x v="81"/>
    <s v="Healthcare"/>
    <s v="SMB"/>
    <s v="ChatBot Plugin"/>
    <s v="5MU6QSQKTD"/>
    <n v="4.16"/>
    <n v="2"/>
    <n v="0.2"/>
    <n v="0.36399999999999999"/>
    <x v="16"/>
    <n v="3.7959999999999998"/>
    <n v="1.1387999999999998"/>
  </r>
  <r>
    <n v="1529"/>
    <s v="APJ-2021-148432"/>
    <d v="2021-11-07T00:00:00"/>
    <n v="20211107"/>
    <s v="Jonathan Marshall"/>
    <s v="Philippines"/>
    <s v="Manila"/>
    <s v="APJ"/>
    <s v="APAC"/>
    <s v="Royal Dutch Shell"/>
    <x v="2"/>
    <s v="Energy"/>
    <s v="Strategic"/>
    <s v="Storage"/>
    <s v="Z37B9W3UH0"/>
    <n v="26.18"/>
    <n v="7"/>
    <n v="0"/>
    <n v="0.52359999999999995"/>
    <x v="6"/>
    <n v="25.656400000000001"/>
    <n v="7.6969200000000004"/>
  </r>
  <r>
    <n v="1531"/>
    <s v="EMEA-2021-103793"/>
    <d v="2021-03-26T00:00:00"/>
    <n v="20210326"/>
    <s v="Sam Rampling"/>
    <s v="Germany"/>
    <s v="Hamburg"/>
    <s v="EMEA"/>
    <s v="EU-WEST"/>
    <s v="Aviva"/>
    <x v="24"/>
    <s v="Finance"/>
    <s v="Strategic"/>
    <s v="Support"/>
    <s v="0J2QXY7B44"/>
    <n v="74.352000000000004"/>
    <n v="3"/>
    <n v="0.2"/>
    <n v="23.234999999999999"/>
    <x v="29"/>
    <n v="51.116999999999997"/>
    <n v="15.335099999999999"/>
  </r>
  <r>
    <n v="1532"/>
    <s v="AMER-2023-159884"/>
    <d v="2023-09-01T00:00:00"/>
    <n v="20230901"/>
    <s v="Caroline Burgess"/>
    <s v="Chile"/>
    <s v="Puente Alto"/>
    <s v="AMER"/>
    <s v="LATAM"/>
    <s v="J.P. Morgan Chase &amp; Co."/>
    <x v="56"/>
    <s v="Finance"/>
    <s v="SMB"/>
    <s v="Marketing Suite - Gold"/>
    <s v="5FEWRD7E86"/>
    <n v="10.744"/>
    <n v="1"/>
    <n v="0.2"/>
    <n v="0.80579999999999996"/>
    <x v="15"/>
    <n v="9.9382000000000001"/>
    <n v="2.9814599999999998"/>
  </r>
  <r>
    <n v="1534"/>
    <s v="EMEA-2022-139885"/>
    <d v="2022-12-05T00:00:00"/>
    <n v="20221205"/>
    <s v="Dominic Hill"/>
    <s v="United Kingdom"/>
    <s v="London"/>
    <s v="EMEA"/>
    <s v="UKIR"/>
    <s v="Siemens"/>
    <x v="13"/>
    <s v="Manufacturing"/>
    <s v="Strategic"/>
    <s v="Marketing Suite - Gold"/>
    <s v="VN19TLSWML"/>
    <n v="212.88"/>
    <n v="6"/>
    <n v="0"/>
    <n v="0"/>
    <x v="5"/>
    <n v="212.88"/>
    <n v="63.863999999999997"/>
  </r>
  <r>
    <n v="1535"/>
    <s v="AMER-2023-124086"/>
    <d v="2023-02-11T00:00:00"/>
    <n v="20230211"/>
    <s v="Alexandra Sharp"/>
    <s v="United States"/>
    <s v="Columbia"/>
    <s v="AMER"/>
    <s v="NAMER"/>
    <s v="Caterpillar"/>
    <x v="95"/>
    <s v="Manufacturing"/>
    <s v="Enterprise"/>
    <s v="Marketing Suite"/>
    <s v="NB97UPK3N9"/>
    <n v="203.983"/>
    <n v="2"/>
    <n v="0.15"/>
    <n v="16.7986"/>
    <x v="31"/>
    <n v="187.18440000000001"/>
    <n v="56.155320000000003"/>
  </r>
  <r>
    <n v="1536"/>
    <s v="AMER-2022-112389"/>
    <d v="2022-10-30T00:00:00"/>
    <n v="20221030"/>
    <s v="Frank Ball"/>
    <s v="Argentina"/>
    <s v="Mendoza"/>
    <s v="AMER"/>
    <s v="LATAM"/>
    <s v="Carrefour"/>
    <x v="10"/>
    <s v="Retail"/>
    <s v="Strategic"/>
    <s v="Marketing Suite - Gold"/>
    <s v="XFYTDESGXQ"/>
    <n v="40.74"/>
    <n v="3"/>
    <n v="0"/>
    <n v="0.40739999999999998"/>
    <x v="32"/>
    <n v="40.332599999999999"/>
    <n v="12.099779999999999"/>
  </r>
  <r>
    <n v="1538"/>
    <s v="APJ-2023-121888"/>
    <d v="2023-09-16T00:00:00"/>
    <n v="20230916"/>
    <s v="Emma Thomson"/>
    <s v="South Korea"/>
    <s v="Seoul"/>
    <s v="APJ"/>
    <s v="APAC"/>
    <s v="Oracle"/>
    <x v="29"/>
    <s v="Tech"/>
    <s v="SMB"/>
    <s v="Site Analytics"/>
    <s v="9IWVHD7D4J"/>
    <n v="39.99"/>
    <n v="1"/>
    <n v="0"/>
    <n v="11.597099999999999"/>
    <x v="15"/>
    <n v="28.392900000000001"/>
    <n v="8.5178700000000003"/>
  </r>
  <r>
    <n v="1542"/>
    <s v="AMER-2020-166884"/>
    <d v="2020-03-11T00:00:00"/>
    <n v="20200311"/>
    <s v="Evan Ince"/>
    <s v="Mexico"/>
    <s v="Mexico City"/>
    <s v="AMER"/>
    <s v="LATAM"/>
    <s v="Banco Santander"/>
    <x v="17"/>
    <s v="Finance"/>
    <s v="SMB"/>
    <s v="SaaS Connector Pack"/>
    <s v="Z2DXU4EX9V"/>
    <n v="8.32"/>
    <n v="5"/>
    <n v="0.2"/>
    <n v="2.2879999999999998"/>
    <x v="34"/>
    <n v="6.032"/>
    <n v="1.8095999999999999"/>
  </r>
  <r>
    <n v="1544"/>
    <s v="AMER-2020-107181"/>
    <d v="2020-02-05T00:00:00"/>
    <n v="20200205"/>
    <s v="Audrey Young"/>
    <s v="United States"/>
    <s v="Seattle"/>
    <s v="AMER"/>
    <s v="NAMER"/>
    <s v="Kroger"/>
    <x v="57"/>
    <s v="Retail"/>
    <s v="Enterprise"/>
    <s v="ContactMatcher"/>
    <s v="Z3QBMEEBQK"/>
    <n v="82.896000000000001"/>
    <n v="3"/>
    <n v="0.2"/>
    <n v="29.0136"/>
    <x v="45"/>
    <n v="53.882399999999997"/>
    <n v="16.164719999999999"/>
  </r>
  <r>
    <n v="1546"/>
    <s v="EMEA-2020-150245"/>
    <d v="2020-12-31T00:00:00"/>
    <n v="20201231"/>
    <s v="Melanie Chapman"/>
    <s v="United Kingdom"/>
    <s v="Bristol"/>
    <s v="EMEA"/>
    <s v="UKIR"/>
    <s v="Wells Fargo"/>
    <x v="9"/>
    <s v="Finance"/>
    <s v="Strategic"/>
    <s v="Marketing Suite"/>
    <s v="ICZGINXPX1"/>
    <n v="1573.4880000000001"/>
    <n v="7"/>
    <n v="0.2"/>
    <n v="196.68600000000001"/>
    <x v="20"/>
    <n v="1376.8019999999999"/>
    <n v="413.04059999999998"/>
  </r>
  <r>
    <n v="1547"/>
    <s v="APJ-2021-111395"/>
    <d v="2021-11-23T00:00:00"/>
    <n v="20211123"/>
    <s v="Gordon Chapman"/>
    <s v="Japan"/>
    <s v="Osaka"/>
    <s v="APJ"/>
    <s v="JAPN"/>
    <s v="Itochu"/>
    <x v="33"/>
    <s v="Finance"/>
    <s v="Strategic"/>
    <s v="Support"/>
    <s v="NPSBYN15JG"/>
    <n v="335.52"/>
    <n v="4"/>
    <n v="0.2"/>
    <n v="117.432"/>
    <x v="6"/>
    <n v="218.087999999999"/>
    <n v="65.426399999999703"/>
  </r>
  <r>
    <n v="1550"/>
    <s v="EMEA-2020-134278"/>
    <d v="2020-07-06T00:00:00"/>
    <n v="20200706"/>
    <s v="Sean Scott"/>
    <s v="United Kingdom"/>
    <s v="London"/>
    <s v="EMEA"/>
    <s v="UKIR"/>
    <s v="Prudential Financial"/>
    <x v="43"/>
    <s v="Finance"/>
    <s v="SMB"/>
    <s v="Alchemy"/>
    <s v="NNMKHMEN2K"/>
    <n v="559.99199999999996"/>
    <n v="1"/>
    <n v="0.2"/>
    <n v="174.9975"/>
    <x v="39"/>
    <n v="384.99449999999899"/>
    <n v="115.49834999999969"/>
  </r>
  <r>
    <n v="1551"/>
    <s v="APJ-2023-124926"/>
    <d v="2023-11-14T00:00:00"/>
    <n v="20231114"/>
    <s v="Andrea Hughes"/>
    <s v="Japan"/>
    <s v="Tokyo"/>
    <s v="APJ"/>
    <s v="JAPN"/>
    <s v="Royal Dutch Shell"/>
    <x v="2"/>
    <s v="Energy"/>
    <s v="Enterprise"/>
    <s v="OneView"/>
    <s v="VO6RD0X0BP"/>
    <n v="9.3239999999999998"/>
    <n v="6"/>
    <n v="0.8"/>
    <n v="-24.708600000000001"/>
    <x v="23"/>
    <n v="34.032600000000002"/>
    <n v="10.20978"/>
  </r>
  <r>
    <n v="1552"/>
    <s v="AMER-2022-159345"/>
    <d v="2022-06-18T00:00:00"/>
    <n v="20220618"/>
    <s v="Anna Clarkson"/>
    <s v="United States"/>
    <s v="Seattle"/>
    <s v="AMER"/>
    <s v="NAMER"/>
    <s v="Allianz"/>
    <x v="65"/>
    <s v="Finance"/>
    <s v="SMB"/>
    <s v="Support"/>
    <s v="078CDGJ9EI"/>
    <n v="111.96"/>
    <n v="2"/>
    <n v="0"/>
    <n v="54.860399999999998"/>
    <x v="1"/>
    <n v="57.099599999999903"/>
    <n v="17.129879999999972"/>
  </r>
  <r>
    <n v="1553"/>
    <s v="EMEA-2020-130274"/>
    <d v="2020-05-03T00:00:00"/>
    <n v="20200503"/>
    <s v="Dylan Mills"/>
    <s v="Italy"/>
    <s v="Venice"/>
    <s v="EMEA"/>
    <s v="EU"/>
    <s v="Exxon Mobil"/>
    <x v="83"/>
    <s v="Energy"/>
    <s v="Enterprise"/>
    <s v="FinanceHub"/>
    <s v="Z0JUCGWNTV"/>
    <n v="21.56"/>
    <n v="7"/>
    <n v="0"/>
    <n v="10.348800000000001"/>
    <x v="8"/>
    <n v="11.2111999999999"/>
    <n v="3.3633599999999699"/>
  </r>
  <r>
    <n v="1554"/>
    <s v="EMEA-2023-158386"/>
    <d v="2023-10-17T00:00:00"/>
    <n v="20231017"/>
    <s v="Olivia Taylor"/>
    <s v="Ireland"/>
    <s v="Dublin"/>
    <s v="EMEA"/>
    <s v="UKIR"/>
    <s v="Huawei"/>
    <x v="93"/>
    <s v="Tech"/>
    <s v="SMB"/>
    <s v="ContactMatcher"/>
    <s v="YD6IFQKF39"/>
    <n v="124.75"/>
    <n v="5"/>
    <n v="0"/>
    <n v="57.384999999999998"/>
    <x v="13"/>
    <n v="67.364999999999995"/>
    <n v="20.209499999999998"/>
  </r>
  <r>
    <n v="1555"/>
    <s v="AMER-2021-111507"/>
    <d v="2021-02-06T00:00:00"/>
    <n v="20210206"/>
    <s v="Evan Terry"/>
    <s v="Canada"/>
    <s v="Quebec"/>
    <s v="AMER"/>
    <s v="NAMER"/>
    <s v="Tyson Foods"/>
    <x v="31"/>
    <s v="Consumer Products"/>
    <s v="Strategic"/>
    <s v="ChatBot Plugin"/>
    <s v="OH120DG5ZQ"/>
    <n v="5.28"/>
    <n v="3"/>
    <n v="0"/>
    <n v="1.5311999999999999"/>
    <x v="36"/>
    <n v="3.7488000000000001"/>
    <n v="1.1246400000000001"/>
  </r>
  <r>
    <n v="1556"/>
    <s v="EMEA-2023-120761"/>
    <d v="2023-09-05T00:00:00"/>
    <n v="20230905"/>
    <s v="Kylie Poole"/>
    <s v="United Kingdom"/>
    <s v="Leeds"/>
    <s v="EMEA"/>
    <s v="UKIR"/>
    <s v="Lukoil"/>
    <x v="86"/>
    <s v="Energy"/>
    <s v="SMB"/>
    <s v="Data Smasher"/>
    <s v="Z9QKTGOEI2"/>
    <n v="91.96"/>
    <n v="4"/>
    <n v="0"/>
    <n v="39.5428"/>
    <x v="15"/>
    <n v="52.417199999999902"/>
    <n v="15.72515999999997"/>
  </r>
  <r>
    <n v="1557"/>
    <s v="EMEA-2022-109176"/>
    <d v="2022-05-10T00:00:00"/>
    <n v="20220510"/>
    <s v="Felicity Terry"/>
    <s v="France"/>
    <s v="Paris"/>
    <s v="EMEA"/>
    <s v="EU-WEST"/>
    <s v="Alphabet"/>
    <x v="92"/>
    <s v="Tech"/>
    <s v="SMB"/>
    <s v="SaaS Connector Pack - Gold"/>
    <s v="894OU7JM1I"/>
    <n v="9.3439999999999994"/>
    <n v="1"/>
    <n v="0.2"/>
    <n v="3.504"/>
    <x v="35"/>
    <n v="5.84"/>
    <n v="1.752"/>
  </r>
  <r>
    <n v="1559"/>
    <s v="AMER-2021-112116"/>
    <d v="2021-03-16T00:00:00"/>
    <n v="20210316"/>
    <s v="Stewart Hart"/>
    <s v="Canada"/>
    <s v="Toronto"/>
    <s v="AMER"/>
    <s v="NAMER"/>
    <s v="Nestle"/>
    <x v="38"/>
    <s v="Consumer Products"/>
    <s v="SMB"/>
    <s v="ContactMatcher"/>
    <s v="9T4KNSX54E"/>
    <n v="171.96"/>
    <n v="2"/>
    <n v="0"/>
    <n v="44.709600000000002"/>
    <x v="29"/>
    <n v="127.2504"/>
    <n v="38.17512"/>
  </r>
  <r>
    <n v="1560"/>
    <s v="AMER-2022-126809"/>
    <d v="2022-04-10T00:00:00"/>
    <n v="20220410"/>
    <s v="Peter Knox"/>
    <s v="Canada"/>
    <s v="Toronto"/>
    <s v="AMER"/>
    <s v="NAMER"/>
    <s v="Sprint Nextel"/>
    <x v="64"/>
    <s v="Communications"/>
    <s v="Strategic"/>
    <s v="ContactMatcher"/>
    <s v="GVBVK5S0RP"/>
    <n v="35.351999999999997"/>
    <n v="9"/>
    <n v="0.2"/>
    <n v="12.815099999999999"/>
    <x v="25"/>
    <n v="22.5368999999999"/>
    <n v="6.7610699999999699"/>
  </r>
  <r>
    <n v="1561"/>
    <s v="AMER-2020-105172"/>
    <d v="2020-04-04T00:00:00"/>
    <n v="20200404"/>
    <s v="Jan Baker"/>
    <s v="United States"/>
    <s v="Los Angeles"/>
    <s v="AMER"/>
    <s v="NAMER"/>
    <s v="AT&amp;T"/>
    <x v="60"/>
    <s v="Communications"/>
    <s v="Enterprise"/>
    <s v="FinanceHub"/>
    <s v="F84V88OF5N"/>
    <n v="18.899999999999999"/>
    <n v="6"/>
    <n v="0"/>
    <n v="9.0719999999999992"/>
    <x v="41"/>
    <n v="9.8279999999999994"/>
    <n v="2.9483999999999999"/>
  </r>
  <r>
    <n v="1562"/>
    <s v="AMER-2023-107293"/>
    <d v="2023-09-06T00:00:00"/>
    <n v="20230906"/>
    <s v="Bernadette Nolan"/>
    <s v="Canada"/>
    <s v="Toronto"/>
    <s v="AMER"/>
    <s v="NAMER"/>
    <s v="Royal Dutch Shell"/>
    <x v="2"/>
    <s v="Energy"/>
    <s v="Enterprise"/>
    <s v="ChatBot Plugin"/>
    <s v="7LU92YCBHE"/>
    <n v="2.78"/>
    <n v="1"/>
    <n v="0"/>
    <n v="0.7228"/>
    <x v="15"/>
    <n v="2.0571999999999999"/>
    <n v="0.61715999999999993"/>
  </r>
  <r>
    <n v="1563"/>
    <s v="EMEA-2023-102890"/>
    <d v="2023-07-01T00:00:00"/>
    <n v="20230701"/>
    <s v="Kimberly Langdon"/>
    <s v="United Kingdom"/>
    <s v="London"/>
    <s v="EMEA"/>
    <s v="UKIR"/>
    <s v="Home Depot"/>
    <x v="8"/>
    <s v="Retail"/>
    <s v="SMB"/>
    <s v="ContactMatcher"/>
    <s v="9YP3RMVFTC"/>
    <n v="1044.6300000000001"/>
    <n v="5"/>
    <n v="0.4"/>
    <n v="-295.9785"/>
    <x v="10"/>
    <n v="1340.6085"/>
    <n v="402.18254999999999"/>
  </r>
  <r>
    <n v="1564"/>
    <s v="EMEA-2021-158554"/>
    <d v="2021-11-09T00:00:00"/>
    <n v="20211109"/>
    <s v="Emily Campbell"/>
    <s v="France"/>
    <s v="Paris"/>
    <s v="EMEA"/>
    <s v="EU-WEST"/>
    <s v="Allianz"/>
    <x v="65"/>
    <s v="Finance"/>
    <s v="SMB"/>
    <s v="Support"/>
    <s v="HE9K3OBK7X"/>
    <n v="11.352"/>
    <n v="3"/>
    <n v="0.2"/>
    <n v="4.1151"/>
    <x v="6"/>
    <n v="7.2369000000000003"/>
    <n v="2.1710699999999998"/>
  </r>
  <r>
    <n v="1565"/>
    <s v="AMER-2020-116239"/>
    <d v="2020-03-04T00:00:00"/>
    <n v="20200304"/>
    <s v="Alexandra Dyer"/>
    <s v="Colombia"/>
    <s v="BogotÃ¡"/>
    <s v="AMER"/>
    <s v="LATAM"/>
    <s v="Walmart"/>
    <x v="41"/>
    <s v="Retail"/>
    <s v="SMB"/>
    <s v="Marketing Suite - Gold"/>
    <s v="AFPQHIGAE3"/>
    <n v="354.9"/>
    <n v="5"/>
    <n v="0"/>
    <n v="17.745000000000001"/>
    <x v="34"/>
    <n v="337.15499999999997"/>
    <n v="101.14649999999999"/>
  </r>
  <r>
    <n v="1566"/>
    <s v="AMER-2021-132101"/>
    <d v="2021-03-19T00:00:00"/>
    <n v="20210319"/>
    <s v="Stewart May"/>
    <s v="Canada"/>
    <s v="Toronto"/>
    <s v="AMER"/>
    <s v="NAMER"/>
    <s v="Siemens"/>
    <x v="13"/>
    <s v="Manufacturing"/>
    <s v="Enterprise"/>
    <s v="Site Analytics"/>
    <s v="AMIU37C1RG"/>
    <n v="453.57600000000002"/>
    <n v="3"/>
    <n v="0.2"/>
    <n v="39.687899999999999"/>
    <x v="29"/>
    <n v="413.88810000000001"/>
    <n v="124.16642999999999"/>
  </r>
  <r>
    <n v="1567"/>
    <s v="APJ-2021-129112"/>
    <d v="2021-11-29T00:00:00"/>
    <n v="20211129"/>
    <s v="Hannah Hughes"/>
    <s v="Japan"/>
    <s v="Fukuoka"/>
    <s v="APJ"/>
    <s v="JAPN"/>
    <s v="Amazon"/>
    <x v="44"/>
    <s v="Tech"/>
    <s v="SMB"/>
    <s v="Data Smasher"/>
    <s v="OQYOI9TS4B"/>
    <n v="21.48"/>
    <n v="3"/>
    <n v="0.2"/>
    <n v="-0.26850000000000002"/>
    <x v="6"/>
    <n v="21.7485"/>
    <n v="6.5245499999999996"/>
  </r>
  <r>
    <n v="1569"/>
    <s v="AMER-2023-152002"/>
    <d v="2023-06-12T00:00:00"/>
    <n v="20230612"/>
    <s v="Charles Lee"/>
    <s v="United States"/>
    <s v="New York City"/>
    <s v="AMER"/>
    <s v="NAMER"/>
    <s v="UnitedHealth Group"/>
    <x v="81"/>
    <s v="Healthcare"/>
    <s v="SMB"/>
    <s v="Support"/>
    <s v="7N8PD92P4J"/>
    <n v="122.97"/>
    <n v="3"/>
    <n v="0"/>
    <n v="60.255299999999998"/>
    <x v="27"/>
    <n v="62.714700000000001"/>
    <n v="18.814409999999999"/>
  </r>
  <r>
    <n v="1570"/>
    <s v="EMEA-2023-165029"/>
    <d v="2023-11-27T00:00:00"/>
    <n v="20231127"/>
    <s v="Diana Taylor"/>
    <s v="Finland"/>
    <s v="Helsinki"/>
    <s v="EMEA"/>
    <s v="NOR"/>
    <s v="Kroger"/>
    <x v="57"/>
    <s v="Retail"/>
    <s v="Strategic"/>
    <s v="ChatBot Plugin"/>
    <s v="TUO3UC4VV4"/>
    <n v="12.84"/>
    <n v="3"/>
    <n v="0"/>
    <n v="3.7235999999999998"/>
    <x v="23"/>
    <n v="9.1164000000000005"/>
    <n v="2.7349200000000002"/>
  </r>
  <r>
    <n v="1571"/>
    <s v="AMER-2020-157385"/>
    <d v="2020-11-23T00:00:00"/>
    <n v="20201123"/>
    <s v="Deirdre McDonald"/>
    <s v="United States"/>
    <s v="New York City"/>
    <s v="AMER"/>
    <s v="NAMER"/>
    <s v="Anthem"/>
    <x v="84"/>
    <s v="Healthcare"/>
    <s v="SMB"/>
    <s v="FinanceHub"/>
    <s v="0XKM3DMO67"/>
    <n v="603.91999999999996"/>
    <n v="5"/>
    <n v="0.2"/>
    <n v="-67.941000000000003"/>
    <x v="7"/>
    <n v="671.86099999999999"/>
    <n v="201.5583"/>
  </r>
  <r>
    <n v="1575"/>
    <s v="APJ-2020-101602"/>
    <d v="2020-12-15T00:00:00"/>
    <n v="20201215"/>
    <s v="Connor Roberts"/>
    <s v="Japan"/>
    <s v="Shizuoka"/>
    <s v="APJ"/>
    <s v="JAPN"/>
    <s v="PepsiCo"/>
    <x v="88"/>
    <s v="Consumer Products"/>
    <s v="SMB"/>
    <s v="Site Analytics"/>
    <s v="K8JBFVKBQ4"/>
    <n v="40.68"/>
    <n v="3"/>
    <n v="0.2"/>
    <n v="-9.1530000000000005"/>
    <x v="20"/>
    <n v="49.832999999999998"/>
    <n v="14.9499"/>
  </r>
  <r>
    <n v="1577"/>
    <s v="APJ-2022-109057"/>
    <d v="2022-04-23T00:00:00"/>
    <n v="20220423"/>
    <s v="Dan Rutherford"/>
    <s v="Australia"/>
    <s v="Melbourne"/>
    <s v="APJ"/>
    <s v="ANZ"/>
    <s v="Phillips 66"/>
    <x v="1"/>
    <s v="Energy"/>
    <s v="Enterprise"/>
    <s v="Marketing Suite - Gold"/>
    <s v="W5SSTGK1TU"/>
    <n v="23.952000000000002"/>
    <n v="2"/>
    <n v="0.2"/>
    <n v="2.3952"/>
    <x v="25"/>
    <n v="21.556799999999999"/>
    <n v="6.4670399999999999"/>
  </r>
  <r>
    <n v="1578"/>
    <s v="EMEA-2022-154403"/>
    <d v="2022-05-24T00:00:00"/>
    <n v="20220524"/>
    <s v="Lisa Peake"/>
    <s v="Portugal"/>
    <s v="Lisboa"/>
    <s v="EMEA"/>
    <s v="EU-WEST"/>
    <s v="CVS Health"/>
    <x v="48"/>
    <s v="Retail"/>
    <s v="Enterprise"/>
    <s v="Support"/>
    <s v="ET6OBY6OVH"/>
    <n v="4.9800000000000004"/>
    <n v="1"/>
    <n v="0"/>
    <n v="2.4401999999999999"/>
    <x v="35"/>
    <n v="2.5398000000000001"/>
    <n v="0.76193999999999995"/>
  </r>
  <r>
    <n v="1579"/>
    <s v="EMEA-2022-102456"/>
    <d v="2022-02-27T00:00:00"/>
    <n v="20220227"/>
    <s v="Deirdre James"/>
    <s v="United Kingdom"/>
    <s v="London"/>
    <s v="EMEA"/>
    <s v="UKIR"/>
    <s v="Prudential Financial"/>
    <x v="43"/>
    <s v="Finance"/>
    <s v="SMB"/>
    <s v="OneView"/>
    <s v="XY2F8C2KUP"/>
    <n v="170.88"/>
    <n v="3"/>
    <n v="0"/>
    <n v="49.555199999999999"/>
    <x v="47"/>
    <n v="121.3248"/>
    <n v="36.397439999999996"/>
  </r>
  <r>
    <n v="1580"/>
    <s v="EMEA-2021-131338"/>
    <d v="2021-08-09T00:00:00"/>
    <n v="20210809"/>
    <s v="Pippa Blake"/>
    <s v="United Kingdom"/>
    <s v="London"/>
    <s v="EMEA"/>
    <s v="UKIR"/>
    <s v="Caterpillar"/>
    <x v="95"/>
    <s v="Manufacturing"/>
    <s v="SMB"/>
    <s v="Site Analytics"/>
    <s v="5CRQR4OO5R"/>
    <n v="307.98"/>
    <n v="2"/>
    <n v="0"/>
    <n v="89.3142"/>
    <x v="37"/>
    <n v="218.66579999999999"/>
    <n v="65.599739999999997"/>
  </r>
  <r>
    <n v="1590"/>
    <s v="EMEA-2022-109911"/>
    <d v="2022-05-13T00:00:00"/>
    <n v="20220513"/>
    <s v="Justin Turner"/>
    <s v="Spain"/>
    <s v="Seville"/>
    <s v="EMEA"/>
    <s v="EU-WEST"/>
    <s v="Panasonic"/>
    <x v="97"/>
    <s v="Tech"/>
    <s v="Strategic"/>
    <s v="ChatBot Plugin"/>
    <s v="VM9T8JF0C4"/>
    <n v="10.96"/>
    <n v="4"/>
    <n v="0"/>
    <n v="2.9592000000000001"/>
    <x v="35"/>
    <n v="8.0007999999999999"/>
    <n v="2.4002399999999997"/>
  </r>
  <r>
    <n v="1591"/>
    <s v="APJ-2022-132423"/>
    <d v="2022-04-16T00:00:00"/>
    <n v="20220416"/>
    <s v="Pippa Edmunds"/>
    <s v="Japan"/>
    <s v="Fukuoka"/>
    <s v="APJ"/>
    <s v="JAPN"/>
    <s v="BNP Paribas"/>
    <x v="3"/>
    <s v="Finance"/>
    <s v="Strategic"/>
    <s v="ChatBot Plugin"/>
    <s v="KZLFX2S3IQ"/>
    <n v="33.488"/>
    <n v="7"/>
    <n v="0.2"/>
    <n v="5.8604000000000003"/>
    <x v="25"/>
    <n v="27.627600000000001"/>
    <n v="8.2882800000000003"/>
  </r>
  <r>
    <n v="1593"/>
    <s v="AMER-2021-122826"/>
    <d v="2021-06-23T00:00:00"/>
    <n v="20210623"/>
    <s v="Rose James"/>
    <s v="Canada"/>
    <s v="Calgary"/>
    <s v="AMER"/>
    <s v="NAMER"/>
    <s v="Engie"/>
    <x v="4"/>
    <s v="Energy"/>
    <s v="SMB"/>
    <s v="Site Analytics"/>
    <s v="XDRH4P9GIA"/>
    <n v="201.56800000000001"/>
    <n v="4"/>
    <n v="0.2"/>
    <n v="22.676400000000001"/>
    <x v="40"/>
    <n v="178.89160000000001"/>
    <n v="53.667480000000005"/>
  </r>
  <r>
    <n v="1594"/>
    <s v="AMER-2020-117317"/>
    <d v="2020-10-19T00:00:00"/>
    <n v="20201019"/>
    <s v="Caroline Burgess"/>
    <s v="United States"/>
    <s v="New York City"/>
    <s v="AMER"/>
    <s v="NAMER"/>
    <s v="J.P. Morgan Chase &amp; Co."/>
    <x v="56"/>
    <s v="Finance"/>
    <s v="SMB"/>
    <s v="Support"/>
    <s v="7PPEVMTCKA"/>
    <n v="13.44"/>
    <n v="3"/>
    <n v="0"/>
    <n v="6.5856000000000003"/>
    <x v="18"/>
    <n v="6.8543999999999903"/>
    <n v="2.0563199999999968"/>
  </r>
  <r>
    <n v="1595"/>
    <s v="APJ-2021-118423"/>
    <d v="2021-03-24T00:00:00"/>
    <n v="20210324"/>
    <s v="Rose Dyer"/>
    <s v="Australia"/>
    <s v="Adelaide"/>
    <s v="APJ"/>
    <s v="ANZ"/>
    <s v="Apple"/>
    <x v="73"/>
    <s v="Tech"/>
    <s v="Enterprise"/>
    <s v="Marketing Suite"/>
    <s v="F5JI9VWI0B"/>
    <n v="359.05799999999999"/>
    <n v="3"/>
    <n v="0.3"/>
    <n v="-35.905799999999999"/>
    <x v="29"/>
    <n v="394.96379999999999"/>
    <n v="118.48913999999999"/>
  </r>
  <r>
    <n v="1596"/>
    <s v="AMER-2023-149181"/>
    <d v="2023-05-09T00:00:00"/>
    <n v="20230509"/>
    <s v="Carol Forsyth"/>
    <s v="Mexico"/>
    <s v="Mexico City"/>
    <s v="AMER"/>
    <s v="LATAM"/>
    <s v="Nestle"/>
    <x v="38"/>
    <s v="Consumer Products"/>
    <s v="SMB"/>
    <s v="FinanceHub"/>
    <s v="NOKLMM3DOP"/>
    <n v="47.991999999999997"/>
    <n v="2"/>
    <n v="0.3"/>
    <n v="-2.0568"/>
    <x v="24"/>
    <n v="50.0488"/>
    <n v="15.01464"/>
  </r>
  <r>
    <n v="1597"/>
    <s v="EMEA-2023-132234"/>
    <d v="2023-10-17T00:00:00"/>
    <n v="20231017"/>
    <s v="Sam Alsop"/>
    <s v="United Kingdom"/>
    <s v="London"/>
    <s v="EMEA"/>
    <s v="UKIR"/>
    <s v="Petrobras"/>
    <x v="85"/>
    <s v="Energy"/>
    <s v="Strategic"/>
    <s v="SaaS Connector Pack"/>
    <s v="YJCKI3248L"/>
    <n v="547.29999999999995"/>
    <n v="13"/>
    <n v="0"/>
    <n v="175.136"/>
    <x v="13"/>
    <n v="372.16399999999999"/>
    <n v="111.64919999999999"/>
  </r>
  <r>
    <n v="1598"/>
    <s v="APJ-2023-158876"/>
    <d v="2023-11-20T00:00:00"/>
    <n v="20231120"/>
    <s v="Kylie Poole"/>
    <s v="Japan"/>
    <s v="Kyoto"/>
    <s v="APJ"/>
    <s v="JAPN"/>
    <s v="Lukoil"/>
    <x v="86"/>
    <s v="Energy"/>
    <s v="SMB"/>
    <s v="Support"/>
    <s v="8JP6FPWRSW"/>
    <n v="16.896000000000001"/>
    <n v="4"/>
    <n v="0.2"/>
    <n v="5.28"/>
    <x v="23"/>
    <n v="11.616"/>
    <n v="3.4847999999999999"/>
  </r>
  <r>
    <n v="1602"/>
    <s v="APJ-2022-164672"/>
    <d v="2022-05-09T00:00:00"/>
    <n v="20220509"/>
    <s v="Robert McGrath"/>
    <s v="Philippines"/>
    <s v="Davao City"/>
    <s v="APJ"/>
    <s v="APAC"/>
    <s v="Walgreens"/>
    <x v="35"/>
    <s v="Retail"/>
    <s v="Strategic"/>
    <s v="SaaS Connector Pack"/>
    <s v="CLW1A6DNOV"/>
    <n v="211.96"/>
    <n v="2"/>
    <n v="0"/>
    <n v="42.392000000000003"/>
    <x v="35"/>
    <n v="169.56800000000001"/>
    <n v="50.870400000000004"/>
  </r>
  <r>
    <n v="1603"/>
    <s v="EMEA-2022-132857"/>
    <d v="2022-12-12T00:00:00"/>
    <n v="20221212"/>
    <s v="Justin Anderson"/>
    <s v="South Africa"/>
    <s v="Cape Town"/>
    <s v="EMEA"/>
    <s v="MEA"/>
    <s v="CVS Health"/>
    <x v="48"/>
    <s v="Retail"/>
    <s v="SMB"/>
    <s v="ChatBot Plugin"/>
    <s v="8NXKZSW644"/>
    <n v="6.6719999999999997"/>
    <n v="3"/>
    <n v="0.2"/>
    <n v="1.6679999999999999"/>
    <x v="5"/>
    <n v="5.0039999999999996"/>
    <n v="1.5011999999999999"/>
  </r>
  <r>
    <n v="1604"/>
    <s v="APJ-2023-116645"/>
    <d v="2023-12-01T00:00:00"/>
    <n v="20231201"/>
    <s v="Alan Hudson"/>
    <s v="Philippines"/>
    <s v="Manila"/>
    <s v="APJ"/>
    <s v="APAC"/>
    <s v="Honda Motor"/>
    <x v="47"/>
    <s v="Manufacturing"/>
    <s v="SMB"/>
    <s v="ChatBot Plugin"/>
    <s v="CL8HML0RUB"/>
    <n v="155.94"/>
    <n v="6"/>
    <n v="0"/>
    <n v="45.2226"/>
    <x v="22"/>
    <n v="110.7174"/>
    <n v="33.215219999999995"/>
  </r>
  <r>
    <n v="1605"/>
    <s v="AMER-2022-115819"/>
    <d v="2022-04-20T00:00:00"/>
    <n v="20220420"/>
    <s v="Nicola Pullman"/>
    <s v="United States"/>
    <s v="New York City"/>
    <s v="AMER"/>
    <s v="NAMER"/>
    <s v="ConocoPhillips"/>
    <x v="75"/>
    <s v="Energy"/>
    <s v="SMB"/>
    <s v="Site Analytics"/>
    <s v="0UVTFIBRS4"/>
    <n v="39.96"/>
    <n v="5"/>
    <n v="0.2"/>
    <n v="12.987"/>
    <x v="25"/>
    <n v="26.972999999999999"/>
    <n v="8.091899999999999"/>
  </r>
  <r>
    <n v="1611"/>
    <s v="AMER-2020-156349"/>
    <d v="2020-05-26T00:00:00"/>
    <n v="20200526"/>
    <s v="Michael Forsyth"/>
    <s v="United States"/>
    <s v="New York City"/>
    <s v="AMER"/>
    <s v="NAMER"/>
    <s v="Siemens"/>
    <x v="13"/>
    <s v="Manufacturing"/>
    <s v="Strategic"/>
    <s v="Marketing Suite"/>
    <s v="UCNJG9CNBN"/>
    <n v="290.666"/>
    <n v="2"/>
    <n v="0.15"/>
    <n v="27.3568"/>
    <x v="8"/>
    <n v="263.30919999999998"/>
    <n v="78.99275999999999"/>
  </r>
  <r>
    <n v="1614"/>
    <s v="AMER-2023-138380"/>
    <d v="2023-12-22T00:00:00"/>
    <n v="20231222"/>
    <s v="Rose Hill"/>
    <s v="United States"/>
    <s v="San Diego"/>
    <s v="AMER"/>
    <s v="NAMER"/>
    <s v="Bank of America Corp."/>
    <x v="22"/>
    <s v="Finance"/>
    <s v="Strategic"/>
    <s v="Marketing Suite - Gold"/>
    <s v="95C3ICOPEL"/>
    <n v="1000.02"/>
    <n v="7"/>
    <n v="0"/>
    <n v="290.00580000000002"/>
    <x v="22"/>
    <n v="710.01419999999996"/>
    <n v="213.00425999999999"/>
  </r>
  <r>
    <n v="1615"/>
    <s v="EMEA-2022-113509"/>
    <d v="2022-03-16T00:00:00"/>
    <n v="20220316"/>
    <s v="Jack Hughes"/>
    <s v="France"/>
    <s v="Paris"/>
    <s v="EMEA"/>
    <s v="EU-WEST"/>
    <s v="Valero Energy"/>
    <x v="37"/>
    <s v="Energy"/>
    <s v="Enterprise"/>
    <s v="Data Smasher"/>
    <s v="Q7CRBEOW28"/>
    <n v="83.975999999999999"/>
    <n v="3"/>
    <n v="0.2"/>
    <n v="-13.646100000000001"/>
    <x v="17"/>
    <n v="97.622100000000003"/>
    <n v="29.286629999999999"/>
  </r>
  <r>
    <n v="1616"/>
    <s v="EMEA-2021-130022"/>
    <d v="2021-08-10T00:00:00"/>
    <n v="20210810"/>
    <s v="Warren McGrath"/>
    <s v="Luxembourg"/>
    <s v="Luxembourg"/>
    <s v="EMEA"/>
    <s v="EU-WEST"/>
    <s v="Huawei"/>
    <x v="93"/>
    <s v="Tech"/>
    <s v="Enterprise"/>
    <s v="FinanceHub"/>
    <s v="20XSL1BOZF"/>
    <n v="3.75"/>
    <n v="1"/>
    <n v="0"/>
    <n v="1.8"/>
    <x v="37"/>
    <n v="1.95"/>
    <n v="0.58499999999999996"/>
  </r>
  <r>
    <n v="1619"/>
    <s v="EMEA-2022-118780"/>
    <d v="2022-09-11T00:00:00"/>
    <n v="20220911"/>
    <s v="Max Marshall"/>
    <s v="United Kingdom"/>
    <s v="London"/>
    <s v="EMEA"/>
    <s v="UKIR"/>
    <s v="Boeing"/>
    <x v="36"/>
    <s v="Manufacturing"/>
    <s v="Enterprise"/>
    <s v="Marketing Suite - Gold"/>
    <s v="28MPJ3QBSR"/>
    <n v="59.48"/>
    <n v="2"/>
    <n v="0"/>
    <n v="8.9220000000000006"/>
    <x v="21"/>
    <n v="50.5579999999999"/>
    <n v="15.167399999999969"/>
  </r>
  <r>
    <n v="1621"/>
    <s v="AMER-2023-108560"/>
    <d v="2023-07-09T00:00:00"/>
    <n v="20230709"/>
    <s v="Ruth Tucker"/>
    <s v="Canada"/>
    <s v="Vancouver"/>
    <s v="AMER"/>
    <s v="NAMER"/>
    <s v="Tesco"/>
    <x v="23"/>
    <s v="Retail"/>
    <s v="SMB"/>
    <s v="SaaS Connector Pack"/>
    <s v="JOC1L4XYEL"/>
    <n v="198.46"/>
    <n v="2"/>
    <n v="0"/>
    <n v="99.23"/>
    <x v="10"/>
    <n v="99.23"/>
    <n v="29.768999999999998"/>
  </r>
  <r>
    <n v="1625"/>
    <s v="AMER-2021-157084"/>
    <d v="2021-12-19T00:00:00"/>
    <n v="20211219"/>
    <s v="Alison Howard"/>
    <s v="United States"/>
    <s v="New York City"/>
    <s v="AMER"/>
    <s v="NAMER"/>
    <s v="Kroger"/>
    <x v="57"/>
    <s v="Retail"/>
    <s v="SMB"/>
    <s v="Site Analytics"/>
    <s v="JDD13PVV1B"/>
    <n v="675.96"/>
    <n v="5"/>
    <n v="0.2"/>
    <n v="84.495000000000005"/>
    <x v="14"/>
    <n v="591.46500000000003"/>
    <n v="177.43950000000001"/>
  </r>
  <r>
    <n v="1627"/>
    <s v="EMEA-2021-164539"/>
    <d v="2021-11-16T00:00:00"/>
    <n v="20211116"/>
    <s v="Liam Abraham"/>
    <s v="United Kingdom"/>
    <s v="London"/>
    <s v="EMEA"/>
    <s v="UKIR"/>
    <s v="Kroger"/>
    <x v="57"/>
    <s v="Retail"/>
    <s v="Enterprise"/>
    <s v="OneView"/>
    <s v="ZRG84B41GO"/>
    <n v="523.25"/>
    <n v="5"/>
    <n v="0"/>
    <n v="141.2775"/>
    <x v="6"/>
    <n v="381.972499999999"/>
    <n v="114.59174999999969"/>
  </r>
  <r>
    <n v="1628"/>
    <s v="EMEA-2021-143119"/>
    <d v="2021-09-24T00:00:00"/>
    <n v="20210924"/>
    <s v="Theresa Henderson"/>
    <s v="Czech Republic"/>
    <s v="Brno"/>
    <s v="EMEA"/>
    <s v="EU-EAST"/>
    <s v="Safeway"/>
    <x v="98"/>
    <s v="Retail"/>
    <s v="SMB"/>
    <s v="FinanceHub"/>
    <s v="ZM7CLWB5IZ"/>
    <n v="517.5"/>
    <n v="6"/>
    <n v="0"/>
    <n v="155.25"/>
    <x v="11"/>
    <n v="362.25"/>
    <n v="108.675"/>
  </r>
  <r>
    <n v="1629"/>
    <s v="AMER-2023-101049"/>
    <d v="2023-06-22T00:00:00"/>
    <n v="20230622"/>
    <s v="Diane Buckland"/>
    <s v="Mexico"/>
    <s v="Tijuana"/>
    <s v="AMER"/>
    <s v="LATAM"/>
    <s v="Ford Motor"/>
    <x v="72"/>
    <s v="Manufacturing"/>
    <s v="SMB"/>
    <s v="SaaS Connector Pack"/>
    <s v="74LC2BVNA2"/>
    <n v="17.920000000000002"/>
    <n v="5"/>
    <n v="0.2"/>
    <n v="2.464"/>
    <x v="27"/>
    <n v="15.456"/>
    <n v="4.6368"/>
  </r>
  <r>
    <n v="1631"/>
    <s v="AMER-2022-106530"/>
    <d v="2022-05-09T00:00:00"/>
    <n v="20220509"/>
    <s v="Alexandra Dyer"/>
    <s v="Mexico"/>
    <s v="Tijuana"/>
    <s v="AMER"/>
    <s v="LATAM"/>
    <s v="Walmart"/>
    <x v="41"/>
    <s v="Retail"/>
    <s v="SMB"/>
    <s v="Marketing Suite - Gold"/>
    <s v="3FD1LKOEI6"/>
    <n v="1006.056"/>
    <n v="3"/>
    <n v="0.2"/>
    <n v="88.029899999999998"/>
    <x v="35"/>
    <n v="918.02610000000004"/>
    <n v="275.40782999999999"/>
  </r>
  <r>
    <n v="1636"/>
    <s v="EMEA-2020-168984"/>
    <d v="2020-11-26T00:00:00"/>
    <n v="20201126"/>
    <s v="Sarah Alsop"/>
    <s v="Belgium"/>
    <s v="Antwerp"/>
    <s v="EMEA"/>
    <s v="EU-WEST"/>
    <s v="Sysco"/>
    <x v="79"/>
    <s v="Consumer Products"/>
    <s v="SMB"/>
    <s v="Support"/>
    <s v="QJVMTU5EI0"/>
    <n v="15.552"/>
    <n v="3"/>
    <n v="0.2"/>
    <n v="5.4432"/>
    <x v="7"/>
    <n v="10.108799999999899"/>
    <n v="3.0326399999999696"/>
  </r>
  <r>
    <n v="1639"/>
    <s v="EMEA-2022-157266"/>
    <d v="2022-05-27T00:00:00"/>
    <n v="20220527"/>
    <s v="Gordon Sanderson"/>
    <s v="Austria"/>
    <s v="Vienna"/>
    <s v="EMEA"/>
    <s v="EU-WEST"/>
    <s v="Royal Dutch Shell"/>
    <x v="2"/>
    <s v="Energy"/>
    <s v="SMB"/>
    <s v="Support"/>
    <s v="LZPABPGVH9"/>
    <n v="19.440000000000001"/>
    <n v="3"/>
    <n v="0"/>
    <n v="9.3312000000000008"/>
    <x v="35"/>
    <n v="10.1088"/>
    <n v="3.0326400000000002"/>
  </r>
  <r>
    <n v="1643"/>
    <s v="APJ-2020-134712"/>
    <d v="2020-11-29T00:00:00"/>
    <n v="20201129"/>
    <s v="Leah Murray"/>
    <s v="Australia"/>
    <s v="Brisbane"/>
    <s v="APJ"/>
    <s v="ANZ"/>
    <s v="Bosch"/>
    <x v="76"/>
    <s v="Tech"/>
    <s v="Strategic"/>
    <s v="Storage"/>
    <s v="F2BZM8TOMJ"/>
    <n v="12.624000000000001"/>
    <n v="2"/>
    <n v="0.2"/>
    <n v="3.9449999999999998"/>
    <x v="7"/>
    <n v="8.6790000000000003"/>
    <n v="2.6036999999999999"/>
  </r>
  <r>
    <n v="1644"/>
    <s v="AMER-2021-111829"/>
    <d v="2021-03-19T00:00:00"/>
    <n v="20210319"/>
    <s v="Diana Ince"/>
    <s v="Canada"/>
    <s v="Toronto"/>
    <s v="AMER"/>
    <s v="NAMER"/>
    <s v="Humana"/>
    <x v="63"/>
    <s v="Healthcare"/>
    <s v="Strategic"/>
    <s v="Marketing Suite - Gold"/>
    <s v="R1NRSHVFQJ"/>
    <n v="1247.6400000000001"/>
    <n v="3"/>
    <n v="0"/>
    <n v="349.33920000000001"/>
    <x v="29"/>
    <n v="898.30079999999998"/>
    <n v="269.49023999999997"/>
  </r>
  <r>
    <n v="1647"/>
    <s v="EMEA-2021-105221"/>
    <d v="2021-11-01T00:00:00"/>
    <n v="20211101"/>
    <s v="Madeleine Smith"/>
    <s v="France"/>
    <s v="Paris"/>
    <s v="EMEA"/>
    <s v="EU-WEST"/>
    <s v="BMW"/>
    <x v="62"/>
    <s v="Manufacturing"/>
    <s v="Enterprise"/>
    <s v="Data Smasher"/>
    <s v="6BWFVH5TTX"/>
    <n v="35.36"/>
    <n v="2"/>
    <n v="0.2"/>
    <n v="-3.0939999999999999"/>
    <x v="6"/>
    <n v="38.454000000000001"/>
    <n v="11.536199999999999"/>
  </r>
  <r>
    <n v="1649"/>
    <s v="EMEA-2021-120341"/>
    <d v="2021-09-26T00:00:00"/>
    <n v="20210926"/>
    <s v="Joseph Cameron"/>
    <s v="France"/>
    <s v="Paris"/>
    <s v="EMEA"/>
    <s v="EU-WEST"/>
    <s v="Morgan Stanley"/>
    <x v="21"/>
    <s v="Finance"/>
    <s v="SMB"/>
    <s v="ContactMatcher"/>
    <s v="F4Y98DOYYO"/>
    <n v="121.104"/>
    <n v="6"/>
    <n v="0.7"/>
    <n v="-100.92"/>
    <x v="11"/>
    <n v="222.024"/>
    <n v="66.607199999999992"/>
  </r>
  <r>
    <n v="1651"/>
    <s v="AMER-2020-135699"/>
    <d v="2020-08-29T00:00:00"/>
    <n v="20200829"/>
    <s v="Kevin Jones"/>
    <s v="United States"/>
    <s v="Los Angeles"/>
    <s v="AMER"/>
    <s v="NAMER"/>
    <s v="Aviva"/>
    <x v="24"/>
    <s v="Finance"/>
    <s v="Strategic"/>
    <s v="Support"/>
    <s v="Q7MP2B1J6S"/>
    <n v="109.92"/>
    <n v="2"/>
    <n v="0"/>
    <n v="53.860799999999998"/>
    <x v="9"/>
    <n v="56.059199999999997"/>
    <n v="16.81776"/>
  </r>
  <r>
    <n v="1653"/>
    <s v="AMER-2023-132444"/>
    <d v="2023-11-19T00:00:00"/>
    <n v="20231119"/>
    <s v="Alan Bailey"/>
    <s v="Canada"/>
    <s v="Toronto"/>
    <s v="AMER"/>
    <s v="NAMER"/>
    <s v="Anthem"/>
    <x v="84"/>
    <s v="Healthcare"/>
    <s v="SMB"/>
    <s v="Marketing Suite - Gold"/>
    <s v="9A5HSM4HZU"/>
    <n v="169.68"/>
    <n v="6"/>
    <n v="0"/>
    <n v="45.813600000000001"/>
    <x v="23"/>
    <n v="123.8664"/>
    <n v="37.15992"/>
  </r>
  <r>
    <n v="1658"/>
    <s v="EMEA-2020-127159"/>
    <d v="2020-05-12T00:00:00"/>
    <n v="20200512"/>
    <s v="Austin Peters"/>
    <s v="Italy"/>
    <s v="Milan"/>
    <s v="EMEA"/>
    <s v="EU"/>
    <s v="Lowes"/>
    <x v="71"/>
    <s v="Retail"/>
    <s v="SMB"/>
    <s v="SaaS Connector Pack"/>
    <s v="8CQIO9UJF4"/>
    <n v="34.79"/>
    <n v="7"/>
    <n v="0"/>
    <n v="10.7849"/>
    <x v="8"/>
    <n v="24.005099999999999"/>
    <n v="7.2015299999999991"/>
  </r>
  <r>
    <n v="1659"/>
    <s v="AMER-2023-161809"/>
    <d v="2023-01-21T00:00:00"/>
    <n v="20230121"/>
    <s v="Boris Walsh"/>
    <s v="United States"/>
    <s v="New York City"/>
    <s v="AMER"/>
    <s v="NAMER"/>
    <s v="AmerisourceBergen"/>
    <x v="52"/>
    <s v="Healthcare"/>
    <s v="SMB"/>
    <s v="Site Analytics"/>
    <s v="267C68PNA5"/>
    <n v="160.77600000000001"/>
    <n v="3"/>
    <n v="0.2"/>
    <n v="10.048500000000001"/>
    <x v="44"/>
    <n v="150.72749999999999"/>
    <n v="45.218249999999998"/>
  </r>
  <r>
    <n v="1660"/>
    <s v="AMER-2023-127285"/>
    <d v="2023-10-31T00:00:00"/>
    <n v="20231031"/>
    <s v="Alison Miller"/>
    <s v="Canada"/>
    <s v="Toronto"/>
    <s v="AMER"/>
    <s v="NAMER"/>
    <s v="HSBC Holdings"/>
    <x v="77"/>
    <s v="Finance"/>
    <s v="SMB"/>
    <s v="ContactMatcher"/>
    <s v="RWQMZ5QKWK"/>
    <n v="88.751999999999995"/>
    <n v="3"/>
    <n v="0.2"/>
    <n v="27.734999999999999"/>
    <x v="13"/>
    <n v="61.016999999999904"/>
    <n v="18.305099999999971"/>
  </r>
  <r>
    <n v="1662"/>
    <s v="EMEA-2023-144526"/>
    <d v="2023-05-01T00:00:00"/>
    <n v="20230501"/>
    <s v="Pippa Hunter"/>
    <s v="France"/>
    <s v="Paris"/>
    <s v="EMEA"/>
    <s v="EU-WEST"/>
    <s v="Samsung Electronics"/>
    <x v="19"/>
    <s v="Tech"/>
    <s v="Strategic"/>
    <s v="Site Analytics"/>
    <s v="Q20W4NRPV3"/>
    <n v="677.58"/>
    <n v="5"/>
    <n v="0.4"/>
    <n v="-158.102"/>
    <x v="24"/>
    <n v="835.68200000000002"/>
    <n v="250.7046"/>
  </r>
  <r>
    <n v="1664"/>
    <s v="APJ-2022-128531"/>
    <d v="2022-11-25T00:00:00"/>
    <n v="20221125"/>
    <s v="Frank Piper"/>
    <s v="Japan"/>
    <s v="Aichi"/>
    <s v="APJ"/>
    <s v="JAPN"/>
    <s v="AmerisourceBergen"/>
    <x v="52"/>
    <s v="Healthcare"/>
    <s v="SMB"/>
    <s v="Marketing Suite - Gold"/>
    <s v="4P86SNIRKS"/>
    <n v="41.92"/>
    <n v="5"/>
    <n v="0.2"/>
    <n v="3.6680000000000001"/>
    <x v="0"/>
    <n v="38.252000000000002"/>
    <n v="11.4756"/>
  </r>
  <r>
    <n v="1670"/>
    <s v="EMEA-2021-157154"/>
    <d v="2021-01-10T00:00:00"/>
    <n v="20210110"/>
    <s v="Faith Robertson"/>
    <s v="United Kingdom"/>
    <s v="London"/>
    <s v="EMEA"/>
    <s v="UKIR"/>
    <s v="Anthem"/>
    <x v="84"/>
    <s v="Healthcare"/>
    <s v="SMB"/>
    <s v="ContactMatcher"/>
    <s v="I11LW22N9M"/>
    <n v="1018.104"/>
    <n v="4"/>
    <n v="0.4"/>
    <n v="-373.3048"/>
    <x v="26"/>
    <n v="1391.4087999999999"/>
    <n v="417.42263999999994"/>
  </r>
  <r>
    <n v="1671"/>
    <s v="APJ-2023-159457"/>
    <d v="2023-10-20T00:00:00"/>
    <n v="20231020"/>
    <s v="Rose James"/>
    <s v="Japan"/>
    <s v="Tokyo"/>
    <s v="APJ"/>
    <s v="JAPN"/>
    <s v="Engie"/>
    <x v="4"/>
    <s v="Energy"/>
    <s v="SMB"/>
    <s v="Site Analytics"/>
    <s v="34OCELSMJ8"/>
    <n v="16.68"/>
    <n v="3"/>
    <n v="0.2"/>
    <n v="5.2125000000000004"/>
    <x v="13"/>
    <n v="11.467499999999999"/>
    <n v="3.4402499999999998"/>
  </r>
  <r>
    <n v="1672"/>
    <s v="EMEA-2022-107615"/>
    <d v="2022-03-23T00:00:00"/>
    <n v="20220323"/>
    <s v="Blake Reid"/>
    <s v="Israel"/>
    <s v="Tel Aviv"/>
    <s v="EMEA"/>
    <s v="EU-EAST"/>
    <s v="BNP Paribas"/>
    <x v="3"/>
    <s v="Finance"/>
    <s v="Strategic"/>
    <s v="Data Smasher"/>
    <s v="I8BW84HM8E"/>
    <n v="58.58"/>
    <n v="2"/>
    <n v="0"/>
    <n v="19.331399999999999"/>
    <x v="17"/>
    <n v="39.248599999999897"/>
    <n v="11.774579999999968"/>
  </r>
  <r>
    <n v="1673"/>
    <s v="APJ-2023-111647"/>
    <d v="2023-07-04T00:00:00"/>
    <n v="20230704"/>
    <s v="Emily Ogden"/>
    <s v="Japan"/>
    <s v="Ibaraki"/>
    <s v="APJ"/>
    <s v="JAPN"/>
    <s v="Cigna"/>
    <x v="69"/>
    <s v="Healthcare"/>
    <s v="SMB"/>
    <s v="Site Analytics"/>
    <s v="NZDJKAOXF2"/>
    <n v="167.96799999999999"/>
    <n v="4"/>
    <n v="0.2"/>
    <n v="62.988"/>
    <x v="10"/>
    <n v="104.979999999999"/>
    <n v="31.493999999999698"/>
  </r>
  <r>
    <n v="1674"/>
    <s v="EMEA-2021-150560"/>
    <d v="2021-12-11T00:00:00"/>
    <n v="20211211"/>
    <s v="Gordon Burgess"/>
    <s v="Spain"/>
    <s v="Barcelona"/>
    <s v="EMEA"/>
    <s v="EU-WEST"/>
    <s v="Pemex"/>
    <x v="18"/>
    <s v="Energy"/>
    <s v="SMB"/>
    <s v="FinanceHub"/>
    <s v="VVB51ZID7G"/>
    <n v="196.62"/>
    <n v="2"/>
    <n v="0"/>
    <n v="96.343800000000002"/>
    <x v="14"/>
    <n v="100.2762"/>
    <n v="30.08286"/>
  </r>
  <r>
    <n v="1675"/>
    <s v="APJ-2021-143077"/>
    <d v="2021-09-17T00:00:00"/>
    <n v="20210917"/>
    <s v="Vanessa White"/>
    <s v="Japan"/>
    <s v="Tokyo"/>
    <s v="APJ"/>
    <s v="JAPN"/>
    <s v="Pfizer"/>
    <x v="6"/>
    <s v="Healthcare"/>
    <s v="Strategic"/>
    <s v="SaaS Connector Pack"/>
    <s v="EPP01HUOMV"/>
    <n v="21.936"/>
    <n v="2"/>
    <n v="0.6"/>
    <n v="-10.419600000000001"/>
    <x v="11"/>
    <n v="32.355600000000003"/>
    <n v="9.7066800000000004"/>
  </r>
  <r>
    <n v="1677"/>
    <s v="AMER-2022-122728"/>
    <d v="2022-05-19T00:00:00"/>
    <n v="20220519"/>
    <s v="John Jones"/>
    <s v="United States"/>
    <s v="Los Angeles"/>
    <s v="AMER"/>
    <s v="NAMER"/>
    <s v="Panasonic"/>
    <x v="97"/>
    <s v="Tech"/>
    <s v="SMB"/>
    <s v="Marketing Suite - Gold"/>
    <s v="GRHC54UPD8"/>
    <n v="104.28"/>
    <n v="3"/>
    <n v="0"/>
    <n v="26.07"/>
    <x v="35"/>
    <n v="78.209999999999994"/>
    <n v="23.462999999999997"/>
  </r>
  <r>
    <n v="1679"/>
    <s v="EMEA-2020-122882"/>
    <d v="2020-09-07T00:00:00"/>
    <n v="20200907"/>
    <s v="Charles Hart"/>
    <s v="France"/>
    <s v="Paris"/>
    <s v="EMEA"/>
    <s v="EU-WEST"/>
    <s v="HonHai Precision Industry"/>
    <x v="54"/>
    <s v="Tech"/>
    <s v="Strategic"/>
    <s v="Marketing Suite - Gold"/>
    <s v="RPDJ1FNT94"/>
    <n v="64.784000000000006"/>
    <n v="1"/>
    <n v="0.2"/>
    <n v="-14.5764"/>
    <x v="30"/>
    <n v="79.360399999999998"/>
    <n v="23.808119999999999"/>
  </r>
  <r>
    <n v="1683"/>
    <s v="AMER-2022-101497"/>
    <d v="2022-09-30T00:00:00"/>
    <n v="20220930"/>
    <s v="Lisa Wilkins"/>
    <s v="United States"/>
    <s v="New York City"/>
    <s v="AMER"/>
    <s v="NAMER"/>
    <s v="Bank of America Corp."/>
    <x v="22"/>
    <s v="Finance"/>
    <s v="SMB"/>
    <s v="Support"/>
    <s v="B3O8QW187F"/>
    <n v="18.97"/>
    <n v="1"/>
    <n v="0"/>
    <n v="9.1056000000000008"/>
    <x v="21"/>
    <n v="9.8643999999999892"/>
    <n v="2.9593199999999968"/>
  </r>
  <r>
    <n v="1684"/>
    <s v="AMER-2022-147585"/>
    <d v="2022-11-08T00:00:00"/>
    <n v="20221108"/>
    <s v="Felicity King"/>
    <s v="United States"/>
    <s v="Los Angeles"/>
    <s v="AMER"/>
    <s v="NAMER"/>
    <s v="CVS Health"/>
    <x v="48"/>
    <s v="Retail"/>
    <s v="Strategic"/>
    <s v="SaaS Connector Pack"/>
    <s v="C2NWNND9FA"/>
    <n v="14.82"/>
    <n v="3"/>
    <n v="0"/>
    <n v="6.2244000000000002"/>
    <x v="0"/>
    <n v="8.5955999999999992"/>
    <n v="2.5786799999999999"/>
  </r>
  <r>
    <n v="1685"/>
    <s v="EMEA-2023-149489"/>
    <d v="2023-04-25T00:00:00"/>
    <n v="20230425"/>
    <s v="Elizabeth Young"/>
    <s v="France"/>
    <s v="Paris"/>
    <s v="EMEA"/>
    <s v="EU-WEST"/>
    <s v="Procter &amp; Gamble"/>
    <x v="16"/>
    <s v="Consumer Products"/>
    <s v="Strategic"/>
    <s v="OneView"/>
    <s v="SR9FQ0F8FT"/>
    <n v="99.28"/>
    <n v="2"/>
    <n v="0.2"/>
    <n v="12.41"/>
    <x v="4"/>
    <n v="86.87"/>
    <n v="26.061"/>
  </r>
  <r>
    <n v="1688"/>
    <s v="EMEA-2023-143798"/>
    <d v="2023-12-11T00:00:00"/>
    <n v="20231211"/>
    <s v="Hannah Hughes"/>
    <s v="France"/>
    <s v="Paris"/>
    <s v="EMEA"/>
    <s v="EU-WEST"/>
    <s v="Amazon"/>
    <x v="44"/>
    <s v="Tech"/>
    <s v="SMB"/>
    <s v="Support"/>
    <s v="01AVR1BL4F"/>
    <n v="10.368"/>
    <n v="2"/>
    <n v="0.2"/>
    <n v="3.6288"/>
    <x v="22"/>
    <n v="6.7392000000000003"/>
    <n v="2.02176"/>
  </r>
  <r>
    <n v="1690"/>
    <s v="EMEA-2020-142839"/>
    <d v="2020-08-16T00:00:00"/>
    <n v="20200816"/>
    <s v="Anthony Clark"/>
    <s v="France"/>
    <s v="Paris"/>
    <s v="EMEA"/>
    <s v="EU-WEST"/>
    <s v="Honda Motor"/>
    <x v="47"/>
    <s v="Manufacturing"/>
    <s v="SMB"/>
    <s v="ContactMatcher"/>
    <s v="8KSK41PSI6"/>
    <n v="853.09199999999998"/>
    <n v="6"/>
    <n v="0.4"/>
    <n v="-227.49119999999999"/>
    <x v="9"/>
    <n v="1080.5832"/>
    <n v="324.17496"/>
  </r>
  <r>
    <n v="1691"/>
    <s v="APJ-2023-129833"/>
    <d v="2023-12-10T00:00:00"/>
    <n v="20231210"/>
    <s v="Karen Vance"/>
    <s v="India"/>
    <s v="Delhi"/>
    <s v="APJ"/>
    <s v="IND"/>
    <s v="Aviva"/>
    <x v="24"/>
    <s v="Finance"/>
    <s v="SMB"/>
    <s v="Support"/>
    <s v="9X02C5O2SF"/>
    <n v="33.450000000000003"/>
    <n v="5"/>
    <n v="0"/>
    <n v="15.387"/>
    <x v="22"/>
    <n v="18.062999999999999"/>
    <n v="5.4188999999999998"/>
  </r>
  <r>
    <n v="1693"/>
    <s v="AMER-2022-154361"/>
    <d v="2022-03-15T00:00:00"/>
    <n v="20220315"/>
    <s v="Felicity Sutherland"/>
    <s v="Mexico"/>
    <s v="Mexico City"/>
    <s v="AMER"/>
    <s v="LATAM"/>
    <s v="Walmart"/>
    <x v="41"/>
    <s v="Retail"/>
    <s v="SMB"/>
    <s v="SaaS Connector Pack"/>
    <s v="TZ88HFSKPB"/>
    <n v="21.88"/>
    <n v="5"/>
    <n v="0.2"/>
    <n v="6.2904999999999998"/>
    <x v="17"/>
    <n v="15.589499999999999"/>
    <n v="4.67685"/>
  </r>
  <r>
    <n v="1694"/>
    <s v="APJ-2022-158708"/>
    <d v="2022-06-27T00:00:00"/>
    <n v="20220627"/>
    <s v="Nathan Marshall"/>
    <s v="Japan"/>
    <s v="Ibaraki"/>
    <s v="APJ"/>
    <s v="JAPN"/>
    <s v="Royal Dutch Shell"/>
    <x v="2"/>
    <s v="Energy"/>
    <s v="Enterprise"/>
    <s v="Data Smasher"/>
    <s v="RH56QYZ894"/>
    <n v="13.616"/>
    <n v="2"/>
    <n v="0.2"/>
    <n v="3.5741999999999998"/>
    <x v="1"/>
    <n v="10.0418"/>
    <n v="3.01254"/>
  </r>
  <r>
    <n v="1695"/>
    <s v="AMER-2021-156335"/>
    <d v="2021-09-25T00:00:00"/>
    <n v="20210925"/>
    <s v="Liam Churchill"/>
    <s v="Argentina"/>
    <s v="CÃ³rdoba"/>
    <s v="AMER"/>
    <s v="LATAM"/>
    <s v="CVS Health"/>
    <x v="48"/>
    <s v="Retail"/>
    <s v="Enterprise"/>
    <s v="Data Smasher"/>
    <s v="A20QJIPFVB"/>
    <n v="63.96"/>
    <n v="4"/>
    <n v="0"/>
    <n v="19.8276"/>
    <x v="11"/>
    <n v="44.132399999999997"/>
    <n v="13.239719999999998"/>
  </r>
  <r>
    <n v="1698"/>
    <s v="AMER-2021-148376"/>
    <d v="2021-12-27T00:00:00"/>
    <n v="20211227"/>
    <s v="Sue Anderson"/>
    <s v="United States"/>
    <s v="New York City"/>
    <s v="AMER"/>
    <s v="NAMER"/>
    <s v="BMW"/>
    <x v="62"/>
    <s v="Manufacturing"/>
    <s v="SMB"/>
    <s v="OneView"/>
    <s v="T0BRD7MXTA"/>
    <n v="106.96"/>
    <n v="2"/>
    <n v="0"/>
    <n v="31.0184"/>
    <x v="14"/>
    <n v="75.941599999999994"/>
    <n v="22.782479999999996"/>
  </r>
  <r>
    <n v="1700"/>
    <s v="AMER-2020-135657"/>
    <d v="2020-06-03T00:00:00"/>
    <n v="20200603"/>
    <s v="Natalie Sanderson"/>
    <s v="Canada"/>
    <s v="Toronto"/>
    <s v="AMER"/>
    <s v="NAMER"/>
    <s v="Aetna"/>
    <x v="28"/>
    <s v="Healthcare"/>
    <s v="SMB"/>
    <s v="ContactMatcher"/>
    <s v="QE4Z0KY47B"/>
    <n v="515.88"/>
    <n v="6"/>
    <n v="0"/>
    <n v="113.4936"/>
    <x v="3"/>
    <n v="402.38639999999998"/>
    <n v="120.71591999999998"/>
  </r>
  <r>
    <n v="1701"/>
    <s v="EMEA-2021-114069"/>
    <d v="2021-07-13T00:00:00"/>
    <n v="20210713"/>
    <s v="Bernadette Hill"/>
    <s v="United Kingdom"/>
    <s v="London"/>
    <s v="EMEA"/>
    <s v="UKIR"/>
    <s v="Airbus"/>
    <x v="68"/>
    <s v="Manufacturing"/>
    <s v="SMB"/>
    <s v="ContactMatcher"/>
    <s v="JT7R77TGT7"/>
    <n v="11.808"/>
    <n v="2"/>
    <n v="0.2"/>
    <n v="4.2804000000000002"/>
    <x v="38"/>
    <n v="7.5275999999999996"/>
    <n v="2.2582799999999996"/>
  </r>
  <r>
    <n v="1704"/>
    <s v="AMER-2020-139857"/>
    <d v="2020-02-03T00:00:00"/>
    <n v="20200203"/>
    <s v="Charles Buckland"/>
    <s v="United States"/>
    <s v="Seattle"/>
    <s v="AMER"/>
    <s v="NAMER"/>
    <s v="Carrefour"/>
    <x v="10"/>
    <s v="Retail"/>
    <s v="Enterprise"/>
    <s v="Storage"/>
    <s v="YPF0YZA72R"/>
    <n v="12.35"/>
    <n v="5"/>
    <n v="0"/>
    <n v="5.8045"/>
    <x v="45"/>
    <n v="6.5454999999999997"/>
    <n v="1.9636499999999999"/>
  </r>
  <r>
    <n v="1705"/>
    <s v="AMER-2022-106306"/>
    <d v="2022-03-09T00:00:00"/>
    <n v="20220309"/>
    <s v="Charles Churchill"/>
    <s v="Chile"/>
    <s v="Santiago"/>
    <s v="AMER"/>
    <s v="LATAM"/>
    <s v="Lowes"/>
    <x v="71"/>
    <s v="Retail"/>
    <s v="SMB"/>
    <s v="ContactMatcher"/>
    <s v="R5S2I8YT3P"/>
    <n v="9.702"/>
    <n v="3"/>
    <n v="0.7"/>
    <n v="-7.1147999999999998"/>
    <x v="17"/>
    <n v="16.816800000000001"/>
    <n v="5.0450400000000002"/>
  </r>
  <r>
    <n v="1706"/>
    <s v="EMEA-2021-100545"/>
    <d v="2021-11-22T00:00:00"/>
    <n v="20211122"/>
    <s v="Adrian Abraham"/>
    <s v="France"/>
    <s v="Paris"/>
    <s v="EMEA"/>
    <s v="EU-WEST"/>
    <s v="Microsoft"/>
    <x v="5"/>
    <s v="Tech"/>
    <s v="SMB"/>
    <s v="ContactMatcher"/>
    <s v="M2YEKX3WO4"/>
    <n v="11.61"/>
    <n v="2"/>
    <n v="0.7"/>
    <n v="-9.2880000000000003"/>
    <x v="6"/>
    <n v="20.898"/>
    <n v="6.2694000000000001"/>
  </r>
  <r>
    <n v="1707"/>
    <s v="AMER-2023-123491"/>
    <d v="2023-10-31T00:00:00"/>
    <n v="20231031"/>
    <s v="Molly Turner"/>
    <s v="United States"/>
    <s v="Los Angeles"/>
    <s v="AMER"/>
    <s v="NAMER"/>
    <s v="Kroger"/>
    <x v="57"/>
    <s v="Retail"/>
    <s v="SMB"/>
    <s v="FinanceHub"/>
    <s v="LMYWCAYFJW"/>
    <n v="43.86"/>
    <n v="6"/>
    <n v="0"/>
    <n v="20.6142"/>
    <x v="13"/>
    <n v="23.245799999999999"/>
    <n v="6.9737399999999994"/>
  </r>
  <r>
    <n v="1713"/>
    <s v="APJ-2021-145401"/>
    <d v="2021-01-30T00:00:00"/>
    <n v="20210130"/>
    <s v="Oliver Bond"/>
    <s v="Japan"/>
    <s v="Tokyo"/>
    <s v="APJ"/>
    <s v="JAPN"/>
    <s v="UnitedHealth Group"/>
    <x v="81"/>
    <s v="Healthcare"/>
    <s v="SMB"/>
    <s v="Support"/>
    <s v="Y4QWJ287KP"/>
    <n v="14.304"/>
    <n v="6"/>
    <n v="0.2"/>
    <n v="5.0064000000000002"/>
    <x v="26"/>
    <n v="9.2975999999999992"/>
    <n v="2.7892799999999998"/>
  </r>
  <r>
    <n v="1714"/>
    <s v="APJ-2023-124968"/>
    <d v="2023-09-09T00:00:00"/>
    <n v="20230909"/>
    <s v="Alison Miller"/>
    <s v="Australia"/>
    <s v="Sydney"/>
    <s v="APJ"/>
    <s v="ANZ"/>
    <s v="HSBC Holdings"/>
    <x v="77"/>
    <s v="Finance"/>
    <s v="SMB"/>
    <s v="ContactMatcher"/>
    <s v="Q68NDX52R5"/>
    <n v="765.625"/>
    <n v="7"/>
    <n v="0.5"/>
    <n v="-566.5625"/>
    <x v="15"/>
    <n v="1332.1875"/>
    <n v="399.65625"/>
  </r>
  <r>
    <n v="1715"/>
    <s v="AMER-2023-104003"/>
    <d v="2023-10-08T00:00:00"/>
    <n v="20231008"/>
    <s v="Andrew Reid"/>
    <s v="United States"/>
    <s v="Los Angeles"/>
    <s v="AMER"/>
    <s v="NAMER"/>
    <s v="Verizon Communications"/>
    <x v="32"/>
    <s v="Communications"/>
    <s v="SMB"/>
    <s v="Marketing Suite"/>
    <s v="6WC1AQ5R4K"/>
    <n v="307.666"/>
    <n v="2"/>
    <n v="0.15"/>
    <n v="-14.478400000000001"/>
    <x v="13"/>
    <n v="322.14440000000002"/>
    <n v="96.643320000000003"/>
  </r>
  <r>
    <n v="1716"/>
    <s v="EMEA-2022-154788"/>
    <d v="2022-05-01T00:00:00"/>
    <n v="20220501"/>
    <s v="Gordon Parr"/>
    <s v="United Kingdom"/>
    <s v="London"/>
    <s v="EMEA"/>
    <s v="UKIR"/>
    <s v="Aetna"/>
    <x v="28"/>
    <s v="Healthcare"/>
    <s v="SMB"/>
    <s v="ContactMatcher"/>
    <s v="IREW37P65B"/>
    <n v="7.7119999999999997"/>
    <n v="2"/>
    <n v="0.2"/>
    <n v="2.7955999999999999"/>
    <x v="35"/>
    <n v="4.9163999999999897"/>
    <n v="1.4749199999999969"/>
  </r>
  <r>
    <n v="1717"/>
    <s v="EMEA-2022-169943"/>
    <d v="2022-05-20T00:00:00"/>
    <n v="20220520"/>
    <s v="Robert Dyer"/>
    <s v="United Kingdom"/>
    <s v="London"/>
    <s v="EMEA"/>
    <s v="UKIR"/>
    <s v="Anthem"/>
    <x v="84"/>
    <s v="Healthcare"/>
    <s v="SMB"/>
    <s v="OneView"/>
    <s v="QEKS1YO6Q5"/>
    <n v="242.9"/>
    <n v="5"/>
    <n v="0"/>
    <n v="70.441000000000003"/>
    <x v="35"/>
    <n v="172.459"/>
    <n v="51.737699999999997"/>
  </r>
  <r>
    <n v="1722"/>
    <s v="APJ-2021-123218"/>
    <d v="2021-12-20T00:00:00"/>
    <n v="20211220"/>
    <s v="Jan Watson"/>
    <s v="Australia"/>
    <s v="Sydney"/>
    <s v="APJ"/>
    <s v="ANZ"/>
    <s v="Valero Energy"/>
    <x v="37"/>
    <s v="Energy"/>
    <s v="SMB"/>
    <s v="Site Analytics"/>
    <s v="EDEJJ2SAQD"/>
    <n v="159.98400000000001"/>
    <n v="2"/>
    <n v="0.2"/>
    <n v="11.998799999999999"/>
    <x v="14"/>
    <n v="147.98519999999999"/>
    <n v="44.395559999999996"/>
  </r>
  <r>
    <n v="1725"/>
    <s v="EMEA-2021-127453"/>
    <d v="2021-12-19T00:00:00"/>
    <n v="20211219"/>
    <s v="Lucas Turner"/>
    <s v="France"/>
    <s v="Paris"/>
    <s v="EMEA"/>
    <s v="EU-WEST"/>
    <s v="Itochu"/>
    <x v="33"/>
    <s v="Finance"/>
    <s v="SMB"/>
    <s v="OneView"/>
    <s v="Z0THUWOBDZ"/>
    <n v="434.35199999999998"/>
    <n v="3"/>
    <n v="0.2"/>
    <n v="43.435200000000002"/>
    <x v="14"/>
    <n v="390.916799999999"/>
    <n v="117.27503999999969"/>
  </r>
  <r>
    <n v="1728"/>
    <s v="AMER-2023-164056"/>
    <d v="2023-04-30T00:00:00"/>
    <n v="20230430"/>
    <s v="Carol Berry"/>
    <s v="Mexico"/>
    <s v="Puerto Vallarta"/>
    <s v="AMER"/>
    <s v="LATAM"/>
    <s v="American Express"/>
    <x v="55"/>
    <s v="Finance"/>
    <s v="Strategic"/>
    <s v="ContactMatcher"/>
    <s v="72YNQODCKN"/>
    <n v="1048.3499999999999"/>
    <n v="5"/>
    <n v="0.4"/>
    <n v="-69.89"/>
    <x v="4"/>
    <n v="1118.24"/>
    <n v="335.47199999999998"/>
  </r>
  <r>
    <n v="1729"/>
    <s v="EMEA-2022-106894"/>
    <d v="2022-02-07T00:00:00"/>
    <n v="20220207"/>
    <s v="Ian Ross"/>
    <s v="Spain"/>
    <s v="Madrid"/>
    <s v="EMEA"/>
    <s v="EU-WEST"/>
    <s v="Procter &amp; Gamble"/>
    <x v="16"/>
    <s v="Consumer Products"/>
    <s v="SMB"/>
    <s v="Data Smasher"/>
    <s v="US58K3FN1Q"/>
    <n v="100"/>
    <n v="4"/>
    <n v="0"/>
    <n v="21"/>
    <x v="47"/>
    <n v="79"/>
    <n v="23.7"/>
  </r>
  <r>
    <n v="1731"/>
    <s v="EMEA-2020-125136"/>
    <d v="2020-09-28T00:00:00"/>
    <n v="20200928"/>
    <s v="William May"/>
    <s v="Sweden"/>
    <s v="Gothenburg"/>
    <s v="EMEA"/>
    <s v="NOR"/>
    <s v="AT&amp;T"/>
    <x v="60"/>
    <s v="Communications"/>
    <s v="Strategic"/>
    <s v="Support"/>
    <s v="71NEOSWO9X"/>
    <n v="96.256"/>
    <n v="8"/>
    <n v="0.2"/>
    <n v="31.283200000000001"/>
    <x v="30"/>
    <n v="64.972800000000007"/>
    <n v="19.49184"/>
  </r>
  <r>
    <n v="1733"/>
    <s v="APJ-2022-131149"/>
    <d v="2022-07-11T00:00:00"/>
    <n v="20220711"/>
    <s v="Vanessa Davidson"/>
    <s v="Japan"/>
    <s v="Aichi"/>
    <s v="APJ"/>
    <s v="JAPN"/>
    <s v="Cigna"/>
    <x v="69"/>
    <s v="Healthcare"/>
    <s v="SMB"/>
    <s v="Marketing Suite - Gold"/>
    <s v="MXF9ZSFA81"/>
    <n v="338.04"/>
    <n v="3"/>
    <n v="0.2"/>
    <n v="-33.804000000000002"/>
    <x v="16"/>
    <n v="371.84399999999999"/>
    <n v="111.55319999999999"/>
  </r>
  <r>
    <n v="1735"/>
    <s v="EMEA-2023-101483"/>
    <d v="2023-07-30T00:00:00"/>
    <n v="20230730"/>
    <s v="Richard Lyman"/>
    <s v="Sweden"/>
    <s v="Stockholm"/>
    <s v="EMEA"/>
    <s v="NOR"/>
    <s v="Bank of America Corp."/>
    <x v="22"/>
    <s v="Finance"/>
    <s v="SMB"/>
    <s v="OneView"/>
    <s v="MHRWTKF2P1"/>
    <n v="34.847999999999999"/>
    <n v="2"/>
    <n v="0.2"/>
    <n v="6.5339999999999998"/>
    <x v="10"/>
    <n v="28.314"/>
    <n v="8.4941999999999993"/>
  </r>
  <r>
    <n v="1738"/>
    <s v="AMER-2021-130204"/>
    <d v="2021-09-03T00:00:00"/>
    <n v="20210903"/>
    <s v="William Skinner"/>
    <s v="United States"/>
    <s v="Los Angeles"/>
    <s v="AMER"/>
    <s v="NAMER"/>
    <s v="Merck"/>
    <x v="59"/>
    <s v="Healthcare"/>
    <s v="Strategic"/>
    <s v="Marketing Suite - Gold"/>
    <s v="DX0ZV44G9H"/>
    <n v="31.44"/>
    <n v="3"/>
    <n v="0"/>
    <n v="8.4887999999999995"/>
    <x v="11"/>
    <n v="22.9512"/>
    <n v="6.8853599999999995"/>
  </r>
  <r>
    <n v="1741"/>
    <s v="AMER-2020-110527"/>
    <d v="2020-08-09T00:00:00"/>
    <n v="20200809"/>
    <s v="David Graham"/>
    <s v="United States"/>
    <s v="Seattle"/>
    <s v="AMER"/>
    <s v="NAMER"/>
    <s v="Daimler"/>
    <x v="34"/>
    <s v="Transportation"/>
    <s v="Enterprise"/>
    <s v="FinanceHub"/>
    <s v="6HJBGH20DR"/>
    <n v="20.88"/>
    <n v="8"/>
    <n v="0"/>
    <n v="9.6047999999999991"/>
    <x v="9"/>
    <n v="11.2752"/>
    <n v="3.3825599999999998"/>
  </r>
  <r>
    <n v="1742"/>
    <s v="EMEA-2023-152807"/>
    <d v="2023-10-31T00:00:00"/>
    <n v="20231031"/>
    <s v="Connor Roberts"/>
    <s v="France"/>
    <s v="Paris"/>
    <s v="EMEA"/>
    <s v="EU-WEST"/>
    <s v="PepsiCo"/>
    <x v="88"/>
    <s v="Consumer Products"/>
    <s v="SMB"/>
    <s v="Support"/>
    <s v="XCAS5DB8D9"/>
    <n v="20.736000000000001"/>
    <n v="4"/>
    <n v="0.2"/>
    <n v="7.2576000000000001"/>
    <x v="13"/>
    <n v="13.478400000000001"/>
    <n v="4.04352"/>
  </r>
  <r>
    <n v="1746"/>
    <s v="EMEA-2020-133270"/>
    <d v="2020-06-06T00:00:00"/>
    <n v="20200606"/>
    <s v="Isaac Robertson"/>
    <s v="United Kingdom"/>
    <s v="Liverpool"/>
    <s v="EMEA"/>
    <s v="UKIR"/>
    <s v="Daimler"/>
    <x v="34"/>
    <s v="Transportation"/>
    <s v="SMB"/>
    <s v="ChatBot Plugin"/>
    <s v="GHXNGT9H7B"/>
    <n v="13.36"/>
    <n v="2"/>
    <n v="0"/>
    <n v="4.9432"/>
    <x v="3"/>
    <n v="8.4167999999999896"/>
    <n v="2.5250399999999966"/>
  </r>
  <r>
    <n v="1747"/>
    <s v="EMEA-2022-155670"/>
    <d v="2022-08-14T00:00:00"/>
    <n v="20220814"/>
    <s v="Maria Bell"/>
    <s v="Sweden"/>
    <s v="Stockholm"/>
    <s v="EMEA"/>
    <s v="NOR"/>
    <s v="State Farm Insurance Cos."/>
    <x v="50"/>
    <s v="Finance"/>
    <s v="SMB"/>
    <s v="ContactMatcher"/>
    <s v="CWQX1NAH47"/>
    <n v="11.231999999999999"/>
    <n v="8"/>
    <n v="0.7"/>
    <n v="-8.2368000000000006"/>
    <x v="28"/>
    <n v="19.468800000000002"/>
    <n v="5.8406400000000005"/>
  </r>
  <r>
    <n v="1749"/>
    <s v="APJ-2020-157406"/>
    <d v="2020-04-25T00:00:00"/>
    <n v="20200425"/>
    <s v="Michelle Hemmings"/>
    <s v="Japan"/>
    <s v="Tokyo"/>
    <s v="APJ"/>
    <s v="JAPN"/>
    <s v="Kroger"/>
    <x v="57"/>
    <s v="Retail"/>
    <s v="Enterprise"/>
    <s v="Support"/>
    <s v="58F1VAQRDA"/>
    <n v="10.368"/>
    <n v="2"/>
    <n v="0.2"/>
    <n v="3.6288"/>
    <x v="41"/>
    <n v="6.7392000000000003"/>
    <n v="2.02176"/>
  </r>
  <r>
    <n v="1751"/>
    <s v="APJ-2021-139094"/>
    <d v="2021-11-22T00:00:00"/>
    <n v="20211122"/>
    <s v="Joshua Lyman"/>
    <s v="Japan"/>
    <s v="Osaka"/>
    <s v="APJ"/>
    <s v="JAPN"/>
    <s v="Fannie Mae"/>
    <x v="27"/>
    <s v="Finance"/>
    <s v="Enterprise"/>
    <s v="ContactMatcher"/>
    <s v="50IS725ZCA"/>
    <n v="206.96199999999999"/>
    <n v="2"/>
    <n v="0.3"/>
    <n v="-32.522599999999997"/>
    <x v="6"/>
    <n v="239.4846"/>
    <n v="71.845379999999992"/>
  </r>
  <r>
    <n v="1752"/>
    <s v="AMER-2023-168837"/>
    <d v="2023-10-15T00:00:00"/>
    <n v="20231015"/>
    <s v="Joan Ball"/>
    <s v="United States"/>
    <s v="San Diego"/>
    <s v="AMER"/>
    <s v="NAMER"/>
    <s v="Enel"/>
    <x v="78"/>
    <s v="Energy"/>
    <s v="SMB"/>
    <s v="SaaS Connector Pack"/>
    <s v="5FWZ6YXW86"/>
    <n v="9.4600000000000009"/>
    <n v="2"/>
    <n v="0"/>
    <n v="3.6894"/>
    <x v="13"/>
    <n v="5.7706"/>
    <n v="1.7311799999999999"/>
  </r>
  <r>
    <n v="1753"/>
    <s v="AMER-2023-116715"/>
    <d v="2023-12-03T00:00:00"/>
    <n v="20231203"/>
    <s v="Evan Terry"/>
    <s v="United States"/>
    <s v="Los Angeles"/>
    <s v="AMER"/>
    <s v="NAMER"/>
    <s v="Tyson Foods"/>
    <x v="31"/>
    <s v="Consumer Products"/>
    <s v="Strategic"/>
    <s v="Marketing Suite - Gold"/>
    <s v="AQG3FZ8WIK"/>
    <n v="559.62"/>
    <n v="9"/>
    <n v="0"/>
    <n v="151.09739999999999"/>
    <x v="22"/>
    <n v="408.52260000000001"/>
    <n v="122.55678"/>
  </r>
  <r>
    <n v="1756"/>
    <s v="APJ-2021-135622"/>
    <d v="2021-12-08T00:00:00"/>
    <n v="20211208"/>
    <s v="Dan Rutherford"/>
    <s v="Japan"/>
    <s v="Saitama"/>
    <s v="APJ"/>
    <s v="JAPN"/>
    <s v="Phillips 66"/>
    <x v="1"/>
    <s v="Energy"/>
    <s v="Enterprise"/>
    <s v="Support"/>
    <s v="76F63ZB4OS"/>
    <n v="360.71199999999999"/>
    <n v="11"/>
    <n v="0.2"/>
    <n v="130.75810000000001"/>
    <x v="14"/>
    <n v="229.95389999999901"/>
    <n v="68.986169999999703"/>
  </r>
  <r>
    <n v="1758"/>
    <s v="APJ-2021-107349"/>
    <d v="2021-07-13T00:00:00"/>
    <n v="20210713"/>
    <s v="Thomas Gibson"/>
    <s v="Japan"/>
    <s v="Tokyo"/>
    <s v="APJ"/>
    <s v="JAPN"/>
    <s v="Ford Motor"/>
    <x v="72"/>
    <s v="Manufacturing"/>
    <s v="Enterprise"/>
    <s v="ContactMatcher"/>
    <s v="YYIVVPL5E8"/>
    <n v="41.567999999999998"/>
    <n v="6"/>
    <n v="0.8"/>
    <n v="-66.508799999999994"/>
    <x v="38"/>
    <n v="108.076799999999"/>
    <n v="32.423039999999695"/>
  </r>
  <r>
    <n v="1759"/>
    <s v="APJ-2020-139017"/>
    <d v="2020-05-11T00:00:00"/>
    <n v="20200511"/>
    <s v="Sean Morrison"/>
    <s v="Japan"/>
    <s v="Tokyo"/>
    <s v="APJ"/>
    <s v="JAPN"/>
    <s v="News Corp."/>
    <x v="94"/>
    <s v="Misc"/>
    <s v="SMB"/>
    <s v="Data Smasher"/>
    <s v="OLOZIS2X9S"/>
    <n v="46.863999999999997"/>
    <n v="2"/>
    <n v="0.2"/>
    <n v="7.6154000000000002"/>
    <x v="8"/>
    <n v="39.248599999999897"/>
    <n v="11.774579999999968"/>
  </r>
  <r>
    <n v="1760"/>
    <s v="EMEA-2020-141817"/>
    <d v="2020-01-06T00:00:00"/>
    <n v="20200106"/>
    <s v="Ella Springer"/>
    <s v="France"/>
    <s v="Paris"/>
    <s v="EMEA"/>
    <s v="EU-WEST"/>
    <s v="Mitsubishi"/>
    <x v="82"/>
    <s v="Manufacturing"/>
    <s v="SMB"/>
    <s v="ChatBot Plugin"/>
    <s v="PGSY1LZQ71"/>
    <n v="19.536000000000001"/>
    <n v="3"/>
    <n v="0.2"/>
    <n v="4.8840000000000003"/>
    <x v="46"/>
    <n v="14.651999999999999"/>
    <n v="4.3956"/>
  </r>
  <r>
    <n v="1761"/>
    <s v="AMER-2021-130785"/>
    <d v="2021-09-05T00:00:00"/>
    <n v="20210905"/>
    <s v="Sue Anderson"/>
    <s v="United States"/>
    <s v="Seattle"/>
    <s v="AMER"/>
    <s v="NAMER"/>
    <s v="BMW"/>
    <x v="62"/>
    <s v="Manufacturing"/>
    <s v="SMB"/>
    <s v="Marketing Suite"/>
    <s v="YPG6SE2N8F"/>
    <n v="411.33199999999999"/>
    <n v="4"/>
    <n v="0.15"/>
    <n v="-4.8391999999999999"/>
    <x v="11"/>
    <n v="416.1712"/>
    <n v="124.85136"/>
  </r>
  <r>
    <n v="1764"/>
    <s v="EMEA-2022-110254"/>
    <d v="2022-08-05T00:00:00"/>
    <n v="20220805"/>
    <s v="Joe Allan"/>
    <s v="Spain"/>
    <s v="Barcelona"/>
    <s v="EMEA"/>
    <s v="EU-WEST"/>
    <s v="Enel"/>
    <x v="78"/>
    <s v="Energy"/>
    <s v="Enterprise"/>
    <s v="Support"/>
    <s v="JGBM487S0D"/>
    <n v="35.06"/>
    <n v="2"/>
    <n v="0"/>
    <n v="10.518000000000001"/>
    <x v="28"/>
    <n v="24.542000000000002"/>
    <n v="7.3626000000000005"/>
  </r>
  <r>
    <n v="1768"/>
    <s v="EMEA-2020-158057"/>
    <d v="2020-03-22T00:00:00"/>
    <n v="20200322"/>
    <s v="Alexander Martin"/>
    <s v="Sweden"/>
    <s v="MalmÃ¶"/>
    <s v="EMEA"/>
    <s v="NOR"/>
    <s v="General Electric"/>
    <x v="89"/>
    <s v="Finance"/>
    <s v="SMB"/>
    <s v="ContactMatcher"/>
    <s v="KTRKHXPZVQ"/>
    <n v="7.6440000000000001"/>
    <n v="4"/>
    <n v="0.7"/>
    <n v="-5.8604000000000003"/>
    <x v="34"/>
    <n v="13.5044"/>
    <n v="4.0513199999999996"/>
  </r>
  <r>
    <n v="1770"/>
    <s v="APJ-2023-146024"/>
    <d v="2023-03-03T00:00:00"/>
    <n v="20230303"/>
    <s v="Julia Ellison"/>
    <s v="Japan"/>
    <s v="Aichi"/>
    <s v="APJ"/>
    <s v="JAPN"/>
    <s v="Tyson Foods"/>
    <x v="31"/>
    <s v="Consumer Products"/>
    <s v="Strategic"/>
    <s v="Support"/>
    <s v="5DZ792XVYC"/>
    <n v="6.976"/>
    <n v="4"/>
    <n v="0.2"/>
    <n v="-1.3952"/>
    <x v="42"/>
    <n v="8.3712"/>
    <n v="2.5113599999999998"/>
  </r>
  <r>
    <n v="1772"/>
    <s v="APJ-2022-129686"/>
    <d v="2022-11-28T00:00:00"/>
    <n v="20221128"/>
    <s v="Jennifer Dowd"/>
    <s v="Australia"/>
    <s v="Sydney"/>
    <s v="APJ"/>
    <s v="ANZ"/>
    <s v="Gazprom"/>
    <x v="45"/>
    <s v="Energy"/>
    <s v="Strategic"/>
    <s v="Marketing Suite - Gold"/>
    <s v="E27ALLYKQN"/>
    <n v="97.983999999999995"/>
    <n v="2"/>
    <n v="0.2"/>
    <n v="-24.495999999999999"/>
    <x v="0"/>
    <n v="122.479999999999"/>
    <n v="36.743999999999694"/>
  </r>
  <r>
    <n v="1774"/>
    <s v="APJ-2020-118976"/>
    <d v="2020-04-28T00:00:00"/>
    <n v="20200428"/>
    <s v="Pippa Edmunds"/>
    <s v="China"/>
    <s v="Beijing"/>
    <s v="APJ"/>
    <s v="APAC"/>
    <s v="BNP Paribas"/>
    <x v="3"/>
    <s v="Finance"/>
    <s v="Strategic"/>
    <s v="ContactMatcher"/>
    <s v="4GKMWJQFWD"/>
    <n v="20.86"/>
    <n v="2"/>
    <n v="0"/>
    <n v="9.3870000000000005"/>
    <x v="41"/>
    <n v="11.4729999999999"/>
    <n v="3.4418999999999698"/>
  </r>
  <r>
    <n v="1778"/>
    <s v="AMER-2021-105347"/>
    <d v="2021-11-24T00:00:00"/>
    <n v="20211124"/>
    <s v="Brian Dickens"/>
    <s v="United States"/>
    <s v="New York City"/>
    <s v="AMER"/>
    <s v="NAMER"/>
    <s v="Siemens"/>
    <x v="13"/>
    <s v="Manufacturing"/>
    <s v="SMB"/>
    <s v="Support"/>
    <s v="AJ5KHIXXRU"/>
    <n v="368.91"/>
    <n v="9"/>
    <n v="0"/>
    <n v="180.76589999999999"/>
    <x v="6"/>
    <n v="188.14410000000001"/>
    <n v="56.44323"/>
  </r>
  <r>
    <n v="1780"/>
    <s v="EMEA-2022-124667"/>
    <d v="2022-11-12T00:00:00"/>
    <n v="20221112"/>
    <s v="Jan Vaughan"/>
    <s v="United Kingdom"/>
    <s v="London"/>
    <s v="EMEA"/>
    <s v="UKIR"/>
    <s v="Chevron"/>
    <x v="0"/>
    <s v="Energy"/>
    <s v="SMB"/>
    <s v="Data Smasher"/>
    <s v="X08YKDQA55"/>
    <n v="59.97"/>
    <n v="3"/>
    <n v="0"/>
    <n v="14.9925"/>
    <x v="0"/>
    <n v="44.977499999999999"/>
    <n v="13.49325"/>
  </r>
  <r>
    <n v="1782"/>
    <s v="APJ-2021-111094"/>
    <d v="2021-07-09T00:00:00"/>
    <n v="20210709"/>
    <s v="Felicity King"/>
    <s v="South Korea"/>
    <s v="Seoul"/>
    <s v="APJ"/>
    <s v="APAC"/>
    <s v="CVS Health"/>
    <x v="48"/>
    <s v="Retail"/>
    <s v="Strategic"/>
    <s v="Support"/>
    <s v="ZKHO7OQ3RI"/>
    <n v="6.58"/>
    <n v="2"/>
    <n v="0"/>
    <n v="3.0268000000000002"/>
    <x v="38"/>
    <n v="3.5531999999999999"/>
    <n v="1.06596"/>
  </r>
  <r>
    <n v="1784"/>
    <s v="EMEA-2023-166317"/>
    <d v="2023-09-23T00:00:00"/>
    <n v="20230923"/>
    <s v="Bernadette Scott"/>
    <s v="Italy"/>
    <s v="Milan"/>
    <s v="EMEA"/>
    <s v="EU"/>
    <s v="American Express"/>
    <x v="55"/>
    <s v="Finance"/>
    <s v="Strategic"/>
    <s v="Support"/>
    <s v="4I53Z2QRNH"/>
    <n v="219.84"/>
    <n v="4"/>
    <n v="0"/>
    <n v="107.7216"/>
    <x v="15"/>
    <n v="112.11839999999999"/>
    <n v="33.63552"/>
  </r>
  <r>
    <n v="1788"/>
    <s v="EMEA-2021-154326"/>
    <d v="2021-02-15T00:00:00"/>
    <n v="20210215"/>
    <s v="Edward Berry"/>
    <s v="Italy"/>
    <s v="Turin"/>
    <s v="EMEA"/>
    <s v="EU"/>
    <s v="Sony"/>
    <x v="20"/>
    <s v="Tech"/>
    <s v="Strategic"/>
    <s v="Site Analytics"/>
    <s v="4A1FDJAJ69"/>
    <n v="134.97"/>
    <n v="3"/>
    <n v="0"/>
    <n v="64.785600000000002"/>
    <x v="36"/>
    <n v="70.184399999999997"/>
    <n v="21.055319999999998"/>
  </r>
  <r>
    <n v="1791"/>
    <s v="EMEA-2020-102008"/>
    <d v="2020-09-30T00:00:00"/>
    <n v="20200930"/>
    <s v="Faith Jones"/>
    <s v="United Kingdom"/>
    <s v="London"/>
    <s v="EMEA"/>
    <s v="UKIR"/>
    <s v="Sony"/>
    <x v="20"/>
    <s v="Tech"/>
    <s v="SMB"/>
    <s v="Support"/>
    <s v="UE2EXTUSGM"/>
    <n v="48.94"/>
    <n v="1"/>
    <n v="0"/>
    <n v="24.47"/>
    <x v="30"/>
    <n v="24.47"/>
    <n v="7.3409999999999993"/>
  </r>
  <r>
    <n v="1792"/>
    <s v="EMEA-2020-120474"/>
    <d v="2020-12-01T00:00:00"/>
    <n v="20201201"/>
    <s v="Simon Payne"/>
    <s v="Italy"/>
    <s v="Naples"/>
    <s v="EMEA"/>
    <s v="EU"/>
    <s v="Tyson Foods"/>
    <x v="31"/>
    <s v="Consumer Products"/>
    <s v="SMB"/>
    <s v="FinanceHub"/>
    <s v="52W0X84P0W"/>
    <n v="2807.84"/>
    <n v="8"/>
    <n v="0"/>
    <n v="673.88160000000005"/>
    <x v="20"/>
    <n v="2133.9584"/>
    <n v="640.18751999999995"/>
  </r>
  <r>
    <n v="1794"/>
    <s v="APJ-2020-104773"/>
    <d v="2020-12-08T00:00:00"/>
    <n v="20201208"/>
    <s v="Cameron Miller"/>
    <s v="Japan"/>
    <s v="Tokyo"/>
    <s v="APJ"/>
    <s v="JAPN"/>
    <s v="Tyson Foods"/>
    <x v="31"/>
    <s v="Consumer Products"/>
    <s v="Strategic"/>
    <s v="Marketing Suite - Gold"/>
    <s v="HURYKA9YSW"/>
    <n v="60.415999999999997"/>
    <n v="2"/>
    <n v="0.2"/>
    <n v="6.0415999999999999"/>
    <x v="20"/>
    <n v="54.374399999999902"/>
    <n v="16.312319999999971"/>
  </r>
  <r>
    <n v="1795"/>
    <s v="APJ-2022-140774"/>
    <d v="2022-09-06T00:00:00"/>
    <n v="20220906"/>
    <s v="Edward Hardacre"/>
    <s v="Indonesia"/>
    <s v="Jakarta"/>
    <s v="APJ"/>
    <s v="APAC"/>
    <s v="Trafigura Group"/>
    <x v="40"/>
    <s v="Finance"/>
    <s v="Enterprise"/>
    <s v="ChatBot Plugin"/>
    <s v="8U6ZKHRKL2"/>
    <n v="107.94"/>
    <n v="3"/>
    <n v="0"/>
    <n v="26.984999999999999"/>
    <x v="21"/>
    <n v="80.954999999999998"/>
    <n v="24.2865"/>
  </r>
  <r>
    <n v="1796"/>
    <s v="EMEA-2023-139465"/>
    <d v="2023-08-28T00:00:00"/>
    <n v="20230828"/>
    <s v="Trevor Jones"/>
    <s v="United Kingdom"/>
    <s v="London"/>
    <s v="EMEA"/>
    <s v="UKIR"/>
    <s v="Kroger"/>
    <x v="57"/>
    <s v="Retail"/>
    <s v="Enterprise"/>
    <s v="Marketing Suite - Gold"/>
    <s v="LMB34NJDDI"/>
    <n v="63.84"/>
    <n v="8"/>
    <n v="0"/>
    <n v="16.598400000000002"/>
    <x v="43"/>
    <n v="47.241599999999998"/>
    <n v="14.172479999999998"/>
  </r>
  <r>
    <n v="1799"/>
    <s v="AMER-2022-100965"/>
    <d v="2022-07-08T00:00:00"/>
    <n v="20220708"/>
    <s v="Sean Morrison"/>
    <s v="United States"/>
    <s v="Chicago"/>
    <s v="AMER"/>
    <s v="NAMER"/>
    <s v="News Corp."/>
    <x v="94"/>
    <s v="Misc"/>
    <s v="SMB"/>
    <s v="SaaS Connector Pack"/>
    <s v="MRNP5U2HIJ"/>
    <n v="215.65"/>
    <n v="5"/>
    <n v="0"/>
    <n v="73.320999999999998"/>
    <x v="16"/>
    <n v="142.32900000000001"/>
    <n v="42.698700000000002"/>
  </r>
  <r>
    <n v="1800"/>
    <s v="APJ-2022-121034"/>
    <d v="2022-08-09T00:00:00"/>
    <n v="20220809"/>
    <s v="John Dyer"/>
    <s v="Japan"/>
    <s v="Aichi"/>
    <s v="APJ"/>
    <s v="JAPN"/>
    <s v="BMW"/>
    <x v="62"/>
    <s v="Manufacturing"/>
    <s v="SMB"/>
    <s v="Storage"/>
    <s v="A028V5QMIY"/>
    <n v="11.167999999999999"/>
    <n v="4"/>
    <n v="0.2"/>
    <n v="3.6295999999999999"/>
    <x v="28"/>
    <n v="7.5383999999999904"/>
    <n v="2.2615199999999969"/>
  </r>
  <r>
    <n v="1802"/>
    <s v="AMER-2022-149461"/>
    <d v="2022-11-14T00:00:00"/>
    <n v="20221114"/>
    <s v="Virginia Carr"/>
    <s v="Canada"/>
    <s v="Ottawa"/>
    <s v="AMER"/>
    <s v="NAMER"/>
    <s v="Walt Disney"/>
    <x v="91"/>
    <s v="Communications"/>
    <s v="Enterprise"/>
    <s v="SaaS Connector Pack"/>
    <s v="QH2IW2812F"/>
    <n v="4.18"/>
    <n v="1"/>
    <n v="0"/>
    <n v="1.5047999999999999"/>
    <x v="0"/>
    <n v="2.6751999999999998"/>
    <n v="0.80255999999999994"/>
  </r>
  <r>
    <n v="1803"/>
    <s v="EMEA-2023-158379"/>
    <d v="2023-09-23T00:00:00"/>
    <n v="20230923"/>
    <s v="Jonathan Ball"/>
    <s v="France"/>
    <s v="Paris"/>
    <s v="EMEA"/>
    <s v="EU-WEST"/>
    <s v="AmerisourceBergen"/>
    <x v="52"/>
    <s v="Healthcare"/>
    <s v="SMB"/>
    <s v="ContactMatcher"/>
    <s v="UG86TBC45B"/>
    <n v="5.6070000000000002"/>
    <n v="1"/>
    <n v="0.7"/>
    <n v="-4.2987000000000002"/>
    <x v="15"/>
    <n v="9.9056999999999995"/>
    <n v="2.9717099999999999"/>
  </r>
  <r>
    <n v="1806"/>
    <s v="AMER-2022-116729"/>
    <d v="2022-12-26T00:00:00"/>
    <n v="20221226"/>
    <s v="Phil Short"/>
    <s v="United States"/>
    <s v="New York City"/>
    <s v="AMER"/>
    <s v="NAMER"/>
    <s v="Bosch"/>
    <x v="76"/>
    <s v="Tech"/>
    <s v="Strategic"/>
    <s v="Site Analytics"/>
    <s v="D58GX3BWA0"/>
    <n v="2575.944"/>
    <n v="7"/>
    <n v="0.2"/>
    <n v="257.59440000000001"/>
    <x v="5"/>
    <n v="2318.3496"/>
    <n v="695.50487999999996"/>
  </r>
  <r>
    <n v="1809"/>
    <s v="APJ-2022-164938"/>
    <d v="2022-02-11T00:00:00"/>
    <n v="20220211"/>
    <s v="Karen Edmunds"/>
    <s v="Singapore"/>
    <s v="Singapore"/>
    <s v="APJ"/>
    <s v="APAC"/>
    <s v="General Motors"/>
    <x v="49"/>
    <s v="Manufacturing"/>
    <s v="Strategic"/>
    <s v="Site Analytics"/>
    <s v="IG92TJEOYD"/>
    <n v="69.930000000000007"/>
    <n v="7"/>
    <n v="0"/>
    <n v="0.69930000000000003"/>
    <x v="47"/>
    <n v="69.230699999999999"/>
    <n v="20.769209999999998"/>
  </r>
  <r>
    <n v="1810"/>
    <s v="APJ-2022-165484"/>
    <d v="2022-10-24T00:00:00"/>
    <n v="20221024"/>
    <s v="Jan Clark"/>
    <s v="Australia"/>
    <s v="Sydney"/>
    <s v="APJ"/>
    <s v="ANZ"/>
    <s v="Samsung Electronics"/>
    <x v="19"/>
    <s v="Tech"/>
    <s v="Strategic"/>
    <s v="SaaS Connector Pack"/>
    <s v="F2IRCDM203"/>
    <n v="16.155999999999999"/>
    <n v="7"/>
    <n v="0.6"/>
    <n v="-12.117000000000001"/>
    <x v="32"/>
    <n v="28.273"/>
    <n v="8.4818999999999996"/>
  </r>
  <r>
    <n v="1812"/>
    <s v="EMEA-2020-132612"/>
    <d v="2020-06-09T00:00:00"/>
    <n v="20200609"/>
    <s v="Ian McGrath"/>
    <s v="Spain"/>
    <s v="Zaragoza"/>
    <s v="EMEA"/>
    <s v="EU-WEST"/>
    <s v="Apple"/>
    <x v="73"/>
    <s v="Tech"/>
    <s v="SMB"/>
    <s v="ContactMatcher"/>
    <s v="SD39IVCJ2P"/>
    <n v="1441.3"/>
    <n v="7"/>
    <n v="0"/>
    <n v="245.02099999999999"/>
    <x v="3"/>
    <n v="1196.279"/>
    <n v="358.88369999999998"/>
  </r>
  <r>
    <n v="1813"/>
    <s v="AMER-2023-161193"/>
    <d v="2023-11-21T00:00:00"/>
    <n v="20231121"/>
    <s v="Rebecca May"/>
    <s v="Mexico"/>
    <s v="Monterrey"/>
    <s v="AMER"/>
    <s v="LATAM"/>
    <s v="Anthem"/>
    <x v="84"/>
    <s v="Healthcare"/>
    <s v="SMB"/>
    <s v="SaaS Connector Pack"/>
    <s v="68AGYRYU4J"/>
    <n v="77.599999999999994"/>
    <n v="5"/>
    <n v="0.2"/>
    <n v="28.13"/>
    <x v="23"/>
    <n v="49.47"/>
    <n v="14.840999999999999"/>
  </r>
  <r>
    <n v="1815"/>
    <s v="AMER-2021-131597"/>
    <d v="2021-09-14T00:00:00"/>
    <n v="20210914"/>
    <s v="Lisa Lee"/>
    <s v="United States"/>
    <s v="New York City"/>
    <s v="AMER"/>
    <s v="NAMER"/>
    <s v="Boeing"/>
    <x v="36"/>
    <s v="Manufacturing"/>
    <s v="Strategic"/>
    <s v="ContactMatcher"/>
    <s v="T6P0BAQM3B"/>
    <n v="170.136"/>
    <n v="3"/>
    <n v="0.2"/>
    <n v="-8.5068000000000001"/>
    <x v="11"/>
    <n v="178.64279999999999"/>
    <n v="53.592839999999995"/>
  </r>
  <r>
    <n v="1816"/>
    <s v="AMER-2021-164833"/>
    <d v="2021-06-04T00:00:00"/>
    <n v="20210604"/>
    <s v="Carol Edmunds"/>
    <s v="Canada"/>
    <s v="Toronto"/>
    <s v="AMER"/>
    <s v="NAMER"/>
    <s v="Aetna"/>
    <x v="28"/>
    <s v="Healthcare"/>
    <s v="SMB"/>
    <s v="FinanceHub"/>
    <s v="THX7JAQJQM"/>
    <n v="7.38"/>
    <n v="2"/>
    <n v="0"/>
    <n v="3.4685999999999999"/>
    <x v="40"/>
    <n v="3.9114"/>
    <n v="1.1734199999999999"/>
  </r>
  <r>
    <n v="1818"/>
    <s v="AMER-2021-125423"/>
    <d v="2021-12-13T00:00:00"/>
    <n v="20211213"/>
    <s v="Alexandra Morrison"/>
    <s v="United States"/>
    <s v="New York City"/>
    <s v="AMER"/>
    <s v="NAMER"/>
    <s v="Humana"/>
    <x v="63"/>
    <s v="Healthcare"/>
    <s v="SMB"/>
    <s v="FinanceHub"/>
    <s v="V749ZSCG32"/>
    <n v="9.9600000000000009"/>
    <n v="2"/>
    <n v="0"/>
    <n v="4.5815999999999999"/>
    <x v="14"/>
    <n v="5.3784000000000001"/>
    <n v="1.6135200000000001"/>
  </r>
  <r>
    <n v="1819"/>
    <s v="APJ-2020-130379"/>
    <d v="2020-05-25T00:00:00"/>
    <n v="20200525"/>
    <s v="Luke Churchill"/>
    <s v="Australia"/>
    <s v="Sydney"/>
    <s v="APJ"/>
    <s v="ANZ"/>
    <s v="Caterpillar"/>
    <x v="95"/>
    <s v="Manufacturing"/>
    <s v="SMB"/>
    <s v="OneView"/>
    <s v="PIYEZQCLD2"/>
    <n v="75.599999999999994"/>
    <n v="2"/>
    <n v="0.8"/>
    <n v="-166.32"/>
    <x v="8"/>
    <n v="241.92"/>
    <n v="72.575999999999993"/>
  </r>
  <r>
    <n v="1821"/>
    <s v="APJ-2022-168956"/>
    <d v="2022-02-16T00:00:00"/>
    <n v="20220216"/>
    <s v="Lily Paterson"/>
    <s v="Australia"/>
    <s v="Sydney"/>
    <s v="APJ"/>
    <s v="ANZ"/>
    <s v="Carrefour"/>
    <x v="10"/>
    <s v="Retail"/>
    <s v="Strategic"/>
    <s v="OneView"/>
    <s v="DM6L1FY2JK"/>
    <n v="92.063999999999993"/>
    <n v="6"/>
    <n v="0.8"/>
    <n v="-225.55680000000001"/>
    <x v="47"/>
    <n v="317.62079999999997"/>
    <n v="95.286239999999992"/>
  </r>
  <r>
    <n v="1825"/>
    <s v="EMEA-2022-167507"/>
    <d v="2022-12-23T00:00:00"/>
    <n v="20221223"/>
    <s v="Jack Hodges"/>
    <s v="Belgium"/>
    <s v="Antwerp"/>
    <s v="EMEA"/>
    <s v="EU-WEST"/>
    <s v="Chevron"/>
    <x v="0"/>
    <s v="Energy"/>
    <s v="SMB"/>
    <s v="ContactMatcher"/>
    <s v="PG1DEGRF5Q"/>
    <n v="31.32"/>
    <n v="10"/>
    <n v="0.7"/>
    <n v="-25.056000000000001"/>
    <x v="5"/>
    <n v="56.375999999999998"/>
    <n v="16.912799999999997"/>
  </r>
  <r>
    <n v="1828"/>
    <s v="EMEA-2022-109344"/>
    <d v="2022-02-08T00:00:00"/>
    <n v="20220208"/>
    <s v="Ryan Turner"/>
    <s v="Sweden"/>
    <s v="Stockholm"/>
    <s v="EMEA"/>
    <s v="NOR"/>
    <s v="Abbott Laboratories"/>
    <x v="26"/>
    <s v="Healthcare"/>
    <s v="Enterprise"/>
    <s v="Site Analytics"/>
    <s v="XM2CN94HNI"/>
    <n v="1127.9760000000001"/>
    <n v="3"/>
    <n v="0.2"/>
    <n v="126.8973"/>
    <x v="47"/>
    <n v="1001.0787"/>
    <n v="300.32360999999997"/>
  </r>
  <r>
    <n v="1829"/>
    <s v="EMEA-2021-140851"/>
    <d v="2021-07-13T00:00:00"/>
    <n v="20210713"/>
    <s v="Trevor Rutherford"/>
    <s v="Finland"/>
    <s v="Vantaa"/>
    <s v="EMEA"/>
    <s v="NOR"/>
    <s v="Volkswagen"/>
    <x v="58"/>
    <s v="Manufacturing"/>
    <s v="Strategic"/>
    <s v="Support"/>
    <s v="D7LJIQI7E5"/>
    <n v="38.880000000000003"/>
    <n v="6"/>
    <n v="0"/>
    <n v="18.662400000000002"/>
    <x v="38"/>
    <n v="20.217600000000001"/>
    <n v="6.0652800000000004"/>
  </r>
  <r>
    <n v="1830"/>
    <s v="AMER-2020-103373"/>
    <d v="2020-05-18T00:00:00"/>
    <n v="20200518"/>
    <s v="Michelle McLean"/>
    <s v="Mexico"/>
    <s v="Tijuana"/>
    <s v="AMER"/>
    <s v="LATAM"/>
    <s v="Johnson &amp; Johnson"/>
    <x v="53"/>
    <s v="Healthcare"/>
    <s v="SMB"/>
    <s v="Site Analytics"/>
    <s v="XIQUCOPKDP"/>
    <n v="779.79600000000005"/>
    <n v="2"/>
    <n v="0.4"/>
    <n v="-168.95580000000001"/>
    <x v="8"/>
    <n v="948.7518"/>
    <n v="284.62554"/>
  </r>
  <r>
    <n v="1831"/>
    <s v="APJ-2023-145884"/>
    <d v="2023-10-22T00:00:00"/>
    <n v="20231022"/>
    <s v="Thomas Gibson"/>
    <s v="Singapore"/>
    <s v="Singapore"/>
    <s v="APJ"/>
    <s v="APAC"/>
    <s v="Ford Motor"/>
    <x v="72"/>
    <s v="Manufacturing"/>
    <s v="Enterprise"/>
    <s v="Site Analytics"/>
    <s v="5A8SNNRLMD"/>
    <n v="1439.92"/>
    <n v="8"/>
    <n v="0"/>
    <n v="374.37920000000003"/>
    <x v="13"/>
    <n v="1065.5408"/>
    <n v="319.66224"/>
  </r>
  <r>
    <n v="1833"/>
    <s v="EMEA-2021-131422"/>
    <d v="2021-11-05T00:00:00"/>
    <n v="20211105"/>
    <s v="Robert McGrath"/>
    <s v="Sweden"/>
    <s v="Gothenburg"/>
    <s v="EMEA"/>
    <s v="NOR"/>
    <s v="Walgreens"/>
    <x v="35"/>
    <s v="Retail"/>
    <s v="Strategic"/>
    <s v="FinanceHub"/>
    <s v="S4CZEW08BU"/>
    <n v="207"/>
    <n v="3"/>
    <n v="0.2"/>
    <n v="25.875"/>
    <x v="6"/>
    <n v="181.125"/>
    <n v="54.337499999999999"/>
  </r>
  <r>
    <n v="1834"/>
    <s v="APJ-2023-162691"/>
    <d v="2023-08-02T00:00:00"/>
    <n v="20230802"/>
    <s v="Wendy Young"/>
    <s v="Japan"/>
    <s v="Chiba"/>
    <s v="APJ"/>
    <s v="JAPN"/>
    <s v="Caterpillar"/>
    <x v="95"/>
    <s v="Manufacturing"/>
    <s v="Strategic"/>
    <s v="Big Ol Database"/>
    <s v="N6UDE58ZL5"/>
    <n v="1439.982"/>
    <n v="3"/>
    <n v="0.4"/>
    <n v="-263.99669999999998"/>
    <x v="43"/>
    <n v="1703.9786999999999"/>
    <n v="511.19360999999992"/>
  </r>
  <r>
    <n v="1836"/>
    <s v="EMEA-2020-141278"/>
    <d v="2020-06-21T00:00:00"/>
    <n v="20200621"/>
    <s v="Sean Morrison"/>
    <s v="Saudi Arabia"/>
    <s v="Jeddah"/>
    <s v="EMEA"/>
    <s v="MEA"/>
    <s v="News Corp."/>
    <x v="94"/>
    <s v="Misc"/>
    <s v="SMB"/>
    <s v="ChatBot Plugin"/>
    <s v="GNDEUA6CX3"/>
    <n v="21.4"/>
    <n v="5"/>
    <n v="0"/>
    <n v="6.2060000000000004"/>
    <x v="3"/>
    <n v="15.1939999999999"/>
    <n v="4.5581999999999701"/>
  </r>
  <r>
    <n v="1837"/>
    <s v="EMEA-2023-122693"/>
    <d v="2023-02-20T00:00:00"/>
    <n v="20230220"/>
    <s v="Audrey Alsop"/>
    <s v="Finland"/>
    <s v="Helsinki"/>
    <s v="EMEA"/>
    <s v="NOR"/>
    <s v="Trafigura Group"/>
    <x v="40"/>
    <s v="Finance"/>
    <s v="Strategic"/>
    <s v="OneView"/>
    <s v="7SJQOGUJGY"/>
    <n v="1245.8599999999999"/>
    <n v="7"/>
    <n v="0"/>
    <n v="361.29939999999999"/>
    <x v="31"/>
    <n v="884.560599999999"/>
    <n v="265.36817999999971"/>
  </r>
  <r>
    <n v="1838"/>
    <s v="EMEA-2020-117345"/>
    <d v="2020-08-01T00:00:00"/>
    <n v="20200801"/>
    <s v="Emily Blake"/>
    <s v="Sweden"/>
    <s v="Stockholm"/>
    <s v="EMEA"/>
    <s v="NOR"/>
    <s v="Comcast"/>
    <x v="51"/>
    <s v="Communications"/>
    <s v="Strategic"/>
    <s v="FinanceHub"/>
    <s v="2QOULC4726"/>
    <n v="17.544"/>
    <n v="3"/>
    <n v="0.2"/>
    <n v="5.9211"/>
    <x v="9"/>
    <n v="11.6229"/>
    <n v="3.4868699999999997"/>
  </r>
  <r>
    <n v="1842"/>
    <s v="EMEA-2022-157763"/>
    <d v="2022-07-19T00:00:00"/>
    <n v="20220719"/>
    <s v="Penelope Terry"/>
    <s v="Ireland"/>
    <s v="Dublin"/>
    <s v="EMEA"/>
    <s v="UKIR"/>
    <s v="ConocoPhillips"/>
    <x v="75"/>
    <s v="Energy"/>
    <s v="Strategic"/>
    <s v="FinanceHub"/>
    <s v="A1M3BYKSG8"/>
    <n v="140.81"/>
    <n v="1"/>
    <n v="0"/>
    <n v="39.4268"/>
    <x v="16"/>
    <n v="101.3832"/>
    <n v="30.414960000000001"/>
  </r>
  <r>
    <n v="1843"/>
    <s v="APJ-2021-135391"/>
    <d v="2021-02-09T00:00:00"/>
    <n v="20210209"/>
    <s v="Fiona Peters"/>
    <s v="Japan"/>
    <s v="Osaka"/>
    <s v="APJ"/>
    <s v="JAPN"/>
    <s v="United Parcel Service"/>
    <x v="66"/>
    <s v="Transportation"/>
    <s v="Strategic"/>
    <s v="FinanceHub"/>
    <s v="KEAL5L7RH4"/>
    <n v="40.095999999999997"/>
    <n v="4"/>
    <n v="0.2"/>
    <n v="13.532400000000001"/>
    <x v="36"/>
    <n v="26.563599999999902"/>
    <n v="7.9690799999999697"/>
  </r>
  <r>
    <n v="1845"/>
    <s v="AMER-2023-113852"/>
    <d v="2023-07-30T00:00:00"/>
    <n v="20230730"/>
    <s v="Adrian Walker"/>
    <s v="Canada"/>
    <s v="Toronto"/>
    <s v="AMER"/>
    <s v="NAMER"/>
    <s v="Amazon"/>
    <x v="44"/>
    <s v="Tech"/>
    <s v="SMB"/>
    <s v="Data Smasher"/>
    <s v="PB52M04WLV"/>
    <n v="90.57"/>
    <n v="3"/>
    <n v="0"/>
    <n v="11.774100000000001"/>
    <x v="10"/>
    <n v="78.795899999999904"/>
    <n v="23.638769999999969"/>
  </r>
  <r>
    <n v="1846"/>
    <s v="EMEA-2023-158512"/>
    <d v="2023-01-13T00:00:00"/>
    <n v="20230113"/>
    <s v="Michelle Hemmings"/>
    <s v="Austria"/>
    <s v="Vienna"/>
    <s v="EMEA"/>
    <s v="EU-WEST"/>
    <s v="Kroger"/>
    <x v="57"/>
    <s v="Retail"/>
    <s v="Enterprise"/>
    <s v="Support"/>
    <s v="CU4PTHHO67"/>
    <n v="40.08"/>
    <n v="6"/>
    <n v="0"/>
    <n v="19.238399999999999"/>
    <x v="44"/>
    <n v="20.8416"/>
    <n v="6.2524799999999994"/>
  </r>
  <r>
    <n v="1848"/>
    <s v="AMER-2023-128370"/>
    <d v="2023-09-11T00:00:00"/>
    <n v="20230911"/>
    <s v="Frank Newman"/>
    <s v="United States"/>
    <s v="New York City"/>
    <s v="AMER"/>
    <s v="NAMER"/>
    <s v="CVS Health"/>
    <x v="48"/>
    <s v="Retail"/>
    <s v="Strategic"/>
    <s v="FinanceHub"/>
    <s v="O8XGK8GGSF"/>
    <n v="362.35199999999998"/>
    <n v="3"/>
    <n v="0.2"/>
    <n v="27.176400000000001"/>
    <x v="15"/>
    <n v="335.17559999999997"/>
    <n v="100.55268"/>
  </r>
  <r>
    <n v="1850"/>
    <s v="APJ-2021-160472"/>
    <d v="2021-07-20T00:00:00"/>
    <n v="20210720"/>
    <s v="Molly Scott"/>
    <s v="India"/>
    <s v="Delhi"/>
    <s v="APJ"/>
    <s v="IND"/>
    <s v="American Express"/>
    <x v="55"/>
    <s v="Finance"/>
    <s v="SMB"/>
    <s v="Marketing Suite - Gold"/>
    <s v="VV7ZZ8QPUA"/>
    <n v="34.76"/>
    <n v="1"/>
    <n v="0"/>
    <n v="9.7327999999999992"/>
    <x v="38"/>
    <n v="25.027200000000001"/>
    <n v="7.5081600000000002"/>
  </r>
  <r>
    <n v="1856"/>
    <s v="AMER-2020-114643"/>
    <d v="2020-06-13T00:00:00"/>
    <n v="20200613"/>
    <s v="Carol Berry"/>
    <s v="United States"/>
    <s v="New York City"/>
    <s v="AMER"/>
    <s v="NAMER"/>
    <s v="American Express"/>
    <x v="55"/>
    <s v="Finance"/>
    <s v="Strategic"/>
    <s v="ChatBot Plugin"/>
    <s v="BYO2ZAMFNZ"/>
    <n v="14.52"/>
    <n v="3"/>
    <n v="0"/>
    <n v="4.7915999999999999"/>
    <x v="3"/>
    <n v="9.7284000000000006"/>
    <n v="2.91852"/>
  </r>
  <r>
    <n v="1857"/>
    <s v="APJ-2023-158218"/>
    <d v="2023-05-13T00:00:00"/>
    <n v="20230513"/>
    <s v="Matt Forsyth"/>
    <s v="Japan"/>
    <s v="Tokyo"/>
    <s v="APJ"/>
    <s v="JAPN"/>
    <s v="Sprint Nextel"/>
    <x v="64"/>
    <s v="Communications"/>
    <s v="Strategic"/>
    <s v="Marketing Suite - Gold"/>
    <s v="G2C9B0P2B2"/>
    <n v="127.92"/>
    <n v="5"/>
    <n v="0.2"/>
    <n v="-15.99"/>
    <x v="24"/>
    <n v="143.91"/>
    <n v="43.172999999999995"/>
  </r>
  <r>
    <n v="1859"/>
    <s v="EMEA-2021-121608"/>
    <d v="2021-09-03T00:00:00"/>
    <n v="20210903"/>
    <s v="Gabrielle Ogden"/>
    <s v="Saudi Arabia"/>
    <s v="Riyadh"/>
    <s v="EMEA"/>
    <s v="MEA"/>
    <s v="Royal Dutch Shell"/>
    <x v="2"/>
    <s v="Energy"/>
    <s v="Strategic"/>
    <s v="OneView"/>
    <s v="L1TJRGG1LI"/>
    <n v="137.62"/>
    <n v="2"/>
    <n v="0"/>
    <n v="60.552799999999998"/>
    <x v="11"/>
    <n v="77.0672"/>
    <n v="23.120159999999998"/>
  </r>
  <r>
    <n v="1861"/>
    <s v="EMEA-2023-121251"/>
    <d v="2023-03-27T00:00:00"/>
    <n v="20230327"/>
    <s v="Evan Paige"/>
    <s v="United Kingdom"/>
    <s v="London"/>
    <s v="EMEA"/>
    <s v="UKIR"/>
    <s v="Honda Motor"/>
    <x v="47"/>
    <s v="Manufacturing"/>
    <s v="SMB"/>
    <s v="Marketing Suite"/>
    <s v="IYFVVR2XFC"/>
    <n v="257.56799999999998"/>
    <n v="2"/>
    <n v="0.2"/>
    <n v="-28.976400000000002"/>
    <x v="42"/>
    <n v="286.5444"/>
    <n v="85.963319999999996"/>
  </r>
  <r>
    <n v="1863"/>
    <s v="APJ-2020-151078"/>
    <d v="2020-11-12T00:00:00"/>
    <n v="20201112"/>
    <s v="Joe Hughes"/>
    <s v="Japan"/>
    <s v="Osaka"/>
    <s v="APJ"/>
    <s v="JAPN"/>
    <s v="J.P. Morgan Chase &amp; Co."/>
    <x v="56"/>
    <s v="Finance"/>
    <s v="SMB"/>
    <s v="Marketing Suite - Gold"/>
    <s v="QTMT4TS7IN"/>
    <n v="49.631999999999998"/>
    <n v="4"/>
    <n v="0.2"/>
    <n v="4.9631999999999996"/>
    <x v="7"/>
    <n v="44.668799999999997"/>
    <n v="13.400639999999999"/>
  </r>
  <r>
    <n v="1864"/>
    <s v="EMEA-2022-100839"/>
    <d v="2022-10-14T00:00:00"/>
    <n v="20221014"/>
    <s v="Zoe Edmunds"/>
    <s v="Russia"/>
    <s v="Moscow"/>
    <s v="EMEA"/>
    <s v="EU-EAST"/>
    <s v="Berkshire Hathaway"/>
    <x v="90"/>
    <s v="Finance"/>
    <s v="Strategic"/>
    <s v="ContactMatcher"/>
    <s v="W6K7IR4FRE"/>
    <n v="727.45"/>
    <n v="5"/>
    <n v="0.5"/>
    <n v="-465.56799999999998"/>
    <x v="32"/>
    <n v="1193.018"/>
    <n v="357.90539999999999"/>
  </r>
  <r>
    <n v="1866"/>
    <s v="AMER-2023-116659"/>
    <d v="2023-11-13T00:00:00"/>
    <n v="20231113"/>
    <s v="Ella Simpson"/>
    <s v="Mexico"/>
    <s v="Monterrey"/>
    <s v="AMER"/>
    <s v="LATAM"/>
    <s v="HonHai Precision Industry"/>
    <x v="54"/>
    <s v="Tech"/>
    <s v="Strategic"/>
    <s v="Site Analytics"/>
    <s v="8E25SAG8L9"/>
    <n v="370.78199999999998"/>
    <n v="3"/>
    <n v="0.4"/>
    <n v="-92.695499999999996"/>
    <x v="23"/>
    <n v="463.477499999999"/>
    <n v="139.04324999999969"/>
  </r>
  <r>
    <n v="1867"/>
    <s v="EMEA-2023-118857"/>
    <d v="2023-04-16T00:00:00"/>
    <n v="20230416"/>
    <s v="Diana Taylor"/>
    <s v="Israel"/>
    <s v="Jerusalem"/>
    <s v="EMEA"/>
    <s v="EU-EAST"/>
    <s v="Kroger"/>
    <x v="57"/>
    <s v="Retail"/>
    <s v="Strategic"/>
    <s v="SaaS Connector Pack"/>
    <s v="OPFTXTVNAV"/>
    <n v="196.45"/>
    <n v="5"/>
    <n v="0"/>
    <n v="70.721999999999994"/>
    <x v="4"/>
    <n v="125.72799999999999"/>
    <n v="37.718399999999995"/>
  </r>
  <r>
    <n v="1868"/>
    <s v="EMEA-2021-127110"/>
    <d v="2021-06-25T00:00:00"/>
    <n v="20210625"/>
    <s v="Ryan Turner"/>
    <s v="France"/>
    <s v="Paris"/>
    <s v="EMEA"/>
    <s v="EU-WEST"/>
    <s v="Abbott Laboratories"/>
    <x v="26"/>
    <s v="Healthcare"/>
    <s v="Enterprise"/>
    <s v="Support"/>
    <s v="A8Q1JIWEH2"/>
    <n v="31.103999999999999"/>
    <n v="6"/>
    <n v="0.2"/>
    <n v="10.8864"/>
    <x v="40"/>
    <n v="20.217599999999901"/>
    <n v="6.0652799999999703"/>
  </r>
  <r>
    <n v="1870"/>
    <s v="AMER-2022-148201"/>
    <d v="2022-08-27T00:00:00"/>
    <n v="20220827"/>
    <s v="Jasmine MacLeod"/>
    <s v="Canada"/>
    <s v="Toronto"/>
    <s v="AMER"/>
    <s v="NAMER"/>
    <s v="Aetna"/>
    <x v="28"/>
    <s v="Healthcare"/>
    <s v="SMB"/>
    <s v="Support"/>
    <s v="TPP2LPBBWB"/>
    <n v="6.48"/>
    <n v="1"/>
    <n v="0"/>
    <n v="3.1103999999999998"/>
    <x v="28"/>
    <n v="3.3696000000000002"/>
    <n v="1.01088"/>
  </r>
  <r>
    <n v="1871"/>
    <s v="AMER-2020-116932"/>
    <d v="2020-07-21T00:00:00"/>
    <n v="20200721"/>
    <s v="Joanne Harris"/>
    <s v="United States"/>
    <s v="Los Angeles"/>
    <s v="AMER"/>
    <s v="NAMER"/>
    <s v="Johnson &amp; Johnson"/>
    <x v="53"/>
    <s v="Healthcare"/>
    <s v="Strategic"/>
    <s v="ChatBot Plugin"/>
    <s v="SF9OB3GE6Z"/>
    <n v="99.2"/>
    <n v="5"/>
    <n v="0"/>
    <n v="25.792000000000002"/>
    <x v="39"/>
    <n v="73.408000000000001"/>
    <n v="22.022400000000001"/>
  </r>
  <r>
    <n v="1874"/>
    <s v="AMER-2023-142888"/>
    <d v="2023-11-22T00:00:00"/>
    <n v="20231122"/>
    <s v="Irene Johnston"/>
    <s v="Canada"/>
    <s v="Montreal"/>
    <s v="AMER"/>
    <s v="NAMER"/>
    <s v="Walt Disney"/>
    <x v="91"/>
    <s v="Communications"/>
    <s v="SMB"/>
    <s v="ContactMatcher"/>
    <s v="63T5WT77TP"/>
    <n v="70.98"/>
    <n v="1"/>
    <n v="0"/>
    <n v="20.584199999999999"/>
    <x v="23"/>
    <n v="50.395800000000001"/>
    <n v="15.118739999999999"/>
  </r>
  <r>
    <n v="1875"/>
    <s v="AMER-2020-147914"/>
    <d v="2020-06-04T00:00:00"/>
    <n v="20200604"/>
    <s v="Dylan Ogden"/>
    <s v="Mexico"/>
    <s v="Mexico City"/>
    <s v="AMER"/>
    <s v="LATAM"/>
    <s v="HonHai Precision Industry"/>
    <x v="54"/>
    <s v="Tech"/>
    <s v="Enterprise"/>
    <s v="Support"/>
    <s v="CWLBOL0IIM"/>
    <n v="16.224"/>
    <n v="2"/>
    <n v="0.2"/>
    <n v="5.8811999999999998"/>
    <x v="3"/>
    <n v="10.3428"/>
    <n v="3.10284"/>
  </r>
  <r>
    <n v="1876"/>
    <s v="EMEA-2022-112977"/>
    <d v="2022-03-11T00:00:00"/>
    <n v="20220311"/>
    <s v="Blake Fraser"/>
    <s v="United Kingdom"/>
    <s v="Leeds"/>
    <s v="EMEA"/>
    <s v="UKIR"/>
    <s v="UnitedHealth Group"/>
    <x v="81"/>
    <s v="Healthcare"/>
    <s v="SMB"/>
    <s v="Marketing Suite"/>
    <s v="DXGZD9I750"/>
    <n v="176.78399999999999"/>
    <n v="1"/>
    <n v="0.2"/>
    <n v="-22.097999999999999"/>
    <x v="17"/>
    <n v="198.88200000000001"/>
    <n v="59.6646"/>
  </r>
  <r>
    <n v="1877"/>
    <s v="APJ-2023-112039"/>
    <d v="2023-03-26T00:00:00"/>
    <n v="20230326"/>
    <s v="Max James"/>
    <s v="Japan"/>
    <s v="Osaka"/>
    <s v="APJ"/>
    <s v="JAPN"/>
    <s v="Mitsubishi"/>
    <x v="82"/>
    <s v="Manufacturing"/>
    <s v="SMB"/>
    <s v="Site Analytics"/>
    <s v="IMMS1URWXA"/>
    <n v="470.37599999999998"/>
    <n v="3"/>
    <n v="0.2"/>
    <n v="47.037599999999998"/>
    <x v="42"/>
    <n v="423.33839999999998"/>
    <n v="127.00151999999999"/>
  </r>
  <r>
    <n v="1878"/>
    <s v="AMER-2023-118885"/>
    <d v="2023-12-30T00:00:00"/>
    <n v="20231230"/>
    <s v="Alison Howard"/>
    <s v="United States"/>
    <s v="New York City"/>
    <s v="AMER"/>
    <s v="NAMER"/>
    <s v="Kroger"/>
    <x v="57"/>
    <s v="Retail"/>
    <s v="SMB"/>
    <s v="FinanceHub"/>
    <s v="PX1PFS9L7I"/>
    <n v="393.56799999999998"/>
    <n v="4"/>
    <n v="0.2"/>
    <n v="-44.276400000000002"/>
    <x v="22"/>
    <n v="437.84440000000001"/>
    <n v="131.35332"/>
  </r>
  <r>
    <n v="1880"/>
    <s v="EMEA-2023-166611"/>
    <d v="2023-03-29T00:00:00"/>
    <n v="20230329"/>
    <s v="Andrea Reid"/>
    <s v="Germany"/>
    <s v="Berlin"/>
    <s v="EMEA"/>
    <s v="EU-WEST"/>
    <s v="HSBC Holdings"/>
    <x v="77"/>
    <s v="Finance"/>
    <s v="Strategic"/>
    <s v="ContactMatcher"/>
    <s v="X8TESDXWKD"/>
    <n v="68.742000000000004"/>
    <n v="9"/>
    <n v="0.7"/>
    <n v="-48.119399999999999"/>
    <x v="42"/>
    <n v="116.8614"/>
    <n v="35.058419999999998"/>
  </r>
  <r>
    <n v="1881"/>
    <s v="EMEA-2021-109512"/>
    <d v="2021-03-05T00:00:00"/>
    <n v="20210305"/>
    <s v="Lily Bond"/>
    <s v="United Kingdom"/>
    <s v="London"/>
    <s v="EMEA"/>
    <s v="UKIR"/>
    <s v="Bosch"/>
    <x v="76"/>
    <s v="Tech"/>
    <s v="SMB"/>
    <s v="SaaS Connector Pack - Gold"/>
    <s v="MUEI6KPA8U"/>
    <n v="29.34"/>
    <n v="3"/>
    <n v="0"/>
    <n v="14.67"/>
    <x v="29"/>
    <n v="14.67"/>
    <n v="4.4009999999999998"/>
  </r>
  <r>
    <n v="1884"/>
    <s v="EMEA-2022-118570"/>
    <d v="2022-11-14T00:00:00"/>
    <n v="20221114"/>
    <s v="Michael Morgan"/>
    <s v="France"/>
    <s v="Paris"/>
    <s v="EMEA"/>
    <s v="EU-WEST"/>
    <s v="Merck"/>
    <x v="59"/>
    <s v="Healthcare"/>
    <s v="Enterprise"/>
    <s v="Support"/>
    <s v="SIPX80Q6E8"/>
    <n v="217.05600000000001"/>
    <n v="7"/>
    <n v="0.2"/>
    <n v="78.6828"/>
    <x v="0"/>
    <n v="138.3732"/>
    <n v="41.511959999999995"/>
  </r>
  <r>
    <n v="1885"/>
    <s v="APJ-2023-154718"/>
    <d v="2023-01-20T00:00:00"/>
    <n v="20230120"/>
    <s v="Deirdre James"/>
    <s v="Japan"/>
    <s v="Kyoto"/>
    <s v="APJ"/>
    <s v="JAPN"/>
    <s v="Prudential Financial"/>
    <x v="43"/>
    <s v="Finance"/>
    <s v="SMB"/>
    <s v="FinanceHub"/>
    <s v="RYXIV7L5TD"/>
    <n v="6"/>
    <n v="2"/>
    <n v="0.2"/>
    <n v="2.1"/>
    <x v="44"/>
    <n v="3.9"/>
    <n v="1.17"/>
  </r>
  <r>
    <n v="1886"/>
    <s v="AMER-2022-147578"/>
    <d v="2022-04-23T00:00:00"/>
    <n v="20220423"/>
    <s v="Sonia Ince"/>
    <s v="United States"/>
    <s v="Los Angeles"/>
    <s v="AMER"/>
    <s v="NAMER"/>
    <s v="Daimler"/>
    <x v="34"/>
    <s v="Transportation"/>
    <s v="SMB"/>
    <s v="SaaS Connector Pack"/>
    <s v="OIWP2881X6"/>
    <n v="31.56"/>
    <n v="3"/>
    <n v="0"/>
    <n v="10.4148"/>
    <x v="25"/>
    <n v="21.145199999999999"/>
    <n v="6.3435599999999992"/>
  </r>
  <r>
    <n v="1887"/>
    <s v="EMEA-2020-140165"/>
    <d v="2020-05-13T00:00:00"/>
    <n v="20200513"/>
    <s v="Leah MacLeod"/>
    <s v="Germany"/>
    <s v="Hanover"/>
    <s v="EMEA"/>
    <s v="EU-WEST"/>
    <s v="Lukoil"/>
    <x v="86"/>
    <s v="Energy"/>
    <s v="Enterprise"/>
    <s v="Storage"/>
    <s v="L9THQEPOJB"/>
    <n v="7.1040000000000001"/>
    <n v="2"/>
    <n v="0.2"/>
    <n v="2.3976000000000002"/>
    <x v="8"/>
    <n v="4.7064000000000004"/>
    <n v="1.4119200000000001"/>
  </r>
  <r>
    <n v="1889"/>
    <s v="AMER-2020-142587"/>
    <d v="2020-10-21T00:00:00"/>
    <n v="20201021"/>
    <s v="Neil Gill"/>
    <s v="Mexico"/>
    <s v="Puerto Vallarta"/>
    <s v="AMER"/>
    <s v="LATAM"/>
    <s v="Intel"/>
    <x v="14"/>
    <s v="Tech"/>
    <s v="SMB"/>
    <s v="OneView"/>
    <s v="7X7NKJXMY8"/>
    <n v="121.792"/>
    <n v="4"/>
    <n v="0.2"/>
    <n v="13.701599999999999"/>
    <x v="18"/>
    <n v="108.0904"/>
    <n v="32.427120000000002"/>
  </r>
  <r>
    <n v="1891"/>
    <s v="AMER-2020-157623"/>
    <d v="2020-03-14T00:00:00"/>
    <n v="20200314"/>
    <s v="Phil Dowd"/>
    <s v="United States"/>
    <s v="Henderson"/>
    <s v="AMER"/>
    <s v="NAMER"/>
    <s v="AT&amp;T"/>
    <x v="60"/>
    <s v="Communications"/>
    <s v="Strategic"/>
    <s v="Support"/>
    <s v="V45KJI85I5"/>
    <n v="10.56"/>
    <n v="2"/>
    <n v="0"/>
    <n v="4.7519999999999998"/>
    <x v="34"/>
    <n v="5.8079999999999998"/>
    <n v="1.7423999999999999"/>
  </r>
  <r>
    <n v="1893"/>
    <s v="EMEA-2023-145310"/>
    <d v="2023-12-23T00:00:00"/>
    <n v="20231223"/>
    <s v="Oliver Bond"/>
    <s v="Germany"/>
    <s v="Munich"/>
    <s v="EMEA"/>
    <s v="EU-WEST"/>
    <s v="UnitedHealth Group"/>
    <x v="81"/>
    <s v="Healthcare"/>
    <s v="SMB"/>
    <s v="SaaS Connector Pack - Gold"/>
    <s v="M4AFBM6O0X"/>
    <n v="7.8239999999999998"/>
    <n v="1"/>
    <n v="0.2"/>
    <n v="2.9340000000000002"/>
    <x v="22"/>
    <n v="4.8899999999999997"/>
    <n v="1.4669999999999999"/>
  </r>
  <r>
    <n v="1894"/>
    <s v="EMEA-2022-100083"/>
    <d v="2022-11-25T00:00:00"/>
    <n v="20221125"/>
    <s v="Liam Clarkson"/>
    <s v="Belgium"/>
    <s v="Antwerp"/>
    <s v="EMEA"/>
    <s v="EU-WEST"/>
    <s v="News Corp."/>
    <x v="94"/>
    <s v="Misc"/>
    <s v="SMB"/>
    <s v="Support"/>
    <s v="80PUZ8U807"/>
    <n v="24.783999999999999"/>
    <n v="1"/>
    <n v="0.2"/>
    <n v="7.7450000000000001"/>
    <x v="0"/>
    <n v="17.038999999999898"/>
    <n v="5.1116999999999697"/>
  </r>
  <r>
    <n v="1895"/>
    <s v="EMEA-2023-108063"/>
    <d v="2023-12-03T00:00:00"/>
    <n v="20231203"/>
    <s v="Victoria Ellison"/>
    <s v="Spain"/>
    <s v="Valencia"/>
    <s v="EMEA"/>
    <s v="EU-WEST"/>
    <s v="Morgan Stanley"/>
    <x v="21"/>
    <s v="Finance"/>
    <s v="SMB"/>
    <s v="ChatBot Plugin"/>
    <s v="LSJETON8RS"/>
    <n v="34.65"/>
    <n v="3"/>
    <n v="0"/>
    <n v="10.395"/>
    <x v="22"/>
    <n v="24.254999999999999"/>
    <n v="7.2764999999999995"/>
  </r>
  <r>
    <n v="1896"/>
    <s v="EMEA-2021-109197"/>
    <d v="2021-12-31T00:00:00"/>
    <n v="20211231"/>
    <s v="Nicola Pullman"/>
    <s v="Netherlands"/>
    <s v="The Hague"/>
    <s v="EMEA"/>
    <s v="EU-WEST"/>
    <s v="ConocoPhillips"/>
    <x v="75"/>
    <s v="Energy"/>
    <s v="SMB"/>
    <s v="ContactMatcher"/>
    <s v="C4UTF4S5NZ"/>
    <n v="487.98399999999998"/>
    <n v="2"/>
    <n v="0.2"/>
    <n v="152.495"/>
    <x v="14"/>
    <n v="335.48899999999998"/>
    <n v="100.6467"/>
  </r>
  <r>
    <n v="1897"/>
    <s v="EMEA-2023-141789"/>
    <d v="2023-10-04T00:00:00"/>
    <n v="20231004"/>
    <s v="Adrian Clarkson"/>
    <s v="Luxembourg"/>
    <s v="Luxembourg"/>
    <s v="EMEA"/>
    <s v="EU-WEST"/>
    <s v="Allstate"/>
    <x v="61"/>
    <s v="Finance"/>
    <s v="SMB"/>
    <s v="ContactMatcher"/>
    <s v="057U45Q6XQ"/>
    <n v="1793.98"/>
    <n v="2"/>
    <n v="0"/>
    <n v="843.17060000000004"/>
    <x v="13"/>
    <n v="950.80939999999998"/>
    <n v="285.24281999999999"/>
  </r>
  <r>
    <n v="1898"/>
    <s v="EMEA-2020-169775"/>
    <d v="2020-08-29T00:00:00"/>
    <n v="20200829"/>
    <s v="Stewart Baker"/>
    <s v="Germany"/>
    <s v="Hamburg"/>
    <s v="EMEA"/>
    <s v="EU-WEST"/>
    <s v="Carrefour"/>
    <x v="10"/>
    <s v="Retail"/>
    <s v="SMB"/>
    <s v="SaaS Connector Pack - Gold"/>
    <s v="2BSDZFPINV"/>
    <n v="29.808"/>
    <n v="2"/>
    <n v="0.2"/>
    <n v="10.805400000000001"/>
    <x v="9"/>
    <n v="19.002600000000001"/>
    <n v="5.70078"/>
  </r>
  <r>
    <n v="1901"/>
    <s v="AMER-2022-140543"/>
    <d v="2022-06-30T00:00:00"/>
    <n v="20220630"/>
    <s v="Brian Hunter"/>
    <s v="Colombia"/>
    <s v="BogotÃ¡"/>
    <s v="AMER"/>
    <s v="LATAM"/>
    <s v="Walt Disney"/>
    <x v="91"/>
    <s v="Communications"/>
    <s v="SMB"/>
    <s v="Marketing Suite - Gold"/>
    <s v="ZDJPKJV71N"/>
    <n v="191.88"/>
    <n v="6"/>
    <n v="0"/>
    <n v="19.187999999999999"/>
    <x v="1"/>
    <n v="172.69200000000001"/>
    <n v="51.807600000000001"/>
  </r>
  <r>
    <n v="1902"/>
    <s v="AMER-2022-151141"/>
    <d v="2022-08-21T00:00:00"/>
    <n v="20220821"/>
    <s v="Luke Terry"/>
    <s v="Brazil"/>
    <s v="SÃ£o Paulo"/>
    <s v="AMER"/>
    <s v="LATAM"/>
    <s v="Airbus"/>
    <x v="68"/>
    <s v="Manufacturing"/>
    <s v="Enterprise"/>
    <s v="Site Analytics"/>
    <s v="B3S83TYJL0"/>
    <n v="14.78"/>
    <n v="2"/>
    <n v="0"/>
    <n v="3.9906000000000001"/>
    <x v="28"/>
    <n v="10.789399999999899"/>
    <n v="3.2368199999999696"/>
  </r>
  <r>
    <n v="1903"/>
    <s v="EMEA-2023-167094"/>
    <d v="2023-10-22T00:00:00"/>
    <n v="20231022"/>
    <s v="Elizabeth Young"/>
    <s v="Belgium"/>
    <s v="Brussels"/>
    <s v="EMEA"/>
    <s v="EU-WEST"/>
    <s v="Procter &amp; Gamble"/>
    <x v="16"/>
    <s v="Consumer Products"/>
    <s v="Strategic"/>
    <s v="Support"/>
    <s v="1BXJ29GJEW"/>
    <n v="5.1840000000000002"/>
    <n v="1"/>
    <n v="0.2"/>
    <n v="1.8144"/>
    <x v="13"/>
    <n v="3.3696000000000002"/>
    <n v="1.01088"/>
  </r>
  <r>
    <n v="1906"/>
    <s v="APJ-2023-154410"/>
    <d v="2023-10-22T00:00:00"/>
    <n v="20231022"/>
    <s v="Vanessa Metcalfe"/>
    <s v="India"/>
    <s v="Delhi"/>
    <s v="APJ"/>
    <s v="IND"/>
    <s v="AmerisourceBergen"/>
    <x v="52"/>
    <s v="Healthcare"/>
    <s v="Strategic"/>
    <s v="Marketing Suite - Gold"/>
    <s v="MC1XUZ0K75"/>
    <n v="909.12"/>
    <n v="8"/>
    <n v="0"/>
    <n v="9.0912000000000006"/>
    <x v="13"/>
    <n v="900.02880000000005"/>
    <n v="270.00864000000001"/>
  </r>
  <r>
    <n v="1907"/>
    <s v="EMEA-2022-150567"/>
    <d v="2022-05-18T00:00:00"/>
    <n v="20220518"/>
    <s v="Edward Berry"/>
    <s v="Germany"/>
    <s v="Cologne"/>
    <s v="EMEA"/>
    <s v="EU-WEST"/>
    <s v="Sony"/>
    <x v="20"/>
    <s v="Tech"/>
    <s v="Strategic"/>
    <s v="ContactMatcher"/>
    <s v="M7GHK392KT"/>
    <n v="2.952"/>
    <n v="2"/>
    <n v="0.7"/>
    <n v="-2.1648000000000001"/>
    <x v="35"/>
    <n v="5.1167999999999996"/>
    <n v="1.5350399999999997"/>
  </r>
  <r>
    <n v="1909"/>
    <s v="AMER-2021-157959"/>
    <d v="2021-02-03T00:00:00"/>
    <n v="20210203"/>
    <s v="Joseph White"/>
    <s v="United States"/>
    <s v="New York City"/>
    <s v="AMER"/>
    <s v="NAMER"/>
    <s v="Abbott Laboratories"/>
    <x v="26"/>
    <s v="Healthcare"/>
    <s v="Strategic"/>
    <s v="SaaS Connector Pack"/>
    <s v="IZG42HVFUA"/>
    <n v="136.91999999999999"/>
    <n v="4"/>
    <n v="0"/>
    <n v="41.076000000000001"/>
    <x v="36"/>
    <n v="95.843999999999994"/>
    <n v="28.753199999999996"/>
  </r>
  <r>
    <n v="1910"/>
    <s v="EMEA-2023-105886"/>
    <d v="2023-12-19T00:00:00"/>
    <n v="20231219"/>
    <s v="Keith Randall"/>
    <s v="United Kingdom"/>
    <s v="Leeds"/>
    <s v="EMEA"/>
    <s v="UKIR"/>
    <s v="Johnson &amp; Johnson"/>
    <x v="53"/>
    <s v="Healthcare"/>
    <s v="SMB"/>
    <s v="SaaS Connector Pack"/>
    <s v="42M9CNJS9G"/>
    <n v="18.96"/>
    <n v="2"/>
    <n v="0"/>
    <n v="8.532"/>
    <x v="22"/>
    <n v="10.428000000000001"/>
    <n v="3.1284000000000001"/>
  </r>
  <r>
    <n v="1911"/>
    <s v="AMER-2022-105963"/>
    <d v="2022-11-16T00:00:00"/>
    <n v="20221116"/>
    <s v="Julia Ellison"/>
    <s v="United States"/>
    <s v="New York City"/>
    <s v="AMER"/>
    <s v="NAMER"/>
    <s v="Tyson Foods"/>
    <x v="31"/>
    <s v="Consumer Products"/>
    <s v="Strategic"/>
    <s v="Data Smasher"/>
    <s v="DVTYOSAHEG"/>
    <n v="99.39"/>
    <n v="3"/>
    <n v="0"/>
    <n v="40.749899999999997"/>
    <x v="0"/>
    <n v="58.640099999999997"/>
    <n v="17.592029999999998"/>
  </r>
  <r>
    <n v="1912"/>
    <s v="APJ-2023-121503"/>
    <d v="2023-07-04T00:00:00"/>
    <n v="20230704"/>
    <s v="Frank Newman"/>
    <s v="Japan"/>
    <s v="Tokyo"/>
    <s v="APJ"/>
    <s v="JAPN"/>
    <s v="CVS Health"/>
    <x v="48"/>
    <s v="Retail"/>
    <s v="Strategic"/>
    <s v="Support"/>
    <s v="9Q2XDP2BDZ"/>
    <n v="273.89600000000002"/>
    <n v="7"/>
    <n v="0.2"/>
    <n v="92.439899999999994"/>
    <x v="10"/>
    <n v="181.45609999999999"/>
    <n v="54.436829999999993"/>
  </r>
  <r>
    <n v="1914"/>
    <s v="EMEA-2020-103366"/>
    <d v="2020-01-16T00:00:00"/>
    <n v="20200116"/>
    <s v="Adam Nash"/>
    <s v="Finland"/>
    <s v="Helsinki"/>
    <s v="EMEA"/>
    <s v="NOR"/>
    <s v="Aviva"/>
    <x v="24"/>
    <s v="Finance"/>
    <s v="SMB"/>
    <s v="Data Smasher"/>
    <s v="1HICPTZJYS"/>
    <n v="149.94999999999999"/>
    <n v="5"/>
    <n v="0"/>
    <n v="65.977999999999994"/>
    <x v="46"/>
    <n v="83.971999999999994"/>
    <n v="25.191599999999998"/>
  </r>
  <r>
    <n v="1915"/>
    <s v="EMEA-2023-124597"/>
    <d v="2023-05-01T00:00:00"/>
    <n v="20230501"/>
    <s v="Maria Edmunds"/>
    <s v="Germany"/>
    <s v="Dresden"/>
    <s v="EMEA"/>
    <s v="EU-WEST"/>
    <s v="Caterpillar"/>
    <x v="95"/>
    <s v="Manufacturing"/>
    <s v="Enterprise"/>
    <s v="FinanceHub"/>
    <s v="S42N6NN4RL"/>
    <n v="4.6079999999999997"/>
    <n v="2"/>
    <n v="0.2"/>
    <n v="1.6704000000000001"/>
    <x v="24"/>
    <n v="2.93759999999999"/>
    <n v="0.88127999999999695"/>
  </r>
  <r>
    <n v="1918"/>
    <s v="APJ-2021-105634"/>
    <d v="2021-11-08T00:00:00"/>
    <n v="20211108"/>
    <s v="Steven Coleman"/>
    <s v="South Korea"/>
    <s v="Seoul"/>
    <s v="APJ"/>
    <s v="APAC"/>
    <s v="American Express"/>
    <x v="55"/>
    <s v="Finance"/>
    <s v="SMB"/>
    <s v="ChatBot Plugin"/>
    <s v="HNDPOO1JC3"/>
    <n v="11.65"/>
    <n v="5"/>
    <n v="0"/>
    <n v="3.3784999999999998"/>
    <x v="6"/>
    <n v="8.2714999999999996"/>
    <n v="2.4814499999999997"/>
  </r>
  <r>
    <n v="1919"/>
    <s v="AMER-2021-123673"/>
    <d v="2021-10-30T00:00:00"/>
    <n v="20211030"/>
    <s v="Ryan Turner"/>
    <s v="Brazil"/>
    <s v="SÃ£o Paulo"/>
    <s v="AMER"/>
    <s v="LATAM"/>
    <s v="Abbott Laboratories"/>
    <x v="26"/>
    <s v="Healthcare"/>
    <s v="Enterprise"/>
    <s v="Site Analytics"/>
    <s v="AAIGJGCF0V"/>
    <n v="299.89999999999998"/>
    <n v="2"/>
    <n v="0"/>
    <n v="74.974999999999994"/>
    <x v="2"/>
    <n v="224.92499999999899"/>
    <n v="67.477499999999694"/>
  </r>
  <r>
    <n v="1920"/>
    <s v="EMEA-2023-111423"/>
    <d v="2023-08-18T00:00:00"/>
    <n v="20230818"/>
    <s v="Maria James"/>
    <s v="United Kingdom"/>
    <s v="Bristol"/>
    <s v="EMEA"/>
    <s v="UKIR"/>
    <s v="Allianz"/>
    <x v="65"/>
    <s v="Finance"/>
    <s v="Strategic"/>
    <s v="ContactMatcher"/>
    <s v="S01KCCYXDL"/>
    <n v="895.92"/>
    <n v="5"/>
    <n v="0.2"/>
    <n v="302.37299999999999"/>
    <x v="43"/>
    <n v="593.54700000000003"/>
    <n v="178.0641"/>
  </r>
  <r>
    <n v="1922"/>
    <s v="EMEA-2021-125178"/>
    <d v="2021-10-03T00:00:00"/>
    <n v="20211003"/>
    <s v="Jonathan Clark"/>
    <s v="France"/>
    <s v="Lyon"/>
    <s v="EMEA"/>
    <s v="EU-WEST"/>
    <s v="Allstate"/>
    <x v="61"/>
    <s v="Finance"/>
    <s v="Strategic"/>
    <s v="Marketing Suite - Gold"/>
    <s v="21L5MZPY3H"/>
    <n v="15.007999999999999"/>
    <n v="2"/>
    <n v="0.2"/>
    <n v="1.5007999999999999"/>
    <x v="2"/>
    <n v="13.507199999999999"/>
    <n v="4.0521599999999998"/>
  </r>
  <r>
    <n v="1923"/>
    <s v="APJ-2022-156685"/>
    <d v="2022-07-09T00:00:00"/>
    <n v="20220709"/>
    <s v="Madeleine Cameron"/>
    <s v="Japan"/>
    <s v="Hyogo"/>
    <s v="APJ"/>
    <s v="JAPN"/>
    <s v="Marathon Petroleum"/>
    <x v="80"/>
    <s v="Energy"/>
    <s v="Strategic"/>
    <s v="Site Analytics"/>
    <s v="U05PAU0M1P"/>
    <n v="863.64"/>
    <n v="9"/>
    <n v="0.2"/>
    <n v="107.955"/>
    <x v="16"/>
    <n v="755.68499999999995"/>
    <n v="226.70549999999997"/>
  </r>
  <r>
    <n v="1925"/>
    <s v="AMER-2023-126865"/>
    <d v="2023-12-06T00:00:00"/>
    <n v="20231206"/>
    <s v="Pippa Blake"/>
    <s v="United States"/>
    <s v="Seattle"/>
    <s v="AMER"/>
    <s v="NAMER"/>
    <s v="Caterpillar"/>
    <x v="95"/>
    <s v="Manufacturing"/>
    <s v="SMB"/>
    <s v="Support"/>
    <s v="H9WHVLNP7E"/>
    <n v="92.94"/>
    <n v="3"/>
    <n v="0"/>
    <n v="41.823"/>
    <x v="22"/>
    <n v="51.116999999999997"/>
    <n v="15.335099999999999"/>
  </r>
  <r>
    <n v="1926"/>
    <s v="AMER-2023-102834"/>
    <d v="2023-03-10T00:00:00"/>
    <n v="20230310"/>
    <s v="Evan Ross"/>
    <s v="United States"/>
    <s v="Los Angeles"/>
    <s v="AMER"/>
    <s v="NAMER"/>
    <s v="Sysco"/>
    <x v="79"/>
    <s v="Consumer Products"/>
    <s v="Strategic"/>
    <s v="Data Smasher"/>
    <s v="53F57IBADT"/>
    <n v="199.98"/>
    <n v="2"/>
    <n v="0"/>
    <n v="69.992999999999995"/>
    <x v="42"/>
    <n v="129.98699999999999"/>
    <n v="38.996099999999998"/>
  </r>
  <r>
    <n v="1927"/>
    <s v="AMER-2022-139710"/>
    <d v="2022-06-10T00:00:00"/>
    <n v="20220610"/>
    <s v="Una Mackay"/>
    <s v="United States"/>
    <s v="New York City"/>
    <s v="AMER"/>
    <s v="NAMER"/>
    <s v="Intel"/>
    <x v="14"/>
    <s v="Tech"/>
    <s v="SMB"/>
    <s v="Site Analytics"/>
    <s v="KO11YCJVAJ"/>
    <n v="177.48"/>
    <n v="3"/>
    <n v="0.2"/>
    <n v="19.9665"/>
    <x v="1"/>
    <n v="157.51349999999999"/>
    <n v="47.254049999999999"/>
  </r>
  <r>
    <n v="1928"/>
    <s v="EMEA-2023-121538"/>
    <d v="2023-11-29T00:00:00"/>
    <n v="20231129"/>
    <s v="Sean Taylor"/>
    <s v="Russia"/>
    <s v="Moscow"/>
    <s v="EMEA"/>
    <s v="EU-EAST"/>
    <s v="Engie"/>
    <x v="4"/>
    <s v="Energy"/>
    <s v="SMB"/>
    <s v="Support"/>
    <s v="8BFCWUHRQM"/>
    <n v="88.768000000000001"/>
    <n v="2"/>
    <n v="0.2"/>
    <n v="31.0688"/>
    <x v="23"/>
    <n v="57.699199999999998"/>
    <n v="17.309759999999997"/>
  </r>
  <r>
    <n v="1929"/>
    <s v="AMER-2023-101539"/>
    <d v="2023-03-17T00:00:00"/>
    <n v="20230317"/>
    <s v="Madeleine Smith"/>
    <s v="Canada"/>
    <s v="Toronto"/>
    <s v="AMER"/>
    <s v="NAMER"/>
    <s v="BMW"/>
    <x v="62"/>
    <s v="Manufacturing"/>
    <s v="Enterprise"/>
    <s v="Support"/>
    <s v="1Z6T5MM0PM"/>
    <n v="6.48"/>
    <n v="1"/>
    <n v="0"/>
    <n v="3.1103999999999998"/>
    <x v="42"/>
    <n v="3.3696000000000002"/>
    <n v="1.01088"/>
  </r>
  <r>
    <n v="1932"/>
    <s v="AMER-2022-152121"/>
    <d v="2022-11-28T00:00:00"/>
    <n v="20221128"/>
    <s v="Sally Davidson"/>
    <s v="Chile"/>
    <s v="Puente Alto"/>
    <s v="AMER"/>
    <s v="LATAM"/>
    <s v="Goldman Sachs Group"/>
    <x v="70"/>
    <s v="Finance"/>
    <s v="SMB"/>
    <s v="Site Analytics"/>
    <s v="3PLH50GQ5G"/>
    <n v="271.99200000000002"/>
    <n v="1"/>
    <n v="0.2"/>
    <n v="23.799299999999999"/>
    <x v="0"/>
    <n v="248.1927"/>
    <n v="74.457809999999995"/>
  </r>
  <r>
    <n v="1933"/>
    <s v="EMEA-2023-161200"/>
    <d v="2023-08-07T00:00:00"/>
    <n v="20230807"/>
    <s v="Irene Walsh"/>
    <s v="Czech Republic"/>
    <s v="Brno"/>
    <s v="EMEA"/>
    <s v="EU-EAST"/>
    <s v="Wells Fargo"/>
    <x v="9"/>
    <s v="Finance"/>
    <s v="SMB"/>
    <s v="Marketing Suite"/>
    <s v="82QP1HRPKN"/>
    <n v="145.74"/>
    <n v="3"/>
    <n v="0"/>
    <n v="23.3184"/>
    <x v="43"/>
    <n v="122.4216"/>
    <n v="36.726479999999995"/>
  </r>
  <r>
    <n v="1935"/>
    <s v="AMER-2023-101245"/>
    <d v="2023-11-28T00:00:00"/>
    <n v="20231128"/>
    <s v="Evan Ross"/>
    <s v="United States"/>
    <s v="Los Angeles"/>
    <s v="AMER"/>
    <s v="NAMER"/>
    <s v="Sysco"/>
    <x v="79"/>
    <s v="Consumer Products"/>
    <s v="Strategic"/>
    <s v="Support"/>
    <s v="7Z4X50X8MQ"/>
    <n v="244.55"/>
    <n v="5"/>
    <n v="0"/>
    <n v="114.9385"/>
    <x v="23"/>
    <n v="129.61150000000001"/>
    <n v="38.883450000000003"/>
  </r>
  <r>
    <n v="1937"/>
    <s v="AMER-2021-141768"/>
    <d v="2021-05-25T00:00:00"/>
    <n v="20210525"/>
    <s v="Alexander Wallace"/>
    <s v="United States"/>
    <s v="Los Angeles"/>
    <s v="AMER"/>
    <s v="NAMER"/>
    <s v="Ford Motor"/>
    <x v="72"/>
    <s v="Manufacturing"/>
    <s v="Enterprise"/>
    <s v="SaaS Connector Pack"/>
    <s v="VDQG5C9LMQ"/>
    <n v="14.73"/>
    <n v="3"/>
    <n v="0"/>
    <n v="4.8609"/>
    <x v="33"/>
    <n v="9.8690999999999995"/>
    <n v="2.9607299999999999"/>
  </r>
  <r>
    <n v="1938"/>
    <s v="EMEA-2022-112109"/>
    <d v="2022-07-09T00:00:00"/>
    <n v="20220709"/>
    <s v="Kimberly Manning"/>
    <s v="Russia"/>
    <s v="St Petersburg"/>
    <s v="EMEA"/>
    <s v="EU-EAST"/>
    <s v="AmerisourceBergen"/>
    <x v="52"/>
    <s v="Healthcare"/>
    <s v="SMB"/>
    <s v="ContactMatcher"/>
    <s v="QLVN42FGRM"/>
    <n v="19.968"/>
    <n v="2"/>
    <n v="0.7"/>
    <n v="-13.311999999999999"/>
    <x v="16"/>
    <n v="33.28"/>
    <n v="9.984"/>
  </r>
  <r>
    <n v="1942"/>
    <s v="APJ-2023-144064"/>
    <d v="2023-08-30T00:00:00"/>
    <n v="20230830"/>
    <s v="Julian Langdon"/>
    <s v="Australia"/>
    <s v="Wollongong"/>
    <s v="APJ"/>
    <s v="ANZ"/>
    <s v="BMW"/>
    <x v="62"/>
    <s v="Manufacturing"/>
    <s v="Strategic"/>
    <s v="FinanceHub"/>
    <s v="9C2BP0LA6C"/>
    <n v="47.36"/>
    <n v="4"/>
    <n v="0.2"/>
    <n v="17.760000000000002"/>
    <x v="43"/>
    <n v="29.599999999999898"/>
    <n v="8.8799999999999688"/>
  </r>
  <r>
    <n v="1945"/>
    <s v="APJ-2022-108581"/>
    <d v="2022-06-21T00:00:00"/>
    <n v="20220621"/>
    <s v="Lily Paterson"/>
    <s v="Japan"/>
    <s v="Kyoto"/>
    <s v="APJ"/>
    <s v="JAPN"/>
    <s v="Carrefour"/>
    <x v="10"/>
    <s v="Retail"/>
    <s v="Strategic"/>
    <s v="Data Smasher"/>
    <s v="TSEETAJY5C"/>
    <n v="95.968000000000004"/>
    <n v="4"/>
    <n v="0.2"/>
    <n v="26.391200000000001"/>
    <x v="1"/>
    <n v="69.576800000000006"/>
    <n v="20.87304"/>
  </r>
  <r>
    <n v="1947"/>
    <s v="EMEA-2023-157987"/>
    <d v="2023-09-03T00:00:00"/>
    <n v="20230903"/>
    <s v="Gordon Dyer"/>
    <s v="United Kingdom"/>
    <s v="London"/>
    <s v="EMEA"/>
    <s v="UKIR"/>
    <s v="Samsung Electronics"/>
    <x v="19"/>
    <s v="Tech"/>
    <s v="Strategic"/>
    <s v="ChatBot Plugin"/>
    <s v="MTY5AW6YK5"/>
    <n v="23.1"/>
    <n v="2"/>
    <n v="0"/>
    <n v="6.468"/>
    <x v="15"/>
    <n v="16.632000000000001"/>
    <n v="4.9896000000000003"/>
  </r>
  <r>
    <n v="1959"/>
    <s v="EMEA-2023-110905"/>
    <d v="2023-09-11T00:00:00"/>
    <n v="20230911"/>
    <s v="Leonard Cameron"/>
    <s v="Poland"/>
    <s v="Warsaw"/>
    <s v="EMEA"/>
    <s v="EU-WEST"/>
    <s v="Aviva"/>
    <x v="24"/>
    <s v="Finance"/>
    <s v="SMB"/>
    <s v="ContactMatcher"/>
    <s v="DVB7BO0TT4"/>
    <n v="16.2"/>
    <n v="3"/>
    <n v="0"/>
    <n v="7.7759999999999998"/>
    <x v="15"/>
    <n v="8.4239999999999995"/>
    <n v="2.5271999999999997"/>
  </r>
  <r>
    <n v="1967"/>
    <s v="AMER-2023-165841"/>
    <d v="2023-12-22T00:00:00"/>
    <n v="20231222"/>
    <s v="Karen Taylor"/>
    <s v="Argentina"/>
    <s v="Mendoza"/>
    <s v="AMER"/>
    <s v="LATAM"/>
    <s v="Coca-Cola"/>
    <x v="87"/>
    <s v="Consumer Products"/>
    <s v="SMB"/>
    <s v="Site Analytics"/>
    <s v="QNXAU3DAQS"/>
    <n v="281.97000000000003"/>
    <n v="3"/>
    <n v="0"/>
    <n v="78.951599999999999"/>
    <x v="22"/>
    <n v="203.01840000000001"/>
    <n v="60.905520000000003"/>
  </r>
  <r>
    <n v="1970"/>
    <s v="APJ-2023-117485"/>
    <d v="2023-09-24T00:00:00"/>
    <n v="20230924"/>
    <s v="Zoe Ferguson"/>
    <s v="Singapore"/>
    <s v="Singapore"/>
    <s v="APJ"/>
    <s v="APAC"/>
    <s v="Cigna"/>
    <x v="69"/>
    <s v="Healthcare"/>
    <s v="SMB"/>
    <s v="Data Smasher"/>
    <s v="U455CN2271"/>
    <n v="291.95999999999998"/>
    <n v="4"/>
    <n v="0"/>
    <n v="102.18600000000001"/>
    <x v="15"/>
    <n v="189.77399999999901"/>
    <n v="56.932199999999703"/>
  </r>
  <r>
    <n v="1971"/>
    <s v="APJ-2023-140242"/>
    <d v="2023-05-07T00:00:00"/>
    <n v="20230507"/>
    <s v="Joe Allan"/>
    <s v="Australia"/>
    <s v="Sydney"/>
    <s v="APJ"/>
    <s v="ANZ"/>
    <s v="Enel"/>
    <x v="78"/>
    <s v="Energy"/>
    <s v="Enterprise"/>
    <s v="ChatBot Plugin"/>
    <s v="SXJKTWP4RN"/>
    <n v="6.4080000000000004"/>
    <n v="3"/>
    <n v="0.2"/>
    <n v="0.64080000000000004"/>
    <x v="24"/>
    <n v="5.7671999999999999"/>
    <n v="1.7301599999999999"/>
  </r>
  <r>
    <n v="1973"/>
    <s v="APJ-2020-148950"/>
    <d v="2020-12-14T00:00:00"/>
    <n v="20201214"/>
    <s v="Joanne Hemmings"/>
    <s v="Australia"/>
    <s v="Sydney"/>
    <s v="APJ"/>
    <s v="ANZ"/>
    <s v="Walmart"/>
    <x v="41"/>
    <s v="Retail"/>
    <s v="SMB"/>
    <s v="ContactMatcher"/>
    <s v="Z7UXJTL6O7"/>
    <n v="5.1040000000000001"/>
    <n v="4"/>
    <n v="0.8"/>
    <n v="-8.6768000000000001"/>
    <x v="20"/>
    <n v="13.780799999999999"/>
    <n v="4.1342399999999992"/>
  </r>
  <r>
    <n v="1976"/>
    <s v="EMEA-2020-110408"/>
    <d v="2020-10-18T00:00:00"/>
    <n v="20201018"/>
    <s v="Joseph Forsyth"/>
    <s v="Portugal"/>
    <s v="Porto"/>
    <s v="EMEA"/>
    <s v="EU-WEST"/>
    <s v="Trafigura Group"/>
    <x v="40"/>
    <s v="Finance"/>
    <s v="Strategic"/>
    <s v="Marketing Suite - Gold"/>
    <s v="WRBMWWMXGU"/>
    <n v="275.97000000000003"/>
    <n v="3"/>
    <n v="0"/>
    <n v="11.0388"/>
    <x v="18"/>
    <n v="264.93119999999999"/>
    <n v="79.47936"/>
  </r>
  <r>
    <n v="1979"/>
    <s v="EMEA-2021-109939"/>
    <d v="2021-05-08T00:00:00"/>
    <n v="20210508"/>
    <s v="Irene Clark"/>
    <s v="Belgium"/>
    <s v="Brussels"/>
    <s v="EMEA"/>
    <s v="EU-WEST"/>
    <s v="Comcast"/>
    <x v="51"/>
    <s v="Communications"/>
    <s v="SMB"/>
    <s v="ChatBot Plugin"/>
    <s v="UMLG20IEXQ"/>
    <n v="5.2480000000000002"/>
    <n v="2"/>
    <n v="0.2"/>
    <n v="0.59040000000000004"/>
    <x v="33"/>
    <n v="4.6576000000000004"/>
    <n v="1.3972800000000001"/>
  </r>
  <r>
    <n v="1980"/>
    <s v="AMER-2022-112669"/>
    <d v="2022-04-15T00:00:00"/>
    <n v="20220415"/>
    <s v="Liam Burgess"/>
    <s v="Chile"/>
    <s v="Santiago"/>
    <s v="AMER"/>
    <s v="LATAM"/>
    <s v="Toyota Motor"/>
    <x v="7"/>
    <s v="Manufacturing"/>
    <s v="SMB"/>
    <s v="FinanceHub"/>
    <s v="35OUM3Q1QV"/>
    <n v="933.53599999999994"/>
    <n v="4"/>
    <n v="0.2"/>
    <n v="105.0228"/>
    <x v="25"/>
    <n v="828.51319999999998"/>
    <n v="248.55395999999999"/>
  </r>
  <r>
    <n v="1982"/>
    <s v="EMEA-2021-119592"/>
    <d v="2021-12-14T00:00:00"/>
    <n v="20211214"/>
    <s v="Boris Coleman"/>
    <s v="Finland"/>
    <s v="Helsinki"/>
    <s v="EMEA"/>
    <s v="NOR"/>
    <s v="Goldman Sachs Group"/>
    <x v="70"/>
    <s v="Finance"/>
    <s v="Strategic"/>
    <s v="ContactMatcher"/>
    <s v="WPQI7D4PKR"/>
    <n v="3.76"/>
    <n v="2"/>
    <n v="0"/>
    <n v="1.8048"/>
    <x v="14"/>
    <n v="1.9551999999999901"/>
    <n v="0.58655999999999697"/>
  </r>
  <r>
    <n v="1983"/>
    <s v="APJ-2020-122749"/>
    <d v="2020-12-03T00:00:00"/>
    <n v="20201203"/>
    <s v="Rachel Cornish"/>
    <s v="Singapore"/>
    <s v="Singapore"/>
    <s v="APJ"/>
    <s v="APAC"/>
    <s v="Volkswagen"/>
    <x v="58"/>
    <s v="Manufacturing"/>
    <s v="SMB"/>
    <s v="Site Analytics"/>
    <s v="TFN6XJQKGX"/>
    <n v="479.96"/>
    <n v="4"/>
    <n v="0"/>
    <n v="134.3888"/>
    <x v="20"/>
    <n v="345.57119999999998"/>
    <n v="103.67135999999999"/>
  </r>
  <r>
    <n v="1984"/>
    <s v="AMER-2020-164721"/>
    <d v="2020-11-25T00:00:00"/>
    <n v="20201125"/>
    <s v="Molly Mitchell"/>
    <s v="United States"/>
    <s v="Detroit"/>
    <s v="AMER"/>
    <s v="NAMER"/>
    <s v="Safeway"/>
    <x v="98"/>
    <s v="Retail"/>
    <s v="Strategic"/>
    <s v="OneView"/>
    <s v="5ZJZ2ICPBO"/>
    <n v="320.88"/>
    <n v="6"/>
    <n v="0"/>
    <n v="93.055199999999999"/>
    <x v="7"/>
    <n v="227.82479999999899"/>
    <n v="68.347439999999693"/>
  </r>
  <r>
    <n v="1987"/>
    <s v="AMER-2022-147417"/>
    <d v="2022-07-26T00:00:00"/>
    <n v="20220726"/>
    <s v="Caroline Greene"/>
    <s v="Mexico"/>
    <s v="Mexico City"/>
    <s v="AMER"/>
    <s v="LATAM"/>
    <s v="Daimler"/>
    <x v="34"/>
    <s v="Transportation"/>
    <s v="SMB"/>
    <s v="Alchemy"/>
    <s v="EUZ8EODBS2"/>
    <n v="1439.9760000000001"/>
    <n v="4"/>
    <n v="0.4"/>
    <n v="191.99680000000001"/>
    <x v="16"/>
    <n v="1247.9792"/>
    <n v="374.39375999999999"/>
  </r>
  <r>
    <n v="1988"/>
    <s v="EMEA-2021-127509"/>
    <d v="2021-11-09T00:00:00"/>
    <n v="20211109"/>
    <s v="Victoria Ellison"/>
    <s v="Poland"/>
    <s v="Warsaw"/>
    <s v="EMEA"/>
    <s v="EU-WEST"/>
    <s v="Morgan Stanley"/>
    <x v="21"/>
    <s v="Finance"/>
    <s v="SMB"/>
    <s v="ContactMatcher"/>
    <s v="EYW5PRG239"/>
    <n v="17.22"/>
    <n v="3"/>
    <n v="0"/>
    <n v="7.9211999999999998"/>
    <x v="6"/>
    <n v="9.2988"/>
    <n v="2.7896399999999999"/>
  </r>
  <r>
    <n v="1992"/>
    <s v="EMEA-2023-111374"/>
    <d v="2023-02-25T00:00:00"/>
    <n v="20230225"/>
    <s v="Caroline Greene"/>
    <s v="France"/>
    <s v="Paris"/>
    <s v="EMEA"/>
    <s v="EU-WEST"/>
    <s v="Daimler"/>
    <x v="34"/>
    <s v="Transportation"/>
    <s v="SMB"/>
    <s v="ContactMatcher"/>
    <s v="BLPKYRU7DG"/>
    <n v="4.9560000000000004"/>
    <n v="4"/>
    <n v="0.7"/>
    <n v="-3.7995999999999999"/>
    <x v="31"/>
    <n v="8.7555999999999994"/>
    <n v="2.6266799999999999"/>
  </r>
  <r>
    <n v="1993"/>
    <s v="EMEA-2023-133648"/>
    <d v="2023-06-26T00:00:00"/>
    <n v="20230626"/>
    <s v="Joe Allan"/>
    <s v="Belgium"/>
    <s v="Brussels"/>
    <s v="EMEA"/>
    <s v="EU-WEST"/>
    <s v="Enel"/>
    <x v="78"/>
    <s v="Energy"/>
    <s v="Enterprise"/>
    <s v="FinanceHub"/>
    <s v="6M2ND3G0VK"/>
    <n v="71.040000000000006"/>
    <n v="6"/>
    <n v="0.2"/>
    <n v="26.64"/>
    <x v="27"/>
    <n v="44.4"/>
    <n v="13.319999999999999"/>
  </r>
  <r>
    <n v="1996"/>
    <s v="APJ-2023-147221"/>
    <d v="2023-12-03T00:00:00"/>
    <n v="20231203"/>
    <s v="Lucas Taylor"/>
    <s v="Japan"/>
    <s v="Tokyo"/>
    <s v="APJ"/>
    <s v="JAPN"/>
    <s v="Coca-Cola"/>
    <x v="87"/>
    <s v="Consumer Products"/>
    <s v="SMB"/>
    <s v="OneView"/>
    <s v="ELC1VU15GS"/>
    <n v="294.62"/>
    <n v="5"/>
    <n v="0.8"/>
    <n v="-766.01199999999994"/>
    <x v="22"/>
    <n v="1060.6320000000001"/>
    <n v="318.18959999999998"/>
  </r>
  <r>
    <n v="1998"/>
    <s v="EMEA-2020-131905"/>
    <d v="2020-02-07T00:00:00"/>
    <n v="20200207"/>
    <s v="Trevor Rutherford"/>
    <s v="Spain"/>
    <s v="Valencia"/>
    <s v="EMEA"/>
    <s v="EU-WEST"/>
    <s v="Volkswagen"/>
    <x v="58"/>
    <s v="Manufacturing"/>
    <s v="Strategic"/>
    <s v="FinanceHub"/>
    <s v="E674UJRB7C"/>
    <n v="15"/>
    <n v="4"/>
    <n v="0"/>
    <n v="7.2"/>
    <x v="45"/>
    <n v="7.8"/>
    <n v="2.34"/>
  </r>
  <r>
    <n v="2001"/>
    <s v="AMER-2023-166128"/>
    <d v="2023-04-12T00:00:00"/>
    <n v="20230412"/>
    <s v="Caroline Gibson"/>
    <s v="United States"/>
    <s v="Newark"/>
    <s v="AMER"/>
    <s v="NAMER"/>
    <s v="Allianz"/>
    <x v="65"/>
    <s v="Finance"/>
    <s v="SMB"/>
    <s v="Data Smasher"/>
    <s v="D3DI5XQB72"/>
    <n v="199.95"/>
    <n v="5"/>
    <n v="0"/>
    <n v="21.994499999999999"/>
    <x v="4"/>
    <n v="177.9555"/>
    <n v="53.386649999999996"/>
  </r>
  <r>
    <n v="2003"/>
    <s v="EMEA-2023-163510"/>
    <d v="2023-12-26T00:00:00"/>
    <n v="20231226"/>
    <s v="Joan Ball"/>
    <s v="Ireland"/>
    <s v="Dublin"/>
    <s v="EMEA"/>
    <s v="UKIR"/>
    <s v="Enel"/>
    <x v="78"/>
    <s v="Energy"/>
    <s v="SMB"/>
    <s v="Marketing Suite - Gold"/>
    <s v="OM7TQLSDIA"/>
    <n v="95.94"/>
    <n v="3"/>
    <n v="0"/>
    <n v="9.5939999999999994"/>
    <x v="22"/>
    <n v="86.346000000000004"/>
    <n v="25.9038"/>
  </r>
  <r>
    <n v="2005"/>
    <s v="APJ-2023-143028"/>
    <d v="2023-04-12T00:00:00"/>
    <n v="20230412"/>
    <s v="Angela Churchill"/>
    <s v="Japan"/>
    <s v="Osaka"/>
    <s v="APJ"/>
    <s v="JAPN"/>
    <s v="Valero Energy"/>
    <x v="37"/>
    <s v="Energy"/>
    <s v="Enterprise"/>
    <s v="ContactMatcher"/>
    <s v="2TZARD9905"/>
    <n v="11.364000000000001"/>
    <n v="3"/>
    <n v="0.8"/>
    <n v="-17.045999999999999"/>
    <x v="4"/>
    <n v="28.41"/>
    <n v="8.5229999999999997"/>
  </r>
  <r>
    <n v="2006"/>
    <s v="EMEA-2020-111150"/>
    <d v="2020-12-31T00:00:00"/>
    <n v="20201231"/>
    <s v="Connor McDonald"/>
    <s v="Poland"/>
    <s v="Warsaw"/>
    <s v="EMEA"/>
    <s v="EU-WEST"/>
    <s v="Chevron"/>
    <x v="0"/>
    <s v="Energy"/>
    <s v="Strategic"/>
    <s v="ChatBot Plugin"/>
    <s v="LELA61X90C"/>
    <n v="29.68"/>
    <n v="7"/>
    <n v="0"/>
    <n v="11.575200000000001"/>
    <x v="20"/>
    <n v="18.104799999999901"/>
    <n v="5.4314399999999701"/>
  </r>
  <r>
    <n v="2008"/>
    <s v="APJ-2023-165386"/>
    <d v="2023-08-04T00:00:00"/>
    <n v="20230804"/>
    <s v="Emily Campbell"/>
    <s v="Australia"/>
    <s v="Sydney"/>
    <s v="APJ"/>
    <s v="ANZ"/>
    <s v="Allianz"/>
    <x v="65"/>
    <s v="Finance"/>
    <s v="SMB"/>
    <s v="Marketing Suite"/>
    <s v="IM3CPTFE4T"/>
    <n v="183.37200000000001"/>
    <n v="2"/>
    <n v="0.3"/>
    <n v="-36.674399999999999"/>
    <x v="43"/>
    <n v="220.04640000000001"/>
    <n v="66.013919999999999"/>
  </r>
  <r>
    <n v="2009"/>
    <s v="EMEA-2020-116407"/>
    <d v="2020-11-15T00:00:00"/>
    <n v="20201115"/>
    <s v="Sarah Sanderson"/>
    <s v="South Africa"/>
    <s v="Cape Town"/>
    <s v="EMEA"/>
    <s v="MEA"/>
    <s v="Prudential Financial"/>
    <x v="43"/>
    <s v="Finance"/>
    <s v="SMB"/>
    <s v="ChatBot Plugin"/>
    <s v="6EYJS6HLCZ"/>
    <n v="4.2240000000000002"/>
    <n v="3"/>
    <n v="0.2"/>
    <n v="0.47520000000000001"/>
    <x v="7"/>
    <n v="3.7488000000000001"/>
    <n v="1.1246400000000001"/>
  </r>
  <r>
    <n v="2012"/>
    <s v="APJ-2021-155761"/>
    <d v="2021-12-11T00:00:00"/>
    <n v="20211211"/>
    <s v="Bella Morgan"/>
    <s v="Japan"/>
    <s v="Tokyo"/>
    <s v="APJ"/>
    <s v="JAPN"/>
    <s v="Johnson &amp; Johnson"/>
    <x v="53"/>
    <s v="Healthcare"/>
    <s v="SMB"/>
    <s v="Data Smasher"/>
    <s v="MZY2OYRFEU"/>
    <n v="159.98400000000001"/>
    <n v="2"/>
    <n v="0.2"/>
    <n v="35.996400000000001"/>
    <x v="14"/>
    <n v="123.9876"/>
    <n v="37.196280000000002"/>
  </r>
  <r>
    <n v="2014"/>
    <s v="EMEA-2022-145905"/>
    <d v="2022-09-19T00:00:00"/>
    <n v="20220919"/>
    <s v="Joanne Blake"/>
    <s v="Portugal"/>
    <s v="Lisboa"/>
    <s v="EMEA"/>
    <s v="EU-WEST"/>
    <s v="PepsiCo"/>
    <x v="88"/>
    <s v="Consumer Products"/>
    <s v="SMB"/>
    <s v="FinanceHub"/>
    <s v="SEMWHLYCJD"/>
    <n v="350.98"/>
    <n v="1"/>
    <n v="0"/>
    <n v="84.235200000000006"/>
    <x v="21"/>
    <n v="266.7448"/>
    <n v="80.023439999999994"/>
  </r>
  <r>
    <n v="2017"/>
    <s v="AMER-2021-113110"/>
    <d v="2021-03-19T00:00:00"/>
    <n v="20210319"/>
    <s v="Colin Hamilton"/>
    <s v="United States"/>
    <s v="Anaheim"/>
    <s v="AMER"/>
    <s v="NAMER"/>
    <s v="Abbott Laboratories"/>
    <x v="26"/>
    <s v="Healthcare"/>
    <s v="SMB"/>
    <s v="ContactMatcher"/>
    <s v="PRGMS3LWF9"/>
    <n v="17.568000000000001"/>
    <n v="2"/>
    <n v="0.2"/>
    <n v="6.3684000000000003"/>
    <x v="29"/>
    <n v="11.1996"/>
    <n v="3.35988"/>
  </r>
  <r>
    <n v="2021"/>
    <s v="EMEA-2022-168354"/>
    <d v="2022-09-20T00:00:00"/>
    <n v="20220920"/>
    <s v="Max Skinner"/>
    <s v="Norway"/>
    <s v="Oslo"/>
    <s v="EMEA"/>
    <s v="NOR"/>
    <s v="Bank of America Corp."/>
    <x v="22"/>
    <s v="Finance"/>
    <s v="Enterprise"/>
    <s v="Marketing Suite - Gold"/>
    <s v="ZWPVFWDTJL"/>
    <n v="1606.23"/>
    <n v="9"/>
    <n v="0"/>
    <n v="481.86900000000003"/>
    <x v="21"/>
    <n v="1124.3609999999901"/>
    <n v="337.30829999999702"/>
  </r>
  <r>
    <n v="2025"/>
    <s v="AMER-2023-111241"/>
    <d v="2023-08-21T00:00:00"/>
    <n v="20230821"/>
    <s v="Jonathan Brown"/>
    <s v="United States"/>
    <s v="Philadelphia"/>
    <s v="AMER"/>
    <s v="NAMER"/>
    <s v="Oracle"/>
    <x v="29"/>
    <s v="Tech"/>
    <s v="SMB"/>
    <s v="ContactMatcher"/>
    <s v="S28VSZZ1QX"/>
    <n v="239.12"/>
    <n v="5"/>
    <n v="0.2"/>
    <n v="77.713999999999999"/>
    <x v="43"/>
    <n v="161.40600000000001"/>
    <n v="48.421799999999998"/>
  </r>
  <r>
    <n v="2026"/>
    <s v="AMER-2021-114237"/>
    <d v="2021-03-13T00:00:00"/>
    <n v="20210313"/>
    <s v="Theresa Henderson"/>
    <s v="Canada"/>
    <s v="Toronto"/>
    <s v="AMER"/>
    <s v="NAMER"/>
    <s v="Safeway"/>
    <x v="98"/>
    <s v="Retail"/>
    <s v="SMB"/>
    <s v="Marketing Suite"/>
    <s v="H852NX0WZI"/>
    <n v="141.96"/>
    <n v="2"/>
    <n v="0"/>
    <n v="39.748800000000003"/>
    <x v="29"/>
    <n v="102.21120000000001"/>
    <n v="30.663360000000001"/>
  </r>
  <r>
    <n v="2027"/>
    <s v="AMER-2022-113516"/>
    <d v="2022-09-09T00:00:00"/>
    <n v="20220909"/>
    <s v="Madeleine Smith"/>
    <s v="United States"/>
    <s v="Roswell"/>
    <s v="AMER"/>
    <s v="NAMER"/>
    <s v="BMW"/>
    <x v="62"/>
    <s v="Manufacturing"/>
    <s v="Enterprise"/>
    <s v="ContactMatcher"/>
    <s v="J08GSQC6WG"/>
    <n v="33.024000000000001"/>
    <n v="2"/>
    <n v="0.2"/>
    <n v="11.558400000000001"/>
    <x v="21"/>
    <n v="21.465599999999998"/>
    <n v="6.4396799999999992"/>
  </r>
  <r>
    <n v="2029"/>
    <s v="APJ-2021-117961"/>
    <d v="2021-11-26T00:00:00"/>
    <n v="20211126"/>
    <s v="Sebastian Robertson"/>
    <s v="South Korea"/>
    <s v="Gwangju"/>
    <s v="APJ"/>
    <s v="APAC"/>
    <s v="News Corp."/>
    <x v="94"/>
    <s v="Misc"/>
    <s v="Strategic"/>
    <s v="ContactMatcher"/>
    <s v="VDFEJZKBLE"/>
    <n v="14.73"/>
    <n v="3"/>
    <n v="0"/>
    <n v="6.9230999999999998"/>
    <x v="6"/>
    <n v="7.8068999999999997"/>
    <n v="2.3420699999999997"/>
  </r>
  <r>
    <n v="2033"/>
    <s v="APJ-2022-128923"/>
    <d v="2022-12-10T00:00:00"/>
    <n v="20221210"/>
    <s v="Robert McGrath"/>
    <s v="Japan"/>
    <s v="Saitama"/>
    <s v="APJ"/>
    <s v="JAPN"/>
    <s v="Walgreens"/>
    <x v="35"/>
    <s v="Retail"/>
    <s v="Strategic"/>
    <s v="Support"/>
    <s v="I0QJ90CT3W"/>
    <n v="9.3919999999999995"/>
    <n v="2"/>
    <n v="0.2"/>
    <n v="3.2871999999999999"/>
    <x v="5"/>
    <n v="6.1047999999999902"/>
    <n v="1.8314399999999971"/>
  </r>
  <r>
    <n v="2035"/>
    <s v="EMEA-2023-162481"/>
    <d v="2023-09-26T00:00:00"/>
    <n v="20230926"/>
    <s v="Owen Ellison"/>
    <s v="Luxembourg"/>
    <s v="Luxembourg"/>
    <s v="EMEA"/>
    <s v="EU-WEST"/>
    <s v="Johnson &amp; Johnson"/>
    <x v="53"/>
    <s v="Healthcare"/>
    <s v="SMB"/>
    <s v="ContactMatcher"/>
    <s v="L4DRGPHIEC"/>
    <n v="8.26"/>
    <n v="2"/>
    <n v="0"/>
    <n v="3.8822000000000001"/>
    <x v="15"/>
    <n v="4.3777999999999997"/>
    <n v="1.31334"/>
  </r>
  <r>
    <n v="2037"/>
    <s v="EMEA-2021-119214"/>
    <d v="2021-01-23T00:00:00"/>
    <n v="20210123"/>
    <s v="Una Knox"/>
    <s v="Netherlands"/>
    <s v="The Hague"/>
    <s v="EMEA"/>
    <s v="EU-WEST"/>
    <s v="Pemex"/>
    <x v="18"/>
    <s v="Energy"/>
    <s v="Enterprise"/>
    <s v="Support"/>
    <s v="4WTP1ECRBG"/>
    <n v="29.04"/>
    <n v="3"/>
    <n v="0"/>
    <n v="13.9392"/>
    <x v="26"/>
    <n v="15.1008"/>
    <n v="4.53024"/>
  </r>
  <r>
    <n v="2039"/>
    <s v="AMER-2021-122287"/>
    <d v="2021-06-18T00:00:00"/>
    <n v="20210618"/>
    <s v="Jan Hemmings"/>
    <s v="Chile"/>
    <s v="Santiago"/>
    <s v="AMER"/>
    <s v="LATAM"/>
    <s v="Mitsubishi"/>
    <x v="82"/>
    <s v="Manufacturing"/>
    <s v="Enterprise"/>
    <s v="Support"/>
    <s v="DQSXJNYB4M"/>
    <n v="11.952"/>
    <n v="3"/>
    <n v="0.2"/>
    <n v="4.3326000000000002"/>
    <x v="40"/>
    <n v="7.6193999999999997"/>
    <n v="2.2858199999999997"/>
  </r>
  <r>
    <n v="2043"/>
    <s v="AMER-2021-104493"/>
    <d v="2021-10-02T00:00:00"/>
    <n v="20211002"/>
    <s v="Hannah Sanderson"/>
    <s v="United States"/>
    <s v="Seattle"/>
    <s v="AMER"/>
    <s v="NAMER"/>
    <s v="Verizon Communications"/>
    <x v="32"/>
    <s v="Communications"/>
    <s v="Strategic"/>
    <s v="ContactMatcher"/>
    <s v="V05OQDIR69"/>
    <n v="57.503999999999998"/>
    <n v="6"/>
    <n v="0.2"/>
    <n v="20.1264"/>
    <x v="2"/>
    <n v="37.377600000000001"/>
    <n v="11.213279999999999"/>
  </r>
  <r>
    <n v="2044"/>
    <s v="AMER-2023-158946"/>
    <d v="2023-11-19T00:00:00"/>
    <n v="20231119"/>
    <s v="Andrew Lewis"/>
    <s v="Mexico"/>
    <s v="Puerto Vallarta"/>
    <s v="AMER"/>
    <s v="LATAM"/>
    <s v="PepsiCo"/>
    <x v="88"/>
    <s v="Consumer Products"/>
    <s v="Strategic"/>
    <s v="ChatBot Plugin"/>
    <s v="OX5F4G29ZT"/>
    <n v="38.863999999999997"/>
    <n v="7"/>
    <n v="0.2"/>
    <n v="7.7728000000000002"/>
    <x v="23"/>
    <n v="31.091199999999901"/>
    <n v="9.3273599999999703"/>
  </r>
  <r>
    <n v="2045"/>
    <s v="APJ-2020-129168"/>
    <d v="2020-08-17T00:00:00"/>
    <n v="20200817"/>
    <s v="Melanie Sharp"/>
    <s v="Japan"/>
    <s v="Tokyo"/>
    <s v="APJ"/>
    <s v="JAPN"/>
    <s v="Carrefour"/>
    <x v="10"/>
    <s v="Retail"/>
    <s v="Strategic"/>
    <s v="Support"/>
    <s v="CO6NQE1ANR"/>
    <n v="15.552"/>
    <n v="3"/>
    <n v="0.2"/>
    <n v="5.4432"/>
    <x v="9"/>
    <n v="10.108799999999899"/>
    <n v="3.0326399999999696"/>
  </r>
  <r>
    <n v="2046"/>
    <s v="AMER-2022-131835"/>
    <d v="2022-07-18T00:00:00"/>
    <n v="20220718"/>
    <s v="Brandon Vaughan"/>
    <s v="Argentina"/>
    <s v="CÃ³rdoba"/>
    <s v="AMER"/>
    <s v="LATAM"/>
    <s v="Walt Disney"/>
    <x v="91"/>
    <s v="Communications"/>
    <s v="Strategic"/>
    <s v="OneView"/>
    <s v="XL7241T9PU"/>
    <n v="162.63999999999999"/>
    <n v="2"/>
    <n v="0"/>
    <n v="45.539200000000001"/>
    <x v="16"/>
    <n v="117.100799999999"/>
    <n v="35.130239999999695"/>
  </r>
  <r>
    <n v="2049"/>
    <s v="EMEA-2021-142237"/>
    <d v="2021-07-11T00:00:00"/>
    <n v="20210711"/>
    <s v="Carolyn Ross"/>
    <s v="France"/>
    <s v="Paris"/>
    <s v="EMEA"/>
    <s v="EU-WEST"/>
    <s v="Airbus"/>
    <x v="68"/>
    <s v="Manufacturing"/>
    <s v="SMB"/>
    <s v="SaaS Connector Pack"/>
    <s v="DTS6KL1WB4"/>
    <n v="289.8"/>
    <n v="7"/>
    <n v="0.2"/>
    <n v="36.225000000000001"/>
    <x v="38"/>
    <n v="253.57499999999999"/>
    <n v="76.072499999999991"/>
  </r>
  <r>
    <n v="2055"/>
    <s v="APJ-2022-136434"/>
    <d v="2022-12-02T00:00:00"/>
    <n v="20221202"/>
    <s v="Rose James"/>
    <s v="India"/>
    <s v="Mumbai"/>
    <s v="APJ"/>
    <s v="IND"/>
    <s v="Engie"/>
    <x v="4"/>
    <s v="Energy"/>
    <s v="SMB"/>
    <s v="SaaS Connector Pack"/>
    <s v="0PT6LBIIZ2"/>
    <n v="17.309999999999999"/>
    <n v="3"/>
    <n v="0"/>
    <n v="5.1929999999999996"/>
    <x v="5"/>
    <n v="12.1169999999999"/>
    <n v="3.6350999999999698"/>
  </r>
  <r>
    <n v="2056"/>
    <s v="AMER-2023-120376"/>
    <d v="2023-12-23T00:00:00"/>
    <n v="20231223"/>
    <s v="Michelle Thomson"/>
    <s v="Brazil"/>
    <s v="SÃ£o Paulo"/>
    <s v="AMER"/>
    <s v="LATAM"/>
    <s v="Anthem"/>
    <x v="84"/>
    <s v="Healthcare"/>
    <s v="SMB"/>
    <s v="Data Smasher"/>
    <s v="G49QNHMXW0"/>
    <n v="199.95"/>
    <n v="5"/>
    <n v="0"/>
    <n v="63.984000000000002"/>
    <x v="22"/>
    <n v="135.96599999999901"/>
    <n v="40.789799999999701"/>
  </r>
  <r>
    <n v="2060"/>
    <s v="AMER-2020-106439"/>
    <d v="2020-10-31T00:00:00"/>
    <n v="20201031"/>
    <s v="Jennifer Dowd"/>
    <s v="United States"/>
    <s v="New York City"/>
    <s v="AMER"/>
    <s v="NAMER"/>
    <s v="Gazprom"/>
    <x v="45"/>
    <s v="Energy"/>
    <s v="Strategic"/>
    <s v="Storage"/>
    <s v="PIS9Y56ZO7"/>
    <n v="11.34"/>
    <n v="3"/>
    <n v="0"/>
    <n v="5.2164000000000001"/>
    <x v="18"/>
    <n v="6.1235999999999997"/>
    <n v="1.8370799999999998"/>
  </r>
  <r>
    <n v="2069"/>
    <s v="AMER-2021-133452"/>
    <d v="2021-04-13T00:00:00"/>
    <n v="20210413"/>
    <s v="Pippa Brown"/>
    <s v="United States"/>
    <s v="Phoenix"/>
    <s v="AMER"/>
    <s v="NAMER"/>
    <s v="Volkswagen"/>
    <x v="58"/>
    <s v="Manufacturing"/>
    <s v="SMB"/>
    <s v="Data Smasher"/>
    <s v="ZS1EUQESLI"/>
    <n v="199.96"/>
    <n v="4"/>
    <n v="0"/>
    <n v="69.986000000000004"/>
    <x v="19"/>
    <n v="129.97399999999999"/>
    <n v="38.992199999999997"/>
  </r>
  <r>
    <n v="2071"/>
    <s v="EMEA-2022-146521"/>
    <d v="2022-07-22T00:00:00"/>
    <n v="20220722"/>
    <s v="Warren Reid"/>
    <s v="France"/>
    <s v="Paris"/>
    <s v="EMEA"/>
    <s v="EU-WEST"/>
    <s v="Wells Fargo"/>
    <x v="9"/>
    <s v="Finance"/>
    <s v="Strategic"/>
    <s v="ContactMatcher"/>
    <s v="OC67QS9PYI"/>
    <n v="1.9410000000000001"/>
    <n v="1"/>
    <n v="0.7"/>
    <n v="-1.294"/>
    <x v="16"/>
    <n v="3.2349999999999999"/>
    <n v="0.97049999999999992"/>
  </r>
  <r>
    <n v="2072"/>
    <s v="AMER-2023-110996"/>
    <d v="2023-11-21T00:00:00"/>
    <n v="20231121"/>
    <s v="Harry McLean"/>
    <s v="United States"/>
    <s v="Lawrence"/>
    <s v="AMER"/>
    <s v="NAMER"/>
    <s v="Allstate"/>
    <x v="61"/>
    <s v="Finance"/>
    <s v="SMB"/>
    <s v="FinanceHub"/>
    <s v="O0JS1E90CP"/>
    <n v="283.92"/>
    <n v="5"/>
    <n v="0.2"/>
    <n v="-46.137"/>
    <x v="23"/>
    <n v="330.05700000000002"/>
    <n v="99.017099999999999"/>
  </r>
  <r>
    <n v="2073"/>
    <s v="AMER-2022-129693"/>
    <d v="2022-11-27T00:00:00"/>
    <n v="20221127"/>
    <s v="Nicholas Skinner"/>
    <s v="Canada"/>
    <s v="Toronto"/>
    <s v="AMER"/>
    <s v="NAMER"/>
    <s v="Coca-Cola"/>
    <x v="87"/>
    <s v="Consumer Products"/>
    <s v="Strategic"/>
    <s v="ContactMatcher"/>
    <s v="CEFPM3ZWG8"/>
    <n v="7.3120000000000003"/>
    <n v="2"/>
    <n v="0.2"/>
    <n v="2.5592000000000001"/>
    <x v="0"/>
    <n v="4.7527999999999997"/>
    <n v="1.4258399999999998"/>
  </r>
  <r>
    <n v="2074"/>
    <s v="AMER-2023-122504"/>
    <d v="2023-11-08T00:00:00"/>
    <n v="20231108"/>
    <s v="Audrey Young"/>
    <s v="United States"/>
    <s v="Detroit"/>
    <s v="AMER"/>
    <s v="NAMER"/>
    <s v="Kroger"/>
    <x v="57"/>
    <s v="Retail"/>
    <s v="Enterprise"/>
    <s v="Data Smasher"/>
    <s v="FY6LBVHC0V"/>
    <n v="59.97"/>
    <n v="3"/>
    <n v="0"/>
    <n v="13.793100000000001"/>
    <x v="23"/>
    <n v="46.176899999999897"/>
    <n v="13.853069999999969"/>
  </r>
  <r>
    <n v="2076"/>
    <s v="AMER-2020-131051"/>
    <d v="2020-12-01T00:00:00"/>
    <n v="20201201"/>
    <s v="Alexandra Slater"/>
    <s v="United States"/>
    <s v="Los Angeles"/>
    <s v="AMER"/>
    <s v="NAMER"/>
    <s v="Trafigura Group"/>
    <x v="40"/>
    <s v="Finance"/>
    <s v="SMB"/>
    <s v="SaaS Connector Pack"/>
    <s v="GYMO0JP99W"/>
    <n v="58.2"/>
    <n v="3"/>
    <n v="0"/>
    <n v="28.518000000000001"/>
    <x v="20"/>
    <n v="29.681999999999999"/>
    <n v="8.9045999999999985"/>
  </r>
  <r>
    <n v="2077"/>
    <s v="APJ-2023-140676"/>
    <d v="2023-09-13T00:00:00"/>
    <n v="20230913"/>
    <s v="Jasmine Greene"/>
    <s v="China"/>
    <s v="Beijing"/>
    <s v="APJ"/>
    <s v="APAC"/>
    <s v="Carrefour"/>
    <x v="10"/>
    <s v="Retail"/>
    <s v="SMB"/>
    <s v="Support"/>
    <s v="05GE2QJPMG"/>
    <n v="39.9"/>
    <n v="5"/>
    <n v="0"/>
    <n v="19.95"/>
    <x v="15"/>
    <n v="19.95"/>
    <n v="5.9849999999999994"/>
  </r>
  <r>
    <n v="2080"/>
    <s v="AMER-2021-120103"/>
    <d v="2021-12-24T00:00:00"/>
    <n v="20211224"/>
    <s v="Leonard Springer"/>
    <s v="Chile"/>
    <s v="Santiago"/>
    <s v="AMER"/>
    <s v="LATAM"/>
    <s v="Tyson Foods"/>
    <x v="31"/>
    <s v="Consumer Products"/>
    <s v="SMB"/>
    <s v="Support"/>
    <s v="BSK3PRNHVP"/>
    <n v="106.232"/>
    <n v="7"/>
    <n v="0.2"/>
    <n v="37.181199999999997"/>
    <x v="14"/>
    <n v="69.050799999999995"/>
    <n v="20.715239999999998"/>
  </r>
  <r>
    <n v="2083"/>
    <s v="AMER-2023-104647"/>
    <d v="2023-02-24T00:00:00"/>
    <n v="20230224"/>
    <s v="Carolyn Ross"/>
    <s v="United States"/>
    <s v="New York City"/>
    <s v="AMER"/>
    <s v="NAMER"/>
    <s v="Airbus"/>
    <x v="68"/>
    <s v="Manufacturing"/>
    <s v="SMB"/>
    <s v="Support"/>
    <s v="VJT5597MYB"/>
    <n v="37.44"/>
    <n v="6"/>
    <n v="0"/>
    <n v="16.847999999999999"/>
    <x v="31"/>
    <n v="20.591999999999999"/>
    <n v="6.1775999999999991"/>
  </r>
  <r>
    <n v="2084"/>
    <s v="APJ-2020-110352"/>
    <d v="2020-11-23T00:00:00"/>
    <n v="20201123"/>
    <s v="David Graham"/>
    <s v="Japan"/>
    <s v="Tokyo"/>
    <s v="APJ"/>
    <s v="JAPN"/>
    <s v="Daimler"/>
    <x v="34"/>
    <s v="Transportation"/>
    <s v="Enterprise"/>
    <s v="FinanceHub"/>
    <s v="U567JL1YNI"/>
    <n v="23.68"/>
    <n v="2"/>
    <n v="0.2"/>
    <n v="8.8800000000000008"/>
    <x v="7"/>
    <n v="14.799999999999899"/>
    <n v="4.4399999999999693"/>
  </r>
  <r>
    <n v="2085"/>
    <s v="EMEA-2022-140501"/>
    <d v="2022-06-24T00:00:00"/>
    <n v="20220624"/>
    <s v="Adrian Abraham"/>
    <s v="United Kingdom"/>
    <s v="London"/>
    <s v="EMEA"/>
    <s v="UKIR"/>
    <s v="Microsoft"/>
    <x v="5"/>
    <s v="Tech"/>
    <s v="SMB"/>
    <s v="FinanceHub"/>
    <s v="ZPE3KNBMET"/>
    <n v="122.12"/>
    <n v="4"/>
    <n v="0"/>
    <n v="56.175199999999997"/>
    <x v="1"/>
    <n v="65.944800000000001"/>
    <n v="19.783439999999999"/>
  </r>
  <r>
    <n v="2090"/>
    <s v="AMER-2021-139290"/>
    <d v="2021-10-26T00:00:00"/>
    <n v="20211026"/>
    <s v="Sam Alsop"/>
    <s v="United States"/>
    <s v="Austin"/>
    <s v="AMER"/>
    <s v="NAMER"/>
    <s v="Petrobras"/>
    <x v="85"/>
    <s v="Energy"/>
    <s v="Strategic"/>
    <s v="FinanceHub"/>
    <s v="665EBOE33X"/>
    <n v="5.76"/>
    <n v="2"/>
    <n v="0"/>
    <n v="2.6496"/>
    <x v="2"/>
    <n v="3.1103999999999998"/>
    <n v="0.93311999999999995"/>
  </r>
  <r>
    <n v="2091"/>
    <s v="APJ-2023-166142"/>
    <d v="2023-07-16T00:00:00"/>
    <n v="20230716"/>
    <s v="Dominic Short"/>
    <s v="Philippines"/>
    <s v="Manila"/>
    <s v="APJ"/>
    <s v="APAC"/>
    <s v="Mondelez International"/>
    <x v="25"/>
    <s v="Consumer Products"/>
    <s v="SMB"/>
    <s v="ContactMatcher"/>
    <s v="JW3JEQKQ69"/>
    <n v="26.55"/>
    <n v="3"/>
    <n v="0"/>
    <n v="13.009499999999999"/>
    <x v="10"/>
    <n v="13.5405"/>
    <n v="4.0621499999999999"/>
  </r>
  <r>
    <n v="2093"/>
    <s v="EMEA-2020-145926"/>
    <d v="2020-11-17T00:00:00"/>
    <n v="20201117"/>
    <s v="Dylan Ogden"/>
    <s v="Luxembourg"/>
    <s v="Luxembourg"/>
    <s v="EMEA"/>
    <s v="EU-WEST"/>
    <s v="HonHai Precision Industry"/>
    <x v="54"/>
    <s v="Tech"/>
    <s v="Enterprise"/>
    <s v="FinanceHub"/>
    <s v="O182K9LDYB"/>
    <n v="479.9"/>
    <n v="5"/>
    <n v="0"/>
    <n v="81.582999999999998"/>
    <x v="7"/>
    <n v="398.31700000000001"/>
    <n v="119.49509999999999"/>
  </r>
  <r>
    <n v="2094"/>
    <s v="APJ-2021-149678"/>
    <d v="2021-04-13T00:00:00"/>
    <n v="20210413"/>
    <s v="Hannah Hughes"/>
    <s v="New Zealand"/>
    <s v="Auckland"/>
    <s v="APJ"/>
    <s v="ANZ"/>
    <s v="Amazon"/>
    <x v="44"/>
    <s v="Tech"/>
    <s v="SMB"/>
    <s v="Support"/>
    <s v="H2BLU2Q13F"/>
    <n v="12.88"/>
    <n v="1"/>
    <n v="0"/>
    <n v="0.38640000000000002"/>
    <x v="19"/>
    <n v="12.493600000000001"/>
    <n v="3.7480799999999999"/>
  </r>
  <r>
    <n v="2095"/>
    <s v="EMEA-2021-164357"/>
    <d v="2021-11-25T00:00:00"/>
    <n v="20211125"/>
    <s v="Luke Bower"/>
    <s v="Sweden"/>
    <s v="Stockholm"/>
    <s v="EMEA"/>
    <s v="NOR"/>
    <s v="Costco Wholesale"/>
    <x v="11"/>
    <s v="Retail"/>
    <s v="SMB"/>
    <s v="ChatBot Plugin"/>
    <s v="LZNYVK68V6"/>
    <n v="13.12"/>
    <n v="5"/>
    <n v="0.2"/>
    <n v="1.476"/>
    <x v="6"/>
    <n v="11.643999999999901"/>
    <n v="3.4931999999999701"/>
  </r>
  <r>
    <n v="2096"/>
    <s v="EMEA-2022-146570"/>
    <d v="2022-05-16T00:00:00"/>
    <n v="20220516"/>
    <s v="Jasmine Metcalfe"/>
    <s v="Ukraine"/>
    <s v="Kyiv"/>
    <s v="EMEA"/>
    <s v="EU-EAST"/>
    <s v="Banco Santander"/>
    <x v="17"/>
    <s v="Finance"/>
    <s v="Enterprise"/>
    <s v="ContactMatcher"/>
    <s v="BASRDYY9L8"/>
    <n v="511.84"/>
    <n v="8"/>
    <n v="0"/>
    <n v="240.56479999999999"/>
    <x v="35"/>
    <n v="271.27519999999998"/>
    <n v="81.382559999999998"/>
  </r>
  <r>
    <n v="2099"/>
    <s v="EMEA-2023-124401"/>
    <d v="2023-09-08T00:00:00"/>
    <n v="20230908"/>
    <s v="William Alsop"/>
    <s v="Belgium"/>
    <s v="Brussels"/>
    <s v="EMEA"/>
    <s v="EU-WEST"/>
    <s v="Mondelez International"/>
    <x v="25"/>
    <s v="Consumer Products"/>
    <s v="SMB"/>
    <s v="Marketing Suite - Gold"/>
    <s v="AONEI7T5WN"/>
    <n v="37.68"/>
    <n v="3"/>
    <n v="0.2"/>
    <n v="2.355"/>
    <x v="15"/>
    <n v="35.325000000000003"/>
    <n v="10.5975"/>
  </r>
  <r>
    <n v="2101"/>
    <s v="EMEA-2020-140116"/>
    <d v="2020-03-10T00:00:00"/>
    <n v="20200310"/>
    <s v="Leonard Parsons"/>
    <s v="Russia"/>
    <s v="Moscow"/>
    <s v="EMEA"/>
    <s v="EU-EAST"/>
    <s v="Ford Motor"/>
    <x v="72"/>
    <s v="Manufacturing"/>
    <s v="SMB"/>
    <s v="Marketing Suite - Gold"/>
    <s v="5BVZ1VE11Y"/>
    <n v="636.40800000000002"/>
    <n v="3"/>
    <n v="0.2"/>
    <n v="-15.9102"/>
    <x v="34"/>
    <n v="652.31820000000005"/>
    <n v="195.69546"/>
  </r>
  <r>
    <n v="2103"/>
    <s v="AMER-2020-123295"/>
    <d v="2020-07-18T00:00:00"/>
    <n v="20200718"/>
    <s v="Alexander Pullman"/>
    <s v="Chile"/>
    <s v="Santiago"/>
    <s v="AMER"/>
    <s v="LATAM"/>
    <s v="Ford Motor"/>
    <x v="72"/>
    <s v="Manufacturing"/>
    <s v="Enterprise"/>
    <s v="FinanceHub"/>
    <s v="P19XEIA2K3"/>
    <n v="259.13600000000002"/>
    <n v="4"/>
    <n v="0.2"/>
    <n v="-25.913599999999999"/>
    <x v="39"/>
    <n v="285.0496"/>
    <n v="85.514879999999991"/>
  </r>
  <r>
    <n v="2104"/>
    <s v="EMEA-2023-167101"/>
    <d v="2023-03-25T00:00:00"/>
    <n v="20230325"/>
    <s v="Peter Ellison"/>
    <s v="United Kingdom"/>
    <s v="London"/>
    <s v="EMEA"/>
    <s v="UKIR"/>
    <s v="Volkswagen"/>
    <x v="58"/>
    <s v="Manufacturing"/>
    <s v="Strategic"/>
    <s v="Support"/>
    <s v="EEL0I7KSVN"/>
    <n v="221.92"/>
    <n v="4"/>
    <n v="0"/>
    <n v="106.52160000000001"/>
    <x v="42"/>
    <n v="115.398399999999"/>
    <n v="34.619519999999696"/>
  </r>
  <r>
    <n v="2106"/>
    <s v="EMEA-2020-167633"/>
    <d v="2020-09-30T00:00:00"/>
    <n v="20200930"/>
    <s v="Sonia Miller"/>
    <s v="Germany"/>
    <s v="Dresden"/>
    <s v="EMEA"/>
    <s v="EU-WEST"/>
    <s v="Pfizer"/>
    <x v="6"/>
    <s v="Healthcare"/>
    <s v="SMB"/>
    <s v="Support"/>
    <s v="QSXYHCWU7Y"/>
    <n v="15.552"/>
    <n v="3"/>
    <n v="0.2"/>
    <n v="5.4432"/>
    <x v="30"/>
    <n v="10.108799999999899"/>
    <n v="3.0326399999999696"/>
  </r>
  <r>
    <n v="2107"/>
    <s v="APJ-2020-152723"/>
    <d v="2020-09-26T00:00:00"/>
    <n v="20200926"/>
    <s v="Ruth Vaughan"/>
    <s v="Japan"/>
    <s v="Sapporo"/>
    <s v="APJ"/>
    <s v="JAPN"/>
    <s v="Ford Motor"/>
    <x v="72"/>
    <s v="Manufacturing"/>
    <s v="Strategic"/>
    <s v="ContactMatcher"/>
    <s v="S9Y8YK7G3A"/>
    <n v="0.876"/>
    <n v="1"/>
    <n v="0.8"/>
    <n v="-1.4016"/>
    <x v="30"/>
    <n v="2.2776000000000001"/>
    <n v="0.68328"/>
  </r>
  <r>
    <n v="2108"/>
    <s v="AMER-2021-164882"/>
    <d v="2021-10-31T00:00:00"/>
    <n v="20211031"/>
    <s v="Dylan Dowd"/>
    <s v="United States"/>
    <s v="Providence"/>
    <s v="AMER"/>
    <s v="NAMER"/>
    <s v="Comcast"/>
    <x v="51"/>
    <s v="Communications"/>
    <s v="SMB"/>
    <s v="Support"/>
    <s v="YL5I9NFE5H"/>
    <n v="19.98"/>
    <n v="1"/>
    <n v="0"/>
    <n v="9.3905999999999992"/>
    <x v="2"/>
    <n v="10.589399999999999"/>
    <n v="3.1768199999999998"/>
  </r>
  <r>
    <n v="2117"/>
    <s v="EMEA-2021-159786"/>
    <d v="2021-10-12T00:00:00"/>
    <n v="20211012"/>
    <s v="Molly Scott"/>
    <s v="United Kingdom"/>
    <s v="Liverpool"/>
    <s v="EMEA"/>
    <s v="UKIR"/>
    <s v="American Express"/>
    <x v="55"/>
    <s v="Finance"/>
    <s v="SMB"/>
    <s v="ContactMatcher"/>
    <s v="FHXUFCBEE8"/>
    <n v="209.67"/>
    <n v="1"/>
    <n v="0.4"/>
    <n v="-13.978"/>
    <x v="2"/>
    <n v="223.648"/>
    <n v="67.094399999999993"/>
  </r>
  <r>
    <n v="2118"/>
    <s v="AMER-2022-130267"/>
    <d v="2022-09-20T00:00:00"/>
    <n v="20220920"/>
    <s v="Connor Nolan"/>
    <s v="United States"/>
    <s v="Burlington"/>
    <s v="AMER"/>
    <s v="NAMER"/>
    <s v="Allianz"/>
    <x v="65"/>
    <s v="Finance"/>
    <s v="SMB"/>
    <s v="Support"/>
    <s v="MF8EJJ5DXH"/>
    <n v="159.88"/>
    <n v="7"/>
    <n v="0"/>
    <n v="73.544799999999995"/>
    <x v="21"/>
    <n v="86.3352"/>
    <n v="25.900559999999999"/>
  </r>
  <r>
    <n v="2119"/>
    <s v="AMER-2023-155460"/>
    <d v="2023-04-14T00:00:00"/>
    <n v="20230414"/>
    <s v="Connor McDonald"/>
    <s v="Canada"/>
    <s v="Toronto"/>
    <s v="AMER"/>
    <s v="NAMER"/>
    <s v="Chevron"/>
    <x v="0"/>
    <s v="Energy"/>
    <s v="Strategic"/>
    <s v="Support"/>
    <s v="9IW8GKMPPY"/>
    <n v="5.28"/>
    <n v="1"/>
    <n v="0"/>
    <n v="2.3759999999999999"/>
    <x v="4"/>
    <n v="2.9039999999999999"/>
    <n v="0.87119999999999997"/>
  </r>
  <r>
    <n v="2121"/>
    <s v="EMEA-2023-168690"/>
    <d v="2023-01-08T00:00:00"/>
    <n v="20230108"/>
    <s v="Adam Davidson"/>
    <s v="Germany"/>
    <s v="Munich"/>
    <s v="EMEA"/>
    <s v="EU-WEST"/>
    <s v="Amazon"/>
    <x v="44"/>
    <s v="Tech"/>
    <s v="SMB"/>
    <s v="ContactMatcher"/>
    <s v="QW8WF6CAXG"/>
    <n v="2.8079999999999998"/>
    <n v="3"/>
    <n v="0.7"/>
    <n v="-1.9656"/>
    <x v="44"/>
    <n v="4.7736000000000001"/>
    <n v="1.43208"/>
  </r>
  <r>
    <n v="2122"/>
    <s v="AMER-2023-158246"/>
    <d v="2023-11-10T00:00:00"/>
    <n v="20231110"/>
    <s v="Gabrielle Ogden"/>
    <s v="United States"/>
    <s v="Sacramento"/>
    <s v="AMER"/>
    <s v="NAMER"/>
    <s v="Royal Dutch Shell"/>
    <x v="2"/>
    <s v="Energy"/>
    <s v="Strategic"/>
    <s v="FinanceHub"/>
    <s v="65AOKJAH3H"/>
    <n v="215.976"/>
    <n v="3"/>
    <n v="0.2"/>
    <n v="-2.6997"/>
    <x v="23"/>
    <n v="218.67570000000001"/>
    <n v="65.602710000000002"/>
  </r>
  <r>
    <n v="2123"/>
    <s v="AMER-2023-167381"/>
    <d v="2023-09-23T00:00:00"/>
    <n v="20230923"/>
    <s v="Leah MacLeod"/>
    <s v="Brazil"/>
    <s v="Manaus"/>
    <s v="AMER"/>
    <s v="LATAM"/>
    <s v="Lukoil"/>
    <x v="86"/>
    <s v="Energy"/>
    <s v="Enterprise"/>
    <s v="Marketing Suite"/>
    <s v="0GBEPYY7VU"/>
    <n v="241.96"/>
    <n v="2"/>
    <n v="0"/>
    <n v="41.133200000000002"/>
    <x v="15"/>
    <n v="200.82679999999999"/>
    <n v="60.248039999999996"/>
  </r>
  <r>
    <n v="2125"/>
    <s v="EMEA-2023-144862"/>
    <d v="2023-12-02T00:00:00"/>
    <n v="20231202"/>
    <s v="Leah MacLeod"/>
    <s v="France"/>
    <s v="Paris"/>
    <s v="EMEA"/>
    <s v="EU-WEST"/>
    <s v="Lukoil"/>
    <x v="86"/>
    <s v="Energy"/>
    <s v="Enterprise"/>
    <s v="SaaS Connector Pack - Gold"/>
    <s v="PH20J28NLA"/>
    <n v="104.68"/>
    <n v="5"/>
    <n v="0.2"/>
    <n v="35.329500000000003"/>
    <x v="22"/>
    <n v="69.350499999999997"/>
    <n v="20.805149999999998"/>
  </r>
  <r>
    <n v="2127"/>
    <s v="EMEA-2020-126032"/>
    <d v="2020-06-23T00:00:00"/>
    <n v="20200623"/>
    <s v="Pippa Kerr"/>
    <s v="France"/>
    <s v="Paris"/>
    <s v="EMEA"/>
    <s v="EU-WEST"/>
    <s v="Morgan Stanley"/>
    <x v="21"/>
    <s v="Finance"/>
    <s v="SMB"/>
    <s v="Data Smasher"/>
    <s v="KXSBHIRV7V"/>
    <n v="86.376000000000005"/>
    <n v="3"/>
    <n v="0.2"/>
    <n v="1.0797000000000001"/>
    <x v="3"/>
    <n v="85.296300000000002"/>
    <n v="25.588889999999999"/>
  </r>
  <r>
    <n v="2128"/>
    <s v="EMEA-2021-134859"/>
    <d v="2021-10-04T00:00:00"/>
    <n v="20211004"/>
    <s v="Warren McGrath"/>
    <s v="France"/>
    <s v="Paris"/>
    <s v="EMEA"/>
    <s v="EU-WEST"/>
    <s v="Huawei"/>
    <x v="93"/>
    <s v="Tech"/>
    <s v="Enterprise"/>
    <s v="SaaS Connector Pack"/>
    <s v="IL7G3HW85Q"/>
    <n v="64.944000000000003"/>
    <n v="3"/>
    <n v="0.2"/>
    <n v="6.4943999999999997"/>
    <x v="2"/>
    <n v="58.449599999999997"/>
    <n v="17.534879999999998"/>
  </r>
  <r>
    <n v="2130"/>
    <s v="EMEA-2020-114188"/>
    <d v="2020-05-20T00:00:00"/>
    <n v="20200520"/>
    <s v="Gordon Bower"/>
    <s v="Greece"/>
    <s v="Athens"/>
    <s v="EMEA"/>
    <s v="EU-EAST"/>
    <s v="Verizon Communications"/>
    <x v="32"/>
    <s v="Communications"/>
    <s v="Strategic"/>
    <s v="OneView"/>
    <s v="TT2UB8E21Y"/>
    <n v="33.28"/>
    <n v="4"/>
    <n v="0"/>
    <n v="9.3184000000000005"/>
    <x v="8"/>
    <n v="23.961600000000001"/>
    <n v="7.1884800000000002"/>
  </r>
  <r>
    <n v="2133"/>
    <s v="EMEA-2021-156524"/>
    <d v="2021-11-20T00:00:00"/>
    <n v="20211120"/>
    <s v="Deirdre James"/>
    <s v="United Kingdom"/>
    <s v="London"/>
    <s v="EMEA"/>
    <s v="UKIR"/>
    <s v="Prudential Financial"/>
    <x v="43"/>
    <s v="Finance"/>
    <s v="SMB"/>
    <s v="Support"/>
    <s v="SWZYXPA9MI"/>
    <n v="19.649999999999999"/>
    <n v="3"/>
    <n v="0"/>
    <n v="9.0389999999999997"/>
    <x v="6"/>
    <n v="10.610999999999899"/>
    <n v="3.1832999999999698"/>
  </r>
  <r>
    <n v="2134"/>
    <s v="EMEA-2021-122210"/>
    <d v="2021-11-30T00:00:00"/>
    <n v="20211130"/>
    <s v="Leonard Kelly"/>
    <s v="France"/>
    <s v="Paris"/>
    <s v="EMEA"/>
    <s v="EU-WEST"/>
    <s v="ConocoPhillips"/>
    <x v="75"/>
    <s v="Energy"/>
    <s v="SMB"/>
    <s v="ContactMatcher"/>
    <s v="GBFD3M3TTT"/>
    <n v="152.99100000000001"/>
    <n v="3"/>
    <n v="0.7"/>
    <n v="-122.39279999999999"/>
    <x v="6"/>
    <n v="275.38380000000001"/>
    <n v="82.615139999999997"/>
  </r>
  <r>
    <n v="2137"/>
    <s v="APJ-2021-156377"/>
    <d v="2021-12-31T00:00:00"/>
    <n v="20211231"/>
    <s v="Sue Miller"/>
    <s v="Japan"/>
    <s v="Saitama"/>
    <s v="APJ"/>
    <s v="JAPN"/>
    <s v="Cisco Systems"/>
    <x v="42"/>
    <s v="Tech"/>
    <s v="SMB"/>
    <s v="SaaS Connector Pack"/>
    <s v="5X3GDDS2JH"/>
    <n v="14.76"/>
    <n v="5"/>
    <n v="0.6"/>
    <n v="-11.439"/>
    <x v="14"/>
    <n v="26.198999999999899"/>
    <n v="7.859699999999969"/>
  </r>
  <r>
    <n v="2139"/>
    <s v="EMEA-2023-157896"/>
    <d v="2023-11-17T00:00:00"/>
    <n v="20231117"/>
    <s v="Caroline Greene"/>
    <s v="United Kingdom"/>
    <s v="London"/>
    <s v="EMEA"/>
    <s v="UKIR"/>
    <s v="Daimler"/>
    <x v="34"/>
    <s v="Transportation"/>
    <s v="SMB"/>
    <s v="Support"/>
    <s v="467N74XWGE"/>
    <n v="146.82"/>
    <n v="3"/>
    <n v="0"/>
    <n v="73.41"/>
    <x v="23"/>
    <n v="73.41"/>
    <n v="22.023"/>
  </r>
  <r>
    <n v="2140"/>
    <s v="EMEA-2020-159520"/>
    <d v="2020-06-06T00:00:00"/>
    <n v="20200606"/>
    <s v="Emily Fisher"/>
    <s v="United Kingdom"/>
    <s v="Leeds"/>
    <s v="EMEA"/>
    <s v="UKIR"/>
    <s v="Costco Wholesale"/>
    <x v="11"/>
    <s v="Retail"/>
    <s v="Strategic"/>
    <s v="ContactMatcher"/>
    <s v="CYO9ZQS0Z7"/>
    <n v="149.54400000000001"/>
    <n v="9"/>
    <n v="0.2"/>
    <n v="50.4711"/>
    <x v="3"/>
    <n v="99.072900000000004"/>
    <n v="29.721869999999999"/>
  </r>
  <r>
    <n v="2143"/>
    <s v="EMEA-2022-155481"/>
    <d v="2022-09-02T00:00:00"/>
    <n v="20220902"/>
    <s v="Phil Dowd"/>
    <s v="France"/>
    <s v="Paris"/>
    <s v="EMEA"/>
    <s v="EU-WEST"/>
    <s v="AT&amp;T"/>
    <x v="60"/>
    <s v="Communications"/>
    <s v="Strategic"/>
    <s v="Support"/>
    <s v="BDBN5XQDCN"/>
    <n v="30.48"/>
    <n v="6"/>
    <n v="0.2"/>
    <n v="9.9060000000000006"/>
    <x v="21"/>
    <n v="20.573999999999899"/>
    <n v="6.172199999999969"/>
  </r>
  <r>
    <n v="2146"/>
    <s v="EMEA-2022-152051"/>
    <d v="2022-06-26T00:00:00"/>
    <n v="20220626"/>
    <s v="Victor Walsh"/>
    <s v="France"/>
    <s v="Nantes"/>
    <s v="EMEA"/>
    <s v="EU-WEST"/>
    <s v="Allianz"/>
    <x v="65"/>
    <s v="Finance"/>
    <s v="Strategic"/>
    <s v="FinanceHub"/>
    <s v="SDMN5QYXN5"/>
    <n v="422.05799999999999"/>
    <n v="3"/>
    <n v="0.3"/>
    <n v="-18.088200000000001"/>
    <x v="1"/>
    <n v="440.14620000000002"/>
    <n v="132.04386"/>
  </r>
  <r>
    <n v="2149"/>
    <s v="AMER-2020-141607"/>
    <d v="2020-12-12T00:00:00"/>
    <n v="20201212"/>
    <s v="Leonard Kelly"/>
    <s v="United States"/>
    <s v="Columbus"/>
    <s v="AMER"/>
    <s v="NAMER"/>
    <s v="ConocoPhillips"/>
    <x v="75"/>
    <s v="Energy"/>
    <s v="SMB"/>
    <s v="SaaS Connector Pack"/>
    <s v="W5U8IY01WW"/>
    <n v="43.31"/>
    <n v="1"/>
    <n v="0"/>
    <n v="4.3310000000000004"/>
    <x v="20"/>
    <n v="38.978999999999999"/>
    <n v="11.6937"/>
  </r>
  <r>
    <n v="2150"/>
    <s v="EMEA-2023-102771"/>
    <d v="2023-04-01T00:00:00"/>
    <n v="20230401"/>
    <s v="Colin Glover"/>
    <s v="United Kingdom"/>
    <s v="London"/>
    <s v="EMEA"/>
    <s v="UKIR"/>
    <s v="Verizon Communications"/>
    <x v="32"/>
    <s v="Communications"/>
    <s v="SMB"/>
    <s v="Site Analytics"/>
    <s v="IXOWT3CNE1"/>
    <n v="84.95"/>
    <n v="5"/>
    <n v="0"/>
    <n v="22.087"/>
    <x v="4"/>
    <n v="62.863"/>
    <n v="18.858899999999998"/>
  </r>
  <r>
    <n v="2151"/>
    <s v="APJ-2023-139969"/>
    <d v="2023-11-20T00:00:00"/>
    <n v="20231120"/>
    <s v="Brian Peters"/>
    <s v="Japan"/>
    <s v="Sapporo"/>
    <s v="APJ"/>
    <s v="JAPN"/>
    <s v="China National Petroleum"/>
    <x v="74"/>
    <s v="Energy"/>
    <s v="SMB"/>
    <s v="FinanceHub"/>
    <s v="GLZF1XRD2X"/>
    <n v="233.05799999999999"/>
    <n v="3"/>
    <n v="0.3"/>
    <n v="-53.270400000000002"/>
    <x v="23"/>
    <n v="286.32839999999999"/>
    <n v="85.898519999999991"/>
  </r>
  <r>
    <n v="2152"/>
    <s v="EMEA-2020-167360"/>
    <d v="2020-11-24T00:00:00"/>
    <n v="20201124"/>
    <s v="Connor Paige"/>
    <s v="Poland"/>
    <s v="Warsaw"/>
    <s v="EMEA"/>
    <s v="EU-WEST"/>
    <s v="AT&amp;T"/>
    <x v="60"/>
    <s v="Communications"/>
    <s v="SMB"/>
    <s v="Data Smasher"/>
    <s v="EPJ1ED98DY"/>
    <n v="111.79"/>
    <n v="7"/>
    <n v="0"/>
    <n v="43.598100000000002"/>
    <x v="7"/>
    <n v="68.191900000000004"/>
    <n v="20.45757"/>
  </r>
  <r>
    <n v="2153"/>
    <s v="APJ-2021-123505"/>
    <d v="2021-11-22T00:00:00"/>
    <n v="20211122"/>
    <s v="Sophie Murray"/>
    <s v="South Korea"/>
    <s v="Seoul"/>
    <s v="APJ"/>
    <s v="APAC"/>
    <s v="Alphabet"/>
    <x v="92"/>
    <s v="Tech"/>
    <s v="SMB"/>
    <s v="Support"/>
    <s v="LMOGVCLEIN"/>
    <n v="14.94"/>
    <n v="3"/>
    <n v="0"/>
    <n v="7.0217999999999998"/>
    <x v="6"/>
    <n v="7.9181999999999997"/>
    <n v="2.3754599999999999"/>
  </r>
  <r>
    <n v="2154"/>
    <s v="EMEA-2022-117282"/>
    <d v="2022-07-15T00:00:00"/>
    <n v="20220715"/>
    <s v="Carol James"/>
    <s v="United Kingdom"/>
    <s v="London"/>
    <s v="EMEA"/>
    <s v="UKIR"/>
    <s v="AmerisourceBergen"/>
    <x v="52"/>
    <s v="Healthcare"/>
    <s v="Strategic"/>
    <s v="ContactMatcher"/>
    <s v="I9NBABP5GP"/>
    <n v="14.16"/>
    <n v="2"/>
    <n v="0.2"/>
    <n v="5.133"/>
    <x v="16"/>
    <n v="9.0269999999999992"/>
    <n v="2.7080999999999995"/>
  </r>
  <r>
    <n v="2155"/>
    <s v="APJ-2022-120460"/>
    <d v="2022-05-01T00:00:00"/>
    <n v="20220501"/>
    <s v="Bella Hodges"/>
    <s v="Japan"/>
    <s v="Aichi"/>
    <s v="APJ"/>
    <s v="JAPN"/>
    <s v="Cisco Systems"/>
    <x v="42"/>
    <s v="Tech"/>
    <s v="Enterprise"/>
    <s v="SaaS Connector Pack"/>
    <s v="XYZG2HRSCO"/>
    <n v="22.608000000000001"/>
    <n v="3"/>
    <n v="0.6"/>
    <n v="-10.1736"/>
    <x v="35"/>
    <n v="32.781599999999997"/>
    <n v="9.8344799999999992"/>
  </r>
  <r>
    <n v="2156"/>
    <s v="AMER-2022-111115"/>
    <d v="2022-07-26T00:00:00"/>
    <n v="20220726"/>
    <s v="Cameron Randall"/>
    <s v="United States"/>
    <s v="New York City"/>
    <s v="AMER"/>
    <s v="NAMER"/>
    <s v="Coca-Cola"/>
    <x v="87"/>
    <s v="Consumer Products"/>
    <s v="SMB"/>
    <s v="Storage"/>
    <s v="R7IC45YVMY"/>
    <n v="21.48"/>
    <n v="6"/>
    <n v="0"/>
    <n v="10.74"/>
    <x v="16"/>
    <n v="10.74"/>
    <n v="3.222"/>
  </r>
  <r>
    <n v="2157"/>
    <s v="EMEA-2020-124646"/>
    <d v="2020-06-22T00:00:00"/>
    <n v="20200622"/>
    <s v="Charles Lee"/>
    <s v="Luxembourg"/>
    <s v="Luxembourg"/>
    <s v="EMEA"/>
    <s v="EU-WEST"/>
    <s v="UnitedHealth Group"/>
    <x v="81"/>
    <s v="Healthcare"/>
    <s v="SMB"/>
    <s v="Marketing Suite - Gold"/>
    <s v="XXFMEWLWJD"/>
    <n v="501.81"/>
    <n v="3"/>
    <n v="0"/>
    <n v="0"/>
    <x v="3"/>
    <n v="501.81"/>
    <n v="150.54300000000001"/>
  </r>
  <r>
    <n v="2159"/>
    <s v="EMEA-2023-148166"/>
    <d v="2023-10-22T00:00:00"/>
    <n v="20231022"/>
    <s v="Sean Bower"/>
    <s v="Germany"/>
    <s v="Stuttgart"/>
    <s v="EMEA"/>
    <s v="EU-WEST"/>
    <s v="HonHai Precision Industry"/>
    <x v="54"/>
    <s v="Tech"/>
    <s v="Enterprise"/>
    <s v="ChatBot Plugin"/>
    <s v="D9S7G8IPAO"/>
    <n v="17.856000000000002"/>
    <n v="4"/>
    <n v="0.2"/>
    <n v="2.0087999999999999"/>
    <x v="13"/>
    <n v="15.847200000000001"/>
    <n v="4.7541599999999997"/>
  </r>
  <r>
    <n v="2160"/>
    <s v="APJ-2022-159737"/>
    <d v="2022-09-04T00:00:00"/>
    <n v="20220904"/>
    <s v="Colin Morgan"/>
    <s v="Australia"/>
    <s v="Sydney"/>
    <s v="APJ"/>
    <s v="ANZ"/>
    <s v="Boeing"/>
    <x v="36"/>
    <s v="Manufacturing"/>
    <s v="SMB"/>
    <s v="ContactMatcher"/>
    <s v="Y9NX7H70A2"/>
    <n v="8.8079999999999998"/>
    <n v="3"/>
    <n v="0.8"/>
    <n v="-14.973599999999999"/>
    <x v="21"/>
    <n v="23.781599999999901"/>
    <n v="7.1344799999999706"/>
  </r>
  <r>
    <n v="2161"/>
    <s v="AMER-2022-141019"/>
    <d v="2022-05-15T00:00:00"/>
    <n v="20220515"/>
    <s v="Vanessa Davidson"/>
    <s v="Mexico"/>
    <s v="Guadalajara"/>
    <s v="AMER"/>
    <s v="LATAM"/>
    <s v="Cigna"/>
    <x v="69"/>
    <s v="Healthcare"/>
    <s v="SMB"/>
    <s v="SaaS Connector Pack"/>
    <s v="LYJWFDSTHR"/>
    <n v="79.384"/>
    <n v="1"/>
    <n v="0.2"/>
    <n v="29.768999999999998"/>
    <x v="35"/>
    <n v="49.615000000000002"/>
    <n v="14.884499999999999"/>
  </r>
  <r>
    <n v="2162"/>
    <s v="AMER-2022-101938"/>
    <d v="2022-01-07T00:00:00"/>
    <n v="20220107"/>
    <s v="Luke Terry"/>
    <s v="United States"/>
    <s v="San Diego"/>
    <s v="AMER"/>
    <s v="NAMER"/>
    <s v="Airbus"/>
    <x v="68"/>
    <s v="Manufacturing"/>
    <s v="Enterprise"/>
    <s v="ChatBot Plugin"/>
    <s v="UMNJE0DUDT"/>
    <n v="34.58"/>
    <n v="1"/>
    <n v="0"/>
    <n v="10.0282"/>
    <x v="12"/>
    <n v="24.5518"/>
    <n v="7.3655399999999993"/>
  </r>
  <r>
    <n v="2163"/>
    <s v="AMER-2023-166296"/>
    <d v="2023-03-14T00:00:00"/>
    <n v="20230314"/>
    <s v="Lucas Newman"/>
    <s v="United States"/>
    <s v="Fort Worth"/>
    <s v="AMER"/>
    <s v="NAMER"/>
    <s v="Allstate"/>
    <x v="61"/>
    <s v="Finance"/>
    <s v="Enterprise"/>
    <s v="Support"/>
    <s v="HD497ASFIB"/>
    <n v="314.55"/>
    <n v="3"/>
    <n v="0"/>
    <n v="150.98400000000001"/>
    <x v="42"/>
    <n v="163.566"/>
    <n v="49.069800000000001"/>
  </r>
  <r>
    <n v="2164"/>
    <s v="APJ-2022-154018"/>
    <d v="2022-10-14T00:00:00"/>
    <n v="20221014"/>
    <s v="Angela Parsons"/>
    <s v="Japan"/>
    <s v="Kanagawa"/>
    <s v="APJ"/>
    <s v="JAPN"/>
    <s v="AmerisourceBergen"/>
    <x v="52"/>
    <s v="Healthcare"/>
    <s v="SMB"/>
    <s v="Data Smasher"/>
    <s v="O4HPCHJ6V5"/>
    <n v="191.976"/>
    <n v="3"/>
    <n v="0.2"/>
    <n v="23.997"/>
    <x v="32"/>
    <n v="167.97899999999899"/>
    <n v="50.393699999999697"/>
  </r>
  <r>
    <n v="2169"/>
    <s v="AMER-2023-117870"/>
    <d v="2023-01-28T00:00:00"/>
    <n v="20230128"/>
    <s v="Grace Butler"/>
    <s v="Mexico"/>
    <s v="Puerto Vallarta"/>
    <s v="AMER"/>
    <s v="LATAM"/>
    <s v="Mondelez International"/>
    <x v="25"/>
    <s v="Consumer Products"/>
    <s v="SMB"/>
    <s v="ChatBot Plugin"/>
    <s v="E6BITP0OPD"/>
    <n v="14.016"/>
    <n v="3"/>
    <n v="0.2"/>
    <n v="1.752"/>
    <x v="44"/>
    <n v="12.263999999999999"/>
    <n v="3.6791999999999998"/>
  </r>
  <r>
    <n v="2172"/>
    <s v="APJ-2023-137491"/>
    <d v="2023-11-20T00:00:00"/>
    <n v="20231120"/>
    <s v="Karen Mathis"/>
    <s v="Japan"/>
    <s v="Ibaraki"/>
    <s v="APJ"/>
    <s v="JAPN"/>
    <s v="Pemex"/>
    <x v="18"/>
    <s v="Energy"/>
    <s v="Strategic"/>
    <s v="FinanceHub"/>
    <s v="BTFHALG28V"/>
    <n v="305.31200000000001"/>
    <n v="2"/>
    <n v="0.3"/>
    <n v="-8.7232000000000003"/>
    <x v="23"/>
    <n v="314.03519999999997"/>
    <n v="94.210559999999987"/>
  </r>
  <r>
    <n v="2173"/>
    <s v="AMER-2020-152296"/>
    <d v="2020-08-01T00:00:00"/>
    <n v="20200801"/>
    <s v="Joe Lee"/>
    <s v="United States"/>
    <s v="Los Angeles"/>
    <s v="AMER"/>
    <s v="NAMER"/>
    <s v="Allianz"/>
    <x v="65"/>
    <s v="Finance"/>
    <s v="SMB"/>
    <s v="ContactMatcher"/>
    <s v="W99OW2Q7UT"/>
    <n v="19.751999999999999"/>
    <n v="3"/>
    <n v="0.2"/>
    <n v="6.9131999999999998"/>
    <x v="9"/>
    <n v="12.8387999999999"/>
    <n v="3.8516399999999695"/>
  </r>
  <r>
    <n v="2174"/>
    <s v="APJ-2022-112025"/>
    <d v="2022-07-31T00:00:00"/>
    <n v="20220731"/>
    <s v="Victor Short"/>
    <s v="Japan"/>
    <s v="Tokyo"/>
    <s v="APJ"/>
    <s v="JAPN"/>
    <s v="Prudential Financial"/>
    <x v="43"/>
    <s v="Finance"/>
    <s v="Enterprise"/>
    <s v="ContactMatcher"/>
    <s v="ZZYPG83FN9"/>
    <n v="9.2639999999999993"/>
    <n v="3"/>
    <n v="0.8"/>
    <n v="-13.896000000000001"/>
    <x v="16"/>
    <n v="23.16"/>
    <n v="6.9479999999999995"/>
  </r>
  <r>
    <n v="2175"/>
    <s v="APJ-2021-132507"/>
    <d v="2021-07-30T00:00:00"/>
    <n v="20210730"/>
    <s v="Warren Reid"/>
    <s v="Japan"/>
    <s v="Tokyo"/>
    <s v="APJ"/>
    <s v="JAPN"/>
    <s v="Wells Fargo"/>
    <x v="9"/>
    <s v="Finance"/>
    <s v="Strategic"/>
    <s v="Marketing Suite - Gold"/>
    <s v="H3CNF1TBWL"/>
    <n v="61.792000000000002"/>
    <n v="4"/>
    <n v="0.2"/>
    <n v="6.1791999999999998"/>
    <x v="38"/>
    <n v="55.6128"/>
    <n v="16.68384"/>
  </r>
  <r>
    <n v="2176"/>
    <s v="EMEA-2022-125738"/>
    <d v="2022-10-16T00:00:00"/>
    <n v="20221016"/>
    <s v="Max Langdon"/>
    <s v="Turkey"/>
    <s v="Istanbul"/>
    <s v="EMEA"/>
    <s v="MEA"/>
    <s v="J.P. Morgan Chase &amp; Co."/>
    <x v="56"/>
    <s v="Finance"/>
    <s v="Enterprise"/>
    <s v="Support"/>
    <s v="OH4JWZNMP6"/>
    <n v="45.68"/>
    <n v="2"/>
    <n v="0"/>
    <n v="21.012799999999999"/>
    <x v="32"/>
    <n v="24.667200000000001"/>
    <n v="7.4001599999999996"/>
  </r>
  <r>
    <n v="2180"/>
    <s v="EMEA-2022-128818"/>
    <d v="2022-05-08T00:00:00"/>
    <n v="20220508"/>
    <s v="Blake Fraser"/>
    <s v="United Kingdom"/>
    <s v="London"/>
    <s v="EMEA"/>
    <s v="UKIR"/>
    <s v="UnitedHealth Group"/>
    <x v="81"/>
    <s v="Healthcare"/>
    <s v="SMB"/>
    <s v="ContactMatcher"/>
    <s v="R2TO5SYGXS"/>
    <n v="85.231999999999999"/>
    <n v="7"/>
    <n v="0.2"/>
    <n v="30.896599999999999"/>
    <x v="35"/>
    <n v="54.3354"/>
    <n v="16.300619999999999"/>
  </r>
  <r>
    <n v="2186"/>
    <s v="AMER-2023-124576"/>
    <d v="2023-08-02T00:00:00"/>
    <n v="20230802"/>
    <s v="Jan Clark"/>
    <s v="United States"/>
    <s v="Jackson"/>
    <s v="AMER"/>
    <s v="NAMER"/>
    <s v="Samsung Electronics"/>
    <x v="19"/>
    <s v="Tech"/>
    <s v="Strategic"/>
    <s v="ContactMatcher"/>
    <s v="MSGGHC4FG3"/>
    <n v="54.896000000000001"/>
    <n v="2"/>
    <n v="0.2"/>
    <n v="18.5274"/>
    <x v="43"/>
    <n v="36.368600000000001"/>
    <n v="10.91058"/>
  </r>
  <r>
    <n v="2187"/>
    <s v="EMEA-2022-101378"/>
    <d v="2022-07-15T00:00:00"/>
    <n v="20220715"/>
    <s v="Gordon Baker"/>
    <s v="Portugal"/>
    <s v="Lisboa"/>
    <s v="EMEA"/>
    <s v="EU-WEST"/>
    <s v="ConocoPhillips"/>
    <x v="75"/>
    <s v="Energy"/>
    <s v="SMB"/>
    <s v="Data Smasher"/>
    <s v="WS1GWG4V5S"/>
    <n v="29"/>
    <n v="2"/>
    <n v="0"/>
    <n v="7.25"/>
    <x v="16"/>
    <n v="21.75"/>
    <n v="6.5249999999999995"/>
  </r>
  <r>
    <n v="2188"/>
    <s v="APJ-2023-143063"/>
    <d v="2023-08-11T00:00:00"/>
    <n v="20230811"/>
    <s v="Joe Lee"/>
    <s v="India"/>
    <s v="Mumbai"/>
    <s v="APJ"/>
    <s v="IND"/>
    <s v="Allianz"/>
    <x v="65"/>
    <s v="Finance"/>
    <s v="SMB"/>
    <s v="SaaS Connector Pack - Gold"/>
    <s v="OXYWODJ2JC"/>
    <n v="70.08"/>
    <n v="6"/>
    <n v="0"/>
    <n v="35.04"/>
    <x v="43"/>
    <n v="35.04"/>
    <n v="10.511999999999999"/>
  </r>
  <r>
    <n v="2191"/>
    <s v="AMER-2022-118913"/>
    <d v="2022-06-26T00:00:00"/>
    <n v="20220626"/>
    <s v="Diane Buckland"/>
    <s v="United States"/>
    <s v="New York City"/>
    <s v="AMER"/>
    <s v="NAMER"/>
    <s v="Ford Motor"/>
    <x v="72"/>
    <s v="Manufacturing"/>
    <s v="SMB"/>
    <s v="OneView"/>
    <s v="YECZV05BLS"/>
    <n v="60.81"/>
    <n v="3"/>
    <n v="0"/>
    <n v="17.026800000000001"/>
    <x v="1"/>
    <n v="43.783200000000001"/>
    <n v="13.13496"/>
  </r>
  <r>
    <n v="2192"/>
    <s v="AMER-2022-128412"/>
    <d v="2022-12-11T00:00:00"/>
    <n v="20221211"/>
    <s v="Stephen Dyer"/>
    <s v="Canada"/>
    <s v="Toronto"/>
    <s v="AMER"/>
    <s v="NAMER"/>
    <s v="AT&amp;T"/>
    <x v="60"/>
    <s v="Communications"/>
    <s v="SMB"/>
    <s v="ContactMatcher"/>
    <s v="2L2OERLS0X"/>
    <n v="153.55199999999999"/>
    <n v="3"/>
    <n v="0.2"/>
    <n v="51.823799999999999"/>
    <x v="5"/>
    <n v="101.72819999999901"/>
    <n v="30.518459999999699"/>
  </r>
  <r>
    <n v="2197"/>
    <s v="EMEA-2022-136483"/>
    <d v="2022-12-02T00:00:00"/>
    <n v="20221202"/>
    <s v="Owen Hill"/>
    <s v="South Africa"/>
    <s v="Johannesburg"/>
    <s v="EMEA"/>
    <s v="MEA"/>
    <s v="Walgreens"/>
    <x v="35"/>
    <s v="Retail"/>
    <s v="SMB"/>
    <s v="ChatBot Plugin"/>
    <s v="U5BE1T1NFT"/>
    <n v="4.7039999999999997"/>
    <n v="2"/>
    <n v="0.2"/>
    <n v="0.41160000000000002"/>
    <x v="5"/>
    <n v="4.2923999999999998"/>
    <n v="1.28772"/>
  </r>
  <r>
    <n v="2198"/>
    <s v="EMEA-2020-163013"/>
    <d v="2020-11-28T00:00:00"/>
    <n v="20201128"/>
    <s v="Jasmine Greene"/>
    <s v="Portugal"/>
    <s v="Porto"/>
    <s v="EMEA"/>
    <s v="EU-WEST"/>
    <s v="Carrefour"/>
    <x v="10"/>
    <s v="Retail"/>
    <s v="SMB"/>
    <s v="ChatBot Plugin"/>
    <s v="834AKMD76Q"/>
    <n v="14.67"/>
    <n v="3"/>
    <n v="0"/>
    <n v="3.9609000000000001"/>
    <x v="7"/>
    <n v="10.709099999999999"/>
    <n v="3.2127299999999996"/>
  </r>
  <r>
    <n v="2199"/>
    <s v="EMEA-2021-135363"/>
    <d v="2021-03-28T00:00:00"/>
    <n v="20210328"/>
    <s v="Evan Ince"/>
    <s v="France"/>
    <s v="Paris"/>
    <s v="EMEA"/>
    <s v="EU-WEST"/>
    <s v="Banco Santander"/>
    <x v="17"/>
    <s v="Finance"/>
    <s v="SMB"/>
    <s v="Support"/>
    <s v="JJ16G70ZB4"/>
    <n v="15.552"/>
    <n v="3"/>
    <n v="0.2"/>
    <n v="5.4432"/>
    <x v="29"/>
    <n v="10.108799999999899"/>
    <n v="3.0326399999999696"/>
  </r>
  <r>
    <n v="2201"/>
    <s v="EMEA-2020-165659"/>
    <d v="2020-06-01T00:00:00"/>
    <n v="20200601"/>
    <s v="Ava Ellison"/>
    <s v="United Arab Emirates"/>
    <s v="Abu Dhabi"/>
    <s v="EMEA"/>
    <s v="MEA"/>
    <s v="Oracle"/>
    <x v="29"/>
    <s v="Tech"/>
    <s v="SMB"/>
    <s v="SaaS Connector Pack"/>
    <s v="XSPXNOBIS7"/>
    <n v="22.2"/>
    <n v="6"/>
    <n v="0"/>
    <n v="9.1020000000000003"/>
    <x v="3"/>
    <n v="13.0979999999999"/>
    <n v="3.9293999999999696"/>
  </r>
  <r>
    <n v="2203"/>
    <s v="AMER-2021-138002"/>
    <d v="2021-09-06T00:00:00"/>
    <n v="20210906"/>
    <s v="Ruth Kerr"/>
    <s v="Canada"/>
    <s v="Toronto"/>
    <s v="AMER"/>
    <s v="NAMER"/>
    <s v="Citigroup"/>
    <x v="96"/>
    <s v="Finance"/>
    <s v="Enterprise"/>
    <s v="ContactMatcher"/>
    <s v="O18BETJCCH"/>
    <n v="6.0960000000000001"/>
    <n v="2"/>
    <n v="0.2"/>
    <n v="2.1335999999999999"/>
    <x v="11"/>
    <n v="3.9624000000000001"/>
    <n v="1.18872"/>
  </r>
  <r>
    <n v="2205"/>
    <s v="EMEA-2021-128860"/>
    <d v="2021-06-29T00:00:00"/>
    <n v="20210629"/>
    <s v="Natalie Sanderson"/>
    <s v="France"/>
    <s v="Nice"/>
    <s v="EMEA"/>
    <s v="EU-WEST"/>
    <s v="Aetna"/>
    <x v="28"/>
    <s v="Healthcare"/>
    <s v="SMB"/>
    <s v="SaaS Connector Pack"/>
    <s v="8BDLM7M639"/>
    <n v="20.103999999999999"/>
    <n v="1"/>
    <n v="0.2"/>
    <n v="1.7591000000000001"/>
    <x v="40"/>
    <n v="18.344899999999999"/>
    <n v="5.5034699999999992"/>
  </r>
  <r>
    <n v="2206"/>
    <s v="EMEA-2022-164350"/>
    <d v="2022-09-11T00:00:00"/>
    <n v="20220911"/>
    <s v="Edward Mathis"/>
    <s v="South Africa"/>
    <s v="Cape Town"/>
    <s v="EMEA"/>
    <s v="MEA"/>
    <s v="Airbus"/>
    <x v="68"/>
    <s v="Manufacturing"/>
    <s v="Enterprise"/>
    <s v="ChatBot Plugin"/>
    <s v="OUPDW4J3S2"/>
    <n v="67.56"/>
    <n v="3"/>
    <n v="0.2"/>
    <n v="8.4450000000000003"/>
    <x v="21"/>
    <n v="59.115000000000002"/>
    <n v="17.734500000000001"/>
  </r>
  <r>
    <n v="2207"/>
    <s v="APJ-2020-103905"/>
    <d v="2020-07-14T00:00:00"/>
    <n v="20200714"/>
    <s v="Donna Bailey"/>
    <s v="Australia"/>
    <s v="Melbourne"/>
    <s v="APJ"/>
    <s v="ANZ"/>
    <s v="Exxon Mobil"/>
    <x v="83"/>
    <s v="Energy"/>
    <s v="Enterprise"/>
    <s v="ContactMatcher"/>
    <s v="P8W6TTYRY2"/>
    <n v="29.931999999999999"/>
    <n v="7"/>
    <n v="0.8"/>
    <n v="-46.394599999999997"/>
    <x v="39"/>
    <n v="76.326599999999999"/>
    <n v="22.89798"/>
  </r>
  <r>
    <n v="2209"/>
    <s v="EMEA-2021-129854"/>
    <d v="2021-08-22T00:00:00"/>
    <n v="20210822"/>
    <s v="Peter Quinn"/>
    <s v="United Kingdom"/>
    <s v="London"/>
    <s v="EMEA"/>
    <s v="UKIR"/>
    <s v="Walgreens"/>
    <x v="35"/>
    <s v="Retail"/>
    <s v="Enterprise"/>
    <s v="ChatBot Plugin"/>
    <s v="G5FGS2HTAZ"/>
    <n v="16.52"/>
    <n v="4"/>
    <n v="0"/>
    <n v="7.5991999999999997"/>
    <x v="37"/>
    <n v="8.9207999999999998"/>
    <n v="2.67624"/>
  </r>
  <r>
    <n v="2210"/>
    <s v="EMEA-2020-125556"/>
    <d v="2020-11-14T00:00:00"/>
    <n v="20201114"/>
    <s v="Lucas Oliver"/>
    <s v="Saudi Arabia"/>
    <s v="Riyadh"/>
    <s v="EMEA"/>
    <s v="MEA"/>
    <s v="Panasonic"/>
    <x v="97"/>
    <s v="Tech"/>
    <s v="SMB"/>
    <s v="Site Analytics"/>
    <s v="4CD95296HK"/>
    <n v="832.93"/>
    <n v="7"/>
    <n v="0"/>
    <n v="233.22040000000001"/>
    <x v="7"/>
    <n v="599.709599999999"/>
    <n v="179.91287999999969"/>
  </r>
  <r>
    <n v="2212"/>
    <s v="AMER-2022-162313"/>
    <d v="2022-11-28T00:00:00"/>
    <n v="20221128"/>
    <s v="Gordon Chapman"/>
    <s v="Brazil"/>
    <s v="BrasÃ­lia"/>
    <s v="AMER"/>
    <s v="LATAM"/>
    <s v="Itochu"/>
    <x v="33"/>
    <s v="Finance"/>
    <s v="Strategic"/>
    <s v="OneView"/>
    <s v="T1WX3Y74OP"/>
    <n v="167.292"/>
    <n v="6"/>
    <n v="0.1"/>
    <n v="29.7408"/>
    <x v="0"/>
    <n v="137.55119999999999"/>
    <n v="41.265359999999994"/>
  </r>
  <r>
    <n v="2213"/>
    <s v="EMEA-2023-107874"/>
    <d v="2023-11-22T00:00:00"/>
    <n v="20231122"/>
    <s v="Luke Davidson"/>
    <s v="United Kingdom"/>
    <s v="London"/>
    <s v="EMEA"/>
    <s v="UKIR"/>
    <s v="Ford Motor"/>
    <x v="72"/>
    <s v="Manufacturing"/>
    <s v="SMB"/>
    <s v="SaaS Connector Pack"/>
    <s v="SPPH8US3ZK"/>
    <n v="27.42"/>
    <n v="1"/>
    <n v="0"/>
    <n v="11.2422"/>
    <x v="23"/>
    <n v="16.177800000000001"/>
    <n v="4.8533400000000002"/>
  </r>
  <r>
    <n v="2214"/>
    <s v="AMER-2023-129378"/>
    <d v="2023-10-02T00:00:00"/>
    <n v="20231002"/>
    <s v="Frank Piper"/>
    <s v="United States"/>
    <s v="Chicago"/>
    <s v="AMER"/>
    <s v="NAMER"/>
    <s v="AmerisourceBergen"/>
    <x v="52"/>
    <s v="Healthcare"/>
    <s v="SMB"/>
    <s v="ContactMatcher"/>
    <s v="F8W0MIDGC3"/>
    <n v="1.44"/>
    <n v="1"/>
    <n v="0.2"/>
    <n v="0.504"/>
    <x v="13"/>
    <n v="0.93599999999999905"/>
    <n v="0.28079999999999972"/>
  </r>
  <r>
    <n v="2218"/>
    <s v="EMEA-2020-151953"/>
    <d v="2020-09-20T00:00:00"/>
    <n v="20200920"/>
    <s v="Victoria Wilkins"/>
    <s v="Germany"/>
    <s v="Berlin"/>
    <s v="EMEA"/>
    <s v="EU-WEST"/>
    <s v="Valero Energy"/>
    <x v="37"/>
    <s v="Energy"/>
    <s v="Strategic"/>
    <s v="ChatBot Plugin"/>
    <s v="29QKT0CQOG"/>
    <n v="2.8159999999999998"/>
    <n v="2"/>
    <n v="0.2"/>
    <n v="0.98560000000000003"/>
    <x v="30"/>
    <n v="1.83039999999999"/>
    <n v="0.54911999999999694"/>
  </r>
  <r>
    <n v="2219"/>
    <s v="AMER-2023-130841"/>
    <d v="2023-07-29T00:00:00"/>
    <n v="20230729"/>
    <s v="Sophie Pullman"/>
    <s v="United States"/>
    <s v="Los Angeles"/>
    <s v="AMER"/>
    <s v="NAMER"/>
    <s v="Bank of America Corp."/>
    <x v="22"/>
    <s v="Finance"/>
    <s v="Strategic"/>
    <s v="ContactMatcher"/>
    <s v="KQD0GQSXT2"/>
    <n v="9.984"/>
    <n v="4"/>
    <n v="0.2"/>
    <n v="3.6192000000000002"/>
    <x v="10"/>
    <n v="6.3647999999999998"/>
    <n v="1.9094399999999998"/>
  </r>
  <r>
    <n v="2222"/>
    <s v="AMER-2021-131884"/>
    <d v="2021-12-06T00:00:00"/>
    <n v="20211206"/>
    <s v="Paul Harris"/>
    <s v="Mexico"/>
    <s v="Mexico City"/>
    <s v="AMER"/>
    <s v="LATAM"/>
    <s v="PepsiCo"/>
    <x v="88"/>
    <s v="Consumer Products"/>
    <s v="SMB"/>
    <s v="Site Analytics"/>
    <s v="QCK58SXW5S"/>
    <n v="485.94"/>
    <n v="2"/>
    <n v="0.4"/>
    <n v="-89.088999999999999"/>
    <x v="14"/>
    <n v="575.029"/>
    <n v="172.5087"/>
  </r>
  <r>
    <n v="2225"/>
    <s v="EMEA-2023-121909"/>
    <d v="2023-08-01T00:00:00"/>
    <n v="20230801"/>
    <s v="Lily Paterson"/>
    <s v="France"/>
    <s v="Paris"/>
    <s v="EMEA"/>
    <s v="EU-WEST"/>
    <s v="Carrefour"/>
    <x v="10"/>
    <s v="Retail"/>
    <s v="Strategic"/>
    <s v="Support"/>
    <s v="TC706G81TW"/>
    <n v="54.816000000000003"/>
    <n v="3"/>
    <n v="0.2"/>
    <n v="17.815200000000001"/>
    <x v="43"/>
    <n v="37.000799999999998"/>
    <n v="11.100239999999999"/>
  </r>
  <r>
    <n v="2226"/>
    <s v="EMEA-2022-106383"/>
    <d v="2022-03-20T00:00:00"/>
    <n v="20220320"/>
    <s v="Warren Butler"/>
    <s v="Russia"/>
    <s v="Moscow"/>
    <s v="EMEA"/>
    <s v="EU-EAST"/>
    <s v="Aviva"/>
    <x v="24"/>
    <s v="Finance"/>
    <s v="SMB"/>
    <s v="Marketing Suite"/>
    <s v="O5N0F3UKF5"/>
    <n v="72.293999999999997"/>
    <n v="1"/>
    <n v="0.7"/>
    <n v="-98.8018"/>
    <x v="17"/>
    <n v="171.0958"/>
    <n v="51.328739999999996"/>
  </r>
  <r>
    <n v="2227"/>
    <s v="APJ-2023-130771"/>
    <d v="2023-07-30T00:00:00"/>
    <n v="20230730"/>
    <s v="Richard Davidson"/>
    <s v="Japan"/>
    <s v="Chiba"/>
    <s v="APJ"/>
    <s v="JAPN"/>
    <s v="Intel"/>
    <x v="14"/>
    <s v="Tech"/>
    <s v="Strategic"/>
    <s v="Storage"/>
    <s v="BK0V36N1TR"/>
    <n v="2.8959999999999999"/>
    <n v="2"/>
    <n v="0.2"/>
    <n v="0.47060000000000002"/>
    <x v="10"/>
    <n v="2.4253999999999998"/>
    <n v="0.72761999999999993"/>
  </r>
  <r>
    <n v="2229"/>
    <s v="EMEA-2022-139157"/>
    <d v="2022-10-02T00:00:00"/>
    <n v="20221002"/>
    <s v="Una Mackay"/>
    <s v="United Kingdom"/>
    <s v="London"/>
    <s v="EMEA"/>
    <s v="UKIR"/>
    <s v="Intel"/>
    <x v="14"/>
    <s v="Tech"/>
    <s v="SMB"/>
    <s v="ContactMatcher"/>
    <s v="F2QP2FLG9V"/>
    <n v="330.58800000000002"/>
    <n v="1"/>
    <n v="0.4"/>
    <n v="-115.7058"/>
    <x v="32"/>
    <n v="446.29379999999998"/>
    <n v="133.88813999999999"/>
  </r>
  <r>
    <n v="2230"/>
    <s v="AMER-2020-128055"/>
    <d v="2020-03-31T00:00:00"/>
    <n v="20200331"/>
    <s v="Kimberly Short"/>
    <s v="United States"/>
    <s v="Los Angeles"/>
    <s v="AMER"/>
    <s v="NAMER"/>
    <s v="Chevron"/>
    <x v="0"/>
    <s v="Energy"/>
    <s v="SMB"/>
    <s v="ContactMatcher"/>
    <s v="6451GF7VD8"/>
    <n v="673.56799999999998"/>
    <n v="2"/>
    <n v="0.2"/>
    <n v="252.58799999999999"/>
    <x v="34"/>
    <n v="420.98"/>
    <n v="126.294"/>
  </r>
  <r>
    <n v="2232"/>
    <s v="APJ-2023-157091"/>
    <d v="2023-06-27T00:00:00"/>
    <n v="20230627"/>
    <s v="Leonard Poole"/>
    <s v="India"/>
    <s v="Delhi"/>
    <s v="APJ"/>
    <s v="IND"/>
    <s v="Trafigura Group"/>
    <x v="40"/>
    <s v="Finance"/>
    <s v="SMB"/>
    <s v="SaaS Connector Pack"/>
    <s v="KSAPZ00BQR"/>
    <n v="526.45000000000005"/>
    <n v="5"/>
    <n v="0"/>
    <n v="31.587"/>
    <x v="27"/>
    <n v="494.863"/>
    <n v="148.4589"/>
  </r>
  <r>
    <n v="2233"/>
    <s v="APJ-2023-132122"/>
    <d v="2023-07-10T00:00:00"/>
    <n v="20230710"/>
    <s v="Grace Butler"/>
    <s v="Australia"/>
    <s v="Sydney"/>
    <s v="APJ"/>
    <s v="ANZ"/>
    <s v="Mondelez International"/>
    <x v="25"/>
    <s v="Consumer Products"/>
    <s v="SMB"/>
    <s v="Marketing Suite - Gold"/>
    <s v="HPY9Q3XF1T"/>
    <n v="228.92"/>
    <n v="5"/>
    <n v="0.2"/>
    <n v="14.307499999999999"/>
    <x v="10"/>
    <n v="214.61249999999899"/>
    <n v="64.383749999999694"/>
  </r>
  <r>
    <n v="2234"/>
    <s v="EMEA-2021-123232"/>
    <d v="2021-12-14T00:00:00"/>
    <n v="20211214"/>
    <s v="Deirdre Sharp"/>
    <s v="Belgium"/>
    <s v="Brussels"/>
    <s v="EMEA"/>
    <s v="EU-WEST"/>
    <s v="Bank of America Corp."/>
    <x v="22"/>
    <s v="Finance"/>
    <s v="SMB"/>
    <s v="Site Analytics"/>
    <s v="R2U9TUWP2O"/>
    <n v="319.96800000000002"/>
    <n v="4"/>
    <n v="0.2"/>
    <n v="35.996400000000001"/>
    <x v="14"/>
    <n v="283.97160000000002"/>
    <n v="85.191479999999999"/>
  </r>
  <r>
    <n v="2235"/>
    <s v="EMEA-2023-104066"/>
    <d v="2023-12-06T00:00:00"/>
    <n v="20231206"/>
    <s v="Pippa Hunter"/>
    <s v="Egypt"/>
    <s v="Cairo"/>
    <s v="EMEA"/>
    <s v="MEA"/>
    <s v="Samsung Electronics"/>
    <x v="19"/>
    <s v="Tech"/>
    <s v="Strategic"/>
    <s v="Data Smasher"/>
    <s v="T0U43N7WZ0"/>
    <n v="205.03"/>
    <n v="7"/>
    <n v="0"/>
    <n v="67.659899999999993"/>
    <x v="22"/>
    <n v="137.37010000000001"/>
    <n v="41.211030000000001"/>
  </r>
  <r>
    <n v="2236"/>
    <s v="APJ-2021-145849"/>
    <d v="2021-09-15T00:00:00"/>
    <n v="20210915"/>
    <s v="Owen Ellison"/>
    <s v="India"/>
    <s v="Delhi"/>
    <s v="APJ"/>
    <s v="IND"/>
    <s v="Johnson &amp; Johnson"/>
    <x v="53"/>
    <s v="Healthcare"/>
    <s v="SMB"/>
    <s v="Marketing Suite - Gold"/>
    <s v="LPYAP3CVYQ"/>
    <n v="190.86"/>
    <n v="2"/>
    <n v="0"/>
    <n v="11.451599999999999"/>
    <x v="11"/>
    <n v="179.4084"/>
    <n v="53.822519999999997"/>
  </r>
  <r>
    <n v="2238"/>
    <s v="EMEA-2022-122322"/>
    <d v="2022-07-16T00:00:00"/>
    <n v="20220716"/>
    <s v="Max Skinner"/>
    <s v="Turkey"/>
    <s v="Ankara"/>
    <s v="EMEA"/>
    <s v="MEA"/>
    <s v="Bank of America Corp."/>
    <x v="22"/>
    <s v="Finance"/>
    <s v="Enterprise"/>
    <s v="Support"/>
    <s v="2UQW67UFJ7"/>
    <n v="44.4"/>
    <n v="5"/>
    <n v="0"/>
    <n v="12.432"/>
    <x v="16"/>
    <n v="31.9679999999999"/>
    <n v="9.5903999999999705"/>
  </r>
  <r>
    <n v="2239"/>
    <s v="APJ-2023-166849"/>
    <d v="2023-04-21T00:00:00"/>
    <n v="20230421"/>
    <s v="Liam Young"/>
    <s v="Australia"/>
    <s v="Sydney"/>
    <s v="APJ"/>
    <s v="ANZ"/>
    <s v="FedEx"/>
    <x v="46"/>
    <s v="Transportation"/>
    <s v="Enterprise"/>
    <s v="SaaS Connector Pack"/>
    <s v="ATCKPPWL1S"/>
    <n v="44.4"/>
    <n v="2"/>
    <n v="0.6"/>
    <n v="-52.17"/>
    <x v="4"/>
    <n v="96.57"/>
    <n v="28.970999999999997"/>
  </r>
  <r>
    <n v="2240"/>
    <s v="AMER-2022-146633"/>
    <d v="2022-11-16T00:00:00"/>
    <n v="20221116"/>
    <s v="Connor Morrison"/>
    <s v="United States"/>
    <s v="New York City"/>
    <s v="AMER"/>
    <s v="NAMER"/>
    <s v="Humana"/>
    <x v="63"/>
    <s v="Healthcare"/>
    <s v="SMB"/>
    <s v="ContactMatcher"/>
    <s v="8RJJRENO3A"/>
    <n v="1016.792"/>
    <n v="1"/>
    <n v="0.2"/>
    <n v="381.29700000000003"/>
    <x v="0"/>
    <n v="635.495"/>
    <n v="190.64849999999998"/>
  </r>
  <r>
    <n v="2242"/>
    <s v="EMEA-2022-126893"/>
    <d v="2022-11-27T00:00:00"/>
    <n v="20221127"/>
    <s v="Owen Ellison"/>
    <s v="France"/>
    <s v="Paris"/>
    <s v="EMEA"/>
    <s v="EU-WEST"/>
    <s v="Johnson &amp; Johnson"/>
    <x v="53"/>
    <s v="Healthcare"/>
    <s v="SMB"/>
    <s v="Site Analytics"/>
    <s v="GBTZ75MSTV"/>
    <n v="494.98200000000003"/>
    <n v="3"/>
    <n v="0.4"/>
    <n v="-115.4958"/>
    <x v="0"/>
    <n v="610.4778"/>
    <n v="183.14333999999999"/>
  </r>
  <r>
    <n v="2243"/>
    <s v="AMER-2023-103380"/>
    <d v="2023-11-22T00:00:00"/>
    <n v="20231122"/>
    <s v="Andrew Sanderson"/>
    <s v="United States"/>
    <s v="Newark"/>
    <s v="AMER"/>
    <s v="NAMER"/>
    <s v="Banco Santander"/>
    <x v="17"/>
    <s v="Finance"/>
    <s v="Enterprise"/>
    <s v="Marketing Suite - Gold"/>
    <s v="026DP7RCXH"/>
    <n v="56.56"/>
    <n v="2"/>
    <n v="0"/>
    <n v="15.2712"/>
    <x v="23"/>
    <n v="41.288800000000002"/>
    <n v="12.38664"/>
  </r>
  <r>
    <n v="2248"/>
    <s v="AMER-2021-116092"/>
    <d v="2021-02-15T00:00:00"/>
    <n v="20210215"/>
    <s v="Amelia Chapman"/>
    <s v="United States"/>
    <s v="New York City"/>
    <s v="AMER"/>
    <s v="NAMER"/>
    <s v="Bosch"/>
    <x v="76"/>
    <s v="Tech"/>
    <s v="SMB"/>
    <s v="Support"/>
    <s v="WRF2K8DBJ5"/>
    <n v="13.36"/>
    <n v="2"/>
    <n v="0"/>
    <n v="6.4127999999999998"/>
    <x v="36"/>
    <n v="6.9471999999999996"/>
    <n v="2.0841599999999998"/>
  </r>
  <r>
    <n v="2253"/>
    <s v="AMER-2022-117849"/>
    <d v="2022-04-16T00:00:00"/>
    <n v="20220416"/>
    <s v="Warren McGrath"/>
    <s v="United States"/>
    <s v="Seattle"/>
    <s v="AMER"/>
    <s v="NAMER"/>
    <s v="Huawei"/>
    <x v="93"/>
    <s v="Tech"/>
    <s v="Enterprise"/>
    <s v="Support"/>
    <s v="7F8194IMR7"/>
    <n v="143.69999999999999"/>
    <n v="3"/>
    <n v="0"/>
    <n v="68.975999999999999"/>
    <x v="25"/>
    <n v="74.723999999999904"/>
    <n v="22.417199999999969"/>
  </r>
  <r>
    <n v="2254"/>
    <s v="AMER-2021-169201"/>
    <d v="2021-09-28T00:00:00"/>
    <n v="20210928"/>
    <s v="Ruth Vaughan"/>
    <s v="United States"/>
    <s v="Los Angeles"/>
    <s v="AMER"/>
    <s v="NAMER"/>
    <s v="Ford Motor"/>
    <x v="72"/>
    <s v="Manufacturing"/>
    <s v="Strategic"/>
    <s v="OneView"/>
    <s v="QCCF453KAB"/>
    <n v="43.26"/>
    <n v="3"/>
    <n v="0"/>
    <n v="14.2758"/>
    <x v="11"/>
    <n v="28.984199999999898"/>
    <n v="8.6952599999999691"/>
  </r>
  <r>
    <n v="2256"/>
    <s v="EMEA-2022-164091"/>
    <d v="2022-09-18T00:00:00"/>
    <n v="20220918"/>
    <s v="Richard Davidson"/>
    <s v="Denmark"/>
    <s v="Copenhagen"/>
    <s v="EMEA"/>
    <s v="EU-WEST"/>
    <s v="Intel"/>
    <x v="14"/>
    <s v="Tech"/>
    <s v="Strategic"/>
    <s v="Site Analytics"/>
    <s v="4T5QJMKZIX"/>
    <n v="437.85"/>
    <n v="3"/>
    <n v="0"/>
    <n v="131.35499999999999"/>
    <x v="21"/>
    <n v="306.495"/>
    <n v="91.948499999999996"/>
  </r>
  <r>
    <n v="2258"/>
    <s v="AMER-2023-105214"/>
    <d v="2023-06-17T00:00:00"/>
    <n v="20230617"/>
    <s v="Anthony Clark"/>
    <s v="United States"/>
    <s v="Los Angeles"/>
    <s v="AMER"/>
    <s v="NAMER"/>
    <s v="Honda Motor"/>
    <x v="47"/>
    <s v="Manufacturing"/>
    <s v="SMB"/>
    <s v="FinanceHub"/>
    <s v="4WOVYPMRIV"/>
    <n v="1212.96"/>
    <n v="7"/>
    <n v="0.2"/>
    <n v="90.971999999999994"/>
    <x v="27"/>
    <n v="1121.9880000000001"/>
    <n v="336.59640000000002"/>
  </r>
  <r>
    <n v="2260"/>
    <s v="AMER-2021-117611"/>
    <d v="2021-11-08T00:00:00"/>
    <n v="20211108"/>
    <s v="Andrea Hill"/>
    <s v="United States"/>
    <s v="Seattle"/>
    <s v="AMER"/>
    <s v="NAMER"/>
    <s v="Cisco Systems"/>
    <x v="42"/>
    <s v="Tech"/>
    <s v="Enterprise"/>
    <s v="Storage"/>
    <s v="6X6O6SWX0B"/>
    <n v="5"/>
    <n v="1"/>
    <n v="0"/>
    <n v="2.4"/>
    <x v="6"/>
    <n v="2.6"/>
    <n v="0.78"/>
  </r>
  <r>
    <n v="2262"/>
    <s v="EMEA-2021-137960"/>
    <d v="2021-12-18T00:00:00"/>
    <n v="20211218"/>
    <s v="Blake Short"/>
    <s v="United Kingdom"/>
    <s v="London"/>
    <s v="EMEA"/>
    <s v="UKIR"/>
    <s v="Carrefour"/>
    <x v="10"/>
    <s v="Retail"/>
    <s v="SMB"/>
    <s v="Data Smasher"/>
    <s v="MRMWZKC049"/>
    <n v="166.24"/>
    <n v="1"/>
    <n v="0"/>
    <n v="24.936"/>
    <x v="14"/>
    <n v="141.304"/>
    <n v="42.391199999999998"/>
  </r>
  <r>
    <n v="2263"/>
    <s v="EMEA-2023-122994"/>
    <d v="2023-02-07T00:00:00"/>
    <n v="20230207"/>
    <s v="Donna Hemmings"/>
    <s v="Spain"/>
    <s v="Madrid"/>
    <s v="EMEA"/>
    <s v="EU-WEST"/>
    <s v="Engie"/>
    <x v="4"/>
    <s v="Energy"/>
    <s v="SMB"/>
    <s v="Marketing Suite"/>
    <s v="L38OXHJIT5"/>
    <n v="359.97"/>
    <n v="3"/>
    <n v="0"/>
    <n v="79.193399999999997"/>
    <x v="31"/>
    <n v="280.77659999999997"/>
    <n v="84.232979999999984"/>
  </r>
  <r>
    <n v="2264"/>
    <s v="EMEA-2022-131065"/>
    <d v="2022-11-15T00:00:00"/>
    <n v="20221115"/>
    <s v="Irene Clark"/>
    <s v="Finland"/>
    <s v="Helsinki"/>
    <s v="EMEA"/>
    <s v="NOR"/>
    <s v="Comcast"/>
    <x v="51"/>
    <s v="Communications"/>
    <s v="SMB"/>
    <s v="Data Smasher"/>
    <s v="5361E0WWKI"/>
    <n v="499.98"/>
    <n v="2"/>
    <n v="0"/>
    <n v="114.9954"/>
    <x v="0"/>
    <n v="384.9846"/>
    <n v="115.49538"/>
  </r>
  <r>
    <n v="2267"/>
    <s v="EMEA-2023-149146"/>
    <d v="2023-10-13T00:00:00"/>
    <n v="20231013"/>
    <s v="Diane Murray"/>
    <s v="Sweden"/>
    <s v="Gothenburg"/>
    <s v="EMEA"/>
    <s v="NOR"/>
    <s v="Anthem"/>
    <x v="84"/>
    <s v="Healthcare"/>
    <s v="Enterprise"/>
    <s v="Support"/>
    <s v="S5PR2OECZ3"/>
    <n v="7.968"/>
    <n v="2"/>
    <n v="0.2"/>
    <n v="2.6892"/>
    <x v="13"/>
    <n v="5.2788000000000004"/>
    <n v="1.5836400000000002"/>
  </r>
  <r>
    <n v="2268"/>
    <s v="AMER-2023-137470"/>
    <d v="2023-09-18T00:00:00"/>
    <n v="20230918"/>
    <s v="Steven Rees"/>
    <s v="Canada"/>
    <s v="Toronto"/>
    <s v="AMER"/>
    <s v="NAMER"/>
    <s v="Siemens"/>
    <x v="13"/>
    <s v="Manufacturing"/>
    <s v="SMB"/>
    <s v="Support"/>
    <s v="H2QNW8TJ0D"/>
    <n v="12.96"/>
    <n v="2"/>
    <n v="0"/>
    <n v="6.3503999999999996"/>
    <x v="15"/>
    <n v="6.6096000000000004"/>
    <n v="1.98288"/>
  </r>
  <r>
    <n v="2269"/>
    <s v="EMEA-2023-105480"/>
    <d v="2023-12-21T00:00:00"/>
    <n v="20231221"/>
    <s v="Phil Dowd"/>
    <s v="United Kingdom"/>
    <s v="Liverpool"/>
    <s v="EMEA"/>
    <s v="UKIR"/>
    <s v="AT&amp;T"/>
    <x v="60"/>
    <s v="Communications"/>
    <s v="Strategic"/>
    <s v="Support"/>
    <s v="0P5R5GUPER"/>
    <n v="6.48"/>
    <n v="1"/>
    <n v="0"/>
    <n v="3.1103999999999998"/>
    <x v="22"/>
    <n v="3.3696000000000002"/>
    <n v="1.01088"/>
  </r>
  <r>
    <n v="2271"/>
    <s v="EMEA-2023-164917"/>
    <d v="2023-12-03T00:00:00"/>
    <n v="20231203"/>
    <s v="Julian Nash"/>
    <s v="Germany"/>
    <s v="Hamburg"/>
    <s v="EMEA"/>
    <s v="EU-WEST"/>
    <s v="Amazon"/>
    <x v="44"/>
    <s v="Tech"/>
    <s v="Strategic"/>
    <s v="ChatBot Plugin"/>
    <s v="CG6IGBGY75"/>
    <n v="47.96"/>
    <n v="5"/>
    <n v="0.2"/>
    <n v="4.1965000000000003"/>
    <x v="22"/>
    <n v="43.763500000000001"/>
    <n v="13.129049999999999"/>
  </r>
  <r>
    <n v="2272"/>
    <s v="AMER-2021-102036"/>
    <d v="2021-09-21T00:00:00"/>
    <n v="20210921"/>
    <s v="Warren Forsyth"/>
    <s v="Canada"/>
    <s v="Toronto"/>
    <s v="AMER"/>
    <s v="NAMER"/>
    <s v="Chevron"/>
    <x v="0"/>
    <s v="Energy"/>
    <s v="SMB"/>
    <s v="Marketing Suite - Gold"/>
    <s v="JTAMX1VP87"/>
    <n v="199.74"/>
    <n v="6"/>
    <n v="0"/>
    <n v="47.937600000000003"/>
    <x v="11"/>
    <n v="151.80240000000001"/>
    <n v="45.54072"/>
  </r>
  <r>
    <n v="2273"/>
    <s v="AMER-2021-142944"/>
    <d v="2021-03-06T00:00:00"/>
    <n v="20210306"/>
    <s v="Kevin Morrison"/>
    <s v="United States"/>
    <s v="Los Angeles"/>
    <s v="AMER"/>
    <s v="NAMER"/>
    <s v="AmerisourceBergen"/>
    <x v="52"/>
    <s v="Healthcare"/>
    <s v="SMB"/>
    <s v="SaaS Connector Pack"/>
    <s v="AWELYO4PZE"/>
    <n v="435.26"/>
    <n v="7"/>
    <n v="0"/>
    <n v="95.757199999999997"/>
    <x v="29"/>
    <n v="339.50279999999998"/>
    <n v="101.85083999999999"/>
  </r>
  <r>
    <n v="2275"/>
    <s v="AMER-2020-157882"/>
    <d v="2020-10-03T00:00:00"/>
    <n v="20201003"/>
    <s v="Fiona Nolan"/>
    <s v="United States"/>
    <s v="New York City"/>
    <s v="AMER"/>
    <s v="NAMER"/>
    <s v="Sony"/>
    <x v="20"/>
    <s v="Tech"/>
    <s v="Strategic"/>
    <s v="ContactMatcher"/>
    <s v="5ZSJASFKNF"/>
    <n v="143.43199999999999"/>
    <n v="1"/>
    <n v="0.2"/>
    <n v="3.5857999999999999"/>
    <x v="18"/>
    <n v="139.84619999999899"/>
    <n v="41.953859999999693"/>
  </r>
  <r>
    <n v="2277"/>
    <s v="EMEA-2020-104283"/>
    <d v="2020-06-27T00:00:00"/>
    <n v="20200627"/>
    <s v="Sebastian Sharp"/>
    <s v="Ukraine"/>
    <s v="Odessa"/>
    <s v="EMEA"/>
    <s v="EU-EAST"/>
    <s v="ConocoPhillips"/>
    <x v="75"/>
    <s v="Energy"/>
    <s v="SMB"/>
    <s v="Marketing Suite - Gold"/>
    <s v="99EPICP974"/>
    <n v="306.2"/>
    <n v="5"/>
    <n v="0"/>
    <n v="0"/>
    <x v="3"/>
    <n v="306.2"/>
    <n v="91.86"/>
  </r>
  <r>
    <n v="2280"/>
    <s v="AMER-2023-142622"/>
    <d v="2023-10-31T00:00:00"/>
    <n v="20231031"/>
    <s v="Kimberly Harris"/>
    <s v="Canada"/>
    <s v="Toronto"/>
    <s v="AMER"/>
    <s v="NAMER"/>
    <s v="Intel"/>
    <x v="14"/>
    <s v="Tech"/>
    <s v="SMB"/>
    <s v="FinanceHub"/>
    <s v="TBSDIDF1KL"/>
    <n v="97.567999999999998"/>
    <n v="2"/>
    <n v="0.2"/>
    <n v="-6.0979999999999999"/>
    <x v="13"/>
    <n v="103.666"/>
    <n v="31.099799999999998"/>
  </r>
  <r>
    <n v="2283"/>
    <s v="EMEA-2022-132143"/>
    <d v="2022-09-04T00:00:00"/>
    <n v="20220904"/>
    <s v="Carol Berry"/>
    <s v="Saudi Arabia"/>
    <s v="Dhahran"/>
    <s v="EMEA"/>
    <s v="MEA"/>
    <s v="American Express"/>
    <x v="55"/>
    <s v="Finance"/>
    <s v="Strategic"/>
    <s v="Support"/>
    <s v="MXDJDGQATD"/>
    <n v="48.16"/>
    <n v="7"/>
    <n v="0"/>
    <n v="22.153600000000001"/>
    <x v="21"/>
    <n v="26.0063999999999"/>
    <n v="7.8019199999999698"/>
  </r>
  <r>
    <n v="2284"/>
    <s v="APJ-2021-153108"/>
    <d v="2021-03-05T00:00:00"/>
    <n v="20210305"/>
    <s v="Joseph Cameron"/>
    <s v="India"/>
    <s v="Delhi"/>
    <s v="APJ"/>
    <s v="IND"/>
    <s v="Morgan Stanley"/>
    <x v="21"/>
    <s v="Finance"/>
    <s v="SMB"/>
    <s v="Site Analytics"/>
    <s v="UTXBTRUGOT"/>
    <n v="23.92"/>
    <n v="2"/>
    <n v="0"/>
    <n v="6.6976000000000004"/>
    <x v="29"/>
    <n v="17.2224"/>
    <n v="5.1667199999999998"/>
  </r>
  <r>
    <n v="2286"/>
    <s v="EMEA-2022-112676"/>
    <d v="2022-05-06T00:00:00"/>
    <n v="20220506"/>
    <s v="Christian Lyman"/>
    <s v="South Africa"/>
    <s v="Johannesburg"/>
    <s v="EMEA"/>
    <s v="MEA"/>
    <s v="Phillips 66"/>
    <x v="1"/>
    <s v="Energy"/>
    <s v="Strategic"/>
    <s v="Support"/>
    <s v="TKGDNON3IG"/>
    <n v="14.352"/>
    <n v="3"/>
    <n v="0.2"/>
    <n v="5.2026000000000003"/>
    <x v="35"/>
    <n v="9.1494"/>
    <n v="2.7448199999999998"/>
  </r>
  <r>
    <n v="2287"/>
    <s v="EMEA-2023-165687"/>
    <d v="2023-11-18T00:00:00"/>
    <n v="20231118"/>
    <s v="Jacob Vaughan"/>
    <s v="Spain"/>
    <s v="Madrid"/>
    <s v="EMEA"/>
    <s v="EU-WEST"/>
    <s v="BNP Paribas"/>
    <x v="3"/>
    <s v="Finance"/>
    <s v="SMB"/>
    <s v="OneView"/>
    <s v="NSSAIHB8KM"/>
    <n v="35.04"/>
    <n v="2"/>
    <n v="0"/>
    <n v="12.263999999999999"/>
    <x v="23"/>
    <n v="22.776"/>
    <n v="6.8327999999999998"/>
  </r>
  <r>
    <n v="2288"/>
    <s v="AMER-2023-112928"/>
    <d v="2023-06-02T00:00:00"/>
    <n v="20230602"/>
    <s v="Luke Jones"/>
    <s v="Mexico"/>
    <s v="Cancun"/>
    <s v="AMER"/>
    <s v="LATAM"/>
    <s v="Lowes"/>
    <x v="71"/>
    <s v="Retail"/>
    <s v="Strategic"/>
    <s v="OneView"/>
    <s v="2EAK32C2EX"/>
    <n v="17.48"/>
    <n v="5"/>
    <n v="0.2"/>
    <n v="1.3109999999999999"/>
    <x v="27"/>
    <n v="16.169"/>
    <n v="4.8506999999999998"/>
  </r>
  <r>
    <n v="2289"/>
    <s v="AMER-2023-143343"/>
    <d v="2023-06-11T00:00:00"/>
    <n v="20230611"/>
    <s v="Sonia Miller"/>
    <s v="United States"/>
    <s v="New York City"/>
    <s v="AMER"/>
    <s v="NAMER"/>
    <s v="Pfizer"/>
    <x v="6"/>
    <s v="Healthcare"/>
    <s v="SMB"/>
    <s v="ChatBot Plugin"/>
    <s v="RXVZ1YHXSC"/>
    <n v="16.399999999999999"/>
    <n v="5"/>
    <n v="0"/>
    <n v="4.7560000000000002"/>
    <x v="27"/>
    <n v="11.643999999999901"/>
    <n v="3.4931999999999701"/>
  </r>
  <r>
    <n v="2290"/>
    <s v="AMER-2023-115154"/>
    <d v="2023-01-09T00:00:00"/>
    <n v="20230109"/>
    <s v="Karen Welch"/>
    <s v="Canada"/>
    <s v="Toronto"/>
    <s v="AMER"/>
    <s v="NAMER"/>
    <s v="Volkswagen"/>
    <x v="58"/>
    <s v="Manufacturing"/>
    <s v="Strategic"/>
    <s v="ContactMatcher"/>
    <s v="FSZNP6U9W4"/>
    <n v="892.98"/>
    <n v="2"/>
    <n v="0"/>
    <n v="80.368200000000002"/>
    <x v="44"/>
    <n v="812.61180000000002"/>
    <n v="243.78353999999999"/>
  </r>
  <r>
    <n v="2291"/>
    <s v="EMEA-2021-149342"/>
    <d v="2021-04-20T00:00:00"/>
    <n v="20210420"/>
    <s v="Victor Walsh"/>
    <s v="Finland"/>
    <s v="Helsinki"/>
    <s v="EMEA"/>
    <s v="NOR"/>
    <s v="Allianz"/>
    <x v="65"/>
    <s v="Finance"/>
    <s v="Strategic"/>
    <s v="Site Analytics"/>
    <s v="C6W52V9SXV"/>
    <n v="287.97000000000003"/>
    <n v="3"/>
    <n v="0"/>
    <n v="77.751900000000006"/>
    <x v="19"/>
    <n v="210.21809999999999"/>
    <n v="63.065429999999992"/>
  </r>
  <r>
    <n v="2294"/>
    <s v="EMEA-2021-130995"/>
    <d v="2021-11-01T00:00:00"/>
    <n v="20211101"/>
    <s v="Pippa Hunter"/>
    <s v="United Kingdom"/>
    <s v="London"/>
    <s v="EMEA"/>
    <s v="UKIR"/>
    <s v="Samsung Electronics"/>
    <x v="19"/>
    <s v="Tech"/>
    <s v="Strategic"/>
    <s v="Site Analytics"/>
    <s v="L92ZU9D71W"/>
    <n v="4.95"/>
    <n v="1"/>
    <n v="0"/>
    <n v="1.3365"/>
    <x v="6"/>
    <n v="3.6135000000000002"/>
    <n v="1.08405"/>
  </r>
  <r>
    <n v="2295"/>
    <s v="EMEA-2023-127929"/>
    <d v="2023-12-24T00:00:00"/>
    <n v="20231224"/>
    <s v="Carol Berry"/>
    <s v="Saudi Arabia"/>
    <s v="Dhahran"/>
    <s v="EMEA"/>
    <s v="MEA"/>
    <s v="American Express"/>
    <x v="55"/>
    <s v="Finance"/>
    <s v="Strategic"/>
    <s v="SaaS Connector Pack"/>
    <s v="XJDH6KH9J4"/>
    <n v="181.95"/>
    <n v="3"/>
    <n v="0"/>
    <n v="38.209499999999998"/>
    <x v="22"/>
    <n v="143.7405"/>
    <n v="43.122149999999998"/>
  </r>
  <r>
    <n v="2296"/>
    <s v="EMEA-2021-113145"/>
    <d v="2021-11-01T00:00:00"/>
    <n v="20211101"/>
    <s v="Carolyn Murray"/>
    <s v="United Kingdom"/>
    <s v="London"/>
    <s v="EMEA"/>
    <s v="UKIR"/>
    <s v="United Parcel Service"/>
    <x v="66"/>
    <s v="Transportation"/>
    <s v="SMB"/>
    <s v="Support"/>
    <s v="FHN2DS2Z69"/>
    <n v="13.52"/>
    <n v="4"/>
    <n v="0"/>
    <n v="6.2191999999999998"/>
    <x v="6"/>
    <n v="7.3007999999999997"/>
    <n v="2.1902399999999997"/>
  </r>
  <r>
    <n v="2301"/>
    <s v="AMER-2020-162362"/>
    <d v="2020-11-14T00:00:00"/>
    <n v="20201114"/>
    <s v="Pippa Morrison"/>
    <s v="Brazil"/>
    <s v="BrasÃ­lia"/>
    <s v="AMER"/>
    <s v="LATAM"/>
    <s v="Sysco"/>
    <x v="79"/>
    <s v="Consumer Products"/>
    <s v="SMB"/>
    <s v="ContactMatcher"/>
    <s v="RS6FNOG2K5"/>
    <n v="12.72"/>
    <n v="3"/>
    <n v="0"/>
    <n v="6.36"/>
    <x v="7"/>
    <n v="6.36"/>
    <n v="1.9079999999999999"/>
  </r>
  <r>
    <n v="2303"/>
    <s v="EMEA-2022-106558"/>
    <d v="2022-01-17T00:00:00"/>
    <n v="20220117"/>
    <s v="Richard Carr"/>
    <s v="Finland"/>
    <s v="Helsinki"/>
    <s v="EMEA"/>
    <s v="NOR"/>
    <s v="Petrobras"/>
    <x v="85"/>
    <s v="Energy"/>
    <s v="Strategic"/>
    <s v="Data Smasher"/>
    <s v="3IK1RLTB5R"/>
    <n v="316"/>
    <n v="4"/>
    <n v="0"/>
    <n v="31.6"/>
    <x v="12"/>
    <n v="284.39999999999998"/>
    <n v="85.32"/>
  </r>
  <r>
    <n v="2304"/>
    <s v="EMEA-2023-157931"/>
    <d v="2023-09-18T00:00:00"/>
    <n v="20230918"/>
    <s v="Joshua Lyman"/>
    <s v="Finland"/>
    <s v="Helsinki"/>
    <s v="EMEA"/>
    <s v="NOR"/>
    <s v="Fannie Mae"/>
    <x v="27"/>
    <s v="Finance"/>
    <s v="Enterprise"/>
    <s v="FinanceHub"/>
    <s v="X9QUDNL1QD"/>
    <n v="723.92"/>
    <n v="4"/>
    <n v="0"/>
    <n v="188.2192"/>
    <x v="15"/>
    <n v="535.70079999999996"/>
    <n v="160.71023999999997"/>
  </r>
  <r>
    <n v="2306"/>
    <s v="APJ-2022-115574"/>
    <d v="2022-12-24T00:00:00"/>
    <n v="20221224"/>
    <s v="Trevor Clark"/>
    <s v="Australia"/>
    <s v="Sydney"/>
    <s v="APJ"/>
    <s v="ANZ"/>
    <s v="Allianz"/>
    <x v="65"/>
    <s v="Finance"/>
    <s v="Strategic"/>
    <s v="Marketing Suite"/>
    <s v="AY8QX8DP17"/>
    <n v="141.37200000000001"/>
    <n v="2"/>
    <n v="0.3"/>
    <n v="-14.1372"/>
    <x v="5"/>
    <n v="155.50919999999999"/>
    <n v="46.652759999999994"/>
  </r>
  <r>
    <n v="2307"/>
    <s v="APJ-2021-160794"/>
    <d v="2021-08-06T00:00:00"/>
    <n v="20210806"/>
    <s v="Irene Smith"/>
    <s v="Japan"/>
    <s v="Tokyo"/>
    <s v="APJ"/>
    <s v="JAPN"/>
    <s v="Toyota Motor"/>
    <x v="7"/>
    <s v="Manufacturing"/>
    <s v="Strategic"/>
    <s v="Support"/>
    <s v="3ELPZWTIRF"/>
    <n v="27.216000000000001"/>
    <n v="3"/>
    <n v="0.2"/>
    <n v="9.8658000000000001"/>
    <x v="37"/>
    <n v="17.350200000000001"/>
    <n v="5.2050600000000005"/>
  </r>
  <r>
    <n v="2308"/>
    <s v="EMEA-2023-116225"/>
    <d v="2023-11-06T00:00:00"/>
    <n v="20231106"/>
    <s v="Tracey Skinner"/>
    <s v="United Kingdom"/>
    <s v="London"/>
    <s v="EMEA"/>
    <s v="UKIR"/>
    <s v="Comcast"/>
    <x v="51"/>
    <s v="Communications"/>
    <s v="SMB"/>
    <s v="Data Smasher"/>
    <s v="XZNKCRRPWL"/>
    <n v="390.75"/>
    <n v="5"/>
    <n v="0"/>
    <n v="171.93"/>
    <x v="23"/>
    <n v="218.82"/>
    <n v="65.646000000000001"/>
  </r>
  <r>
    <n v="2309"/>
    <s v="AMER-2023-120418"/>
    <d v="2023-06-12T00:00:00"/>
    <n v="20230612"/>
    <s v="Natalie Newman"/>
    <s v="Chile"/>
    <s v="Santiago"/>
    <s v="AMER"/>
    <s v="LATAM"/>
    <s v="Nestle"/>
    <x v="38"/>
    <s v="Consumer Products"/>
    <s v="Enterprise"/>
    <s v="FinanceHub"/>
    <s v="FEYPGZVZ6U"/>
    <n v="280.79199999999997"/>
    <n v="1"/>
    <n v="0.2"/>
    <n v="35.098999999999997"/>
    <x v="27"/>
    <n v="245.69299999999899"/>
    <n v="73.707899999999697"/>
  </r>
  <r>
    <n v="2314"/>
    <s v="EMEA-2023-122035"/>
    <d v="2023-07-21T00:00:00"/>
    <n v="20230721"/>
    <s v="Max Hardacre"/>
    <s v="Croatia"/>
    <s v="Zagreb"/>
    <s v="EMEA"/>
    <s v="EU-WEST"/>
    <s v="China National Petroleum"/>
    <x v="74"/>
    <s v="Energy"/>
    <s v="Strategic"/>
    <s v="FinanceHub"/>
    <s v="EG7FR3FTOI"/>
    <n v="14.62"/>
    <n v="2"/>
    <n v="0"/>
    <n v="6.8714000000000004"/>
    <x v="10"/>
    <n v="7.7485999999999899"/>
    <n v="2.324579999999997"/>
  </r>
  <r>
    <n v="2320"/>
    <s v="EMEA-2021-117828"/>
    <d v="2021-12-23T00:00:00"/>
    <n v="20211223"/>
    <s v="Wanda Gill"/>
    <s v="Spain"/>
    <s v="Murcia"/>
    <s v="EMEA"/>
    <s v="EU-WEST"/>
    <s v="Verizon Communications"/>
    <x v="32"/>
    <s v="Communications"/>
    <s v="SMB"/>
    <s v="OneView"/>
    <s v="JS3RERJ0ZV"/>
    <n v="194.32"/>
    <n v="4"/>
    <n v="0"/>
    <n v="56.352800000000002"/>
    <x v="14"/>
    <n v="137.96719999999999"/>
    <n v="41.390159999999995"/>
  </r>
  <r>
    <n v="2321"/>
    <s v="AMER-2023-165491"/>
    <d v="2023-03-21T00:00:00"/>
    <n v="20230321"/>
    <s v="Harry McGrath"/>
    <s v="Canada"/>
    <s v="Toronto"/>
    <s v="AMER"/>
    <s v="NAMER"/>
    <s v="Valero Energy"/>
    <x v="37"/>
    <s v="Energy"/>
    <s v="Strategic"/>
    <s v="Data Smasher"/>
    <s v="DOUSUUTC1J"/>
    <n v="265.93"/>
    <n v="7"/>
    <n v="0"/>
    <n v="63.8232"/>
    <x v="42"/>
    <n v="202.10679999999999"/>
    <n v="60.632039999999996"/>
  </r>
  <r>
    <n v="2322"/>
    <s v="EMEA-2021-109470"/>
    <d v="2021-12-31T00:00:00"/>
    <n v="20211231"/>
    <s v="Max Ross"/>
    <s v="Ireland"/>
    <s v="Dublin"/>
    <s v="EMEA"/>
    <s v="UKIR"/>
    <s v="Goldman Sachs Group"/>
    <x v="70"/>
    <s v="Finance"/>
    <s v="Strategic"/>
    <s v="ContactMatcher"/>
    <s v="PZLMXFMGLN"/>
    <n v="94.74"/>
    <n v="3"/>
    <n v="0"/>
    <n v="44.527799999999999"/>
    <x v="14"/>
    <n v="50.212199999999903"/>
    <n v="15.06365999999997"/>
  </r>
  <r>
    <n v="2326"/>
    <s v="EMEA-2021-105102"/>
    <d v="2021-09-15T00:00:00"/>
    <n v="20210915"/>
    <s v="James Terry"/>
    <s v="United Kingdom"/>
    <s v="London"/>
    <s v="EMEA"/>
    <s v="UKIR"/>
    <s v="BNP Paribas"/>
    <x v="3"/>
    <s v="Finance"/>
    <s v="Strategic"/>
    <s v="ContactMatcher"/>
    <s v="ZH8TL1OFKB"/>
    <n v="79.872"/>
    <n v="3"/>
    <n v="0.2"/>
    <n v="29.952000000000002"/>
    <x v="11"/>
    <n v="49.92"/>
    <n v="14.975999999999999"/>
  </r>
  <r>
    <n v="2329"/>
    <s v="EMEA-2023-138422"/>
    <d v="2023-09-24T00:00:00"/>
    <n v="20230924"/>
    <s v="Carl Ince"/>
    <s v="Russia"/>
    <s v="Nizhny Novogorod"/>
    <s v="EMEA"/>
    <s v="EU-EAST"/>
    <s v="Intel"/>
    <x v="14"/>
    <s v="Tech"/>
    <s v="Enterprise"/>
    <s v="SaaS Connector Pack - Gold"/>
    <s v="N45TH8GYNU"/>
    <n v="14.352"/>
    <n v="3"/>
    <n v="0.2"/>
    <n v="5.2026000000000003"/>
    <x v="15"/>
    <n v="9.1494"/>
    <n v="2.7448199999999998"/>
  </r>
  <r>
    <n v="2330"/>
    <s v="EMEA-2021-147739"/>
    <d v="2021-12-25T00:00:00"/>
    <n v="20211225"/>
    <s v="Faith Blake"/>
    <s v="France"/>
    <s v="Paris"/>
    <s v="EMEA"/>
    <s v="EU-WEST"/>
    <s v="Bank of America Corp."/>
    <x v="22"/>
    <s v="Finance"/>
    <s v="Strategic"/>
    <s v="SaaS Connector Pack"/>
    <s v="98PY2DU6GL"/>
    <n v="547.13599999999997"/>
    <n v="4"/>
    <n v="0.2"/>
    <n v="-68.391999999999996"/>
    <x v="14"/>
    <n v="615.52800000000002"/>
    <n v="184.6584"/>
  </r>
  <r>
    <n v="2331"/>
    <s v="AMER-2022-155187"/>
    <d v="2022-09-25T00:00:00"/>
    <n v="20220925"/>
    <s v="Richard Davidson"/>
    <s v="United States"/>
    <s v="New York City"/>
    <s v="AMER"/>
    <s v="NAMER"/>
    <s v="Intel"/>
    <x v="14"/>
    <s v="Tech"/>
    <s v="Strategic"/>
    <s v="Marketing Suite - Gold"/>
    <s v="6S89PSGYJH"/>
    <n v="41.96"/>
    <n v="2"/>
    <n v="0"/>
    <n v="2.9371999999999998"/>
    <x v="21"/>
    <n v="39.022799999999997"/>
    <n v="11.706839999999998"/>
  </r>
  <r>
    <n v="2333"/>
    <s v="APJ-2023-169285"/>
    <d v="2023-03-22T00:00:00"/>
    <n v="20230322"/>
    <s v="Leonard Cameron"/>
    <s v="India"/>
    <s v="Mumbai"/>
    <s v="APJ"/>
    <s v="IND"/>
    <s v="Aviva"/>
    <x v="24"/>
    <s v="Finance"/>
    <s v="SMB"/>
    <s v="Support"/>
    <s v="1TB56ANDHL"/>
    <n v="277.39999999999998"/>
    <n v="5"/>
    <n v="0"/>
    <n v="133.15199999999999"/>
    <x v="42"/>
    <n v="144.24799999999999"/>
    <n v="43.274399999999993"/>
  </r>
  <r>
    <n v="2335"/>
    <s v="EMEA-2020-140886"/>
    <d v="2020-09-30T00:00:00"/>
    <n v="20200930"/>
    <s v="Frank Hart"/>
    <s v="South Africa"/>
    <s v="Johannesburg"/>
    <s v="EMEA"/>
    <s v="MEA"/>
    <s v="AT&amp;T"/>
    <x v="60"/>
    <s v="Communications"/>
    <s v="SMB"/>
    <s v="OneView"/>
    <s v="KHXP60XXBY"/>
    <n v="69.215999999999994"/>
    <n v="6"/>
    <n v="0.2"/>
    <n v="11.2476"/>
    <x v="30"/>
    <n v="57.968399999999903"/>
    <n v="17.39051999999997"/>
  </r>
  <r>
    <n v="2336"/>
    <s v="EMEA-2023-152695"/>
    <d v="2023-12-11T00:00:00"/>
    <n v="20231211"/>
    <s v="Jasmine Springer"/>
    <s v="Saudi Arabia"/>
    <s v="Riyadh"/>
    <s v="EMEA"/>
    <s v="MEA"/>
    <s v="Comcast"/>
    <x v="51"/>
    <s v="Communications"/>
    <s v="SMB"/>
    <s v="SaaS Connector Pack - Gold"/>
    <s v="LPEJBEXKGL"/>
    <n v="10.86"/>
    <n v="3"/>
    <n v="0"/>
    <n v="5.1041999999999996"/>
    <x v="22"/>
    <n v="5.7557999999999998"/>
    <n v="1.7267399999999999"/>
  </r>
  <r>
    <n v="2338"/>
    <s v="EMEA-2020-110639"/>
    <d v="2020-08-23T00:00:00"/>
    <n v="20200823"/>
    <s v="Sean Taylor"/>
    <s v="United Kingdom"/>
    <s v="London"/>
    <s v="EMEA"/>
    <s v="UKIR"/>
    <s v="Engie"/>
    <x v="4"/>
    <s v="Energy"/>
    <s v="SMB"/>
    <s v="Support"/>
    <s v="0FIEWTJZK0"/>
    <n v="25.92"/>
    <n v="4"/>
    <n v="0"/>
    <n v="12.441599999999999"/>
    <x v="9"/>
    <n v="13.478400000000001"/>
    <n v="4.04352"/>
  </r>
  <r>
    <n v="2340"/>
    <s v="AMER-2020-121727"/>
    <d v="2020-08-19T00:00:00"/>
    <n v="20200819"/>
    <s v="Kimberly Harris"/>
    <s v="Mexico"/>
    <s v="Mexico City"/>
    <s v="AMER"/>
    <s v="LATAM"/>
    <s v="Intel"/>
    <x v="14"/>
    <s v="Tech"/>
    <s v="SMB"/>
    <s v="ChatBot Plugin"/>
    <s v="JP0KR0511I"/>
    <n v="10.72"/>
    <n v="2"/>
    <n v="0.2"/>
    <n v="1.742"/>
    <x v="9"/>
    <n v="8.9779999999999998"/>
    <n v="2.6934"/>
  </r>
  <r>
    <n v="2341"/>
    <s v="EMEA-2022-137736"/>
    <d v="2022-11-11T00:00:00"/>
    <n v="20221111"/>
    <s v="Andrew Reid"/>
    <s v="Finland"/>
    <s v="Tampere"/>
    <s v="EMEA"/>
    <s v="NOR"/>
    <s v="Verizon Communications"/>
    <x v="32"/>
    <s v="Communications"/>
    <s v="SMB"/>
    <s v="ChatBot Plugin"/>
    <s v="E7P6BIJFCU"/>
    <n v="41.86"/>
    <n v="7"/>
    <n v="0"/>
    <n v="10.465"/>
    <x v="0"/>
    <n v="31.395"/>
    <n v="9.4184999999999999"/>
  </r>
  <r>
    <n v="2342"/>
    <s v="APJ-2020-143231"/>
    <d v="2020-12-31T00:00:00"/>
    <n v="20201231"/>
    <s v="William Lewis"/>
    <s v="South Korea"/>
    <s v="Seoul"/>
    <s v="APJ"/>
    <s v="APAC"/>
    <s v="Fannie Mae"/>
    <x v="27"/>
    <s v="Finance"/>
    <s v="Enterprise"/>
    <s v="SaaS Connector Pack"/>
    <s v="UOXY1HUTYU"/>
    <n v="63.2"/>
    <n v="5"/>
    <n v="0"/>
    <n v="23.384"/>
    <x v="20"/>
    <n v="39.816000000000003"/>
    <n v="11.944800000000001"/>
  </r>
  <r>
    <n v="2344"/>
    <s v="APJ-2020-155894"/>
    <d v="2020-07-26T00:00:00"/>
    <n v="20200726"/>
    <s v="Emma Thomson"/>
    <s v="Australia"/>
    <s v="Sydney"/>
    <s v="APJ"/>
    <s v="ANZ"/>
    <s v="Oracle"/>
    <x v="29"/>
    <s v="Tech"/>
    <s v="SMB"/>
    <s v="Marketing Suite - Gold"/>
    <s v="GW1TFI03YE"/>
    <n v="123.55200000000001"/>
    <n v="3"/>
    <n v="0.2"/>
    <n v="-29.343599999999999"/>
    <x v="39"/>
    <n v="152.8956"/>
    <n v="45.868679999999998"/>
  </r>
  <r>
    <n v="2345"/>
    <s v="EMEA-2022-119025"/>
    <d v="2022-02-22T00:00:00"/>
    <n v="20220222"/>
    <s v="Oliver Coleman"/>
    <s v="Italy"/>
    <s v="Milan"/>
    <s v="EMEA"/>
    <s v="EU"/>
    <s v="Panasonic"/>
    <x v="97"/>
    <s v="Tech"/>
    <s v="Enterprise"/>
    <s v="OneView"/>
    <s v="N5FE5MXOEN"/>
    <n v="490.32"/>
    <n v="9"/>
    <n v="0"/>
    <n v="137.28960000000001"/>
    <x v="47"/>
    <n v="353.03039999999999"/>
    <n v="105.90911999999999"/>
  </r>
  <r>
    <n v="2346"/>
    <s v="APJ-2022-159373"/>
    <d v="2022-03-14T00:00:00"/>
    <n v="20220314"/>
    <s v="Ava Ellison"/>
    <s v="Japan"/>
    <s v="Osaka"/>
    <s v="APJ"/>
    <s v="JAPN"/>
    <s v="Oracle"/>
    <x v="29"/>
    <s v="Tech"/>
    <s v="SMB"/>
    <s v="Support"/>
    <s v="N9RPJKRJMD"/>
    <n v="70.08"/>
    <n v="5"/>
    <n v="0.2"/>
    <n v="24.527999999999999"/>
    <x v="17"/>
    <n v="45.552"/>
    <n v="13.6656"/>
  </r>
  <r>
    <n v="2349"/>
    <s v="AMER-2023-109701"/>
    <d v="2023-12-03T00:00:00"/>
    <n v="20231203"/>
    <s v="Kimberly North"/>
    <s v="United States"/>
    <s v="New York City"/>
    <s v="AMER"/>
    <s v="NAMER"/>
    <s v="Carrefour"/>
    <x v="10"/>
    <s v="Retail"/>
    <s v="Strategic"/>
    <s v="ContactMatcher"/>
    <s v="DEBTO0E8RL"/>
    <n v="9.0239999999999991"/>
    <n v="6"/>
    <n v="0.2"/>
    <n v="3.1583999999999999"/>
    <x v="22"/>
    <n v="5.8655999999999899"/>
    <n v="1.759679999999997"/>
  </r>
  <r>
    <n v="2354"/>
    <s v="AMER-2021-111514"/>
    <d v="2021-08-31T00:00:00"/>
    <n v="20210831"/>
    <s v="Emma Stewart"/>
    <s v="United States"/>
    <s v="Los Angeles"/>
    <s v="AMER"/>
    <s v="NAMER"/>
    <s v="Marathon Petroleum"/>
    <x v="80"/>
    <s v="Energy"/>
    <s v="Strategic"/>
    <s v="Marketing Suite"/>
    <s v="TY2GN8WNGO"/>
    <n v="1552.8309999999999"/>
    <n v="7"/>
    <n v="0.15"/>
    <n v="200.9546"/>
    <x v="37"/>
    <n v="1351.8763999999901"/>
    <n v="405.56291999999701"/>
  </r>
  <r>
    <n v="2358"/>
    <s v="EMEA-2020-148838"/>
    <d v="2020-03-17T00:00:00"/>
    <n v="20200317"/>
    <s v="Christopher James"/>
    <s v="United Kingdom"/>
    <s v="London"/>
    <s v="EMEA"/>
    <s v="UKIR"/>
    <s v="Allstate"/>
    <x v="61"/>
    <s v="Finance"/>
    <s v="Strategic"/>
    <s v="ContactMatcher"/>
    <s v="IW6FN1EJVT"/>
    <n v="1579.7460000000001"/>
    <n v="7"/>
    <n v="0.4"/>
    <n v="-447.59469999999999"/>
    <x v="34"/>
    <n v="2027.3407"/>
    <n v="608.20220999999992"/>
  </r>
  <r>
    <n v="2363"/>
    <s v="AMER-2023-136497"/>
    <d v="2023-04-17T00:00:00"/>
    <n v="20230417"/>
    <s v="Joe Hughes"/>
    <s v="Mexico"/>
    <s v="Mexico City"/>
    <s v="AMER"/>
    <s v="LATAM"/>
    <s v="J.P. Morgan Chase &amp; Co."/>
    <x v="56"/>
    <s v="Finance"/>
    <s v="SMB"/>
    <s v="ContactMatcher"/>
    <s v="7Q47VVFKQL"/>
    <n v="13.71"/>
    <n v="5"/>
    <n v="0.7"/>
    <n v="-10.054"/>
    <x v="4"/>
    <n v="23.763999999999999"/>
    <n v="7.1292"/>
  </r>
  <r>
    <n v="2364"/>
    <s v="EMEA-2022-108637"/>
    <d v="2022-03-14T00:00:00"/>
    <n v="20220314"/>
    <s v="Anna Bower"/>
    <s v="Spain"/>
    <s v="Madrid"/>
    <s v="EMEA"/>
    <s v="EU-WEST"/>
    <s v="Airbus"/>
    <x v="68"/>
    <s v="Manufacturing"/>
    <s v="Enterprise"/>
    <s v="SaaS Connector Pack"/>
    <s v="26EIJEH7WX"/>
    <n v="127.88"/>
    <n v="2"/>
    <n v="0"/>
    <n v="40.921599999999998"/>
    <x v="17"/>
    <n v="86.958399999999997"/>
    <n v="26.087519999999998"/>
  </r>
  <r>
    <n v="2367"/>
    <s v="AMER-2020-102295"/>
    <d v="2020-11-24T00:00:00"/>
    <n v="20201124"/>
    <s v="Adam Nash"/>
    <s v="United States"/>
    <s v="Houston"/>
    <s v="AMER"/>
    <s v="NAMER"/>
    <s v="Aviva"/>
    <x v="24"/>
    <s v="Finance"/>
    <s v="SMB"/>
    <s v="FinanceHub"/>
    <s v="20L65NK277"/>
    <n v="120.712"/>
    <n v="1"/>
    <n v="0.2"/>
    <n v="-18.1068"/>
    <x v="7"/>
    <n v="138.81880000000001"/>
    <n v="41.64564"/>
  </r>
  <r>
    <n v="2368"/>
    <s v="APJ-2023-123659"/>
    <d v="2023-02-11T00:00:00"/>
    <n v="20230211"/>
    <s v="Gabrielle Russell"/>
    <s v="China"/>
    <s v="Shenzhen"/>
    <s v="APJ"/>
    <s v="APAC"/>
    <s v="Engie"/>
    <x v="4"/>
    <s v="Energy"/>
    <s v="SMB"/>
    <s v="Support"/>
    <s v="MFA2TRKNB4"/>
    <n v="23.12"/>
    <n v="4"/>
    <n v="0"/>
    <n v="11.328799999999999"/>
    <x v="31"/>
    <n v="11.7912"/>
    <n v="3.5373600000000001"/>
  </r>
  <r>
    <n v="2369"/>
    <s v="AMER-2022-129469"/>
    <d v="2022-09-24T00:00:00"/>
    <n v="20220924"/>
    <s v="Lillian Hodges"/>
    <s v="Mexico"/>
    <s v="Puerto Vallarta"/>
    <s v="AMER"/>
    <s v="LATAM"/>
    <s v="Merck"/>
    <x v="59"/>
    <s v="Healthcare"/>
    <s v="Strategic"/>
    <s v="SaaS Connector Pack"/>
    <s v="QVSER71Z9D"/>
    <n v="532.70399999999995"/>
    <n v="6"/>
    <n v="0.2"/>
    <n v="-26.635200000000001"/>
    <x v="21"/>
    <n v="559.33920000000001"/>
    <n v="167.80176"/>
  </r>
  <r>
    <n v="2371"/>
    <s v="EMEA-2023-155152"/>
    <d v="2023-07-08T00:00:00"/>
    <n v="20230708"/>
    <s v="Irene Duncan"/>
    <s v="Norway"/>
    <s v="Hordaland"/>
    <s v="EMEA"/>
    <s v="NOR"/>
    <s v="Comcast"/>
    <x v="51"/>
    <s v="Communications"/>
    <s v="Strategic"/>
    <s v="Data Smasher"/>
    <s v="UDN18R57N8"/>
    <n v="252"/>
    <n v="4"/>
    <n v="0"/>
    <n v="93.24"/>
    <x v="10"/>
    <n v="158.76"/>
    <n v="47.627999999999993"/>
  </r>
  <r>
    <n v="2372"/>
    <s v="APJ-2022-159940"/>
    <d v="2022-07-08T00:00:00"/>
    <n v="20220708"/>
    <s v="Colin Bell"/>
    <s v="Australia"/>
    <s v="Melbourne"/>
    <s v="APJ"/>
    <s v="ANZ"/>
    <s v="Enel"/>
    <x v="78"/>
    <s v="Energy"/>
    <s v="Strategic"/>
    <s v="SaaS Connector Pack"/>
    <s v="IP2193I900"/>
    <n v="60.287999999999997"/>
    <n v="8"/>
    <n v="0.6"/>
    <n v="-27.1296"/>
    <x v="16"/>
    <n v="87.417599999999993"/>
    <n v="26.225279999999998"/>
  </r>
  <r>
    <n v="2376"/>
    <s v="EMEA-2023-119669"/>
    <d v="2023-01-25T00:00:00"/>
    <n v="20230125"/>
    <s v="Michelle Thomson"/>
    <s v="Finland"/>
    <s v="Tampere"/>
    <s v="EMEA"/>
    <s v="NOR"/>
    <s v="Anthem"/>
    <x v="84"/>
    <s v="Healthcare"/>
    <s v="SMB"/>
    <s v="Storage"/>
    <s v="ZGVVAO0QEN"/>
    <n v="5.67"/>
    <n v="3"/>
    <n v="0"/>
    <n v="0.1134"/>
    <x v="44"/>
    <n v="5.5565999999999898"/>
    <n v="1.6669799999999968"/>
  </r>
  <r>
    <n v="2377"/>
    <s v="AMER-2020-164616"/>
    <d v="2020-08-19T00:00:00"/>
    <n v="20200819"/>
    <s v="Leonard Dyer"/>
    <s v="Mexico"/>
    <s v="Mexico City"/>
    <s v="AMER"/>
    <s v="LATAM"/>
    <s v="Ford Motor"/>
    <x v="72"/>
    <s v="Manufacturing"/>
    <s v="SMB"/>
    <s v="ContactMatcher"/>
    <s v="WOIVOVG049"/>
    <n v="76.775999999999996"/>
    <n v="4"/>
    <n v="0.7"/>
    <n v="-58.861600000000003"/>
    <x v="9"/>
    <n v="135.63759999999999"/>
    <n v="40.691279999999999"/>
  </r>
  <r>
    <n v="2379"/>
    <s v="AMER-2021-148628"/>
    <d v="2021-12-06T00:00:00"/>
    <n v="20211206"/>
    <s v="Sue Parsons"/>
    <s v="United States"/>
    <s v="Nashville"/>
    <s v="AMER"/>
    <s v="NAMER"/>
    <s v="Walt Disney"/>
    <x v="91"/>
    <s v="Communications"/>
    <s v="Enterprise"/>
    <s v="Support"/>
    <s v="UAT85FJXTT"/>
    <n v="32.75"/>
    <n v="5"/>
    <n v="0"/>
    <n v="15.065"/>
    <x v="14"/>
    <n v="17.684999999999999"/>
    <n v="5.3054999999999994"/>
  </r>
  <r>
    <n v="2380"/>
    <s v="AMER-2022-118052"/>
    <d v="2022-05-07T00:00:00"/>
    <n v="20220507"/>
    <s v="Edward Hardacre"/>
    <s v="Mexico"/>
    <s v="Mexico City"/>
    <s v="AMER"/>
    <s v="LATAM"/>
    <s v="Trafigura Group"/>
    <x v="40"/>
    <s v="Finance"/>
    <s v="Enterprise"/>
    <s v="Storage"/>
    <s v="OCVTRDY1OT"/>
    <n v="7.2160000000000002"/>
    <n v="2"/>
    <n v="0.2"/>
    <n v="1.7138"/>
    <x v="35"/>
    <n v="5.5022000000000002"/>
    <n v="1.65066"/>
  </r>
  <r>
    <n v="2383"/>
    <s v="AMER-2023-117534"/>
    <d v="2023-03-26T00:00:00"/>
    <n v="20230326"/>
    <s v="Jennifer Bailey"/>
    <s v="United States"/>
    <s v="Philadelphia"/>
    <s v="AMER"/>
    <s v="NAMER"/>
    <s v="Cisco Systems"/>
    <x v="42"/>
    <s v="Tech"/>
    <s v="SMB"/>
    <s v="OneView"/>
    <s v="2VVNV06I9U"/>
    <n v="176.04"/>
    <n v="4"/>
    <n v="0"/>
    <n v="45.770400000000002"/>
    <x v="42"/>
    <n v="130.2696"/>
    <n v="39.080880000000001"/>
  </r>
  <r>
    <n v="2388"/>
    <s v="AMER-2021-145065"/>
    <d v="2021-12-12T00:00:00"/>
    <n v="20211212"/>
    <s v="Paul Harris"/>
    <s v="United States"/>
    <s v="Seattle"/>
    <s v="AMER"/>
    <s v="NAMER"/>
    <s v="PepsiCo"/>
    <x v="88"/>
    <s v="Consumer Products"/>
    <s v="SMB"/>
    <s v="Storage"/>
    <s v="PXGCFUMGW5"/>
    <n v="7.86"/>
    <n v="2"/>
    <n v="0"/>
    <n v="3.6156000000000001"/>
    <x v="14"/>
    <n v="4.2443999999999997"/>
    <n v="1.2733199999999998"/>
  </r>
  <r>
    <n v="2390"/>
    <s v="EMEA-2021-127040"/>
    <d v="2021-12-06T00:00:00"/>
    <n v="20211206"/>
    <s v="Michael Lewis"/>
    <s v="United Kingdom"/>
    <s v="London"/>
    <s v="EMEA"/>
    <s v="UKIR"/>
    <s v="Nissan Motor"/>
    <x v="30"/>
    <s v="Transportation"/>
    <s v="SMB"/>
    <s v="Support"/>
    <s v="VS2YJMN6SU"/>
    <n v="6.48"/>
    <n v="1"/>
    <n v="0"/>
    <n v="3.1103999999999998"/>
    <x v="14"/>
    <n v="3.3696000000000002"/>
    <n v="1.01088"/>
  </r>
  <r>
    <n v="2394"/>
    <s v="APJ-2022-128111"/>
    <d v="2022-03-18T00:00:00"/>
    <n v="20220318"/>
    <s v="Jacob Vaughan"/>
    <s v="South Korea"/>
    <s v="Seoul"/>
    <s v="APJ"/>
    <s v="APAC"/>
    <s v="BNP Paribas"/>
    <x v="3"/>
    <s v="Finance"/>
    <s v="SMB"/>
    <s v="ChatBot Plugin"/>
    <s v="IJLSQ9N82H"/>
    <n v="39.68"/>
    <n v="2"/>
    <n v="0"/>
    <n v="10.316800000000001"/>
    <x v="17"/>
    <n v="29.363199999999999"/>
    <n v="8.808959999999999"/>
  </r>
  <r>
    <n v="2395"/>
    <s v="EMEA-2021-137897"/>
    <d v="2021-11-14T00:00:00"/>
    <n v="20211114"/>
    <s v="Christian Lyman"/>
    <s v="United Kingdom"/>
    <s v="London"/>
    <s v="EMEA"/>
    <s v="UKIR"/>
    <s v="Phillips 66"/>
    <x v="1"/>
    <s v="Energy"/>
    <s v="Strategic"/>
    <s v="Data Smasher"/>
    <s v="OIRR27CM0I"/>
    <n v="37.6"/>
    <n v="2"/>
    <n v="0"/>
    <n v="2.2559999999999998"/>
    <x v="6"/>
    <n v="35.344000000000001"/>
    <n v="10.603199999999999"/>
  </r>
  <r>
    <n v="2398"/>
    <s v="AMER-2023-169264"/>
    <d v="2023-08-15T00:00:00"/>
    <n v="20230815"/>
    <s v="Cameron King"/>
    <s v="United States"/>
    <s v="Los Angeles"/>
    <s v="AMER"/>
    <s v="NAMER"/>
    <s v="HSBC Holdings"/>
    <x v="77"/>
    <s v="Finance"/>
    <s v="SMB"/>
    <s v="FinanceHub"/>
    <s v="95U7Y2HMZI"/>
    <n v="5.76"/>
    <n v="2"/>
    <n v="0"/>
    <n v="2.8224"/>
    <x v="43"/>
    <n v="2.93759999999999"/>
    <n v="0.88127999999999695"/>
  </r>
  <r>
    <n v="2400"/>
    <s v="AMER-2023-147361"/>
    <d v="2023-09-10T00:00:00"/>
    <n v="20230910"/>
    <s v="Charles Hart"/>
    <s v="Colombia"/>
    <s v="BogotÃ¡"/>
    <s v="AMER"/>
    <s v="LATAM"/>
    <s v="HonHai Precision Industry"/>
    <x v="54"/>
    <s v="Tech"/>
    <s v="Strategic"/>
    <s v="Marketing Suite - Gold"/>
    <s v="EBNYHAJLT4"/>
    <n v="628.80999999999995"/>
    <n v="7"/>
    <n v="0"/>
    <n v="12.5762"/>
    <x v="15"/>
    <n v="616.23379999999997"/>
    <n v="184.87013999999999"/>
  </r>
  <r>
    <n v="2402"/>
    <s v="EMEA-2023-145877"/>
    <d v="2023-04-02T00:00:00"/>
    <n v="20230402"/>
    <s v="Victoria Ellison"/>
    <s v="Poland"/>
    <s v="Warsaw"/>
    <s v="EMEA"/>
    <s v="EU-WEST"/>
    <s v="Morgan Stanley"/>
    <x v="21"/>
    <s v="Finance"/>
    <s v="SMB"/>
    <s v="Marketing Suite - Gold"/>
    <s v="1PJCY5V2CJ"/>
    <n v="94.2"/>
    <n v="6"/>
    <n v="0"/>
    <n v="23.55"/>
    <x v="4"/>
    <n v="70.650000000000006"/>
    <n v="21.195"/>
  </r>
  <r>
    <n v="2404"/>
    <s v="APJ-2022-110170"/>
    <d v="2022-09-28T00:00:00"/>
    <n v="20220928"/>
    <s v="Paul Martin"/>
    <s v="Japan"/>
    <s v="Kanagawa"/>
    <s v="APJ"/>
    <s v="JAPN"/>
    <s v="BNP Paribas"/>
    <x v="3"/>
    <s v="Finance"/>
    <s v="Strategic"/>
    <s v="Marketing Suite"/>
    <s v="W6XY4SSX27"/>
    <n v="956.66480000000001"/>
    <n v="7"/>
    <n v="0.32"/>
    <n v="-225.0976"/>
    <x v="21"/>
    <n v="1181.7624000000001"/>
    <n v="354.52872000000002"/>
  </r>
  <r>
    <n v="2405"/>
    <s v="AMER-2023-108574"/>
    <d v="2023-10-08T00:00:00"/>
    <n v="20231008"/>
    <s v="Joseph Tucker"/>
    <s v="United States"/>
    <s v="New York City"/>
    <s v="AMER"/>
    <s v="NAMER"/>
    <s v="General Electric"/>
    <x v="89"/>
    <s v="Finance"/>
    <s v="SMB"/>
    <s v="Data Smasher"/>
    <s v="JCDU84KUDZ"/>
    <n v="1115.9100000000001"/>
    <n v="9"/>
    <n v="0"/>
    <n v="200.8638"/>
    <x v="13"/>
    <n v="915.0462"/>
    <n v="274.51385999999997"/>
  </r>
  <r>
    <n v="2408"/>
    <s v="AMER-2023-144589"/>
    <d v="2023-01-21T00:00:00"/>
    <n v="20230121"/>
    <s v="Ava Oliver"/>
    <s v="United States"/>
    <s v="Los Angeles"/>
    <s v="AMER"/>
    <s v="NAMER"/>
    <s v="Sysco"/>
    <x v="79"/>
    <s v="Consumer Products"/>
    <s v="SMB"/>
    <s v="ChatBot Plugin"/>
    <s v="KCCVBW2ES6"/>
    <n v="24.2"/>
    <n v="5"/>
    <n v="0"/>
    <n v="7.9859999999999998"/>
    <x v="44"/>
    <n v="16.213999999999999"/>
    <n v="4.8641999999999994"/>
  </r>
  <r>
    <n v="2410"/>
    <s v="AMER-2023-155985"/>
    <d v="2023-03-24T00:00:00"/>
    <n v="20230324"/>
    <s v="Neil Smith"/>
    <s v="United States"/>
    <s v="Los Angeles"/>
    <s v="AMER"/>
    <s v="NAMER"/>
    <s v="UnitedHealth Group"/>
    <x v="81"/>
    <s v="Healthcare"/>
    <s v="Enterprise"/>
    <s v="SaaS Connector Pack"/>
    <s v="E87GIS4EN3"/>
    <n v="211.84"/>
    <n v="8"/>
    <n v="0"/>
    <n v="76.2624"/>
    <x v="42"/>
    <n v="135.57759999999999"/>
    <n v="40.673279999999998"/>
  </r>
  <r>
    <n v="2411"/>
    <s v="EMEA-2020-162684"/>
    <d v="2020-08-01T00:00:00"/>
    <n v="20200801"/>
    <s v="Maria Edmunds"/>
    <s v="France"/>
    <s v="Paris"/>
    <s v="EMEA"/>
    <s v="EU-WEST"/>
    <s v="Caterpillar"/>
    <x v="95"/>
    <s v="Manufacturing"/>
    <s v="Enterprise"/>
    <s v="Storage"/>
    <s v="7UT02TJTTY"/>
    <n v="5.68"/>
    <n v="2"/>
    <n v="0.2"/>
    <n v="1.917"/>
    <x v="9"/>
    <n v="3.7629999999999999"/>
    <n v="1.1289"/>
  </r>
  <r>
    <n v="2412"/>
    <s v="AMER-2021-142041"/>
    <d v="2021-06-07T00:00:00"/>
    <n v="20210607"/>
    <s v="Sophie Poole"/>
    <s v="United States"/>
    <s v="New York City"/>
    <s v="AMER"/>
    <s v="NAMER"/>
    <s v="Pfizer"/>
    <x v="6"/>
    <s v="Healthcare"/>
    <s v="Strategic"/>
    <s v="ContactMatcher"/>
    <s v="NUN6FRQO6X"/>
    <n v="7.52"/>
    <n v="5"/>
    <n v="0.2"/>
    <n v="2.6320000000000001"/>
    <x v="40"/>
    <n v="4.8879999999999999"/>
    <n v="1.4663999999999999"/>
  </r>
  <r>
    <n v="2413"/>
    <s v="AMER-2020-151295"/>
    <d v="2020-11-12T00:00:00"/>
    <n v="20201112"/>
    <s v="Jonathan Ball"/>
    <s v="United States"/>
    <s v="New York City"/>
    <s v="AMER"/>
    <s v="NAMER"/>
    <s v="AmerisourceBergen"/>
    <x v="52"/>
    <s v="Healthcare"/>
    <s v="SMB"/>
    <s v="Support"/>
    <s v="3P30GCKAQR"/>
    <n v="11.96"/>
    <n v="2"/>
    <n v="0"/>
    <n v="5.8604000000000003"/>
    <x v="7"/>
    <n v="6.0995999999999997"/>
    <n v="1.8298799999999997"/>
  </r>
  <r>
    <n v="2415"/>
    <s v="EMEA-2022-156300"/>
    <d v="2022-12-30T00:00:00"/>
    <n v="20221230"/>
    <s v="Owen Ferguson"/>
    <s v="Italy"/>
    <s v="Milan"/>
    <s v="EMEA"/>
    <s v="EU"/>
    <s v="Nissan Motor"/>
    <x v="30"/>
    <s v="Transportation"/>
    <s v="SMB"/>
    <s v="FinanceHub"/>
    <s v="WCUIMC5GO9"/>
    <n v="754.45"/>
    <n v="5"/>
    <n v="0"/>
    <n v="60.356000000000002"/>
    <x v="5"/>
    <n v="694.09400000000005"/>
    <n v="208.22820000000002"/>
  </r>
  <r>
    <n v="2416"/>
    <s v="APJ-2021-146087"/>
    <d v="2021-07-06T00:00:00"/>
    <n v="20210706"/>
    <s v="Tracey Dickens"/>
    <s v="South Korea"/>
    <s v="Incheon"/>
    <s v="APJ"/>
    <s v="APAC"/>
    <s v="Mitsubishi"/>
    <x v="82"/>
    <s v="Manufacturing"/>
    <s v="Enterprise"/>
    <s v="Marketing Suite"/>
    <s v="EWIYYPYTEQ"/>
    <n v="301.95999999999998"/>
    <n v="2"/>
    <n v="0"/>
    <n v="60.392000000000003"/>
    <x v="38"/>
    <n v="241.56799999999899"/>
    <n v="72.4703999999997"/>
  </r>
  <r>
    <n v="2417"/>
    <s v="APJ-2023-168655"/>
    <d v="2023-10-13T00:00:00"/>
    <n v="20231013"/>
    <s v="Jasmine McDonald"/>
    <s v="New Zealand"/>
    <s v="Auckland"/>
    <s v="APJ"/>
    <s v="ANZ"/>
    <s v="Philip Morris International"/>
    <x v="39"/>
    <s v="Consumer Products"/>
    <s v="Strategic"/>
    <s v="Data Smasher"/>
    <s v="S4U1VBXAY8"/>
    <n v="595"/>
    <n v="5"/>
    <n v="0"/>
    <n v="95.2"/>
    <x v="13"/>
    <n v="499.8"/>
    <n v="149.94"/>
  </r>
  <r>
    <n v="2419"/>
    <s v="EMEA-2022-107202"/>
    <d v="2022-05-22T00:00:00"/>
    <n v="20220522"/>
    <s v="Karen Mathis"/>
    <s v="Israel"/>
    <s v="Jerusalem"/>
    <s v="EMEA"/>
    <s v="EU-EAST"/>
    <s v="Pemex"/>
    <x v="18"/>
    <s v="Energy"/>
    <s v="Strategic"/>
    <s v="Big Ol Database"/>
    <s v="WV9B1NZ7XH"/>
    <n v="2396.4"/>
    <n v="10"/>
    <n v="0.2"/>
    <n v="179.73"/>
    <x v="35"/>
    <n v="2216.67"/>
    <n v="665.00099999999998"/>
  </r>
  <r>
    <n v="2420"/>
    <s v="AMER-2023-159597"/>
    <d v="2023-11-10T00:00:00"/>
    <n v="20231110"/>
    <s v="Brandon Vaughan"/>
    <s v="United States"/>
    <s v="Austin"/>
    <s v="AMER"/>
    <s v="NAMER"/>
    <s v="Walt Disney"/>
    <x v="91"/>
    <s v="Communications"/>
    <s v="Strategic"/>
    <s v="Marketing Suite - Gold"/>
    <s v="2U1TN6962Q"/>
    <n v="63.56"/>
    <n v="2"/>
    <n v="0"/>
    <n v="3.1779999999999999"/>
    <x v="23"/>
    <n v="60.381999999999998"/>
    <n v="18.114599999999999"/>
  </r>
  <r>
    <n v="2422"/>
    <s v="APJ-2022-155551"/>
    <d v="2022-04-19T00:00:00"/>
    <n v="20220419"/>
    <s v="Cameron Oliver"/>
    <s v="Australia"/>
    <s v="Hobart"/>
    <s v="APJ"/>
    <s v="ANZ"/>
    <s v="UnitedHealth Group"/>
    <x v="81"/>
    <s v="Healthcare"/>
    <s v="Enterprise"/>
    <s v="Marketing Suite - Gold"/>
    <s v="GJ9WHZCPQM"/>
    <n v="230.376"/>
    <n v="3"/>
    <n v="0.2"/>
    <n v="-48.954900000000002"/>
    <x v="25"/>
    <n v="279.33089999999999"/>
    <n v="83.799269999999993"/>
  </r>
  <r>
    <n v="2424"/>
    <s v="AMER-2023-147669"/>
    <d v="2023-12-26T00:00:00"/>
    <n v="20231226"/>
    <s v="Tracey Skinner"/>
    <s v="Mexico"/>
    <s v="Puerto Vallarta"/>
    <s v="AMER"/>
    <s v="LATAM"/>
    <s v="Comcast"/>
    <x v="51"/>
    <s v="Communications"/>
    <s v="SMB"/>
    <s v="Data Smasher"/>
    <s v="NLGQOF3RX7"/>
    <n v="158.928"/>
    <n v="7"/>
    <n v="0.2"/>
    <n v="41.718600000000002"/>
    <x v="22"/>
    <n v="117.20939999999899"/>
    <n v="35.162819999999698"/>
  </r>
  <r>
    <n v="2428"/>
    <s v="APJ-2022-169922"/>
    <d v="2022-06-12T00:00:00"/>
    <n v="20220612"/>
    <s v="Jonathan Clark"/>
    <s v="Japan"/>
    <s v="Hyogo"/>
    <s v="APJ"/>
    <s v="JAPN"/>
    <s v="Allstate"/>
    <x v="61"/>
    <s v="Finance"/>
    <s v="Strategic"/>
    <s v="ContactMatcher"/>
    <s v="8ZBGP7V9OR"/>
    <n v="1.3440000000000001"/>
    <n v="4"/>
    <n v="0.8"/>
    <n v="-2.1503999999999999"/>
    <x v="1"/>
    <n v="3.49439999999999"/>
    <n v="1.048319999999997"/>
  </r>
  <r>
    <n v="2431"/>
    <s v="AMER-2023-100748"/>
    <d v="2023-05-14T00:00:00"/>
    <n v="20230514"/>
    <s v="Gordon Greene"/>
    <s v="United States"/>
    <s v="Los Angeles"/>
    <s v="AMER"/>
    <s v="NAMER"/>
    <s v="Lowes"/>
    <x v="71"/>
    <s v="Retail"/>
    <s v="Enterprise"/>
    <s v="FinanceHub"/>
    <s v="0VNO6MK76B"/>
    <n v="58.48"/>
    <n v="8"/>
    <n v="0"/>
    <n v="27.485600000000002"/>
    <x v="24"/>
    <n v="30.994399999999899"/>
    <n v="9.2983199999999702"/>
  </r>
  <r>
    <n v="2432"/>
    <s v="AMER-2023-129805"/>
    <d v="2023-12-29T00:00:00"/>
    <n v="20231229"/>
    <s v="Paul Martin"/>
    <s v="Canada"/>
    <s v="Toronto"/>
    <s v="AMER"/>
    <s v="NAMER"/>
    <s v="BNP Paribas"/>
    <x v="3"/>
    <s v="Finance"/>
    <s v="Strategic"/>
    <s v="SaaS Connector Pack"/>
    <s v="81P4F05UO2"/>
    <n v="7.4"/>
    <n v="2"/>
    <n v="0"/>
    <n v="3.0339999999999998"/>
    <x v="22"/>
    <n v="4.3659999999999997"/>
    <n v="1.3097999999999999"/>
  </r>
  <r>
    <n v="2433"/>
    <s v="EMEA-2020-148586"/>
    <d v="2020-03-25T00:00:00"/>
    <n v="20200325"/>
    <s v="Evan Jackson"/>
    <s v="United Kingdom"/>
    <s v="London"/>
    <s v="EMEA"/>
    <s v="UKIR"/>
    <s v="Allianz"/>
    <x v="65"/>
    <s v="Finance"/>
    <s v="SMB"/>
    <s v="FinanceHub"/>
    <s v="6SVS7S7OX8"/>
    <n v="366.786"/>
    <n v="7"/>
    <n v="0.1"/>
    <n v="65.206400000000002"/>
    <x v="34"/>
    <n v="301.57960000000003"/>
    <n v="90.473880000000008"/>
  </r>
  <r>
    <n v="2434"/>
    <s v="APJ-2023-112613"/>
    <d v="2023-05-29T00:00:00"/>
    <n v="20230529"/>
    <s v="Bella Mackenzie"/>
    <s v="Japan"/>
    <s v="Tokyo"/>
    <s v="APJ"/>
    <s v="JAPN"/>
    <s v="Allianz"/>
    <x v="65"/>
    <s v="Finance"/>
    <s v="SMB"/>
    <s v="Site Analytics"/>
    <s v="8XO0FVN9V4"/>
    <n v="54.368000000000002"/>
    <n v="4"/>
    <n v="0.2"/>
    <n v="4.0776000000000003"/>
    <x v="24"/>
    <n v="50.290399999999998"/>
    <n v="15.087119999999999"/>
  </r>
  <r>
    <n v="2435"/>
    <s v="EMEA-2021-154746"/>
    <d v="2021-11-14T00:00:00"/>
    <n v="20211114"/>
    <s v="Christian Lyman"/>
    <s v="Spain"/>
    <s v="Madrid"/>
    <s v="EMEA"/>
    <s v="EU-WEST"/>
    <s v="Phillips 66"/>
    <x v="1"/>
    <s v="Energy"/>
    <s v="Strategic"/>
    <s v="SaaS Connector Pack - Gold"/>
    <s v="5N6IT412AM"/>
    <n v="33.96"/>
    <n v="2"/>
    <n v="0"/>
    <n v="16.98"/>
    <x v="6"/>
    <n v="16.98"/>
    <n v="5.0940000000000003"/>
  </r>
  <r>
    <n v="2437"/>
    <s v="APJ-2023-140053"/>
    <d v="2023-07-04T00:00:00"/>
    <n v="20230704"/>
    <s v="Ian Ross"/>
    <s v="New Zealand"/>
    <s v="Auckland"/>
    <s v="APJ"/>
    <s v="ANZ"/>
    <s v="Procter &amp; Gamble"/>
    <x v="16"/>
    <s v="Consumer Products"/>
    <s v="SMB"/>
    <s v="SaaS Connector Pack"/>
    <s v="SXBGQGFP6U"/>
    <n v="545.85"/>
    <n v="9"/>
    <n v="0"/>
    <n v="114.6285"/>
    <x v="10"/>
    <n v="431.22149999999999"/>
    <n v="129.36644999999999"/>
  </r>
  <r>
    <n v="2438"/>
    <s v="EMEA-2020-164210"/>
    <d v="2020-11-18T00:00:00"/>
    <n v="20201118"/>
    <s v="Kevin Brown"/>
    <s v="Russia"/>
    <s v="Moscow"/>
    <s v="EMEA"/>
    <s v="EU-EAST"/>
    <s v="Siemens"/>
    <x v="13"/>
    <s v="Manufacturing"/>
    <s v="SMB"/>
    <s v="ContactMatcher"/>
    <s v="10V574OMSY"/>
    <n v="145.97999999999999"/>
    <n v="2"/>
    <n v="0.5"/>
    <n v="-99.266400000000004"/>
    <x v="7"/>
    <n v="245.24639999999999"/>
    <n v="73.573920000000001"/>
  </r>
  <r>
    <n v="2440"/>
    <s v="EMEA-2023-139948"/>
    <d v="2023-07-18T00:00:00"/>
    <n v="20230718"/>
    <s v="Gordon Burgess"/>
    <s v="Germany"/>
    <s v="Cologne"/>
    <s v="EMEA"/>
    <s v="EU-WEST"/>
    <s v="Pemex"/>
    <x v="18"/>
    <s v="Energy"/>
    <s v="SMB"/>
    <s v="SaaS Connector Pack"/>
    <s v="6H4UEZV2W8"/>
    <n v="7.9039999999999999"/>
    <n v="2"/>
    <n v="0.2"/>
    <n v="2.1736"/>
    <x v="10"/>
    <n v="5.7303999999999897"/>
    <n v="1.7191199999999969"/>
  </r>
  <r>
    <n v="2441"/>
    <s v="AMER-2022-146934"/>
    <d v="2022-05-23T00:00:00"/>
    <n v="20220523"/>
    <s v="Brian Peters"/>
    <s v="Argentina"/>
    <s v="Rosario"/>
    <s v="AMER"/>
    <s v="LATAM"/>
    <s v="China National Petroleum"/>
    <x v="74"/>
    <s v="Energy"/>
    <s v="SMB"/>
    <s v="Site Analytics"/>
    <s v="EM73HCX9Y3"/>
    <n v="345"/>
    <n v="5"/>
    <n v="0"/>
    <n v="86.25"/>
    <x v="35"/>
    <n v="258.75"/>
    <n v="77.625"/>
  </r>
  <r>
    <n v="2447"/>
    <s v="AMER-2021-100573"/>
    <d v="2021-09-25T00:00:00"/>
    <n v="20210925"/>
    <s v="Joanne Blake"/>
    <s v="United States"/>
    <s v="New York City"/>
    <s v="AMER"/>
    <s v="NAMER"/>
    <s v="PepsiCo"/>
    <x v="88"/>
    <s v="Consumer Products"/>
    <s v="SMB"/>
    <s v="SaaS Connector Pack - Gold"/>
    <s v="9CMPU6J7O9"/>
    <n v="17.48"/>
    <n v="2"/>
    <n v="0"/>
    <n v="8.2156000000000002"/>
    <x v="11"/>
    <n v="9.2644000000000002"/>
    <n v="2.7793199999999998"/>
  </r>
  <r>
    <n v="2448"/>
    <s v="EMEA-2022-119165"/>
    <d v="2022-11-01T00:00:00"/>
    <n v="20221101"/>
    <s v="Zoe Ferguson"/>
    <s v="France"/>
    <s v="Paris"/>
    <s v="EMEA"/>
    <s v="EU-WEST"/>
    <s v="Cigna"/>
    <x v="69"/>
    <s v="Healthcare"/>
    <s v="SMB"/>
    <s v="FinanceHub"/>
    <s v="136Q306JH5"/>
    <n v="492.83499999999998"/>
    <n v="5"/>
    <n v="0.3"/>
    <n v="-14.081"/>
    <x v="0"/>
    <n v="506.916"/>
    <n v="152.07479999999998"/>
  </r>
  <r>
    <n v="2449"/>
    <s v="AMER-2021-128027"/>
    <d v="2021-09-14T00:00:00"/>
    <n v="20210914"/>
    <s v="Eric Forsyth"/>
    <s v="Colombia"/>
    <s v="MedellÃ­n"/>
    <s v="AMER"/>
    <s v="LATAM"/>
    <s v="Lukoil"/>
    <x v="86"/>
    <s v="Energy"/>
    <s v="SMB"/>
    <s v="Marketing Suite - Gold"/>
    <s v="Q8DPONVUKC"/>
    <n v="269.49"/>
    <n v="3"/>
    <n v="0"/>
    <n v="5.3898000000000001"/>
    <x v="11"/>
    <n v="264.10019999999997"/>
    <n v="79.230059999999995"/>
  </r>
  <r>
    <n v="2450"/>
    <s v="AMER-2022-140207"/>
    <d v="2022-11-06T00:00:00"/>
    <n v="20221106"/>
    <s v="Bernadette Nolan"/>
    <s v="United States"/>
    <s v="Chicago"/>
    <s v="AMER"/>
    <s v="NAMER"/>
    <s v="Royal Dutch Shell"/>
    <x v="2"/>
    <s v="Energy"/>
    <s v="Enterprise"/>
    <s v="ContactMatcher"/>
    <s v="ZVKIWBA0BX"/>
    <n v="29.12"/>
    <n v="5"/>
    <n v="0.2"/>
    <n v="9.8279999999999994"/>
    <x v="0"/>
    <n v="19.292000000000002"/>
    <n v="5.7876000000000003"/>
  </r>
  <r>
    <n v="2451"/>
    <s v="EMEA-2023-140949"/>
    <d v="2023-03-18T00:00:00"/>
    <n v="20230318"/>
    <s v="Leonard Poole"/>
    <s v="United Kingdom"/>
    <s v="London"/>
    <s v="EMEA"/>
    <s v="UKIR"/>
    <s v="Trafigura Group"/>
    <x v="40"/>
    <s v="Finance"/>
    <s v="SMB"/>
    <s v="FinanceHub"/>
    <s v="LALSYHZXXT"/>
    <n v="18.75"/>
    <n v="5"/>
    <n v="0"/>
    <n v="9"/>
    <x v="42"/>
    <n v="9.75"/>
    <n v="2.9249999999999998"/>
  </r>
  <r>
    <n v="2460"/>
    <s v="AMER-2023-138548"/>
    <d v="2023-08-16T00:00:00"/>
    <n v="20230816"/>
    <s v="Alison Howard"/>
    <s v="Argentina"/>
    <s v="Rosario"/>
    <s v="AMER"/>
    <s v="LATAM"/>
    <s v="Kroger"/>
    <x v="57"/>
    <s v="Retail"/>
    <s v="SMB"/>
    <s v="OneView"/>
    <s v="WGLRLL1DKG"/>
    <n v="97.84"/>
    <n v="2"/>
    <n v="0"/>
    <n v="25.438400000000001"/>
    <x v="43"/>
    <n v="72.401600000000002"/>
    <n v="21.720479999999998"/>
  </r>
  <r>
    <n v="2461"/>
    <s v="AMER-2021-142419"/>
    <d v="2021-07-11T00:00:00"/>
    <n v="20210711"/>
    <s v="Benjamin Hughes"/>
    <s v="Canada"/>
    <s v="Toronto"/>
    <s v="AMER"/>
    <s v="NAMER"/>
    <s v="Apple"/>
    <x v="73"/>
    <s v="Tech"/>
    <s v="SMB"/>
    <s v="Support"/>
    <s v="6WSO4F7K6L"/>
    <n v="29.97"/>
    <n v="3"/>
    <n v="0"/>
    <n v="13.486499999999999"/>
    <x v="38"/>
    <n v="16.483499999999999"/>
    <n v="4.9450499999999993"/>
  </r>
  <r>
    <n v="2463"/>
    <s v="EMEA-2023-148691"/>
    <d v="2023-12-04T00:00:00"/>
    <n v="20231204"/>
    <s v="Nicola Butler"/>
    <s v="United Kingdom"/>
    <s v="London"/>
    <s v="EMEA"/>
    <s v="UKIR"/>
    <s v="Target"/>
    <x v="67"/>
    <s v="Retail"/>
    <s v="SMB"/>
    <s v="ContactMatcher"/>
    <s v="UWQTCQY8LX"/>
    <n v="83.92"/>
    <n v="5"/>
    <n v="0.2"/>
    <n v="29.372"/>
    <x v="22"/>
    <n v="54.548000000000002"/>
    <n v="16.3644"/>
  </r>
  <r>
    <n v="2467"/>
    <s v="EMEA-2023-128755"/>
    <d v="2023-05-05T00:00:00"/>
    <n v="20230505"/>
    <s v="Ryan Oliver"/>
    <s v="Spain"/>
    <s v="Granada"/>
    <s v="EMEA"/>
    <s v="EU-WEST"/>
    <s v="CVS Health"/>
    <x v="48"/>
    <s v="Retail"/>
    <s v="SMB"/>
    <s v="Support"/>
    <s v="R3BCF4YD9X"/>
    <n v="9.11"/>
    <n v="1"/>
    <n v="0"/>
    <n v="4.0994999999999999"/>
    <x v="24"/>
    <n v="5.0104999999999897"/>
    <n v="1.5031499999999969"/>
  </r>
  <r>
    <n v="2471"/>
    <s v="EMEA-2022-135923"/>
    <d v="2022-01-22T00:00:00"/>
    <n v="20220122"/>
    <s v="Felicity Peake"/>
    <s v="Sweden"/>
    <s v="Gothenburg"/>
    <s v="EMEA"/>
    <s v="NOR"/>
    <s v="Procter &amp; Gamble"/>
    <x v="16"/>
    <s v="Consumer Products"/>
    <s v="SMB"/>
    <s v="SaaS Connector Pack"/>
    <s v="VAR6V4BA69"/>
    <n v="14.272"/>
    <n v="8"/>
    <n v="0.2"/>
    <n v="4.2816000000000001"/>
    <x v="12"/>
    <n v="9.9903999999999993"/>
    <n v="2.9971199999999998"/>
  </r>
  <r>
    <n v="2474"/>
    <s v="AMER-2022-114972"/>
    <d v="2022-11-04T00:00:00"/>
    <n v="20221104"/>
    <s v="Adam Manning"/>
    <s v="United States"/>
    <s v="New York City"/>
    <s v="AMER"/>
    <s v="NAMER"/>
    <s v="Amazon"/>
    <x v="44"/>
    <s v="Tech"/>
    <s v="SMB"/>
    <s v="FinanceHub"/>
    <s v="OAFIQ53T55"/>
    <n v="217.584"/>
    <n v="2"/>
    <n v="0.2"/>
    <n v="-29.9178"/>
    <x v="0"/>
    <n v="247.5018"/>
    <n v="74.250540000000001"/>
  </r>
  <r>
    <n v="2478"/>
    <s v="AMER-2023-102750"/>
    <d v="2023-09-05T00:00:00"/>
    <n v="20230905"/>
    <s v="Alan Gill"/>
    <s v="United States"/>
    <s v="New York City"/>
    <s v="AMER"/>
    <s v="NAMER"/>
    <s v="Panasonic"/>
    <x v="97"/>
    <s v="Tech"/>
    <s v="Strategic"/>
    <s v="ContactMatcher"/>
    <s v="608ZS2XH2M"/>
    <n v="1322.3520000000001"/>
    <n v="3"/>
    <n v="0.2"/>
    <n v="-99.176400000000001"/>
    <x v="15"/>
    <n v="1421.5283999999999"/>
    <n v="426.45851999999996"/>
  </r>
  <r>
    <n v="2479"/>
    <s v="EMEA-2020-145212"/>
    <d v="2020-09-13T00:00:00"/>
    <n v="20200913"/>
    <s v="Joshua Glover"/>
    <s v="United Kingdom"/>
    <s v="London"/>
    <s v="EMEA"/>
    <s v="UKIR"/>
    <s v="Sprint Nextel"/>
    <x v="64"/>
    <s v="Communications"/>
    <s v="SMB"/>
    <s v="ChatBot Plugin"/>
    <s v="AIQ2V8Y1DQ"/>
    <n v="5.46"/>
    <n v="3"/>
    <n v="0"/>
    <n v="1.4742"/>
    <x v="30"/>
    <n v="3.9857999999999998"/>
    <n v="1.1957399999999998"/>
  </r>
  <r>
    <n v="2480"/>
    <s v="APJ-2023-141992"/>
    <d v="2023-06-20T00:00:00"/>
    <n v="20230620"/>
    <s v="Ian McGrath"/>
    <s v="Japan"/>
    <s v="Aichi"/>
    <s v="APJ"/>
    <s v="JAPN"/>
    <s v="Apple"/>
    <x v="73"/>
    <s v="Tech"/>
    <s v="SMB"/>
    <s v="Support"/>
    <s v="9F3CJ6N1JO"/>
    <n v="11.183999999999999"/>
    <n v="1"/>
    <n v="0.2"/>
    <n v="0.83879999999999999"/>
    <x v="27"/>
    <n v="10.345199999999901"/>
    <n v="3.1035599999999701"/>
  </r>
  <r>
    <n v="2482"/>
    <s v="AMER-2023-147956"/>
    <d v="2023-12-25T00:00:00"/>
    <n v="20231225"/>
    <s v="Joanne Robertson"/>
    <s v="Canada"/>
    <s v="Toronto"/>
    <s v="AMER"/>
    <s v="NAMER"/>
    <s v="Ford Motor"/>
    <x v="72"/>
    <s v="Manufacturing"/>
    <s v="SMB"/>
    <s v="Marketing Suite - Gold"/>
    <s v="HYXMP7QKDR"/>
    <n v="1003.62"/>
    <n v="6"/>
    <n v="0"/>
    <n v="0"/>
    <x v="22"/>
    <n v="1003.62"/>
    <n v="301.08600000000001"/>
  </r>
  <r>
    <n v="2483"/>
    <s v="AMER-2023-126067"/>
    <d v="2023-08-29T00:00:00"/>
    <n v="20230829"/>
    <s v="Carl Ince"/>
    <s v="Canada"/>
    <s v="Toronto"/>
    <s v="AMER"/>
    <s v="NAMER"/>
    <s v="Intel"/>
    <x v="14"/>
    <s v="Tech"/>
    <s v="Enterprise"/>
    <s v="Site Analytics"/>
    <s v="N490CC070V"/>
    <n v="35.167999999999999"/>
    <n v="4"/>
    <n v="0.2"/>
    <n v="11.429600000000001"/>
    <x v="43"/>
    <n v="23.738399999999999"/>
    <n v="7.1215199999999994"/>
  </r>
  <r>
    <n v="2487"/>
    <s v="APJ-2021-104514"/>
    <d v="2021-01-02T00:00:00"/>
    <n v="20210102"/>
    <s v="Felicity King"/>
    <s v="Philippines"/>
    <s v="Manila"/>
    <s v="APJ"/>
    <s v="APAC"/>
    <s v="CVS Health"/>
    <x v="48"/>
    <s v="Retail"/>
    <s v="Strategic"/>
    <s v="Marketing Suite - Gold"/>
    <s v="MCR46IX2YM"/>
    <n v="85.52"/>
    <n v="2"/>
    <n v="0"/>
    <n v="22.235199999999999"/>
    <x v="26"/>
    <n v="63.284799999999997"/>
    <n v="18.985439999999997"/>
  </r>
  <r>
    <n v="2490"/>
    <s v="EMEA-2021-141040"/>
    <d v="2021-10-09T00:00:00"/>
    <n v="20211009"/>
    <s v="Warren Abraham"/>
    <s v="United Kingdom"/>
    <s v="London"/>
    <s v="EMEA"/>
    <s v="UKIR"/>
    <s v="Aetna"/>
    <x v="28"/>
    <s v="Healthcare"/>
    <s v="SMB"/>
    <s v="Site Analytics"/>
    <s v="9H9HXJLM09"/>
    <n v="631.96"/>
    <n v="4"/>
    <n v="0"/>
    <n v="303.3408"/>
    <x v="2"/>
    <n v="328.61919999999998"/>
    <n v="98.585759999999993"/>
  </r>
  <r>
    <n v="2492"/>
    <s v="AMER-2020-113579"/>
    <d v="2020-12-13T00:00:00"/>
    <n v="20201213"/>
    <s v="Jan Watson"/>
    <s v="United States"/>
    <s v="New York City"/>
    <s v="AMER"/>
    <s v="NAMER"/>
    <s v="Valero Energy"/>
    <x v="37"/>
    <s v="Energy"/>
    <s v="SMB"/>
    <s v="Support"/>
    <s v="A5TEE0E6WM"/>
    <n v="90.24"/>
    <n v="6"/>
    <n v="0"/>
    <n v="41.510399999999997"/>
    <x v="20"/>
    <n v="48.729599999999998"/>
    <n v="14.618879999999999"/>
  </r>
  <r>
    <n v="2493"/>
    <s v="EMEA-2020-144624"/>
    <d v="2020-11-19T00:00:00"/>
    <n v="20201119"/>
    <s v="Keith Mills"/>
    <s v="United Kingdom"/>
    <s v="Glasgow"/>
    <s v="EMEA"/>
    <s v="UKIR"/>
    <s v="ConocoPhillips"/>
    <x v="75"/>
    <s v="Energy"/>
    <s v="SMB"/>
    <s v="Site Analytics"/>
    <s v="EKCIL45SA2"/>
    <n v="4548.8100000000004"/>
    <n v="7"/>
    <n v="0"/>
    <n v="1228.1786999999999"/>
    <x v="7"/>
    <n v="3320.6313"/>
    <n v="996.18939"/>
  </r>
  <r>
    <n v="2494"/>
    <s v="APJ-2022-146206"/>
    <d v="2022-09-11T00:00:00"/>
    <n v="20220911"/>
    <s v="Leonard Parsons"/>
    <s v="Japan"/>
    <s v="Tokyo"/>
    <s v="APJ"/>
    <s v="JAPN"/>
    <s v="Ford Motor"/>
    <x v="72"/>
    <s v="Manufacturing"/>
    <s v="SMB"/>
    <s v="ContactMatcher"/>
    <s v="4L92I8PDEN"/>
    <n v="300.93"/>
    <n v="5"/>
    <n v="0.3"/>
    <n v="-34.392000000000003"/>
    <x v="21"/>
    <n v="335.322"/>
    <n v="100.5966"/>
  </r>
  <r>
    <n v="2496"/>
    <s v="APJ-2020-136644"/>
    <d v="2020-06-16T00:00:00"/>
    <n v="20200616"/>
    <s v="Jake Mackenzie"/>
    <s v="India"/>
    <s v="Bangalore"/>
    <s v="APJ"/>
    <s v="IND"/>
    <s v="Glencore"/>
    <x v="15"/>
    <s v="Misc"/>
    <s v="SMB"/>
    <s v="FinanceHub"/>
    <s v="UJN638SJFL"/>
    <n v="647.84"/>
    <n v="8"/>
    <n v="0"/>
    <n v="32.392000000000003"/>
    <x v="3"/>
    <n v="615.44799999999998"/>
    <n v="184.6344"/>
  </r>
  <r>
    <n v="2497"/>
    <s v="AMER-2021-122371"/>
    <d v="2021-09-26T00:00:00"/>
    <n v="20210926"/>
    <s v="Jennifer Roberts"/>
    <s v="United States"/>
    <s v="Seattle"/>
    <s v="AMER"/>
    <s v="NAMER"/>
    <s v="Oracle"/>
    <x v="29"/>
    <s v="Tech"/>
    <s v="Enterprise"/>
    <s v="Marketing Suite - Gold"/>
    <s v="259R4FINEI"/>
    <n v="64.17"/>
    <n v="3"/>
    <n v="0"/>
    <n v="18.609300000000001"/>
    <x v="11"/>
    <n v="45.560699999999997"/>
    <n v="13.668209999999998"/>
  </r>
  <r>
    <n v="2499"/>
    <s v="AMER-2022-126935"/>
    <d v="2022-05-20T00:00:00"/>
    <n v="20220520"/>
    <s v="Alison Coleman"/>
    <s v="United States"/>
    <s v="Los Angeles"/>
    <s v="AMER"/>
    <s v="NAMER"/>
    <s v="Philip Morris International"/>
    <x v="39"/>
    <s v="Consumer Products"/>
    <s v="Strategic"/>
    <s v="ContactMatcher"/>
    <s v="0PIM1WDSLP"/>
    <n v="9.5839999999999996"/>
    <n v="1"/>
    <n v="0.2"/>
    <n v="3.3544"/>
    <x v="35"/>
    <n v="6.2295999999999996"/>
    <n v="1.8688799999999999"/>
  </r>
  <r>
    <n v="2500"/>
    <s v="EMEA-2023-133781"/>
    <d v="2023-06-23T00:00:00"/>
    <n v="20230623"/>
    <s v="Joshua Glover"/>
    <s v="Germany"/>
    <s v="Hamburg"/>
    <s v="EMEA"/>
    <s v="EU-WEST"/>
    <s v="Sprint Nextel"/>
    <x v="64"/>
    <s v="Communications"/>
    <s v="SMB"/>
    <s v="SaaS Connector Pack - Gold"/>
    <s v="CDZ3B8A36V"/>
    <n v="37.607999999999997"/>
    <n v="3"/>
    <n v="0.2"/>
    <n v="12.6927"/>
    <x v="27"/>
    <n v="24.915299999999899"/>
    <n v="7.474589999999969"/>
  </r>
  <r>
    <n v="2501"/>
    <s v="APJ-2023-131618"/>
    <d v="2023-06-18T00:00:00"/>
    <n v="20230618"/>
    <s v="Rose Ball"/>
    <s v="Australia"/>
    <s v="Brisbane"/>
    <s v="APJ"/>
    <s v="ANZ"/>
    <s v="Target"/>
    <x v="67"/>
    <s v="Retail"/>
    <s v="Strategic"/>
    <s v="Support"/>
    <s v="KOPRII3XUG"/>
    <n v="12.224"/>
    <n v="2"/>
    <n v="0.2"/>
    <n v="4.4311999999999996"/>
    <x v="27"/>
    <n v="7.7927999999999997"/>
    <n v="2.3378399999999999"/>
  </r>
  <r>
    <n v="2504"/>
    <s v="AMER-2022-149482"/>
    <d v="2022-11-15T00:00:00"/>
    <n v="20221115"/>
    <s v="Ryan Thomson"/>
    <s v="United States"/>
    <s v="Los Angeles"/>
    <s v="AMER"/>
    <s v="NAMER"/>
    <s v="Johnson &amp; Johnson"/>
    <x v="53"/>
    <s v="Healthcare"/>
    <s v="SMB"/>
    <s v="FinanceHub"/>
    <s v="RVX7H3DBXO"/>
    <n v="7.38"/>
    <n v="2"/>
    <n v="0"/>
    <n v="3.4685999999999999"/>
    <x v="0"/>
    <n v="3.9114"/>
    <n v="1.1734199999999999"/>
  </r>
  <r>
    <n v="2505"/>
    <s v="AMER-2020-143917"/>
    <d v="2020-07-25T00:00:00"/>
    <n v="20200725"/>
    <s v="Trevor Langdon"/>
    <s v="United States"/>
    <s v="Los Angeles"/>
    <s v="AMER"/>
    <s v="NAMER"/>
    <s v="Target"/>
    <x v="67"/>
    <s v="Retail"/>
    <s v="SMB"/>
    <s v="Marketing Suite - Gold"/>
    <s v="S07T18ALJF"/>
    <n v="53.72"/>
    <n v="4"/>
    <n v="0"/>
    <n v="15.041600000000001"/>
    <x v="39"/>
    <n v="38.678399999999897"/>
    <n v="11.603519999999969"/>
  </r>
  <r>
    <n v="2508"/>
    <s v="APJ-2021-120397"/>
    <d v="2021-07-02T00:00:00"/>
    <n v="20210702"/>
    <s v="Connor Paige"/>
    <s v="Japan"/>
    <s v="Tokyo"/>
    <s v="APJ"/>
    <s v="JAPN"/>
    <s v="AT&amp;T"/>
    <x v="60"/>
    <s v="Communications"/>
    <s v="SMB"/>
    <s v="OneView"/>
    <s v="T27GNLOJLC"/>
    <n v="32.783999999999999"/>
    <n v="4"/>
    <n v="0.8"/>
    <n v="-85.238399999999999"/>
    <x v="38"/>
    <n v="118.0224"/>
    <n v="35.40672"/>
  </r>
  <r>
    <n v="2509"/>
    <s v="AMER-2023-163902"/>
    <d v="2023-03-03T00:00:00"/>
    <n v="20230303"/>
    <s v="Sam Alsop"/>
    <s v="United States"/>
    <s v="New York City"/>
    <s v="AMER"/>
    <s v="NAMER"/>
    <s v="Petrobras"/>
    <x v="85"/>
    <s v="Energy"/>
    <s v="Strategic"/>
    <s v="Site Analytics"/>
    <s v="WQUGVC6B4U"/>
    <n v="196.77600000000001"/>
    <n v="3"/>
    <n v="0.2"/>
    <n v="14.7582"/>
    <x v="42"/>
    <n v="182.01779999999999"/>
    <n v="54.605339999999998"/>
  </r>
  <r>
    <n v="2511"/>
    <s v="APJ-2022-136812"/>
    <d v="2022-11-19T00:00:00"/>
    <n v="20221119"/>
    <s v="Donna Bailey"/>
    <s v="Singapore"/>
    <s v="Singapore"/>
    <s v="APJ"/>
    <s v="APAC"/>
    <s v="Exxon Mobil"/>
    <x v="83"/>
    <s v="Energy"/>
    <s v="Enterprise"/>
    <s v="Marketing Suite - Gold"/>
    <s v="2LVZQ54LP6"/>
    <n v="1117.92"/>
    <n v="4"/>
    <n v="0"/>
    <n v="55.896000000000001"/>
    <x v="0"/>
    <n v="1062.0239999999999"/>
    <n v="318.60719999999998"/>
  </r>
  <r>
    <n v="2512"/>
    <s v="EMEA-2021-102722"/>
    <d v="2021-04-18T00:00:00"/>
    <n v="20210418"/>
    <s v="Frank Hart"/>
    <s v="Czech Republic"/>
    <s v="Prague"/>
    <s v="EMEA"/>
    <s v="EU-EAST"/>
    <s v="AT&amp;T"/>
    <x v="60"/>
    <s v="Communications"/>
    <s v="SMB"/>
    <s v="Data Smasher"/>
    <s v="H0HXQK2Q6Q"/>
    <n v="106.5"/>
    <n v="6"/>
    <n v="0"/>
    <n v="41.534999999999997"/>
    <x v="19"/>
    <n v="64.965000000000003"/>
    <n v="19.4895"/>
  </r>
  <r>
    <n v="2513"/>
    <s v="EMEA-2023-155089"/>
    <d v="2023-12-03T00:00:00"/>
    <n v="20231203"/>
    <s v="Christian Kerr"/>
    <s v="Germany"/>
    <s v="Cologne"/>
    <s v="EMEA"/>
    <s v="EU-WEST"/>
    <s v="Volkswagen"/>
    <x v="58"/>
    <s v="Manufacturing"/>
    <s v="Enterprise"/>
    <s v="ContactMatcher"/>
    <s v="EKCLQCSCQC"/>
    <n v="45.66"/>
    <n v="5"/>
    <n v="0.7"/>
    <n v="-33.484000000000002"/>
    <x v="22"/>
    <n v="79.144000000000005"/>
    <n v="23.743200000000002"/>
  </r>
  <r>
    <n v="2514"/>
    <s v="APJ-2022-124506"/>
    <d v="2022-11-12T00:00:00"/>
    <n v="20221112"/>
    <s v="Chloe Underwood"/>
    <s v="Australia"/>
    <s v="Sydney"/>
    <s v="APJ"/>
    <s v="ANZ"/>
    <s v="American Express"/>
    <x v="55"/>
    <s v="Finance"/>
    <s v="Strategic"/>
    <s v="Data Smasher"/>
    <s v="RYZM9HU6CP"/>
    <n v="95.968000000000004"/>
    <n v="4"/>
    <n v="0.2"/>
    <n v="1.1996"/>
    <x v="0"/>
    <n v="94.7684"/>
    <n v="28.430519999999998"/>
  </r>
  <r>
    <n v="2516"/>
    <s v="AMER-2020-106572"/>
    <d v="2020-09-05T00:00:00"/>
    <n v="20200905"/>
    <s v="Cameron King"/>
    <s v="Mexico"/>
    <s v="Guadalajara"/>
    <s v="AMER"/>
    <s v="LATAM"/>
    <s v="HSBC Holdings"/>
    <x v="77"/>
    <s v="Finance"/>
    <s v="SMB"/>
    <s v="Marketing Suite - Gold"/>
    <s v="M272YGLG0K"/>
    <n v="264.32"/>
    <n v="2"/>
    <n v="0.2"/>
    <n v="19.824000000000002"/>
    <x v="30"/>
    <n v="244.49599999999899"/>
    <n v="73.348799999999699"/>
  </r>
  <r>
    <n v="2517"/>
    <s v="APJ-2020-128888"/>
    <d v="2020-11-15T00:00:00"/>
    <n v="20201115"/>
    <s v="Cameron Bower"/>
    <s v="Japan"/>
    <s v="Tokyo"/>
    <s v="APJ"/>
    <s v="JAPN"/>
    <s v="Toyota Motor"/>
    <x v="7"/>
    <s v="Manufacturing"/>
    <s v="SMB"/>
    <s v="SaaS Connector Pack - Gold"/>
    <s v="HWHUZXV0B9"/>
    <n v="604.65599999999995"/>
    <n v="9"/>
    <n v="0.2"/>
    <n v="204.07140000000001"/>
    <x v="7"/>
    <n v="400.584599999999"/>
    <n v="120.17537999999969"/>
  </r>
  <r>
    <n v="2518"/>
    <s v="AMER-2023-123134"/>
    <d v="2023-05-03T00:00:00"/>
    <n v="20230503"/>
    <s v="Austin Newman"/>
    <s v="Argentina"/>
    <s v="CÃ³rdoba"/>
    <s v="AMER"/>
    <s v="LATAM"/>
    <s v="Banco Santander"/>
    <x v="17"/>
    <s v="Finance"/>
    <s v="Strategic"/>
    <s v="SaaS Connector Pack"/>
    <s v="2WPSW73CO6"/>
    <n v="129.93"/>
    <n v="3"/>
    <n v="0"/>
    <n v="12.993"/>
    <x v="24"/>
    <n v="116.937"/>
    <n v="35.081099999999999"/>
  </r>
  <r>
    <n v="2519"/>
    <s v="APJ-2022-124352"/>
    <d v="2022-10-16T00:00:00"/>
    <n v="20221016"/>
    <s v="Charles Buckland"/>
    <s v="Singapore"/>
    <s v="Singapore"/>
    <s v="APJ"/>
    <s v="APAC"/>
    <s v="Carrefour"/>
    <x v="10"/>
    <s v="Retail"/>
    <s v="Enterprise"/>
    <s v="FinanceHub"/>
    <s v="ETOB6WVSQV"/>
    <n v="20.16"/>
    <n v="7"/>
    <n v="0"/>
    <n v="9.8783999999999992"/>
    <x v="32"/>
    <n v="10.281599999999999"/>
    <n v="3.0844799999999997"/>
  </r>
  <r>
    <n v="2525"/>
    <s v="APJ-2021-124541"/>
    <d v="2021-04-06T00:00:00"/>
    <n v="20210406"/>
    <s v="Caroline Smith"/>
    <s v="Japan"/>
    <s v="Tokyo"/>
    <s v="APJ"/>
    <s v="JAPN"/>
    <s v="J.P. Morgan Chase &amp; Co."/>
    <x v="56"/>
    <s v="Finance"/>
    <s v="SMB"/>
    <s v="ChatBot Plugin"/>
    <s v="F7F5ZHO011"/>
    <n v="42.048000000000002"/>
    <n v="9"/>
    <n v="0.2"/>
    <n v="5.2560000000000002"/>
    <x v="19"/>
    <n v="36.792000000000002"/>
    <n v="11.037599999999999"/>
  </r>
  <r>
    <n v="2530"/>
    <s v="EMEA-2020-108707"/>
    <d v="2020-10-24T00:00:00"/>
    <n v="20201024"/>
    <s v="Christian Kerr"/>
    <s v="Germany"/>
    <s v="Stuttgart"/>
    <s v="EMEA"/>
    <s v="EU-WEST"/>
    <s v="Volkswagen"/>
    <x v="58"/>
    <s v="Manufacturing"/>
    <s v="Enterprise"/>
    <s v="Support"/>
    <s v="YZ13OJ8EH2"/>
    <n v="10.368"/>
    <n v="2"/>
    <n v="0.2"/>
    <n v="3.6288"/>
    <x v="18"/>
    <n v="6.7392000000000003"/>
    <n v="2.02176"/>
  </r>
  <r>
    <n v="2531"/>
    <s v="EMEA-2020-111500"/>
    <d v="2020-08-17T00:00:00"/>
    <n v="20200817"/>
    <s v="Fiona Allan"/>
    <s v="United Arab Emirates"/>
    <s v="Abu Dhabi"/>
    <s v="EMEA"/>
    <s v="MEA"/>
    <s v="Ford Motor"/>
    <x v="72"/>
    <s v="Manufacturing"/>
    <s v="Strategic"/>
    <s v="Support"/>
    <s v="SQ8GR3Z5BG"/>
    <n v="114.2"/>
    <n v="5"/>
    <n v="0"/>
    <n v="52.531999999999996"/>
    <x v="9"/>
    <n v="61.667999999999999"/>
    <n v="18.500399999999999"/>
  </r>
  <r>
    <n v="2535"/>
    <s v="EMEA-2023-117723"/>
    <d v="2023-08-16T00:00:00"/>
    <n v="20230816"/>
    <s v="Richard Carr"/>
    <s v="France"/>
    <s v="Paris"/>
    <s v="EMEA"/>
    <s v="EU-WEST"/>
    <s v="Petrobras"/>
    <x v="85"/>
    <s v="Energy"/>
    <s v="Strategic"/>
    <s v="Marketing Suite - Gold"/>
    <s v="TE63JG573C"/>
    <n v="1801.6320000000001"/>
    <n v="6"/>
    <n v="0.2"/>
    <n v="-337.80599999999998"/>
    <x v="43"/>
    <n v="2139.4380000000001"/>
    <n v="641.83140000000003"/>
  </r>
  <r>
    <n v="2536"/>
    <s v="AMER-2021-143238"/>
    <d v="2021-09-06T00:00:00"/>
    <n v="20210906"/>
    <s v="Molly Grant"/>
    <s v="United States"/>
    <s v="Jacksonville"/>
    <s v="AMER"/>
    <s v="NAMER"/>
    <s v="Itochu"/>
    <x v="33"/>
    <s v="Finance"/>
    <s v="Strategic"/>
    <s v="Data Smasher"/>
    <s v="SFIHF1RE9Y"/>
    <n v="46.32"/>
    <n v="4"/>
    <n v="0"/>
    <n v="18.064800000000002"/>
    <x v="11"/>
    <n v="28.255199999999999"/>
    <n v="8.4765599999999992"/>
  </r>
  <r>
    <n v="2537"/>
    <s v="AMER-2021-168746"/>
    <d v="2021-01-27T00:00:00"/>
    <n v="20210127"/>
    <s v="Irene Walsh"/>
    <s v="Mexico"/>
    <s v="Tijuana"/>
    <s v="AMER"/>
    <s v="LATAM"/>
    <s v="Wells Fargo"/>
    <x v="9"/>
    <s v="Finance"/>
    <s v="SMB"/>
    <s v="FinanceHub"/>
    <s v="2YG6RSPXFO"/>
    <n v="181.98599999999999"/>
    <n v="2"/>
    <n v="0.3"/>
    <n v="-54.595799999999997"/>
    <x v="26"/>
    <n v="236.58179999999999"/>
    <n v="70.97453999999999"/>
  </r>
  <r>
    <n v="2540"/>
    <s v="AMER-2021-113404"/>
    <d v="2021-07-16T00:00:00"/>
    <n v="20210716"/>
    <s v="Sophie Poole"/>
    <s v="United States"/>
    <s v="Los Angeles"/>
    <s v="AMER"/>
    <s v="NAMER"/>
    <s v="Pfizer"/>
    <x v="6"/>
    <s v="Healthcare"/>
    <s v="Strategic"/>
    <s v="FinanceHub"/>
    <s v="N0L58ZRG5Y"/>
    <n v="1348.704"/>
    <n v="6"/>
    <n v="0.2"/>
    <n v="-219.1644"/>
    <x v="38"/>
    <n v="1567.8683999999901"/>
    <n v="470.360519999997"/>
  </r>
  <r>
    <n v="2542"/>
    <s v="AMER-2022-144792"/>
    <d v="2022-05-01T00:00:00"/>
    <n v="20220501"/>
    <s v="Irene Lambert"/>
    <s v="Chile"/>
    <s v="Puente Alto"/>
    <s v="AMER"/>
    <s v="LATAM"/>
    <s v="Banco Santander"/>
    <x v="17"/>
    <s v="Finance"/>
    <s v="Strategic"/>
    <s v="SaaS Connector Pack"/>
    <s v="51Q9UXH0IJ"/>
    <n v="111.88800000000001"/>
    <n v="7"/>
    <n v="0.2"/>
    <n v="22.377600000000001"/>
    <x v="35"/>
    <n v="89.510400000000004"/>
    <n v="26.853120000000001"/>
  </r>
  <r>
    <n v="2543"/>
    <s v="EMEA-2020-164385"/>
    <d v="2020-09-26T00:00:00"/>
    <n v="20200926"/>
    <s v="Charles Wilkins"/>
    <s v="France"/>
    <s v="Paris"/>
    <s v="EMEA"/>
    <s v="EU-WEST"/>
    <s v="CVS Health"/>
    <x v="48"/>
    <s v="Retail"/>
    <s v="Strategic"/>
    <s v="OneView"/>
    <s v="U0GZ1X643P"/>
    <n v="143.952"/>
    <n v="3"/>
    <n v="0.2"/>
    <n v="14.395200000000001"/>
    <x v="30"/>
    <n v="129.55680000000001"/>
    <n v="38.867040000000003"/>
  </r>
  <r>
    <n v="2544"/>
    <s v="APJ-2022-114174"/>
    <d v="2022-09-09T00:00:00"/>
    <n v="20220909"/>
    <s v="Lisa Peake"/>
    <s v="South Korea"/>
    <s v="Seoul"/>
    <s v="APJ"/>
    <s v="APAC"/>
    <s v="CVS Health"/>
    <x v="48"/>
    <s v="Retail"/>
    <s v="Enterprise"/>
    <s v="Marketing Suite"/>
    <s v="EI8UXFOQ23"/>
    <n v="173.94"/>
    <n v="3"/>
    <n v="0"/>
    <n v="13.9152"/>
    <x v="21"/>
    <n v="160.0248"/>
    <n v="48.007439999999995"/>
  </r>
  <r>
    <n v="2546"/>
    <s v="AMER-2023-108070"/>
    <d v="2023-04-17T00:00:00"/>
    <n v="20230417"/>
    <s v="Anne Lee"/>
    <s v="United States"/>
    <s v="Chicago"/>
    <s v="AMER"/>
    <s v="NAMER"/>
    <s v="Oracle"/>
    <x v="29"/>
    <s v="Tech"/>
    <s v="SMB"/>
    <s v="Marketing Suite - Gold"/>
    <s v="XL39JH2SR5"/>
    <n v="205.92"/>
    <n v="4"/>
    <n v="0"/>
    <n v="2.0592000000000001"/>
    <x v="4"/>
    <n v="203.86079999999899"/>
    <n v="61.158239999999694"/>
  </r>
  <r>
    <n v="2548"/>
    <s v="AMER-2021-128090"/>
    <d v="2021-08-16T00:00:00"/>
    <n v="20210816"/>
    <s v="Keith Mills"/>
    <s v="Chile"/>
    <s v="Santiago"/>
    <s v="AMER"/>
    <s v="LATAM"/>
    <s v="ConocoPhillips"/>
    <x v="75"/>
    <s v="Energy"/>
    <s v="SMB"/>
    <s v="ChatBot Plugin"/>
    <s v="TSGIZUDE2R"/>
    <n v="2.3039999999999998"/>
    <n v="1"/>
    <n v="0.2"/>
    <n v="0.25919999999999999"/>
    <x v="37"/>
    <n v="2.0448"/>
    <n v="0.61343999999999999"/>
  </r>
  <r>
    <n v="2552"/>
    <s v="EMEA-2023-101042"/>
    <d v="2023-11-20T00:00:00"/>
    <n v="20231120"/>
    <s v="Carolyn Parr"/>
    <s v="Ireland"/>
    <s v="Dublin"/>
    <s v="EMEA"/>
    <s v="UKIR"/>
    <s v="Valero Energy"/>
    <x v="37"/>
    <s v="Energy"/>
    <s v="SMB"/>
    <s v="SaaS Connector Pack"/>
    <s v="8MS2STQL9X"/>
    <n v="821.88"/>
    <n v="6"/>
    <n v="0"/>
    <n v="213.68879999999999"/>
    <x v="23"/>
    <n v="608.19119999999998"/>
    <n v="182.45735999999999"/>
  </r>
  <r>
    <n v="2554"/>
    <s v="AMER-2022-155439"/>
    <d v="2022-09-15T00:00:00"/>
    <n v="20220915"/>
    <s v="Max Marshall"/>
    <s v="Colombia"/>
    <s v="MedellÃ­n"/>
    <s v="AMER"/>
    <s v="LATAM"/>
    <s v="Boeing"/>
    <x v="36"/>
    <s v="Manufacturing"/>
    <s v="Enterprise"/>
    <s v="Support"/>
    <s v="4KNW457MMK"/>
    <n v="25.92"/>
    <n v="4"/>
    <n v="0"/>
    <n v="12.441599999999999"/>
    <x v="21"/>
    <n v="13.478400000000001"/>
    <n v="4.04352"/>
  </r>
  <r>
    <n v="2555"/>
    <s v="EMEA-2022-118626"/>
    <d v="2022-08-16T00:00:00"/>
    <n v="20220816"/>
    <s v="Max James"/>
    <s v="Germany"/>
    <s v="Munich"/>
    <s v="EMEA"/>
    <s v="EU-WEST"/>
    <s v="Mitsubishi"/>
    <x v="82"/>
    <s v="Manufacturing"/>
    <s v="SMB"/>
    <s v="Site Analytics"/>
    <s v="D7O4BVUOBR"/>
    <n v="705.54399999999998"/>
    <n v="7"/>
    <n v="0.2"/>
    <n v="70.554400000000001"/>
    <x v="28"/>
    <n v="634.9896"/>
    <n v="190.49688"/>
  </r>
  <r>
    <n v="2556"/>
    <s v="EMEA-2021-111458"/>
    <d v="2021-09-26T00:00:00"/>
    <n v="20210926"/>
    <s v="Sally Berry"/>
    <s v="United Kingdom"/>
    <s v="London"/>
    <s v="EMEA"/>
    <s v="UKIR"/>
    <s v="Tesco"/>
    <x v="23"/>
    <s v="Retail"/>
    <s v="SMB"/>
    <s v="Data Smasher"/>
    <s v="ZIYYYIA9EF"/>
    <n v="50"/>
    <n v="2"/>
    <n v="0"/>
    <n v="12"/>
    <x v="11"/>
    <n v="38"/>
    <n v="11.4"/>
  </r>
  <r>
    <n v="2557"/>
    <s v="APJ-2022-126844"/>
    <d v="2022-10-09T00:00:00"/>
    <n v="20221009"/>
    <s v="Ian Butler"/>
    <s v="Japan"/>
    <s v="Tokyo"/>
    <s v="APJ"/>
    <s v="JAPN"/>
    <s v="China National Petroleum"/>
    <x v="74"/>
    <s v="Energy"/>
    <s v="Strategic"/>
    <s v="SaaS Connector Pack"/>
    <s v="P8YILHMWZ4"/>
    <n v="51.712000000000003"/>
    <n v="8"/>
    <n v="0.6"/>
    <n v="-32.32"/>
    <x v="32"/>
    <n v="84.031999999999996"/>
    <n v="25.209599999999998"/>
  </r>
  <r>
    <n v="2558"/>
    <s v="EMEA-2021-112508"/>
    <d v="2021-03-24T00:00:00"/>
    <n v="20210324"/>
    <s v="Trevor Clark"/>
    <s v="Germany"/>
    <s v="Hanover"/>
    <s v="EMEA"/>
    <s v="EU-WEST"/>
    <s v="Allianz"/>
    <x v="65"/>
    <s v="Finance"/>
    <s v="Strategic"/>
    <s v="OneView"/>
    <s v="LFMJCTY59M"/>
    <n v="6.992"/>
    <n v="2"/>
    <n v="0.2"/>
    <n v="0.52439999999999998"/>
    <x v="29"/>
    <n v="6.4676"/>
    <n v="1.94028"/>
  </r>
  <r>
    <n v="2559"/>
    <s v="EMEA-2021-147788"/>
    <d v="2021-05-31T00:00:00"/>
    <n v="20210531"/>
    <s v="Ava Oliver"/>
    <s v="Turkey"/>
    <s v="Istanbul"/>
    <s v="EMEA"/>
    <s v="MEA"/>
    <s v="Sysco"/>
    <x v="79"/>
    <s v="Consumer Products"/>
    <s v="SMB"/>
    <s v="Marketing Suite"/>
    <s v="U6KDDLDJ7T"/>
    <n v="1406.86"/>
    <n v="7"/>
    <n v="0"/>
    <n v="140.68600000000001"/>
    <x v="33"/>
    <n v="1266.174"/>
    <n v="379.85219999999998"/>
  </r>
  <r>
    <n v="2562"/>
    <s v="EMEA-2021-144288"/>
    <d v="2021-12-25T00:00:00"/>
    <n v="20211225"/>
    <s v="Tracey Knox"/>
    <s v="South Africa"/>
    <s v="Johannesburg"/>
    <s v="EMEA"/>
    <s v="MEA"/>
    <s v="Gazprom"/>
    <x v="45"/>
    <s v="Energy"/>
    <s v="SMB"/>
    <s v="FinanceHub"/>
    <s v="ZA1S7T35C5"/>
    <n v="9.2159999999999993"/>
    <n v="4"/>
    <n v="0.2"/>
    <n v="3.3408000000000002"/>
    <x v="14"/>
    <n v="5.8751999999999898"/>
    <n v="1.7625599999999968"/>
  </r>
  <r>
    <n v="2564"/>
    <s v="EMEA-2021-110632"/>
    <d v="2021-03-17T00:00:00"/>
    <n v="20210317"/>
    <s v="Justin Carr"/>
    <s v="United Kingdom"/>
    <s v="London"/>
    <s v="EMEA"/>
    <s v="UKIR"/>
    <s v="ConocoPhillips"/>
    <x v="75"/>
    <s v="Energy"/>
    <s v="Strategic"/>
    <s v="Data Smasher"/>
    <s v="4RWFC4448G"/>
    <n v="15.02"/>
    <n v="1"/>
    <n v="0"/>
    <n v="2.7035999999999998"/>
    <x v="29"/>
    <n v="12.3164"/>
    <n v="3.6949199999999998"/>
  </r>
  <r>
    <n v="2566"/>
    <s v="EMEA-2023-109589"/>
    <d v="2023-12-22T00:00:00"/>
    <n v="20231222"/>
    <s v="Ian Sharp"/>
    <s v="Ireland"/>
    <s v="Dublin"/>
    <s v="EMEA"/>
    <s v="UKIR"/>
    <s v="AT&amp;T"/>
    <x v="60"/>
    <s v="Communications"/>
    <s v="SMB"/>
    <s v="Data Smasher"/>
    <s v="Q4ERHQR0BG"/>
    <n v="71"/>
    <n v="4"/>
    <n v="0"/>
    <n v="27.69"/>
    <x v="22"/>
    <n v="43.31"/>
    <n v="12.993"/>
  </r>
  <r>
    <n v="2567"/>
    <s v="AMER-2023-123967"/>
    <d v="2023-11-02T00:00:00"/>
    <n v="20231102"/>
    <s v="Joseph Cameron"/>
    <s v="Canada"/>
    <s v="Montreal"/>
    <s v="AMER"/>
    <s v="NAMER"/>
    <s v="Morgan Stanley"/>
    <x v="21"/>
    <s v="Finance"/>
    <s v="SMB"/>
    <s v="ContactMatcher"/>
    <s v="VMUDDW13VU"/>
    <n v="25.12"/>
    <n v="5"/>
    <n v="0.2"/>
    <n v="7.85"/>
    <x v="23"/>
    <n v="17.27"/>
    <n v="5.181"/>
  </r>
  <r>
    <n v="2569"/>
    <s v="EMEA-2023-148929"/>
    <d v="2023-09-08T00:00:00"/>
    <n v="20230908"/>
    <s v="Lisa Lee"/>
    <s v="United Kingdom"/>
    <s v="London"/>
    <s v="EMEA"/>
    <s v="UKIR"/>
    <s v="Boeing"/>
    <x v="36"/>
    <s v="Manufacturing"/>
    <s v="Strategic"/>
    <s v="Marketing Suite - Gold"/>
    <s v="V40LD72ZS7"/>
    <n v="478.08"/>
    <n v="8"/>
    <n v="0"/>
    <n v="133.86240000000001"/>
    <x v="15"/>
    <n v="344.21759999999898"/>
    <n v="103.26527999999969"/>
  </r>
  <r>
    <n v="2570"/>
    <s v="AMER-2023-134404"/>
    <d v="2023-12-28T00:00:00"/>
    <n v="20231228"/>
    <s v="Carol James"/>
    <s v="Mexico"/>
    <s v="Monterrey"/>
    <s v="AMER"/>
    <s v="LATAM"/>
    <s v="AmerisourceBergen"/>
    <x v="52"/>
    <s v="Healthcare"/>
    <s v="Strategic"/>
    <s v="Site Analytics"/>
    <s v="FJJSPEBBTX"/>
    <n v="164.38800000000001"/>
    <n v="2"/>
    <n v="0.4"/>
    <n v="-35.617400000000004"/>
    <x v="22"/>
    <n v="200.00540000000001"/>
    <n v="60.001620000000003"/>
  </r>
  <r>
    <n v="2572"/>
    <s v="APJ-2023-109778"/>
    <d v="2023-07-17T00:00:00"/>
    <n v="20230717"/>
    <s v="Madeleine Smith"/>
    <s v="Australia"/>
    <s v="Gold Coast"/>
    <s v="APJ"/>
    <s v="ANZ"/>
    <s v="BMW"/>
    <x v="62"/>
    <s v="Manufacturing"/>
    <s v="Enterprise"/>
    <s v="ChatBot Plugin"/>
    <s v="CW2VVXIPTD"/>
    <n v="2.9119999999999999"/>
    <n v="2"/>
    <n v="0.2"/>
    <n v="0.91"/>
    <x v="10"/>
    <n v="2.0019999999999998"/>
    <n v="0.60059999999999991"/>
  </r>
  <r>
    <n v="2573"/>
    <s v="APJ-2022-155845"/>
    <d v="2022-08-13T00:00:00"/>
    <n v="20220813"/>
    <s v="Harry Vaughan"/>
    <s v="Japan"/>
    <s v="Kyoto"/>
    <s v="APJ"/>
    <s v="JAPN"/>
    <s v="Volkswagen"/>
    <x v="58"/>
    <s v="Manufacturing"/>
    <s v="SMB"/>
    <s v="Data Smasher"/>
    <s v="ISVSWBYGJP"/>
    <n v="1399.944"/>
    <n v="7"/>
    <n v="0.2"/>
    <n v="52.497900000000001"/>
    <x v="28"/>
    <n v="1347.4460999999999"/>
    <n v="404.23382999999995"/>
  </r>
  <r>
    <n v="2574"/>
    <s v="APJ-2023-145128"/>
    <d v="2023-07-10T00:00:00"/>
    <n v="20230710"/>
    <s v="Diane Murray"/>
    <s v="India"/>
    <s v="Mumbai"/>
    <s v="APJ"/>
    <s v="IND"/>
    <s v="Anthem"/>
    <x v="84"/>
    <s v="Healthcare"/>
    <s v="Enterprise"/>
    <s v="SaaS Connector Pack"/>
    <s v="MMV2Q669QG"/>
    <n v="526.45000000000005"/>
    <n v="5"/>
    <n v="0"/>
    <n v="31.587"/>
    <x v="10"/>
    <n v="494.863"/>
    <n v="148.4589"/>
  </r>
  <r>
    <n v="2575"/>
    <s v="EMEA-2020-129091"/>
    <d v="2020-11-22T00:00:00"/>
    <n v="20201122"/>
    <s v="Dylan Dickens"/>
    <s v="Finland"/>
    <s v="Helsinki"/>
    <s v="EMEA"/>
    <s v="NOR"/>
    <s v="Siemens"/>
    <x v="13"/>
    <s v="Manufacturing"/>
    <s v="Strategic"/>
    <s v="SaaS Connector Pack - Gold"/>
    <s v="29T9TGOOTK"/>
    <n v="16.23"/>
    <n v="3"/>
    <n v="0"/>
    <n v="7.9527000000000001"/>
    <x v="7"/>
    <n v="8.2773000000000003"/>
    <n v="2.48319"/>
  </r>
  <r>
    <n v="2579"/>
    <s v="EMEA-2020-155502"/>
    <d v="2020-01-27T00:00:00"/>
    <n v="20200127"/>
    <s v="Victoria Nash"/>
    <s v="Spain"/>
    <s v="Alicante"/>
    <s v="EMEA"/>
    <s v="EU-WEST"/>
    <s v="BMW"/>
    <x v="62"/>
    <s v="Manufacturing"/>
    <s v="Enterprise"/>
    <s v="SaaS Connector Pack"/>
    <s v="RPCMHQ19IM"/>
    <n v="62.82"/>
    <n v="3"/>
    <n v="0"/>
    <n v="30.7818"/>
    <x v="46"/>
    <n v="32.038200000000003"/>
    <n v="9.611460000000001"/>
  </r>
  <r>
    <n v="2586"/>
    <s v="APJ-2021-121041"/>
    <d v="2021-11-03T00:00:00"/>
    <n v="20211103"/>
    <s v="Anthony Mackay"/>
    <s v="Japan"/>
    <s v="Shizuoka"/>
    <s v="APJ"/>
    <s v="JAPN"/>
    <s v="Bosch"/>
    <x v="76"/>
    <s v="Tech"/>
    <s v="Strategic"/>
    <s v="SaaS Connector Pack - Gold"/>
    <s v="AGOTBF9GTC"/>
    <n v="6.6079999999999997"/>
    <n v="2"/>
    <n v="0.2"/>
    <n v="2.1476000000000002"/>
    <x v="6"/>
    <n v="4.4603999999999999"/>
    <n v="1.33812"/>
  </r>
  <r>
    <n v="2587"/>
    <s v="EMEA-2023-131695"/>
    <d v="2023-07-01T00:00:00"/>
    <n v="20230701"/>
    <s v="Kimberly Oliver"/>
    <s v="United Kingdom"/>
    <s v="London"/>
    <s v="EMEA"/>
    <s v="UKIR"/>
    <s v="Microsoft"/>
    <x v="5"/>
    <s v="Tech"/>
    <s v="SMB"/>
    <s v="Marketing Suite - Gold"/>
    <s v="P0I8MXY8AA"/>
    <n v="248.57"/>
    <n v="7"/>
    <n v="0"/>
    <n v="67.113900000000001"/>
    <x v="10"/>
    <n v="181.45609999999999"/>
    <n v="54.436829999999993"/>
  </r>
  <r>
    <n v="2589"/>
    <s v="AMER-2022-137729"/>
    <d v="2022-05-06T00:00:00"/>
    <n v="20220506"/>
    <s v="Andrew Sanderson"/>
    <s v="United States"/>
    <s v="New York City"/>
    <s v="AMER"/>
    <s v="NAMER"/>
    <s v="Banco Santander"/>
    <x v="17"/>
    <s v="Finance"/>
    <s v="Enterprise"/>
    <s v="Marketing Suite - Gold"/>
    <s v="12X2W76BB3"/>
    <n v="5.98"/>
    <n v="1"/>
    <n v="0"/>
    <n v="1.0165999999999999"/>
    <x v="35"/>
    <n v="4.9634"/>
    <n v="1.48902"/>
  </r>
  <r>
    <n v="2591"/>
    <s v="APJ-2022-115455"/>
    <d v="2022-09-09T00:00:00"/>
    <n v="20220909"/>
    <s v="Jane Stewart"/>
    <s v="Australia"/>
    <s v="Brisbane"/>
    <s v="APJ"/>
    <s v="ANZ"/>
    <s v="Honda Motor"/>
    <x v="47"/>
    <s v="Manufacturing"/>
    <s v="SMB"/>
    <s v="SaaS Connector Pack"/>
    <s v="Z0GAE4QEM5"/>
    <n v="14.135999999999999"/>
    <n v="2"/>
    <n v="0.6"/>
    <n v="-7.7747999999999999"/>
    <x v="21"/>
    <n v="21.910799999999998"/>
    <n v="6.5732399999999993"/>
  </r>
  <r>
    <n v="2593"/>
    <s v="AMER-2023-128300"/>
    <d v="2023-11-25T00:00:00"/>
    <n v="20231125"/>
    <s v="Claire Carr"/>
    <s v="Colombia"/>
    <s v="BogotÃ¡"/>
    <s v="AMER"/>
    <s v="LATAM"/>
    <s v="Caterpillar"/>
    <x v="95"/>
    <s v="Manufacturing"/>
    <s v="Strategic"/>
    <s v="Site Analytics"/>
    <s v="PIWR8SAQ27"/>
    <n v="79.099999999999994"/>
    <n v="2"/>
    <n v="0"/>
    <n v="39.549999999999997"/>
    <x v="23"/>
    <n v="39.549999999999997"/>
    <n v="11.864999999999998"/>
  </r>
  <r>
    <n v="2595"/>
    <s v="APJ-2023-149048"/>
    <d v="2023-05-14T00:00:00"/>
    <n v="20230514"/>
    <s v="Peter Ellison"/>
    <s v="India"/>
    <s v="Delhi"/>
    <s v="APJ"/>
    <s v="IND"/>
    <s v="Volkswagen"/>
    <x v="58"/>
    <s v="Manufacturing"/>
    <s v="Strategic"/>
    <s v="SaaS Connector Pack - Gold"/>
    <s v="G4V3AOTLBV"/>
    <n v="180.96"/>
    <n v="2"/>
    <n v="0"/>
    <n v="81.432000000000002"/>
    <x v="24"/>
    <n v="99.528000000000006"/>
    <n v="29.8584"/>
  </r>
  <r>
    <n v="2600"/>
    <s v="EMEA-2023-108553"/>
    <d v="2023-04-24T00:00:00"/>
    <n v="20230424"/>
    <s v="Samantha Lawrence"/>
    <s v="United Kingdom"/>
    <s v="London"/>
    <s v="EMEA"/>
    <s v="UKIR"/>
    <s v="J.P. Morgan Chase &amp; Co."/>
    <x v="56"/>
    <s v="Finance"/>
    <s v="SMB"/>
    <s v="OneView"/>
    <s v="53Q6M3GS25"/>
    <n v="121.94"/>
    <n v="2"/>
    <n v="0"/>
    <n v="35.3626"/>
    <x v="4"/>
    <n v="86.577399999999997"/>
    <n v="25.973219999999998"/>
  </r>
  <r>
    <n v="2602"/>
    <s v="EMEA-2022-165848"/>
    <d v="2022-06-05T00:00:00"/>
    <n v="20220605"/>
    <s v="Frank Metcalfe"/>
    <s v="United Kingdom"/>
    <s v="London"/>
    <s v="EMEA"/>
    <s v="UKIR"/>
    <s v="Itochu"/>
    <x v="33"/>
    <s v="Finance"/>
    <s v="SMB"/>
    <s v="Support"/>
    <s v="U7BX4LIASI"/>
    <n v="14.94"/>
    <n v="3"/>
    <n v="0"/>
    <n v="7.0217999999999998"/>
    <x v="1"/>
    <n v="7.9181999999999997"/>
    <n v="2.3754599999999999"/>
  </r>
  <r>
    <n v="2606"/>
    <s v="EMEA-2020-112718"/>
    <d v="2020-12-16T00:00:00"/>
    <n v="20201216"/>
    <s v="Rachel Bond"/>
    <s v="Germany"/>
    <s v="Berlin"/>
    <s v="EMEA"/>
    <s v="EU-WEST"/>
    <s v="Mondelez International"/>
    <x v="25"/>
    <s v="Consumer Products"/>
    <s v="Strategic"/>
    <s v="ContactMatcher"/>
    <s v="MB208WE3TU"/>
    <n v="1.167"/>
    <n v="1"/>
    <n v="0.7"/>
    <n v="-0.85580000000000001"/>
    <x v="20"/>
    <n v="2.0228000000000002"/>
    <n v="0.60684000000000005"/>
  </r>
  <r>
    <n v="2607"/>
    <s v="AMER-2022-154053"/>
    <d v="2022-03-05T00:00:00"/>
    <n v="20220305"/>
    <s v="Pippa Chapman"/>
    <s v="United States"/>
    <s v="Seattle"/>
    <s v="AMER"/>
    <s v="NAMER"/>
    <s v="China National Petroleum"/>
    <x v="74"/>
    <s v="Energy"/>
    <s v="Enterprise"/>
    <s v="ChatBot Plugin"/>
    <s v="KHJYJ2LQ0C"/>
    <n v="16.989999999999998"/>
    <n v="1"/>
    <n v="0"/>
    <n v="4.9271000000000003"/>
    <x v="17"/>
    <n v="12.0628999999999"/>
    <n v="3.6188699999999696"/>
  </r>
  <r>
    <n v="2608"/>
    <s v="APJ-2020-127446"/>
    <d v="2020-11-25T00:00:00"/>
    <n v="20201125"/>
    <s v="Brandon Vaughan"/>
    <s v="Japan"/>
    <s v="Hyogo"/>
    <s v="APJ"/>
    <s v="JAPN"/>
    <s v="Walt Disney"/>
    <x v="91"/>
    <s v="Communications"/>
    <s v="Strategic"/>
    <s v="Data Smasher"/>
    <s v="73ZORNZIMF"/>
    <n v="24.672000000000001"/>
    <n v="3"/>
    <n v="0.2"/>
    <n v="0"/>
    <x v="7"/>
    <n v="24.672000000000001"/>
    <n v="7.4016000000000002"/>
  </r>
  <r>
    <n v="2614"/>
    <s v="AMER-2022-137204"/>
    <d v="2022-04-29T00:00:00"/>
    <n v="20220429"/>
    <s v="Benjamin Bailey"/>
    <s v="United States"/>
    <s v="New York City"/>
    <s v="AMER"/>
    <s v="NAMER"/>
    <s v="BNP Paribas"/>
    <x v="3"/>
    <s v="Finance"/>
    <s v="Strategic"/>
    <s v="FinanceHub"/>
    <s v="6JMDZSY3M9"/>
    <n v="41.567999999999998"/>
    <n v="2"/>
    <n v="0.2"/>
    <n v="2.5979999999999999"/>
    <x v="25"/>
    <n v="38.97"/>
    <n v="11.690999999999999"/>
  </r>
  <r>
    <n v="2615"/>
    <s v="AMER-2020-147298"/>
    <d v="2020-04-26T00:00:00"/>
    <n v="20200426"/>
    <s v="Andrew Slater"/>
    <s v="United States"/>
    <s v="New York City"/>
    <s v="AMER"/>
    <s v="NAMER"/>
    <s v="Costco Wholesale"/>
    <x v="11"/>
    <s v="Retail"/>
    <s v="Strategic"/>
    <s v="FinanceHub"/>
    <s v="1IL5UM2I5S"/>
    <n v="230.28"/>
    <n v="3"/>
    <n v="0.2"/>
    <n v="23.027999999999999"/>
    <x v="41"/>
    <n v="207.25200000000001"/>
    <n v="62.175600000000003"/>
  </r>
  <r>
    <n v="2617"/>
    <s v="AMER-2023-147942"/>
    <d v="2023-04-02T00:00:00"/>
    <n v="20230402"/>
    <s v="Leonard Springer"/>
    <s v="United States"/>
    <s v="Los Angeles"/>
    <s v="AMER"/>
    <s v="NAMER"/>
    <s v="Tyson Foods"/>
    <x v="31"/>
    <s v="Consumer Products"/>
    <s v="SMB"/>
    <s v="FinanceHub"/>
    <s v="X5EC5VDZGH"/>
    <n v="5.78"/>
    <n v="2"/>
    <n v="0"/>
    <n v="2.7166000000000001"/>
    <x v="4"/>
    <n v="3.0634000000000001"/>
    <n v="0.91901999999999995"/>
  </r>
  <r>
    <n v="2619"/>
    <s v="APJ-2023-115931"/>
    <d v="2023-12-23T00:00:00"/>
    <n v="20231223"/>
    <s v="Frank Ball"/>
    <s v="New Zealand"/>
    <s v="Wellington"/>
    <s v="APJ"/>
    <s v="ANZ"/>
    <s v="Carrefour"/>
    <x v="10"/>
    <s v="Retail"/>
    <s v="Strategic"/>
    <s v="ChatBot Plugin"/>
    <s v="JB5X1X82LE"/>
    <n v="4.17"/>
    <n v="3"/>
    <n v="0"/>
    <n v="1.0842000000000001"/>
    <x v="22"/>
    <n v="3.0857999999999999"/>
    <n v="0.9257399999999999"/>
  </r>
  <r>
    <n v="2623"/>
    <s v="EMEA-2020-164861"/>
    <d v="2020-12-03T00:00:00"/>
    <n v="20201203"/>
    <s v="Kimberly MacDonald"/>
    <s v="Poland"/>
    <s v="Warsaw"/>
    <s v="EMEA"/>
    <s v="EU-WEST"/>
    <s v="HonHai Precision Industry"/>
    <x v="54"/>
    <s v="Tech"/>
    <s v="Strategic"/>
    <s v="Support"/>
    <s v="2XSP6EOQN2"/>
    <n v="25.92"/>
    <n v="4"/>
    <n v="0"/>
    <n v="12.441599999999999"/>
    <x v="20"/>
    <n v="13.478400000000001"/>
    <n v="4.04352"/>
  </r>
  <r>
    <n v="2624"/>
    <s v="EMEA-2023-127180"/>
    <d v="2023-10-23T00:00:00"/>
    <n v="20231023"/>
    <s v="Jennifer Payne"/>
    <s v="United Kingdom"/>
    <s v="London"/>
    <s v="EMEA"/>
    <s v="UKIR"/>
    <s v="Trafigura Group"/>
    <x v="40"/>
    <s v="Finance"/>
    <s v="Enterprise"/>
    <s v="Alchemy"/>
    <s v="KPFKTCVVDH"/>
    <n v="11199.968000000001"/>
    <n v="4"/>
    <n v="0.2"/>
    <n v="3919.9888000000001"/>
    <x v="13"/>
    <n v="7279.9791999999998"/>
    <n v="2183.9937599999998"/>
  </r>
  <r>
    <n v="2628"/>
    <s v="AMER-2023-165344"/>
    <d v="2023-11-14T00:00:00"/>
    <n v="20231114"/>
    <s v="Charles Hart"/>
    <s v="Mexico"/>
    <s v="Toluca"/>
    <s v="AMER"/>
    <s v="LATAM"/>
    <s v="HonHai Precision Industry"/>
    <x v="54"/>
    <s v="Tech"/>
    <s v="Strategic"/>
    <s v="Data Smasher"/>
    <s v="YX5LJ8S0T3"/>
    <n v="60.863999999999997"/>
    <n v="4"/>
    <n v="0.2"/>
    <n v="9.1295999999999999"/>
    <x v="23"/>
    <n v="51.734399999999901"/>
    <n v="15.52031999999997"/>
  </r>
  <r>
    <n v="2631"/>
    <s v="APJ-2021-168186"/>
    <d v="2021-09-10T00:00:00"/>
    <n v="20210910"/>
    <s v="Kylie Poole"/>
    <s v="Singapore"/>
    <s v="Singapore"/>
    <s v="APJ"/>
    <s v="APAC"/>
    <s v="Lukoil"/>
    <x v="86"/>
    <s v="Energy"/>
    <s v="SMB"/>
    <s v="Support"/>
    <s v="NWOGA0ZE1Q"/>
    <n v="14.94"/>
    <n v="3"/>
    <n v="0"/>
    <n v="7.0217999999999998"/>
    <x v="11"/>
    <n v="7.9181999999999997"/>
    <n v="2.3754599999999999"/>
  </r>
  <r>
    <n v="2632"/>
    <s v="AMER-2023-110604"/>
    <d v="2023-05-16T00:00:00"/>
    <n v="20230516"/>
    <s v="Wanda Sharp"/>
    <s v="Canada"/>
    <s v="Toronto"/>
    <s v="AMER"/>
    <s v="NAMER"/>
    <s v="Mondelez International"/>
    <x v="25"/>
    <s v="Consumer Products"/>
    <s v="SMB"/>
    <s v="SaaS Connector Pack"/>
    <s v="IS1FC5LVDC"/>
    <n v="39.96"/>
    <n v="2"/>
    <n v="0"/>
    <n v="17.1828"/>
    <x v="24"/>
    <n v="22.777200000000001"/>
    <n v="6.8331600000000003"/>
  </r>
  <r>
    <n v="2635"/>
    <s v="EMEA-2021-116750"/>
    <d v="2021-07-05T00:00:00"/>
    <n v="20210705"/>
    <s v="Emily Blake"/>
    <s v="Sweden"/>
    <s v="Gothenburg"/>
    <s v="EMEA"/>
    <s v="NOR"/>
    <s v="Comcast"/>
    <x v="51"/>
    <s v="Communications"/>
    <s v="Strategic"/>
    <s v="SaaS Connector Pack"/>
    <s v="4KYW48JC72"/>
    <n v="4.9279999999999999"/>
    <n v="2"/>
    <n v="0.2"/>
    <n v="0.73919999999999997"/>
    <x v="38"/>
    <n v="4.1887999999999996"/>
    <n v="1.2566399999999998"/>
  </r>
  <r>
    <n v="2637"/>
    <s v="AMER-2021-162369"/>
    <d v="2021-08-15T00:00:00"/>
    <n v="20210815"/>
    <s v="Jason Arnold"/>
    <s v="United States"/>
    <s v="New York City"/>
    <s v="AMER"/>
    <s v="NAMER"/>
    <s v="Berkshire Hathaway"/>
    <x v="90"/>
    <s v="Finance"/>
    <s v="Strategic"/>
    <s v="Marketing Suite - Gold"/>
    <s v="OKWH5IQ7FI"/>
    <n v="323.10000000000002"/>
    <n v="2"/>
    <n v="0"/>
    <n v="61.389000000000003"/>
    <x v="37"/>
    <n v="261.71100000000001"/>
    <n v="78.513300000000001"/>
  </r>
  <r>
    <n v="2638"/>
    <s v="EMEA-2023-108441"/>
    <d v="2023-06-13T00:00:00"/>
    <n v="20230613"/>
    <s v="Kevin Burgess"/>
    <s v="United Kingdom"/>
    <s v="London"/>
    <s v="EMEA"/>
    <s v="UKIR"/>
    <s v="Petrobras"/>
    <x v="85"/>
    <s v="Energy"/>
    <s v="SMB"/>
    <s v="Support"/>
    <s v="PPDELY85DO"/>
    <n v="19.04"/>
    <n v="4"/>
    <n v="0"/>
    <n v="9.3295999999999992"/>
    <x v="27"/>
    <n v="9.7103999999999999"/>
    <n v="2.9131199999999997"/>
  </r>
  <r>
    <n v="2642"/>
    <s v="EMEA-2021-169740"/>
    <d v="2021-02-20T00:00:00"/>
    <n v="20210220"/>
    <s v="Sebastian Sharp"/>
    <s v="United Arab Emirates"/>
    <s v="Abu Dhabi"/>
    <s v="EMEA"/>
    <s v="MEA"/>
    <s v="ConocoPhillips"/>
    <x v="75"/>
    <s v="Energy"/>
    <s v="SMB"/>
    <s v="Data Smasher"/>
    <s v="7OLXYFE83P"/>
    <n v="29.99"/>
    <n v="1"/>
    <n v="0"/>
    <n v="2.9990000000000001"/>
    <x v="36"/>
    <n v="26.991"/>
    <n v="8.0972999999999988"/>
  </r>
  <r>
    <n v="2643"/>
    <s v="APJ-2022-124051"/>
    <d v="2022-12-30T00:00:00"/>
    <n v="20221230"/>
    <s v="Harry McLean"/>
    <s v="Australia"/>
    <s v="Melbourne"/>
    <s v="APJ"/>
    <s v="ANZ"/>
    <s v="Allstate"/>
    <x v="61"/>
    <s v="Finance"/>
    <s v="SMB"/>
    <s v="Support"/>
    <s v="7N5WPB1JTB"/>
    <n v="186.048"/>
    <n v="6"/>
    <n v="0.2"/>
    <n v="67.442400000000006"/>
    <x v="5"/>
    <n v="118.6056"/>
    <n v="35.581679999999999"/>
  </r>
  <r>
    <n v="2644"/>
    <s v="EMEA-2022-149111"/>
    <d v="2022-04-18T00:00:00"/>
    <n v="20220418"/>
    <s v="Bella Hodges"/>
    <s v="Sweden"/>
    <s v="Stockholm"/>
    <s v="EMEA"/>
    <s v="NOR"/>
    <s v="Cisco Systems"/>
    <x v="42"/>
    <s v="Tech"/>
    <s v="Enterprise"/>
    <s v="Site Analytics"/>
    <s v="BOM5EONITR"/>
    <n v="36.792000000000002"/>
    <n v="1"/>
    <n v="0.2"/>
    <n v="4.1391"/>
    <x v="25"/>
    <n v="32.652900000000002"/>
    <n v="9.7958700000000007"/>
  </r>
  <r>
    <n v="2646"/>
    <s v="APJ-2020-131002"/>
    <d v="2020-09-07T00:00:00"/>
    <n v="20200907"/>
    <s v="Dan Allan"/>
    <s v="Singapore"/>
    <s v="Singapore"/>
    <s v="APJ"/>
    <s v="APAC"/>
    <s v="Johnson &amp; Johnson"/>
    <x v="53"/>
    <s v="Healthcare"/>
    <s v="SMB"/>
    <s v="SaaS Connector Pack"/>
    <s v="S52PIM67GC"/>
    <n v="57.69"/>
    <n v="3"/>
    <n v="0"/>
    <n v="23.652899999999999"/>
    <x v="30"/>
    <n v="34.037099999999903"/>
    <n v="10.211129999999971"/>
  </r>
  <r>
    <n v="2651"/>
    <s v="AMER-2022-146794"/>
    <d v="2022-09-27T00:00:00"/>
    <n v="20220927"/>
    <s v="Harry Murray"/>
    <s v="United States"/>
    <s v="Long Beach"/>
    <s v="AMER"/>
    <s v="NAMER"/>
    <s v="State Farm Insurance Cos."/>
    <x v="50"/>
    <s v="Finance"/>
    <s v="Strategic"/>
    <s v="Marketing Suite"/>
    <s v="EFKDE3TWG2"/>
    <n v="424.95749999999998"/>
    <n v="5"/>
    <n v="0.15"/>
    <n v="19.998000000000001"/>
    <x v="21"/>
    <n v="404.95949999999999"/>
    <n v="121.48784999999999"/>
  </r>
  <r>
    <n v="2652"/>
    <s v="EMEA-2023-112515"/>
    <d v="2023-09-18T00:00:00"/>
    <n v="20230918"/>
    <s v="Joseph Forsyth"/>
    <s v="Turkey"/>
    <s v="Ankara"/>
    <s v="EMEA"/>
    <s v="MEA"/>
    <s v="Trafigura Group"/>
    <x v="40"/>
    <s v="Finance"/>
    <s v="Strategic"/>
    <s v="ContactMatcher"/>
    <s v="K3YQYU18I4"/>
    <n v="10.776"/>
    <n v="3"/>
    <n v="0.2"/>
    <n v="3.5022000000000002"/>
    <x v="15"/>
    <n v="7.2737999999999996"/>
    <n v="2.18214"/>
  </r>
  <r>
    <n v="2659"/>
    <s v="AMER-2022-150343"/>
    <d v="2022-08-17T00:00:00"/>
    <n v="20220817"/>
    <s v="Claire Welch"/>
    <s v="United States"/>
    <s v="Los Angeles"/>
    <s v="AMER"/>
    <s v="NAMER"/>
    <s v="Toyota Motor"/>
    <x v="7"/>
    <s v="Manufacturing"/>
    <s v="SMB"/>
    <s v="SaaS Connector Pack - Gold"/>
    <s v="K2GQPUQLP1"/>
    <n v="10.86"/>
    <n v="3"/>
    <n v="0"/>
    <n v="5.1041999999999996"/>
    <x v="28"/>
    <n v="5.7557999999999998"/>
    <n v="1.7267399999999999"/>
  </r>
  <r>
    <n v="2660"/>
    <s v="AMER-2021-135538"/>
    <d v="2021-12-24T00:00:00"/>
    <n v="20211224"/>
    <s v="Justin Carr"/>
    <s v="Chile"/>
    <s v="Puente Alto"/>
    <s v="AMER"/>
    <s v="LATAM"/>
    <s v="ConocoPhillips"/>
    <x v="75"/>
    <s v="Energy"/>
    <s v="Strategic"/>
    <s v="FinanceHub"/>
    <s v="SF32D8JLCD"/>
    <n v="883.84"/>
    <n v="4"/>
    <n v="0.2"/>
    <n v="99.432000000000002"/>
    <x v="14"/>
    <n v="784.40800000000002"/>
    <n v="235.32239999999999"/>
  </r>
  <r>
    <n v="2661"/>
    <s v="EMEA-2023-123372"/>
    <d v="2023-11-29T00:00:00"/>
    <n v="20231129"/>
    <s v="Thomas Ross"/>
    <s v="United Kingdom"/>
    <s v="London"/>
    <s v="EMEA"/>
    <s v="UKIR"/>
    <s v="McKesson"/>
    <x v="12"/>
    <s v="Consumer Products"/>
    <s v="Strategic"/>
    <s v="Site Analytics"/>
    <s v="87INLZEBZS"/>
    <n v="1979.89"/>
    <n v="11"/>
    <n v="0"/>
    <n v="494.97250000000003"/>
    <x v="23"/>
    <n v="1484.9175"/>
    <n v="445.47525000000002"/>
  </r>
  <r>
    <n v="2663"/>
    <s v="EMEA-2023-159604"/>
    <d v="2023-04-15T00:00:00"/>
    <n v="20230415"/>
    <s v="Stephanie Kelly"/>
    <s v="Poland"/>
    <s v="Warsaw"/>
    <s v="EMEA"/>
    <s v="EU-WEST"/>
    <s v="State Farm Insurance Cos."/>
    <x v="50"/>
    <s v="Finance"/>
    <s v="Enterprise"/>
    <s v="ContactMatcher"/>
    <s v="HXI6RFBM3X"/>
    <n v="8.76"/>
    <n v="2"/>
    <n v="0"/>
    <n v="4.2047999999999996"/>
    <x v="4"/>
    <n v="4.5552000000000001"/>
    <n v="1.36656"/>
  </r>
  <r>
    <n v="2664"/>
    <s v="EMEA-2022-164784"/>
    <d v="2022-05-02T00:00:00"/>
    <n v="20220502"/>
    <s v="Karen Vance"/>
    <s v="South Africa"/>
    <s v="Cape Town"/>
    <s v="EMEA"/>
    <s v="MEA"/>
    <s v="Aviva"/>
    <x v="24"/>
    <s v="Finance"/>
    <s v="SMB"/>
    <s v="FinanceHub"/>
    <s v="ZOSV26JMGP"/>
    <n v="3.984"/>
    <n v="1"/>
    <n v="0.2"/>
    <n v="1.2948"/>
    <x v="35"/>
    <n v="2.6892"/>
    <n v="0.80676000000000003"/>
  </r>
  <r>
    <n v="2667"/>
    <s v="APJ-2022-111794"/>
    <d v="2022-10-02T00:00:00"/>
    <n v="20221002"/>
    <s v="Luke Ross"/>
    <s v="Japan"/>
    <s v="Fukuoka"/>
    <s v="APJ"/>
    <s v="JAPN"/>
    <s v="Philip Morris International"/>
    <x v="39"/>
    <s v="Consumer Products"/>
    <s v="SMB"/>
    <s v="Data Smasher"/>
    <s v="BPPHQCGMB3"/>
    <n v="79.512"/>
    <n v="3"/>
    <n v="0.2"/>
    <n v="20.8719"/>
    <x v="32"/>
    <n v="58.640099999999997"/>
    <n v="17.592029999999998"/>
  </r>
  <r>
    <n v="2669"/>
    <s v="AMER-2021-139759"/>
    <d v="2021-08-25T00:00:00"/>
    <n v="20210825"/>
    <s v="Joan Watson"/>
    <s v="United States"/>
    <s v="New York City"/>
    <s v="AMER"/>
    <s v="NAMER"/>
    <s v="Johnson &amp; Johnson"/>
    <x v="53"/>
    <s v="Healthcare"/>
    <s v="Enterprise"/>
    <s v="FinanceHub"/>
    <s v="63FZWA0OKT"/>
    <n v="40.783999999999999"/>
    <n v="1"/>
    <n v="0.2"/>
    <n v="4.5881999999999996"/>
    <x v="37"/>
    <n v="36.195799999999998"/>
    <n v="10.858739999999999"/>
  </r>
  <r>
    <n v="2671"/>
    <s v="APJ-2020-126403"/>
    <d v="2020-09-09T00:00:00"/>
    <n v="20200909"/>
    <s v="Matt Bell"/>
    <s v="South Korea"/>
    <s v="Incheon"/>
    <s v="APJ"/>
    <s v="APAC"/>
    <s v="McKesson"/>
    <x v="12"/>
    <s v="Consumer Products"/>
    <s v="Strategic"/>
    <s v="Support"/>
    <s v="K5RESQXJVN"/>
    <n v="166.44"/>
    <n v="3"/>
    <n v="0"/>
    <n v="79.891199999999998"/>
    <x v="30"/>
    <n v="86.5488"/>
    <n v="25.964639999999999"/>
  </r>
  <r>
    <n v="2675"/>
    <s v="AMER-2023-136875"/>
    <d v="2023-12-04T00:00:00"/>
    <n v="20231204"/>
    <s v="Keith Paige"/>
    <s v="United States"/>
    <s v="Seattle"/>
    <s v="AMER"/>
    <s v="NAMER"/>
    <s v="Bank of America Corp."/>
    <x v="22"/>
    <s v="Finance"/>
    <s v="SMB"/>
    <s v="Support"/>
    <s v="9O4QGI3BAO"/>
    <n v="166.44"/>
    <n v="3"/>
    <n v="0"/>
    <n v="79.891199999999998"/>
    <x v="22"/>
    <n v="86.5488"/>
    <n v="25.964639999999999"/>
  </r>
  <r>
    <n v="2676"/>
    <s v="EMEA-2023-132185"/>
    <d v="2023-11-28T00:00:00"/>
    <n v="20231128"/>
    <s v="Andrew Wilkins"/>
    <s v="Sweden"/>
    <s v="Stockholm"/>
    <s v="EMEA"/>
    <s v="NOR"/>
    <s v="BNP Paribas"/>
    <x v="3"/>
    <s v="Finance"/>
    <s v="SMB"/>
    <s v="ChatBot Plugin"/>
    <s v="EYSVZD0DSF"/>
    <n v="8.76"/>
    <n v="5"/>
    <n v="0.2"/>
    <n v="0.76649999999999996"/>
    <x v="23"/>
    <n v="7.9935"/>
    <n v="2.39805"/>
  </r>
  <r>
    <n v="2678"/>
    <s v="EMEA-2020-160780"/>
    <d v="2020-06-21T00:00:00"/>
    <n v="20200621"/>
    <s v="Alexander Hill"/>
    <s v="Russia"/>
    <s v="Novosibirsk"/>
    <s v="EMEA"/>
    <s v="EU-EAST"/>
    <s v="Philip Morris International"/>
    <x v="39"/>
    <s v="Consumer Products"/>
    <s v="SMB"/>
    <s v="ContactMatcher"/>
    <s v="E4XM68VSTI"/>
    <n v="11.087999999999999"/>
    <n v="7"/>
    <n v="0.7"/>
    <n v="-8.1311999999999998"/>
    <x v="3"/>
    <n v="19.219200000000001"/>
    <n v="5.7657600000000002"/>
  </r>
  <r>
    <n v="2680"/>
    <s v="AMER-2023-127026"/>
    <d v="2023-01-22T00:00:00"/>
    <n v="20230122"/>
    <s v="Boris Springer"/>
    <s v="Brazil"/>
    <s v="Rio de Janeiro"/>
    <s v="AMER"/>
    <s v="LATAM"/>
    <s v="Sprint Nextel"/>
    <x v="64"/>
    <s v="Communications"/>
    <s v="Enterprise"/>
    <s v="ContactMatcher"/>
    <s v="8YGH0WL3DP"/>
    <n v="14.4"/>
    <n v="5"/>
    <n v="0"/>
    <n v="7.056"/>
    <x v="44"/>
    <n v="7.3440000000000003"/>
    <n v="2.2031999999999998"/>
  </r>
  <r>
    <n v="2685"/>
    <s v="AMER-2023-137085"/>
    <d v="2023-06-30T00:00:00"/>
    <n v="20230630"/>
    <s v="Owen Ellison"/>
    <s v="United States"/>
    <s v="New York City"/>
    <s v="AMER"/>
    <s v="NAMER"/>
    <s v="Johnson &amp; Johnson"/>
    <x v="53"/>
    <s v="Healthcare"/>
    <s v="SMB"/>
    <s v="ContactMatcher"/>
    <s v="1322JXKRGI"/>
    <n v="312.55200000000002"/>
    <n v="9"/>
    <n v="0.2"/>
    <n v="101.57940000000001"/>
    <x v="27"/>
    <n v="210.9726"/>
    <n v="63.291779999999996"/>
  </r>
  <r>
    <n v="2686"/>
    <s v="EMEA-2022-133123"/>
    <d v="2022-09-07T00:00:00"/>
    <n v="20220907"/>
    <s v="Edward Oliver"/>
    <s v="Sweden"/>
    <s v="Uppsala"/>
    <s v="EMEA"/>
    <s v="NOR"/>
    <s v="Morgan Stanley"/>
    <x v="21"/>
    <s v="Finance"/>
    <s v="SMB"/>
    <s v="SaaS Connector Pack - Gold"/>
    <s v="JZ4WOUQTDW"/>
    <n v="95.951999999999998"/>
    <n v="3"/>
    <n v="0.2"/>
    <n v="29.984999999999999"/>
    <x v="21"/>
    <n v="65.966999999999999"/>
    <n v="19.790099999999999"/>
  </r>
  <r>
    <n v="2688"/>
    <s v="APJ-2022-128195"/>
    <d v="2022-08-05T00:00:00"/>
    <n v="20220805"/>
    <s v="Kimberly Oliver"/>
    <s v="Australia"/>
    <s v="Adelaide"/>
    <s v="APJ"/>
    <s v="ANZ"/>
    <s v="Microsoft"/>
    <x v="5"/>
    <s v="Tech"/>
    <s v="SMB"/>
    <s v="ContactMatcher"/>
    <s v="TRVL96M74Q"/>
    <n v="3.98"/>
    <n v="5"/>
    <n v="0.8"/>
    <n v="-6.5670000000000002"/>
    <x v="28"/>
    <n v="10.547000000000001"/>
    <n v="3.1640999999999999"/>
  </r>
  <r>
    <n v="2689"/>
    <s v="AMER-2021-153220"/>
    <d v="2021-11-12T00:00:00"/>
    <n v="20211112"/>
    <s v="Amy Paterson"/>
    <s v="United States"/>
    <s v="New York City"/>
    <s v="AMER"/>
    <s v="NAMER"/>
    <s v="Chevron"/>
    <x v="0"/>
    <s v="Energy"/>
    <s v="Strategic"/>
    <s v="Support"/>
    <s v="VXICKNC0PJ"/>
    <n v="15.7"/>
    <n v="5"/>
    <n v="0"/>
    <n v="7.0650000000000004"/>
    <x v="6"/>
    <n v="8.6349999999999891"/>
    <n v="2.5904999999999965"/>
  </r>
  <r>
    <n v="2690"/>
    <s v="APJ-2020-123064"/>
    <d v="2020-06-30T00:00:00"/>
    <n v="20200630"/>
    <s v="Faith Jones"/>
    <s v="Australia"/>
    <s v="Sydney"/>
    <s v="APJ"/>
    <s v="ANZ"/>
    <s v="Sony"/>
    <x v="20"/>
    <s v="Tech"/>
    <s v="SMB"/>
    <s v="ChatBot Plugin"/>
    <s v="H5LXW8LBRE"/>
    <n v="5.2480000000000002"/>
    <n v="4"/>
    <n v="0.2"/>
    <n v="1.64"/>
    <x v="3"/>
    <n v="3.6080000000000001"/>
    <n v="1.0824"/>
  </r>
  <r>
    <n v="2691"/>
    <s v="EMEA-2023-156412"/>
    <d v="2023-12-05T00:00:00"/>
    <n v="20231205"/>
    <s v="Sophie Cornish"/>
    <s v="France"/>
    <s v="Paris"/>
    <s v="EMEA"/>
    <s v="EU-WEST"/>
    <s v="Humana"/>
    <x v="63"/>
    <s v="Healthcare"/>
    <s v="SMB"/>
    <s v="ContactMatcher"/>
    <s v="ES0H850C15"/>
    <n v="5.3460000000000001"/>
    <n v="3"/>
    <n v="0.7"/>
    <n v="-4.4550000000000001"/>
    <x v="22"/>
    <n v="9.8010000000000002"/>
    <n v="2.9403000000000001"/>
  </r>
  <r>
    <n v="2692"/>
    <s v="EMEA-2022-144211"/>
    <d v="2022-08-29T00:00:00"/>
    <n v="20220829"/>
    <s v="Warren Forsyth"/>
    <s v="Russia"/>
    <s v="St Petersburg"/>
    <s v="EMEA"/>
    <s v="EU-EAST"/>
    <s v="Chevron"/>
    <x v="0"/>
    <s v="Energy"/>
    <s v="SMB"/>
    <s v="Support"/>
    <s v="O845JSZ17X"/>
    <n v="15.48"/>
    <n v="3"/>
    <n v="0.2"/>
    <n v="5.6115000000000004"/>
    <x v="28"/>
    <n v="9.8684999999999992"/>
    <n v="2.9605499999999996"/>
  </r>
  <r>
    <n v="2694"/>
    <s v="AMER-2022-138079"/>
    <d v="2022-01-22T00:00:00"/>
    <n v="20220122"/>
    <s v="Carolyn Dowd"/>
    <s v="Canada"/>
    <s v="Toronto"/>
    <s v="AMER"/>
    <s v="NAMER"/>
    <s v="Nestle"/>
    <x v="38"/>
    <s v="Consumer Products"/>
    <s v="Strategic"/>
    <s v="SaaS Connector Pack"/>
    <s v="LARZ3NLEID"/>
    <n v="109.9"/>
    <n v="5"/>
    <n v="0"/>
    <n v="37.366"/>
    <x v="12"/>
    <n v="72.534000000000006"/>
    <n v="21.760200000000001"/>
  </r>
  <r>
    <n v="2695"/>
    <s v="EMEA-2020-143182"/>
    <d v="2020-10-15T00:00:00"/>
    <n v="20201015"/>
    <s v="Deirdre James"/>
    <s v="Germany"/>
    <s v="Hanover"/>
    <s v="EMEA"/>
    <s v="EU-WEST"/>
    <s v="Prudential Financial"/>
    <x v="43"/>
    <s v="Finance"/>
    <s v="SMB"/>
    <s v="SaaS Connector Pack"/>
    <s v="ZX1H7O018N"/>
    <n v="15.384"/>
    <n v="1"/>
    <n v="0.2"/>
    <n v="4.0382999999999996"/>
    <x v="18"/>
    <n v="11.345700000000001"/>
    <n v="3.4037100000000002"/>
  </r>
  <r>
    <n v="2696"/>
    <s v="AMER-2022-161662"/>
    <d v="2022-02-07T00:00:00"/>
    <n v="20220207"/>
    <s v="Harry Sharp"/>
    <s v="Mexico"/>
    <s v="Tijuana"/>
    <s v="AMER"/>
    <s v="LATAM"/>
    <s v="Valero Energy"/>
    <x v="37"/>
    <s v="Energy"/>
    <s v="SMB"/>
    <s v="Support"/>
    <s v="IMGO8BTZKA"/>
    <n v="30.352"/>
    <n v="2"/>
    <n v="0.2"/>
    <n v="10.623200000000001"/>
    <x v="47"/>
    <n v="19.7288"/>
    <n v="5.9186399999999999"/>
  </r>
  <r>
    <n v="2697"/>
    <s v="EMEA-2020-145317"/>
    <d v="2020-03-18T00:00:00"/>
    <n v="20200318"/>
    <s v="Diane Murray"/>
    <s v="Germany"/>
    <s v="Berlin"/>
    <s v="EMEA"/>
    <s v="EU-WEST"/>
    <s v="Anthem"/>
    <x v="84"/>
    <s v="Healthcare"/>
    <s v="Enterprise"/>
    <s v="Big Ol Database"/>
    <s v="7RRDQD0HXL"/>
    <n v="821.3"/>
    <n v="4"/>
    <n v="0.5"/>
    <n v="-16.425999999999998"/>
    <x v="34"/>
    <n v="837.726"/>
    <n v="251.31779999999998"/>
  </r>
  <r>
    <n v="2704"/>
    <s v="APJ-2020-143413"/>
    <d v="2020-05-24T00:00:00"/>
    <n v="20200524"/>
    <s v="Simon Payne"/>
    <s v="China"/>
    <s v="Beijing"/>
    <s v="APJ"/>
    <s v="APAC"/>
    <s v="Tyson Foods"/>
    <x v="31"/>
    <s v="Consumer Products"/>
    <s v="SMB"/>
    <s v="Support"/>
    <s v="AAYECLVKWH"/>
    <n v="116.28"/>
    <n v="3"/>
    <n v="0"/>
    <n v="56.977200000000003"/>
    <x v="8"/>
    <n v="59.302799999999998"/>
    <n v="17.790839999999999"/>
  </r>
  <r>
    <n v="2705"/>
    <s v="EMEA-2023-156818"/>
    <d v="2023-07-12T00:00:00"/>
    <n v="20230712"/>
    <s v="Joanne Hemmings"/>
    <s v="United Kingdom"/>
    <s v="London"/>
    <s v="EMEA"/>
    <s v="UKIR"/>
    <s v="Walmart"/>
    <x v="41"/>
    <s v="Retail"/>
    <s v="SMB"/>
    <s v="Data Smasher"/>
    <s v="RDMYD5FEYY"/>
    <n v="132.6"/>
    <n v="6"/>
    <n v="0"/>
    <n v="17.238"/>
    <x v="10"/>
    <n v="115.36199999999999"/>
    <n v="34.608599999999996"/>
  </r>
  <r>
    <n v="2706"/>
    <s v="APJ-2023-155873"/>
    <d v="2023-06-17T00:00:00"/>
    <n v="20230617"/>
    <s v="Nathan Marshall"/>
    <s v="New Zealand"/>
    <s v="Wellington"/>
    <s v="APJ"/>
    <s v="ANZ"/>
    <s v="Royal Dutch Shell"/>
    <x v="2"/>
    <s v="Energy"/>
    <s v="Enterprise"/>
    <s v="Support"/>
    <s v="QQCQGVKWDR"/>
    <n v="16.68"/>
    <n v="2"/>
    <n v="0"/>
    <n v="4.3368000000000002"/>
    <x v="27"/>
    <n v="12.3432"/>
    <n v="3.7029599999999996"/>
  </r>
  <r>
    <n v="2709"/>
    <s v="AMER-2021-121797"/>
    <d v="2021-01-30T00:00:00"/>
    <n v="20210130"/>
    <s v="Jasmine MacLeod"/>
    <s v="United States"/>
    <s v="New York City"/>
    <s v="AMER"/>
    <s v="NAMER"/>
    <s v="Aetna"/>
    <x v="28"/>
    <s v="Healthcare"/>
    <s v="SMB"/>
    <s v="SaaS Connector Pack"/>
    <s v="FJLCTY0JMC"/>
    <n v="227.36"/>
    <n v="7"/>
    <n v="0"/>
    <n v="81.849599999999995"/>
    <x v="26"/>
    <n v="145.5104"/>
    <n v="43.653120000000001"/>
  </r>
  <r>
    <n v="2711"/>
    <s v="EMEA-2021-120572"/>
    <d v="2021-12-11T00:00:00"/>
    <n v="20211211"/>
    <s v="Una Avery"/>
    <s v="Germany"/>
    <s v="Berlin"/>
    <s v="EMEA"/>
    <s v="EU-WEST"/>
    <s v="Ford Motor"/>
    <x v="72"/>
    <s v="Manufacturing"/>
    <s v="SMB"/>
    <s v="ContactMatcher"/>
    <s v="W6IORXGEOI"/>
    <n v="12.827999999999999"/>
    <n v="2"/>
    <n v="0.7"/>
    <n v="-8.9795999999999996"/>
    <x v="14"/>
    <n v="21.807600000000001"/>
    <n v="6.5422799999999999"/>
  </r>
  <r>
    <n v="2712"/>
    <s v="AMER-2023-132430"/>
    <d v="2023-10-10T00:00:00"/>
    <n v="20231010"/>
    <s v="Julian Langdon"/>
    <s v="Mexico"/>
    <s v="Tijuana"/>
    <s v="AMER"/>
    <s v="LATAM"/>
    <s v="BMW"/>
    <x v="62"/>
    <s v="Manufacturing"/>
    <s v="Strategic"/>
    <s v="SaaS Connector Pack"/>
    <s v="98DW464XHG"/>
    <n v="45.887999999999998"/>
    <n v="4"/>
    <n v="0.2"/>
    <n v="9.1776"/>
    <x v="13"/>
    <n v="36.7104"/>
    <n v="11.013119999999999"/>
  </r>
  <r>
    <n v="2713"/>
    <s v="EMEA-2023-146031"/>
    <d v="2023-07-30T00:00:00"/>
    <n v="20230730"/>
    <s v="Evan Paige"/>
    <s v="United Kingdom"/>
    <s v="Brighton"/>
    <s v="EMEA"/>
    <s v="UKIR"/>
    <s v="Honda Motor"/>
    <x v="47"/>
    <s v="Manufacturing"/>
    <s v="SMB"/>
    <s v="ChatBot Plugin"/>
    <s v="9QZLYZD2IT"/>
    <n v="60.12"/>
    <n v="9"/>
    <n v="0"/>
    <n v="22.244399999999999"/>
    <x v="10"/>
    <n v="37.875599999999999"/>
    <n v="11.362679999999999"/>
  </r>
  <r>
    <n v="2714"/>
    <s v="EMEA-2020-110100"/>
    <d v="2020-04-25T00:00:00"/>
    <n v="20200425"/>
    <s v="Rose Scott"/>
    <s v="Sweden"/>
    <s v="Stockholm"/>
    <s v="EMEA"/>
    <s v="NOR"/>
    <s v="CVS Health"/>
    <x v="48"/>
    <s v="Retail"/>
    <s v="SMB"/>
    <s v="Site Analytics"/>
    <s v="1054YDVY8W"/>
    <n v="302.37599999999998"/>
    <n v="3"/>
    <n v="0.2"/>
    <n v="37.796999999999997"/>
    <x v="41"/>
    <n v="264.57899999999898"/>
    <n v="79.373699999999687"/>
  </r>
  <r>
    <n v="2715"/>
    <s v="AMER-2021-103723"/>
    <d v="2021-12-01T00:00:00"/>
    <n v="20211201"/>
    <s v="Ruth Kerr"/>
    <s v="Canada"/>
    <s v="Toronto"/>
    <s v="AMER"/>
    <s v="NAMER"/>
    <s v="Citigroup"/>
    <x v="96"/>
    <s v="Finance"/>
    <s v="Enterprise"/>
    <s v="ChatBot Plugin"/>
    <s v="HV8HAM3Q8Q"/>
    <n v="13.9"/>
    <n v="5"/>
    <n v="0"/>
    <n v="5.56"/>
    <x v="14"/>
    <n v="8.34"/>
    <n v="2.5019999999999998"/>
  </r>
  <r>
    <n v="2716"/>
    <s v="EMEA-2020-127187"/>
    <d v="2020-12-04T00:00:00"/>
    <n v="20201204"/>
    <s v="Julian Langdon"/>
    <s v="United Kingdom"/>
    <s v="London"/>
    <s v="EMEA"/>
    <s v="UKIR"/>
    <s v="BMW"/>
    <x v="62"/>
    <s v="Manufacturing"/>
    <s v="Strategic"/>
    <s v="Site Analytics"/>
    <s v="FXV7F83664"/>
    <n v="129.97999999999999"/>
    <n v="2"/>
    <n v="0"/>
    <n v="62.3904"/>
    <x v="20"/>
    <n v="67.589599999999905"/>
    <n v="20.27687999999997"/>
  </r>
  <r>
    <n v="2717"/>
    <s v="EMEA-2023-128475"/>
    <d v="2023-08-27T00:00:00"/>
    <n v="20230827"/>
    <s v="Samantha Paterson"/>
    <s v="Finland"/>
    <s v="Helsinki"/>
    <s v="EMEA"/>
    <s v="NOR"/>
    <s v="Home Depot"/>
    <x v="8"/>
    <s v="Retail"/>
    <s v="Enterprise"/>
    <s v="Data Smasher"/>
    <s v="8FCMLBY9MU"/>
    <n v="71.98"/>
    <n v="2"/>
    <n v="0"/>
    <n v="15.1158"/>
    <x v="43"/>
    <n v="56.864199999999997"/>
    <n v="17.059259999999998"/>
  </r>
  <r>
    <n v="2718"/>
    <s v="EMEA-2020-100006"/>
    <d v="2020-09-07T00:00:00"/>
    <n v="20200907"/>
    <s v="Paul Harris"/>
    <s v="United Kingdom"/>
    <s v="London"/>
    <s v="EMEA"/>
    <s v="UKIR"/>
    <s v="PepsiCo"/>
    <x v="88"/>
    <s v="Consumer Products"/>
    <s v="SMB"/>
    <s v="Site Analytics"/>
    <s v="URIROI2BFF"/>
    <n v="377.97"/>
    <n v="3"/>
    <n v="0"/>
    <n v="109.6113"/>
    <x v="30"/>
    <n v="268.3587"/>
    <n v="80.50761"/>
  </r>
  <r>
    <n v="2719"/>
    <s v="AMER-2023-144827"/>
    <d v="2023-12-22T00:00:00"/>
    <n v="20231222"/>
    <s v="Jane Stewart"/>
    <s v="United States"/>
    <s v="Milwaukee"/>
    <s v="AMER"/>
    <s v="NAMER"/>
    <s v="Honda Motor"/>
    <x v="47"/>
    <s v="Manufacturing"/>
    <s v="SMB"/>
    <s v="Marketing Suite - Gold"/>
    <s v="U5FR4EPPHS"/>
    <n v="124.36"/>
    <n v="2"/>
    <n v="0"/>
    <n v="33.577199999999998"/>
    <x v="22"/>
    <n v="90.782799999999995"/>
    <n v="27.234839999999998"/>
  </r>
  <r>
    <n v="2720"/>
    <s v="APJ-2020-110030"/>
    <d v="2020-12-06T00:00:00"/>
    <n v="20201206"/>
    <s v="Lily Bond"/>
    <s v="Japan"/>
    <s v="Tokyo"/>
    <s v="APJ"/>
    <s v="JAPN"/>
    <s v="Bosch"/>
    <x v="76"/>
    <s v="Tech"/>
    <s v="SMB"/>
    <s v="SaaS Connector Pack"/>
    <s v="M2S2YSXQ17"/>
    <n v="23.975999999999999"/>
    <n v="3"/>
    <n v="0.6"/>
    <n v="-14.3856"/>
    <x v="20"/>
    <n v="38.361599999999903"/>
    <n v="11.50847999999997"/>
  </r>
  <r>
    <n v="2721"/>
    <s v="EMEA-2020-121286"/>
    <d v="2020-11-04T00:00:00"/>
    <n v="20201104"/>
    <s v="Gavin Mitchell"/>
    <s v="Sweden"/>
    <s v="Gothenburg"/>
    <s v="EMEA"/>
    <s v="NOR"/>
    <s v="Sony"/>
    <x v="20"/>
    <s v="Tech"/>
    <s v="Strategic"/>
    <s v="Storage"/>
    <s v="46WANPMN4C"/>
    <n v="8.3759999999999994"/>
    <n v="3"/>
    <n v="0.2"/>
    <n v="2.7222"/>
    <x v="7"/>
    <n v="5.6537999999999897"/>
    <n v="1.6961399999999969"/>
  </r>
  <r>
    <n v="2723"/>
    <s v="EMEA-2022-164735"/>
    <d v="2022-04-15T00:00:00"/>
    <n v="20220415"/>
    <s v="Dan Allan"/>
    <s v="Spain"/>
    <s v="Alicante"/>
    <s v="EMEA"/>
    <s v="EU-WEST"/>
    <s v="Johnson &amp; Johnson"/>
    <x v="53"/>
    <s v="Healthcare"/>
    <s v="SMB"/>
    <s v="Marketing Suite - Gold"/>
    <s v="T6JJP5B94P"/>
    <n v="81.2"/>
    <n v="5"/>
    <n v="0"/>
    <n v="12.18"/>
    <x v="25"/>
    <n v="69.02"/>
    <n v="20.706"/>
  </r>
  <r>
    <n v="2724"/>
    <s v="AMER-2020-153479"/>
    <d v="2020-10-04T00:00:00"/>
    <n v="20201004"/>
    <s v="Andrea Rampling"/>
    <s v="United States"/>
    <s v="Miami"/>
    <s v="AMER"/>
    <s v="NAMER"/>
    <s v="Aviva"/>
    <x v="24"/>
    <s v="Finance"/>
    <s v="SMB"/>
    <s v="FinanceHub"/>
    <s v="EN2A4GAP9G"/>
    <n v="14.45"/>
    <n v="5"/>
    <n v="0"/>
    <n v="6.7915000000000001"/>
    <x v="18"/>
    <n v="7.6584999999999903"/>
    <n v="2.2975499999999971"/>
  </r>
  <r>
    <n v="2726"/>
    <s v="EMEA-2023-149888"/>
    <d v="2023-11-08T00:00:00"/>
    <n v="20231108"/>
    <s v="Sean Scott"/>
    <s v="France"/>
    <s v="Paris"/>
    <s v="EMEA"/>
    <s v="EU-WEST"/>
    <s v="Prudential Financial"/>
    <x v="43"/>
    <s v="Finance"/>
    <s v="SMB"/>
    <s v="Site Analytics"/>
    <s v="4UFRE8Y49W"/>
    <n v="359.97"/>
    <n v="5"/>
    <n v="0.4"/>
    <n v="-71.994"/>
    <x v="23"/>
    <n v="431.964"/>
    <n v="129.58920000000001"/>
  </r>
  <r>
    <n v="2728"/>
    <s v="AMER-2023-119193"/>
    <d v="2023-12-23T00:00:00"/>
    <n v="20231223"/>
    <s v="Samantha Lawrence"/>
    <s v="Mexico"/>
    <s v="Cancun"/>
    <s v="AMER"/>
    <s v="LATAM"/>
    <s v="J.P. Morgan Chase &amp; Co."/>
    <x v="56"/>
    <s v="Finance"/>
    <s v="SMB"/>
    <s v="ContactMatcher"/>
    <s v="P6Y4M3XSVC"/>
    <n v="1.641"/>
    <n v="1"/>
    <n v="0.7"/>
    <n v="-1.3128"/>
    <x v="22"/>
    <n v="2.9538000000000002"/>
    <n v="0.88614000000000004"/>
  </r>
  <r>
    <n v="2730"/>
    <s v="AMER-2023-104801"/>
    <d v="2023-02-14T00:00:00"/>
    <n v="20230214"/>
    <s v="Theresa Murray"/>
    <s v="Canada"/>
    <s v="Toronto"/>
    <s v="AMER"/>
    <s v="NAMER"/>
    <s v="Siemens"/>
    <x v="13"/>
    <s v="Manufacturing"/>
    <s v="SMB"/>
    <s v="ChatBot Plugin"/>
    <s v="IRR32ZJCLU"/>
    <n v="6.63"/>
    <n v="3"/>
    <n v="0"/>
    <n v="1.7901"/>
    <x v="31"/>
    <n v="4.8399000000000001"/>
    <n v="1.45197"/>
  </r>
  <r>
    <n v="2733"/>
    <s v="AMER-2020-107594"/>
    <d v="2020-07-02T00:00:00"/>
    <n v="20200702"/>
    <s v="Sam Parsons"/>
    <s v="Argentina"/>
    <s v="Rosario"/>
    <s v="AMER"/>
    <s v="LATAM"/>
    <s v="Siemens"/>
    <x v="13"/>
    <s v="Manufacturing"/>
    <s v="SMB"/>
    <s v="Site Analytics"/>
    <s v="1ZZAJ2RSGP"/>
    <n v="73.98"/>
    <n v="2"/>
    <n v="0"/>
    <n v="19.974599999999999"/>
    <x v="39"/>
    <n v="54.005400000000002"/>
    <n v="16.201619999999998"/>
  </r>
  <r>
    <n v="2735"/>
    <s v="APJ-2021-129770"/>
    <d v="2021-02-21T00:00:00"/>
    <n v="20210221"/>
    <s v="Kimberly Manning"/>
    <s v="New Zealand"/>
    <s v="Auckland"/>
    <s v="APJ"/>
    <s v="ANZ"/>
    <s v="AmerisourceBergen"/>
    <x v="52"/>
    <s v="Healthcare"/>
    <s v="SMB"/>
    <s v="Support"/>
    <s v="2FSG2WKCPI"/>
    <n v="49.12"/>
    <n v="4"/>
    <n v="0"/>
    <n v="23.086400000000001"/>
    <x v="36"/>
    <n v="26.0335999999999"/>
    <n v="7.8100799999999699"/>
  </r>
  <r>
    <n v="2736"/>
    <s v="APJ-2021-115798"/>
    <d v="2021-11-13T00:00:00"/>
    <n v="20211113"/>
    <s v="Trevor Langdon"/>
    <s v="Philippines"/>
    <s v="Manila"/>
    <s v="APJ"/>
    <s v="APAC"/>
    <s v="Target"/>
    <x v="67"/>
    <s v="Retail"/>
    <s v="SMB"/>
    <s v="Site Analytics"/>
    <s v="LW1SGPXCVE"/>
    <n v="377.97"/>
    <n v="3"/>
    <n v="0"/>
    <n v="94.492500000000007"/>
    <x v="6"/>
    <n v="283.47750000000002"/>
    <n v="85.04325"/>
  </r>
  <r>
    <n v="2740"/>
    <s v="EMEA-2023-122707"/>
    <d v="2023-04-17T00:00:00"/>
    <n v="20230417"/>
    <s v="Peter Knox"/>
    <s v="Portugal"/>
    <s v="Lisboa"/>
    <s v="EMEA"/>
    <s v="EU-WEST"/>
    <s v="Sprint Nextel"/>
    <x v="64"/>
    <s v="Communications"/>
    <s v="Strategic"/>
    <s v="Support"/>
    <s v="CAIKL80QRN"/>
    <n v="477.24"/>
    <n v="4"/>
    <n v="0"/>
    <n v="9.5448000000000004"/>
    <x v="4"/>
    <n v="467.6952"/>
    <n v="140.30856"/>
  </r>
  <r>
    <n v="2742"/>
    <s v="AMER-2022-165015"/>
    <d v="2022-02-25T00:00:00"/>
    <n v="20220225"/>
    <s v="Leonard Nash"/>
    <s v="Mexico"/>
    <s v="Monterrey"/>
    <s v="AMER"/>
    <s v="LATAM"/>
    <s v="Berkshire Hathaway"/>
    <x v="90"/>
    <s v="Finance"/>
    <s v="SMB"/>
    <s v="SaaS Connector Pack - Gold"/>
    <s v="MGVILPK928"/>
    <n v="46.72"/>
    <n v="5"/>
    <n v="0.2"/>
    <n v="17.52"/>
    <x v="47"/>
    <n v="29.2"/>
    <n v="8.76"/>
  </r>
  <r>
    <n v="2743"/>
    <s v="AMER-2020-149244"/>
    <d v="2020-11-04T00:00:00"/>
    <n v="20201104"/>
    <s v="Christian Glover"/>
    <s v="United States"/>
    <s v="Seattle"/>
    <s v="AMER"/>
    <s v="NAMER"/>
    <s v="Exxon Mobil"/>
    <x v="83"/>
    <s v="Energy"/>
    <s v="SMB"/>
    <s v="SaaS Connector Pack"/>
    <s v="HUXO1CWZ17"/>
    <n v="35.340000000000003"/>
    <n v="2"/>
    <n v="0"/>
    <n v="13.4292"/>
    <x v="7"/>
    <n v="21.910799999999998"/>
    <n v="6.5732399999999993"/>
  </r>
  <r>
    <n v="2744"/>
    <s v="AMER-2021-140144"/>
    <d v="2021-06-20T00:00:00"/>
    <n v="20210620"/>
    <s v="Julia Ellison"/>
    <s v="United States"/>
    <s v="Los Angeles"/>
    <s v="AMER"/>
    <s v="NAMER"/>
    <s v="Tyson Foods"/>
    <x v="31"/>
    <s v="Consumer Products"/>
    <s v="Strategic"/>
    <s v="SaaS Connector Pack"/>
    <s v="G4TCVFG0I2"/>
    <n v="257.64"/>
    <n v="6"/>
    <n v="0"/>
    <n v="100.4796"/>
    <x v="40"/>
    <n v="157.16039999999899"/>
    <n v="47.148119999999693"/>
  </r>
  <r>
    <n v="2746"/>
    <s v="EMEA-2023-163321"/>
    <d v="2023-08-08T00:00:00"/>
    <n v="20230808"/>
    <s v="Elizabeth Hughes"/>
    <s v="Sweden"/>
    <s v="Stockholm"/>
    <s v="EMEA"/>
    <s v="NOR"/>
    <s v="Enel"/>
    <x v="78"/>
    <s v="Energy"/>
    <s v="SMB"/>
    <s v="Data Smasher"/>
    <s v="CHHLP9R240"/>
    <n v="79.992000000000004"/>
    <n v="1"/>
    <n v="0.2"/>
    <n v="21.997800000000002"/>
    <x v="43"/>
    <n v="57.994199999999999"/>
    <n v="17.398260000000001"/>
  </r>
  <r>
    <n v="2747"/>
    <s v="APJ-2020-155887"/>
    <d v="2020-05-12T00:00:00"/>
    <n v="20200512"/>
    <s v="Leonard Parsons"/>
    <s v="South Korea"/>
    <s v="Seoul"/>
    <s v="APJ"/>
    <s v="APAC"/>
    <s v="Ford Motor"/>
    <x v="72"/>
    <s v="Manufacturing"/>
    <s v="SMB"/>
    <s v="ContactMatcher"/>
    <s v="NCS25WSPZ2"/>
    <n v="700.05600000000004"/>
    <n v="3"/>
    <n v="0.3"/>
    <n v="-130.0104"/>
    <x v="8"/>
    <n v="830.06640000000004"/>
    <n v="249.01992000000001"/>
  </r>
  <r>
    <n v="2748"/>
    <s v="APJ-2021-165449"/>
    <d v="2021-11-22T00:00:00"/>
    <n v="20211122"/>
    <s v="Lisa Peake"/>
    <s v="Japan"/>
    <s v="Hyogo"/>
    <s v="APJ"/>
    <s v="JAPN"/>
    <s v="CVS Health"/>
    <x v="48"/>
    <s v="Retail"/>
    <s v="Enterprise"/>
    <s v="Data Smasher"/>
    <s v="KKBSHJ4Y55"/>
    <n v="27.167999999999999"/>
    <n v="4"/>
    <n v="0.2"/>
    <n v="-1.3584000000000001"/>
    <x v="6"/>
    <n v="28.526399999999999"/>
    <n v="8.5579199999999993"/>
  </r>
  <r>
    <n v="2749"/>
    <s v="EMEA-2021-110247"/>
    <d v="2021-12-04T00:00:00"/>
    <n v="20211204"/>
    <s v="Kimberly Black"/>
    <s v="Germany"/>
    <s v="Munich"/>
    <s v="EMEA"/>
    <s v="EU-WEST"/>
    <s v="Bank of America Corp."/>
    <x v="22"/>
    <s v="Finance"/>
    <s v="SMB"/>
    <s v="ContactMatcher"/>
    <s v="3D2GCZ2SIV"/>
    <n v="8.2260000000000009"/>
    <n v="3"/>
    <n v="0.7"/>
    <n v="-6.0324"/>
    <x v="14"/>
    <n v="14.2584"/>
    <n v="4.27752"/>
  </r>
  <r>
    <n v="2750"/>
    <s v="AMER-2020-141257"/>
    <d v="2020-06-08T00:00:00"/>
    <n v="20200608"/>
    <s v="Colin Morgan"/>
    <s v="Canada"/>
    <s v="Toronto"/>
    <s v="AMER"/>
    <s v="NAMER"/>
    <s v="Boeing"/>
    <x v="36"/>
    <s v="Manufacturing"/>
    <s v="SMB"/>
    <s v="FinanceHub"/>
    <s v="NNMMAVKFL7"/>
    <n v="585.55200000000002"/>
    <n v="3"/>
    <n v="0.2"/>
    <n v="73.194000000000003"/>
    <x v="3"/>
    <n v="512.35799999999995"/>
    <n v="153.70739999999998"/>
  </r>
  <r>
    <n v="2751"/>
    <s v="AMER-2020-154669"/>
    <d v="2020-08-08T00:00:00"/>
    <n v="20200808"/>
    <s v="Ava Oliver"/>
    <s v="United States"/>
    <s v="Wilmington"/>
    <s v="AMER"/>
    <s v="NAMER"/>
    <s v="Sysco"/>
    <x v="79"/>
    <s v="Consumer Products"/>
    <s v="SMB"/>
    <s v="Marketing Suite - Gold"/>
    <s v="AQ08V66IDQ"/>
    <n v="423.28"/>
    <n v="11"/>
    <n v="0"/>
    <n v="110.0528"/>
    <x v="9"/>
    <n v="313.22719999999998"/>
    <n v="93.968159999999997"/>
  </r>
  <r>
    <n v="2752"/>
    <s v="AMER-2020-158029"/>
    <d v="2020-05-26T00:00:00"/>
    <n v="20200526"/>
    <s v="Karen Vance"/>
    <s v="United States"/>
    <s v="New York City"/>
    <s v="AMER"/>
    <s v="NAMER"/>
    <s v="Aviva"/>
    <x v="24"/>
    <s v="Finance"/>
    <s v="SMB"/>
    <s v="FinanceHub"/>
    <s v="5EP4QIR8G9"/>
    <n v="225.29599999999999"/>
    <n v="2"/>
    <n v="0.2"/>
    <n v="22.529599999999999"/>
    <x v="8"/>
    <n v="202.7664"/>
    <n v="60.829920000000001"/>
  </r>
  <r>
    <n v="2753"/>
    <s v="AMER-2021-155306"/>
    <d v="2021-04-17T00:00:00"/>
    <n v="20210417"/>
    <s v="Julian Morrison"/>
    <s v="United States"/>
    <s v="Los Angeles"/>
    <s v="AMER"/>
    <s v="NAMER"/>
    <s v="FedEx"/>
    <x v="46"/>
    <s v="Transportation"/>
    <s v="SMB"/>
    <s v="ChatBot Plugin"/>
    <s v="854RJ4O500"/>
    <n v="5.56"/>
    <n v="2"/>
    <n v="0"/>
    <n v="2.2240000000000002"/>
    <x v="19"/>
    <n v="3.3359999999999901"/>
    <n v="1.000799999999997"/>
  </r>
  <r>
    <n v="2758"/>
    <s v="EMEA-2022-127775"/>
    <d v="2022-06-12T00:00:00"/>
    <n v="20220612"/>
    <s v="Audrey Wilkins"/>
    <s v="United Kingdom"/>
    <s v="London"/>
    <s v="EMEA"/>
    <s v="UKIR"/>
    <s v="Home Depot"/>
    <x v="8"/>
    <s v="Retail"/>
    <s v="SMB"/>
    <s v="Data Smasher"/>
    <s v="VMA1SAUQZW"/>
    <n v="239.97"/>
    <n v="3"/>
    <n v="0"/>
    <n v="71.991"/>
    <x v="1"/>
    <n v="167.97899999999899"/>
    <n v="50.393699999999697"/>
  </r>
  <r>
    <n v="2759"/>
    <s v="EMEA-2022-146171"/>
    <d v="2022-03-12T00:00:00"/>
    <n v="20220312"/>
    <s v="Oliver King"/>
    <s v="Finland"/>
    <s v="Helsinki"/>
    <s v="EMEA"/>
    <s v="NOR"/>
    <s v="Sysco"/>
    <x v="79"/>
    <s v="Consumer Products"/>
    <s v="Enterprise"/>
    <s v="SaaS Connector Pack"/>
    <s v="GPV73IZQ6N"/>
    <n v="76.92"/>
    <n v="4"/>
    <n v="0"/>
    <n v="31.537199999999999"/>
    <x v="17"/>
    <n v="45.382800000000003"/>
    <n v="13.614840000000001"/>
  </r>
  <r>
    <n v="2761"/>
    <s v="EMEA-2020-129574"/>
    <d v="2020-05-26T00:00:00"/>
    <n v="20200526"/>
    <s v="Sally Nolan"/>
    <s v="Turkey"/>
    <s v="Istanbul"/>
    <s v="EMEA"/>
    <s v="MEA"/>
    <s v="Lukoil"/>
    <x v="86"/>
    <s v="Energy"/>
    <s v="Enterprise"/>
    <s v="Support"/>
    <s v="O0ZHNWOJJ5"/>
    <n v="48.4"/>
    <n v="5"/>
    <n v="0"/>
    <n v="23.231999999999999"/>
    <x v="8"/>
    <n v="25.167999999999999"/>
    <n v="7.5503999999999998"/>
  </r>
  <r>
    <n v="2762"/>
    <s v="AMER-2023-126536"/>
    <d v="2023-10-13T00:00:00"/>
    <n v="20231013"/>
    <s v="Sean Bower"/>
    <s v="United States"/>
    <s v="Los Angeles"/>
    <s v="AMER"/>
    <s v="NAMER"/>
    <s v="HonHai Precision Industry"/>
    <x v="54"/>
    <s v="Tech"/>
    <s v="Enterprise"/>
    <s v="Data Smasher"/>
    <s v="60BMGNEQ0P"/>
    <n v="0.99"/>
    <n v="1"/>
    <n v="0"/>
    <n v="0.43559999999999999"/>
    <x v="13"/>
    <n v="0.5544"/>
    <n v="0.16632"/>
  </r>
  <r>
    <n v="2764"/>
    <s v="EMEA-2023-165757"/>
    <d v="2023-06-23T00:00:00"/>
    <n v="20230623"/>
    <s v="Jack Hughes"/>
    <s v="France"/>
    <s v="Paris"/>
    <s v="EMEA"/>
    <s v="EU-WEST"/>
    <s v="Valero Energy"/>
    <x v="37"/>
    <s v="Energy"/>
    <s v="Enterprise"/>
    <s v="ContactMatcher"/>
    <s v="XMMJEVP36D"/>
    <n v="10.332000000000001"/>
    <n v="3"/>
    <n v="0.7"/>
    <n v="-7.5768000000000004"/>
    <x v="27"/>
    <n v="17.908799999999999"/>
    <n v="5.3726399999999996"/>
  </r>
  <r>
    <n v="2767"/>
    <s v="EMEA-2023-167752"/>
    <d v="2023-01-16T00:00:00"/>
    <n v="20230116"/>
    <s v="Leonard Cameron"/>
    <s v="France"/>
    <s v="Paris"/>
    <s v="EMEA"/>
    <s v="EU-WEST"/>
    <s v="Aviva"/>
    <x v="24"/>
    <s v="Finance"/>
    <s v="SMB"/>
    <s v="OneView"/>
    <s v="WH24YH1285"/>
    <n v="34.384"/>
    <n v="1"/>
    <n v="0.2"/>
    <n v="3.8681999999999999"/>
    <x v="44"/>
    <n v="30.515799999999999"/>
    <n v="9.1547399999999985"/>
  </r>
  <r>
    <n v="2769"/>
    <s v="APJ-2021-122140"/>
    <d v="2021-04-02T00:00:00"/>
    <n v="20210402"/>
    <s v="Claire Vance"/>
    <s v="Japan"/>
    <s v="Aichi"/>
    <s v="APJ"/>
    <s v="JAPN"/>
    <s v="Marathon Petroleum"/>
    <x v="80"/>
    <s v="Energy"/>
    <s v="SMB"/>
    <s v="OneView"/>
    <s v="2MJ6VMC4PF"/>
    <n v="32.192"/>
    <n v="2"/>
    <n v="0.8"/>
    <n v="-80.48"/>
    <x v="19"/>
    <n v="112.672"/>
    <n v="33.801600000000001"/>
  </r>
  <r>
    <n v="2772"/>
    <s v="EMEA-2022-163986"/>
    <d v="2022-09-04T00:00:00"/>
    <n v="20220904"/>
    <s v="Victoria Henderson"/>
    <s v="Italy"/>
    <s v="Bologna"/>
    <s v="EMEA"/>
    <s v="EU"/>
    <s v="Costco Wholesale"/>
    <x v="11"/>
    <s v="Retail"/>
    <s v="SMB"/>
    <s v="Marketing Suite - Gold"/>
    <s v="9SRV2BRJXB"/>
    <n v="54.5"/>
    <n v="5"/>
    <n v="0"/>
    <n v="14.17"/>
    <x v="21"/>
    <n v="40.33"/>
    <n v="12.098999999999998"/>
  </r>
  <r>
    <n v="2773"/>
    <s v="EMEA-2023-158967"/>
    <d v="2023-12-11T00:00:00"/>
    <n v="20231211"/>
    <s v="Rebecca May"/>
    <s v="Germany"/>
    <s v="Stuttgart"/>
    <s v="EMEA"/>
    <s v="EU-WEST"/>
    <s v="Anthem"/>
    <x v="84"/>
    <s v="Healthcare"/>
    <s v="SMB"/>
    <s v="SaaS Connector Pack"/>
    <s v="CMB13LN19J"/>
    <n v="19.103999999999999"/>
    <n v="3"/>
    <n v="0.2"/>
    <n v="5.7312000000000003"/>
    <x v="22"/>
    <n v="13.3727999999999"/>
    <n v="4.0118399999999701"/>
  </r>
  <r>
    <n v="2774"/>
    <s v="AMER-2022-131576"/>
    <d v="2022-11-23T00:00:00"/>
    <n v="20221123"/>
    <s v="Emily Ogden"/>
    <s v="Brazil"/>
    <s v="SÃ£o Paulo"/>
    <s v="AMER"/>
    <s v="LATAM"/>
    <s v="Cigna"/>
    <x v="69"/>
    <s v="Healthcare"/>
    <s v="SMB"/>
    <s v="ContactMatcher"/>
    <s v="8HU11PMU3W"/>
    <n v="49.44"/>
    <n v="3"/>
    <n v="0"/>
    <n v="24.2256"/>
    <x v="0"/>
    <n v="25.214399999999898"/>
    <n v="7.5643199999999693"/>
  </r>
  <r>
    <n v="2775"/>
    <s v="AMER-2023-143455"/>
    <d v="2023-11-12T00:00:00"/>
    <n v="20231112"/>
    <s v="Joe Allan"/>
    <s v="Mexico"/>
    <s v="Toluca"/>
    <s v="AMER"/>
    <s v="LATAM"/>
    <s v="Enel"/>
    <x v="78"/>
    <s v="Energy"/>
    <s v="Enterprise"/>
    <s v="Support"/>
    <s v="K55XGMB1KM"/>
    <n v="10.368"/>
    <n v="2"/>
    <n v="0.2"/>
    <n v="3.6288"/>
    <x v="23"/>
    <n v="6.7392000000000003"/>
    <n v="2.02176"/>
  </r>
  <r>
    <n v="2776"/>
    <s v="AMER-2022-144729"/>
    <d v="2022-10-22T00:00:00"/>
    <n v="20221022"/>
    <s v="Anne Lee"/>
    <s v="United States"/>
    <s v="Seattle"/>
    <s v="AMER"/>
    <s v="NAMER"/>
    <s v="Oracle"/>
    <x v="29"/>
    <s v="Tech"/>
    <s v="SMB"/>
    <s v="Marketing Suite - Gold"/>
    <s v="TKS6VKPGF8"/>
    <n v="154.44"/>
    <n v="3"/>
    <n v="0"/>
    <n v="1.5444"/>
    <x v="32"/>
    <n v="152.8956"/>
    <n v="45.868679999999998"/>
  </r>
  <r>
    <n v="2777"/>
    <s v="EMEA-2021-127019"/>
    <d v="2021-12-21T00:00:00"/>
    <n v="20211221"/>
    <s v="Carol Ball"/>
    <s v="Russia"/>
    <s v="St Petersburg"/>
    <s v="EMEA"/>
    <s v="EU-EAST"/>
    <s v="Nestle"/>
    <x v="38"/>
    <s v="Consumer Products"/>
    <s v="Strategic"/>
    <s v="OneView"/>
    <s v="UVODXZGQQR"/>
    <n v="60.984000000000002"/>
    <n v="7"/>
    <n v="0.2"/>
    <n v="4.5738000000000003"/>
    <x v="14"/>
    <n v="56.410200000000003"/>
    <n v="16.92306"/>
  </r>
  <r>
    <n v="2778"/>
    <s v="AMER-2021-138534"/>
    <d v="2021-07-17T00:00:00"/>
    <n v="20210717"/>
    <s v="Liam Murray"/>
    <s v="United States"/>
    <s v="Indianapolis"/>
    <s v="AMER"/>
    <s v="NAMER"/>
    <s v="American Express"/>
    <x v="55"/>
    <s v="Finance"/>
    <s v="SMB"/>
    <s v="Marketing Suite"/>
    <s v="CUS0OFAKS4"/>
    <n v="195.46600000000001"/>
    <n v="2"/>
    <n v="0.15"/>
    <n v="-13.797599999999999"/>
    <x v="38"/>
    <n v="209.2636"/>
    <n v="62.779079999999993"/>
  </r>
  <r>
    <n v="2779"/>
    <s v="EMEA-2023-108322"/>
    <d v="2023-05-01T00:00:00"/>
    <n v="20230501"/>
    <s v="Edward Wilkins"/>
    <s v="Germany"/>
    <s v="Nuremberg"/>
    <s v="EMEA"/>
    <s v="EU-WEST"/>
    <s v="American Express"/>
    <x v="55"/>
    <s v="Finance"/>
    <s v="Strategic"/>
    <s v="SaaS Connector Pack"/>
    <s v="92PCPDWY9U"/>
    <n v="23.68"/>
    <n v="8"/>
    <n v="0.2"/>
    <n v="6.2160000000000002"/>
    <x v="24"/>
    <n v="17.463999999999999"/>
    <n v="5.2391999999999994"/>
  </r>
  <r>
    <n v="2781"/>
    <s v="EMEA-2023-167668"/>
    <d v="2023-05-07T00:00:00"/>
    <n v="20230507"/>
    <s v="Keith Paige"/>
    <s v="United Kingdom"/>
    <s v="London"/>
    <s v="EMEA"/>
    <s v="UKIR"/>
    <s v="Bank of America Corp."/>
    <x v="22"/>
    <s v="Finance"/>
    <s v="SMB"/>
    <s v="FinanceHub"/>
    <s v="PULRCO6M2U"/>
    <n v="59.2"/>
    <n v="4"/>
    <n v="0"/>
    <n v="29.6"/>
    <x v="24"/>
    <n v="29.6"/>
    <n v="8.8800000000000008"/>
  </r>
  <r>
    <n v="2782"/>
    <s v="EMEA-2023-146724"/>
    <d v="2023-11-21T00:00:00"/>
    <n v="20231121"/>
    <s v="Luke Ross"/>
    <s v="Luxembourg"/>
    <s v="Luxembourg"/>
    <s v="EMEA"/>
    <s v="EU-WEST"/>
    <s v="Philip Morris International"/>
    <x v="39"/>
    <s v="Consumer Products"/>
    <s v="SMB"/>
    <s v="ChatBot Plugin"/>
    <s v="OO8DPOBOGH"/>
    <n v="22"/>
    <n v="10"/>
    <n v="0"/>
    <n v="9.68"/>
    <x v="23"/>
    <n v="12.32"/>
    <n v="3.6959999999999997"/>
  </r>
  <r>
    <n v="2783"/>
    <s v="AMER-2022-139878"/>
    <d v="2022-11-12T00:00:00"/>
    <n v="20221112"/>
    <s v="Cameron Lawrence"/>
    <s v="Brazil"/>
    <s v="SÃ£o Paulo"/>
    <s v="AMER"/>
    <s v="LATAM"/>
    <s v="Huawei"/>
    <x v="93"/>
    <s v="Tech"/>
    <s v="SMB"/>
    <s v="Site Analytics"/>
    <s v="ZED9EWHMQ5"/>
    <n v="257.98"/>
    <n v="2"/>
    <n v="0"/>
    <n v="74.8142"/>
    <x v="0"/>
    <n v="183.16579999999999"/>
    <n v="54.949739999999998"/>
  </r>
  <r>
    <n v="2784"/>
    <s v="EMEA-2022-106677"/>
    <d v="2022-11-06T00:00:00"/>
    <n v="20221106"/>
    <s v="Grace Duncan"/>
    <s v="France"/>
    <s v="Paris"/>
    <s v="EMEA"/>
    <s v="EU-WEST"/>
    <s v="Allianz"/>
    <x v="65"/>
    <s v="Finance"/>
    <s v="Strategic"/>
    <s v="Site Analytics"/>
    <s v="ME6QQC2A7X"/>
    <n v="23.988"/>
    <n v="2"/>
    <n v="0.4"/>
    <n v="-15.992000000000001"/>
    <x v="0"/>
    <n v="39.979999999999997"/>
    <n v="11.993999999999998"/>
  </r>
  <r>
    <n v="2785"/>
    <s v="AMER-2022-116974"/>
    <d v="2022-10-10T00:00:00"/>
    <n v="20221010"/>
    <s v="Irene Duncan"/>
    <s v="Mexico"/>
    <s v="Tijuana"/>
    <s v="AMER"/>
    <s v="LATAM"/>
    <s v="Comcast"/>
    <x v="51"/>
    <s v="Communications"/>
    <s v="Strategic"/>
    <s v="Site Analytics"/>
    <s v="SQX8AI7PNT"/>
    <n v="23.975999999999999"/>
    <n v="4"/>
    <n v="0.4"/>
    <n v="-15.5844"/>
    <x v="32"/>
    <n v="39.560400000000001"/>
    <n v="11.868119999999999"/>
  </r>
  <r>
    <n v="2786"/>
    <s v="AMER-2021-149972"/>
    <d v="2021-09-21T00:00:00"/>
    <n v="20210921"/>
    <s v="Charles Buckland"/>
    <s v="United States"/>
    <s v="New York City"/>
    <s v="AMER"/>
    <s v="NAMER"/>
    <s v="Carrefour"/>
    <x v="10"/>
    <s v="Retail"/>
    <s v="Enterprise"/>
    <s v="FinanceHub"/>
    <s v="HSN4S6KR6Y"/>
    <n v="601.53599999999994"/>
    <n v="4"/>
    <n v="0.2"/>
    <n v="0"/>
    <x v="11"/>
    <n v="601.53599999999994"/>
    <n v="180.46079999999998"/>
  </r>
  <r>
    <n v="2788"/>
    <s v="APJ-2020-117744"/>
    <d v="2020-12-02T00:00:00"/>
    <n v="20201202"/>
    <s v="Vanessa Metcalfe"/>
    <s v="Japan"/>
    <s v="Hiroshima"/>
    <s v="APJ"/>
    <s v="JAPN"/>
    <s v="AmerisourceBergen"/>
    <x v="52"/>
    <s v="Healthcare"/>
    <s v="Strategic"/>
    <s v="SaaS Connector Pack"/>
    <s v="SUTY3GCF4D"/>
    <n v="58.36"/>
    <n v="5"/>
    <n v="0.6"/>
    <n v="-24.803000000000001"/>
    <x v="20"/>
    <n v="83.162999999999997"/>
    <n v="24.948899999999998"/>
  </r>
  <r>
    <n v="2791"/>
    <s v="AMER-2020-125514"/>
    <d v="2020-09-21T00:00:00"/>
    <n v="20200921"/>
    <s v="Peter Ellison"/>
    <s v="Costa Rica"/>
    <s v="San JosÃ©"/>
    <s v="AMER"/>
    <s v="LATAM"/>
    <s v="Volkswagen"/>
    <x v="58"/>
    <s v="Manufacturing"/>
    <s v="Strategic"/>
    <s v="OneView"/>
    <s v="01JQ4CTAR9"/>
    <n v="25.96"/>
    <n v="2"/>
    <n v="0"/>
    <n v="7.5284000000000004"/>
    <x v="30"/>
    <n v="18.4316"/>
    <n v="5.5294799999999995"/>
  </r>
  <r>
    <n v="2794"/>
    <s v="AMER-2020-154599"/>
    <d v="2020-04-12T00:00:00"/>
    <n v="20200412"/>
    <s v="Rachel Bond"/>
    <s v="United States"/>
    <s v="Lakewood"/>
    <s v="AMER"/>
    <s v="NAMER"/>
    <s v="Mondelez International"/>
    <x v="25"/>
    <s v="Consumer Products"/>
    <s v="Strategic"/>
    <s v="Site Analytics"/>
    <s v="HRCXUVQ89F"/>
    <n v="1075.088"/>
    <n v="14"/>
    <n v="0.2"/>
    <n v="94.0702"/>
    <x v="41"/>
    <n v="981.01779999999997"/>
    <n v="294.30534"/>
  </r>
  <r>
    <n v="2798"/>
    <s v="EMEA-2023-158743"/>
    <d v="2023-10-21T00:00:00"/>
    <n v="20231021"/>
    <s v="Anna Clarkson"/>
    <s v="United Arab Emirates"/>
    <s v="Abu Dhabi"/>
    <s v="EMEA"/>
    <s v="MEA"/>
    <s v="Allianz"/>
    <x v="65"/>
    <s v="Finance"/>
    <s v="SMB"/>
    <s v="ChatBot Plugin"/>
    <s v="RGCY5VZGG6"/>
    <n v="13.36"/>
    <n v="4"/>
    <n v="0"/>
    <n v="4.1416000000000004"/>
    <x v="13"/>
    <n v="9.2183999999999902"/>
    <n v="2.7655199999999969"/>
  </r>
  <r>
    <n v="2801"/>
    <s v="EMEA-2022-153318"/>
    <d v="2022-10-26T00:00:00"/>
    <n v="20221026"/>
    <s v="Amelia Kelly"/>
    <s v="Germany"/>
    <s v="Hamburg"/>
    <s v="EMEA"/>
    <s v="EU-WEST"/>
    <s v="Anthem"/>
    <x v="84"/>
    <s v="Healthcare"/>
    <s v="Strategic"/>
    <s v="Site Analytics"/>
    <s v="GB1VLN1LE7"/>
    <n v="783.96"/>
    <n v="5"/>
    <n v="0.2"/>
    <n v="78.396000000000001"/>
    <x v="32"/>
    <n v="705.56399999999996"/>
    <n v="211.66919999999999"/>
  </r>
  <r>
    <n v="2802"/>
    <s v="EMEA-2021-110163"/>
    <d v="2021-11-01T00:00:00"/>
    <n v="20211101"/>
    <s v="William Robertson"/>
    <s v="Belgium"/>
    <s v="Brussels"/>
    <s v="EMEA"/>
    <s v="EU-WEST"/>
    <s v="General Electric"/>
    <x v="89"/>
    <s v="Finance"/>
    <s v="SMB"/>
    <s v="ChatBot Plugin"/>
    <s v="68CWIAHP4L"/>
    <n v="7.88"/>
    <n v="1"/>
    <n v="0.2"/>
    <n v="1.7729999999999999"/>
    <x v="6"/>
    <n v="6.1070000000000002"/>
    <n v="1.8321000000000001"/>
  </r>
  <r>
    <n v="2803"/>
    <s v="APJ-2023-143329"/>
    <d v="2023-11-04T00:00:00"/>
    <n v="20231104"/>
    <s v="Jonathan Grant"/>
    <s v="New Zealand"/>
    <s v="Auckland"/>
    <s v="APJ"/>
    <s v="ANZ"/>
    <s v="Sysco"/>
    <x v="79"/>
    <s v="Consumer Products"/>
    <s v="SMB"/>
    <s v="SaaS Connector Pack"/>
    <s v="8DB1GUT8Q2"/>
    <n v="41.37"/>
    <n v="3"/>
    <n v="0"/>
    <n v="17.375399999999999"/>
    <x v="23"/>
    <n v="23.994599999999998"/>
    <n v="7.1983799999999993"/>
  </r>
  <r>
    <n v="2804"/>
    <s v="AMER-2021-159380"/>
    <d v="2021-05-12T00:00:00"/>
    <n v="20210512"/>
    <s v="Faith Campbell"/>
    <s v="United States"/>
    <s v="Los Angeles"/>
    <s v="AMER"/>
    <s v="NAMER"/>
    <s v="Allstate"/>
    <x v="61"/>
    <s v="Finance"/>
    <s v="SMB"/>
    <s v="Support"/>
    <s v="YOWWEV73CQ"/>
    <n v="12.84"/>
    <n v="3"/>
    <n v="0"/>
    <n v="5.7779999999999996"/>
    <x v="33"/>
    <n v="7.0620000000000003"/>
    <n v="2.1185999999999998"/>
  </r>
  <r>
    <n v="2806"/>
    <s v="APJ-2021-122623"/>
    <d v="2021-09-07T00:00:00"/>
    <n v="20210907"/>
    <s v="Jasmine MacLeod"/>
    <s v="Japan"/>
    <s v="Shizuoka"/>
    <s v="APJ"/>
    <s v="JAPN"/>
    <s v="Aetna"/>
    <x v="28"/>
    <s v="Healthcare"/>
    <s v="SMB"/>
    <s v="FinanceHub"/>
    <s v="S6MM7FNF9E"/>
    <n v="47.515999999999998"/>
    <n v="2"/>
    <n v="0.3"/>
    <n v="-2.0364"/>
    <x v="11"/>
    <n v="49.552399999999999"/>
    <n v="14.86572"/>
  </r>
  <r>
    <n v="2807"/>
    <s v="AMER-2021-148635"/>
    <d v="2021-07-25T00:00:00"/>
    <n v="20210725"/>
    <s v="Olivia Hamilton"/>
    <s v="Canada"/>
    <s v="Toronto"/>
    <s v="AMER"/>
    <s v="NAMER"/>
    <s v="State Farm Insurance Cos."/>
    <x v="50"/>
    <s v="Finance"/>
    <s v="SMB"/>
    <s v="Storage"/>
    <s v="L36V9DB1DS"/>
    <n v="9.42"/>
    <n v="2"/>
    <n v="0"/>
    <n v="0.47099999999999997"/>
    <x v="38"/>
    <n v="8.9489999999999998"/>
    <n v="2.6846999999999999"/>
  </r>
  <r>
    <n v="2811"/>
    <s v="EMEA-2021-135685"/>
    <d v="2021-11-16T00:00:00"/>
    <n v="20211116"/>
    <s v="Alexandra Sharp"/>
    <s v="Italy"/>
    <s v="Milan"/>
    <s v="EMEA"/>
    <s v="EU"/>
    <s v="Caterpillar"/>
    <x v="95"/>
    <s v="Manufacturing"/>
    <s v="Enterprise"/>
    <s v="Support"/>
    <s v="JCOBSVM5ZP"/>
    <n v="179.82"/>
    <n v="9"/>
    <n v="0"/>
    <n v="84.5154"/>
    <x v="6"/>
    <n v="95.304599999999994"/>
    <n v="28.591379999999997"/>
  </r>
  <r>
    <n v="2816"/>
    <s v="APJ-2021-104626"/>
    <d v="2021-09-01T00:00:00"/>
    <n v="20210901"/>
    <s v="Julian Short"/>
    <s v="South Korea"/>
    <s v="Seoul"/>
    <s v="APJ"/>
    <s v="APAC"/>
    <s v="Glencore"/>
    <x v="15"/>
    <s v="Misc"/>
    <s v="Enterprise"/>
    <s v="ContactMatcher"/>
    <s v="PIBWXUD8W8"/>
    <n v="114.6"/>
    <n v="5"/>
    <n v="0"/>
    <n v="51.57"/>
    <x v="11"/>
    <n v="63.029999999999902"/>
    <n v="18.90899999999997"/>
  </r>
  <r>
    <n v="2820"/>
    <s v="AMER-2022-160500"/>
    <d v="2022-05-06T00:00:00"/>
    <n v="20220506"/>
    <s v="Phil Mills"/>
    <s v="United States"/>
    <s v="Louisville"/>
    <s v="AMER"/>
    <s v="NAMER"/>
    <s v="China National Petroleum"/>
    <x v="74"/>
    <s v="Energy"/>
    <s v="SMB"/>
    <s v="ContactMatcher"/>
    <s v="PX1JE4NH2D"/>
    <n v="6.72"/>
    <n v="5"/>
    <n v="0.2"/>
    <n v="2.3519999999999999"/>
    <x v="35"/>
    <n v="4.3680000000000003"/>
    <n v="1.3104"/>
  </r>
  <r>
    <n v="2822"/>
    <s v="AMER-2023-100202"/>
    <d v="2023-01-01T00:00:00"/>
    <n v="20230101"/>
    <s v="John MacDonald"/>
    <s v="United States"/>
    <s v="San Francisco"/>
    <s v="AMER"/>
    <s v="NAMER"/>
    <s v="Samsung Electronics"/>
    <x v="19"/>
    <s v="Tech"/>
    <s v="SMB"/>
    <s v="Site Analytics"/>
    <s v="6XPUNQOX4G"/>
    <n v="302.37599999999998"/>
    <n v="3"/>
    <n v="0.2"/>
    <n v="22.6782"/>
    <x v="44"/>
    <n v="279.69779999999997"/>
    <n v="83.909339999999986"/>
  </r>
  <r>
    <n v="2823"/>
    <s v="APJ-2023-131016"/>
    <d v="2023-09-19T00:00:00"/>
    <n v="20230919"/>
    <s v="Joshua Glover"/>
    <s v="Japan"/>
    <s v="Hyogo"/>
    <s v="APJ"/>
    <s v="JAPN"/>
    <s v="Sprint Nextel"/>
    <x v="64"/>
    <s v="Communications"/>
    <s v="SMB"/>
    <s v="ChatBot Plugin"/>
    <s v="G1T154DZWY"/>
    <n v="8.9280000000000008"/>
    <n v="2"/>
    <n v="0.2"/>
    <n v="0.55800000000000005"/>
    <x v="15"/>
    <n v="8.3699999999999992"/>
    <n v="2.5109999999999997"/>
  </r>
  <r>
    <n v="2825"/>
    <s v="APJ-2020-112914"/>
    <d v="2020-09-25T00:00:00"/>
    <n v="20200925"/>
    <s v="Alison Fisher"/>
    <s v="Japan"/>
    <s v="Tokyo"/>
    <s v="APJ"/>
    <s v="JAPN"/>
    <s v="Sony"/>
    <x v="20"/>
    <s v="Tech"/>
    <s v="Enterprise"/>
    <s v="Support"/>
    <s v="M2BKRDO58U"/>
    <n v="33.792000000000002"/>
    <n v="8"/>
    <n v="0.2"/>
    <n v="10.56"/>
    <x v="30"/>
    <n v="23.231999999999999"/>
    <n v="6.9695999999999998"/>
  </r>
  <r>
    <n v="2829"/>
    <s v="AMER-2022-124149"/>
    <d v="2022-04-24T00:00:00"/>
    <n v="20220424"/>
    <s v="Owen Watson"/>
    <s v="Mexico"/>
    <s v="Tijuana"/>
    <s v="AMER"/>
    <s v="LATAM"/>
    <s v="Volkswagen"/>
    <x v="58"/>
    <s v="Manufacturing"/>
    <s v="SMB"/>
    <s v="Support"/>
    <s v="U6OHL7Y8SN"/>
    <n v="108.336"/>
    <n v="6"/>
    <n v="0.2"/>
    <n v="37.9176"/>
    <x v="25"/>
    <n v="70.418399999999906"/>
    <n v="21.12551999999997"/>
  </r>
  <r>
    <n v="2832"/>
    <s v="EMEA-2020-148915"/>
    <d v="2020-11-01T00:00:00"/>
    <n v="20201101"/>
    <s v="Bernadette Hill"/>
    <s v="Belgium"/>
    <s v="Brussels"/>
    <s v="EMEA"/>
    <s v="EU-WEST"/>
    <s v="Airbus"/>
    <x v="68"/>
    <s v="Manufacturing"/>
    <s v="SMB"/>
    <s v="Marketing Suite - Gold"/>
    <s v="NGOQ8R6O6Q"/>
    <n v="443.92"/>
    <n v="5"/>
    <n v="0.2"/>
    <n v="-94.332999999999998"/>
    <x v="7"/>
    <n v="538.25300000000004"/>
    <n v="161.4759"/>
  </r>
  <r>
    <n v="2834"/>
    <s v="EMEA-2023-134649"/>
    <d v="2023-01-27T00:00:00"/>
    <n v="20230127"/>
    <s v="Carl Avery"/>
    <s v="Portugal"/>
    <s v="Lisboa"/>
    <s v="EMEA"/>
    <s v="EU-WEST"/>
    <s v="Siemens"/>
    <x v="13"/>
    <s v="Manufacturing"/>
    <s v="Strategic"/>
    <s v="ChatBot Plugin"/>
    <s v="31UDZUVHNO"/>
    <n v="15.47"/>
    <n v="7"/>
    <n v="0"/>
    <n v="4.1768999999999998"/>
    <x v="44"/>
    <n v="11.293100000000001"/>
    <n v="3.3879300000000003"/>
  </r>
  <r>
    <n v="2836"/>
    <s v="AMER-2023-110842"/>
    <d v="2023-11-12T00:00:00"/>
    <n v="20231112"/>
    <s v="William Robertson"/>
    <s v="United States"/>
    <s v="New York City"/>
    <s v="AMER"/>
    <s v="NAMER"/>
    <s v="General Electric"/>
    <x v="89"/>
    <s v="Finance"/>
    <s v="SMB"/>
    <s v="OneView"/>
    <s v="B9708JMZWR"/>
    <n v="10.89"/>
    <n v="1"/>
    <n v="0"/>
    <n v="2.8313999999999999"/>
    <x v="23"/>
    <n v="8.0586000000000002"/>
    <n v="2.4175800000000001"/>
  </r>
  <r>
    <n v="2839"/>
    <s v="EMEA-2022-147368"/>
    <d v="2022-06-10T00:00:00"/>
    <n v="20220610"/>
    <s v="Keith Paige"/>
    <s v="Germany"/>
    <s v="Munich"/>
    <s v="EMEA"/>
    <s v="EU-WEST"/>
    <s v="Bank of America Corp."/>
    <x v="22"/>
    <s v="Finance"/>
    <s v="SMB"/>
    <s v="Big Ol Database"/>
    <s v="AMPLWIHNQR"/>
    <n v="695.7"/>
    <n v="2"/>
    <n v="0.5"/>
    <n v="-27.827999999999999"/>
    <x v="1"/>
    <n v="723.52800000000002"/>
    <n v="217.05840000000001"/>
  </r>
  <r>
    <n v="2840"/>
    <s v="EMEA-2021-104185"/>
    <d v="2021-09-03T00:00:00"/>
    <n v="20210903"/>
    <s v="Gabrielle Ogden"/>
    <s v="United Kingdom"/>
    <s v="London"/>
    <s v="EMEA"/>
    <s v="UKIR"/>
    <s v="Royal Dutch Shell"/>
    <x v="2"/>
    <s v="Energy"/>
    <s v="Strategic"/>
    <s v="Marketing Suite - Gold"/>
    <s v="E6EM89J408"/>
    <n v="120.33"/>
    <n v="1"/>
    <n v="0"/>
    <n v="31.285799999999998"/>
    <x v="11"/>
    <n v="89.044200000000004"/>
    <n v="26.713260000000002"/>
  </r>
  <r>
    <n v="2841"/>
    <s v="EMEA-2020-125521"/>
    <d v="2020-03-14T00:00:00"/>
    <n v="20200314"/>
    <s v="Adrian Poole"/>
    <s v="Spain"/>
    <s v="Valencia"/>
    <s v="EMEA"/>
    <s v="EU-WEST"/>
    <s v="Comcast"/>
    <x v="51"/>
    <s v="Communications"/>
    <s v="Enterprise"/>
    <s v="FinanceHub"/>
    <s v="CJ57AZURB1"/>
    <n v="1139.92"/>
    <n v="4"/>
    <n v="0"/>
    <n v="284.98"/>
    <x v="34"/>
    <n v="854.94"/>
    <n v="256.48200000000003"/>
  </r>
  <r>
    <n v="2842"/>
    <s v="EMEA-2023-135062"/>
    <d v="2023-09-01T00:00:00"/>
    <n v="20230901"/>
    <s v="Irene Wright"/>
    <s v="Sweden"/>
    <s v="Gothenburg"/>
    <s v="EMEA"/>
    <s v="NOR"/>
    <s v="Chevron"/>
    <x v="0"/>
    <s v="Energy"/>
    <s v="SMB"/>
    <s v="Support"/>
    <s v="A7L0HO4AGE"/>
    <n v="229.54400000000001"/>
    <n v="7"/>
    <n v="0.2"/>
    <n v="83.209699999999998"/>
    <x v="15"/>
    <n v="146.33430000000001"/>
    <n v="43.900290000000005"/>
  </r>
  <r>
    <n v="2843"/>
    <s v="APJ-2023-135650"/>
    <d v="2023-03-24T00:00:00"/>
    <n v="20230324"/>
    <s v="James Fisher"/>
    <s v="Japan"/>
    <s v="Kanagawa"/>
    <s v="APJ"/>
    <s v="JAPN"/>
    <s v="Honda Motor"/>
    <x v="47"/>
    <s v="Manufacturing"/>
    <s v="SMB"/>
    <s v="Marketing Suite - Gold"/>
    <s v="RKUGXEU2M9"/>
    <n v="143.72800000000001"/>
    <n v="2"/>
    <n v="0.2"/>
    <n v="-32.338799999999999"/>
    <x v="42"/>
    <n v="176.0668"/>
    <n v="52.820039999999999"/>
  </r>
  <r>
    <n v="2844"/>
    <s v="EMEA-2023-112865"/>
    <d v="2023-05-19T00:00:00"/>
    <n v="20230519"/>
    <s v="Thomas Hodges"/>
    <s v="France"/>
    <s v="Paris"/>
    <s v="EMEA"/>
    <s v="EU-WEST"/>
    <s v="BNP Paribas"/>
    <x v="3"/>
    <s v="Finance"/>
    <s v="SMB"/>
    <s v="Data Smasher"/>
    <s v="4LVWGACAKK"/>
    <n v="36.048000000000002"/>
    <n v="3"/>
    <n v="0.2"/>
    <n v="-0.9012"/>
    <x v="24"/>
    <n v="36.949199999999998"/>
    <n v="11.084759999999999"/>
  </r>
  <r>
    <n v="2845"/>
    <s v="APJ-2022-162852"/>
    <d v="2022-12-28T00:00:00"/>
    <n v="20221228"/>
    <s v="Nathan McGrath"/>
    <s v="Australia"/>
    <s v="Gold Coast"/>
    <s v="APJ"/>
    <s v="ANZ"/>
    <s v="Pfizer"/>
    <x v="6"/>
    <s v="Healthcare"/>
    <s v="Strategic"/>
    <s v="FinanceHub"/>
    <s v="2ZM2MTQWNZ"/>
    <n v="845.48800000000006"/>
    <n v="8"/>
    <n v="0.3"/>
    <n v="-12.0784"/>
    <x v="5"/>
    <n v="857.56640000000004"/>
    <n v="257.26992000000001"/>
  </r>
  <r>
    <n v="2846"/>
    <s v="APJ-2023-138163"/>
    <d v="2023-11-18T00:00:00"/>
    <n v="20231118"/>
    <s v="Warren Hemmings"/>
    <s v="South Korea"/>
    <s v="Seoul"/>
    <s v="APJ"/>
    <s v="APAC"/>
    <s v="Prudential Financial"/>
    <x v="43"/>
    <s v="Finance"/>
    <s v="SMB"/>
    <s v="ChatBot Plugin"/>
    <s v="RH07XG66ST"/>
    <n v="50.94"/>
    <n v="3"/>
    <n v="0"/>
    <n v="14.263199999999999"/>
    <x v="23"/>
    <n v="36.6768"/>
    <n v="11.00304"/>
  </r>
  <r>
    <n v="2847"/>
    <s v="APJ-2023-152093"/>
    <d v="2023-09-11T00:00:00"/>
    <n v="20230911"/>
    <s v="Jan Hemmings"/>
    <s v="Australia"/>
    <s v="Sydney"/>
    <s v="APJ"/>
    <s v="ANZ"/>
    <s v="Mitsubishi"/>
    <x v="82"/>
    <s v="Manufacturing"/>
    <s v="Enterprise"/>
    <s v="ContactMatcher"/>
    <s v="IR7A1TIXWN"/>
    <n v="762.59400000000005"/>
    <n v="3"/>
    <n v="0.8"/>
    <n v="-1143.8910000000001"/>
    <x v="15"/>
    <n v="1906.4849999999999"/>
    <n v="571.94549999999992"/>
  </r>
  <r>
    <n v="2848"/>
    <s v="EMEA-2023-157854"/>
    <d v="2023-04-09T00:00:00"/>
    <n v="20230409"/>
    <s v="Liam Robertson"/>
    <s v="Finland"/>
    <s v="Helsinki"/>
    <s v="EMEA"/>
    <s v="NOR"/>
    <s v="Walt Disney"/>
    <x v="91"/>
    <s v="Communications"/>
    <s v="Strategic"/>
    <s v="SaaS Connector Pack"/>
    <s v="DKGMUMPA8Y"/>
    <n v="56.28"/>
    <n v="6"/>
    <n v="0"/>
    <n v="15.7584"/>
    <x v="4"/>
    <n v="40.521599999999999"/>
    <n v="12.15648"/>
  </r>
  <r>
    <n v="2850"/>
    <s v="EMEA-2022-123617"/>
    <d v="2022-11-29T00:00:00"/>
    <n v="20221129"/>
    <s v="Andrew Miller"/>
    <s v="Germany"/>
    <s v="Leipzig"/>
    <s v="EMEA"/>
    <s v="EU-WEST"/>
    <s v="Airbus"/>
    <x v="68"/>
    <s v="Manufacturing"/>
    <s v="Strategic"/>
    <s v="ContactMatcher"/>
    <s v="MECYB6WUU3"/>
    <n v="7.4340000000000002"/>
    <n v="6"/>
    <n v="0.7"/>
    <n v="-5.6993999999999998"/>
    <x v="0"/>
    <n v="13.1334"/>
    <n v="3.9400199999999996"/>
  </r>
  <r>
    <n v="2851"/>
    <s v="EMEA-2022-128293"/>
    <d v="2022-06-03T00:00:00"/>
    <n v="20220603"/>
    <s v="Max Ross"/>
    <s v="France"/>
    <s v="Paris"/>
    <s v="EMEA"/>
    <s v="EU-WEST"/>
    <s v="Goldman Sachs Group"/>
    <x v="70"/>
    <s v="Finance"/>
    <s v="Strategic"/>
    <s v="Marketing Suite - Gold"/>
    <s v="O9VU9RQ6Q6"/>
    <n v="64.784000000000006"/>
    <n v="1"/>
    <n v="0.2"/>
    <n v="-12.956799999999999"/>
    <x v="1"/>
    <n v="77.740799999999993"/>
    <n v="23.322239999999997"/>
  </r>
  <r>
    <n v="2852"/>
    <s v="APJ-2023-107342"/>
    <d v="2023-12-18T00:00:00"/>
    <n v="20231218"/>
    <s v="Ian Jones"/>
    <s v="India"/>
    <s v="Delhi"/>
    <s v="APJ"/>
    <s v="IND"/>
    <s v="Intel"/>
    <x v="14"/>
    <s v="Tech"/>
    <s v="Enterprise"/>
    <s v="Support"/>
    <s v="98JU935GZT"/>
    <n v="28.16"/>
    <n v="4"/>
    <n v="0"/>
    <n v="13.235200000000001"/>
    <x v="22"/>
    <n v="14.924799999999999"/>
    <n v="4.4774399999999996"/>
  </r>
  <r>
    <n v="2853"/>
    <s v="EMEA-2022-136371"/>
    <d v="2022-03-20T00:00:00"/>
    <n v="20220320"/>
    <s v="Tracey Skinner"/>
    <s v="United Kingdom"/>
    <s v="Leeds"/>
    <s v="EMEA"/>
    <s v="UKIR"/>
    <s v="Comcast"/>
    <x v="51"/>
    <s v="Communications"/>
    <s v="SMB"/>
    <s v="SaaS Connector Pack"/>
    <s v="UDNAA8HQOT"/>
    <n v="14.98"/>
    <n v="1"/>
    <n v="0"/>
    <n v="6.8907999999999996"/>
    <x v="17"/>
    <n v="8.0891999999999999"/>
    <n v="2.4267599999999998"/>
  </r>
  <r>
    <n v="2855"/>
    <s v="APJ-2023-137344"/>
    <d v="2023-08-21T00:00:00"/>
    <n v="20230821"/>
    <s v="Sophie Poole"/>
    <s v="South Korea"/>
    <s v="Seoul"/>
    <s v="APJ"/>
    <s v="APAC"/>
    <s v="Pfizer"/>
    <x v="6"/>
    <s v="Healthcare"/>
    <s v="Strategic"/>
    <s v="Marketing Suite - Gold"/>
    <s v="RZL2ZQ3RGZ"/>
    <n v="40.29"/>
    <n v="3"/>
    <n v="0"/>
    <n v="10.4754"/>
    <x v="43"/>
    <n v="29.814599999999999"/>
    <n v="8.9443799999999989"/>
  </r>
  <r>
    <n v="2856"/>
    <s v="EMEA-2023-169810"/>
    <d v="2023-07-26T00:00:00"/>
    <n v="20230726"/>
    <s v="Cameron MacLeod"/>
    <s v="Croatia"/>
    <s v="Zagreb"/>
    <s v="EMEA"/>
    <s v="EU-WEST"/>
    <s v="Mondelez International"/>
    <x v="25"/>
    <s v="Consumer Products"/>
    <s v="SMB"/>
    <s v="FinanceHub"/>
    <s v="JPVQMVT1TD"/>
    <n v="20.23"/>
    <n v="7"/>
    <n v="0"/>
    <n v="9.5081000000000007"/>
    <x v="10"/>
    <n v="10.7219"/>
    <n v="3.2165699999999999"/>
  </r>
  <r>
    <n v="2857"/>
    <s v="AMER-2022-128594"/>
    <d v="2022-08-27T00:00:00"/>
    <n v="20220827"/>
    <s v="Fiona Allan"/>
    <s v="United States"/>
    <s v="Seattle"/>
    <s v="AMER"/>
    <s v="NAMER"/>
    <s v="Ford Motor"/>
    <x v="72"/>
    <s v="Manufacturing"/>
    <s v="Strategic"/>
    <s v="FinanceHub"/>
    <s v="SE6E1M4HN2"/>
    <n v="1603.136"/>
    <n v="4"/>
    <n v="0.2"/>
    <n v="100.196"/>
    <x v="28"/>
    <n v="1502.94"/>
    <n v="450.88200000000001"/>
  </r>
  <r>
    <n v="2858"/>
    <s v="EMEA-2022-154690"/>
    <d v="2022-08-16T00:00:00"/>
    <n v="20220816"/>
    <s v="Alexander Langdon"/>
    <s v="Sweden"/>
    <s v="Gothenburg"/>
    <s v="EMEA"/>
    <s v="NOR"/>
    <s v="BMW"/>
    <x v="62"/>
    <s v="Manufacturing"/>
    <s v="SMB"/>
    <s v="FinanceHub"/>
    <s v="DPLAWID92L"/>
    <n v="225.29599999999999"/>
    <n v="2"/>
    <n v="0.2"/>
    <n v="22.529599999999999"/>
    <x v="28"/>
    <n v="202.7664"/>
    <n v="60.829920000000001"/>
  </r>
  <r>
    <n v="2859"/>
    <s v="EMEA-2023-138975"/>
    <d v="2023-05-20T00:00:00"/>
    <n v="20230520"/>
    <s v="Benjamin Hughes"/>
    <s v="Finland"/>
    <s v="Helsinki"/>
    <s v="EMEA"/>
    <s v="NOR"/>
    <s v="Apple"/>
    <x v="73"/>
    <s v="Tech"/>
    <s v="SMB"/>
    <s v="Data Smasher"/>
    <s v="ABVG59XUA9"/>
    <n v="67.8"/>
    <n v="4"/>
    <n v="0"/>
    <n v="4.0679999999999996"/>
    <x v="24"/>
    <n v="63.731999999999999"/>
    <n v="19.119599999999998"/>
  </r>
  <r>
    <n v="2863"/>
    <s v="EMEA-2023-106537"/>
    <d v="2023-08-13T00:00:00"/>
    <n v="20230813"/>
    <s v="Sean Taylor"/>
    <s v="Germany"/>
    <s v="Nuremberg"/>
    <s v="EMEA"/>
    <s v="EU-WEST"/>
    <s v="Engie"/>
    <x v="4"/>
    <s v="Energy"/>
    <s v="SMB"/>
    <s v="Support"/>
    <s v="YL32IMPSHB"/>
    <n v="20.736000000000001"/>
    <n v="4"/>
    <n v="0.2"/>
    <n v="7.2576000000000001"/>
    <x v="43"/>
    <n v="13.478400000000001"/>
    <n v="4.04352"/>
  </r>
  <r>
    <n v="2864"/>
    <s v="AMER-2023-103828"/>
    <d v="2023-08-14T00:00:00"/>
    <n v="20230814"/>
    <s v="Lucas Turner"/>
    <s v="United States"/>
    <s v="Los Angeles"/>
    <s v="AMER"/>
    <s v="NAMER"/>
    <s v="Itochu"/>
    <x v="33"/>
    <s v="Finance"/>
    <s v="SMB"/>
    <s v="Marketing Suite - Gold"/>
    <s v="XC2W9HGV45"/>
    <n v="31.44"/>
    <n v="3"/>
    <n v="0"/>
    <n v="8.4887999999999995"/>
    <x v="43"/>
    <n v="22.9512"/>
    <n v="6.8853599999999995"/>
  </r>
  <r>
    <n v="2868"/>
    <s v="AMER-2022-115588"/>
    <d v="2022-11-11T00:00:00"/>
    <n v="20221111"/>
    <s v="Joe Davies"/>
    <s v="Mexico"/>
    <s v="Cancun"/>
    <s v="AMER"/>
    <s v="LATAM"/>
    <s v="McKesson"/>
    <x v="12"/>
    <s v="Consumer Products"/>
    <s v="SMB"/>
    <s v="Support"/>
    <s v="BAJGK3E29E"/>
    <n v="14.72"/>
    <n v="5"/>
    <n v="0.2"/>
    <n v="-3.3119999999999998"/>
    <x v="0"/>
    <n v="18.032"/>
    <n v="5.4096000000000002"/>
  </r>
  <r>
    <n v="2870"/>
    <s v="EMEA-2023-143861"/>
    <d v="2023-06-13T00:00:00"/>
    <n v="20230613"/>
    <s v="Rose Scott"/>
    <s v="Germany"/>
    <s v="Leipzig"/>
    <s v="EMEA"/>
    <s v="EU-WEST"/>
    <s v="CVS Health"/>
    <x v="48"/>
    <s v="Retail"/>
    <s v="SMB"/>
    <s v="SaaS Connector Pack"/>
    <s v="XBBZE3S8UV"/>
    <n v="17.088000000000001"/>
    <n v="2"/>
    <n v="0.2"/>
    <n v="1.0680000000000001"/>
    <x v="27"/>
    <n v="16.02"/>
    <n v="4.806"/>
  </r>
  <r>
    <n v="2871"/>
    <s v="AMER-2020-148040"/>
    <d v="2020-03-22T00:00:00"/>
    <n v="20200322"/>
    <s v="Stephen Robertson"/>
    <s v="Chile"/>
    <s v="Santiago"/>
    <s v="AMER"/>
    <s v="LATAM"/>
    <s v="Allianz"/>
    <x v="65"/>
    <s v="Finance"/>
    <s v="Strategic"/>
    <s v="Support"/>
    <s v="N7FK5R3512"/>
    <n v="74.352000000000004"/>
    <n v="3"/>
    <n v="0.2"/>
    <n v="23.234999999999999"/>
    <x v="34"/>
    <n v="51.116999999999997"/>
    <n v="15.335099999999999"/>
  </r>
  <r>
    <n v="2873"/>
    <s v="AMER-2023-135167"/>
    <d v="2023-06-16T00:00:00"/>
    <n v="20230616"/>
    <s v="Bella Morgan"/>
    <s v="United States"/>
    <s v="New York City"/>
    <s v="AMER"/>
    <s v="NAMER"/>
    <s v="Johnson &amp; Johnson"/>
    <x v="53"/>
    <s v="Healthcare"/>
    <s v="SMB"/>
    <s v="ChatBot Plugin"/>
    <s v="8M36H2OAU7"/>
    <n v="4.26"/>
    <n v="1"/>
    <n v="0"/>
    <n v="1.7465999999999999"/>
    <x v="27"/>
    <n v="2.5133999999999999"/>
    <n v="0.75401999999999991"/>
  </r>
  <r>
    <n v="2874"/>
    <s v="AMER-2023-137022"/>
    <d v="2023-11-17T00:00:00"/>
    <n v="20231117"/>
    <s v="Luke Davidson"/>
    <s v="United States"/>
    <s v="Seattle"/>
    <s v="AMER"/>
    <s v="NAMER"/>
    <s v="Ford Motor"/>
    <x v="72"/>
    <s v="Manufacturing"/>
    <s v="SMB"/>
    <s v="Marketing Suite - Gold"/>
    <s v="F6Q4YAJIJB"/>
    <n v="811.28"/>
    <n v="8"/>
    <n v="0"/>
    <n v="24.3384"/>
    <x v="23"/>
    <n v="786.94159999999999"/>
    <n v="236.08247999999998"/>
  </r>
  <r>
    <n v="2875"/>
    <s v="EMEA-2023-102638"/>
    <d v="2023-12-30T00:00:00"/>
    <n v="20231230"/>
    <s v="Joan Dickens"/>
    <s v="United Kingdom"/>
    <s v="London"/>
    <s v="EMEA"/>
    <s v="UKIR"/>
    <s v="Allstate"/>
    <x v="61"/>
    <s v="Finance"/>
    <s v="SMB"/>
    <s v="Storage"/>
    <s v="VDC6L344GG"/>
    <n v="6.03"/>
    <n v="3"/>
    <n v="0"/>
    <n v="2.9546999999999999"/>
    <x v="22"/>
    <n v="3.0752999999999999"/>
    <n v="0.92258999999999991"/>
  </r>
  <r>
    <n v="2876"/>
    <s v="AMER-2022-167339"/>
    <d v="2022-01-21T00:00:00"/>
    <n v="20220121"/>
    <s v="Sally Wallace"/>
    <s v="United States"/>
    <s v="Seattle"/>
    <s v="AMER"/>
    <s v="NAMER"/>
    <s v="Tyson Foods"/>
    <x v="31"/>
    <s v="Consumer Products"/>
    <s v="SMB"/>
    <s v="FinanceHub"/>
    <s v="36C6VHSODZ"/>
    <n v="153.56800000000001"/>
    <n v="2"/>
    <n v="0.2"/>
    <n v="-5.7587999999999999"/>
    <x v="12"/>
    <n v="159.32679999999999"/>
    <n v="47.798039999999993"/>
  </r>
  <r>
    <n v="2878"/>
    <s v="AMER-2022-152072"/>
    <d v="2022-01-15T00:00:00"/>
    <n v="20220115"/>
    <s v="Sally Nolan"/>
    <s v="Argentina"/>
    <s v="CÃ³rdoba"/>
    <s v="AMER"/>
    <s v="LATAM"/>
    <s v="Lukoil"/>
    <x v="86"/>
    <s v="Energy"/>
    <s v="Enterprise"/>
    <s v="SaaS Connector Pack - Gold"/>
    <s v="2VROZH9QQT"/>
    <n v="52.34"/>
    <n v="2"/>
    <n v="0"/>
    <n v="24.599799999999998"/>
    <x v="12"/>
    <n v="27.740200000000002"/>
    <n v="8.3220600000000005"/>
  </r>
  <r>
    <n v="2881"/>
    <s v="AMER-2022-102932"/>
    <d v="2022-09-20T00:00:00"/>
    <n v="20220920"/>
    <s v="Victoria Nash"/>
    <s v="Argentina"/>
    <s v="Buenos Aires"/>
    <s v="AMER"/>
    <s v="LATAM"/>
    <s v="BMW"/>
    <x v="62"/>
    <s v="Manufacturing"/>
    <s v="Enterprise"/>
    <s v="ContactMatcher"/>
    <s v="V1D0ILBTUG"/>
    <n v="25.44"/>
    <n v="6"/>
    <n v="0"/>
    <n v="12.72"/>
    <x v="21"/>
    <n v="12.72"/>
    <n v="3.8159999999999998"/>
  </r>
  <r>
    <n v="2883"/>
    <s v="APJ-2020-165540"/>
    <d v="2020-02-22T00:00:00"/>
    <n v="20200222"/>
    <s v="Ava Oliver"/>
    <s v="Australia"/>
    <s v="Gold Coast"/>
    <s v="APJ"/>
    <s v="ANZ"/>
    <s v="Sysco"/>
    <x v="79"/>
    <s v="Consumer Products"/>
    <s v="SMB"/>
    <s v="ContactMatcher"/>
    <s v="GV9SB1GSN9"/>
    <n v="8.85"/>
    <n v="5"/>
    <n v="0.8"/>
    <n v="-13.717499999999999"/>
    <x v="45"/>
    <n v="22.567499999999999"/>
    <n v="6.7702499999999999"/>
  </r>
  <r>
    <n v="2884"/>
    <s v="AMER-2022-130799"/>
    <d v="2022-11-12T00:00:00"/>
    <n v="20221112"/>
    <s v="Colin Hamilton"/>
    <s v="United States"/>
    <s v="Los Angeles"/>
    <s v="AMER"/>
    <s v="NAMER"/>
    <s v="Abbott Laboratories"/>
    <x v="26"/>
    <s v="Healthcare"/>
    <s v="SMB"/>
    <s v="SaaS Connector Pack"/>
    <s v="Z08VCAUG84"/>
    <n v="6.96"/>
    <n v="4"/>
    <n v="0"/>
    <n v="2.2271999999999998"/>
    <x v="0"/>
    <n v="4.7328000000000001"/>
    <n v="1.41984"/>
  </r>
  <r>
    <n v="2885"/>
    <s v="AMER-2022-164483"/>
    <d v="2022-01-30T00:00:00"/>
    <n v="20220130"/>
    <s v="Caroline Burgess"/>
    <s v="United States"/>
    <s v="Los Angeles"/>
    <s v="AMER"/>
    <s v="NAMER"/>
    <s v="J.P. Morgan Chase &amp; Co."/>
    <x v="56"/>
    <s v="Finance"/>
    <s v="SMB"/>
    <s v="ContactMatcher"/>
    <s v="NEST6CZF5F"/>
    <n v="17.456"/>
    <n v="2"/>
    <n v="0.2"/>
    <n v="5.8914"/>
    <x v="12"/>
    <n v="11.564599999999899"/>
    <n v="3.4693799999999695"/>
  </r>
  <r>
    <n v="2886"/>
    <s v="AMER-2022-159856"/>
    <d v="2022-10-19T00:00:00"/>
    <n v="20221019"/>
    <s v="Sean Scott"/>
    <s v="Chile"/>
    <s v="Puente Alto"/>
    <s v="AMER"/>
    <s v="LATAM"/>
    <s v="Prudential Financial"/>
    <x v="43"/>
    <s v="Finance"/>
    <s v="SMB"/>
    <s v="FinanceHub"/>
    <s v="833AMMWD4T"/>
    <n v="307.92"/>
    <n v="5"/>
    <n v="0.2"/>
    <n v="-34.640999999999998"/>
    <x v="32"/>
    <n v="342.56099999999998"/>
    <n v="102.7683"/>
  </r>
  <r>
    <n v="2887"/>
    <s v="AMER-2023-102099"/>
    <d v="2023-12-19T00:00:00"/>
    <n v="20231219"/>
    <s v="Sean Scott"/>
    <s v="United States"/>
    <s v="New York City"/>
    <s v="AMER"/>
    <s v="NAMER"/>
    <s v="Prudential Financial"/>
    <x v="43"/>
    <s v="Finance"/>
    <s v="SMB"/>
    <s v="ChatBot Plugin"/>
    <s v="O9FM6WAG1N"/>
    <n v="6.63"/>
    <n v="3"/>
    <n v="0"/>
    <n v="1.7901"/>
    <x v="22"/>
    <n v="4.8399000000000001"/>
    <n v="1.45197"/>
  </r>
  <r>
    <n v="2890"/>
    <s v="AMER-2023-164049"/>
    <d v="2023-11-03T00:00:00"/>
    <n v="20231103"/>
    <s v="Sebastian Brown"/>
    <s v="Canada"/>
    <s v="Toronto"/>
    <s v="AMER"/>
    <s v="NAMER"/>
    <s v="Phillips 66"/>
    <x v="1"/>
    <s v="Energy"/>
    <s v="Strategic"/>
    <s v="Support"/>
    <s v="D1UWAMJPT5"/>
    <n v="23.85"/>
    <n v="5"/>
    <n v="0"/>
    <n v="10.7325"/>
    <x v="23"/>
    <n v="13.1175"/>
    <n v="3.9352499999999999"/>
  </r>
  <r>
    <n v="2891"/>
    <s v="EMEA-2020-142727"/>
    <d v="2020-04-29T00:00:00"/>
    <n v="20200429"/>
    <s v="Michael Nolan"/>
    <s v="Czech Republic"/>
    <s v="Prague"/>
    <s v="EMEA"/>
    <s v="EU-EAST"/>
    <s v="Apple"/>
    <x v="73"/>
    <s v="Tech"/>
    <s v="SMB"/>
    <s v="FinanceHub"/>
    <s v="F66LCY0O5L"/>
    <n v="51.96"/>
    <n v="2"/>
    <n v="0"/>
    <n v="12.99"/>
    <x v="41"/>
    <n v="38.97"/>
    <n v="11.690999999999999"/>
  </r>
  <r>
    <n v="2893"/>
    <s v="EMEA-2023-139913"/>
    <d v="2023-10-24T00:00:00"/>
    <n v="20231024"/>
    <s v="Jessica Buckland"/>
    <s v="United Kingdom"/>
    <s v="Liverpool"/>
    <s v="EMEA"/>
    <s v="UKIR"/>
    <s v="Itochu"/>
    <x v="33"/>
    <s v="Finance"/>
    <s v="Strategic"/>
    <s v="Support"/>
    <s v="52U5T9ZGNJ"/>
    <n v="11.56"/>
    <n v="2"/>
    <n v="0"/>
    <n v="5.6643999999999997"/>
    <x v="13"/>
    <n v="5.8956"/>
    <n v="1.76868"/>
  </r>
  <r>
    <n v="2897"/>
    <s v="EMEA-2020-169033"/>
    <d v="2020-03-30T00:00:00"/>
    <n v="20200330"/>
    <s v="Stewart Wilson"/>
    <s v="United Kingdom"/>
    <s v="Leeds"/>
    <s v="EMEA"/>
    <s v="UKIR"/>
    <s v="Mondelez International"/>
    <x v="25"/>
    <s v="Consumer Products"/>
    <s v="SMB"/>
    <s v="ChatBot Plugin"/>
    <s v="RQB55YDJ8U"/>
    <n v="49.65"/>
    <n v="5"/>
    <n v="0"/>
    <n v="20.853000000000002"/>
    <x v="34"/>
    <n v="28.796999999999901"/>
    <n v="8.6390999999999707"/>
  </r>
  <r>
    <n v="2898"/>
    <s v="EMEA-2022-164630"/>
    <d v="2022-01-04T00:00:00"/>
    <n v="20220104"/>
    <s v="Justin Walker"/>
    <s v="Sweden"/>
    <s v="Stockholm"/>
    <s v="EMEA"/>
    <s v="NOR"/>
    <s v="Aviva"/>
    <x v="24"/>
    <s v="Finance"/>
    <s v="Strategic"/>
    <s v="Alchemy"/>
    <s v="25M57LOO9M"/>
    <n v="959.96799999999996"/>
    <n v="4"/>
    <n v="0.2"/>
    <n v="119.996"/>
    <x v="12"/>
    <n v="839.97199999999998"/>
    <n v="251.99159999999998"/>
  </r>
  <r>
    <n v="2899"/>
    <s v="APJ-2021-114839"/>
    <d v="2021-04-26T00:00:00"/>
    <n v="20210426"/>
    <s v="Kevin Brown"/>
    <s v="Japan"/>
    <s v="Tokyo"/>
    <s v="APJ"/>
    <s v="JAPN"/>
    <s v="Siemens"/>
    <x v="13"/>
    <s v="Manufacturing"/>
    <s v="SMB"/>
    <s v="FinanceHub"/>
    <s v="YCLQD9PJVU"/>
    <n v="408.42200000000003"/>
    <n v="2"/>
    <n v="0.3"/>
    <n v="-5.8346"/>
    <x v="19"/>
    <n v="414.25659999999999"/>
    <n v="124.27697999999999"/>
  </r>
  <r>
    <n v="2900"/>
    <s v="EMEA-2021-166464"/>
    <d v="2021-09-12T00:00:00"/>
    <n v="20210912"/>
    <s v="Sonia Ince"/>
    <s v="United Kingdom"/>
    <s v="London"/>
    <s v="EMEA"/>
    <s v="UKIR"/>
    <s v="Daimler"/>
    <x v="34"/>
    <s v="Transportation"/>
    <s v="SMB"/>
    <s v="Alchemy"/>
    <s v="2KIA1N4KZI"/>
    <n v="479.98399999999998"/>
    <n v="2"/>
    <n v="0.2"/>
    <n v="59.997999999999998"/>
    <x v="11"/>
    <n v="419.98599999999999"/>
    <n v="125.99579999999999"/>
  </r>
  <r>
    <n v="2902"/>
    <s v="EMEA-2023-124898"/>
    <d v="2023-09-12T00:00:00"/>
    <n v="20230912"/>
    <s v="Christian Kerr"/>
    <s v="Finland"/>
    <s v="Helsinki"/>
    <s v="EMEA"/>
    <s v="NOR"/>
    <s v="Volkswagen"/>
    <x v="58"/>
    <s v="Manufacturing"/>
    <s v="Enterprise"/>
    <s v="Support"/>
    <s v="JMIEF03ZZ6"/>
    <n v="184.66"/>
    <n v="7"/>
    <n v="0"/>
    <n v="84.943600000000004"/>
    <x v="15"/>
    <n v="99.716399999999993"/>
    <n v="29.914919999999995"/>
  </r>
  <r>
    <n v="2903"/>
    <s v="APJ-2022-164035"/>
    <d v="2022-06-13T00:00:00"/>
    <n v="20220613"/>
    <s v="Ruth McGrath"/>
    <s v="Australia"/>
    <s v="Sydney"/>
    <s v="APJ"/>
    <s v="ANZ"/>
    <s v="PepsiCo"/>
    <x v="88"/>
    <s v="Consumer Products"/>
    <s v="SMB"/>
    <s v="Support"/>
    <s v="PED0HWZXC4"/>
    <n v="23.12"/>
    <n v="5"/>
    <n v="0.2"/>
    <n v="8.3810000000000002"/>
    <x v="1"/>
    <n v="14.739000000000001"/>
    <n v="4.4217000000000004"/>
  </r>
  <r>
    <n v="2904"/>
    <s v="APJ-2022-153577"/>
    <d v="2022-06-28T00:00:00"/>
    <n v="20220628"/>
    <s v="Penelope Terry"/>
    <s v="Australia"/>
    <s v="Melbourne"/>
    <s v="APJ"/>
    <s v="ANZ"/>
    <s v="ConocoPhillips"/>
    <x v="75"/>
    <s v="Energy"/>
    <s v="Strategic"/>
    <s v="Support"/>
    <s v="CV407JLNVB"/>
    <n v="37.463999999999999"/>
    <n v="7"/>
    <n v="0.2"/>
    <n v="12.175800000000001"/>
    <x v="1"/>
    <n v="25.2881999999999"/>
    <n v="7.5864599999999696"/>
  </r>
  <r>
    <n v="2906"/>
    <s v="AMER-2020-127586"/>
    <d v="2020-09-26T00:00:00"/>
    <n v="20200926"/>
    <s v="Bernadette Nolan"/>
    <s v="Canada"/>
    <s v="Toronto"/>
    <s v="AMER"/>
    <s v="NAMER"/>
    <s v="Royal Dutch Shell"/>
    <x v="2"/>
    <s v="Energy"/>
    <s v="Enterprise"/>
    <s v="Marketing Suite - Gold"/>
    <s v="KNIC34VXJF"/>
    <n v="310.12"/>
    <n v="2"/>
    <n v="0"/>
    <n v="80.631200000000007"/>
    <x v="30"/>
    <n v="229.4888"/>
    <n v="68.846639999999994"/>
  </r>
  <r>
    <n v="2907"/>
    <s v="EMEA-2023-121615"/>
    <d v="2023-11-04T00:00:00"/>
    <n v="20231104"/>
    <s v="Benjamin Berry"/>
    <s v="Luxembourg"/>
    <s v="Luxembourg"/>
    <s v="EMEA"/>
    <s v="EU-WEST"/>
    <s v="State Farm Insurance Cos."/>
    <x v="50"/>
    <s v="Finance"/>
    <s v="SMB"/>
    <s v="Support"/>
    <s v="QJE0TP0AWZ"/>
    <n v="8.56"/>
    <n v="2"/>
    <n v="0"/>
    <n v="3.8519999999999999"/>
    <x v="23"/>
    <n v="4.7080000000000002"/>
    <n v="1.4124000000000001"/>
  </r>
  <r>
    <n v="2910"/>
    <s v="AMER-2023-166415"/>
    <d v="2023-02-20T00:00:00"/>
    <n v="20230220"/>
    <s v="Alan Hudson"/>
    <s v="Canada"/>
    <s v="Toronto"/>
    <s v="AMER"/>
    <s v="NAMER"/>
    <s v="Honda Motor"/>
    <x v="47"/>
    <s v="Manufacturing"/>
    <s v="SMB"/>
    <s v="Storage"/>
    <s v="XKK13XSDZN"/>
    <n v="11.22"/>
    <n v="3"/>
    <n v="0"/>
    <n v="0.22439999999999999"/>
    <x v="31"/>
    <n v="10.9956"/>
    <n v="3.2986799999999996"/>
  </r>
  <r>
    <n v="2911"/>
    <s v="EMEA-2021-118444"/>
    <d v="2021-11-05T00:00:00"/>
    <n v="20211105"/>
    <s v="Carolyn Murray"/>
    <s v="Germany"/>
    <s v="Hanover"/>
    <s v="EMEA"/>
    <s v="EU-WEST"/>
    <s v="United Parcel Service"/>
    <x v="66"/>
    <s v="Transportation"/>
    <s v="SMB"/>
    <s v="OneView"/>
    <s v="9XTIGOFNV4"/>
    <n v="387.13600000000002"/>
    <n v="4"/>
    <n v="0.2"/>
    <n v="24.196000000000002"/>
    <x v="6"/>
    <n v="362.94"/>
    <n v="108.88199999999999"/>
  </r>
  <r>
    <n v="2912"/>
    <s v="EMEA-2020-113929"/>
    <d v="2020-06-16T00:00:00"/>
    <n v="20200616"/>
    <s v="Evan Ince"/>
    <s v="United Kingdom"/>
    <s v="Birmingham"/>
    <s v="EMEA"/>
    <s v="UKIR"/>
    <s v="Banco Santander"/>
    <x v="17"/>
    <s v="Finance"/>
    <s v="SMB"/>
    <s v="SaaS Connector Pack - Gold"/>
    <s v="SQWYXHDKSD"/>
    <n v="41.4"/>
    <n v="5"/>
    <n v="0"/>
    <n v="19.457999999999998"/>
    <x v="3"/>
    <n v="21.942"/>
    <n v="6.5826000000000002"/>
  </r>
  <r>
    <n v="2915"/>
    <s v="APJ-2021-134747"/>
    <d v="2021-10-12T00:00:00"/>
    <n v="20211012"/>
    <s v="Benjamin Berry"/>
    <s v="India"/>
    <s v="Chennai"/>
    <s v="APJ"/>
    <s v="IND"/>
    <s v="State Farm Insurance Cos."/>
    <x v="50"/>
    <s v="Finance"/>
    <s v="SMB"/>
    <s v="Site Analytics"/>
    <s v="X383SROU43"/>
    <n v="135.72"/>
    <n v="3"/>
    <n v="0"/>
    <n v="35.287199999999999"/>
    <x v="2"/>
    <n v="100.4328"/>
    <n v="30.129839999999998"/>
  </r>
  <r>
    <n v="2918"/>
    <s v="APJ-2023-155047"/>
    <d v="2023-08-28T00:00:00"/>
    <n v="20230828"/>
    <s v="Jane Stewart"/>
    <s v="Japan"/>
    <s v="Aichi"/>
    <s v="APJ"/>
    <s v="JAPN"/>
    <s v="Honda Motor"/>
    <x v="47"/>
    <s v="Manufacturing"/>
    <s v="SMB"/>
    <s v="ChatBot Plugin"/>
    <s v="NZE26APNMM"/>
    <n v="5.952"/>
    <n v="1"/>
    <n v="0.2"/>
    <n v="0.372"/>
    <x v="43"/>
    <n v="5.58"/>
    <n v="1.6739999999999999"/>
  </r>
  <r>
    <n v="2919"/>
    <s v="EMEA-2022-160129"/>
    <d v="2022-11-24T00:00:00"/>
    <n v="20221124"/>
    <s v="Rose Ball"/>
    <s v="France"/>
    <s v="Paris"/>
    <s v="EMEA"/>
    <s v="EU-WEST"/>
    <s v="Target"/>
    <x v="67"/>
    <s v="Retail"/>
    <s v="Strategic"/>
    <s v="Storage"/>
    <s v="W4JF628GLD"/>
    <n v="15.8"/>
    <n v="5"/>
    <n v="0.2"/>
    <n v="2.37"/>
    <x v="0"/>
    <n v="13.43"/>
    <n v="4.0289999999999999"/>
  </r>
  <r>
    <n v="2922"/>
    <s v="AMER-2023-164329"/>
    <d v="2023-01-31T00:00:00"/>
    <n v="20230131"/>
    <s v="Faith Robertson"/>
    <s v="United States"/>
    <s v="Los Angeles"/>
    <s v="AMER"/>
    <s v="NAMER"/>
    <s v="Anthem"/>
    <x v="84"/>
    <s v="Healthcare"/>
    <s v="SMB"/>
    <s v="Marketing Suite - Gold"/>
    <s v="2TXI91KP83"/>
    <n v="129.30000000000001"/>
    <n v="2"/>
    <n v="0"/>
    <n v="6.4649999999999999"/>
    <x v="44"/>
    <n v="122.83499999999999"/>
    <n v="36.850499999999997"/>
  </r>
  <r>
    <n v="2923"/>
    <s v="APJ-2021-141453"/>
    <d v="2021-11-30T00:00:00"/>
    <n v="20211130"/>
    <s v="Audrey Young"/>
    <s v="Japan"/>
    <s v="Chiba"/>
    <s v="APJ"/>
    <s v="JAPN"/>
    <s v="Kroger"/>
    <x v="57"/>
    <s v="Retail"/>
    <s v="Enterprise"/>
    <s v="ContactMatcher"/>
    <s v="K6DYS7Z02K"/>
    <n v="3.8820000000000001"/>
    <n v="3"/>
    <n v="0.8"/>
    <n v="-5.8230000000000004"/>
    <x v="6"/>
    <n v="9.7050000000000001"/>
    <n v="2.9114999999999998"/>
  </r>
  <r>
    <n v="2924"/>
    <s v="AMER-2020-156993"/>
    <d v="2020-06-28T00:00:00"/>
    <n v="20200628"/>
    <s v="Connor McDonald"/>
    <s v="Brazil"/>
    <s v="SÃ£o Paulo"/>
    <s v="AMER"/>
    <s v="LATAM"/>
    <s v="Chevron"/>
    <x v="0"/>
    <s v="Energy"/>
    <s v="Strategic"/>
    <s v="Storage"/>
    <s v="22RI52CUMR"/>
    <n v="6.08"/>
    <n v="1"/>
    <n v="0"/>
    <n v="3.04"/>
    <x v="3"/>
    <n v="3.04"/>
    <n v="0.91199999999999992"/>
  </r>
  <r>
    <n v="2925"/>
    <s v="EMEA-2020-157721"/>
    <d v="2020-09-02T00:00:00"/>
    <n v="20200902"/>
    <s v="Amelia Chapman"/>
    <s v="United Kingdom"/>
    <s v="Bristol"/>
    <s v="EMEA"/>
    <s v="UKIR"/>
    <s v="Bosch"/>
    <x v="76"/>
    <s v="Tech"/>
    <s v="SMB"/>
    <s v="OneView"/>
    <s v="1P99QINAL8"/>
    <n v="19.899999999999999"/>
    <n v="1"/>
    <n v="0"/>
    <n v="8.9550000000000001"/>
    <x v="30"/>
    <n v="10.944999999999901"/>
    <n v="3.2834999999999703"/>
  </r>
  <r>
    <n v="2927"/>
    <s v="EMEA-2023-128629"/>
    <d v="2023-07-11T00:00:00"/>
    <n v="20230711"/>
    <s v="Rachel Blake"/>
    <s v="Finland"/>
    <s v="Helsinki"/>
    <s v="EMEA"/>
    <s v="NOR"/>
    <s v="Humana"/>
    <x v="63"/>
    <s v="Healthcare"/>
    <s v="SMB"/>
    <s v="SaaS Connector Pack"/>
    <s v="BBVDKE1E7E"/>
    <n v="18.84"/>
    <n v="3"/>
    <n v="0"/>
    <n v="7.9127999999999998"/>
    <x v="10"/>
    <n v="10.927199999999999"/>
    <n v="3.2781599999999997"/>
  </r>
  <r>
    <n v="2928"/>
    <s v="EMEA-2023-158106"/>
    <d v="2023-06-05T00:00:00"/>
    <n v="20230605"/>
    <s v="Owen Ellison"/>
    <s v="Luxembourg"/>
    <s v="Luxembourg"/>
    <s v="EMEA"/>
    <s v="EU-WEST"/>
    <s v="Johnson &amp; Johnson"/>
    <x v="53"/>
    <s v="Healthcare"/>
    <s v="SMB"/>
    <s v="ChatBot Plugin"/>
    <s v="NAL30TUFNF"/>
    <n v="8.64"/>
    <n v="3"/>
    <n v="0"/>
    <n v="2.5055999999999998"/>
    <x v="27"/>
    <n v="6.1344000000000003"/>
    <n v="1.84032"/>
  </r>
  <r>
    <n v="2929"/>
    <s v="EMEA-2023-120390"/>
    <d v="2023-10-20T00:00:00"/>
    <n v="20231020"/>
    <s v="David Lee"/>
    <s v="Sweden"/>
    <s v="Gothenburg"/>
    <s v="EMEA"/>
    <s v="NOR"/>
    <s v="BMW"/>
    <x v="62"/>
    <s v="Manufacturing"/>
    <s v="Enterprise"/>
    <s v="ContactMatcher"/>
    <s v="A1WAI6KQGM"/>
    <n v="1633.1880000000001"/>
    <n v="4"/>
    <n v="0.7"/>
    <n v="-1306.5504000000001"/>
    <x v="13"/>
    <n v="2939.7384000000002"/>
    <n v="881.92151999999999"/>
  </r>
  <r>
    <n v="2930"/>
    <s v="AMER-2023-143434"/>
    <d v="2023-11-19T00:00:00"/>
    <n v="20231119"/>
    <s v="Andrea Hughes"/>
    <s v="Brazil"/>
    <s v="Rio de Janeiro"/>
    <s v="AMER"/>
    <s v="LATAM"/>
    <s v="Royal Dutch Shell"/>
    <x v="2"/>
    <s v="Energy"/>
    <s v="Enterprise"/>
    <s v="SaaS Connector Pack"/>
    <s v="LDX13O3UT8"/>
    <n v="19.760000000000002"/>
    <n v="4"/>
    <n v="0"/>
    <n v="8.2992000000000008"/>
    <x v="23"/>
    <n v="11.460800000000001"/>
    <n v="3.43824"/>
  </r>
  <r>
    <n v="2931"/>
    <s v="AMER-2021-168564"/>
    <d v="2021-08-08T00:00:00"/>
    <n v="20210808"/>
    <s v="Caroline Smith"/>
    <s v="United States"/>
    <s v="Los Angeles"/>
    <s v="AMER"/>
    <s v="NAMER"/>
    <s v="J.P. Morgan Chase &amp; Co."/>
    <x v="56"/>
    <s v="Finance"/>
    <s v="SMB"/>
    <s v="ContactMatcher"/>
    <s v="UFYMDZFY4E"/>
    <n v="6.6079999999999997"/>
    <n v="2"/>
    <n v="0.2"/>
    <n v="2.2302"/>
    <x v="37"/>
    <n v="4.3777999999999997"/>
    <n v="1.31334"/>
  </r>
  <r>
    <n v="2934"/>
    <s v="AMER-2022-169040"/>
    <d v="2022-12-07T00:00:00"/>
    <n v="20221207"/>
    <s v="Michelle Langdon"/>
    <s v="Canada"/>
    <s v="Toronto"/>
    <s v="AMER"/>
    <s v="NAMER"/>
    <s v="Lukoil"/>
    <x v="86"/>
    <s v="Energy"/>
    <s v="SMB"/>
    <s v="Site Analytics"/>
    <s v="P4TO41TRDM"/>
    <n v="156.792"/>
    <n v="1"/>
    <n v="0.2"/>
    <n v="13.7193"/>
    <x v="5"/>
    <n v="143.0727"/>
    <n v="42.921810000000001"/>
  </r>
  <r>
    <n v="2941"/>
    <s v="EMEA-2023-155880"/>
    <d v="2023-03-26T00:00:00"/>
    <n v="20230326"/>
    <s v="Faith Blake"/>
    <s v="Italy"/>
    <s v="Milan"/>
    <s v="EMEA"/>
    <s v="EU"/>
    <s v="Bank of America Corp."/>
    <x v="22"/>
    <s v="Finance"/>
    <s v="Strategic"/>
    <s v="FinanceHub"/>
    <s v="3WRR3794RP"/>
    <n v="90.99"/>
    <n v="1"/>
    <n v="0"/>
    <n v="14.558400000000001"/>
    <x v="42"/>
    <n v="76.431599999999904"/>
    <n v="22.92947999999997"/>
  </r>
  <r>
    <n v="2944"/>
    <s v="AMER-2023-126242"/>
    <d v="2023-11-20T00:00:00"/>
    <n v="20231120"/>
    <s v="Connor Roberts"/>
    <s v="United States"/>
    <s v="New York City"/>
    <s v="AMER"/>
    <s v="NAMER"/>
    <s v="PepsiCo"/>
    <x v="88"/>
    <s v="Consumer Products"/>
    <s v="SMB"/>
    <s v="Marketing Suite - Gold"/>
    <s v="1G5UDUGMPI"/>
    <n v="305.01"/>
    <n v="9"/>
    <n v="0"/>
    <n v="76.252499999999998"/>
    <x v="23"/>
    <n v="228.75749999999999"/>
    <n v="68.627249999999989"/>
  </r>
  <r>
    <n v="2946"/>
    <s v="AMER-2022-166443"/>
    <d v="2022-11-05T00:00:00"/>
    <n v="20221105"/>
    <s v="Nathan Young"/>
    <s v="United States"/>
    <s v="Los Angeles"/>
    <s v="AMER"/>
    <s v="NAMER"/>
    <s v="Citigroup"/>
    <x v="96"/>
    <s v="Finance"/>
    <s v="SMB"/>
    <s v="SaaS Connector Pack"/>
    <s v="4CYD72ZMNN"/>
    <n v="38.29"/>
    <n v="7"/>
    <n v="0"/>
    <n v="16.464700000000001"/>
    <x v="0"/>
    <n v="21.825299999999999"/>
    <n v="6.5475899999999996"/>
  </r>
  <r>
    <n v="2947"/>
    <s v="AMER-2023-169859"/>
    <d v="2023-12-15T00:00:00"/>
    <n v="20231215"/>
    <s v="Alexandra Sharp"/>
    <s v="United States"/>
    <s v="Seattle"/>
    <s v="AMER"/>
    <s v="NAMER"/>
    <s v="Caterpillar"/>
    <x v="95"/>
    <s v="Manufacturing"/>
    <s v="Enterprise"/>
    <s v="SaaS Connector Pack"/>
    <s v="D9HUIU1GA1"/>
    <n v="26.25"/>
    <n v="3"/>
    <n v="0"/>
    <n v="11.025"/>
    <x v="22"/>
    <n v="15.225"/>
    <n v="4.5674999999999999"/>
  </r>
  <r>
    <n v="2950"/>
    <s v="AMER-2023-134915"/>
    <d v="2023-11-13T00:00:00"/>
    <n v="20231113"/>
    <s v="Alan Berry"/>
    <s v="Chile"/>
    <s v="Santiago"/>
    <s v="AMER"/>
    <s v="LATAM"/>
    <s v="Home Depot"/>
    <x v="8"/>
    <s v="Retail"/>
    <s v="Enterprise"/>
    <s v="Data Smasher"/>
    <s v="YO3DE9ELHS"/>
    <n v="41.6"/>
    <n v="4"/>
    <n v="0.2"/>
    <n v="13"/>
    <x v="23"/>
    <n v="28.6"/>
    <n v="8.58"/>
  </r>
  <r>
    <n v="2956"/>
    <s v="EMEA-2022-153353"/>
    <d v="2022-08-19T00:00:00"/>
    <n v="20220819"/>
    <s v="Jennifer Dowd"/>
    <s v="United Kingdom"/>
    <s v="London"/>
    <s v="EMEA"/>
    <s v="UKIR"/>
    <s v="Gazprom"/>
    <x v="45"/>
    <s v="Energy"/>
    <s v="Strategic"/>
    <s v="Site Analytics"/>
    <s v="UR0G04TMZK"/>
    <n v="39.99"/>
    <n v="1"/>
    <n v="0"/>
    <n v="11.597099999999999"/>
    <x v="28"/>
    <n v="28.392900000000001"/>
    <n v="8.5178700000000003"/>
  </r>
  <r>
    <n v="2957"/>
    <s v="EMEA-2023-123638"/>
    <d v="2023-06-28T00:00:00"/>
    <n v="20230628"/>
    <s v="Felicity Abraham"/>
    <s v="United Kingdom"/>
    <s v="Bristol"/>
    <s v="EMEA"/>
    <s v="UKIR"/>
    <s v="Enel"/>
    <x v="78"/>
    <s v="Energy"/>
    <s v="Enterprise"/>
    <s v="FinanceHub"/>
    <s v="YQZKMQYUOS"/>
    <n v="191.64599999999999"/>
    <n v="3"/>
    <n v="0.1"/>
    <n v="31.940999999999999"/>
    <x v="27"/>
    <n v="159.70499999999899"/>
    <n v="47.911499999999698"/>
  </r>
  <r>
    <n v="2958"/>
    <s v="AMER-2023-168900"/>
    <d v="2023-05-05T00:00:00"/>
    <n v="20230505"/>
    <s v="Harry Mills"/>
    <s v="Mexico"/>
    <s v="Toluca"/>
    <s v="AMER"/>
    <s v="LATAM"/>
    <s v="Bosch"/>
    <x v="76"/>
    <s v="Tech"/>
    <s v="SMB"/>
    <s v="ContactMatcher"/>
    <s v="JX3HE6CSD7"/>
    <n v="2.3130000000000002"/>
    <n v="1"/>
    <n v="0.7"/>
    <n v="-1.9275"/>
    <x v="24"/>
    <n v="4.2404999999999999"/>
    <n v="1.2721499999999999"/>
  </r>
  <r>
    <n v="2959"/>
    <s v="AMER-2021-158456"/>
    <d v="2021-12-24T00:00:00"/>
    <n v="20211224"/>
    <s v="Liam Burgess"/>
    <s v="United States"/>
    <s v="New York City"/>
    <s v="AMER"/>
    <s v="NAMER"/>
    <s v="Toyota Motor"/>
    <x v="7"/>
    <s v="Manufacturing"/>
    <s v="SMB"/>
    <s v="ContactMatcher"/>
    <s v="BFQUIMLEFL"/>
    <n v="19.936"/>
    <n v="4"/>
    <n v="0.2"/>
    <n v="7.2267999999999999"/>
    <x v="14"/>
    <n v="12.709199999999999"/>
    <n v="3.8127599999999995"/>
  </r>
  <r>
    <n v="2961"/>
    <s v="AMER-2023-143665"/>
    <d v="2023-04-27T00:00:00"/>
    <n v="20230427"/>
    <s v="Liam Abraham"/>
    <s v="Canada"/>
    <s v="Toronto"/>
    <s v="AMER"/>
    <s v="NAMER"/>
    <s v="Kroger"/>
    <x v="57"/>
    <s v="Retail"/>
    <s v="Enterprise"/>
    <s v="Support"/>
    <s v="LLCKQ79TEC"/>
    <n v="20.34"/>
    <n v="3"/>
    <n v="0"/>
    <n v="9.3564000000000007"/>
    <x v="4"/>
    <n v="10.983599999999999"/>
    <n v="3.2950799999999996"/>
  </r>
  <r>
    <n v="2963"/>
    <s v="AMER-2023-137428"/>
    <d v="2023-12-17T00:00:00"/>
    <n v="20231217"/>
    <s v="Samantha Ince"/>
    <s v="United States"/>
    <s v="Richmond"/>
    <s v="AMER"/>
    <s v="NAMER"/>
    <s v="Panasonic"/>
    <x v="97"/>
    <s v="Tech"/>
    <s v="Strategic"/>
    <s v="FinanceHub"/>
    <s v="H7X0FVZNP2"/>
    <n v="81.567999999999998"/>
    <n v="2"/>
    <n v="0.2"/>
    <n v="9.1763999999999992"/>
    <x v="22"/>
    <n v="72.391599999999997"/>
    <n v="21.717479999999998"/>
  </r>
  <r>
    <n v="2967"/>
    <s v="APJ-2020-162866"/>
    <d v="2020-12-27T00:00:00"/>
    <n v="20201227"/>
    <s v="Brian Hunter"/>
    <s v="Australia"/>
    <s v="Brisbane"/>
    <s v="APJ"/>
    <s v="ANZ"/>
    <s v="Walt Disney"/>
    <x v="91"/>
    <s v="Communications"/>
    <s v="SMB"/>
    <s v="SaaS Connector Pack"/>
    <s v="KVH1P5KE54"/>
    <n v="32.951999999999998"/>
    <n v="6"/>
    <n v="0.6"/>
    <n v="-19.7712"/>
    <x v="20"/>
    <n v="52.723199999999999"/>
    <n v="15.816959999999998"/>
  </r>
  <r>
    <n v="2969"/>
    <s v="EMEA-2023-167941"/>
    <d v="2023-11-07T00:00:00"/>
    <n v="20231107"/>
    <s v="John Dyer"/>
    <s v="Sweden"/>
    <s v="Gothenburg"/>
    <s v="EMEA"/>
    <s v="NOR"/>
    <s v="BMW"/>
    <x v="62"/>
    <s v="Manufacturing"/>
    <s v="SMB"/>
    <s v="OneView"/>
    <s v="VLODR9IWT3"/>
    <n v="499.584"/>
    <n v="3"/>
    <n v="0.2"/>
    <n v="43.7136"/>
    <x v="23"/>
    <n v="455.87040000000002"/>
    <n v="136.76112000000001"/>
  </r>
  <r>
    <n v="2974"/>
    <s v="APJ-2023-111808"/>
    <d v="2023-12-17T00:00:00"/>
    <n v="20231217"/>
    <s v="Jane Pullman"/>
    <s v="Singapore"/>
    <s v="Singapore"/>
    <s v="APJ"/>
    <s v="APAC"/>
    <s v="PepsiCo"/>
    <x v="88"/>
    <s v="Consumer Products"/>
    <s v="SMB"/>
    <s v="ContactMatcher"/>
    <s v="K3EDK67V86"/>
    <n v="10.8"/>
    <n v="5"/>
    <n v="0"/>
    <n v="5.1840000000000002"/>
    <x v="22"/>
    <n v="5.6159999999999997"/>
    <n v="1.6847999999999999"/>
  </r>
  <r>
    <n v="2975"/>
    <s v="APJ-2021-137512"/>
    <d v="2021-05-07T00:00:00"/>
    <n v="20210507"/>
    <s v="Richard Lyman"/>
    <s v="Japan"/>
    <s v="Fukuoka"/>
    <s v="APJ"/>
    <s v="JAPN"/>
    <s v="Bank of America Corp."/>
    <x v="22"/>
    <s v="Finance"/>
    <s v="SMB"/>
    <s v="ContactMatcher"/>
    <s v="TBHNBA96LE"/>
    <n v="244.006"/>
    <n v="2"/>
    <n v="0.3"/>
    <n v="-31.372199999999999"/>
    <x v="33"/>
    <n v="275.37819999999999"/>
    <n v="82.613459999999989"/>
  </r>
  <r>
    <n v="2977"/>
    <s v="EMEA-2023-139773"/>
    <d v="2023-12-05T00:00:00"/>
    <n v="20231205"/>
    <s v="Deirdre Bailey"/>
    <s v="France"/>
    <s v="Paris"/>
    <s v="EMEA"/>
    <s v="EU-WEST"/>
    <s v="Phillips 66"/>
    <x v="1"/>
    <s v="Energy"/>
    <s v="Strategic"/>
    <s v="FinanceHub"/>
    <s v="GCMJJXNGSS"/>
    <n v="188.55199999999999"/>
    <n v="7"/>
    <n v="0.3"/>
    <n v="-2.6936"/>
    <x v="22"/>
    <n v="191.2456"/>
    <n v="57.37368"/>
  </r>
  <r>
    <n v="2978"/>
    <s v="EMEA-2023-134607"/>
    <d v="2023-10-04T00:00:00"/>
    <n v="20231004"/>
    <s v="Austin Peters"/>
    <s v="United Kingdom"/>
    <s v="Liverpool"/>
    <s v="EMEA"/>
    <s v="UKIR"/>
    <s v="Lowes"/>
    <x v="71"/>
    <s v="Retail"/>
    <s v="SMB"/>
    <s v="Marketing Suite - Gold"/>
    <s v="QQAEK646W8"/>
    <n v="22.58"/>
    <n v="2"/>
    <n v="0"/>
    <n v="5.8708"/>
    <x v="13"/>
    <n v="16.709199999999999"/>
    <n v="5.0127599999999992"/>
  </r>
  <r>
    <n v="2979"/>
    <s v="AMER-2020-109232"/>
    <d v="2020-01-14T00:00:00"/>
    <n v="20200114"/>
    <s v="Bernadette Hill"/>
    <s v="Colombia"/>
    <s v="BogotÃ¡"/>
    <s v="AMER"/>
    <s v="LATAM"/>
    <s v="Airbus"/>
    <x v="68"/>
    <s v="Manufacturing"/>
    <s v="SMB"/>
    <s v="FinanceHub"/>
    <s v="E74RB0N8HB"/>
    <n v="545.94000000000005"/>
    <n v="6"/>
    <n v="0"/>
    <n v="87.350399999999993"/>
    <x v="46"/>
    <n v="458.58960000000002"/>
    <n v="137.57687999999999"/>
  </r>
  <r>
    <n v="2980"/>
    <s v="EMEA-2021-139850"/>
    <d v="2021-06-12T00:00:00"/>
    <n v="20210612"/>
    <s v="Dylan Ince"/>
    <s v="France"/>
    <s v="Paris"/>
    <s v="EMEA"/>
    <s v="EU-WEST"/>
    <s v="Procter &amp; Gamble"/>
    <x v="16"/>
    <s v="Consumer Products"/>
    <s v="SMB"/>
    <s v="Support"/>
    <s v="TDD7SAWYJK"/>
    <n v="20.736000000000001"/>
    <n v="4"/>
    <n v="0.2"/>
    <n v="7.2576000000000001"/>
    <x v="40"/>
    <n v="13.478400000000001"/>
    <n v="4.04352"/>
  </r>
  <r>
    <n v="2982"/>
    <s v="AMER-2020-131310"/>
    <d v="2020-07-12T00:00:00"/>
    <n v="20200712"/>
    <s v="Alexandra Dyer"/>
    <s v="Canada"/>
    <s v="Toronto"/>
    <s v="AMER"/>
    <s v="NAMER"/>
    <s v="Walmart"/>
    <x v="41"/>
    <s v="Retail"/>
    <s v="SMB"/>
    <s v="FinanceHub"/>
    <s v="I22LOIKD0R"/>
    <n v="123.136"/>
    <n v="4"/>
    <n v="0.2"/>
    <n v="13.8528"/>
    <x v="39"/>
    <n v="109.28319999999999"/>
    <n v="32.784959999999998"/>
  </r>
  <r>
    <n v="2984"/>
    <s v="EMEA-2020-112872"/>
    <d v="2020-12-06T00:00:00"/>
    <n v="20201206"/>
    <s v="Rebecca Dickens"/>
    <s v="Belgium"/>
    <s v="Brussels"/>
    <s v="EMEA"/>
    <s v="EU-WEST"/>
    <s v="Amazon"/>
    <x v="44"/>
    <s v="Tech"/>
    <s v="SMB"/>
    <s v="Marketing Suite - Gold"/>
    <s v="JJNVWIBJKY"/>
    <n v="53.423999999999999"/>
    <n v="3"/>
    <n v="0.2"/>
    <n v="4.6745999999999999"/>
    <x v="20"/>
    <n v="48.749400000000001"/>
    <n v="14.62482"/>
  </r>
  <r>
    <n v="2986"/>
    <s v="EMEA-2022-139269"/>
    <d v="2022-05-26T00:00:00"/>
    <n v="20220526"/>
    <s v="Frank Davidson"/>
    <s v="Finland"/>
    <s v="Helsinki"/>
    <s v="EMEA"/>
    <s v="NOR"/>
    <s v="Toyota Motor"/>
    <x v="7"/>
    <s v="Manufacturing"/>
    <s v="Enterprise"/>
    <s v="SaaS Connector Pack"/>
    <s v="Y3TGLXFYCW"/>
    <n v="24.96"/>
    <n v="4"/>
    <n v="0"/>
    <n v="6.24"/>
    <x v="35"/>
    <n v="18.72"/>
    <n v="5.6159999999999997"/>
  </r>
  <r>
    <n v="2989"/>
    <s v="AMER-2022-139010"/>
    <d v="2022-02-21T00:00:00"/>
    <n v="20220221"/>
    <s v="Kimberly MacDonald"/>
    <s v="United States"/>
    <s v="New York City"/>
    <s v="AMER"/>
    <s v="NAMER"/>
    <s v="HonHai Precision Industry"/>
    <x v="54"/>
    <s v="Tech"/>
    <s v="Strategic"/>
    <s v="Data Smasher"/>
    <s v="4X705CFE2J"/>
    <n v="12.99"/>
    <n v="1"/>
    <n v="0"/>
    <n v="0.77939999999999998"/>
    <x v="47"/>
    <n v="12.210599999999999"/>
    <n v="3.6631799999999997"/>
  </r>
  <r>
    <n v="2993"/>
    <s v="EMEA-2022-134376"/>
    <d v="2022-10-03T00:00:00"/>
    <n v="20221003"/>
    <s v="Jason Arnold"/>
    <s v="United Kingdom"/>
    <s v="London"/>
    <s v="EMEA"/>
    <s v="UKIR"/>
    <s v="Berkshire Hathaway"/>
    <x v="90"/>
    <s v="Finance"/>
    <s v="Strategic"/>
    <s v="OneView"/>
    <s v="W7J0FPCRL2"/>
    <n v="61.44"/>
    <n v="3"/>
    <n v="0"/>
    <n v="16.588799999999999"/>
    <x v="32"/>
    <n v="44.851199999999999"/>
    <n v="13.455359999999999"/>
  </r>
  <r>
    <n v="2994"/>
    <s v="AMER-2023-147291"/>
    <d v="2023-03-12T00:00:00"/>
    <n v="20230312"/>
    <s v="Owen Watson"/>
    <s v="Brazil"/>
    <s v="SÃ£o Paulo"/>
    <s v="AMER"/>
    <s v="LATAM"/>
    <s v="Volkswagen"/>
    <x v="58"/>
    <s v="Manufacturing"/>
    <s v="SMB"/>
    <s v="ContactMatcher"/>
    <s v="W9JEUDJUS3"/>
    <n v="895.92"/>
    <n v="4"/>
    <n v="0"/>
    <n v="421.08240000000001"/>
    <x v="42"/>
    <n v="474.83759999999899"/>
    <n v="142.45127999999968"/>
  </r>
  <r>
    <n v="2995"/>
    <s v="AMER-2022-112893"/>
    <d v="2022-09-10T00:00:00"/>
    <n v="20220910"/>
    <s v="Grace Hodges"/>
    <s v="United States"/>
    <s v="Burlington"/>
    <s v="AMER"/>
    <s v="NAMER"/>
    <s v="Home Depot"/>
    <x v="8"/>
    <s v="Retail"/>
    <s v="SMB"/>
    <s v="ContactMatcher"/>
    <s v="YT787VAW3K"/>
    <n v="55.36"/>
    <n v="4"/>
    <n v="0.2"/>
    <n v="18.684000000000001"/>
    <x v="21"/>
    <n v="36.676000000000002"/>
    <n v="11.002800000000001"/>
  </r>
  <r>
    <n v="2996"/>
    <s v="AMER-2020-150532"/>
    <d v="2020-07-14T00:00:00"/>
    <n v="20200714"/>
    <s v="Lily North"/>
    <s v="Chile"/>
    <s v="Santiago"/>
    <s v="AMER"/>
    <s v="LATAM"/>
    <s v="American Express"/>
    <x v="55"/>
    <s v="Finance"/>
    <s v="SMB"/>
    <s v="Marketing Suite - Gold"/>
    <s v="I2X5CA6IMY"/>
    <n v="55.92"/>
    <n v="5"/>
    <n v="0.2"/>
    <n v="6.2910000000000004"/>
    <x v="39"/>
    <n v="49.628999999999998"/>
    <n v="14.888699999999998"/>
  </r>
  <r>
    <n v="2997"/>
    <s v="EMEA-2020-138317"/>
    <d v="2020-06-21T00:00:00"/>
    <n v="20200621"/>
    <s v="Sarah Alsop"/>
    <s v="France"/>
    <s v="Paris"/>
    <s v="EMEA"/>
    <s v="EU-WEST"/>
    <s v="Sysco"/>
    <x v="79"/>
    <s v="Consumer Products"/>
    <s v="SMB"/>
    <s v="SaaS Connector Pack - Gold"/>
    <s v="DAJ7G2UX09"/>
    <n v="24.896000000000001"/>
    <n v="4"/>
    <n v="0.2"/>
    <n v="8.4024000000000001"/>
    <x v="3"/>
    <n v="16.493600000000001"/>
    <n v="4.94808"/>
  </r>
  <r>
    <n v="3003"/>
    <s v="AMER-2021-130610"/>
    <d v="2021-07-05T00:00:00"/>
    <n v="20210705"/>
    <s v="Abigail Langdon"/>
    <s v="Brazil"/>
    <s v="SÃ£o Paulo"/>
    <s v="AMER"/>
    <s v="LATAM"/>
    <s v="Exxon Mobil"/>
    <x v="83"/>
    <s v="Energy"/>
    <s v="Enterprise"/>
    <s v="ContactMatcher"/>
    <s v="OQNOGQLDTH"/>
    <n v="19"/>
    <n v="5"/>
    <n v="0"/>
    <n v="8.93"/>
    <x v="38"/>
    <n v="10.07"/>
    <n v="3.0209999999999999"/>
  </r>
  <r>
    <n v="3004"/>
    <s v="EMEA-2023-104381"/>
    <d v="2023-12-17T00:00:00"/>
    <n v="20231217"/>
    <s v="Amy Simpson"/>
    <s v="United Kingdom"/>
    <s v="Liverpool"/>
    <s v="EMEA"/>
    <s v="UKIR"/>
    <s v="Kroger"/>
    <x v="57"/>
    <s v="Retail"/>
    <s v="Enterprise"/>
    <s v="ContactMatcher"/>
    <s v="FTBWZXLC8A"/>
    <n v="33.375999999999998"/>
    <n v="4"/>
    <n v="0.2"/>
    <n v="10.43"/>
    <x v="22"/>
    <n v="22.945999999999898"/>
    <n v="6.8837999999999697"/>
  </r>
  <r>
    <n v="3005"/>
    <s v="EMEA-2022-131499"/>
    <d v="2022-09-09T00:00:00"/>
    <n v="20220909"/>
    <s v="Dan Hunter"/>
    <s v="United Kingdom"/>
    <s v="London"/>
    <s v="EMEA"/>
    <s v="UKIR"/>
    <s v="AmerisourceBergen"/>
    <x v="52"/>
    <s v="Healthcare"/>
    <s v="Enterprise"/>
    <s v="OneView"/>
    <s v="XLUQK89N8D"/>
    <n v="207.48"/>
    <n v="1"/>
    <n v="0"/>
    <n v="62.244"/>
    <x v="21"/>
    <n v="145.23599999999999"/>
    <n v="43.570799999999998"/>
  </r>
  <r>
    <n v="3006"/>
    <s v="EMEA-2020-148761"/>
    <d v="2020-05-17T00:00:00"/>
    <n v="20200517"/>
    <s v="Joe Wallace"/>
    <s v="Italy"/>
    <s v="Florence"/>
    <s v="EMEA"/>
    <s v="EU"/>
    <s v="Nissan Motor"/>
    <x v="30"/>
    <s v="Transportation"/>
    <s v="Enterprise"/>
    <s v="ContactMatcher"/>
    <s v="XZ5R8R9KLO"/>
    <n v="91.68"/>
    <n v="3"/>
    <n v="0"/>
    <n v="45.84"/>
    <x v="8"/>
    <n v="45.84"/>
    <n v="13.752000000000001"/>
  </r>
  <r>
    <n v="3007"/>
    <s v="EMEA-2023-116519"/>
    <d v="2023-10-14T00:00:00"/>
    <n v="20231014"/>
    <s v="Ruth McGrath"/>
    <s v="United Kingdom"/>
    <s v="London"/>
    <s v="EMEA"/>
    <s v="UKIR"/>
    <s v="PepsiCo"/>
    <x v="88"/>
    <s v="Consumer Products"/>
    <s v="SMB"/>
    <s v="OneView"/>
    <s v="M33Z0H3MGH"/>
    <n v="904.9"/>
    <n v="5"/>
    <n v="0"/>
    <n v="253.37200000000001"/>
    <x v="13"/>
    <n v="651.52800000000002"/>
    <n v="195.45840000000001"/>
  </r>
  <r>
    <n v="3008"/>
    <s v="AMER-2020-130729"/>
    <d v="2020-10-24T00:00:00"/>
    <n v="20201024"/>
    <s v="Irene Clark"/>
    <s v="United States"/>
    <s v="Austin"/>
    <s v="AMER"/>
    <s v="NAMER"/>
    <s v="Comcast"/>
    <x v="51"/>
    <s v="Communications"/>
    <s v="SMB"/>
    <s v="ContactMatcher"/>
    <s v="MQSFX0L2IN"/>
    <n v="34.271999999999998"/>
    <n v="3"/>
    <n v="0.2"/>
    <n v="11.138400000000001"/>
    <x v="18"/>
    <n v="23.133599999999898"/>
    <n v="6.9400799999999689"/>
  </r>
  <r>
    <n v="3009"/>
    <s v="EMEA-2022-124772"/>
    <d v="2022-12-06T00:00:00"/>
    <n v="20221206"/>
    <s v="Alison Howard"/>
    <s v="United Kingdom"/>
    <s v="Belfast"/>
    <s v="EMEA"/>
    <s v="UKIR"/>
    <s v="Kroger"/>
    <x v="57"/>
    <s v="Retail"/>
    <s v="SMB"/>
    <s v="SaaS Connector Pack"/>
    <s v="56T08M31OV"/>
    <n v="191.82"/>
    <n v="3"/>
    <n v="0"/>
    <n v="74.809799999999996"/>
    <x v="5"/>
    <n v="117.0102"/>
    <n v="35.103059999999999"/>
  </r>
  <r>
    <n v="3010"/>
    <s v="AMER-2022-115525"/>
    <d v="2022-07-26T00:00:00"/>
    <n v="20220726"/>
    <s v="Matt Bell"/>
    <s v="Mexico"/>
    <s v="Cancun"/>
    <s v="AMER"/>
    <s v="LATAM"/>
    <s v="McKesson"/>
    <x v="12"/>
    <s v="Consumer Products"/>
    <s v="Strategic"/>
    <s v="OneView"/>
    <s v="L61YOEZZP3"/>
    <n v="243.88"/>
    <n v="5"/>
    <n v="0.2"/>
    <n v="27.436499999999999"/>
    <x v="16"/>
    <n v="216.4435"/>
    <n v="64.933049999999994"/>
  </r>
  <r>
    <n v="3011"/>
    <s v="EMEA-2023-134845"/>
    <d v="2023-04-18T00:00:00"/>
    <n v="20230418"/>
    <s v="Joshua Vaughan"/>
    <s v="Russia"/>
    <s v="Moscow"/>
    <s v="EMEA"/>
    <s v="EU-EAST"/>
    <s v="FedEx"/>
    <x v="46"/>
    <s v="Transportation"/>
    <s v="Enterprise"/>
    <s v="ContactMatcher"/>
    <s v="RAFG5YPDF9"/>
    <n v="12.03"/>
    <n v="5"/>
    <n v="0.7"/>
    <n v="-9.2230000000000008"/>
    <x v="4"/>
    <n v="21.253"/>
    <n v="6.3758999999999997"/>
  </r>
  <r>
    <n v="3016"/>
    <s v="EMEA-2021-138919"/>
    <d v="2021-09-17T00:00:00"/>
    <n v="20210917"/>
    <s v="Victor Short"/>
    <s v="United Kingdom"/>
    <s v="London"/>
    <s v="EMEA"/>
    <s v="UKIR"/>
    <s v="Prudential Financial"/>
    <x v="43"/>
    <s v="Finance"/>
    <s v="Enterprise"/>
    <s v="ContactMatcher"/>
    <s v="YN2OA7CRUK"/>
    <n v="344.22"/>
    <n v="2"/>
    <n v="0.4"/>
    <n v="-103.26600000000001"/>
    <x v="11"/>
    <n v="447.48599999999999"/>
    <n v="134.2458"/>
  </r>
  <r>
    <n v="3017"/>
    <s v="APJ-2022-160528"/>
    <d v="2022-08-24T00:00:00"/>
    <n v="20220824"/>
    <s v="Boris Springer"/>
    <s v="Japan"/>
    <s v="Tokyo"/>
    <s v="APJ"/>
    <s v="JAPN"/>
    <s v="Sprint Nextel"/>
    <x v="64"/>
    <s v="Communications"/>
    <s v="Enterprise"/>
    <s v="Marketing Suite - Gold"/>
    <s v="UPYDUA8X0B"/>
    <n v="727.29600000000005"/>
    <n v="8"/>
    <n v="0.2"/>
    <n v="-172.7328"/>
    <x v="28"/>
    <n v="900.02880000000005"/>
    <n v="270.00864000000001"/>
  </r>
  <r>
    <n v="3020"/>
    <s v="EMEA-2021-123568"/>
    <d v="2021-11-08T00:00:00"/>
    <n v="20211108"/>
    <s v="Deirdre McDonald"/>
    <s v="Turkey"/>
    <s v="Ankara"/>
    <s v="EMEA"/>
    <s v="MEA"/>
    <s v="Anthem"/>
    <x v="84"/>
    <s v="Healthcare"/>
    <s v="SMB"/>
    <s v="Storage"/>
    <s v="AOB3WUJJZ8"/>
    <n v="5.04"/>
    <n v="3"/>
    <n v="0"/>
    <n v="0.2016"/>
    <x v="6"/>
    <n v="4.8384"/>
    <n v="1.4515199999999999"/>
  </r>
  <r>
    <n v="3024"/>
    <s v="APJ-2023-124674"/>
    <d v="2023-11-18T00:00:00"/>
    <n v="20231118"/>
    <s v="Joanne Davies"/>
    <s v="Japan"/>
    <s v="Osaka"/>
    <s v="APJ"/>
    <s v="JAPN"/>
    <s v="Tyson Foods"/>
    <x v="31"/>
    <s v="Consumer Products"/>
    <s v="SMB"/>
    <s v="Marketing Suite"/>
    <s v="JQBH1P1VDY"/>
    <n v="327.7328"/>
    <n v="2"/>
    <n v="0.32"/>
    <n v="-14.4588"/>
    <x v="23"/>
    <n v="342.19159999999999"/>
    <n v="102.65747999999999"/>
  </r>
  <r>
    <n v="3025"/>
    <s v="EMEA-2021-164441"/>
    <d v="2021-11-08T00:00:00"/>
    <n v="20211108"/>
    <s v="Adrian Clarkson"/>
    <s v="United Kingdom"/>
    <s v="London"/>
    <s v="EMEA"/>
    <s v="UKIR"/>
    <s v="Allstate"/>
    <x v="61"/>
    <s v="Finance"/>
    <s v="SMB"/>
    <s v="ContactMatcher"/>
    <s v="D63ZRIF63M"/>
    <n v="52.271999999999998"/>
    <n v="11"/>
    <n v="0.2"/>
    <n v="17.6418"/>
    <x v="6"/>
    <n v="34.630200000000002"/>
    <n v="10.389060000000001"/>
  </r>
  <r>
    <n v="3027"/>
    <s v="EMEA-2023-169054"/>
    <d v="2023-04-23T00:00:00"/>
    <n v="20230423"/>
    <s v="Joshua Lyman"/>
    <s v="France"/>
    <s v="Paris"/>
    <s v="EMEA"/>
    <s v="EU-WEST"/>
    <s v="Fannie Mae"/>
    <x v="27"/>
    <s v="Finance"/>
    <s v="Enterprise"/>
    <s v="SaaS Connector Pack"/>
    <s v="QNM3BQU931"/>
    <n v="254.352"/>
    <n v="3"/>
    <n v="0.2"/>
    <n v="0"/>
    <x v="4"/>
    <n v="254.352"/>
    <n v="76.305599999999998"/>
  </r>
  <r>
    <n v="3028"/>
    <s v="EMEA-2020-106719"/>
    <d v="2020-08-24T00:00:00"/>
    <n v="20200824"/>
    <s v="Blake Reid"/>
    <s v="Netherlands"/>
    <s v="The Hague"/>
    <s v="EMEA"/>
    <s v="EU-WEST"/>
    <s v="BNP Paribas"/>
    <x v="3"/>
    <s v="Finance"/>
    <s v="Strategic"/>
    <s v="ContactMatcher"/>
    <s v="F5ZUPPVM9V"/>
    <n v="8.2880000000000003"/>
    <n v="2"/>
    <n v="0.2"/>
    <n v="2.6936"/>
    <x v="9"/>
    <n v="5.5944000000000003"/>
    <n v="1.67832"/>
  </r>
  <r>
    <n v="3029"/>
    <s v="EMEA-2023-116855"/>
    <d v="2023-12-18T00:00:00"/>
    <n v="20231218"/>
    <s v="Emma Greene"/>
    <s v="Spain"/>
    <s v="Valencia"/>
    <s v="EMEA"/>
    <s v="EU-WEST"/>
    <s v="FedEx"/>
    <x v="46"/>
    <s v="Transportation"/>
    <s v="SMB"/>
    <s v="FinanceHub"/>
    <s v="M8I9NJA2XZ"/>
    <n v="504.9"/>
    <n v="5"/>
    <n v="0"/>
    <n v="80.784000000000006"/>
    <x v="22"/>
    <n v="424.11599999999999"/>
    <n v="127.23479999999999"/>
  </r>
  <r>
    <n v="3030"/>
    <s v="EMEA-2022-164189"/>
    <d v="2022-03-25T00:00:00"/>
    <n v="20220325"/>
    <s v="Carol James"/>
    <s v="Belgium"/>
    <s v="Ghent"/>
    <s v="EMEA"/>
    <s v="EU-WEST"/>
    <s v="AmerisourceBergen"/>
    <x v="52"/>
    <s v="Healthcare"/>
    <s v="Strategic"/>
    <s v="Site Analytics"/>
    <s v="NF2Y212AF6"/>
    <n v="403.16800000000001"/>
    <n v="4"/>
    <n v="0.2"/>
    <n v="25.198"/>
    <x v="17"/>
    <n v="377.97"/>
    <n v="113.39100000000001"/>
  </r>
  <r>
    <n v="3031"/>
    <s v="AMER-2021-168480"/>
    <d v="2021-09-21T00:00:00"/>
    <n v="20210921"/>
    <s v="Ella King"/>
    <s v="Brazil"/>
    <s v="BrasÃ­lia"/>
    <s v="AMER"/>
    <s v="LATAM"/>
    <s v="Aetna"/>
    <x v="28"/>
    <s v="Healthcare"/>
    <s v="Strategic"/>
    <s v="Marketing Suite"/>
    <s v="5LNHVC05X7"/>
    <n v="194.32"/>
    <n v="4"/>
    <n v="0"/>
    <n v="31.091200000000001"/>
    <x v="11"/>
    <n v="163.22879999999901"/>
    <n v="48.968639999999702"/>
  </r>
  <r>
    <n v="3033"/>
    <s v="EMEA-2022-114293"/>
    <d v="2022-11-22T00:00:00"/>
    <n v="20221122"/>
    <s v="Blake Jackson"/>
    <s v="Belgium"/>
    <s v="Ghent"/>
    <s v="EMEA"/>
    <s v="EU-WEST"/>
    <s v="Itochu"/>
    <x v="33"/>
    <s v="Finance"/>
    <s v="SMB"/>
    <s v="FinanceHub"/>
    <s v="VVJ9UZYPGE"/>
    <n v="195.136"/>
    <n v="4"/>
    <n v="0.2"/>
    <n v="-12.196"/>
    <x v="0"/>
    <n v="207.33199999999999"/>
    <n v="62.199599999999997"/>
  </r>
  <r>
    <n v="3034"/>
    <s v="EMEA-2023-134173"/>
    <d v="2023-09-17T00:00:00"/>
    <n v="20230917"/>
    <s v="Anna Bower"/>
    <s v="France"/>
    <s v="Paris"/>
    <s v="EMEA"/>
    <s v="EU-WEST"/>
    <s v="Airbus"/>
    <x v="68"/>
    <s v="Manufacturing"/>
    <s v="Enterprise"/>
    <s v="Support"/>
    <s v="T7NBFYX3VB"/>
    <n v="20.736000000000001"/>
    <n v="4"/>
    <n v="0.2"/>
    <n v="7.2576000000000001"/>
    <x v="15"/>
    <n v="13.478400000000001"/>
    <n v="4.04352"/>
  </r>
  <r>
    <n v="3035"/>
    <s v="EMEA-2021-123960"/>
    <d v="2021-06-11T00:00:00"/>
    <n v="20210611"/>
    <s v="Alan White"/>
    <s v="Czech Republic"/>
    <s v="Prague"/>
    <s v="EMEA"/>
    <s v="EU-EAST"/>
    <s v="Amazon"/>
    <x v="44"/>
    <s v="Tech"/>
    <s v="SMB"/>
    <s v="Data Smasher"/>
    <s v="3AOR3P2IQ8"/>
    <n v="53.7"/>
    <n v="6"/>
    <n v="0"/>
    <n v="10.202999999999999"/>
    <x v="40"/>
    <n v="43.497"/>
    <n v="13.049099999999999"/>
  </r>
  <r>
    <n v="3040"/>
    <s v="AMER-2023-101749"/>
    <d v="2023-10-04T00:00:00"/>
    <n v="20231004"/>
    <s v="Wendy Young"/>
    <s v="United States"/>
    <s v="Newark"/>
    <s v="AMER"/>
    <s v="NAMER"/>
    <s v="Caterpillar"/>
    <x v="95"/>
    <s v="Manufacturing"/>
    <s v="Strategic"/>
    <s v="ContactMatcher"/>
    <s v="0XYOG7JD64"/>
    <n v="171.28800000000001"/>
    <n v="3"/>
    <n v="0.2"/>
    <n v="-6.4233000000000002"/>
    <x v="13"/>
    <n v="177.71129999999999"/>
    <n v="53.313389999999998"/>
  </r>
  <r>
    <n v="3041"/>
    <s v="EMEA-2022-147991"/>
    <d v="2022-05-06T00:00:00"/>
    <n v="20220506"/>
    <s v="Blake Hughes"/>
    <s v="South Africa"/>
    <s v="Johannesburg"/>
    <s v="EMEA"/>
    <s v="MEA"/>
    <s v="Wells Fargo"/>
    <x v="9"/>
    <s v="Finance"/>
    <s v="SMB"/>
    <s v="SaaS Connector Pack"/>
    <s v="KS1KKGRE60"/>
    <n v="16.72"/>
    <n v="5"/>
    <n v="0.2"/>
    <n v="3.3439999999999999"/>
    <x v="35"/>
    <n v="13.375999999999999"/>
    <n v="4.0127999999999995"/>
  </r>
  <r>
    <n v="3042"/>
    <s v="AMER-2023-149559"/>
    <d v="2023-09-12T00:00:00"/>
    <n v="20230912"/>
    <s v="Lucas Newman"/>
    <s v="United States"/>
    <s v="Jacksonville"/>
    <s v="AMER"/>
    <s v="NAMER"/>
    <s v="Allstate"/>
    <x v="61"/>
    <s v="Finance"/>
    <s v="Enterprise"/>
    <s v="Support"/>
    <s v="SMHHXHJXLM"/>
    <n v="12.96"/>
    <n v="2"/>
    <n v="0"/>
    <n v="6.2207999999999997"/>
    <x v="15"/>
    <n v="6.7392000000000003"/>
    <n v="2.02176"/>
  </r>
  <r>
    <n v="3045"/>
    <s v="AMER-2021-135174"/>
    <d v="2021-04-30T00:00:00"/>
    <n v="20210430"/>
    <s v="Irene Johnston"/>
    <s v="Mexico"/>
    <s v="Tijuana"/>
    <s v="AMER"/>
    <s v="LATAM"/>
    <s v="Walt Disney"/>
    <x v="91"/>
    <s v="Communications"/>
    <s v="SMB"/>
    <s v="Site Analytics"/>
    <s v="KNH1KM7364"/>
    <n v="1022.97"/>
    <n v="5"/>
    <n v="0.4"/>
    <n v="-255.74250000000001"/>
    <x v="19"/>
    <n v="1278.7125000000001"/>
    <n v="383.61375000000004"/>
  </r>
  <r>
    <n v="3046"/>
    <s v="EMEA-2023-125290"/>
    <d v="2023-11-07T00:00:00"/>
    <n v="20231107"/>
    <s v="Michael Morgan"/>
    <s v="Luxembourg"/>
    <s v="Luxembourg"/>
    <s v="EMEA"/>
    <s v="EU-WEST"/>
    <s v="Merck"/>
    <x v="59"/>
    <s v="Healthcare"/>
    <s v="Enterprise"/>
    <s v="ChatBot Plugin"/>
    <s v="ZSPYGMXEXV"/>
    <n v="13.9"/>
    <n v="5"/>
    <n v="0"/>
    <n v="3.6139999999999999"/>
    <x v="23"/>
    <n v="10.286"/>
    <n v="3.0857999999999999"/>
  </r>
  <r>
    <n v="3048"/>
    <s v="AMER-2020-137351"/>
    <d v="2020-09-30T00:00:00"/>
    <n v="20200930"/>
    <s v="Andrew Wilkins"/>
    <s v="Canada"/>
    <s v="Toronto"/>
    <s v="AMER"/>
    <s v="NAMER"/>
    <s v="BNP Paribas"/>
    <x v="3"/>
    <s v="Finance"/>
    <s v="SMB"/>
    <s v="ContactMatcher"/>
    <s v="8KV5J8MXG2"/>
    <n v="43.176000000000002"/>
    <n v="7"/>
    <n v="0.2"/>
    <n v="13.4925"/>
    <x v="30"/>
    <n v="29.683499999999999"/>
    <n v="8.9050499999999992"/>
  </r>
  <r>
    <n v="3049"/>
    <s v="EMEA-2023-121419"/>
    <d v="2023-04-03T00:00:00"/>
    <n v="20230403"/>
    <s v="Emma Langdon"/>
    <s v="Finland"/>
    <s v="Helsinki"/>
    <s v="EMEA"/>
    <s v="NOR"/>
    <s v="Samsung Electronics"/>
    <x v="19"/>
    <s v="Tech"/>
    <s v="Enterprise"/>
    <s v="ContactMatcher"/>
    <s v="0DJG6GAD2T"/>
    <n v="411.8"/>
    <n v="2"/>
    <n v="0"/>
    <n v="70.006"/>
    <x v="4"/>
    <n v="341.79399999999998"/>
    <n v="102.53819999999999"/>
  </r>
  <r>
    <n v="3051"/>
    <s v="APJ-2023-148054"/>
    <d v="2023-10-07T00:00:00"/>
    <n v="20231007"/>
    <s v="Thomas Roberts"/>
    <s v="Taiwan"/>
    <s v="Taipei"/>
    <s v="APJ"/>
    <s v="APAC"/>
    <s v="Siemens"/>
    <x v="13"/>
    <s v="Manufacturing"/>
    <s v="Enterprise"/>
    <s v="SaaS Connector Pack"/>
    <s v="2A7XZ4EU98"/>
    <n v="41.96"/>
    <n v="2"/>
    <n v="0"/>
    <n v="2.9371999999999998"/>
    <x v="13"/>
    <n v="39.022799999999997"/>
    <n v="11.706839999999998"/>
  </r>
  <r>
    <n v="3054"/>
    <s v="AMER-2022-128517"/>
    <d v="2022-04-10T00:00:00"/>
    <n v="20220410"/>
    <s v="Jacob Paterson"/>
    <s v="Brazil"/>
    <s v="SÃ£o Paulo"/>
    <s v="AMER"/>
    <s v="LATAM"/>
    <s v="Toyota Motor"/>
    <x v="7"/>
    <s v="Manufacturing"/>
    <s v="Enterprise"/>
    <s v="Site Analytics"/>
    <s v="OHBFE2HEFJ"/>
    <n v="517.9"/>
    <n v="2"/>
    <n v="0"/>
    <n v="134.654"/>
    <x v="25"/>
    <n v="383.24599999999998"/>
    <n v="114.9738"/>
  </r>
  <r>
    <n v="3056"/>
    <s v="APJ-2021-100377"/>
    <d v="2021-08-28T00:00:00"/>
    <n v="20210828"/>
    <s v="Olivia Graham"/>
    <s v="Australia"/>
    <s v="Sydney"/>
    <s v="APJ"/>
    <s v="ANZ"/>
    <s v="Phillips 66"/>
    <x v="1"/>
    <s v="Energy"/>
    <s v="Strategic"/>
    <s v="Alchemy"/>
    <s v="U5F97UCER2"/>
    <n v="2799.96"/>
    <n v="5"/>
    <n v="0.2"/>
    <n v="874.98749999999995"/>
    <x v="37"/>
    <n v="1924.9725000000001"/>
    <n v="577.49175000000002"/>
  </r>
  <r>
    <n v="3057"/>
    <s v="AMER-2023-131492"/>
    <d v="2023-10-20T00:00:00"/>
    <n v="20231020"/>
    <s v="Kevin Jones"/>
    <s v="United States"/>
    <s v="Los Angeles"/>
    <s v="AMER"/>
    <s v="NAMER"/>
    <s v="Aviva"/>
    <x v="24"/>
    <s v="Finance"/>
    <s v="Strategic"/>
    <s v="SaaS Connector Pack - Gold"/>
    <s v="CJ6FJ8GOLV"/>
    <n v="8.9600000000000009"/>
    <n v="2"/>
    <n v="0"/>
    <n v="4.3007999999999997"/>
    <x v="13"/>
    <n v="4.6592000000000002"/>
    <n v="1.3977600000000001"/>
  </r>
  <r>
    <n v="3061"/>
    <s v="AMER-2022-144554"/>
    <d v="2022-11-08T00:00:00"/>
    <n v="20221108"/>
    <s v="Liam Robertson"/>
    <s v="Mexico"/>
    <s v="Monterrey"/>
    <s v="AMER"/>
    <s v="LATAM"/>
    <s v="Walt Disney"/>
    <x v="91"/>
    <s v="Communications"/>
    <s v="Strategic"/>
    <s v="Data Smasher"/>
    <s v="DDO5VVG51T"/>
    <n v="119.976"/>
    <n v="3"/>
    <n v="0.2"/>
    <n v="22.4955"/>
    <x v="0"/>
    <n v="97.480500000000006"/>
    <n v="29.244150000000001"/>
  </r>
  <r>
    <n v="3062"/>
    <s v="APJ-2023-127621"/>
    <d v="2023-03-04T00:00:00"/>
    <n v="20230304"/>
    <s v="Joan Glover"/>
    <s v="Japan"/>
    <s v="Aichi"/>
    <s v="APJ"/>
    <s v="JAPN"/>
    <s v="Coca-Cola"/>
    <x v="87"/>
    <s v="Consumer Products"/>
    <s v="SMB"/>
    <s v="Support"/>
    <s v="Y8L1RAHB40"/>
    <n v="26.88"/>
    <n v="8"/>
    <n v="0.2"/>
    <n v="9.7439999999999998"/>
    <x v="42"/>
    <n v="17.135999999999999"/>
    <n v="5.1407999999999996"/>
  </r>
  <r>
    <n v="3063"/>
    <s v="APJ-2021-145184"/>
    <d v="2021-11-27T00:00:00"/>
    <n v="20211127"/>
    <s v="Faith Blake"/>
    <s v="Philippines"/>
    <s v="Manila"/>
    <s v="APJ"/>
    <s v="APAC"/>
    <s v="Bank of America Corp."/>
    <x v="22"/>
    <s v="Finance"/>
    <s v="Strategic"/>
    <s v="Site Analytics"/>
    <s v="8V9XUM7N3S"/>
    <n v="83.97"/>
    <n v="3"/>
    <n v="0"/>
    <n v="23.511600000000001"/>
    <x v="6"/>
    <n v="60.458399999999997"/>
    <n v="18.137519999999999"/>
  </r>
  <r>
    <n v="3065"/>
    <s v="APJ-2023-106859"/>
    <d v="2023-03-14T00:00:00"/>
    <n v="20230314"/>
    <s v="Leonard Ogden"/>
    <s v="New Zealand"/>
    <s v="Auckland"/>
    <s v="APJ"/>
    <s v="ANZ"/>
    <s v="HonHai Precision Industry"/>
    <x v="54"/>
    <s v="Tech"/>
    <s v="Enterprise"/>
    <s v="Marketing Suite - Gold"/>
    <s v="57UB8RV0S3"/>
    <n v="90.8"/>
    <n v="8"/>
    <n v="0"/>
    <n v="25.423999999999999"/>
    <x v="42"/>
    <n v="65.376000000000005"/>
    <n v="19.6128"/>
  </r>
  <r>
    <n v="3070"/>
    <s v="AMER-2023-120089"/>
    <d v="2023-12-01T00:00:00"/>
    <n v="20231201"/>
    <s v="Joe Allan"/>
    <s v="Mexico"/>
    <s v="Cancun"/>
    <s v="AMER"/>
    <s v="LATAM"/>
    <s v="Enel"/>
    <x v="78"/>
    <s v="Energy"/>
    <s v="Enterprise"/>
    <s v="OneView"/>
    <s v="B4S2XBIJNV"/>
    <n v="663.93600000000004"/>
    <n v="4"/>
    <n v="0.2"/>
    <n v="82.992000000000004"/>
    <x v="22"/>
    <n v="580.94399999999996"/>
    <n v="174.28319999999999"/>
  </r>
  <r>
    <n v="3071"/>
    <s v="APJ-2020-119375"/>
    <d v="2020-11-17T00:00:00"/>
    <n v="20201117"/>
    <s v="Amy Paterson"/>
    <s v="Philippines"/>
    <s v="Manila"/>
    <s v="APJ"/>
    <s v="APAC"/>
    <s v="Chevron"/>
    <x v="0"/>
    <s v="Energy"/>
    <s v="Strategic"/>
    <s v="Marketing Suite - Gold"/>
    <s v="W53349CTX5"/>
    <n v="2934.33"/>
    <n v="7"/>
    <n v="0"/>
    <n v="792.26909999999998"/>
    <x v="7"/>
    <n v="2142.0608999999999"/>
    <n v="642.61826999999994"/>
  </r>
  <r>
    <n v="3074"/>
    <s v="AMER-2022-125206"/>
    <d v="2022-01-03T00:00:00"/>
    <n v="20220103"/>
    <s v="Matt Kelly"/>
    <s v="United States"/>
    <s v="New York City"/>
    <s v="AMER"/>
    <s v="NAMER"/>
    <s v="Alphabet"/>
    <x v="92"/>
    <s v="Tech"/>
    <s v="SMB"/>
    <s v="Marketing Suite - Gold"/>
    <s v="5FMBCHYE3L"/>
    <n v="114.46"/>
    <n v="2"/>
    <n v="0"/>
    <n v="28.614999999999998"/>
    <x v="12"/>
    <n v="85.844999999999999"/>
    <n v="25.753499999999999"/>
  </r>
  <r>
    <n v="3075"/>
    <s v="AMER-2021-126137"/>
    <d v="2021-10-03T00:00:00"/>
    <n v="20211003"/>
    <s v="Michelle McLean"/>
    <s v="United States"/>
    <s v="New York City"/>
    <s v="AMER"/>
    <s v="NAMER"/>
    <s v="Johnson &amp; Johnson"/>
    <x v="53"/>
    <s v="Healthcare"/>
    <s v="SMB"/>
    <s v="Marketing Suite"/>
    <s v="954D46KTEA"/>
    <n v="120.666"/>
    <n v="2"/>
    <n v="0.15"/>
    <n v="18.454799999999999"/>
    <x v="2"/>
    <n v="102.211199999999"/>
    <n v="30.663359999999699"/>
  </r>
  <r>
    <n v="3076"/>
    <s v="APJ-2020-143903"/>
    <d v="2020-07-20T00:00:00"/>
    <n v="20200720"/>
    <s v="Sue Parsons"/>
    <s v="Japan"/>
    <s v="Aichi"/>
    <s v="APJ"/>
    <s v="JAPN"/>
    <s v="Walt Disney"/>
    <x v="91"/>
    <s v="Communications"/>
    <s v="Enterprise"/>
    <s v="Marketing Suite - Gold"/>
    <s v="AEZLE12XDV"/>
    <n v="342.86399999999998"/>
    <n v="3"/>
    <n v="0.2"/>
    <n v="38.572200000000002"/>
    <x v="39"/>
    <n v="304.291799999999"/>
    <n v="91.287539999999694"/>
  </r>
  <r>
    <n v="3079"/>
    <s v="AMER-2020-104780"/>
    <d v="2020-05-21T00:00:00"/>
    <n v="20200521"/>
    <s v="David McDonald"/>
    <s v="United States"/>
    <s v="Seattle"/>
    <s v="AMER"/>
    <s v="NAMER"/>
    <s v="Prudential Financial"/>
    <x v="43"/>
    <s v="Finance"/>
    <s v="Enterprise"/>
    <s v="ChatBot Plugin"/>
    <s v="YPV0Y2MFAZ"/>
    <n v="31.84"/>
    <n v="8"/>
    <n v="0"/>
    <n v="10.507199999999999"/>
    <x v="8"/>
    <n v="21.332799999999999"/>
    <n v="6.3998399999999993"/>
  </r>
  <r>
    <n v="3080"/>
    <s v="AMER-2023-101182"/>
    <d v="2023-09-05T00:00:00"/>
    <n v="20230905"/>
    <s v="Colin White"/>
    <s v="United States"/>
    <s v="Arlington"/>
    <s v="AMER"/>
    <s v="NAMER"/>
    <s v="Microsoft"/>
    <x v="5"/>
    <s v="Tech"/>
    <s v="Enterprise"/>
    <s v="Support"/>
    <s v="75IYDXPDP5"/>
    <n v="12.96"/>
    <n v="2"/>
    <n v="0"/>
    <n v="6.2207999999999997"/>
    <x v="15"/>
    <n v="6.7392000000000003"/>
    <n v="2.02176"/>
  </r>
  <r>
    <n v="3082"/>
    <s v="EMEA-2023-132297"/>
    <d v="2023-05-28T00:00:00"/>
    <n v="20230528"/>
    <s v="Luke Terry"/>
    <s v="Ireland"/>
    <s v="Dublin"/>
    <s v="EMEA"/>
    <s v="UKIR"/>
    <s v="Airbus"/>
    <x v="68"/>
    <s v="Manufacturing"/>
    <s v="Enterprise"/>
    <s v="ContactMatcher"/>
    <s v="2ROI4RDDHQ"/>
    <n v="58.34"/>
    <n v="2"/>
    <n v="0"/>
    <n v="28.0032"/>
    <x v="24"/>
    <n v="30.3368"/>
    <n v="9.1010399999999994"/>
  </r>
  <r>
    <n v="3084"/>
    <s v="EMEA-2020-100328"/>
    <d v="2020-01-29T00:00:00"/>
    <n v="20200129"/>
    <s v="William Lawrence"/>
    <s v="United Kingdom"/>
    <s v="London"/>
    <s v="EMEA"/>
    <s v="UKIR"/>
    <s v="Honda Motor"/>
    <x v="47"/>
    <s v="Manufacturing"/>
    <s v="SMB"/>
    <s v="ContactMatcher"/>
    <s v="6EBNJAD4LO"/>
    <n v="3.9279999999999999"/>
    <n v="1"/>
    <n v="0.2"/>
    <n v="1.3257000000000001"/>
    <x v="46"/>
    <n v="2.6022999999999898"/>
    <n v="0.78068999999999689"/>
  </r>
  <r>
    <n v="3085"/>
    <s v="APJ-2023-118773"/>
    <d v="2023-02-10T00:00:00"/>
    <n v="20230210"/>
    <s v="Steven Rees"/>
    <s v="Japan"/>
    <s v="Tokyo"/>
    <s v="APJ"/>
    <s v="JAPN"/>
    <s v="Siemens"/>
    <x v="13"/>
    <s v="Manufacturing"/>
    <s v="SMB"/>
    <s v="ContactMatcher"/>
    <s v="79RC5WA575"/>
    <n v="252.78399999999999"/>
    <n v="4"/>
    <n v="0.8"/>
    <n v="-417.09359999999998"/>
    <x v="31"/>
    <n v="669.87760000000003"/>
    <n v="200.96328"/>
  </r>
  <r>
    <n v="3089"/>
    <s v="EMEA-2023-159205"/>
    <d v="2023-04-01T00:00:00"/>
    <n v="20230401"/>
    <s v="Christian Kerr"/>
    <s v="Ireland"/>
    <s v="Dublin"/>
    <s v="EMEA"/>
    <s v="UKIR"/>
    <s v="Volkswagen"/>
    <x v="58"/>
    <s v="Manufacturing"/>
    <s v="Enterprise"/>
    <s v="SaaS Connector Pack"/>
    <s v="HO059RTKJQ"/>
    <n v="61"/>
    <n v="5"/>
    <n v="0"/>
    <n v="25.62"/>
    <x v="4"/>
    <n v="35.379999999999903"/>
    <n v="10.613999999999971"/>
  </r>
  <r>
    <n v="3091"/>
    <s v="APJ-2022-112123"/>
    <d v="2022-03-04T00:00:00"/>
    <n v="20220304"/>
    <s v="Thomas Hodges"/>
    <s v="Philippines"/>
    <s v="Manila"/>
    <s v="APJ"/>
    <s v="APAC"/>
    <s v="BNP Paribas"/>
    <x v="3"/>
    <s v="Finance"/>
    <s v="SMB"/>
    <s v="ContactMatcher"/>
    <s v="XNA1J8OPGR"/>
    <n v="447.86"/>
    <n v="7"/>
    <n v="0"/>
    <n v="219.45140000000001"/>
    <x v="17"/>
    <n v="228.40860000000001"/>
    <n v="68.522580000000005"/>
  </r>
  <r>
    <n v="3094"/>
    <s v="APJ-2021-114468"/>
    <d v="2021-08-23T00:00:00"/>
    <n v="20210823"/>
    <s v="Sally Wallace"/>
    <s v="Australia"/>
    <s v="Hobart"/>
    <s v="APJ"/>
    <s v="ANZ"/>
    <s v="Tyson Foods"/>
    <x v="31"/>
    <s v="Consumer Products"/>
    <s v="SMB"/>
    <s v="Support"/>
    <s v="R3YOHAAQE4"/>
    <n v="31.68"/>
    <n v="4"/>
    <n v="0.2"/>
    <n v="2.7719999999999998"/>
    <x v="37"/>
    <n v="28.908000000000001"/>
    <n v="8.6723999999999997"/>
  </r>
  <r>
    <n v="3098"/>
    <s v="APJ-2023-135692"/>
    <d v="2023-04-28T00:00:00"/>
    <n v="20230428"/>
    <s v="Luke Mills"/>
    <s v="Japan"/>
    <s v="Saitama"/>
    <s v="APJ"/>
    <s v="JAPN"/>
    <s v="Prudential Financial"/>
    <x v="43"/>
    <s v="Finance"/>
    <s v="Strategic"/>
    <s v="FinanceHub"/>
    <s v="ONKB7RUATY"/>
    <n v="33.119999999999997"/>
    <n v="4"/>
    <n v="0.2"/>
    <n v="11.592000000000001"/>
    <x v="4"/>
    <n v="21.527999999999999"/>
    <n v="6.4583999999999993"/>
  </r>
  <r>
    <n v="3100"/>
    <s v="EMEA-2023-131233"/>
    <d v="2023-04-15T00:00:00"/>
    <n v="20230415"/>
    <s v="Jacob Vaughan"/>
    <s v="United Kingdom"/>
    <s v="London"/>
    <s v="EMEA"/>
    <s v="UKIR"/>
    <s v="BNP Paribas"/>
    <x v="3"/>
    <s v="Finance"/>
    <s v="SMB"/>
    <s v="ContactMatcher"/>
    <s v="M4EU0BVFH5"/>
    <n v="10.776"/>
    <n v="3"/>
    <n v="0.2"/>
    <n v="3.5022000000000002"/>
    <x v="4"/>
    <n v="7.2737999999999996"/>
    <n v="2.18214"/>
  </r>
  <r>
    <n v="3102"/>
    <s v="EMEA-2023-119578"/>
    <d v="2023-12-23T00:00:00"/>
    <n v="20231223"/>
    <s v="Jessica Hughes"/>
    <s v="Norway"/>
    <s v="Oslo"/>
    <s v="EMEA"/>
    <s v="NOR"/>
    <s v="UnitedHealth Group"/>
    <x v="81"/>
    <s v="Healthcare"/>
    <s v="Strategic"/>
    <s v="Support"/>
    <s v="1WDESK30PU"/>
    <n v="695.16"/>
    <n v="6"/>
    <n v="0"/>
    <n v="34.758000000000003"/>
    <x v="22"/>
    <n v="660.40199999999902"/>
    <n v="198.12059999999971"/>
  </r>
  <r>
    <n v="3104"/>
    <s v="AMER-2022-124562"/>
    <d v="2022-12-09T00:00:00"/>
    <n v="20221209"/>
    <s v="Oliver King"/>
    <s v="Mexico"/>
    <s v="Mexico City"/>
    <s v="AMER"/>
    <s v="LATAM"/>
    <s v="Sysco"/>
    <x v="79"/>
    <s v="Consumer Products"/>
    <s v="Enterprise"/>
    <s v="ContactMatcher"/>
    <s v="YZF3EU2J3V"/>
    <n v="12.957000000000001"/>
    <n v="7"/>
    <n v="0.7"/>
    <n v="-9.5017999999999994"/>
    <x v="5"/>
    <n v="22.4588"/>
    <n v="6.7376399999999999"/>
  </r>
  <r>
    <n v="3105"/>
    <s v="EMEA-2023-140074"/>
    <d v="2023-03-24T00:00:00"/>
    <n v="20230324"/>
    <s v="Jennifer Avery"/>
    <s v="United Kingdom"/>
    <s v="London"/>
    <s v="EMEA"/>
    <s v="UKIR"/>
    <s v="Chevron"/>
    <x v="0"/>
    <s v="Energy"/>
    <s v="SMB"/>
    <s v="Support"/>
    <s v="5UGCFS56CN"/>
    <n v="25.68"/>
    <n v="6"/>
    <n v="0"/>
    <n v="11.555999999999999"/>
    <x v="42"/>
    <n v="14.124000000000001"/>
    <n v="4.2371999999999996"/>
  </r>
  <r>
    <n v="3106"/>
    <s v="APJ-2022-103037"/>
    <d v="2022-07-26T00:00:00"/>
    <n v="20220726"/>
    <s v="Sebastian Brown"/>
    <s v="Japan"/>
    <s v="Tokyo"/>
    <s v="APJ"/>
    <s v="JAPN"/>
    <s v="Phillips 66"/>
    <x v="1"/>
    <s v="Energy"/>
    <s v="Strategic"/>
    <s v="FinanceHub"/>
    <s v="V7FHUAJK95"/>
    <n v="15.712"/>
    <n v="4"/>
    <n v="0.2"/>
    <n v="5.6955999999999998"/>
    <x v="16"/>
    <n v="10.016400000000001"/>
    <n v="3.0049200000000003"/>
  </r>
  <r>
    <n v="3107"/>
    <s v="APJ-2023-127460"/>
    <d v="2023-07-11T00:00:00"/>
    <n v="20230711"/>
    <s v="Owen Scott"/>
    <s v="Australia"/>
    <s v="Melbourne"/>
    <s v="APJ"/>
    <s v="ANZ"/>
    <s v="News Corp."/>
    <x v="94"/>
    <s v="Misc"/>
    <s v="Enterprise"/>
    <s v="Marketing Suite - Gold"/>
    <s v="0YG2KBC1SY"/>
    <n v="298.464"/>
    <n v="6"/>
    <n v="0.2"/>
    <n v="26.115600000000001"/>
    <x v="10"/>
    <n v="272.348399999999"/>
    <n v="81.704519999999704"/>
  </r>
  <r>
    <n v="3108"/>
    <s v="EMEA-2022-121671"/>
    <d v="2022-07-18T00:00:00"/>
    <n v="20220718"/>
    <s v="Adrian Hunter"/>
    <s v="Poland"/>
    <s v="Warsaw"/>
    <s v="EMEA"/>
    <s v="EU-WEST"/>
    <s v="Engie"/>
    <x v="4"/>
    <s v="Energy"/>
    <s v="SMB"/>
    <s v="Support"/>
    <s v="HV58R1K6JQ"/>
    <n v="21.93"/>
    <n v="3"/>
    <n v="0"/>
    <n v="10.0878"/>
    <x v="16"/>
    <n v="11.8422"/>
    <n v="3.5526599999999999"/>
  </r>
  <r>
    <n v="3113"/>
    <s v="AMER-2022-150350"/>
    <d v="2022-08-24T00:00:00"/>
    <n v="20220824"/>
    <s v="Leonard Dyer"/>
    <s v="Canada"/>
    <s v="Toronto"/>
    <s v="AMER"/>
    <s v="NAMER"/>
    <s v="Ford Motor"/>
    <x v="72"/>
    <s v="Manufacturing"/>
    <s v="SMB"/>
    <s v="Big Ol Database"/>
    <s v="JTB1IFLX2O"/>
    <n v="837.6"/>
    <n v="3"/>
    <n v="0.2"/>
    <n v="62.82"/>
    <x v="28"/>
    <n v="774.78"/>
    <n v="232.43399999999997"/>
  </r>
  <r>
    <n v="3119"/>
    <s v="EMEA-2021-121720"/>
    <d v="2021-06-11T00:00:00"/>
    <n v="20210611"/>
    <s v="Bernadette Scott"/>
    <s v="Germany"/>
    <s v="Frankfurt"/>
    <s v="EMEA"/>
    <s v="EU-WEST"/>
    <s v="American Express"/>
    <x v="55"/>
    <s v="Finance"/>
    <s v="Strategic"/>
    <s v="FinanceHub"/>
    <s v="T71VAB0D6A"/>
    <n v="1123.92"/>
    <n v="5"/>
    <n v="0.2"/>
    <n v="-182.637"/>
    <x v="40"/>
    <n v="1306.557"/>
    <n v="391.96710000000002"/>
  </r>
  <r>
    <n v="3127"/>
    <s v="EMEA-2023-149895"/>
    <d v="2023-09-09T00:00:00"/>
    <n v="20230909"/>
    <s v="Jennifer Watson"/>
    <s v="France"/>
    <s v="Paris"/>
    <s v="EMEA"/>
    <s v="EU-WEST"/>
    <s v="PepsiCo"/>
    <x v="88"/>
    <s v="Consumer Products"/>
    <s v="SMB"/>
    <s v="Site Analytics"/>
    <s v="V62TK4WMBT"/>
    <n v="258.52800000000002"/>
    <n v="2"/>
    <n v="0.4"/>
    <n v="-47.396799999999999"/>
    <x v="15"/>
    <n v="305.9248"/>
    <n v="91.777439999999999"/>
  </r>
  <r>
    <n v="3128"/>
    <s v="EMEA-2023-147564"/>
    <d v="2023-10-03T00:00:00"/>
    <n v="20231003"/>
    <s v="Rachel Blake"/>
    <s v="United Kingdom"/>
    <s v="London"/>
    <s v="EMEA"/>
    <s v="UKIR"/>
    <s v="Humana"/>
    <x v="63"/>
    <s v="Healthcare"/>
    <s v="SMB"/>
    <s v="Support"/>
    <s v="V4FU1MJHJC"/>
    <n v="49.12"/>
    <n v="4"/>
    <n v="0"/>
    <n v="23.086400000000001"/>
    <x v="13"/>
    <n v="26.0335999999999"/>
    <n v="7.8100799999999699"/>
  </r>
  <r>
    <n v="3129"/>
    <s v="AMER-2020-136399"/>
    <d v="2020-12-16T00:00:00"/>
    <n v="20201216"/>
    <s v="Samantha Hardacre"/>
    <s v="United States"/>
    <s v="New York City"/>
    <s v="AMER"/>
    <s v="NAMER"/>
    <s v="Apple"/>
    <x v="73"/>
    <s v="Tech"/>
    <s v="Enterprise"/>
    <s v="SaaS Connector Pack"/>
    <s v="0CSFW8FVIH"/>
    <n v="44.46"/>
    <n v="2"/>
    <n v="0"/>
    <n v="14.671799999999999"/>
    <x v="20"/>
    <n v="29.7882"/>
    <n v="8.9364600000000003"/>
  </r>
  <r>
    <n v="3133"/>
    <s v="EMEA-2020-107916"/>
    <d v="2020-08-24T00:00:00"/>
    <n v="20200824"/>
    <s v="Anna Reid"/>
    <s v="United Kingdom"/>
    <s v="Leeds"/>
    <s v="EMEA"/>
    <s v="UKIR"/>
    <s v="China National Petroleum"/>
    <x v="74"/>
    <s v="Energy"/>
    <s v="Strategic"/>
    <s v="SaaS Connector Pack"/>
    <s v="MAAPZ42V6B"/>
    <n v="13.28"/>
    <n v="2"/>
    <n v="0"/>
    <n v="6.3743999999999996"/>
    <x v="9"/>
    <n v="6.9055999999999997"/>
    <n v="2.0716799999999997"/>
  </r>
  <r>
    <n v="3135"/>
    <s v="APJ-2023-164168"/>
    <d v="2023-11-13T00:00:00"/>
    <n v="20231113"/>
    <s v="Victor Short"/>
    <s v="Japan"/>
    <s v="Aichi"/>
    <s v="APJ"/>
    <s v="JAPN"/>
    <s v="Prudential Financial"/>
    <x v="43"/>
    <s v="Finance"/>
    <s v="Enterprise"/>
    <s v="ContactMatcher"/>
    <s v="3UADEODA4K"/>
    <n v="30.56"/>
    <n v="5"/>
    <n v="0.8"/>
    <n v="-45.84"/>
    <x v="23"/>
    <n v="76.400000000000006"/>
    <n v="22.92"/>
  </r>
  <r>
    <n v="3141"/>
    <s v="EMEA-2021-112557"/>
    <d v="2021-04-25T00:00:00"/>
    <n v="20210425"/>
    <s v="Kevin Morrison"/>
    <s v="United Kingdom"/>
    <s v="London"/>
    <s v="EMEA"/>
    <s v="UKIR"/>
    <s v="AmerisourceBergen"/>
    <x v="52"/>
    <s v="Healthcare"/>
    <s v="SMB"/>
    <s v="OneView"/>
    <s v="PVIAVQ85CT"/>
    <n v="206.43"/>
    <n v="3"/>
    <n v="0"/>
    <n v="90.8292"/>
    <x v="19"/>
    <n v="115.60080000000001"/>
    <n v="34.680239999999998"/>
  </r>
  <r>
    <n v="3142"/>
    <s v="APJ-2020-122959"/>
    <d v="2020-12-12T00:00:00"/>
    <n v="20201212"/>
    <s v="Irene Graham"/>
    <s v="Japan"/>
    <s v="Osaka"/>
    <s v="APJ"/>
    <s v="JAPN"/>
    <s v="Sony"/>
    <x v="20"/>
    <s v="Tech"/>
    <s v="Strategic"/>
    <s v="ContactMatcher"/>
    <s v="LL4M4SVFK0"/>
    <n v="210.392"/>
    <n v="2"/>
    <n v="0.8"/>
    <n v="-336.62720000000002"/>
    <x v="20"/>
    <n v="547.01919999999996"/>
    <n v="164.10575999999998"/>
  </r>
  <r>
    <n v="3143"/>
    <s v="AMER-2023-162572"/>
    <d v="2023-09-26T00:00:00"/>
    <n v="20230926"/>
    <s v="Cameron MacLeod"/>
    <s v="Mexico"/>
    <s v="Guadalajara"/>
    <s v="AMER"/>
    <s v="LATAM"/>
    <s v="Mondelez International"/>
    <x v="25"/>
    <s v="Consumer Products"/>
    <s v="SMB"/>
    <s v="Data Smasher"/>
    <s v="VQTCP4XJX6"/>
    <n v="119.96"/>
    <n v="5"/>
    <n v="0.2"/>
    <n v="35.988"/>
    <x v="15"/>
    <n v="83.971999999999994"/>
    <n v="25.191599999999998"/>
  </r>
  <r>
    <n v="3145"/>
    <s v="APJ-2022-148110"/>
    <d v="2022-09-06T00:00:00"/>
    <n v="20220906"/>
    <s v="Peter Hart"/>
    <s v="Japan"/>
    <s v="Chiba"/>
    <s v="APJ"/>
    <s v="JAPN"/>
    <s v="Valero Energy"/>
    <x v="37"/>
    <s v="Energy"/>
    <s v="Strategic"/>
    <s v="FinanceHub"/>
    <s v="P53KLM029O"/>
    <n v="347.80200000000002"/>
    <n v="7"/>
    <n v="0.3"/>
    <n v="-24.843"/>
    <x v="21"/>
    <n v="372.64499999999998"/>
    <n v="111.79349999999999"/>
  </r>
  <r>
    <n v="3146"/>
    <s v="AMER-2023-131828"/>
    <d v="2023-02-12T00:00:00"/>
    <n v="20230212"/>
    <s v="Penelope Brown"/>
    <s v="Canada"/>
    <s v="Toronto"/>
    <s v="AMER"/>
    <s v="NAMER"/>
    <s v="HSBC Holdings"/>
    <x v="77"/>
    <s v="Finance"/>
    <s v="Strategic"/>
    <s v="FinanceHub"/>
    <s v="3HQXLNPEJO"/>
    <n v="963.13599999999997"/>
    <n v="4"/>
    <n v="0.2"/>
    <n v="108.3528"/>
    <x v="31"/>
    <n v="854.78319999999997"/>
    <n v="256.43495999999999"/>
  </r>
  <r>
    <n v="3148"/>
    <s v="AMER-2020-109218"/>
    <d v="2020-06-30T00:00:00"/>
    <n v="20200630"/>
    <s v="Peter Hart"/>
    <s v="United States"/>
    <s v="New York City"/>
    <s v="AMER"/>
    <s v="NAMER"/>
    <s v="Valero Energy"/>
    <x v="37"/>
    <s v="Energy"/>
    <s v="Strategic"/>
    <s v="ChatBot Plugin"/>
    <s v="GE2DPKPEG1"/>
    <n v="32.4"/>
    <n v="5"/>
    <n v="0"/>
    <n v="10.368"/>
    <x v="3"/>
    <n v="22.031999999999901"/>
    <n v="6.6095999999999702"/>
  </r>
  <r>
    <n v="3149"/>
    <s v="EMEA-2022-120558"/>
    <d v="2022-06-08T00:00:00"/>
    <n v="20220608"/>
    <s v="Amy Simpson"/>
    <s v="United Kingdom"/>
    <s v="London"/>
    <s v="EMEA"/>
    <s v="UKIR"/>
    <s v="Kroger"/>
    <x v="57"/>
    <s v="Retail"/>
    <s v="Enterprise"/>
    <s v="Support"/>
    <s v="ZG3F5I1NX1"/>
    <n v="32.4"/>
    <n v="5"/>
    <n v="0"/>
    <n v="15.552"/>
    <x v="1"/>
    <n v="16.847999999999999"/>
    <n v="5.0543999999999993"/>
  </r>
  <r>
    <n v="3150"/>
    <s v="AMER-2020-109036"/>
    <d v="2020-12-20T00:00:00"/>
    <n v="20201220"/>
    <s v="Kimberly Newman"/>
    <s v="Canada"/>
    <s v="Toronto"/>
    <s v="AMER"/>
    <s v="NAMER"/>
    <s v="Amazon"/>
    <x v="44"/>
    <s v="Tech"/>
    <s v="SMB"/>
    <s v="FinanceHub"/>
    <s v="0JRIZOOONV"/>
    <n v="31.05"/>
    <n v="3"/>
    <n v="0"/>
    <n v="14.904"/>
    <x v="20"/>
    <n v="16.146000000000001"/>
    <n v="4.8437999999999999"/>
  </r>
  <r>
    <n v="3151"/>
    <s v="AMER-2021-147830"/>
    <d v="2021-12-15T00:00:00"/>
    <n v="20211215"/>
    <s v="Sean Rees"/>
    <s v="Mexico"/>
    <s v="Monterrey"/>
    <s v="AMER"/>
    <s v="LATAM"/>
    <s v="Walgreens"/>
    <x v="35"/>
    <s v="Retail"/>
    <s v="SMB"/>
    <s v="Data Smasher"/>
    <s v="PB8K9CNDBM"/>
    <n v="2025.36"/>
    <n v="6"/>
    <n v="0.2"/>
    <n v="607.60799999999995"/>
    <x v="14"/>
    <n v="1417.752"/>
    <n v="425.32559999999995"/>
  </r>
  <r>
    <n v="3155"/>
    <s v="EMEA-2023-150497"/>
    <d v="2023-07-21T00:00:00"/>
    <n v="20230721"/>
    <s v="Steven Henderson"/>
    <s v="Luxembourg"/>
    <s v="Luxembourg"/>
    <s v="EMEA"/>
    <s v="EU-WEST"/>
    <s v="Sony"/>
    <x v="20"/>
    <s v="Tech"/>
    <s v="Strategic"/>
    <s v="ContactMatcher"/>
    <s v="5ZHYQBG5N6"/>
    <n v="735.98"/>
    <n v="2"/>
    <n v="0"/>
    <n v="331.19099999999997"/>
    <x v="10"/>
    <n v="404.78899999999999"/>
    <n v="121.43669999999999"/>
  </r>
  <r>
    <n v="3156"/>
    <s v="AMER-2020-128986"/>
    <d v="2020-08-03T00:00:00"/>
    <n v="20200803"/>
    <s v="Anna Fisher"/>
    <s v="Chile"/>
    <s v="Santiago"/>
    <s v="AMER"/>
    <s v="LATAM"/>
    <s v="General Motors"/>
    <x v="49"/>
    <s v="Manufacturing"/>
    <s v="Enterprise"/>
    <s v="Support"/>
    <s v="HSOOPTCRCM"/>
    <n v="93.024000000000001"/>
    <n v="3"/>
    <n v="0.2"/>
    <n v="33.721200000000003"/>
    <x v="9"/>
    <n v="59.302799999999998"/>
    <n v="17.790839999999999"/>
  </r>
  <r>
    <n v="3157"/>
    <s v="EMEA-2021-139584"/>
    <d v="2021-08-24T00:00:00"/>
    <n v="20210824"/>
    <s v="Sophie Poole"/>
    <s v="United Kingdom"/>
    <s v="London"/>
    <s v="EMEA"/>
    <s v="UKIR"/>
    <s v="Pfizer"/>
    <x v="6"/>
    <s v="Healthcare"/>
    <s v="Strategic"/>
    <s v="ContactMatcher"/>
    <s v="P17TL9RV5A"/>
    <n v="284.36399999999998"/>
    <n v="2"/>
    <n v="0.4"/>
    <n v="-75.830399999999997"/>
    <x v="37"/>
    <n v="360.19439999999997"/>
    <n v="108.05831999999999"/>
  </r>
  <r>
    <n v="3159"/>
    <s v="EMEA-2022-162677"/>
    <d v="2022-03-27T00:00:00"/>
    <n v="20220327"/>
    <s v="Karen Taylor"/>
    <s v="Sweden"/>
    <s v="Stockholm"/>
    <s v="EMEA"/>
    <s v="NOR"/>
    <s v="Coca-Cola"/>
    <x v="87"/>
    <s v="Consumer Products"/>
    <s v="SMB"/>
    <s v="Marketing Suite - Gold"/>
    <s v="B6OFSLWTVA"/>
    <n v="67.64"/>
    <n v="5"/>
    <n v="0.2"/>
    <n v="5.9184999999999999"/>
    <x v="17"/>
    <n v="61.721499999999999"/>
    <n v="18.516449999999999"/>
  </r>
  <r>
    <n v="3161"/>
    <s v="APJ-2020-150924"/>
    <d v="2020-09-12T00:00:00"/>
    <n v="20200912"/>
    <s v="Matt Berry"/>
    <s v="Japan"/>
    <s v="Tokyo"/>
    <s v="APJ"/>
    <s v="JAPN"/>
    <s v="Berkshire Hathaway"/>
    <x v="90"/>
    <s v="Finance"/>
    <s v="SMB"/>
    <s v="ContactMatcher"/>
    <s v="93PYFVZCME"/>
    <n v="5.18"/>
    <n v="5"/>
    <n v="0.8"/>
    <n v="-8.0289999999999999"/>
    <x v="30"/>
    <n v="13.209"/>
    <n v="3.9626999999999999"/>
  </r>
  <r>
    <n v="3162"/>
    <s v="AMER-2020-153969"/>
    <d v="2020-09-21T00:00:00"/>
    <n v="20200921"/>
    <s v="Karen Vance"/>
    <s v="United States"/>
    <s v="Los Angeles"/>
    <s v="AMER"/>
    <s v="NAMER"/>
    <s v="Aviva"/>
    <x v="24"/>
    <s v="Finance"/>
    <s v="SMB"/>
    <s v="SaaS Connector Pack - Gold"/>
    <s v="SA1I28BDL3"/>
    <n v="15.56"/>
    <n v="2"/>
    <n v="0"/>
    <n v="7.3132000000000001"/>
    <x v="30"/>
    <n v="8.2468000000000004"/>
    <n v="2.47404"/>
  </r>
  <r>
    <n v="3168"/>
    <s v="AMER-2022-146682"/>
    <d v="2022-10-30T00:00:00"/>
    <n v="20221030"/>
    <s v="Wanda Simpson"/>
    <s v="Brazil"/>
    <s v="Manaus"/>
    <s v="AMER"/>
    <s v="LATAM"/>
    <s v="Marathon Petroleum"/>
    <x v="80"/>
    <s v="Energy"/>
    <s v="SMB"/>
    <s v="SaaS Connector Pack"/>
    <s v="C1KU8OVOG6"/>
    <n v="67"/>
    <n v="5"/>
    <n v="0"/>
    <n v="32.159999999999997"/>
    <x v="32"/>
    <n v="34.840000000000003"/>
    <n v="10.452"/>
  </r>
  <r>
    <n v="3169"/>
    <s v="EMEA-2022-138695"/>
    <d v="2022-05-29T00:00:00"/>
    <n v="20220529"/>
    <s v="Felicity Henderson"/>
    <s v="Germany"/>
    <s v="Munich"/>
    <s v="EMEA"/>
    <s v="EU-WEST"/>
    <s v="Bank of America Corp."/>
    <x v="22"/>
    <s v="Finance"/>
    <s v="Strategic"/>
    <s v="FinanceHub"/>
    <s v="2PYZ5MQETB"/>
    <n v="390.27199999999999"/>
    <n v="8"/>
    <n v="0.2"/>
    <n v="-24.391999999999999"/>
    <x v="35"/>
    <n v="414.66399999999999"/>
    <n v="124.39919999999999"/>
  </r>
  <r>
    <n v="3171"/>
    <s v="AMER-2023-107461"/>
    <d v="2023-12-22T00:00:00"/>
    <n v="20231222"/>
    <s v="Claire Welch"/>
    <s v="Colombia"/>
    <s v="BogotÃ¡"/>
    <s v="AMER"/>
    <s v="LATAM"/>
    <s v="Toyota Motor"/>
    <x v="7"/>
    <s v="Manufacturing"/>
    <s v="SMB"/>
    <s v="ContactMatcher"/>
    <s v="2I2TEMHXBB"/>
    <n v="23.88"/>
    <n v="6"/>
    <n v="0"/>
    <n v="11.223599999999999"/>
    <x v="22"/>
    <n v="12.6564"/>
    <n v="3.7969199999999996"/>
  </r>
  <r>
    <n v="3172"/>
    <s v="APJ-2022-133879"/>
    <d v="2022-03-22T00:00:00"/>
    <n v="20220322"/>
    <s v="Liam Burgess"/>
    <s v="Australia"/>
    <s v="Sydney"/>
    <s v="APJ"/>
    <s v="ANZ"/>
    <s v="Toyota Motor"/>
    <x v="7"/>
    <s v="Manufacturing"/>
    <s v="SMB"/>
    <s v="ContactMatcher"/>
    <s v="6BDTBTQDM7"/>
    <n v="3.1680000000000001"/>
    <n v="2"/>
    <n v="0.8"/>
    <n v="-4.7519999999999998"/>
    <x v="17"/>
    <n v="7.92"/>
    <n v="2.3759999999999999"/>
  </r>
  <r>
    <n v="3175"/>
    <s v="AMER-2023-157483"/>
    <d v="2023-11-12T00:00:00"/>
    <n v="20231112"/>
    <s v="Sean Scott"/>
    <s v="Brazil"/>
    <s v="SÃ£o Paulo"/>
    <s v="AMER"/>
    <s v="LATAM"/>
    <s v="Prudential Financial"/>
    <x v="43"/>
    <s v="Finance"/>
    <s v="SMB"/>
    <s v="ChatBot Plugin"/>
    <s v="9AG0BR7PIH"/>
    <n v="181.86"/>
    <n v="7"/>
    <n v="0"/>
    <n v="50.9208"/>
    <x v="23"/>
    <n v="130.9392"/>
    <n v="39.281759999999998"/>
  </r>
  <r>
    <n v="3176"/>
    <s v="EMEA-2023-132059"/>
    <d v="2023-09-24T00:00:00"/>
    <n v="20230924"/>
    <s v="Stephen Dyer"/>
    <s v="Russia"/>
    <s v="Nizhny Novogorod"/>
    <s v="EMEA"/>
    <s v="EU-EAST"/>
    <s v="AT&amp;T"/>
    <x v="60"/>
    <s v="Communications"/>
    <s v="SMB"/>
    <s v="Marketing Suite"/>
    <s v="14FCKG6XFM"/>
    <n v="180.58799999999999"/>
    <n v="2"/>
    <n v="0.7"/>
    <n v="-240.78399999999999"/>
    <x v="15"/>
    <n v="421.37199999999899"/>
    <n v="126.41159999999969"/>
  </r>
  <r>
    <n v="3178"/>
    <s v="EMEA-2023-122280"/>
    <d v="2023-09-11T00:00:00"/>
    <n v="20230911"/>
    <s v="Harry Mills"/>
    <s v="United Kingdom"/>
    <s v="London"/>
    <s v="EMEA"/>
    <s v="UKIR"/>
    <s v="Bosch"/>
    <x v="76"/>
    <s v="Tech"/>
    <s v="SMB"/>
    <s v="Support"/>
    <s v="YK4S7SFA4G"/>
    <n v="18.760000000000002"/>
    <n v="2"/>
    <n v="0"/>
    <n v="9.0047999999999995"/>
    <x v="15"/>
    <n v="9.7552000000000003"/>
    <n v="2.9265599999999998"/>
  </r>
  <r>
    <n v="3179"/>
    <s v="EMEA-2023-105235"/>
    <d v="2023-12-06T00:00:00"/>
    <n v="20231206"/>
    <s v="Steven Henderson"/>
    <s v="United Kingdom"/>
    <s v="London"/>
    <s v="EMEA"/>
    <s v="UKIR"/>
    <s v="Sony"/>
    <x v="20"/>
    <s v="Tech"/>
    <s v="Strategic"/>
    <s v="SaaS Connector Pack"/>
    <s v="MVM7JFIIA9"/>
    <n v="20.94"/>
    <n v="3"/>
    <n v="0"/>
    <n v="6.0726000000000004"/>
    <x v="22"/>
    <n v="14.8674"/>
    <n v="4.4602199999999996"/>
  </r>
  <r>
    <n v="3182"/>
    <s v="APJ-2023-152912"/>
    <d v="2023-11-10T00:00:00"/>
    <n v="20231110"/>
    <s v="Peter Ellison"/>
    <s v="China"/>
    <s v="Shanghai"/>
    <s v="APJ"/>
    <s v="APAC"/>
    <s v="Volkswagen"/>
    <x v="58"/>
    <s v="Manufacturing"/>
    <s v="Strategic"/>
    <s v="ContactMatcher"/>
    <s v="TP4YXZ9E2B"/>
    <n v="9.64"/>
    <n v="2"/>
    <n v="0"/>
    <n v="4.4344000000000001"/>
    <x v="23"/>
    <n v="5.2055999999999996"/>
    <n v="1.5616799999999997"/>
  </r>
  <r>
    <n v="3186"/>
    <s v="APJ-2020-123498"/>
    <d v="2020-11-07T00:00:00"/>
    <n v="20201107"/>
    <s v="Nicholas Skinner"/>
    <s v="Japan"/>
    <s v="Tokyo"/>
    <s v="APJ"/>
    <s v="JAPN"/>
    <s v="Coca-Cola"/>
    <x v="87"/>
    <s v="Consumer Products"/>
    <s v="Strategic"/>
    <s v="ContactMatcher"/>
    <s v="R6Z58L7PXF"/>
    <n v="26.045999999999999"/>
    <n v="3"/>
    <n v="0.8"/>
    <n v="-44.278199999999998"/>
    <x v="7"/>
    <n v="70.324199999999905"/>
    <n v="21.09725999999997"/>
  </r>
  <r>
    <n v="3188"/>
    <s v="APJ-2023-159352"/>
    <d v="2023-03-13T00:00:00"/>
    <n v="20230313"/>
    <s v="Melanie Sharp"/>
    <s v="South Korea"/>
    <s v="Incheon"/>
    <s v="APJ"/>
    <s v="APAC"/>
    <s v="Carrefour"/>
    <x v="10"/>
    <s v="Retail"/>
    <s v="Strategic"/>
    <s v="Site Analytics"/>
    <s v="6A3C22RW9I"/>
    <n v="69.930000000000007"/>
    <n v="7"/>
    <n v="0"/>
    <n v="32.1678"/>
    <x v="42"/>
    <n v="37.7622"/>
    <n v="11.328659999999999"/>
  </r>
  <r>
    <n v="3189"/>
    <s v="AMER-2023-146416"/>
    <d v="2023-10-21T00:00:00"/>
    <n v="20231021"/>
    <s v="Joseph Duncan"/>
    <s v="United States"/>
    <s v="San Jose"/>
    <s v="AMER"/>
    <s v="NAMER"/>
    <s v="Walmart"/>
    <x v="41"/>
    <s v="Retail"/>
    <s v="Strategic"/>
    <s v="FinanceHub"/>
    <s v="S8ZIWUFVAA"/>
    <n v="3.75"/>
    <n v="1"/>
    <n v="0"/>
    <n v="1.8"/>
    <x v="13"/>
    <n v="1.95"/>
    <n v="0.58499999999999996"/>
  </r>
  <r>
    <n v="3191"/>
    <s v="APJ-2021-163783"/>
    <d v="2021-12-27T00:00:00"/>
    <n v="20211227"/>
    <s v="Julian Short"/>
    <s v="Australia"/>
    <s v="Sydney"/>
    <s v="APJ"/>
    <s v="ANZ"/>
    <s v="Glencore"/>
    <x v="15"/>
    <s v="Misc"/>
    <s v="Enterprise"/>
    <s v="Marketing Suite - Gold"/>
    <s v="3JUD2OPDSF"/>
    <n v="12.672000000000001"/>
    <n v="3"/>
    <n v="0.2"/>
    <n v="-3.1680000000000001"/>
    <x v="14"/>
    <n v="15.84"/>
    <n v="4.7519999999999998"/>
  </r>
  <r>
    <n v="3192"/>
    <s v="EMEA-2023-123981"/>
    <d v="2023-10-03T00:00:00"/>
    <n v="20231003"/>
    <s v="Connor McDonald"/>
    <s v="United Kingdom"/>
    <s v="London"/>
    <s v="EMEA"/>
    <s v="UKIR"/>
    <s v="Chevron"/>
    <x v="0"/>
    <s v="Energy"/>
    <s v="Strategic"/>
    <s v="Site Analytics"/>
    <s v="X5UHHW6ZCK"/>
    <n v="65.989999999999995"/>
    <n v="1"/>
    <n v="0"/>
    <n v="17.157399999999999"/>
    <x v="13"/>
    <n v="48.832599999999999"/>
    <n v="14.64978"/>
  </r>
  <r>
    <n v="3193"/>
    <s v="APJ-2023-158953"/>
    <d v="2023-06-05T00:00:00"/>
    <n v="20230605"/>
    <s v="Jasmine McDonald"/>
    <s v="Japan"/>
    <s v="Kyoto"/>
    <s v="APJ"/>
    <s v="JAPN"/>
    <s v="Philip Morris International"/>
    <x v="39"/>
    <s v="Consumer Products"/>
    <s v="Strategic"/>
    <s v="ContactMatcher"/>
    <s v="WEGJJH2BIJ"/>
    <n v="6.37"/>
    <n v="7"/>
    <n v="0.8"/>
    <n v="-9.5549999999999997"/>
    <x v="27"/>
    <n v="15.925000000000001"/>
    <n v="4.7774999999999999"/>
  </r>
  <r>
    <n v="3194"/>
    <s v="APJ-2020-165428"/>
    <d v="2020-09-01T00:00:00"/>
    <n v="20200901"/>
    <s v="Christopher Hodges"/>
    <s v="Japan"/>
    <s v="Tokyo"/>
    <s v="APJ"/>
    <s v="JAPN"/>
    <s v="Comcast"/>
    <x v="51"/>
    <s v="Communications"/>
    <s v="SMB"/>
    <s v="ContactMatcher"/>
    <s v="TGP6O376ZY"/>
    <n v="3.6480000000000001"/>
    <n v="3"/>
    <n v="0.8"/>
    <n v="-6.0191999999999997"/>
    <x v="30"/>
    <n v="9.6671999999999993"/>
    <n v="2.9001599999999996"/>
  </r>
  <r>
    <n v="3196"/>
    <s v="EMEA-2022-169026"/>
    <d v="2022-08-09T00:00:00"/>
    <n v="20220809"/>
    <s v="Harry Buckland"/>
    <s v="Ukraine"/>
    <s v="Kyiv"/>
    <s v="EMEA"/>
    <s v="EU-EAST"/>
    <s v="News Corp."/>
    <x v="94"/>
    <s v="Misc"/>
    <s v="Enterprise"/>
    <s v="Storage"/>
    <s v="D39BSKG34D"/>
    <n v="23.34"/>
    <n v="3"/>
    <n v="0"/>
    <n v="0.2334"/>
    <x v="28"/>
    <n v="23.1066"/>
    <n v="6.9319800000000003"/>
  </r>
  <r>
    <n v="3197"/>
    <s v="EMEA-2023-109750"/>
    <d v="2023-07-23T00:00:00"/>
    <n v="20230723"/>
    <s v="Diana Ince"/>
    <s v="United Kingdom"/>
    <s v="London"/>
    <s v="EMEA"/>
    <s v="UKIR"/>
    <s v="Humana"/>
    <x v="63"/>
    <s v="Healthcare"/>
    <s v="Strategic"/>
    <s v="Site Analytics"/>
    <s v="LNQTI51YCG"/>
    <n v="29.97"/>
    <n v="3"/>
    <n v="0"/>
    <n v="14.085900000000001"/>
    <x v="10"/>
    <n v="15.884099999999901"/>
    <n v="4.7652299999999697"/>
  </r>
  <r>
    <n v="3198"/>
    <s v="AMER-2021-149384"/>
    <d v="2021-07-10T00:00:00"/>
    <n v="20210710"/>
    <s v="Sam Parsons"/>
    <s v="Chile"/>
    <s v="Puente Alto"/>
    <s v="AMER"/>
    <s v="LATAM"/>
    <s v="Siemens"/>
    <x v="13"/>
    <s v="Manufacturing"/>
    <s v="SMB"/>
    <s v="ContactMatcher"/>
    <s v="DYDZGXR409"/>
    <n v="3.3660000000000001"/>
    <n v="3"/>
    <n v="0.7"/>
    <n v="-2.2440000000000002"/>
    <x v="38"/>
    <n v="5.61"/>
    <n v="1.6830000000000001"/>
  </r>
  <r>
    <n v="3199"/>
    <s v="EMEA-2020-131527"/>
    <d v="2020-12-01T00:00:00"/>
    <n v="20201201"/>
    <s v="Gordon Sanderson"/>
    <s v="Sweden"/>
    <s v="Stockholm"/>
    <s v="EMEA"/>
    <s v="NOR"/>
    <s v="Royal Dutch Shell"/>
    <x v="2"/>
    <s v="Energy"/>
    <s v="SMB"/>
    <s v="Site Analytics"/>
    <s v="DYU20S8K4X"/>
    <n v="95.968000000000004"/>
    <n v="4"/>
    <n v="0.2"/>
    <n v="9.5968"/>
    <x v="20"/>
    <n v="86.371200000000002"/>
    <n v="25.911359999999998"/>
  </r>
  <r>
    <n v="3200"/>
    <s v="EMEA-2023-164000"/>
    <d v="2023-12-19T00:00:00"/>
    <n v="20231219"/>
    <s v="Ryan Jackson"/>
    <s v="France"/>
    <s v="Paris"/>
    <s v="EMEA"/>
    <s v="EU-WEST"/>
    <s v="Abbott Laboratories"/>
    <x v="26"/>
    <s v="Healthcare"/>
    <s v="Strategic"/>
    <s v="ChatBot Plugin"/>
    <s v="OLWD98H3ZA"/>
    <n v="18.704000000000001"/>
    <n v="7"/>
    <n v="0.2"/>
    <n v="2.3380000000000001"/>
    <x v="22"/>
    <n v="16.366"/>
    <n v="4.9097999999999997"/>
  </r>
  <r>
    <n v="3201"/>
    <s v="AMER-2020-164224"/>
    <d v="2020-05-18T00:00:00"/>
    <n v="20200518"/>
    <s v="Joanne Carr"/>
    <s v="Mexico"/>
    <s v="Guadalajara"/>
    <s v="AMER"/>
    <s v="LATAM"/>
    <s v="J.P. Morgan Chase &amp; Co."/>
    <x v="56"/>
    <s v="Finance"/>
    <s v="SMB"/>
    <s v="SaaS Connector Pack"/>
    <s v="IKAVCY3FYW"/>
    <n v="149.232"/>
    <n v="3"/>
    <n v="0.2"/>
    <n v="3.7307999999999999"/>
    <x v="8"/>
    <n v="145.50120000000001"/>
    <n v="43.650359999999999"/>
  </r>
  <r>
    <n v="3203"/>
    <s v="AMER-2020-158372"/>
    <d v="2020-11-10T00:00:00"/>
    <n v="20201110"/>
    <s v="William Alsop"/>
    <s v="United States"/>
    <s v="Seattle"/>
    <s v="AMER"/>
    <s v="NAMER"/>
    <s v="Mondelez International"/>
    <x v="25"/>
    <s v="Consumer Products"/>
    <s v="SMB"/>
    <s v="Site Analytics"/>
    <s v="46YV79A3HL"/>
    <n v="601.53599999999994"/>
    <n v="8"/>
    <n v="0.2"/>
    <n v="60.153599999999997"/>
    <x v="7"/>
    <n v="541.38239999999996"/>
    <n v="162.41471999999999"/>
  </r>
  <r>
    <n v="3209"/>
    <s v="AMER-2022-108882"/>
    <d v="2022-01-09T00:00:00"/>
    <n v="20220109"/>
    <s v="Richard Davidson"/>
    <s v="United States"/>
    <s v="Philadelphia"/>
    <s v="AMER"/>
    <s v="NAMER"/>
    <s v="Intel"/>
    <x v="14"/>
    <s v="Tech"/>
    <s v="Strategic"/>
    <s v="Data Smasher"/>
    <s v="I1MW3WVTFA"/>
    <n v="349.95"/>
    <n v="5"/>
    <n v="0"/>
    <n v="118.983"/>
    <x v="12"/>
    <n v="230.96699999999899"/>
    <n v="69.290099999999697"/>
  </r>
  <r>
    <n v="3211"/>
    <s v="APJ-2023-108245"/>
    <d v="2023-09-23T00:00:00"/>
    <n v="20230923"/>
    <s v="Harry Murray"/>
    <s v="Japan"/>
    <s v="Kanagawa"/>
    <s v="APJ"/>
    <s v="JAPN"/>
    <s v="State Farm Insurance Cos."/>
    <x v="50"/>
    <s v="Finance"/>
    <s v="Strategic"/>
    <s v="SaaS Connector Pack - Gold"/>
    <s v="EVL53ZWT6B"/>
    <n v="13.391999999999999"/>
    <n v="3"/>
    <n v="0.2"/>
    <n v="5.0220000000000002"/>
    <x v="15"/>
    <n v="8.3699999999999992"/>
    <n v="2.5109999999999997"/>
  </r>
  <r>
    <n v="3213"/>
    <s v="APJ-2020-142314"/>
    <d v="2020-12-23T00:00:00"/>
    <n v="20201223"/>
    <s v="Joseph Cameron"/>
    <s v="India"/>
    <s v="Delhi"/>
    <s v="APJ"/>
    <s v="IND"/>
    <s v="Morgan Stanley"/>
    <x v="21"/>
    <s v="Finance"/>
    <s v="SMB"/>
    <s v="OneView"/>
    <s v="F02QUBZLG2"/>
    <n v="207.24"/>
    <n v="11"/>
    <n v="0"/>
    <n v="58.027200000000001"/>
    <x v="20"/>
    <n v="149.21279999999999"/>
    <n v="44.763839999999995"/>
  </r>
  <r>
    <n v="3214"/>
    <s v="EMEA-2022-132409"/>
    <d v="2022-05-27T00:00:00"/>
    <n v="20220527"/>
    <s v="Stephanie Abraham"/>
    <s v="France"/>
    <s v="Paris"/>
    <s v="EMEA"/>
    <s v="EU-WEST"/>
    <s v="Huawei"/>
    <x v="93"/>
    <s v="Tech"/>
    <s v="Strategic"/>
    <s v="ChatBot Plugin"/>
    <s v="87V0H2W7C0"/>
    <n v="1.504"/>
    <n v="1"/>
    <n v="0.2"/>
    <n v="0.16919999999999999"/>
    <x v="35"/>
    <n v="1.3348"/>
    <n v="0.40043999999999996"/>
  </r>
  <r>
    <n v="3216"/>
    <s v="AMER-2023-150189"/>
    <d v="2023-07-09T00:00:00"/>
    <n v="20230709"/>
    <s v="Dominic Lawrence"/>
    <s v="United States"/>
    <s v="Springfield"/>
    <s v="AMER"/>
    <s v="NAMER"/>
    <s v="ConocoPhillips"/>
    <x v="75"/>
    <s v="Energy"/>
    <s v="SMB"/>
    <s v="FinanceHub"/>
    <s v="HQIS5CMY6U"/>
    <n v="75.180000000000007"/>
    <n v="6"/>
    <n v="0"/>
    <n v="35.334600000000002"/>
    <x v="10"/>
    <n v="39.845399999999998"/>
    <n v="11.953619999999999"/>
  </r>
  <r>
    <n v="3217"/>
    <s v="AMER-2020-114433"/>
    <d v="2020-05-13T00:00:00"/>
    <n v="20200513"/>
    <s v="Pippa Blake"/>
    <s v="United States"/>
    <s v="San Diego"/>
    <s v="AMER"/>
    <s v="NAMER"/>
    <s v="Caterpillar"/>
    <x v="95"/>
    <s v="Manufacturing"/>
    <s v="SMB"/>
    <s v="Data Smasher"/>
    <s v="ESW8EYZDBD"/>
    <n v="149.97"/>
    <n v="3"/>
    <n v="0"/>
    <n v="52.4895"/>
    <x v="8"/>
    <n v="97.480500000000006"/>
    <n v="29.244150000000001"/>
  </r>
  <r>
    <n v="3218"/>
    <s v="EMEA-2023-104640"/>
    <d v="2023-11-11T00:00:00"/>
    <n v="20231111"/>
    <s v="Frank Newman"/>
    <s v="United Kingdom"/>
    <s v="London"/>
    <s v="EMEA"/>
    <s v="UKIR"/>
    <s v="CVS Health"/>
    <x v="48"/>
    <s v="Retail"/>
    <s v="Strategic"/>
    <s v="ContactMatcher"/>
    <s v="5HP6GM46N9"/>
    <n v="931.17600000000004"/>
    <n v="3"/>
    <n v="0.2"/>
    <n v="314.27190000000002"/>
    <x v="23"/>
    <n v="616.90409999999997"/>
    <n v="185.07122999999999"/>
  </r>
  <r>
    <n v="3220"/>
    <s v="AMER-2021-137008"/>
    <d v="2021-10-02T00:00:00"/>
    <n v="20211002"/>
    <s v="Anna Reid"/>
    <s v="Argentina"/>
    <s v="Buenos Aires"/>
    <s v="AMER"/>
    <s v="LATAM"/>
    <s v="China National Petroleum"/>
    <x v="74"/>
    <s v="Energy"/>
    <s v="Strategic"/>
    <s v="Support"/>
    <s v="4DDHV6PX0N"/>
    <n v="94.85"/>
    <n v="5"/>
    <n v="0"/>
    <n v="45.527999999999999"/>
    <x v="2"/>
    <n v="49.321999999999903"/>
    <n v="14.79659999999997"/>
  </r>
  <r>
    <n v="3223"/>
    <s v="AMER-2020-108189"/>
    <d v="2020-10-02T00:00:00"/>
    <n v="20201002"/>
    <s v="Sophie Lewis"/>
    <s v="Chile"/>
    <s v="Puente Alto"/>
    <s v="AMER"/>
    <s v="LATAM"/>
    <s v="Samsung Electronics"/>
    <x v="19"/>
    <s v="Tech"/>
    <s v="Strategic"/>
    <s v="Support"/>
    <s v="9RBAH4V6X8"/>
    <n v="9.4079999999999995"/>
    <n v="2"/>
    <n v="0.2"/>
    <n v="3.4104000000000001"/>
    <x v="18"/>
    <n v="5.9975999999999896"/>
    <n v="1.7992799999999969"/>
  </r>
  <r>
    <n v="3230"/>
    <s v="EMEA-2020-154641"/>
    <d v="2020-08-11T00:00:00"/>
    <n v="20200811"/>
    <s v="Trevor Langdon"/>
    <s v="United Kingdom"/>
    <s v="London"/>
    <s v="EMEA"/>
    <s v="UKIR"/>
    <s v="Target"/>
    <x v="67"/>
    <s v="Retail"/>
    <s v="SMB"/>
    <s v="Marketing Suite - Gold"/>
    <s v="Q55VRRC0XF"/>
    <n v="375.34"/>
    <n v="1"/>
    <n v="0"/>
    <n v="18.766999999999999"/>
    <x v="9"/>
    <n v="356.57299999999998"/>
    <n v="106.97189999999999"/>
  </r>
  <r>
    <n v="3231"/>
    <s v="EMEA-2023-131625"/>
    <d v="2023-09-02T00:00:00"/>
    <n v="20230902"/>
    <s v="Robert Dyer"/>
    <s v="United Kingdom"/>
    <s v="London"/>
    <s v="EMEA"/>
    <s v="UKIR"/>
    <s v="Anthem"/>
    <x v="84"/>
    <s v="Healthcare"/>
    <s v="SMB"/>
    <s v="SaaS Connector Pack"/>
    <s v="9BDOY92GFT"/>
    <n v="114.9"/>
    <n v="5"/>
    <n v="0"/>
    <n v="39.066000000000003"/>
    <x v="15"/>
    <n v="75.834000000000003"/>
    <n v="22.7502"/>
  </r>
  <r>
    <n v="3232"/>
    <s v="APJ-2023-156356"/>
    <d v="2023-04-17T00:00:00"/>
    <n v="20230417"/>
    <s v="Bernadette Hill"/>
    <s v="Japan"/>
    <s v="Tokyo"/>
    <s v="APJ"/>
    <s v="JAPN"/>
    <s v="Airbus"/>
    <x v="68"/>
    <s v="Manufacturing"/>
    <s v="SMB"/>
    <s v="ContactMatcher"/>
    <s v="AWEFN15KKI"/>
    <n v="26.045999999999999"/>
    <n v="3"/>
    <n v="0.8"/>
    <n v="-44.278199999999998"/>
    <x v="4"/>
    <n v="70.324199999999905"/>
    <n v="21.09725999999997"/>
  </r>
  <r>
    <n v="3235"/>
    <s v="AMER-2022-138933"/>
    <d v="2022-04-25T00:00:00"/>
    <n v="20220425"/>
    <s v="Christopher Hodges"/>
    <s v="United States"/>
    <s v="Columbus"/>
    <s v="AMER"/>
    <s v="NAMER"/>
    <s v="Comcast"/>
    <x v="51"/>
    <s v="Communications"/>
    <s v="SMB"/>
    <s v="ContactMatcher"/>
    <s v="R72OYFOS4V"/>
    <n v="3.984"/>
    <n v="1"/>
    <n v="0.2"/>
    <n v="1.3944000000000001"/>
    <x v="25"/>
    <n v="2.5895999999999999"/>
    <n v="0.7768799999999999"/>
  </r>
  <r>
    <n v="3236"/>
    <s v="EMEA-2022-140746"/>
    <d v="2022-01-15T00:00:00"/>
    <n v="20220115"/>
    <s v="Lucas Mathis"/>
    <s v="Saudi Arabia"/>
    <s v="Riyadh"/>
    <s v="EMEA"/>
    <s v="MEA"/>
    <s v="Lowes"/>
    <x v="71"/>
    <s v="Retail"/>
    <s v="SMB"/>
    <s v="ContactMatcher"/>
    <s v="B5PP3KHYM0"/>
    <n v="181.797"/>
    <n v="1"/>
    <n v="0.3"/>
    <n v="-15.582599999999999"/>
    <x v="12"/>
    <n v="197.37959999999899"/>
    <n v="59.213879999999691"/>
  </r>
  <r>
    <n v="3237"/>
    <s v="EMEA-2022-146836"/>
    <d v="2022-05-03T00:00:00"/>
    <n v="20220503"/>
    <s v="Samantha Walker"/>
    <s v="United Kingdom"/>
    <s v="London"/>
    <s v="EMEA"/>
    <s v="UKIR"/>
    <s v="BNP Paribas"/>
    <x v="3"/>
    <s v="Finance"/>
    <s v="SMB"/>
    <s v="Marketing Suite - Gold"/>
    <s v="0UFTSRT49U"/>
    <n v="44.94"/>
    <n v="3"/>
    <n v="0"/>
    <n v="12.5832"/>
    <x v="35"/>
    <n v="32.3568"/>
    <n v="9.7070399999999992"/>
  </r>
  <r>
    <n v="3239"/>
    <s v="APJ-2022-127971"/>
    <d v="2022-11-21T00:00:00"/>
    <n v="20221121"/>
    <s v="Simon Taylor"/>
    <s v="Japan"/>
    <s v="Tokyo"/>
    <s v="APJ"/>
    <s v="JAPN"/>
    <s v="Engie"/>
    <x v="4"/>
    <s v="Energy"/>
    <s v="Strategic"/>
    <s v="FinanceHub"/>
    <s v="V2U4GUWU7Z"/>
    <n v="318.43"/>
    <n v="5"/>
    <n v="0.3"/>
    <n v="-77.332999999999998"/>
    <x v="0"/>
    <n v="395.76299999999998"/>
    <n v="118.72889999999998"/>
  </r>
  <r>
    <n v="3242"/>
    <s v="EMEA-2022-140809"/>
    <d v="2022-02-01T00:00:00"/>
    <n v="20220201"/>
    <s v="Andrea Reid"/>
    <s v="Spain"/>
    <s v="Madrid"/>
    <s v="EMEA"/>
    <s v="EU-WEST"/>
    <s v="HSBC Holdings"/>
    <x v="77"/>
    <s v="Finance"/>
    <s v="Strategic"/>
    <s v="Marketing Suite - Gold"/>
    <s v="SDOIVYD9KL"/>
    <n v="56.45"/>
    <n v="5"/>
    <n v="0"/>
    <n v="14.677"/>
    <x v="47"/>
    <n v="41.773000000000003"/>
    <n v="12.5319"/>
  </r>
  <r>
    <n v="3243"/>
    <s v="APJ-2023-114524"/>
    <d v="2023-04-01T00:00:00"/>
    <n v="20230401"/>
    <s v="Benjamin Fisher"/>
    <s v="Australia"/>
    <s v="Sydney"/>
    <s v="APJ"/>
    <s v="ANZ"/>
    <s v="Chevron"/>
    <x v="0"/>
    <s v="Energy"/>
    <s v="SMB"/>
    <s v="ContactMatcher"/>
    <s v="3ZNLXR6XEQ"/>
    <n v="13.468"/>
    <n v="13"/>
    <n v="0.8"/>
    <n v="-22.895600000000002"/>
    <x v="4"/>
    <n v="36.363599999999998"/>
    <n v="10.909079999999999"/>
  </r>
  <r>
    <n v="3244"/>
    <s v="APJ-2023-113355"/>
    <d v="2023-12-02T00:00:00"/>
    <n v="20231202"/>
    <s v="Phil Tucker"/>
    <s v="Japan"/>
    <s v="Saitama"/>
    <s v="APJ"/>
    <s v="JAPN"/>
    <s v="Aetna"/>
    <x v="28"/>
    <s v="Healthcare"/>
    <s v="SMB"/>
    <s v="Site Analytics"/>
    <s v="H6RZ7FHYLQ"/>
    <n v="219.8"/>
    <n v="5"/>
    <n v="0.2"/>
    <n v="24.727499999999999"/>
    <x v="22"/>
    <n v="195.07249999999999"/>
    <n v="58.521749999999997"/>
  </r>
  <r>
    <n v="3246"/>
    <s v="AMER-2023-140907"/>
    <d v="2023-12-11T00:00:00"/>
    <n v="20231211"/>
    <s v="Trevor Clark"/>
    <s v="Canada"/>
    <s v="Toronto"/>
    <s v="AMER"/>
    <s v="NAMER"/>
    <s v="Allianz"/>
    <x v="65"/>
    <s v="Finance"/>
    <s v="Strategic"/>
    <s v="Data Smasher"/>
    <s v="WTIC1Z8TE5"/>
    <n v="49.08"/>
    <n v="3"/>
    <n v="0"/>
    <n v="4.9080000000000004"/>
    <x v="22"/>
    <n v="44.171999999999997"/>
    <n v="13.251599999999998"/>
  </r>
  <r>
    <n v="3249"/>
    <s v="AMER-2022-159730"/>
    <d v="2022-09-18T00:00:00"/>
    <n v="20220918"/>
    <s v="Liam Young"/>
    <s v="Canada"/>
    <s v="Toronto"/>
    <s v="AMER"/>
    <s v="NAMER"/>
    <s v="FedEx"/>
    <x v="46"/>
    <s v="Transportation"/>
    <s v="Enterprise"/>
    <s v="FinanceHub"/>
    <s v="S18DCCWWWV"/>
    <n v="113.88800000000001"/>
    <n v="2"/>
    <n v="0.2"/>
    <n v="9.9651999999999994"/>
    <x v="21"/>
    <n v="103.9228"/>
    <n v="31.176839999999999"/>
  </r>
  <r>
    <n v="3251"/>
    <s v="AMER-2022-157868"/>
    <d v="2022-12-24T00:00:00"/>
    <n v="20221224"/>
    <s v="Brandon Vaughan"/>
    <s v="Brazil"/>
    <s v="SÃ£o Paulo"/>
    <s v="AMER"/>
    <s v="LATAM"/>
    <s v="Walt Disney"/>
    <x v="91"/>
    <s v="Communications"/>
    <s v="Strategic"/>
    <s v="Storage"/>
    <s v="SQDI334D50"/>
    <n v="24.85"/>
    <n v="7"/>
    <n v="0"/>
    <n v="11.679500000000001"/>
    <x v="5"/>
    <n v="13.170500000000001"/>
    <n v="3.9511500000000002"/>
  </r>
  <r>
    <n v="3252"/>
    <s v="EMEA-2023-119389"/>
    <d v="2023-04-18T00:00:00"/>
    <n v="20230418"/>
    <s v="Dorothy Pullman"/>
    <s v="France"/>
    <s v="Paris"/>
    <s v="EMEA"/>
    <s v="EU-WEST"/>
    <s v="Anthem"/>
    <x v="84"/>
    <s v="Healthcare"/>
    <s v="SMB"/>
    <s v="SaaS Connector Pack"/>
    <s v="51SP4G0MJR"/>
    <n v="60.311999999999998"/>
    <n v="3"/>
    <n v="0.2"/>
    <n v="5.2773000000000003"/>
    <x v="4"/>
    <n v="55.034700000000001"/>
    <n v="16.51041"/>
  </r>
  <r>
    <n v="3253"/>
    <s v="APJ-2023-110373"/>
    <d v="2023-10-28T00:00:00"/>
    <n v="20231028"/>
    <s v="Amelia Campbell"/>
    <s v="Australia"/>
    <s v="Sydney"/>
    <s v="APJ"/>
    <s v="ANZ"/>
    <s v="Glencore"/>
    <x v="15"/>
    <s v="Misc"/>
    <s v="Enterprise"/>
    <s v="ChatBot Plugin"/>
    <s v="TWV4NNTMR3"/>
    <n v="7.056"/>
    <n v="3"/>
    <n v="0.2"/>
    <n v="2.2050000000000001"/>
    <x v="13"/>
    <n v="4.851"/>
    <n v="1.4553"/>
  </r>
  <r>
    <n v="3255"/>
    <s v="AMER-2022-155474"/>
    <d v="2022-07-09T00:00:00"/>
    <n v="20220709"/>
    <s v="Jasmine Springer"/>
    <s v="Canada"/>
    <s v="Toronto"/>
    <s v="AMER"/>
    <s v="NAMER"/>
    <s v="Comcast"/>
    <x v="51"/>
    <s v="Communications"/>
    <s v="SMB"/>
    <s v="Site Analytics"/>
    <s v="K7GB0GGWF5"/>
    <n v="107.98399999999999"/>
    <n v="1"/>
    <n v="0.2"/>
    <n v="9.4486000000000008"/>
    <x v="16"/>
    <n v="98.535399999999996"/>
    <n v="29.560619999999997"/>
  </r>
  <r>
    <n v="3257"/>
    <s v="EMEA-2021-155453"/>
    <d v="2021-08-09T00:00:00"/>
    <n v="20210809"/>
    <s v="Dylan Dickens"/>
    <s v="Germany"/>
    <s v="Berlin"/>
    <s v="EMEA"/>
    <s v="EU-WEST"/>
    <s v="Siemens"/>
    <x v="13"/>
    <s v="Manufacturing"/>
    <s v="Strategic"/>
    <s v="FinanceHub"/>
    <s v="JW48UYQ5IN"/>
    <n v="4.6079999999999997"/>
    <n v="2"/>
    <n v="0.2"/>
    <n v="1.6704000000000001"/>
    <x v="37"/>
    <n v="2.93759999999999"/>
    <n v="0.88127999999999695"/>
  </r>
  <r>
    <n v="3258"/>
    <s v="EMEA-2022-161844"/>
    <d v="2022-12-10T00:00:00"/>
    <n v="20221210"/>
    <s v="Elizabeth Young"/>
    <s v="South Africa"/>
    <s v="Cape Town"/>
    <s v="EMEA"/>
    <s v="MEA"/>
    <s v="Procter &amp; Gamble"/>
    <x v="16"/>
    <s v="Consumer Products"/>
    <s v="Strategic"/>
    <s v="ContactMatcher"/>
    <s v="B7ZIQHJ93T"/>
    <n v="79.974000000000004"/>
    <n v="3"/>
    <n v="0.4"/>
    <n v="-29.323799999999999"/>
    <x v="5"/>
    <n v="109.2978"/>
    <n v="32.789339999999996"/>
  </r>
  <r>
    <n v="3260"/>
    <s v="APJ-2022-162103"/>
    <d v="2022-11-14T00:00:00"/>
    <n v="20221114"/>
    <s v="Natalie Skinner"/>
    <s v="Australia"/>
    <s v="Melbourne"/>
    <s v="APJ"/>
    <s v="ANZ"/>
    <s v="Itochu"/>
    <x v="33"/>
    <s v="Finance"/>
    <s v="Enterprise"/>
    <s v="ContactMatcher"/>
    <s v="JA9NCXKUB7"/>
    <n v="3.1360000000000001"/>
    <n v="2"/>
    <n v="0.8"/>
    <n v="-4.7039999999999997"/>
    <x v="0"/>
    <n v="7.84"/>
    <n v="2.3519999999999999"/>
  </r>
  <r>
    <n v="3261"/>
    <s v="APJ-2020-151554"/>
    <d v="2020-11-14T00:00:00"/>
    <n v="20201114"/>
    <s v="Katherine Manning"/>
    <s v="Japan"/>
    <s v="Tokyo"/>
    <s v="APJ"/>
    <s v="JAPN"/>
    <s v="Lukoil"/>
    <x v="86"/>
    <s v="Energy"/>
    <s v="Strategic"/>
    <s v="Support"/>
    <s v="WWVAISESGA"/>
    <n v="20.736000000000001"/>
    <n v="4"/>
    <n v="0.2"/>
    <n v="7.2576000000000001"/>
    <x v="7"/>
    <n v="13.478400000000001"/>
    <n v="4.04352"/>
  </r>
  <r>
    <n v="3262"/>
    <s v="AMER-2020-140662"/>
    <d v="2020-11-17T00:00:00"/>
    <n v="20201117"/>
    <s v="Dylan Terry"/>
    <s v="United States"/>
    <s v="Los Angeles"/>
    <s v="AMER"/>
    <s v="NAMER"/>
    <s v="HSBC Holdings"/>
    <x v="77"/>
    <s v="Finance"/>
    <s v="Strategic"/>
    <s v="Data Smasher"/>
    <s v="2Y6Q1MYTX7"/>
    <n v="99.98"/>
    <n v="2"/>
    <n v="0"/>
    <n v="7.9984000000000002"/>
    <x v="7"/>
    <n v="91.9816"/>
    <n v="27.594480000000001"/>
  </r>
  <r>
    <n v="3265"/>
    <s v="EMEA-2022-122518"/>
    <d v="2022-03-05T00:00:00"/>
    <n v="20220305"/>
    <s v="Gordon Bower"/>
    <s v="Germany"/>
    <s v="Hamburg"/>
    <s v="EMEA"/>
    <s v="EU-WEST"/>
    <s v="Verizon Communications"/>
    <x v="32"/>
    <s v="Communications"/>
    <s v="Strategic"/>
    <s v="FinanceHub"/>
    <s v="9KR77ZTUQ6"/>
    <n v="10.08"/>
    <n v="4"/>
    <n v="0.2"/>
    <n v="3.528"/>
    <x v="17"/>
    <n v="6.5519999999999996"/>
    <n v="1.9655999999999998"/>
  </r>
  <r>
    <n v="3266"/>
    <s v="EMEA-2020-126571"/>
    <d v="2020-10-11T00:00:00"/>
    <n v="20201011"/>
    <s v="John Dyer"/>
    <s v="France"/>
    <s v="Paris"/>
    <s v="EMEA"/>
    <s v="EU-WEST"/>
    <s v="BMW"/>
    <x v="62"/>
    <s v="Manufacturing"/>
    <s v="SMB"/>
    <s v="Marketing Suite - Gold"/>
    <s v="XDT255605L"/>
    <n v="281.904"/>
    <n v="2"/>
    <n v="0.2"/>
    <n v="10.571400000000001"/>
    <x v="18"/>
    <n v="271.33260000000001"/>
    <n v="81.399780000000007"/>
  </r>
  <r>
    <n v="3268"/>
    <s v="EMEA-2020-143840"/>
    <d v="2020-05-22T00:00:00"/>
    <n v="20200522"/>
    <s v="Keith Morrison"/>
    <s v="Portugal"/>
    <s v="Lisboa"/>
    <s v="EMEA"/>
    <s v="EU-WEST"/>
    <s v="Aetna"/>
    <x v="28"/>
    <s v="Healthcare"/>
    <s v="SMB"/>
    <s v="Site Analytics"/>
    <s v="ZHJLWTMJDB"/>
    <n v="135.97999999999999"/>
    <n v="2"/>
    <n v="0"/>
    <n v="33.994999999999997"/>
    <x v="8"/>
    <n v="101.984999999999"/>
    <n v="30.595499999999699"/>
  </r>
  <r>
    <n v="3270"/>
    <s v="EMEA-2020-115980"/>
    <d v="2020-07-15T00:00:00"/>
    <n v="20200715"/>
    <s v="Evan Terry"/>
    <s v="Croatia"/>
    <s v="Zagreb"/>
    <s v="EMEA"/>
    <s v="EU-WEST"/>
    <s v="Tyson Foods"/>
    <x v="31"/>
    <s v="Consumer Products"/>
    <s v="Strategic"/>
    <s v="Data Smasher"/>
    <s v="5TWPKFFNMI"/>
    <n v="2.97"/>
    <n v="3"/>
    <n v="0"/>
    <n v="1.3068"/>
    <x v="39"/>
    <n v="1.6632"/>
    <n v="0.49895999999999996"/>
  </r>
  <r>
    <n v="3272"/>
    <s v="AMER-2021-155145"/>
    <d v="2021-12-27T00:00:00"/>
    <n v="20211227"/>
    <s v="Rachel Bond"/>
    <s v="United States"/>
    <s v="Richmond"/>
    <s v="AMER"/>
    <s v="NAMER"/>
    <s v="Mondelez International"/>
    <x v="25"/>
    <s v="Consumer Products"/>
    <s v="Strategic"/>
    <s v="Data Smasher"/>
    <s v="RVIATQM3TP"/>
    <n v="7.92"/>
    <n v="8"/>
    <n v="0"/>
    <n v="3.4847999999999999"/>
    <x v="14"/>
    <n v="4.4352"/>
    <n v="1.33056"/>
  </r>
  <r>
    <n v="3273"/>
    <s v="AMER-2021-146038"/>
    <d v="2021-02-09T00:00:00"/>
    <n v="20210209"/>
    <s v="Phil Tucker"/>
    <s v="United States"/>
    <s v="New York City"/>
    <s v="AMER"/>
    <s v="NAMER"/>
    <s v="Aetna"/>
    <x v="28"/>
    <s v="Healthcare"/>
    <s v="SMB"/>
    <s v="FinanceHub"/>
    <s v="BOSK6Z0F2H"/>
    <n v="203.92"/>
    <n v="5"/>
    <n v="0.2"/>
    <n v="22.940999999999999"/>
    <x v="36"/>
    <n v="180.97899999999899"/>
    <n v="54.293699999999696"/>
  </r>
  <r>
    <n v="3274"/>
    <s v="AMER-2023-133865"/>
    <d v="2023-05-09T00:00:00"/>
    <n v="20230509"/>
    <s v="Wanda Hardacre"/>
    <s v="United States"/>
    <s v="New York City"/>
    <s v="AMER"/>
    <s v="NAMER"/>
    <s v="Costco Wholesale"/>
    <x v="11"/>
    <s v="Retail"/>
    <s v="Enterprise"/>
    <s v="Alchemy"/>
    <s v="J6P2ZAEDE6"/>
    <n v="3359.9520000000002"/>
    <n v="6"/>
    <n v="0.2"/>
    <n v="1049.9849999999999"/>
    <x v="24"/>
    <n v="2309.9670000000001"/>
    <n v="692.99009999999998"/>
  </r>
  <r>
    <n v="3275"/>
    <s v="APJ-2023-116358"/>
    <d v="2023-11-03T00:00:00"/>
    <n v="20231103"/>
    <s v="Alexandra May"/>
    <s v="Indonesia"/>
    <s v="Jakarta"/>
    <s v="APJ"/>
    <s v="APAC"/>
    <s v="Walgreens"/>
    <x v="35"/>
    <s v="Retail"/>
    <s v="Strategic"/>
    <s v="Storage"/>
    <s v="HMWXX8HUOD"/>
    <n v="18.239999999999998"/>
    <n v="3"/>
    <n v="0"/>
    <n v="9.1199999999999992"/>
    <x v="23"/>
    <n v="9.1199999999999992"/>
    <n v="2.7359999999999998"/>
  </r>
  <r>
    <n v="3277"/>
    <s v="EMEA-2020-102988"/>
    <d v="2020-04-05T00:00:00"/>
    <n v="20200405"/>
    <s v="Alan Gill"/>
    <s v="Spain"/>
    <s v="Alicante"/>
    <s v="EMEA"/>
    <s v="EU-WEST"/>
    <s v="Panasonic"/>
    <x v="97"/>
    <s v="Tech"/>
    <s v="Strategic"/>
    <s v="ChatBot Plugin"/>
    <s v="BOV68ETZQG"/>
    <n v="22.96"/>
    <n v="7"/>
    <n v="0"/>
    <n v="7.5768000000000004"/>
    <x v="41"/>
    <n v="15.3832"/>
    <n v="4.61496"/>
  </r>
  <r>
    <n v="3282"/>
    <s v="EMEA-2020-117170"/>
    <d v="2020-09-17T00:00:00"/>
    <n v="20200917"/>
    <s v="Liam Burgess"/>
    <s v="Sweden"/>
    <s v="Stockholm"/>
    <s v="EMEA"/>
    <s v="NOR"/>
    <s v="Toyota Motor"/>
    <x v="7"/>
    <s v="Manufacturing"/>
    <s v="SMB"/>
    <s v="Data Smasher"/>
    <s v="982VNSDWMZ"/>
    <n v="47.984000000000002"/>
    <n v="2"/>
    <n v="0.2"/>
    <n v="13.195600000000001"/>
    <x v="30"/>
    <n v="34.788400000000003"/>
    <n v="10.43652"/>
  </r>
  <r>
    <n v="3284"/>
    <s v="EMEA-2020-159478"/>
    <d v="2020-09-30T00:00:00"/>
    <n v="20200930"/>
    <s v="Diane Mills"/>
    <s v="United Kingdom"/>
    <s v="London"/>
    <s v="EMEA"/>
    <s v="UKIR"/>
    <s v="General Motors"/>
    <x v="49"/>
    <s v="Manufacturing"/>
    <s v="Strategic"/>
    <s v="SaaS Connector Pack"/>
    <s v="657I1MGZ0X"/>
    <n v="15.24"/>
    <n v="3"/>
    <n v="0"/>
    <n v="5.1816000000000004"/>
    <x v="30"/>
    <n v="10.058399999999899"/>
    <n v="3.0175199999999696"/>
  </r>
  <r>
    <n v="3285"/>
    <s v="AMER-2020-103702"/>
    <d v="2020-09-12T00:00:00"/>
    <n v="20200912"/>
    <s v="Joe Davies"/>
    <s v="Mexico"/>
    <s v="Tijuana"/>
    <s v="AMER"/>
    <s v="LATAM"/>
    <s v="McKesson"/>
    <x v="12"/>
    <s v="Consumer Products"/>
    <s v="SMB"/>
    <s v="ContactMatcher"/>
    <s v="63KF59OFJ6"/>
    <n v="63.923999999999999"/>
    <n v="7"/>
    <n v="0.7"/>
    <n v="-46.877600000000001"/>
    <x v="30"/>
    <n v="110.80159999999999"/>
    <n v="33.240479999999998"/>
  </r>
  <r>
    <n v="3286"/>
    <s v="APJ-2023-150525"/>
    <d v="2023-02-21T00:00:00"/>
    <n v="20230221"/>
    <s v="Oliver King"/>
    <s v="Singapore"/>
    <s v="Singapore"/>
    <s v="APJ"/>
    <s v="APAC"/>
    <s v="Sysco"/>
    <x v="79"/>
    <s v="Consumer Products"/>
    <s v="Enterprise"/>
    <s v="ChatBot Plugin"/>
    <s v="SMOFCPBQOQ"/>
    <n v="6.56"/>
    <n v="2"/>
    <n v="0"/>
    <n v="1.9024000000000001"/>
    <x v="31"/>
    <n v="4.6575999999999897"/>
    <n v="1.397279999999997"/>
  </r>
  <r>
    <n v="3288"/>
    <s v="AMER-2021-157770"/>
    <d v="2021-12-13T00:00:00"/>
    <n v="20211213"/>
    <s v="Emily Ogden"/>
    <s v="United States"/>
    <s v="Fresno"/>
    <s v="AMER"/>
    <s v="NAMER"/>
    <s v="Cigna"/>
    <x v="69"/>
    <s v="Healthcare"/>
    <s v="SMB"/>
    <s v="Site Analytics"/>
    <s v="8JTIDN04N1"/>
    <n v="494.37599999999998"/>
    <n v="3"/>
    <n v="0.2"/>
    <n v="49.437600000000003"/>
    <x v="14"/>
    <n v="444.9384"/>
    <n v="133.48151999999999"/>
  </r>
  <r>
    <n v="3292"/>
    <s v="AMER-2022-167290"/>
    <d v="2022-10-31T00:00:00"/>
    <n v="20221031"/>
    <s v="Wanda Sharp"/>
    <s v="Brazil"/>
    <s v="SÃ£o Paulo"/>
    <s v="AMER"/>
    <s v="LATAM"/>
    <s v="Mondelez International"/>
    <x v="25"/>
    <s v="Consumer Products"/>
    <s v="SMB"/>
    <s v="ChatBot Plugin"/>
    <s v="GBXR9IWSAO"/>
    <n v="11.68"/>
    <n v="2"/>
    <n v="0"/>
    <n v="3.504"/>
    <x v="32"/>
    <n v="8.1760000000000002"/>
    <n v="2.4527999999999999"/>
  </r>
  <r>
    <n v="3293"/>
    <s v="AMER-2020-106264"/>
    <d v="2020-12-26T00:00:00"/>
    <n v="20201226"/>
    <s v="Carolyn Ross"/>
    <s v="United States"/>
    <s v="Seattle"/>
    <s v="AMER"/>
    <s v="NAMER"/>
    <s v="Airbus"/>
    <x v="68"/>
    <s v="Manufacturing"/>
    <s v="SMB"/>
    <s v="Support"/>
    <s v="63G7MGTNBC"/>
    <n v="11.91"/>
    <n v="3"/>
    <n v="0"/>
    <n v="0.1191"/>
    <x v="20"/>
    <n v="11.790900000000001"/>
    <n v="3.5372699999999999"/>
  </r>
  <r>
    <n v="3295"/>
    <s v="APJ-2020-138023"/>
    <d v="2020-08-15T00:00:00"/>
    <n v="20200815"/>
    <s v="Kimberly Newman"/>
    <s v="Japan"/>
    <s v="Aichi"/>
    <s v="APJ"/>
    <s v="JAPN"/>
    <s v="Amazon"/>
    <x v="44"/>
    <s v="Tech"/>
    <s v="SMB"/>
    <s v="ContactMatcher"/>
    <s v="6PAEGU8NQM"/>
    <n v="30.96"/>
    <n v="8"/>
    <n v="0.8"/>
    <n v="-52.631999999999998"/>
    <x v="9"/>
    <n v="83.591999999999999"/>
    <n v="25.0776"/>
  </r>
  <r>
    <n v="3296"/>
    <s v="EMEA-2023-113418"/>
    <d v="2023-10-02T00:00:00"/>
    <n v="20231002"/>
    <s v="Harry Buckland"/>
    <s v="United Kingdom"/>
    <s v="London"/>
    <s v="EMEA"/>
    <s v="UKIR"/>
    <s v="News Corp."/>
    <x v="94"/>
    <s v="Misc"/>
    <s v="Enterprise"/>
    <s v="Big Ol Database"/>
    <s v="7RF9YXZEY0"/>
    <n v="1704.89"/>
    <n v="11"/>
    <n v="0"/>
    <n v="767.20050000000003"/>
    <x v="13"/>
    <n v="937.68949999999995"/>
    <n v="281.30685"/>
  </r>
  <r>
    <n v="3297"/>
    <s v="AMER-2021-110569"/>
    <d v="2021-05-23T00:00:00"/>
    <n v="20210523"/>
    <s v="Jonathan Ferguson"/>
    <s v="Chile"/>
    <s v="Santiago"/>
    <s v="AMER"/>
    <s v="LATAM"/>
    <s v="McKesson"/>
    <x v="12"/>
    <s v="Consumer Products"/>
    <s v="SMB"/>
    <s v="ContactMatcher"/>
    <s v="RGZZTSSNOY"/>
    <n v="19.193999999999999"/>
    <n v="7"/>
    <n v="0.7"/>
    <n v="-12.795999999999999"/>
    <x v="33"/>
    <n v="31.99"/>
    <n v="9.5969999999999995"/>
  </r>
  <r>
    <n v="3299"/>
    <s v="AMER-2023-136308"/>
    <d v="2023-11-17T00:00:00"/>
    <n v="20231117"/>
    <s v="Megan Smith"/>
    <s v="United States"/>
    <s v="Los Angeles"/>
    <s v="AMER"/>
    <s v="NAMER"/>
    <s v="Walt Disney"/>
    <x v="91"/>
    <s v="Communications"/>
    <s v="Strategic"/>
    <s v="Big Ol Database"/>
    <s v="8F1UAGV95M"/>
    <n v="1919.9760000000001"/>
    <n v="3"/>
    <n v="0.2"/>
    <n v="215.9973"/>
    <x v="23"/>
    <n v="1703.9786999999999"/>
    <n v="511.19360999999992"/>
  </r>
  <r>
    <n v="3300"/>
    <s v="EMEA-2020-159926"/>
    <d v="2020-11-18T00:00:00"/>
    <n v="20201118"/>
    <s v="Colin Morgan"/>
    <s v="France"/>
    <s v="Paris"/>
    <s v="EMEA"/>
    <s v="EU-WEST"/>
    <s v="Boeing"/>
    <x v="36"/>
    <s v="Manufacturing"/>
    <s v="SMB"/>
    <s v="ContactMatcher"/>
    <s v="FMGVLCWGM5"/>
    <n v="50.997"/>
    <n v="1"/>
    <n v="0.7"/>
    <n v="-40.797600000000003"/>
    <x v="7"/>
    <n v="91.794600000000003"/>
    <n v="27.53838"/>
  </r>
  <r>
    <n v="3305"/>
    <s v="APJ-2020-104738"/>
    <d v="2020-12-30T00:00:00"/>
    <n v="20201230"/>
    <s v="Lisa Lee"/>
    <s v="Japan"/>
    <s v="Kanagawa"/>
    <s v="APJ"/>
    <s v="JAPN"/>
    <s v="Boeing"/>
    <x v="36"/>
    <s v="Manufacturing"/>
    <s v="Strategic"/>
    <s v="SaaS Connector Pack - Gold"/>
    <s v="YWDT0QODNQ"/>
    <n v="12.984"/>
    <n v="3"/>
    <n v="0.2"/>
    <n v="4.7066999999999997"/>
    <x v="20"/>
    <n v="8.2773000000000003"/>
    <n v="2.48319"/>
  </r>
  <r>
    <n v="3310"/>
    <s v="EMEA-2021-144386"/>
    <d v="2021-11-05T00:00:00"/>
    <n v="20211105"/>
    <s v="Emily Fisher"/>
    <s v="United Kingdom"/>
    <s v="London"/>
    <s v="EMEA"/>
    <s v="UKIR"/>
    <s v="Costco Wholesale"/>
    <x v="11"/>
    <s v="Retail"/>
    <s v="Strategic"/>
    <s v="ContactMatcher"/>
    <s v="VEJRMN9XX9"/>
    <n v="25.344000000000001"/>
    <n v="6"/>
    <n v="0.2"/>
    <n v="8.8704000000000001"/>
    <x v="6"/>
    <n v="16.473600000000001"/>
    <n v="4.9420799999999998"/>
  </r>
  <r>
    <n v="3311"/>
    <s v="EMEA-2022-111416"/>
    <d v="2022-09-18T00:00:00"/>
    <n v="20220918"/>
    <s v="Caroline Gibson"/>
    <s v="United Kingdom"/>
    <s v="London"/>
    <s v="EMEA"/>
    <s v="UKIR"/>
    <s v="Allianz"/>
    <x v="65"/>
    <s v="Finance"/>
    <s v="SMB"/>
    <s v="ContactMatcher"/>
    <s v="N2KCS31KSC"/>
    <n v="232.4"/>
    <n v="5"/>
    <n v="0.2"/>
    <n v="78.435000000000002"/>
    <x v="21"/>
    <n v="153.965"/>
    <n v="46.189500000000002"/>
  </r>
  <r>
    <n v="3312"/>
    <s v="EMEA-2022-162747"/>
    <d v="2022-03-21T00:00:00"/>
    <n v="20220321"/>
    <s v="Ryan Jackson"/>
    <s v="Ukraine"/>
    <s v="Kharkiv"/>
    <s v="EMEA"/>
    <s v="EU-EAST"/>
    <s v="Abbott Laboratories"/>
    <x v="26"/>
    <s v="Healthcare"/>
    <s v="Strategic"/>
    <s v="SaaS Connector Pack"/>
    <s v="Q7GPF3W1IQ"/>
    <n v="86.45"/>
    <n v="7"/>
    <n v="0"/>
    <n v="38.037999999999997"/>
    <x v="17"/>
    <n v="48.411999999999999"/>
    <n v="14.523599999999998"/>
  </r>
  <r>
    <n v="3313"/>
    <s v="AMER-2020-133130"/>
    <d v="2020-09-27T00:00:00"/>
    <n v="20200927"/>
    <s v="Boris Walsh"/>
    <s v="United States"/>
    <s v="Seattle"/>
    <s v="AMER"/>
    <s v="NAMER"/>
    <s v="AmerisourceBergen"/>
    <x v="52"/>
    <s v="Healthcare"/>
    <s v="SMB"/>
    <s v="FinanceHub"/>
    <s v="19YI5KBWJL"/>
    <n v="603.91999999999996"/>
    <n v="5"/>
    <n v="0.2"/>
    <n v="45.293999999999997"/>
    <x v="30"/>
    <n v="558.62599999999998"/>
    <n v="167.58779999999999"/>
  </r>
  <r>
    <n v="3315"/>
    <s v="EMEA-2023-169978"/>
    <d v="2023-12-25T00:00:00"/>
    <n v="20231225"/>
    <s v="Luke Ross"/>
    <s v="United Kingdom"/>
    <s v="Manchester"/>
    <s v="EMEA"/>
    <s v="UKIR"/>
    <s v="Philip Morris International"/>
    <x v="39"/>
    <s v="Consumer Products"/>
    <s v="SMB"/>
    <s v="FinanceHub"/>
    <s v="X8PDHRO4CY"/>
    <n v="271.76400000000001"/>
    <n v="2"/>
    <n v="0.1"/>
    <n v="48.313600000000001"/>
    <x v="22"/>
    <n v="223.4504"/>
    <n v="67.035119999999992"/>
  </r>
  <r>
    <n v="3317"/>
    <s v="APJ-2023-161739"/>
    <d v="2023-11-11T00:00:00"/>
    <n v="20231111"/>
    <s v="Peter Knox"/>
    <s v="Japan"/>
    <s v="Sapporo"/>
    <s v="APJ"/>
    <s v="JAPN"/>
    <s v="Sprint Nextel"/>
    <x v="64"/>
    <s v="Communications"/>
    <s v="Strategic"/>
    <s v="SaaS Connector Pack"/>
    <s v="EEI8YRPUFU"/>
    <n v="341.96"/>
    <n v="5"/>
    <n v="0.6"/>
    <n v="-427.45"/>
    <x v="23"/>
    <n v="769.41"/>
    <n v="230.82299999999998"/>
  </r>
  <r>
    <n v="3318"/>
    <s v="AMER-2021-165057"/>
    <d v="2021-09-11T00:00:00"/>
    <n v="20210911"/>
    <s v="Natalie Sanderson"/>
    <s v="United States"/>
    <s v="Providence"/>
    <s v="AMER"/>
    <s v="NAMER"/>
    <s v="Aetna"/>
    <x v="28"/>
    <s v="Healthcare"/>
    <s v="SMB"/>
    <s v="ChatBot Plugin"/>
    <s v="66GG1MEJI4"/>
    <n v="181.35"/>
    <n v="9"/>
    <n v="0"/>
    <n v="48.964500000000001"/>
    <x v="11"/>
    <n v="132.38549999999901"/>
    <n v="39.715649999999705"/>
  </r>
  <r>
    <n v="3320"/>
    <s v="EMEA-2020-134551"/>
    <d v="2020-12-20T00:00:00"/>
    <n v="20201220"/>
    <s v="Austin Randall"/>
    <s v="South Africa"/>
    <s v="Johannesburg"/>
    <s v="EMEA"/>
    <s v="MEA"/>
    <s v="Johnson &amp; Johnson"/>
    <x v="53"/>
    <s v="Healthcare"/>
    <s v="SMB"/>
    <s v="OneView"/>
    <s v="83RHUPVES5"/>
    <n v="43.512"/>
    <n v="7"/>
    <n v="0.2"/>
    <n v="3.8073000000000001"/>
    <x v="20"/>
    <n v="39.704700000000003"/>
    <n v="11.91141"/>
  </r>
  <r>
    <n v="3323"/>
    <s v="EMEA-2021-120810"/>
    <d v="2021-07-23T00:00:00"/>
    <n v="20210723"/>
    <s v="David Lee"/>
    <s v="United Kingdom"/>
    <s v="London"/>
    <s v="EMEA"/>
    <s v="UKIR"/>
    <s v="BMW"/>
    <x v="62"/>
    <s v="Manufacturing"/>
    <s v="Enterprise"/>
    <s v="OneView"/>
    <s v="O1LL9UCHWX"/>
    <n v="68.94"/>
    <n v="3"/>
    <n v="0"/>
    <n v="20.681999999999999"/>
    <x v="38"/>
    <n v="48.257999999999903"/>
    <n v="14.477399999999971"/>
  </r>
  <r>
    <n v="3325"/>
    <s v="APJ-2020-165309"/>
    <d v="2020-11-11T00:00:00"/>
    <n v="20201111"/>
    <s v="Alison Davidson"/>
    <s v="Japan"/>
    <s v="Tokyo"/>
    <s v="APJ"/>
    <s v="JAPN"/>
    <s v="Fannie Mae"/>
    <x v="27"/>
    <s v="Finance"/>
    <s v="SMB"/>
    <s v="ContactMatcher"/>
    <s v="IKWETLQR08"/>
    <n v="896.99"/>
    <n v="5"/>
    <n v="0.8"/>
    <n v="-1480.0335"/>
    <x v="7"/>
    <n v="2377.0234999999998"/>
    <n v="713.10704999999996"/>
  </r>
  <r>
    <n v="3332"/>
    <s v="APJ-2023-122595"/>
    <d v="2023-12-15T00:00:00"/>
    <n v="20231215"/>
    <s v="William Lewis"/>
    <s v="Australia"/>
    <s v="Sydney"/>
    <s v="APJ"/>
    <s v="ANZ"/>
    <s v="Fannie Mae"/>
    <x v="27"/>
    <s v="Finance"/>
    <s v="Enterprise"/>
    <s v="Data Smasher"/>
    <s v="S8FWCZVI06"/>
    <n v="227.976"/>
    <n v="3"/>
    <n v="0.2"/>
    <n v="28.497"/>
    <x v="22"/>
    <n v="199.47899999999899"/>
    <n v="59.843699999999693"/>
  </r>
  <r>
    <n v="3335"/>
    <s v="AMER-2023-109253"/>
    <d v="2023-08-22T00:00:00"/>
    <n v="20230822"/>
    <s v="Megan Rampling"/>
    <s v="United States"/>
    <s v="San Diego"/>
    <s v="AMER"/>
    <s v="NAMER"/>
    <s v="Mondelez International"/>
    <x v="25"/>
    <s v="Consumer Products"/>
    <s v="SMB"/>
    <s v="ChatBot Plugin"/>
    <s v="R2G2Z3TP04"/>
    <n v="17.12"/>
    <n v="4"/>
    <n v="0"/>
    <n v="4.9648000000000003"/>
    <x v="43"/>
    <n v="12.155200000000001"/>
    <n v="3.64656"/>
  </r>
  <r>
    <n v="3342"/>
    <s v="APJ-2022-145982"/>
    <d v="2022-08-28T00:00:00"/>
    <n v="20220828"/>
    <s v="Nicola Howard"/>
    <s v="South Korea"/>
    <s v="Seoul"/>
    <s v="APJ"/>
    <s v="APAC"/>
    <s v="Aviva"/>
    <x v="24"/>
    <s v="Finance"/>
    <s v="SMB"/>
    <s v="Support"/>
    <s v="WGP80PKIKC"/>
    <n v="122.97"/>
    <n v="3"/>
    <n v="0"/>
    <n v="60.255299999999998"/>
    <x v="28"/>
    <n v="62.714700000000001"/>
    <n v="18.814409999999999"/>
  </r>
  <r>
    <n v="3348"/>
    <s v="AMER-2021-112011"/>
    <d v="2021-08-13T00:00:00"/>
    <n v="20210813"/>
    <s v="Gavin Mitchell"/>
    <s v="United States"/>
    <s v="Lakeland"/>
    <s v="AMER"/>
    <s v="NAMER"/>
    <s v="Sony"/>
    <x v="20"/>
    <s v="Tech"/>
    <s v="Strategic"/>
    <s v="ChatBot Plugin"/>
    <s v="D3EHEIZZKC"/>
    <n v="50.8"/>
    <n v="5"/>
    <n v="0"/>
    <n v="13.208"/>
    <x v="37"/>
    <n v="37.591999999999999"/>
    <n v="11.2776"/>
  </r>
  <r>
    <n v="3349"/>
    <s v="APJ-2023-154732"/>
    <d v="2023-11-06T00:00:00"/>
    <n v="20231106"/>
    <s v="Faith Harris"/>
    <s v="Australia"/>
    <s v="Sydney"/>
    <s v="APJ"/>
    <s v="ANZ"/>
    <s v="Verizon Communications"/>
    <x v="32"/>
    <s v="Communications"/>
    <s v="Strategic"/>
    <s v="ContactMatcher"/>
    <s v="68Y0AHJ0T3"/>
    <n v="16.03"/>
    <n v="5"/>
    <n v="0.8"/>
    <n v="-25.648"/>
    <x v="23"/>
    <n v="41.677999999999997"/>
    <n v="12.503399999999999"/>
  </r>
  <r>
    <n v="3350"/>
    <s v="AMER-2022-157308"/>
    <d v="2022-08-18T00:00:00"/>
    <n v="20220818"/>
    <s v="Amy Edmunds"/>
    <s v="Canada"/>
    <s v="Toronto"/>
    <s v="AMER"/>
    <s v="NAMER"/>
    <s v="Goldman Sachs Group"/>
    <x v="70"/>
    <s v="Finance"/>
    <s v="SMB"/>
    <s v="ContactMatcher"/>
    <s v="2PVPZTPVPL"/>
    <n v="15.712"/>
    <n v="4"/>
    <n v="0.2"/>
    <n v="5.6955999999999998"/>
    <x v="28"/>
    <n v="10.016400000000001"/>
    <n v="3.0049200000000003"/>
  </r>
  <r>
    <n v="3351"/>
    <s v="EMEA-2022-147536"/>
    <d v="2022-12-27T00:00:00"/>
    <n v="20221227"/>
    <s v="Jane Pullman"/>
    <s v="United Kingdom"/>
    <s v="London"/>
    <s v="EMEA"/>
    <s v="UKIR"/>
    <s v="PepsiCo"/>
    <x v="88"/>
    <s v="Consumer Products"/>
    <s v="SMB"/>
    <s v="Data Smasher"/>
    <s v="OG5V46RNYR"/>
    <n v="89.97"/>
    <n v="3"/>
    <n v="0"/>
    <n v="18.893699999999999"/>
    <x v="5"/>
    <n v="71.076300000000003"/>
    <n v="21.322890000000001"/>
  </r>
  <r>
    <n v="3352"/>
    <s v="AMER-2020-134733"/>
    <d v="2020-09-23T00:00:00"/>
    <n v="20200923"/>
    <s v="Peter Ellison"/>
    <s v="United States"/>
    <s v="Seattle"/>
    <s v="AMER"/>
    <s v="NAMER"/>
    <s v="Volkswagen"/>
    <x v="58"/>
    <s v="Manufacturing"/>
    <s v="Strategic"/>
    <s v="Marketing Suite"/>
    <s v="SIQWP5G5ZZ"/>
    <n v="435.99900000000002"/>
    <n v="3"/>
    <n v="0.15"/>
    <n v="20.517600000000002"/>
    <x v="30"/>
    <n v="415.48140000000001"/>
    <n v="124.64442"/>
  </r>
  <r>
    <n v="3354"/>
    <s v="EMEA-2020-150434"/>
    <d v="2020-07-19T00:00:00"/>
    <n v="20200719"/>
    <s v="Thomas Peters"/>
    <s v="Saudi Arabia"/>
    <s v="Riyadh"/>
    <s v="EMEA"/>
    <s v="MEA"/>
    <s v="Amazon"/>
    <x v="44"/>
    <s v="Tech"/>
    <s v="Strategic"/>
    <s v="Site Analytics"/>
    <s v="DTQPJGFOSM"/>
    <n v="359.98"/>
    <n v="2"/>
    <n v="0"/>
    <n v="93.594800000000006"/>
    <x v="39"/>
    <n v="266.3852"/>
    <n v="79.915559999999999"/>
  </r>
  <r>
    <n v="3358"/>
    <s v="APJ-2023-100335"/>
    <d v="2023-09-08T00:00:00"/>
    <n v="20230908"/>
    <s v="David Murray"/>
    <s v="Australia"/>
    <s v="Sydney"/>
    <s v="APJ"/>
    <s v="ANZ"/>
    <s v="Samsung Electronics"/>
    <x v="19"/>
    <s v="Tech"/>
    <s v="Enterprise"/>
    <s v="Support"/>
    <s v="I6W46NLJL4"/>
    <n v="73.007999999999996"/>
    <n v="9"/>
    <n v="0.2"/>
    <n v="26.465399999999999"/>
    <x v="15"/>
    <n v="46.542599999999901"/>
    <n v="13.96277999999997"/>
  </r>
  <r>
    <n v="3359"/>
    <s v="APJ-2022-139234"/>
    <d v="2022-05-07T00:00:00"/>
    <n v="20220507"/>
    <s v="Brian Peters"/>
    <s v="Australia"/>
    <s v="Sydney"/>
    <s v="APJ"/>
    <s v="ANZ"/>
    <s v="China National Petroleum"/>
    <x v="74"/>
    <s v="Energy"/>
    <s v="SMB"/>
    <s v="ContactMatcher"/>
    <s v="FBL2L4IULZ"/>
    <n v="3.2080000000000002"/>
    <n v="2"/>
    <n v="0.8"/>
    <n v="-5.2931999999999997"/>
    <x v="35"/>
    <n v="8.5012000000000008"/>
    <n v="2.55036"/>
  </r>
  <r>
    <n v="3361"/>
    <s v="EMEA-2021-142020"/>
    <d v="2021-06-04T00:00:00"/>
    <n v="20210604"/>
    <s v="Liam Russell"/>
    <s v="United Kingdom"/>
    <s v="London"/>
    <s v="EMEA"/>
    <s v="UKIR"/>
    <s v="Boeing"/>
    <x v="36"/>
    <s v="Manufacturing"/>
    <s v="Enterprise"/>
    <s v="Support"/>
    <s v="PWWXFRUBCW"/>
    <n v="30.44"/>
    <n v="4"/>
    <n v="0"/>
    <n v="14.306800000000001"/>
    <x v="40"/>
    <n v="16.133199999999999"/>
    <n v="4.8399599999999996"/>
  </r>
  <r>
    <n v="3363"/>
    <s v="APJ-2021-139962"/>
    <d v="2021-12-13T00:00:00"/>
    <n v="20211213"/>
    <s v="Sally Nolan"/>
    <s v="South Korea"/>
    <s v="Gwangju"/>
    <s v="APJ"/>
    <s v="APAC"/>
    <s v="Lukoil"/>
    <x v="86"/>
    <s v="Energy"/>
    <s v="Enterprise"/>
    <s v="Support"/>
    <s v="5SI1I53FZO"/>
    <n v="19.440000000000001"/>
    <n v="3"/>
    <n v="0"/>
    <n v="9.3312000000000008"/>
    <x v="14"/>
    <n v="10.1088"/>
    <n v="3.0326400000000002"/>
  </r>
  <r>
    <n v="3365"/>
    <s v="APJ-2022-130050"/>
    <d v="2022-07-17T00:00:00"/>
    <n v="20220717"/>
    <s v="Sonia Hardacre"/>
    <s v="Japan"/>
    <s v="Tokyo"/>
    <s v="APJ"/>
    <s v="JAPN"/>
    <s v="AmerisourceBergen"/>
    <x v="52"/>
    <s v="Healthcare"/>
    <s v="Strategic"/>
    <s v="SaaS Connector Pack"/>
    <s v="9FLOMVXVYU"/>
    <n v="9.5519999999999996"/>
    <n v="3"/>
    <n v="0.6"/>
    <n v="-3.8208000000000002"/>
    <x v="16"/>
    <n v="13.3728"/>
    <n v="4.0118399999999994"/>
  </r>
  <r>
    <n v="3366"/>
    <s v="AMER-2020-115161"/>
    <d v="2020-02-01T00:00:00"/>
    <n v="20200201"/>
    <s v="Jan White"/>
    <s v="United States"/>
    <s v="Yonkers"/>
    <s v="AMER"/>
    <s v="NAMER"/>
    <s v="Lukoil"/>
    <x v="86"/>
    <s v="Energy"/>
    <s v="SMB"/>
    <s v="Marketing Suite"/>
    <s v="G146C50CFX"/>
    <n v="290.666"/>
    <n v="2"/>
    <n v="0.15"/>
    <n v="3.4196"/>
    <x v="45"/>
    <n v="287.24639999999999"/>
    <n v="86.173919999999995"/>
  </r>
  <r>
    <n v="3367"/>
    <s v="APJ-2020-165379"/>
    <d v="2020-07-09T00:00:00"/>
    <n v="20200709"/>
    <s v="Peter Ellison"/>
    <s v="Japan"/>
    <s v="Aichi"/>
    <s v="APJ"/>
    <s v="JAPN"/>
    <s v="Volkswagen"/>
    <x v="58"/>
    <s v="Manufacturing"/>
    <s v="Strategic"/>
    <s v="Support"/>
    <s v="FK0PMLMQRU"/>
    <n v="10.368"/>
    <n v="2"/>
    <n v="0.2"/>
    <n v="3.6288"/>
    <x v="39"/>
    <n v="6.7392000000000003"/>
    <n v="2.02176"/>
  </r>
  <r>
    <n v="3369"/>
    <s v="EMEA-2021-115511"/>
    <d v="2021-11-21T00:00:00"/>
    <n v="20211121"/>
    <s v="Sarah Alsop"/>
    <s v="Israel"/>
    <s v="Tel Aviv"/>
    <s v="EMEA"/>
    <s v="EU-EAST"/>
    <s v="Sysco"/>
    <x v="79"/>
    <s v="Consumer Products"/>
    <s v="SMB"/>
    <s v="Marketing Suite"/>
    <s v="BOX29ME40V"/>
    <n v="141.96"/>
    <n v="2"/>
    <n v="0"/>
    <n v="41.168399999999998"/>
    <x v="6"/>
    <n v="100.7916"/>
    <n v="30.237479999999998"/>
  </r>
  <r>
    <n v="3371"/>
    <s v="APJ-2022-134887"/>
    <d v="2022-03-26T00:00:00"/>
    <n v="20220326"/>
    <s v="Gordon Sanderson"/>
    <s v="Singapore"/>
    <s v="Singapore"/>
    <s v="APJ"/>
    <s v="APAC"/>
    <s v="Royal Dutch Shell"/>
    <x v="2"/>
    <s v="Energy"/>
    <s v="SMB"/>
    <s v="Data Smasher"/>
    <s v="11RQ0T0Z62"/>
    <n v="1287.45"/>
    <n v="5"/>
    <n v="0"/>
    <n v="244.6155"/>
    <x v="17"/>
    <n v="1042.8344999999999"/>
    <n v="312.85034999999999"/>
  </r>
  <r>
    <n v="3372"/>
    <s v="AMER-2023-123778"/>
    <d v="2023-09-24T00:00:00"/>
    <n v="20230924"/>
    <s v="Michelle McLean"/>
    <s v="United States"/>
    <s v="Los Angeles"/>
    <s v="AMER"/>
    <s v="NAMER"/>
    <s v="Johnson &amp; Johnson"/>
    <x v="53"/>
    <s v="Healthcare"/>
    <s v="SMB"/>
    <s v="ContactMatcher"/>
    <s v="2KWTX7GTAX"/>
    <n v="25.824000000000002"/>
    <n v="6"/>
    <n v="0.2"/>
    <n v="9.0383999999999993"/>
    <x v="15"/>
    <n v="16.785599999999999"/>
    <n v="5.0356799999999993"/>
  </r>
  <r>
    <n v="3374"/>
    <s v="EMEA-2021-161718"/>
    <d v="2021-12-04T00:00:00"/>
    <n v="20211204"/>
    <s v="Zoe Hodges"/>
    <s v="United Kingdom"/>
    <s v="Birmingham"/>
    <s v="EMEA"/>
    <s v="UKIR"/>
    <s v="Royal Dutch Shell"/>
    <x v="2"/>
    <s v="Energy"/>
    <s v="SMB"/>
    <s v="SaaS Connector Pack"/>
    <s v="ABZMNPWJYP"/>
    <n v="28.44"/>
    <n v="3"/>
    <n v="0"/>
    <n v="11.375999999999999"/>
    <x v="14"/>
    <n v="17.064"/>
    <n v="5.1192000000000002"/>
  </r>
  <r>
    <n v="3378"/>
    <s v="APJ-2022-100671"/>
    <d v="2022-11-02T00:00:00"/>
    <n v="20221102"/>
    <s v="Peter Nolan"/>
    <s v="Japan"/>
    <s v="Aichi"/>
    <s v="APJ"/>
    <s v="JAPN"/>
    <s v="Amazon"/>
    <x v="44"/>
    <s v="Tech"/>
    <s v="Strategic"/>
    <s v="Marketing Suite - Gold"/>
    <s v="6RCADB9PTG"/>
    <n v="111.672"/>
    <n v="9"/>
    <n v="0.2"/>
    <n v="6.9794999999999998"/>
    <x v="0"/>
    <n v="104.6925"/>
    <n v="31.407749999999997"/>
  </r>
  <r>
    <n v="3379"/>
    <s v="APJ-2023-142867"/>
    <d v="2023-03-18T00:00:00"/>
    <n v="20230318"/>
    <s v="Liam Abraham"/>
    <s v="Japan"/>
    <s v="Tokyo"/>
    <s v="APJ"/>
    <s v="JAPN"/>
    <s v="Kroger"/>
    <x v="57"/>
    <s v="Retail"/>
    <s v="Enterprise"/>
    <s v="ContactMatcher"/>
    <s v="LCC7K9BQXF"/>
    <n v="13.776"/>
    <n v="6"/>
    <n v="0.8"/>
    <n v="-22.041599999999999"/>
    <x v="42"/>
    <n v="35.817599999999999"/>
    <n v="10.745279999999999"/>
  </r>
  <r>
    <n v="3381"/>
    <s v="EMEA-2023-103156"/>
    <d v="2023-11-24T00:00:00"/>
    <n v="20231124"/>
    <s v="Sally Wallace"/>
    <s v="France"/>
    <s v="Paris"/>
    <s v="EMEA"/>
    <s v="EU-WEST"/>
    <s v="Tyson Foods"/>
    <x v="31"/>
    <s v="Consumer Products"/>
    <s v="SMB"/>
    <s v="SaaS Connector Pack"/>
    <s v="Y4EVN9CTKR"/>
    <n v="24.047999999999998"/>
    <n v="9"/>
    <n v="0.2"/>
    <n v="7.2144000000000004"/>
    <x v="23"/>
    <n v="16.833599999999901"/>
    <n v="5.0500799999999701"/>
  </r>
  <r>
    <n v="3382"/>
    <s v="EMEA-2023-162208"/>
    <d v="2023-08-28T00:00:00"/>
    <n v="20230828"/>
    <s v="Lisa Lee"/>
    <s v="Germany"/>
    <s v="Cologne"/>
    <s v="EMEA"/>
    <s v="EU-WEST"/>
    <s v="Boeing"/>
    <x v="36"/>
    <s v="Manufacturing"/>
    <s v="Strategic"/>
    <s v="SaaS Connector Pack - Gold"/>
    <s v="88TJLGCGL2"/>
    <n v="2.8959999999999999"/>
    <n v="1"/>
    <n v="0.2"/>
    <n v="0.97740000000000005"/>
    <x v="43"/>
    <n v="1.9185999999999901"/>
    <n v="0.57557999999999698"/>
  </r>
  <r>
    <n v="3383"/>
    <s v="EMEA-2021-130659"/>
    <d v="2021-12-04T00:00:00"/>
    <n v="20211204"/>
    <s v="Leonard Springer"/>
    <s v="United Kingdom"/>
    <s v="London"/>
    <s v="EMEA"/>
    <s v="UKIR"/>
    <s v="Tyson Foods"/>
    <x v="31"/>
    <s v="Consumer Products"/>
    <s v="SMB"/>
    <s v="SaaS Connector Pack - Gold"/>
    <s v="J1QL7SW0YQ"/>
    <n v="17.940000000000001"/>
    <n v="3"/>
    <n v="0"/>
    <n v="8.7905999999999995"/>
    <x v="14"/>
    <n v="9.1494"/>
    <n v="2.7448199999999998"/>
  </r>
  <r>
    <n v="3386"/>
    <s v="EMEA-2023-148404"/>
    <d v="2023-10-08T00:00:00"/>
    <n v="20231008"/>
    <s v="Sally Nolan"/>
    <s v="Sweden"/>
    <s v="Stockholm"/>
    <s v="EMEA"/>
    <s v="NOR"/>
    <s v="Lukoil"/>
    <x v="86"/>
    <s v="Energy"/>
    <s v="Enterprise"/>
    <s v="Marketing Suite - Gold"/>
    <s v="EN9LN1GVXA"/>
    <n v="580.67200000000003"/>
    <n v="4"/>
    <n v="0.2"/>
    <n v="65.325599999999994"/>
    <x v="13"/>
    <n v="515.34640000000002"/>
    <n v="154.60391999999999"/>
  </r>
  <r>
    <n v="3391"/>
    <s v="APJ-2023-101077"/>
    <d v="2023-03-26T00:00:00"/>
    <n v="20230326"/>
    <s v="Keith Randall"/>
    <s v="Japan"/>
    <s v="Aichi"/>
    <s v="APJ"/>
    <s v="JAPN"/>
    <s v="Johnson &amp; Johnson"/>
    <x v="53"/>
    <s v="Healthcare"/>
    <s v="SMB"/>
    <s v="Support"/>
    <s v="VNCYB9O190"/>
    <n v="6.8479999999999999"/>
    <n v="2"/>
    <n v="0.2"/>
    <n v="2.14"/>
    <x v="42"/>
    <n v="4.7080000000000002"/>
    <n v="1.4124000000000001"/>
  </r>
  <r>
    <n v="3392"/>
    <s v="AMER-2020-166471"/>
    <d v="2020-08-09T00:00:00"/>
    <n v="20200809"/>
    <s v="Zoe Lyman"/>
    <s v="Canada"/>
    <s v="Toronto"/>
    <s v="AMER"/>
    <s v="NAMER"/>
    <s v="UnitedHealth Group"/>
    <x v="81"/>
    <s v="Healthcare"/>
    <s v="Enterprise"/>
    <s v="Site Analytics"/>
    <s v="WRZAY25NHH"/>
    <n v="1091.1679999999999"/>
    <n v="4"/>
    <n v="0.2"/>
    <n v="68.197999999999993"/>
    <x v="9"/>
    <n v="1022.96999999999"/>
    <n v="306.89099999999701"/>
  </r>
  <r>
    <n v="3394"/>
    <s v="APJ-2020-105340"/>
    <d v="2020-11-22T00:00:00"/>
    <n v="20201122"/>
    <s v="Keith Morrison"/>
    <s v="Japan"/>
    <s v="Tokyo"/>
    <s v="APJ"/>
    <s v="JAPN"/>
    <s v="Aetna"/>
    <x v="28"/>
    <s v="Healthcare"/>
    <s v="SMB"/>
    <s v="ContactMatcher"/>
    <s v="6LQGI7PGKD"/>
    <n v="6.9279999999999999"/>
    <n v="1"/>
    <n v="0.8"/>
    <n v="-11.0848"/>
    <x v="7"/>
    <n v="18.012799999999999"/>
    <n v="5.4038399999999998"/>
  </r>
  <r>
    <n v="3395"/>
    <s v="EMEA-2023-131583"/>
    <d v="2023-06-11T00:00:00"/>
    <n v="20230611"/>
    <s v="Emma Thomson"/>
    <s v="France"/>
    <s v="Paris"/>
    <s v="EMEA"/>
    <s v="EU-WEST"/>
    <s v="Oracle"/>
    <x v="29"/>
    <s v="Tech"/>
    <s v="SMB"/>
    <s v="Support"/>
    <s v="OVBQW33BT0"/>
    <n v="40.031999999999996"/>
    <n v="6"/>
    <n v="0.2"/>
    <n v="15.012"/>
    <x v="27"/>
    <n v="25.0199999999999"/>
    <n v="7.50599999999997"/>
  </r>
  <r>
    <n v="3396"/>
    <s v="APJ-2023-148362"/>
    <d v="2023-07-02T00:00:00"/>
    <n v="20230702"/>
    <s v="Lucas Newman"/>
    <s v="India"/>
    <s v="Delhi"/>
    <s v="APJ"/>
    <s v="IND"/>
    <s v="Allstate"/>
    <x v="61"/>
    <s v="Finance"/>
    <s v="Enterprise"/>
    <s v="Marketing Suite - Gold"/>
    <s v="LDIP6ISLIQ"/>
    <n v="443.92"/>
    <n v="4"/>
    <n v="0"/>
    <n v="13.317600000000001"/>
    <x v="10"/>
    <n v="430.60239999999999"/>
    <n v="129.18071999999998"/>
  </r>
  <r>
    <n v="3399"/>
    <s v="EMEA-2020-102274"/>
    <d v="2020-11-21T00:00:00"/>
    <n v="20201121"/>
    <s v="Gavin Clark"/>
    <s v="Ireland"/>
    <s v="Dublin"/>
    <s v="EMEA"/>
    <s v="UKIR"/>
    <s v="Nestle"/>
    <x v="38"/>
    <s v="Consumer Products"/>
    <s v="Strategic"/>
    <s v="Site Analytics"/>
    <s v="9IWE7I9WMQ"/>
    <n v="36.99"/>
    <n v="1"/>
    <n v="0"/>
    <n v="9.9872999999999994"/>
    <x v="7"/>
    <n v="27.002700000000001"/>
    <n v="8.1008099999999992"/>
  </r>
  <r>
    <n v="3403"/>
    <s v="APJ-2021-129700"/>
    <d v="2021-05-04T00:00:00"/>
    <n v="20210504"/>
    <s v="Richard Davidson"/>
    <s v="Australia"/>
    <s v="Wollongong"/>
    <s v="APJ"/>
    <s v="ANZ"/>
    <s v="Intel"/>
    <x v="14"/>
    <s v="Tech"/>
    <s v="Strategic"/>
    <s v="SaaS Connector Pack"/>
    <s v="PCYO1E309M"/>
    <n v="22.288"/>
    <n v="7"/>
    <n v="0.6"/>
    <n v="-8.9152000000000005"/>
    <x v="33"/>
    <n v="31.203199999999999"/>
    <n v="9.3609599999999986"/>
  </r>
  <r>
    <n v="3404"/>
    <s v="APJ-2023-168739"/>
    <d v="2023-05-30T00:00:00"/>
    <n v="20230530"/>
    <s v="Felicity Sutherland"/>
    <s v="Japan"/>
    <s v="Tokyo"/>
    <s v="APJ"/>
    <s v="JAPN"/>
    <s v="Walmart"/>
    <x v="41"/>
    <s v="Retail"/>
    <s v="SMB"/>
    <s v="SaaS Connector Pack"/>
    <s v="7LWZO2OQTY"/>
    <n v="65.424000000000007"/>
    <n v="4"/>
    <n v="0.6"/>
    <n v="-52.339199999999998"/>
    <x v="24"/>
    <n v="117.7632"/>
    <n v="35.328959999999995"/>
  </r>
  <r>
    <n v="3405"/>
    <s v="AMER-2021-152527"/>
    <d v="2021-10-17T00:00:00"/>
    <n v="20211017"/>
    <s v="Emily Campbell"/>
    <s v="United States"/>
    <s v="New York City"/>
    <s v="AMER"/>
    <s v="NAMER"/>
    <s v="Allianz"/>
    <x v="65"/>
    <s v="Finance"/>
    <s v="SMB"/>
    <s v="Marketing Suite - Gold"/>
    <s v="H222SMRI6S"/>
    <n v="77.88"/>
    <n v="2"/>
    <n v="0"/>
    <n v="3.8940000000000001"/>
    <x v="2"/>
    <n v="73.985999999999905"/>
    <n v="22.19579999999997"/>
  </r>
  <r>
    <n v="3406"/>
    <s v="AMER-2020-150119"/>
    <d v="2020-04-23T00:00:00"/>
    <n v="20200423"/>
    <s v="Natalie Skinner"/>
    <s v="Mexico"/>
    <s v="Mexico City"/>
    <s v="AMER"/>
    <s v="LATAM"/>
    <s v="Itochu"/>
    <x v="33"/>
    <s v="Finance"/>
    <s v="Enterprise"/>
    <s v="FinanceHub"/>
    <s v="KUQ229Y2EX"/>
    <n v="281.37200000000001"/>
    <n v="2"/>
    <n v="0.3"/>
    <n v="-12.0588"/>
    <x v="41"/>
    <n v="293.43079999999998"/>
    <n v="88.029239999999987"/>
  </r>
  <r>
    <n v="3410"/>
    <s v="AMER-2023-150847"/>
    <d v="2023-05-01T00:00:00"/>
    <n v="20230501"/>
    <s v="Caroline Burgess"/>
    <s v="Mexico"/>
    <s v="Mexico City"/>
    <s v="AMER"/>
    <s v="LATAM"/>
    <s v="J.P. Morgan Chase &amp; Co."/>
    <x v="56"/>
    <s v="Finance"/>
    <s v="SMB"/>
    <s v="Support"/>
    <s v="RQZAITS3FI"/>
    <n v="10.368"/>
    <n v="2"/>
    <n v="0.2"/>
    <n v="3.6288"/>
    <x v="24"/>
    <n v="6.7392000000000003"/>
    <n v="2.02176"/>
  </r>
  <r>
    <n v="3411"/>
    <s v="AMER-2022-100244"/>
    <d v="2022-09-21T00:00:00"/>
    <n v="20220921"/>
    <s v="Alan Gill"/>
    <s v="United States"/>
    <s v="Los Angeles"/>
    <s v="AMER"/>
    <s v="NAMER"/>
    <s v="Panasonic"/>
    <x v="97"/>
    <s v="Tech"/>
    <s v="Strategic"/>
    <s v="Support"/>
    <s v="56T09IW3SM"/>
    <n v="65.790000000000006"/>
    <n v="9"/>
    <n v="0"/>
    <n v="30.263400000000001"/>
    <x v="21"/>
    <n v="35.526600000000002"/>
    <n v="10.65798"/>
  </r>
  <r>
    <n v="3416"/>
    <s v="EMEA-2022-116540"/>
    <d v="2022-09-03T00:00:00"/>
    <n v="20220903"/>
    <s v="Connor Watson"/>
    <s v="Italy"/>
    <s v="Naples"/>
    <s v="EMEA"/>
    <s v="EU"/>
    <s v="Tesco"/>
    <x v="23"/>
    <s v="Retail"/>
    <s v="SMB"/>
    <s v="Storage"/>
    <s v="GQPM9PRWSF"/>
    <n v="1.81"/>
    <n v="1"/>
    <n v="0"/>
    <n v="0.65159999999999996"/>
    <x v="21"/>
    <n v="1.1584000000000001"/>
    <n v="0.34752"/>
  </r>
  <r>
    <n v="3418"/>
    <s v="EMEA-2021-151841"/>
    <d v="2021-04-27T00:00:00"/>
    <n v="20210427"/>
    <s v="Emma Langdon"/>
    <s v="Russia"/>
    <s v="Moscow"/>
    <s v="EMEA"/>
    <s v="EU-EAST"/>
    <s v="Samsung Electronics"/>
    <x v="19"/>
    <s v="Tech"/>
    <s v="Enterprise"/>
    <s v="OneView"/>
    <s v="VR93CFQHJJ"/>
    <n v="43.56"/>
    <n v="5"/>
    <n v="0.2"/>
    <n v="3.2669999999999999"/>
    <x v="19"/>
    <n v="40.292999999999999"/>
    <n v="12.087899999999999"/>
  </r>
  <r>
    <n v="3420"/>
    <s v="EMEA-2021-150791"/>
    <d v="2021-09-06T00:00:00"/>
    <n v="20210906"/>
    <s v="Michael Morgan"/>
    <s v="United Kingdom"/>
    <s v="London"/>
    <s v="EMEA"/>
    <s v="UKIR"/>
    <s v="Merck"/>
    <x v="59"/>
    <s v="Healthcare"/>
    <s v="Enterprise"/>
    <s v="FinanceHub"/>
    <s v="YBCQZLOX0P"/>
    <n v="271.76400000000001"/>
    <n v="2"/>
    <n v="0.1"/>
    <n v="60.392000000000003"/>
    <x v="11"/>
    <n v="211.37200000000001"/>
    <n v="63.4116"/>
  </r>
  <r>
    <n v="3421"/>
    <s v="AMER-2022-134803"/>
    <d v="2022-05-29T00:00:00"/>
    <n v="20220529"/>
    <s v="Alexandra Dyer"/>
    <s v="United States"/>
    <s v="New York City"/>
    <s v="AMER"/>
    <s v="NAMER"/>
    <s v="Walmart"/>
    <x v="41"/>
    <s v="Retail"/>
    <s v="SMB"/>
    <s v="OneView"/>
    <s v="GED1YEX537"/>
    <n v="262.24"/>
    <n v="2"/>
    <n v="0"/>
    <n v="78.671999999999997"/>
    <x v="35"/>
    <n v="183.56800000000001"/>
    <n v="55.070399999999999"/>
  </r>
  <r>
    <n v="3426"/>
    <s v="EMEA-2021-153381"/>
    <d v="2021-09-24T00:00:00"/>
    <n v="20210924"/>
    <s v="Audrey Bower"/>
    <s v="Netherlands"/>
    <s v="Rotterdam"/>
    <s v="EMEA"/>
    <s v="EU-WEST"/>
    <s v="Alphabet"/>
    <x v="92"/>
    <s v="Tech"/>
    <s v="Enterprise"/>
    <s v="ContactMatcher"/>
    <s v="GJ9RMSLE7P"/>
    <n v="15.24"/>
    <n v="4"/>
    <n v="0"/>
    <n v="6.8579999999999997"/>
    <x v="11"/>
    <n v="8.3819999999999997"/>
    <n v="2.5145999999999997"/>
  </r>
  <r>
    <n v="3428"/>
    <s v="AMER-2023-111024"/>
    <d v="2023-07-04T00:00:00"/>
    <n v="20230704"/>
    <s v="Claire Henderson"/>
    <s v="Mexico"/>
    <s v="Tijuana"/>
    <s v="AMER"/>
    <s v="LATAM"/>
    <s v="State Farm Insurance Cos."/>
    <x v="50"/>
    <s v="Finance"/>
    <s v="Enterprise"/>
    <s v="Support"/>
    <s v="M39I8K4IHK"/>
    <n v="32.896000000000001"/>
    <n v="4"/>
    <n v="0.2"/>
    <n v="11.102399999999999"/>
    <x v="10"/>
    <n v="21.793600000000001"/>
    <n v="6.5380799999999999"/>
  </r>
  <r>
    <n v="3431"/>
    <s v="AMER-2023-148264"/>
    <d v="2023-12-09T00:00:00"/>
    <n v="20231209"/>
    <s v="Lily Bond"/>
    <s v="United States"/>
    <s v="Lafayette"/>
    <s v="AMER"/>
    <s v="NAMER"/>
    <s v="Bosch"/>
    <x v="76"/>
    <s v="Tech"/>
    <s v="SMB"/>
    <s v="Marketing Suite - Gold"/>
    <s v="PZ0P9QH0RC"/>
    <n v="29.79"/>
    <n v="3"/>
    <n v="0"/>
    <n v="8.6390999999999991"/>
    <x v="22"/>
    <n v="21.1509"/>
    <n v="6.3452700000000002"/>
  </r>
  <r>
    <n v="3434"/>
    <s v="AMER-2023-131212"/>
    <d v="2023-12-06T00:00:00"/>
    <n v="20231206"/>
    <s v="Ella Henderson"/>
    <s v="Canada"/>
    <s v="Quebec"/>
    <s v="AMER"/>
    <s v="NAMER"/>
    <s v="Intel"/>
    <x v="14"/>
    <s v="Tech"/>
    <s v="SMB"/>
    <s v="ContactMatcher"/>
    <s v="OPTCSLGL4W"/>
    <n v="24.815999999999999"/>
    <n v="3"/>
    <n v="0.2"/>
    <n v="8.3754000000000008"/>
    <x v="22"/>
    <n v="16.4405999999999"/>
    <n v="4.9321799999999696"/>
  </r>
  <r>
    <n v="3436"/>
    <s v="APJ-2021-100531"/>
    <d v="2021-09-27T00:00:00"/>
    <n v="20210927"/>
    <s v="Amy Edmunds"/>
    <s v="Australia"/>
    <s v="Sydney"/>
    <s v="APJ"/>
    <s v="ANZ"/>
    <s v="Goldman Sachs Group"/>
    <x v="70"/>
    <s v="Finance"/>
    <s v="SMB"/>
    <s v="ContactMatcher"/>
    <s v="H468GXSONJ"/>
    <n v="15.08"/>
    <n v="2"/>
    <n v="0.8"/>
    <n v="-22.62"/>
    <x v="11"/>
    <n v="37.700000000000003"/>
    <n v="11.31"/>
  </r>
  <r>
    <n v="3438"/>
    <s v="APJ-2023-152583"/>
    <d v="2023-10-31T00:00:00"/>
    <n v="20231031"/>
    <s v="Stewart Baker"/>
    <s v="Japan"/>
    <s v="Aichi"/>
    <s v="APJ"/>
    <s v="JAPN"/>
    <s v="Carrefour"/>
    <x v="10"/>
    <s v="Retail"/>
    <s v="SMB"/>
    <s v="SaaS Connector Pack"/>
    <s v="666ZSPTFZW"/>
    <n v="16.192"/>
    <n v="2"/>
    <n v="0.6"/>
    <n v="-8.5007999999999999"/>
    <x v="13"/>
    <n v="24.692799999999998"/>
    <n v="7.4078399999999993"/>
  </r>
  <r>
    <n v="3441"/>
    <s v="AMER-2021-144099"/>
    <d v="2021-11-29T00:00:00"/>
    <n v="20211129"/>
    <s v="Liam Churchill"/>
    <s v="United States"/>
    <s v="Los Angeles"/>
    <s v="AMER"/>
    <s v="NAMER"/>
    <s v="CVS Health"/>
    <x v="48"/>
    <s v="Retail"/>
    <s v="Enterprise"/>
    <s v="ContactMatcher"/>
    <s v="6ADLGEXPZJ"/>
    <n v="4.3040000000000003"/>
    <n v="1"/>
    <n v="0.2"/>
    <n v="1.5602"/>
    <x v="6"/>
    <n v="2.7437999999999998"/>
    <n v="0.82313999999999987"/>
  </r>
  <r>
    <n v="3442"/>
    <s v="EMEA-2020-158337"/>
    <d v="2020-03-11T00:00:00"/>
    <n v="20200311"/>
    <s v="Harry McLean"/>
    <s v="United Kingdom"/>
    <s v="London"/>
    <s v="EMEA"/>
    <s v="UKIR"/>
    <s v="Allstate"/>
    <x v="61"/>
    <s v="Finance"/>
    <s v="SMB"/>
    <s v="Support"/>
    <s v="5TAFKAG79O"/>
    <n v="108.92"/>
    <n v="14"/>
    <n v="0"/>
    <n v="49.014000000000003"/>
    <x v="34"/>
    <n v="59.905999999999999"/>
    <n v="17.971799999999998"/>
  </r>
  <r>
    <n v="3443"/>
    <s v="EMEA-2023-168858"/>
    <d v="2023-11-20T00:00:00"/>
    <n v="20231120"/>
    <s v="Faith Blake"/>
    <s v="United Kingdom"/>
    <s v="London"/>
    <s v="EMEA"/>
    <s v="UKIR"/>
    <s v="Bank of America Corp."/>
    <x v="22"/>
    <s v="Finance"/>
    <s v="Strategic"/>
    <s v="SaaS Connector Pack - Gold"/>
    <s v="WJFTFGV5BV"/>
    <n v="16.739999999999998"/>
    <n v="3"/>
    <n v="0"/>
    <n v="8.3699999999999992"/>
    <x v="23"/>
    <n v="8.3699999999999992"/>
    <n v="2.5109999999999997"/>
  </r>
  <r>
    <n v="3445"/>
    <s v="EMEA-2022-116344"/>
    <d v="2022-07-30T00:00:00"/>
    <n v="20220730"/>
    <s v="Keith Coleman"/>
    <s v="France"/>
    <s v="Paris"/>
    <s v="EMEA"/>
    <s v="EU-WEST"/>
    <s v="Exxon Mobil"/>
    <x v="83"/>
    <s v="Energy"/>
    <s v="Strategic"/>
    <s v="Marketing Suite - Gold"/>
    <s v="PWWG3F63WE"/>
    <n v="84.784000000000006"/>
    <n v="2"/>
    <n v="0.2"/>
    <n v="-16.956800000000001"/>
    <x v="16"/>
    <n v="101.74079999999999"/>
    <n v="30.522239999999996"/>
  </r>
  <r>
    <n v="3446"/>
    <s v="APJ-2021-131779"/>
    <d v="2021-06-12T00:00:00"/>
    <n v="20210612"/>
    <s v="Pippa Smith"/>
    <s v="Philippines"/>
    <s v="Manila"/>
    <s v="APJ"/>
    <s v="APAC"/>
    <s v="Johnson &amp; Johnson"/>
    <x v="53"/>
    <s v="Healthcare"/>
    <s v="SMB"/>
    <s v="Marketing Suite - Gold"/>
    <s v="WPEUDPZQXA"/>
    <n v="29.9"/>
    <n v="5"/>
    <n v="0"/>
    <n v="5.0830000000000002"/>
    <x v="40"/>
    <n v="24.817"/>
    <n v="7.4451000000000001"/>
  </r>
  <r>
    <n v="3447"/>
    <s v="EMEA-2022-158869"/>
    <d v="2022-08-07T00:00:00"/>
    <n v="20220807"/>
    <s v="Nicholas Paterson"/>
    <s v="United Kingdom"/>
    <s v="London"/>
    <s v="EMEA"/>
    <s v="UKIR"/>
    <s v="Walt Disney"/>
    <x v="91"/>
    <s v="Communications"/>
    <s v="Strategic"/>
    <s v="Support"/>
    <s v="HRMJ739RMI"/>
    <n v="70.88"/>
    <n v="2"/>
    <n v="0"/>
    <n v="33.313600000000001"/>
    <x v="28"/>
    <n v="37.566399999999902"/>
    <n v="11.269919999999971"/>
  </r>
  <r>
    <n v="3448"/>
    <s v="EMEA-2023-102554"/>
    <d v="2023-06-12T00:00:00"/>
    <n v="20230612"/>
    <s v="Carl Ince"/>
    <s v="Portugal"/>
    <s v="Lisboa"/>
    <s v="EMEA"/>
    <s v="EU-WEST"/>
    <s v="Intel"/>
    <x v="14"/>
    <s v="Tech"/>
    <s v="Enterprise"/>
    <s v="ChatBot Plugin"/>
    <s v="Q03VB2XIEP"/>
    <n v="3.76"/>
    <n v="2"/>
    <n v="0"/>
    <n v="1.0904"/>
    <x v="27"/>
    <n v="2.6696"/>
    <n v="0.80087999999999993"/>
  </r>
  <r>
    <n v="3449"/>
    <s v="AMER-2022-162614"/>
    <d v="2022-10-08T00:00:00"/>
    <n v="20221008"/>
    <s v="Warren Abraham"/>
    <s v="United States"/>
    <s v="New York City"/>
    <s v="AMER"/>
    <s v="NAMER"/>
    <s v="Aetna"/>
    <x v="28"/>
    <s v="Healthcare"/>
    <s v="SMB"/>
    <s v="ContactMatcher"/>
    <s v="VDIU5LW24R"/>
    <n v="27.263999999999999"/>
    <n v="2"/>
    <n v="0.2"/>
    <n v="8.8607999999999993"/>
    <x v="32"/>
    <n v="18.403199999999998"/>
    <n v="5.5209599999999996"/>
  </r>
  <r>
    <n v="3450"/>
    <s v="AMER-2020-168592"/>
    <d v="2020-09-08T00:00:00"/>
    <n v="20200908"/>
    <s v="Rose Dyer"/>
    <s v="United States"/>
    <s v="Los Angeles"/>
    <s v="AMER"/>
    <s v="NAMER"/>
    <s v="Apple"/>
    <x v="73"/>
    <s v="Tech"/>
    <s v="Enterprise"/>
    <s v="OneView"/>
    <s v="MZYBVWQUHT"/>
    <n v="56.65"/>
    <n v="5"/>
    <n v="0"/>
    <n v="24.359500000000001"/>
    <x v="30"/>
    <n v="32.290499999999902"/>
    <n v="9.6871499999999706"/>
  </r>
  <r>
    <n v="3453"/>
    <s v="EMEA-2020-157609"/>
    <d v="2020-03-16T00:00:00"/>
    <n v="20200316"/>
    <s v="Carl Ince"/>
    <s v="Sweden"/>
    <s v="Stockholm"/>
    <s v="EMEA"/>
    <s v="NOR"/>
    <s v="Intel"/>
    <x v="14"/>
    <s v="Tech"/>
    <s v="Enterprise"/>
    <s v="Site Analytics"/>
    <s v="W897VRXRR7"/>
    <n v="471.92"/>
    <n v="2"/>
    <n v="0.2"/>
    <n v="29.495000000000001"/>
    <x v="34"/>
    <n v="442.42500000000001"/>
    <n v="132.72749999999999"/>
  </r>
  <r>
    <n v="3454"/>
    <s v="EMEA-2021-153325"/>
    <d v="2021-03-01T00:00:00"/>
    <n v="20210301"/>
    <s v="Katherine Graham"/>
    <s v="Finland"/>
    <s v="Vantaa"/>
    <s v="EMEA"/>
    <s v="NOR"/>
    <s v="UnitedHealth Group"/>
    <x v="81"/>
    <s v="Healthcare"/>
    <s v="SMB"/>
    <s v="ContactMatcher"/>
    <s v="WGAGZTYF0B"/>
    <n v="58.72"/>
    <n v="4"/>
    <n v="0"/>
    <n v="27.011199999999999"/>
    <x v="29"/>
    <n v="31.7088"/>
    <n v="9.5126399999999993"/>
  </r>
  <r>
    <n v="3455"/>
    <s v="EMEA-2021-153626"/>
    <d v="2021-07-09T00:00:00"/>
    <n v="20210709"/>
    <s v="Jonathan Ferguson"/>
    <s v="South Africa"/>
    <s v="Johannesburg"/>
    <s v="EMEA"/>
    <s v="MEA"/>
    <s v="McKesson"/>
    <x v="12"/>
    <s v="Consumer Products"/>
    <s v="SMB"/>
    <s v="ChatBot Plugin"/>
    <s v="USEQ7HJGEJ"/>
    <n v="5.16"/>
    <n v="3"/>
    <n v="0.2"/>
    <n v="0.83850000000000002"/>
    <x v="38"/>
    <n v="4.3215000000000003"/>
    <n v="1.2964500000000001"/>
  </r>
  <r>
    <n v="3456"/>
    <s v="EMEA-2022-166485"/>
    <d v="2022-02-20T00:00:00"/>
    <n v="20220220"/>
    <s v="Joanne Robertson"/>
    <s v="South Africa"/>
    <s v="Johannesburg"/>
    <s v="EMEA"/>
    <s v="MEA"/>
    <s v="Ford Motor"/>
    <x v="72"/>
    <s v="Manufacturing"/>
    <s v="SMB"/>
    <s v="Support"/>
    <s v="8GKF085XWK"/>
    <n v="16.495999999999999"/>
    <n v="2"/>
    <n v="0.2"/>
    <n v="5.5674000000000001"/>
    <x v="47"/>
    <n v="10.928599999999999"/>
    <n v="3.2785799999999998"/>
  </r>
  <r>
    <n v="3457"/>
    <s v="EMEA-2023-136448"/>
    <d v="2023-09-17T00:00:00"/>
    <n v="20230917"/>
    <s v="Victoria Ellison"/>
    <s v="France"/>
    <s v="Paris"/>
    <s v="EMEA"/>
    <s v="EU-WEST"/>
    <s v="Morgan Stanley"/>
    <x v="21"/>
    <s v="Finance"/>
    <s v="SMB"/>
    <s v="Data Smasher"/>
    <s v="GEDRY8E30Z"/>
    <n v="71.975999999999999"/>
    <n v="3"/>
    <n v="0.2"/>
    <n v="19.793399999999998"/>
    <x v="15"/>
    <n v="52.182600000000001"/>
    <n v="15.654779999999999"/>
  </r>
  <r>
    <n v="3462"/>
    <s v="APJ-2023-114258"/>
    <d v="2023-11-06T00:00:00"/>
    <n v="20231106"/>
    <s v="Max Hardacre"/>
    <s v="Japan"/>
    <s v="Aichi"/>
    <s v="APJ"/>
    <s v="JAPN"/>
    <s v="China National Petroleum"/>
    <x v="74"/>
    <s v="Energy"/>
    <s v="Strategic"/>
    <s v="Site Analytics"/>
    <s v="CAYXICWKNR"/>
    <n v="492.76799999999997"/>
    <n v="4"/>
    <n v="0.2"/>
    <n v="55.436399999999999"/>
    <x v="23"/>
    <n v="437.33159999999998"/>
    <n v="131.19947999999999"/>
  </r>
  <r>
    <n v="3463"/>
    <s v="AMER-2021-152611"/>
    <d v="2021-02-20T00:00:00"/>
    <n v="20210220"/>
    <s v="Harry McLean"/>
    <s v="Argentina"/>
    <s v="CÃ³rdoba"/>
    <s v="AMER"/>
    <s v="LATAM"/>
    <s v="Allstate"/>
    <x v="61"/>
    <s v="Finance"/>
    <s v="SMB"/>
    <s v="ChatBot Plugin"/>
    <s v="5I33HEMISX"/>
    <n v="286.79000000000002"/>
    <n v="7"/>
    <n v="0"/>
    <n v="74.565399999999997"/>
    <x v="36"/>
    <n v="212.22460000000001"/>
    <n v="63.667380000000001"/>
  </r>
  <r>
    <n v="3464"/>
    <s v="EMEA-2022-165470"/>
    <d v="2022-11-26T00:00:00"/>
    <n v="20221126"/>
    <s v="Chloe White"/>
    <s v="Germany"/>
    <s v="Berlin"/>
    <s v="EMEA"/>
    <s v="EU-WEST"/>
    <s v="Marathon Petroleum"/>
    <x v="80"/>
    <s v="Energy"/>
    <s v="Enterprise"/>
    <s v="Support"/>
    <s v="5Z7XP32D79"/>
    <n v="5.08"/>
    <n v="1"/>
    <n v="0.2"/>
    <n v="1.651"/>
    <x v="0"/>
    <n v="3.4289999999999998"/>
    <n v="1.0286999999999999"/>
  </r>
  <r>
    <n v="3465"/>
    <s v="EMEA-2023-128699"/>
    <d v="2023-12-04T00:00:00"/>
    <n v="20231204"/>
    <s v="Bernadette Hill"/>
    <s v="Germany"/>
    <s v="Berlin"/>
    <s v="EMEA"/>
    <s v="EU-WEST"/>
    <s v="Airbus"/>
    <x v="68"/>
    <s v="Manufacturing"/>
    <s v="SMB"/>
    <s v="Data Smasher"/>
    <s v="8HJINGUDS9"/>
    <n v="47.991999999999997"/>
    <n v="1"/>
    <n v="0.2"/>
    <n v="7.1988000000000003"/>
    <x v="22"/>
    <n v="40.793199999999999"/>
    <n v="12.237959999999999"/>
  </r>
  <r>
    <n v="3466"/>
    <s v="APJ-2021-147242"/>
    <d v="2021-09-10T00:00:00"/>
    <n v="20210910"/>
    <s v="Maria James"/>
    <s v="South Korea"/>
    <s v="Gwangju"/>
    <s v="APJ"/>
    <s v="APAC"/>
    <s v="Allianz"/>
    <x v="65"/>
    <s v="Finance"/>
    <s v="Strategic"/>
    <s v="OneView"/>
    <s v="KVY4I6EEN6"/>
    <n v="61.96"/>
    <n v="2"/>
    <n v="0"/>
    <n v="16.1096"/>
    <x v="11"/>
    <n v="45.8504"/>
    <n v="13.75512"/>
  </r>
  <r>
    <n v="3469"/>
    <s v="EMEA-2022-146143"/>
    <d v="2022-12-15T00:00:00"/>
    <n v="20221215"/>
    <s v="Joan Dickens"/>
    <s v="Ukraine"/>
    <s v="Kyiv"/>
    <s v="EMEA"/>
    <s v="EU-EAST"/>
    <s v="Allstate"/>
    <x v="61"/>
    <s v="Finance"/>
    <s v="SMB"/>
    <s v="SaaS Connector Pack"/>
    <s v="288PM2HJUU"/>
    <n v="133.38"/>
    <n v="6"/>
    <n v="0"/>
    <n v="58.687199999999997"/>
    <x v="5"/>
    <n v="74.692800000000005"/>
    <n v="22.40784"/>
  </r>
  <r>
    <n v="3470"/>
    <s v="EMEA-2021-100888"/>
    <d v="2021-04-06T00:00:00"/>
    <n v="20210406"/>
    <s v="Theresa Cameron"/>
    <s v="Sweden"/>
    <s v="Stockholm"/>
    <s v="EMEA"/>
    <s v="NOR"/>
    <s v="Siemens"/>
    <x v="13"/>
    <s v="Manufacturing"/>
    <s v="SMB"/>
    <s v="Support"/>
    <s v="1KOWE9DDQD"/>
    <n v="47.951999999999998"/>
    <n v="3"/>
    <n v="0.2"/>
    <n v="16.183800000000002"/>
    <x v="19"/>
    <n v="31.768199999999901"/>
    <n v="9.5304599999999695"/>
  </r>
  <r>
    <n v="3471"/>
    <s v="AMER-2022-150035"/>
    <d v="2022-12-02T00:00:00"/>
    <n v="20221202"/>
    <s v="Emma Thomson"/>
    <s v="United States"/>
    <s v="Los Angeles"/>
    <s v="AMER"/>
    <s v="NAMER"/>
    <s v="Oracle"/>
    <x v="29"/>
    <s v="Tech"/>
    <s v="SMB"/>
    <s v="SaaS Connector Pack"/>
    <s v="8XDYBDJ6VY"/>
    <n v="16.739999999999998"/>
    <n v="2"/>
    <n v="0"/>
    <n v="4.3524000000000003"/>
    <x v="5"/>
    <n v="12.3875999999999"/>
    <n v="3.7162799999999696"/>
  </r>
  <r>
    <n v="3472"/>
    <s v="AMER-2023-122644"/>
    <d v="2023-11-13T00:00:00"/>
    <n v="20231113"/>
    <s v="Vanessa White"/>
    <s v="Mexico"/>
    <s v="Mexico City"/>
    <s v="AMER"/>
    <s v="LATAM"/>
    <s v="Pfizer"/>
    <x v="6"/>
    <s v="Healthcare"/>
    <s v="Strategic"/>
    <s v="Support"/>
    <s v="QWSBQ3SZ48"/>
    <n v="10.848000000000001"/>
    <n v="2"/>
    <n v="0.2"/>
    <n v="3.5255999999999998"/>
    <x v="23"/>
    <n v="7.3224"/>
    <n v="2.19672"/>
  </r>
  <r>
    <n v="3474"/>
    <s v="AMER-2023-111815"/>
    <d v="2023-03-04T00:00:00"/>
    <n v="20230304"/>
    <s v="Sean Scott"/>
    <s v="Brazil"/>
    <s v="Rio de Janeiro"/>
    <s v="AMER"/>
    <s v="LATAM"/>
    <s v="Prudential Financial"/>
    <x v="43"/>
    <s v="Finance"/>
    <s v="SMB"/>
    <s v="FinanceHub"/>
    <s v="QKO73E3SX7"/>
    <n v="180.98"/>
    <n v="1"/>
    <n v="0"/>
    <n v="47.0548"/>
    <x v="42"/>
    <n v="133.92519999999999"/>
    <n v="40.177559999999993"/>
  </r>
  <r>
    <n v="3476"/>
    <s v="APJ-2022-144911"/>
    <d v="2022-11-28T00:00:00"/>
    <n v="20221128"/>
    <s v="Connor McDonald"/>
    <s v="Indonesia"/>
    <s v="Jakarta"/>
    <s v="APJ"/>
    <s v="APAC"/>
    <s v="Chevron"/>
    <x v="0"/>
    <s v="Energy"/>
    <s v="Strategic"/>
    <s v="Data Smasher"/>
    <s v="CE4WV873K6"/>
    <n v="34.950000000000003"/>
    <n v="5"/>
    <n v="0"/>
    <n v="15.378"/>
    <x v="0"/>
    <n v="19.571999999999999"/>
    <n v="5.8715999999999999"/>
  </r>
  <r>
    <n v="3478"/>
    <s v="APJ-2020-143385"/>
    <d v="2020-08-31T00:00:00"/>
    <n v="20200831"/>
    <s v="Justin Randall"/>
    <s v="New Zealand"/>
    <s v="Wellington"/>
    <s v="APJ"/>
    <s v="ANZ"/>
    <s v="Wells Fargo"/>
    <x v="9"/>
    <s v="Finance"/>
    <s v="SMB"/>
    <s v="Data Smasher"/>
    <s v="BK3JX0HZQG"/>
    <n v="92.52"/>
    <n v="9"/>
    <n v="0"/>
    <n v="18.504000000000001"/>
    <x v="9"/>
    <n v="74.015999999999906"/>
    <n v="22.20479999999997"/>
  </r>
  <r>
    <n v="3479"/>
    <s v="AMER-2022-131289"/>
    <d v="2022-12-09T00:00:00"/>
    <n v="20221209"/>
    <s v="Lisa Lee"/>
    <s v="United States"/>
    <s v="Los Angeles"/>
    <s v="AMER"/>
    <s v="NAMER"/>
    <s v="Boeing"/>
    <x v="36"/>
    <s v="Manufacturing"/>
    <s v="Strategic"/>
    <s v="ChatBot Plugin"/>
    <s v="CE9H7T2LUL"/>
    <n v="8.56"/>
    <n v="2"/>
    <n v="0"/>
    <n v="2.4824000000000002"/>
    <x v="5"/>
    <n v="6.0776000000000003"/>
    <n v="1.82328"/>
  </r>
  <r>
    <n v="3482"/>
    <s v="EMEA-2020-124023"/>
    <d v="2020-04-07T00:00:00"/>
    <n v="20200407"/>
    <s v="Trevor Simpson"/>
    <s v="Portugal"/>
    <s v="Lisboa"/>
    <s v="EMEA"/>
    <s v="EU-WEST"/>
    <s v="Pemex"/>
    <x v="18"/>
    <s v="Energy"/>
    <s v="SMB"/>
    <s v="SaaS Connector Pack"/>
    <s v="A1JRA9SIWZ"/>
    <n v="8.9600000000000009"/>
    <n v="2"/>
    <n v="0"/>
    <n v="2.7776000000000001"/>
    <x v="41"/>
    <n v="6.1824000000000003"/>
    <n v="1.8547199999999999"/>
  </r>
  <r>
    <n v="3483"/>
    <s v="EMEA-2020-124688"/>
    <d v="2020-08-27T00:00:00"/>
    <n v="20200827"/>
    <s v="Warren Reid"/>
    <s v="Spain"/>
    <s v="Madrid"/>
    <s v="EMEA"/>
    <s v="EU-WEST"/>
    <s v="Wells Fargo"/>
    <x v="9"/>
    <s v="Finance"/>
    <s v="Strategic"/>
    <s v="Site Analytics"/>
    <s v="6ISJQN3YZM"/>
    <n v="579.95000000000005"/>
    <n v="5"/>
    <n v="0"/>
    <n v="168.18549999999999"/>
    <x v="9"/>
    <n v="411.7645"/>
    <n v="123.52934999999999"/>
  </r>
  <r>
    <n v="3486"/>
    <s v="APJ-2022-151169"/>
    <d v="2022-10-22T00:00:00"/>
    <n v="20221022"/>
    <s v="Pippa Edmunds"/>
    <s v="Philippines"/>
    <s v="Manila"/>
    <s v="APJ"/>
    <s v="APAC"/>
    <s v="BNP Paribas"/>
    <x v="3"/>
    <s v="Finance"/>
    <s v="Strategic"/>
    <s v="ContactMatcher"/>
    <s v="O1YJPN644L"/>
    <n v="7.92"/>
    <n v="4"/>
    <n v="0"/>
    <n v="3.5640000000000001"/>
    <x v="32"/>
    <n v="4.3559999999999999"/>
    <n v="1.3068"/>
  </r>
  <r>
    <n v="3487"/>
    <s v="EMEA-2022-134761"/>
    <d v="2022-12-01T00:00:00"/>
    <n v="20221201"/>
    <s v="Karen Taylor"/>
    <s v="Sweden"/>
    <s v="Stockholm"/>
    <s v="EMEA"/>
    <s v="NOR"/>
    <s v="Coca-Cola"/>
    <x v="87"/>
    <s v="Consumer Products"/>
    <s v="SMB"/>
    <s v="Site Analytics"/>
    <s v="5EAT7M99KN"/>
    <n v="36.192"/>
    <n v="1"/>
    <n v="0.2"/>
    <n v="2.7143999999999999"/>
    <x v="5"/>
    <n v="33.477600000000002"/>
    <n v="10.043280000000001"/>
  </r>
  <r>
    <n v="3488"/>
    <s v="EMEA-2023-120705"/>
    <d v="2023-09-06T00:00:00"/>
    <n v="20230906"/>
    <s v="Dan Hunter"/>
    <s v="Germany"/>
    <s v="Stuttgart"/>
    <s v="EMEA"/>
    <s v="EU-WEST"/>
    <s v="AmerisourceBergen"/>
    <x v="52"/>
    <s v="Healthcare"/>
    <s v="Enterprise"/>
    <s v="Marketing Suite - Gold"/>
    <s v="EKVQREVNNS"/>
    <n v="147.184"/>
    <n v="2"/>
    <n v="0.2"/>
    <n v="-29.436800000000002"/>
    <x v="15"/>
    <n v="176.6208"/>
    <n v="52.986240000000002"/>
  </r>
  <r>
    <n v="3489"/>
    <s v="APJ-2021-157322"/>
    <d v="2021-07-02T00:00:00"/>
    <n v="20210702"/>
    <s v="Gordon Baker"/>
    <s v="Australia"/>
    <s v="Canberra"/>
    <s v="APJ"/>
    <s v="ANZ"/>
    <s v="ConocoPhillips"/>
    <x v="75"/>
    <s v="Energy"/>
    <s v="SMB"/>
    <s v="FinanceHub"/>
    <s v="LOTH1M8675"/>
    <n v="408.42200000000003"/>
    <n v="2"/>
    <n v="0.3"/>
    <n v="-5.8346"/>
    <x v="38"/>
    <n v="414.25659999999999"/>
    <n v="124.27697999999999"/>
  </r>
  <r>
    <n v="3494"/>
    <s v="EMEA-2023-142034"/>
    <d v="2023-09-25T00:00:00"/>
    <n v="20230925"/>
    <s v="James Butler"/>
    <s v="Luxembourg"/>
    <s v="Luxembourg"/>
    <s v="EMEA"/>
    <s v="EU-WEST"/>
    <s v="Berkshire Hathaway"/>
    <x v="90"/>
    <s v="Finance"/>
    <s v="Strategic"/>
    <s v="Data Smasher"/>
    <s v="J690RLWS1K"/>
    <n v="72"/>
    <n v="4"/>
    <n v="0"/>
    <n v="12.96"/>
    <x v="15"/>
    <n v="59.04"/>
    <n v="17.712"/>
  </r>
  <r>
    <n v="3497"/>
    <s v="AMER-2022-107328"/>
    <d v="2022-08-09T00:00:00"/>
    <n v="20220809"/>
    <s v="Zoe Bond"/>
    <s v="United States"/>
    <s v="New York City"/>
    <s v="AMER"/>
    <s v="NAMER"/>
    <s v="Walt Disney"/>
    <x v="91"/>
    <s v="Communications"/>
    <s v="Enterprise"/>
    <s v="ContactMatcher"/>
    <s v="RMLIVPDSY7"/>
    <n v="513.024"/>
    <n v="2"/>
    <n v="0.2"/>
    <n v="12.8256"/>
    <x v="28"/>
    <n v="500.19839999999999"/>
    <n v="150.05951999999999"/>
  </r>
  <r>
    <n v="3500"/>
    <s v="EMEA-2022-108616"/>
    <d v="2022-09-30T00:00:00"/>
    <n v="20220930"/>
    <s v="Joanne Walsh"/>
    <s v="Portugal"/>
    <s v="Lisboa"/>
    <s v="EMEA"/>
    <s v="EU-WEST"/>
    <s v="Lowes"/>
    <x v="71"/>
    <s v="Retail"/>
    <s v="SMB"/>
    <s v="Data Smasher"/>
    <s v="JU19W7079H"/>
    <n v="209.97"/>
    <n v="3"/>
    <n v="0"/>
    <n v="71.389799999999994"/>
    <x v="21"/>
    <n v="138.58019999999999"/>
    <n v="41.574059999999996"/>
  </r>
  <r>
    <n v="3503"/>
    <s v="APJ-2023-125115"/>
    <d v="2023-04-11T00:00:00"/>
    <n v="20230411"/>
    <s v="Dominic Burgess"/>
    <s v="Japan"/>
    <s v="Chiba"/>
    <s v="APJ"/>
    <s v="JAPN"/>
    <s v="Petrobras"/>
    <x v="85"/>
    <s v="Energy"/>
    <s v="SMB"/>
    <s v="Support"/>
    <s v="SGNQHB8IUQ"/>
    <n v="10.368"/>
    <n v="2"/>
    <n v="0.2"/>
    <n v="3.6288"/>
    <x v="4"/>
    <n v="6.7392000000000003"/>
    <n v="2.02176"/>
  </r>
  <r>
    <n v="3505"/>
    <s v="EMEA-2022-150945"/>
    <d v="2022-12-19T00:00:00"/>
    <n v="20221219"/>
    <s v="Warren McGrath"/>
    <s v="United Kingdom"/>
    <s v="London"/>
    <s v="EMEA"/>
    <s v="UKIR"/>
    <s v="Huawei"/>
    <x v="93"/>
    <s v="Tech"/>
    <s v="Enterprise"/>
    <s v="Marketing Suite - Gold"/>
    <s v="L4XUSPWU52"/>
    <n v="900.08"/>
    <n v="4"/>
    <n v="0"/>
    <n v="117.0104"/>
    <x v="5"/>
    <n v="783.06960000000004"/>
    <n v="234.92088000000001"/>
  </r>
  <r>
    <n v="3506"/>
    <s v="APJ-2020-166863"/>
    <d v="2020-06-20T00:00:00"/>
    <n v="20200620"/>
    <s v="Grace Bell"/>
    <s v="Japan"/>
    <s v="Ibaraki"/>
    <s v="APJ"/>
    <s v="JAPN"/>
    <s v="ConocoPhillips"/>
    <x v="75"/>
    <s v="Energy"/>
    <s v="SMB"/>
    <s v="Site Analytics"/>
    <s v="4XKW6S0JNK"/>
    <n v="201.584"/>
    <n v="2"/>
    <n v="0.2"/>
    <n v="20.1584"/>
    <x v="3"/>
    <n v="181.4256"/>
    <n v="54.427680000000002"/>
  </r>
  <r>
    <n v="3513"/>
    <s v="APJ-2023-140326"/>
    <d v="2023-09-05T00:00:00"/>
    <n v="20230905"/>
    <s v="Harry McGrath"/>
    <s v="Australia"/>
    <s v="Sydney"/>
    <s v="APJ"/>
    <s v="ANZ"/>
    <s v="Valero Energy"/>
    <x v="37"/>
    <s v="Energy"/>
    <s v="Strategic"/>
    <s v="Marketing Suite"/>
    <s v="M8BDY7YI2K"/>
    <n v="825.17399999999998"/>
    <n v="9"/>
    <n v="0.3"/>
    <n v="-117.88200000000001"/>
    <x v="15"/>
    <n v="943.05600000000004"/>
    <n v="282.91680000000002"/>
  </r>
  <r>
    <n v="3516"/>
    <s v="EMEA-2022-168536"/>
    <d v="2022-12-21T00:00:00"/>
    <n v="20221221"/>
    <s v="Bella Morgan"/>
    <s v="Ukraine"/>
    <s v="Kyiv"/>
    <s v="EMEA"/>
    <s v="EU-EAST"/>
    <s v="Johnson &amp; Johnson"/>
    <x v="53"/>
    <s v="Healthcare"/>
    <s v="SMB"/>
    <s v="Data Smasher"/>
    <s v="O5QBNGWAUL"/>
    <n v="66.3"/>
    <n v="3"/>
    <n v="0"/>
    <n v="8.6189999999999998"/>
    <x v="5"/>
    <n v="57.680999999999997"/>
    <n v="17.304299999999998"/>
  </r>
  <r>
    <n v="3517"/>
    <s v="EMEA-2022-113649"/>
    <d v="2022-08-10T00:00:00"/>
    <n v="20220810"/>
    <s v="Angela Parsons"/>
    <s v="Sweden"/>
    <s v="Gothenburg"/>
    <s v="EMEA"/>
    <s v="NOR"/>
    <s v="AmerisourceBergen"/>
    <x v="52"/>
    <s v="Healthcare"/>
    <s v="SMB"/>
    <s v="Support"/>
    <s v="ZWI3Z3H66Q"/>
    <n v="30.815999999999999"/>
    <n v="9"/>
    <n v="0.2"/>
    <n v="9.6300000000000008"/>
    <x v="28"/>
    <n v="21.186"/>
    <n v="6.3557999999999995"/>
  </r>
  <r>
    <n v="3520"/>
    <s v="APJ-2021-124975"/>
    <d v="2021-06-22T00:00:00"/>
    <n v="20210622"/>
    <s v="Dan Hunter"/>
    <s v="Australia"/>
    <s v="Melbourne"/>
    <s v="APJ"/>
    <s v="ANZ"/>
    <s v="AmerisourceBergen"/>
    <x v="52"/>
    <s v="Healthcare"/>
    <s v="Enterprise"/>
    <s v="ContactMatcher"/>
    <s v="YUNZQWF5L6"/>
    <n v="796.42499999999995"/>
    <n v="7"/>
    <n v="0.5"/>
    <n v="-525.64049999999997"/>
    <x v="40"/>
    <n v="1322.0654999999999"/>
    <n v="396.61964999999998"/>
  </r>
  <r>
    <n v="3521"/>
    <s v="AMER-2021-168767"/>
    <d v="2021-04-10T00:00:00"/>
    <n v="20210410"/>
    <s v="Ella King"/>
    <s v="United States"/>
    <s v="Houston"/>
    <s v="AMER"/>
    <s v="NAMER"/>
    <s v="Aetna"/>
    <x v="28"/>
    <s v="Healthcare"/>
    <s v="Strategic"/>
    <s v="ContactMatcher"/>
    <s v="YQF0UXW1U3"/>
    <n v="12.832000000000001"/>
    <n v="2"/>
    <n v="0.2"/>
    <n v="4.3308"/>
    <x v="19"/>
    <n v="8.5012000000000008"/>
    <n v="2.55036"/>
  </r>
  <r>
    <n v="3522"/>
    <s v="EMEA-2022-114482"/>
    <d v="2022-11-22T00:00:00"/>
    <n v="20221122"/>
    <s v="Liam Robertson"/>
    <s v="Netherlands"/>
    <s v="Amsterdam"/>
    <s v="EMEA"/>
    <s v="EU-WEST"/>
    <s v="Walt Disney"/>
    <x v="91"/>
    <s v="Communications"/>
    <s v="Strategic"/>
    <s v="Support"/>
    <s v="O52RHBMEEC"/>
    <n v="40.46"/>
    <n v="7"/>
    <n v="0"/>
    <n v="19.825399999999998"/>
    <x v="0"/>
    <n v="20.634599999999999"/>
    <n v="6.1903799999999993"/>
  </r>
  <r>
    <n v="3524"/>
    <s v="AMER-2022-137673"/>
    <d v="2022-09-06T00:00:00"/>
    <n v="20220906"/>
    <s v="Michael Forsyth"/>
    <s v="United States"/>
    <s v="Seattle"/>
    <s v="AMER"/>
    <s v="NAMER"/>
    <s v="Siemens"/>
    <x v="13"/>
    <s v="Manufacturing"/>
    <s v="Strategic"/>
    <s v="Data Smasher"/>
    <s v="B36EXGUM1A"/>
    <n v="116"/>
    <n v="8"/>
    <n v="0"/>
    <n v="29"/>
    <x v="21"/>
    <n v="87"/>
    <n v="26.099999999999998"/>
  </r>
  <r>
    <n v="3525"/>
    <s v="APJ-2022-132731"/>
    <d v="2022-11-25T00:00:00"/>
    <n v="20221125"/>
    <s v="Julian Morrison"/>
    <s v="Japan"/>
    <s v="Aichi"/>
    <s v="APJ"/>
    <s v="JAPN"/>
    <s v="FedEx"/>
    <x v="46"/>
    <s v="Transportation"/>
    <s v="SMB"/>
    <s v="Site Analytics"/>
    <s v="QKSVDLZ3F8"/>
    <n v="657.55200000000002"/>
    <n v="6"/>
    <n v="0.2"/>
    <n v="49.316400000000002"/>
    <x v="0"/>
    <n v="608.23559999999998"/>
    <n v="182.47067999999999"/>
  </r>
  <r>
    <n v="3526"/>
    <s v="EMEA-2023-148922"/>
    <d v="2023-12-11T00:00:00"/>
    <n v="20231211"/>
    <s v="Molly Watson"/>
    <s v="Ukraine"/>
    <s v="Kyiv"/>
    <s v="EMEA"/>
    <s v="EU-EAST"/>
    <s v="Philip Morris International"/>
    <x v="39"/>
    <s v="Consumer Products"/>
    <s v="Enterprise"/>
    <s v="Data Smasher"/>
    <s v="VX30CHU7I7"/>
    <n v="599.97"/>
    <n v="3"/>
    <n v="0"/>
    <n v="257.9871"/>
    <x v="22"/>
    <n v="341.98289999999997"/>
    <n v="102.59486999999999"/>
  </r>
  <r>
    <n v="3529"/>
    <s v="AMER-2022-130680"/>
    <d v="2022-06-25T00:00:00"/>
    <n v="20220625"/>
    <s v="Zoe Ferguson"/>
    <s v="United States"/>
    <s v="Seattle"/>
    <s v="AMER"/>
    <s v="NAMER"/>
    <s v="Cigna"/>
    <x v="69"/>
    <s v="Healthcare"/>
    <s v="SMB"/>
    <s v="Site Analytics"/>
    <s v="PG25J4ITXA"/>
    <n v="38.24"/>
    <n v="4"/>
    <n v="0.2"/>
    <n v="-9.56"/>
    <x v="1"/>
    <n v="47.8"/>
    <n v="14.339999999999998"/>
  </r>
  <r>
    <n v="3530"/>
    <s v="EMEA-2021-141145"/>
    <d v="2021-09-17T00:00:00"/>
    <n v="20210917"/>
    <s v="Leonard Poole"/>
    <s v="Germany"/>
    <s v="Nuremberg"/>
    <s v="EMEA"/>
    <s v="EU-WEST"/>
    <s v="Trafigura Group"/>
    <x v="40"/>
    <s v="Finance"/>
    <s v="SMB"/>
    <s v="Data Smasher"/>
    <s v="7T34XPH2V1"/>
    <n v="87.168000000000006"/>
    <n v="3"/>
    <n v="0.2"/>
    <n v="10.896000000000001"/>
    <x v="11"/>
    <n v="76.272000000000006"/>
    <n v="22.881600000000002"/>
  </r>
  <r>
    <n v="3531"/>
    <s v="APJ-2022-152835"/>
    <d v="2022-05-20T00:00:00"/>
    <n v="20220520"/>
    <s v="Edward Berry"/>
    <s v="India"/>
    <s v="Mumbai"/>
    <s v="APJ"/>
    <s v="IND"/>
    <s v="Sony"/>
    <x v="20"/>
    <s v="Tech"/>
    <s v="Strategic"/>
    <s v="ChatBot Plugin"/>
    <s v="M5IDUKL184"/>
    <n v="21.4"/>
    <n v="5"/>
    <n v="0"/>
    <n v="6.2060000000000004"/>
    <x v="35"/>
    <n v="15.1939999999999"/>
    <n v="4.5581999999999701"/>
  </r>
  <r>
    <n v="3532"/>
    <s v="EMEA-2022-155565"/>
    <d v="2022-05-29T00:00:00"/>
    <n v="20220529"/>
    <s v="Maria James"/>
    <s v="United Kingdom"/>
    <s v="London"/>
    <s v="EMEA"/>
    <s v="UKIR"/>
    <s v="Allianz"/>
    <x v="65"/>
    <s v="Finance"/>
    <s v="Strategic"/>
    <s v="Support"/>
    <s v="4NH3EKHEGQ"/>
    <n v="54.9"/>
    <n v="5"/>
    <n v="0"/>
    <n v="15.372"/>
    <x v="35"/>
    <n v="39.527999999999999"/>
    <n v="11.8584"/>
  </r>
  <r>
    <n v="3533"/>
    <s v="AMER-2020-110849"/>
    <d v="2020-04-18T00:00:00"/>
    <n v="20200418"/>
    <s v="Gordon Parr"/>
    <s v="United States"/>
    <s v="New York City"/>
    <s v="AMER"/>
    <s v="NAMER"/>
    <s v="Aetna"/>
    <x v="28"/>
    <s v="Healthcare"/>
    <s v="SMB"/>
    <s v="Big Ol Database"/>
    <s v="48UEDI42ND"/>
    <n v="287.96800000000002"/>
    <n v="4"/>
    <n v="0.2"/>
    <n v="97.1892"/>
    <x v="41"/>
    <n v="190.77879999999999"/>
    <n v="57.233639999999994"/>
  </r>
  <r>
    <n v="3537"/>
    <s v="EMEA-2022-145842"/>
    <d v="2022-06-18T00:00:00"/>
    <n v="20220618"/>
    <s v="Elizabeth Hughes"/>
    <s v="United Kingdom"/>
    <s v="London"/>
    <s v="EMEA"/>
    <s v="UKIR"/>
    <s v="Enel"/>
    <x v="78"/>
    <s v="Energy"/>
    <s v="SMB"/>
    <s v="Marketing Suite - Gold"/>
    <s v="B4JLVUKPLV"/>
    <n v="40.74"/>
    <n v="3"/>
    <n v="0"/>
    <n v="0.40739999999999998"/>
    <x v="1"/>
    <n v="40.332599999999999"/>
    <n v="12.099779999999999"/>
  </r>
  <r>
    <n v="3538"/>
    <s v="EMEA-2020-158771"/>
    <d v="2020-05-09T00:00:00"/>
    <n v="20200509"/>
    <s v="Charles Hart"/>
    <s v="Ireland"/>
    <s v="Dublin"/>
    <s v="EMEA"/>
    <s v="UKIR"/>
    <s v="HonHai Precision Industry"/>
    <x v="54"/>
    <s v="Tech"/>
    <s v="Strategic"/>
    <s v="Marketing Suite - Gold"/>
    <s v="7V4KIXM7Q4"/>
    <n v="83.25"/>
    <n v="3"/>
    <n v="0"/>
    <n v="14.984999999999999"/>
    <x v="8"/>
    <n v="68.265000000000001"/>
    <n v="20.479499999999998"/>
  </r>
  <r>
    <n v="3542"/>
    <s v="AMER-2022-157511"/>
    <d v="2022-09-19T00:00:00"/>
    <n v="20220919"/>
    <s v="Irene Walsh"/>
    <s v="Mexico"/>
    <s v="Mexico City"/>
    <s v="AMER"/>
    <s v="LATAM"/>
    <s v="Wells Fargo"/>
    <x v="9"/>
    <s v="Finance"/>
    <s v="SMB"/>
    <s v="SaaS Connector Pack"/>
    <s v="YBG6C2I1KP"/>
    <n v="5.3520000000000003"/>
    <n v="3"/>
    <n v="0.2"/>
    <n v="1.6055999999999999"/>
    <x v="21"/>
    <n v="3.7464"/>
    <n v="1.12392"/>
  </r>
  <r>
    <n v="3545"/>
    <s v="APJ-2023-121216"/>
    <d v="2023-12-24T00:00:00"/>
    <n v="20231224"/>
    <s v="Faith Robertson"/>
    <s v="Japan"/>
    <s v="Sapporo"/>
    <s v="APJ"/>
    <s v="JAPN"/>
    <s v="Anthem"/>
    <x v="84"/>
    <s v="Healthcare"/>
    <s v="SMB"/>
    <s v="Support"/>
    <s v="CA71JMKXNR"/>
    <n v="28.672000000000001"/>
    <n v="8"/>
    <n v="0.2"/>
    <n v="10.393599999999999"/>
    <x v="22"/>
    <n v="18.278400000000001"/>
    <n v="5.4835200000000004"/>
  </r>
  <r>
    <n v="3547"/>
    <s v="EMEA-2023-155292"/>
    <d v="2023-10-31T00:00:00"/>
    <n v="20231031"/>
    <s v="Amy Simpson"/>
    <s v="Ireland"/>
    <s v="Dublin"/>
    <s v="EMEA"/>
    <s v="UKIR"/>
    <s v="Kroger"/>
    <x v="57"/>
    <s v="Retail"/>
    <s v="Enterprise"/>
    <s v="Marketing Suite - Gold"/>
    <s v="AG0K42AH8Y"/>
    <n v="105.98"/>
    <n v="7"/>
    <n v="0"/>
    <n v="4.2392000000000003"/>
    <x v="13"/>
    <n v="101.74079999999999"/>
    <n v="30.522239999999996"/>
  </r>
  <r>
    <n v="3551"/>
    <s v="APJ-2022-152555"/>
    <d v="2022-03-30T00:00:00"/>
    <n v="20220330"/>
    <s v="Andrea Hughes"/>
    <s v="Australia"/>
    <s v="Sydney"/>
    <s v="APJ"/>
    <s v="ANZ"/>
    <s v="Royal Dutch Shell"/>
    <x v="2"/>
    <s v="Energy"/>
    <s v="Enterprise"/>
    <s v="Support"/>
    <s v="UNVBFYAA4A"/>
    <n v="45.527999999999999"/>
    <n v="3"/>
    <n v="0.2"/>
    <n v="15.934799999999999"/>
    <x v="17"/>
    <n v="29.5932"/>
    <n v="8.8779599999999999"/>
  </r>
  <r>
    <n v="3554"/>
    <s v="EMEA-2023-107832"/>
    <d v="2023-11-24T00:00:00"/>
    <n v="20231124"/>
    <s v="Frank Newman"/>
    <s v="France"/>
    <s v="Paris"/>
    <s v="EMEA"/>
    <s v="EU-WEST"/>
    <s v="CVS Health"/>
    <x v="48"/>
    <s v="Retail"/>
    <s v="Strategic"/>
    <s v="ContactMatcher"/>
    <s v="Z4LP4BBO4J"/>
    <n v="7.476"/>
    <n v="1"/>
    <n v="0.7"/>
    <n v="-5.9808000000000003"/>
    <x v="23"/>
    <n v="13.456799999999999"/>
    <n v="4.0370399999999993"/>
  </r>
  <r>
    <n v="3555"/>
    <s v="AMER-2020-120838"/>
    <d v="2020-03-23T00:00:00"/>
    <n v="20200323"/>
    <s v="Katherine Dowd"/>
    <s v="United States"/>
    <s v="New York City"/>
    <s v="AMER"/>
    <s v="NAMER"/>
    <s v="Morgan Stanley"/>
    <x v="21"/>
    <s v="Finance"/>
    <s v="SMB"/>
    <s v="Marketing Suite - Gold"/>
    <s v="0KGKWVD1DF"/>
    <n v="330.4"/>
    <n v="2"/>
    <n v="0"/>
    <n v="85.903999999999996"/>
    <x v="34"/>
    <n v="244.49599999999899"/>
    <n v="73.348799999999699"/>
  </r>
  <r>
    <n v="3557"/>
    <s v="AMER-2023-118542"/>
    <d v="2023-12-02T00:00:00"/>
    <n v="20231202"/>
    <s v="Amelia Martin"/>
    <s v="United States"/>
    <s v="New York City"/>
    <s v="AMER"/>
    <s v="NAMER"/>
    <s v="Walmart"/>
    <x v="41"/>
    <s v="Retail"/>
    <s v="SMB"/>
    <s v="Support"/>
    <s v="9Y5IYCNHPD"/>
    <n v="45.36"/>
    <n v="7"/>
    <n v="0"/>
    <n v="21.7728"/>
    <x v="22"/>
    <n v="23.587199999999999"/>
    <n v="7.0761599999999998"/>
  </r>
  <r>
    <n v="3559"/>
    <s v="AMER-2023-152737"/>
    <d v="2023-11-08T00:00:00"/>
    <n v="20231108"/>
    <s v="Austin Randall"/>
    <s v="United States"/>
    <s v="Los Angeles"/>
    <s v="AMER"/>
    <s v="NAMER"/>
    <s v="Johnson &amp; Johnson"/>
    <x v="53"/>
    <s v="Healthcare"/>
    <s v="SMB"/>
    <s v="ContactMatcher"/>
    <s v="6E59MDR2QP"/>
    <n v="21.792000000000002"/>
    <n v="4"/>
    <n v="0.2"/>
    <n v="7.6272000000000002"/>
    <x v="23"/>
    <n v="14.1648"/>
    <n v="4.2494399999999999"/>
  </r>
  <r>
    <n v="3561"/>
    <s v="AMER-2023-109757"/>
    <d v="2023-09-05T00:00:00"/>
    <n v="20230905"/>
    <s v="Carol Forsyth"/>
    <s v="Mexico"/>
    <s v="Guadalajara"/>
    <s v="AMER"/>
    <s v="LATAM"/>
    <s v="Nestle"/>
    <x v="38"/>
    <s v="Consumer Products"/>
    <s v="SMB"/>
    <s v="ChatBot Plugin"/>
    <s v="BYVNHEPE45"/>
    <n v="8.2560000000000002"/>
    <n v="4"/>
    <n v="0.2"/>
    <n v="0.61919999999999997"/>
    <x v="15"/>
    <n v="7.6368"/>
    <n v="2.2910399999999997"/>
  </r>
  <r>
    <n v="3565"/>
    <s v="AMER-2022-130029"/>
    <d v="2022-07-04T00:00:00"/>
    <n v="20220704"/>
    <s v="Anna Hemmings"/>
    <s v="United States"/>
    <s v="New York City"/>
    <s v="AMER"/>
    <s v="NAMER"/>
    <s v="Microsoft"/>
    <x v="5"/>
    <s v="Tech"/>
    <s v="SMB"/>
    <s v="Support"/>
    <s v="ZOQ949660R"/>
    <n v="12.96"/>
    <n v="2"/>
    <n v="0"/>
    <n v="6.2207999999999997"/>
    <x v="16"/>
    <n v="6.7392000000000003"/>
    <n v="2.02176"/>
  </r>
  <r>
    <n v="3567"/>
    <s v="EMEA-2023-103877"/>
    <d v="2023-09-08T00:00:00"/>
    <n v="20230908"/>
    <s v="Isaac Paterson"/>
    <s v="Poland"/>
    <s v="Warsaw"/>
    <s v="EMEA"/>
    <s v="EU-WEST"/>
    <s v="Phillips 66"/>
    <x v="1"/>
    <s v="Energy"/>
    <s v="Enterprise"/>
    <s v="ContactMatcher"/>
    <s v="4V0PFFN770"/>
    <n v="1577.94"/>
    <n v="3"/>
    <n v="0"/>
    <n v="757.41120000000001"/>
    <x v="15"/>
    <n v="820.52880000000005"/>
    <n v="246.15863999999999"/>
  </r>
  <r>
    <n v="3568"/>
    <s v="APJ-2022-137176"/>
    <d v="2022-09-10T00:00:00"/>
    <n v="20220910"/>
    <s v="Christian Kerr"/>
    <s v="Japan"/>
    <s v="Aichi"/>
    <s v="APJ"/>
    <s v="JAPN"/>
    <s v="Volkswagen"/>
    <x v="58"/>
    <s v="Manufacturing"/>
    <s v="Enterprise"/>
    <s v="SaaS Connector Pack"/>
    <s v="M68K9U5FYZ"/>
    <n v="15.007999999999999"/>
    <n v="4"/>
    <n v="0.6"/>
    <n v="-12.006399999999999"/>
    <x v="21"/>
    <n v="27.014399999999998"/>
    <n v="8.1043199999999995"/>
  </r>
  <r>
    <n v="3569"/>
    <s v="AMER-2023-168109"/>
    <d v="2023-07-04T00:00:00"/>
    <n v="20230704"/>
    <s v="Jack Graham"/>
    <s v="Canada"/>
    <s v="Toronto"/>
    <s v="AMER"/>
    <s v="NAMER"/>
    <s v="Microsoft"/>
    <x v="5"/>
    <s v="Tech"/>
    <s v="Enterprise"/>
    <s v="Data Smasher"/>
    <s v="OMK8EWCU4I"/>
    <n v="59.98"/>
    <n v="2"/>
    <n v="0"/>
    <n v="26.391200000000001"/>
    <x v="10"/>
    <n v="33.5887999999999"/>
    <n v="10.076639999999969"/>
  </r>
  <r>
    <n v="3573"/>
    <s v="APJ-2023-126081"/>
    <d v="2023-06-30T00:00:00"/>
    <n v="20230630"/>
    <s v="Julian Glover"/>
    <s v="Japan"/>
    <s v="Sapporo"/>
    <s v="APJ"/>
    <s v="JAPN"/>
    <s v="Fannie Mae"/>
    <x v="27"/>
    <s v="Finance"/>
    <s v="Strategic"/>
    <s v="Support"/>
    <s v="3QU3JI8ZXP"/>
    <n v="5.1840000000000002"/>
    <n v="1"/>
    <n v="0.2"/>
    <n v="1.8144"/>
    <x v="27"/>
    <n v="3.3696000000000002"/>
    <n v="1.01088"/>
  </r>
  <r>
    <n v="3574"/>
    <s v="EMEA-2023-117023"/>
    <d v="2023-08-08T00:00:00"/>
    <n v="20230808"/>
    <s v="Joan Ball"/>
    <s v="United Kingdom"/>
    <s v="Leeds"/>
    <s v="EMEA"/>
    <s v="UKIR"/>
    <s v="Enel"/>
    <x v="78"/>
    <s v="Energy"/>
    <s v="SMB"/>
    <s v="ChatBot Plugin"/>
    <s v="8GKE23O4L2"/>
    <n v="11.68"/>
    <n v="2"/>
    <n v="0"/>
    <n v="5.4896000000000003"/>
    <x v="43"/>
    <n v="6.1903999999999897"/>
    <n v="1.8571199999999968"/>
  </r>
  <r>
    <n v="3576"/>
    <s v="EMEA-2021-143532"/>
    <d v="2021-03-19T00:00:00"/>
    <n v="20210319"/>
    <s v="Joshua Glover"/>
    <s v="Germany"/>
    <s v="Mannheim"/>
    <s v="EMEA"/>
    <s v="EU-WEST"/>
    <s v="Sprint Nextel"/>
    <x v="64"/>
    <s v="Communications"/>
    <s v="SMB"/>
    <s v="Support"/>
    <s v="0RTR4FZXCE"/>
    <n v="14.496"/>
    <n v="3"/>
    <n v="0.2"/>
    <n v="4.8924000000000003"/>
    <x v="29"/>
    <n v="9.6036000000000001"/>
    <n v="2.8810799999999999"/>
  </r>
  <r>
    <n v="3577"/>
    <s v="AMER-2022-103163"/>
    <d v="2022-06-08T00:00:00"/>
    <n v="20220608"/>
    <s v="Una Hudson"/>
    <s v="United States"/>
    <s v="Indianapolis"/>
    <s v="AMER"/>
    <s v="NAMER"/>
    <s v="AT&amp;T"/>
    <x v="60"/>
    <s v="Communications"/>
    <s v="Enterprise"/>
    <s v="ContactMatcher"/>
    <s v="WD2YPW2WXW"/>
    <n v="4.7839999999999998"/>
    <n v="1"/>
    <n v="0.2"/>
    <n v="1.5548"/>
    <x v="1"/>
    <n v="3.2291999999999899"/>
    <n v="0.96875999999999696"/>
  </r>
  <r>
    <n v="3579"/>
    <s v="EMEA-2022-104157"/>
    <d v="2022-07-26T00:00:00"/>
    <n v="20220726"/>
    <s v="Jan Hardacre"/>
    <s v="Ukraine"/>
    <s v="Kyiv"/>
    <s v="EMEA"/>
    <s v="EU-EAST"/>
    <s v="News Corp."/>
    <x v="94"/>
    <s v="Misc"/>
    <s v="SMB"/>
    <s v="Marketing Suite - Gold"/>
    <s v="B0FQO6FAXA"/>
    <n v="7.89"/>
    <n v="1"/>
    <n v="0"/>
    <n v="0.31559999999999999"/>
    <x v="16"/>
    <n v="7.5743999999999998"/>
    <n v="2.2723199999999997"/>
  </r>
  <r>
    <n v="3582"/>
    <s v="AMER-2023-117807"/>
    <d v="2023-10-02T00:00:00"/>
    <n v="20231002"/>
    <s v="Audrey Hardacre"/>
    <s v="Costa Rica"/>
    <s v="San JosÃ©"/>
    <s v="AMER"/>
    <s v="LATAM"/>
    <s v="Trafigura Group"/>
    <x v="40"/>
    <s v="Finance"/>
    <s v="SMB"/>
    <s v="Support"/>
    <s v="LZ0ESXU19M"/>
    <n v="104.85"/>
    <n v="1"/>
    <n v="0"/>
    <n v="50.328000000000003"/>
    <x v="13"/>
    <n v="54.521999999999899"/>
    <n v="16.356599999999968"/>
  </r>
  <r>
    <n v="3583"/>
    <s v="AMER-2021-121650"/>
    <d v="2021-12-10T00:00:00"/>
    <n v="20211210"/>
    <s v="William May"/>
    <s v="Brazil"/>
    <s v="Rio de Janeiro"/>
    <s v="AMER"/>
    <s v="LATAM"/>
    <s v="AT&amp;T"/>
    <x v="60"/>
    <s v="Communications"/>
    <s v="Strategic"/>
    <s v="ChatBot Plugin"/>
    <s v="0RTM1K7T2J"/>
    <n v="3.9"/>
    <n v="2"/>
    <n v="0"/>
    <n v="1.5209999999999999"/>
    <x v="14"/>
    <n v="2.379"/>
    <n v="0.7137"/>
  </r>
  <r>
    <n v="3587"/>
    <s v="AMER-2023-161823"/>
    <d v="2023-09-04T00:00:00"/>
    <n v="20230904"/>
    <s v="Andrew Slater"/>
    <s v="United States"/>
    <s v="Los Angeles"/>
    <s v="AMER"/>
    <s v="NAMER"/>
    <s v="Costco Wholesale"/>
    <x v="11"/>
    <s v="Retail"/>
    <s v="Strategic"/>
    <s v="ChatBot Plugin"/>
    <s v="OV3E2V82N5"/>
    <n v="5.96"/>
    <n v="2"/>
    <n v="0"/>
    <n v="1.6688000000000001"/>
    <x v="15"/>
    <n v="4.2911999999999999"/>
    <n v="1.2873599999999998"/>
  </r>
  <r>
    <n v="3588"/>
    <s v="AMER-2023-121839"/>
    <d v="2023-09-25T00:00:00"/>
    <n v="20230925"/>
    <s v="Boris Springer"/>
    <s v="Mexico"/>
    <s v="Tijuana"/>
    <s v="AMER"/>
    <s v="LATAM"/>
    <s v="Sprint Nextel"/>
    <x v="64"/>
    <s v="Communications"/>
    <s v="Enterprise"/>
    <s v="Site Analytics"/>
    <s v="D61U7J4MSO"/>
    <n v="1169.694"/>
    <n v="3"/>
    <n v="0.4"/>
    <n v="-253.43369999999999"/>
    <x v="15"/>
    <n v="1423.1277"/>
    <n v="426.93831"/>
  </r>
  <r>
    <n v="3589"/>
    <s v="EMEA-2023-158729"/>
    <d v="2023-12-20T00:00:00"/>
    <n v="20231220"/>
    <s v="Adrian Clarkson"/>
    <s v="Czech Republic"/>
    <s v="Prague"/>
    <s v="EMEA"/>
    <s v="EU-EAST"/>
    <s v="Allstate"/>
    <x v="61"/>
    <s v="Finance"/>
    <s v="SMB"/>
    <s v="Support"/>
    <s v="47JLOMT69Z"/>
    <n v="1665.62"/>
    <n v="2"/>
    <n v="0"/>
    <n v="33.312399999999997"/>
    <x v="22"/>
    <n v="1632.3075999999901"/>
    <n v="489.69227999999703"/>
  </r>
  <r>
    <n v="3590"/>
    <s v="EMEA-2023-146535"/>
    <d v="2023-11-25T00:00:00"/>
    <n v="20231125"/>
    <s v="Una Hudson"/>
    <s v="Ireland"/>
    <s v="Dublin"/>
    <s v="EMEA"/>
    <s v="UKIR"/>
    <s v="AT&amp;T"/>
    <x v="60"/>
    <s v="Communications"/>
    <s v="Enterprise"/>
    <s v="ContactMatcher"/>
    <s v="6S1NW3C244"/>
    <n v="2.88"/>
    <n v="1"/>
    <n v="0"/>
    <n v="1.4112"/>
    <x v="23"/>
    <n v="1.4687999999999899"/>
    <n v="0.44063999999999698"/>
  </r>
  <r>
    <n v="3592"/>
    <s v="APJ-2020-154186"/>
    <d v="2020-12-13T00:00:00"/>
    <n v="20201213"/>
    <s v="Kimberly Oliver"/>
    <s v="Japan"/>
    <s v="Tokyo"/>
    <s v="APJ"/>
    <s v="JAPN"/>
    <s v="Microsoft"/>
    <x v="5"/>
    <s v="Tech"/>
    <s v="SMB"/>
    <s v="Support"/>
    <s v="RG5KJX159Y"/>
    <n v="2.92"/>
    <n v="1"/>
    <n v="0.2"/>
    <n v="0.36499999999999999"/>
    <x v="20"/>
    <n v="2.5549999999999899"/>
    <n v="0.76649999999999696"/>
  </r>
  <r>
    <n v="3593"/>
    <s v="EMEA-2022-108434"/>
    <d v="2022-12-06T00:00:00"/>
    <n v="20221206"/>
    <s v="Alison Howard"/>
    <s v="United Kingdom"/>
    <s v="London"/>
    <s v="EMEA"/>
    <s v="UKIR"/>
    <s v="Kroger"/>
    <x v="57"/>
    <s v="Retail"/>
    <s v="SMB"/>
    <s v="Marketing Suite - Gold"/>
    <s v="Z7NIQV6ET6"/>
    <n v="465.18"/>
    <n v="3"/>
    <n v="0"/>
    <n v="120.9468"/>
    <x v="5"/>
    <n v="344.23320000000001"/>
    <n v="103.26996"/>
  </r>
  <r>
    <n v="3594"/>
    <s v="AMER-2022-164154"/>
    <d v="2022-09-12T00:00:00"/>
    <n v="20220912"/>
    <s v="Thomas Roberts"/>
    <s v="Mexico"/>
    <s v="Cancun"/>
    <s v="AMER"/>
    <s v="LATAM"/>
    <s v="Siemens"/>
    <x v="13"/>
    <s v="Manufacturing"/>
    <s v="Enterprise"/>
    <s v="ContactMatcher"/>
    <s v="6QS2WWNTOJ"/>
    <n v="22.428000000000001"/>
    <n v="3"/>
    <n v="0.7"/>
    <n v="-17.942399999999999"/>
    <x v="21"/>
    <n v="40.370399999999997"/>
    <n v="12.111119999999998"/>
  </r>
  <r>
    <n v="3596"/>
    <s v="EMEA-2023-148012"/>
    <d v="2023-12-10T00:00:00"/>
    <n v="20231210"/>
    <s v="Alexandra May"/>
    <s v="France"/>
    <s v="Paris"/>
    <s v="EMEA"/>
    <s v="EU-WEST"/>
    <s v="Walgreens"/>
    <x v="35"/>
    <s v="Retail"/>
    <s v="Strategic"/>
    <s v="ChatBot Plugin"/>
    <s v="PQLJMI24JF"/>
    <n v="2.6240000000000001"/>
    <n v="1"/>
    <n v="0.2"/>
    <n v="0.4264"/>
    <x v="22"/>
    <n v="2.1976"/>
    <n v="0.65927999999999998"/>
  </r>
  <r>
    <n v="3597"/>
    <s v="EMEA-2020-102869"/>
    <d v="2020-09-09T00:00:00"/>
    <n v="20200909"/>
    <s v="Diana Bell"/>
    <s v="France"/>
    <s v="Paris"/>
    <s v="EMEA"/>
    <s v="EU-WEST"/>
    <s v="Sprint Nextel"/>
    <x v="64"/>
    <s v="Communications"/>
    <s v="SMB"/>
    <s v="Support"/>
    <s v="9M1TAPEUYI"/>
    <n v="15.552"/>
    <n v="3"/>
    <n v="0.2"/>
    <n v="5.4432"/>
    <x v="30"/>
    <n v="10.108799999999899"/>
    <n v="3.0326399999999696"/>
  </r>
  <r>
    <n v="3601"/>
    <s v="EMEA-2023-138310"/>
    <d v="2023-06-27T00:00:00"/>
    <n v="20230627"/>
    <s v="Cameron King"/>
    <s v="Russia"/>
    <s v="Moscow"/>
    <s v="EMEA"/>
    <s v="EU-EAST"/>
    <s v="HSBC Holdings"/>
    <x v="77"/>
    <s v="Finance"/>
    <s v="SMB"/>
    <s v="Data Smasher"/>
    <s v="2U3RY6KVHC"/>
    <n v="431.928"/>
    <n v="9"/>
    <n v="0.2"/>
    <n v="64.789199999999994"/>
    <x v="27"/>
    <n v="367.1388"/>
    <n v="110.14164"/>
  </r>
  <r>
    <n v="3602"/>
    <s v="EMEA-2020-159835"/>
    <d v="2020-11-17T00:00:00"/>
    <n v="20201117"/>
    <s v="Ella Thomson"/>
    <s v="France"/>
    <s v="Paris"/>
    <s v="EMEA"/>
    <s v="EU-WEST"/>
    <s v="McKesson"/>
    <x v="12"/>
    <s v="Consumer Products"/>
    <s v="SMB"/>
    <s v="Support"/>
    <s v="SYKO23AGVD"/>
    <n v="12.448"/>
    <n v="2"/>
    <n v="0.2"/>
    <n v="3.89"/>
    <x v="7"/>
    <n v="8.5579999999999998"/>
    <n v="2.5673999999999997"/>
  </r>
  <r>
    <n v="3604"/>
    <s v="APJ-2023-112956"/>
    <d v="2023-08-22T00:00:00"/>
    <n v="20230822"/>
    <s v="David Lee"/>
    <s v="China"/>
    <s v="Shanghai"/>
    <s v="APJ"/>
    <s v="APAC"/>
    <s v="BMW"/>
    <x v="62"/>
    <s v="Manufacturing"/>
    <s v="Enterprise"/>
    <s v="Support"/>
    <s v="HDTQO32J2A"/>
    <n v="277.39999999999998"/>
    <n v="5"/>
    <n v="0"/>
    <n v="133.15199999999999"/>
    <x v="43"/>
    <n v="144.24799999999999"/>
    <n v="43.274399999999993"/>
  </r>
  <r>
    <n v="3607"/>
    <s v="EMEA-2022-119683"/>
    <d v="2022-03-13T00:00:00"/>
    <n v="20220313"/>
    <s v="Carolyn Ross"/>
    <s v="United Kingdom"/>
    <s v="London"/>
    <s v="EMEA"/>
    <s v="UKIR"/>
    <s v="Airbus"/>
    <x v="68"/>
    <s v="Manufacturing"/>
    <s v="SMB"/>
    <s v="SaaS Connector Pack - Gold"/>
    <s v="W5BOU0MYD4"/>
    <n v="29.34"/>
    <n v="3"/>
    <n v="0"/>
    <n v="13.4964"/>
    <x v="17"/>
    <n v="15.8436"/>
    <n v="4.7530799999999997"/>
  </r>
  <r>
    <n v="3608"/>
    <s v="EMEA-2020-163559"/>
    <d v="2020-09-23T00:00:00"/>
    <n v="20200923"/>
    <s v="Katherine Graham"/>
    <s v="United Kingdom"/>
    <s v="London"/>
    <s v="EMEA"/>
    <s v="UKIR"/>
    <s v="UnitedHealth Group"/>
    <x v="81"/>
    <s v="Healthcare"/>
    <s v="SMB"/>
    <s v="ContactMatcher"/>
    <s v="WRMJUM5OCW"/>
    <n v="139.44"/>
    <n v="3"/>
    <n v="0.2"/>
    <n v="47.061"/>
    <x v="30"/>
    <n v="92.378999999999905"/>
    <n v="27.713699999999971"/>
  </r>
  <r>
    <n v="3609"/>
    <s v="AMER-2020-140228"/>
    <d v="2020-04-28T00:00:00"/>
    <n v="20200428"/>
    <s v="Robert McGrath"/>
    <s v="Mexico"/>
    <s v="Monterrey"/>
    <s v="AMER"/>
    <s v="LATAM"/>
    <s v="Walgreens"/>
    <x v="35"/>
    <s v="Retail"/>
    <s v="Strategic"/>
    <s v="FinanceHub"/>
    <s v="N14NTDUUB7"/>
    <n v="6.9119999999999999"/>
    <n v="3"/>
    <n v="0.2"/>
    <n v="2.5055999999999998"/>
    <x v="41"/>
    <n v="4.4063999999999997"/>
    <n v="1.3219199999999998"/>
  </r>
  <r>
    <n v="3612"/>
    <s v="APJ-2022-131674"/>
    <d v="2022-11-30T00:00:00"/>
    <n v="20221130"/>
    <s v="Blake Hart"/>
    <s v="Japan"/>
    <s v="Aichi"/>
    <s v="APJ"/>
    <s v="JAPN"/>
    <s v="Ford Motor"/>
    <x v="72"/>
    <s v="Manufacturing"/>
    <s v="Strategic"/>
    <s v="Data Smasher"/>
    <s v="Z6GFDGFOTU"/>
    <n v="58.415999999999997"/>
    <n v="2"/>
    <n v="0.2"/>
    <n v="16.794599999999999"/>
    <x v="0"/>
    <n v="41.621399999999902"/>
    <n v="12.486419999999971"/>
  </r>
  <r>
    <n v="3613"/>
    <s v="EMEA-2021-110093"/>
    <d v="2021-12-03T00:00:00"/>
    <n v="20211203"/>
    <s v="Nathan Marshall"/>
    <s v="France"/>
    <s v="Paris"/>
    <s v="EMEA"/>
    <s v="EU-WEST"/>
    <s v="Royal Dutch Shell"/>
    <x v="2"/>
    <s v="Energy"/>
    <s v="Enterprise"/>
    <s v="Support"/>
    <s v="H4UMLQNKYT"/>
    <n v="16.448"/>
    <n v="2"/>
    <n v="0.2"/>
    <n v="5.5511999999999997"/>
    <x v="14"/>
    <n v="10.896800000000001"/>
    <n v="3.2690399999999999"/>
  </r>
  <r>
    <n v="3615"/>
    <s v="APJ-2023-112529"/>
    <d v="2023-11-20T00:00:00"/>
    <n v="20231120"/>
    <s v="Julia Ellison"/>
    <s v="Japan"/>
    <s v="Osaka"/>
    <s v="APJ"/>
    <s v="JAPN"/>
    <s v="Tyson Foods"/>
    <x v="31"/>
    <s v="Consumer Products"/>
    <s v="Strategic"/>
    <s v="ContactMatcher"/>
    <s v="6NPW5CLK99"/>
    <n v="718.11599999999999"/>
    <n v="6"/>
    <n v="0.3"/>
    <n v="-71.811599999999999"/>
    <x v="23"/>
    <n v="789.92759999999998"/>
    <n v="236.97827999999998"/>
  </r>
  <r>
    <n v="3617"/>
    <s v="EMEA-2022-154536"/>
    <d v="2022-09-06T00:00:00"/>
    <n v="20220906"/>
    <s v="William Lawrence"/>
    <s v="France"/>
    <s v="Paris"/>
    <s v="EMEA"/>
    <s v="EU-WEST"/>
    <s v="Honda Motor"/>
    <x v="47"/>
    <s v="Manufacturing"/>
    <s v="SMB"/>
    <s v="ContactMatcher"/>
    <s v="YEFK7XRL6N"/>
    <n v="9.5549999999999997"/>
    <n v="5"/>
    <n v="0.7"/>
    <n v="-7.3254999999999999"/>
    <x v="21"/>
    <n v="16.880499999999898"/>
    <n v="5.0641499999999695"/>
  </r>
  <r>
    <n v="3618"/>
    <s v="AMER-2023-141929"/>
    <d v="2023-09-05T00:00:00"/>
    <n v="20230905"/>
    <s v="Kimberly Oliver"/>
    <s v="United States"/>
    <s v="New York City"/>
    <s v="AMER"/>
    <s v="NAMER"/>
    <s v="Microsoft"/>
    <x v="5"/>
    <s v="Tech"/>
    <s v="SMB"/>
    <s v="ContactMatcher"/>
    <s v="Z7WXVLTJ61"/>
    <n v="487.98399999999998"/>
    <n v="2"/>
    <n v="0.2"/>
    <n v="152.495"/>
    <x v="15"/>
    <n v="335.48899999999998"/>
    <n v="100.6467"/>
  </r>
  <r>
    <n v="3621"/>
    <s v="EMEA-2022-109743"/>
    <d v="2022-09-23T00:00:00"/>
    <n v="20220923"/>
    <s v="Harry Murray"/>
    <s v="South Africa"/>
    <s v="Cape Town"/>
    <s v="EMEA"/>
    <s v="MEA"/>
    <s v="State Farm Insurance Cos."/>
    <x v="50"/>
    <s v="Finance"/>
    <s v="Strategic"/>
    <s v="ChatBot Plugin"/>
    <s v="87POUAUE7Q"/>
    <n v="40.776000000000003"/>
    <n v="3"/>
    <n v="0.2"/>
    <n v="4.5872999999999999"/>
    <x v="21"/>
    <n v="36.188699999999997"/>
    <n v="10.856609999999998"/>
  </r>
  <r>
    <n v="3623"/>
    <s v="EMEA-2020-159184"/>
    <d v="2020-09-14T00:00:00"/>
    <n v="20200914"/>
    <s v="Max James"/>
    <s v="Finland"/>
    <s v="Vantaa"/>
    <s v="EMEA"/>
    <s v="NOR"/>
    <s v="Mitsubishi"/>
    <x v="82"/>
    <s v="Manufacturing"/>
    <s v="SMB"/>
    <s v="SaaS Connector Pack"/>
    <s v="7FQD8XSNGS"/>
    <n v="142.4"/>
    <n v="5"/>
    <n v="0"/>
    <n v="52.688000000000002"/>
    <x v="30"/>
    <n v="89.712000000000003"/>
    <n v="26.913599999999999"/>
  </r>
  <r>
    <n v="3625"/>
    <s v="AMER-2023-113530"/>
    <d v="2023-05-20T00:00:00"/>
    <n v="20230520"/>
    <s v="Natalie Newman"/>
    <s v="United States"/>
    <s v="Los Angeles"/>
    <s v="AMER"/>
    <s v="NAMER"/>
    <s v="Nestle"/>
    <x v="38"/>
    <s v="Consumer Products"/>
    <s v="Enterprise"/>
    <s v="FinanceHub"/>
    <s v="MT85ONNRM1"/>
    <n v="681.40800000000002"/>
    <n v="12"/>
    <n v="0.2"/>
    <n v="42.588000000000001"/>
    <x v="24"/>
    <n v="638.82000000000005"/>
    <n v="191.64600000000002"/>
  </r>
  <r>
    <n v="3629"/>
    <s v="AMER-2020-169726"/>
    <d v="2020-08-09T00:00:00"/>
    <n v="20200809"/>
    <s v="Rebecca Wilson"/>
    <s v="Canada"/>
    <s v="Toronto"/>
    <s v="AMER"/>
    <s v="NAMER"/>
    <s v="Morgan Stanley"/>
    <x v="21"/>
    <s v="Finance"/>
    <s v="SMB"/>
    <s v="ContactMatcher"/>
    <s v="4L7LSN2J72"/>
    <n v="2060.7440000000001"/>
    <n v="7"/>
    <n v="0.2"/>
    <n v="643.98249999999996"/>
    <x v="9"/>
    <n v="1416.7615000000001"/>
    <n v="425.02845000000002"/>
  </r>
  <r>
    <n v="3630"/>
    <s v="AMER-2023-155957"/>
    <d v="2023-11-27T00:00:00"/>
    <n v="20231127"/>
    <s v="Warren Reid"/>
    <s v="Mexico"/>
    <s v="Mexico City"/>
    <s v="AMER"/>
    <s v="LATAM"/>
    <s v="Wells Fargo"/>
    <x v="9"/>
    <s v="Finance"/>
    <s v="Strategic"/>
    <s v="OneView"/>
    <s v="F4YUL4RSF3"/>
    <n v="52.271999999999998"/>
    <n v="3"/>
    <n v="0.2"/>
    <n v="9.8010000000000002"/>
    <x v="23"/>
    <n v="42.470999999999997"/>
    <n v="12.741299999999999"/>
  </r>
  <r>
    <n v="3632"/>
    <s v="AMER-2023-132178"/>
    <d v="2023-05-04T00:00:00"/>
    <n v="20230504"/>
    <s v="Lisa Lawrence"/>
    <s v="United States"/>
    <s v="New York City"/>
    <s v="AMER"/>
    <s v="NAMER"/>
    <s v="J.P. Morgan Chase &amp; Co."/>
    <x v="56"/>
    <s v="Finance"/>
    <s v="Strategic"/>
    <s v="Marketing Suite - Gold"/>
    <s v="SR10TW3V1A"/>
    <n v="69.52"/>
    <n v="2"/>
    <n v="0"/>
    <n v="19.465599999999998"/>
    <x v="24"/>
    <n v="50.054400000000001"/>
    <n v="15.01632"/>
  </r>
  <r>
    <n v="3634"/>
    <s v="AMER-2022-145177"/>
    <d v="2022-11-11T00:00:00"/>
    <n v="20221111"/>
    <s v="Tracey Dickens"/>
    <s v="Mexico"/>
    <s v="Toluca"/>
    <s v="AMER"/>
    <s v="LATAM"/>
    <s v="Mitsubishi"/>
    <x v="82"/>
    <s v="Manufacturing"/>
    <s v="Enterprise"/>
    <s v="FinanceHub"/>
    <s v="VXLDA8CGUG"/>
    <n v="9.2159999999999993"/>
    <n v="4"/>
    <n v="0.2"/>
    <n v="3.3408000000000002"/>
    <x v="0"/>
    <n v="5.8751999999999898"/>
    <n v="1.7625599999999968"/>
  </r>
  <r>
    <n v="3643"/>
    <s v="AMER-2020-156594"/>
    <d v="2020-12-20T00:00:00"/>
    <n v="20201220"/>
    <s v="Joan Dickens"/>
    <s v="United States"/>
    <s v="New York City"/>
    <s v="AMER"/>
    <s v="NAMER"/>
    <s v="Allstate"/>
    <x v="61"/>
    <s v="Finance"/>
    <s v="SMB"/>
    <s v="ContactMatcher"/>
    <s v="CNIC0116E3"/>
    <n v="487.98399999999998"/>
    <n v="2"/>
    <n v="0.2"/>
    <n v="152.495"/>
    <x v="20"/>
    <n v="335.48899999999998"/>
    <n v="100.6467"/>
  </r>
  <r>
    <n v="3647"/>
    <s v="AMER-2020-146528"/>
    <d v="2020-07-25T00:00:00"/>
    <n v="20200725"/>
    <s v="Ian Jones"/>
    <s v="United States"/>
    <s v="New York City"/>
    <s v="AMER"/>
    <s v="NAMER"/>
    <s v="Intel"/>
    <x v="14"/>
    <s v="Tech"/>
    <s v="Enterprise"/>
    <s v="Support"/>
    <s v="C6LLKCIV90"/>
    <n v="6.48"/>
    <n v="1"/>
    <n v="0"/>
    <n v="3.1751999999999998"/>
    <x v="39"/>
    <n v="3.3048000000000002"/>
    <n v="0.99143999999999999"/>
  </r>
  <r>
    <n v="3649"/>
    <s v="EMEA-2021-168459"/>
    <d v="2021-11-22T00:00:00"/>
    <n v="20211122"/>
    <s v="Theresa Henderson"/>
    <s v="South Africa"/>
    <s v="Cape Town"/>
    <s v="EMEA"/>
    <s v="MEA"/>
    <s v="Safeway"/>
    <x v="98"/>
    <s v="Retail"/>
    <s v="SMB"/>
    <s v="ContactMatcher"/>
    <s v="1G3ZUE1MF8"/>
    <n v="2.9460000000000002"/>
    <n v="2"/>
    <n v="0.7"/>
    <n v="-2.0621999999999998"/>
    <x v="6"/>
    <n v="5.0082000000000004"/>
    <n v="1.5024600000000001"/>
  </r>
  <r>
    <n v="3651"/>
    <s v="AMER-2023-109960"/>
    <d v="2023-12-10T00:00:00"/>
    <n v="20231210"/>
    <s v="Karen Taylor"/>
    <s v="Brazil"/>
    <s v="SÃ£o Paulo"/>
    <s v="AMER"/>
    <s v="LATAM"/>
    <s v="Coca-Cola"/>
    <x v="87"/>
    <s v="Consumer Products"/>
    <s v="SMB"/>
    <s v="Data Smasher"/>
    <s v="GM8UZSPOYN"/>
    <n v="104.88"/>
    <n v="6"/>
    <n v="0"/>
    <n v="41.951999999999998"/>
    <x v="22"/>
    <n v="62.927999999999997"/>
    <n v="18.878399999999999"/>
  </r>
  <r>
    <n v="3655"/>
    <s v="APJ-2023-133004"/>
    <d v="2023-09-01T00:00:00"/>
    <n v="20230901"/>
    <s v="James Harris"/>
    <s v="India"/>
    <s v="Mumbai"/>
    <s v="APJ"/>
    <s v="IND"/>
    <s v="Airbus"/>
    <x v="68"/>
    <s v="Manufacturing"/>
    <s v="SMB"/>
    <s v="OneView"/>
    <s v="62XD8IADXZ"/>
    <n v="638.73"/>
    <n v="9"/>
    <n v="0"/>
    <n v="166.06979999999999"/>
    <x v="15"/>
    <n v="472.66019999999997"/>
    <n v="141.79805999999999"/>
  </r>
  <r>
    <n v="3656"/>
    <s v="EMEA-2023-168102"/>
    <d v="2023-04-25T00:00:00"/>
    <n v="20230425"/>
    <s v="Christopher James"/>
    <s v="Germany"/>
    <s v="Berlin"/>
    <s v="EMEA"/>
    <s v="EU-WEST"/>
    <s v="Allstate"/>
    <x v="61"/>
    <s v="Finance"/>
    <s v="Strategic"/>
    <s v="Marketing Suite - Gold"/>
    <s v="4GUXY2AK87"/>
    <n v="113.568"/>
    <n v="2"/>
    <n v="0.2"/>
    <n v="-21.294"/>
    <x v="4"/>
    <n v="134.86199999999999"/>
    <n v="40.458599999999997"/>
  </r>
  <r>
    <n v="3657"/>
    <s v="AMER-2023-158036"/>
    <d v="2023-09-09T00:00:00"/>
    <n v="20230909"/>
    <s v="Victoria Wilkins"/>
    <s v="Mexico"/>
    <s v="Tijuana"/>
    <s v="AMER"/>
    <s v="LATAM"/>
    <s v="Valero Energy"/>
    <x v="37"/>
    <s v="Energy"/>
    <s v="Strategic"/>
    <s v="Data Smasher"/>
    <s v="EZVE23O94E"/>
    <n v="9.0960000000000001"/>
    <n v="1"/>
    <n v="0.2"/>
    <n v="1.7055"/>
    <x v="15"/>
    <n v="7.3905000000000003"/>
    <n v="2.2171500000000002"/>
  </r>
  <r>
    <n v="3658"/>
    <s v="EMEA-2021-128083"/>
    <d v="2021-03-12T00:00:00"/>
    <n v="20210312"/>
    <s v="Peter Knox"/>
    <s v="Germany"/>
    <s v="Hamburg"/>
    <s v="EMEA"/>
    <s v="EU-WEST"/>
    <s v="Sprint Nextel"/>
    <x v="64"/>
    <s v="Communications"/>
    <s v="Strategic"/>
    <s v="SaaS Connector Pack - Gold"/>
    <s v="LYF8NNC85O"/>
    <n v="8.6880000000000006"/>
    <n v="3"/>
    <n v="0.2"/>
    <n v="2.9321999999999999"/>
    <x v="29"/>
    <n v="5.7557999999999998"/>
    <n v="1.7267399999999999"/>
  </r>
  <r>
    <n v="3661"/>
    <s v="AMER-2022-161676"/>
    <d v="2022-07-19T00:00:00"/>
    <n v="20220719"/>
    <s v="Anna Reid"/>
    <s v="Chile"/>
    <s v="Santiago"/>
    <s v="AMER"/>
    <s v="LATAM"/>
    <s v="China National Petroleum"/>
    <x v="74"/>
    <s v="Energy"/>
    <s v="Strategic"/>
    <s v="Support"/>
    <s v="8W0Y2R6LAC"/>
    <n v="33.799999999999997"/>
    <n v="5"/>
    <n v="0.2"/>
    <n v="4.2249999999999996"/>
    <x v="16"/>
    <n v="29.5749999999999"/>
    <n v="8.8724999999999703"/>
  </r>
  <r>
    <n v="3662"/>
    <s v="AMER-2022-155005"/>
    <d v="2022-06-14T00:00:00"/>
    <n v="20220614"/>
    <s v="Angela Churchill"/>
    <s v="Brazil"/>
    <s v="Rio de Janeiro"/>
    <s v="AMER"/>
    <s v="LATAM"/>
    <s v="Valero Energy"/>
    <x v="37"/>
    <s v="Energy"/>
    <s v="Enterprise"/>
    <s v="Site Analytics"/>
    <s v="YE12SX3A01"/>
    <n v="377.97"/>
    <n v="3"/>
    <n v="0"/>
    <n v="94.492500000000007"/>
    <x v="1"/>
    <n v="283.47750000000002"/>
    <n v="85.04325"/>
  </r>
  <r>
    <n v="3663"/>
    <s v="APJ-2023-129777"/>
    <d v="2023-07-04T00:00:00"/>
    <n v="20230704"/>
    <s v="Una Hudson"/>
    <s v="South Korea"/>
    <s v="Busan"/>
    <s v="APJ"/>
    <s v="APAC"/>
    <s v="AT&amp;T"/>
    <x v="60"/>
    <s v="Communications"/>
    <s v="Enterprise"/>
    <s v="Data Smasher"/>
    <s v="19MYANDAAO"/>
    <n v="258.89999999999998"/>
    <n v="10"/>
    <n v="0"/>
    <n v="93.203999999999994"/>
    <x v="10"/>
    <n v="165.695999999999"/>
    <n v="49.708799999999698"/>
  </r>
  <r>
    <n v="3665"/>
    <s v="EMEA-2020-129364"/>
    <d v="2020-12-08T00:00:00"/>
    <n v="20201208"/>
    <s v="Warren Abraham"/>
    <s v="Belgium"/>
    <s v="Antwerp"/>
    <s v="EMEA"/>
    <s v="EU-WEST"/>
    <s v="Aetna"/>
    <x v="28"/>
    <s v="Healthcare"/>
    <s v="SMB"/>
    <s v="FinanceHub"/>
    <s v="P7XJ1I5ZZB"/>
    <n v="27.888000000000002"/>
    <n v="7"/>
    <n v="0.2"/>
    <n v="9.0635999999999992"/>
    <x v="20"/>
    <n v="18.824400000000001"/>
    <n v="5.6473199999999997"/>
  </r>
  <r>
    <n v="3673"/>
    <s v="AMER-2022-104969"/>
    <d v="2022-04-09T00:00:00"/>
    <n v="20220409"/>
    <s v="Kevin Rampling"/>
    <s v="Mexico"/>
    <s v="Tijuana"/>
    <s v="AMER"/>
    <s v="LATAM"/>
    <s v="Philip Morris International"/>
    <x v="39"/>
    <s v="Consumer Products"/>
    <s v="Enterprise"/>
    <s v="SaaS Connector Pack - Gold"/>
    <s v="P4GQIZ94RZ"/>
    <n v="8.8719999999999999"/>
    <n v="1"/>
    <n v="0.2"/>
    <n v="3.2161"/>
    <x v="25"/>
    <n v="5.6558999999999999"/>
    <n v="1.6967699999999999"/>
  </r>
  <r>
    <n v="3675"/>
    <s v="EMEA-2023-154109"/>
    <d v="2023-11-07T00:00:00"/>
    <n v="20231107"/>
    <s v="Lucas Oliver"/>
    <s v="France"/>
    <s v="Paris"/>
    <s v="EMEA"/>
    <s v="EU-WEST"/>
    <s v="Panasonic"/>
    <x v="97"/>
    <s v="Tech"/>
    <s v="SMB"/>
    <s v="FinanceHub"/>
    <s v="BDMG7G0CJL"/>
    <n v="127.372"/>
    <n v="2"/>
    <n v="0.3"/>
    <n v="-30.933199999999999"/>
    <x v="23"/>
    <n v="158.30520000000001"/>
    <n v="47.49156"/>
  </r>
  <r>
    <n v="3677"/>
    <s v="AMER-2021-156440"/>
    <d v="2021-12-05T00:00:00"/>
    <n v="20211205"/>
    <s v="Sophie Pullman"/>
    <s v="United States"/>
    <s v="Seattle"/>
    <s v="AMER"/>
    <s v="NAMER"/>
    <s v="Bank of America Corp."/>
    <x v="22"/>
    <s v="Finance"/>
    <s v="Strategic"/>
    <s v="SaaS Connector Pack"/>
    <s v="VDT89ZCCCE"/>
    <n v="44.46"/>
    <n v="2"/>
    <n v="0"/>
    <n v="14.671799999999999"/>
    <x v="14"/>
    <n v="29.7882"/>
    <n v="8.9364600000000003"/>
  </r>
  <r>
    <n v="3678"/>
    <s v="APJ-2021-132626"/>
    <d v="2021-07-09T00:00:00"/>
    <n v="20210709"/>
    <s v="Rebecca May"/>
    <s v="China"/>
    <s v="Shenzhen"/>
    <s v="APJ"/>
    <s v="APAC"/>
    <s v="Anthem"/>
    <x v="84"/>
    <s v="Healthcare"/>
    <s v="SMB"/>
    <s v="Storage"/>
    <s v="NKFLQHRCF5"/>
    <n v="15.8"/>
    <n v="4"/>
    <n v="0"/>
    <n v="5.056"/>
    <x v="38"/>
    <n v="10.744"/>
    <n v="3.2231999999999998"/>
  </r>
  <r>
    <n v="3687"/>
    <s v="AMER-2022-102792"/>
    <d v="2022-12-14T00:00:00"/>
    <n v="20221214"/>
    <s v="William Lawrence"/>
    <s v="United States"/>
    <s v="Columbus"/>
    <s v="AMER"/>
    <s v="NAMER"/>
    <s v="Honda Motor"/>
    <x v="47"/>
    <s v="Manufacturing"/>
    <s v="SMB"/>
    <s v="ChatBot Plugin"/>
    <s v="SHNA8HQL59"/>
    <n v="9.84"/>
    <n v="3"/>
    <n v="0"/>
    <n v="3.2471999999999999"/>
    <x v="5"/>
    <n v="6.5928000000000004"/>
    <n v="1.97784"/>
  </r>
  <r>
    <n v="3688"/>
    <s v="EMEA-2022-108567"/>
    <d v="2022-05-21T00:00:00"/>
    <n v="20220521"/>
    <s v="Karen Taylor"/>
    <s v="Germany"/>
    <s v="Hamburg"/>
    <s v="EMEA"/>
    <s v="EU-WEST"/>
    <s v="Coca-Cola"/>
    <x v="87"/>
    <s v="Consumer Products"/>
    <s v="SMB"/>
    <s v="ContactMatcher"/>
    <s v="JHXTWEMCXE"/>
    <n v="2.694"/>
    <n v="2"/>
    <n v="0.7"/>
    <n v="-2.2450000000000001"/>
    <x v="35"/>
    <n v="4.9390000000000001"/>
    <n v="1.4817"/>
  </r>
  <r>
    <n v="3689"/>
    <s v="AMER-2023-140760"/>
    <d v="2023-06-03T00:00:00"/>
    <n v="20230603"/>
    <s v="Colin Glover"/>
    <s v="Chile"/>
    <s v="Antofagasta"/>
    <s v="AMER"/>
    <s v="LATAM"/>
    <s v="Verizon Communications"/>
    <x v="32"/>
    <s v="Communications"/>
    <s v="SMB"/>
    <s v="Support"/>
    <s v="7T23XNV74X"/>
    <n v="25.344000000000001"/>
    <n v="6"/>
    <n v="0.2"/>
    <n v="7.92"/>
    <x v="27"/>
    <n v="17.423999999999999"/>
    <n v="5.2271999999999998"/>
  </r>
  <r>
    <n v="3691"/>
    <s v="EMEA-2021-131359"/>
    <d v="2021-10-30T00:00:00"/>
    <n v="20211030"/>
    <s v="Fiona Peters"/>
    <s v="Russia"/>
    <s v="Moscow"/>
    <s v="EMEA"/>
    <s v="EU-EAST"/>
    <s v="United Parcel Service"/>
    <x v="66"/>
    <s v="Transportation"/>
    <s v="Strategic"/>
    <s v="Big Ol Database"/>
    <s v="2DM0ECX0IV"/>
    <n v="59.994"/>
    <n v="2"/>
    <n v="0.7"/>
    <n v="-45.995399999999997"/>
    <x v="2"/>
    <n v="105.98939999999899"/>
    <n v="31.796819999999698"/>
  </r>
  <r>
    <n v="3695"/>
    <s v="EMEA-2022-142097"/>
    <d v="2022-10-16T00:00:00"/>
    <n v="20221016"/>
    <s v="Pippa Hunter"/>
    <s v="Spain"/>
    <s v="Madrid"/>
    <s v="EMEA"/>
    <s v="EU-WEST"/>
    <s v="Samsung Electronics"/>
    <x v="19"/>
    <s v="Tech"/>
    <s v="Strategic"/>
    <s v="ContactMatcher"/>
    <s v="DNR2WM9JDF"/>
    <n v="232.96"/>
    <n v="7"/>
    <n v="0"/>
    <n v="116.48"/>
    <x v="32"/>
    <n v="116.48"/>
    <n v="34.944000000000003"/>
  </r>
  <r>
    <n v="3698"/>
    <s v="AMER-2021-151680"/>
    <d v="2021-11-19T00:00:00"/>
    <n v="20211119"/>
    <s v="Emma Langdon"/>
    <s v="Canada"/>
    <s v="Toronto"/>
    <s v="AMER"/>
    <s v="NAMER"/>
    <s v="Samsung Electronics"/>
    <x v="19"/>
    <s v="Tech"/>
    <s v="Enterprise"/>
    <s v="SaaS Connector Pack"/>
    <s v="2UZXK0H0VV"/>
    <n v="141.96"/>
    <n v="2"/>
    <n v="0"/>
    <n v="22.7136"/>
    <x v="6"/>
    <n v="119.24639999999999"/>
    <n v="35.773919999999997"/>
  </r>
  <r>
    <n v="3699"/>
    <s v="AMER-2020-140039"/>
    <d v="2020-09-13T00:00:00"/>
    <n v="20200913"/>
    <s v="Gavin Mitchell"/>
    <s v="Chile"/>
    <s v="Puente Alto"/>
    <s v="AMER"/>
    <s v="LATAM"/>
    <s v="Sony"/>
    <x v="20"/>
    <s v="Tech"/>
    <s v="Strategic"/>
    <s v="Marketing Suite - Gold"/>
    <s v="63R26H0H27"/>
    <n v="79.400000000000006"/>
    <n v="5"/>
    <n v="0.2"/>
    <n v="5.9550000000000001"/>
    <x v="30"/>
    <n v="73.444999999999993"/>
    <n v="22.033499999999997"/>
  </r>
  <r>
    <n v="3700"/>
    <s v="EMEA-2023-160416"/>
    <d v="2023-11-14T00:00:00"/>
    <n v="20231114"/>
    <s v="Samantha Rampling"/>
    <s v="United Kingdom"/>
    <s v="Woking"/>
    <s v="EMEA"/>
    <s v="UKIR"/>
    <s v="FedEx"/>
    <x v="46"/>
    <s v="Transportation"/>
    <s v="Enterprise"/>
    <s v="Data Smasher"/>
    <s v="MVNUQG9E15"/>
    <n v="163.96"/>
    <n v="4"/>
    <n v="0"/>
    <n v="70.502799999999993"/>
    <x v="23"/>
    <n v="93.4572"/>
    <n v="28.03716"/>
  </r>
  <r>
    <n v="3701"/>
    <s v="EMEA-2023-169411"/>
    <d v="2023-12-25T00:00:00"/>
    <n v="20231225"/>
    <s v="Gordon Dyer"/>
    <s v="United Kingdom"/>
    <s v="Liverpool"/>
    <s v="EMEA"/>
    <s v="UKIR"/>
    <s v="Samsung Electronics"/>
    <x v="19"/>
    <s v="Tech"/>
    <s v="Strategic"/>
    <s v="SaaS Connector Pack"/>
    <s v="4E32H1WVPE"/>
    <n v="37.93"/>
    <n v="1"/>
    <n v="0"/>
    <n v="6.8273999999999999"/>
    <x v="22"/>
    <n v="31.102599999999999"/>
    <n v="9.330779999999999"/>
  </r>
  <r>
    <n v="3702"/>
    <s v="AMER-2022-126543"/>
    <d v="2022-01-09T00:00:00"/>
    <n v="20220109"/>
    <s v="Rose MacDonald"/>
    <s v="Mexico"/>
    <s v="Cancun"/>
    <s v="AMER"/>
    <s v="LATAM"/>
    <s v="Samsung Electronics"/>
    <x v="19"/>
    <s v="Tech"/>
    <s v="Strategic"/>
    <s v="SaaS Connector Pack"/>
    <s v="F2HGERKNQT"/>
    <n v="15.167999999999999"/>
    <n v="2"/>
    <n v="0.2"/>
    <n v="3.7919999999999998"/>
    <x v="12"/>
    <n v="11.375999999999999"/>
    <n v="3.4127999999999998"/>
  </r>
  <r>
    <n v="3703"/>
    <s v="EMEA-2021-104941"/>
    <d v="2021-06-13T00:00:00"/>
    <n v="20210613"/>
    <s v="Gavin Clark"/>
    <s v="Portugal"/>
    <s v="Lisboa"/>
    <s v="EMEA"/>
    <s v="EU-WEST"/>
    <s v="Nestle"/>
    <x v="38"/>
    <s v="Consumer Products"/>
    <s v="Strategic"/>
    <s v="ChatBot Plugin"/>
    <s v="RIYPEW4XCK"/>
    <n v="24.78"/>
    <n v="6"/>
    <n v="0"/>
    <n v="6.9383999999999997"/>
    <x v="40"/>
    <n v="17.8416"/>
    <n v="5.3524799999999999"/>
  </r>
  <r>
    <n v="3707"/>
    <s v="APJ-2023-160087"/>
    <d v="2023-03-19T00:00:00"/>
    <n v="20230319"/>
    <s v="Frank Metcalfe"/>
    <s v="Japan"/>
    <s v="Aichi"/>
    <s v="APJ"/>
    <s v="JAPN"/>
    <s v="Itochu"/>
    <x v="33"/>
    <s v="Finance"/>
    <s v="SMB"/>
    <s v="ChatBot Plugin"/>
    <s v="N33RQMMC9T"/>
    <n v="23.832000000000001"/>
    <n v="3"/>
    <n v="0.2"/>
    <n v="6.5537999999999998"/>
    <x v="42"/>
    <n v="17.278199999999998"/>
    <n v="5.1834599999999993"/>
  </r>
  <r>
    <n v="3708"/>
    <s v="APJ-2020-120544"/>
    <d v="2020-11-23T00:00:00"/>
    <n v="20201123"/>
    <s v="Edward Wilkins"/>
    <s v="Japan"/>
    <s v="Sapporo"/>
    <s v="APJ"/>
    <s v="JAPN"/>
    <s v="American Express"/>
    <x v="55"/>
    <s v="Finance"/>
    <s v="Strategic"/>
    <s v="SaaS Connector Pack"/>
    <s v="J82QEA502B"/>
    <n v="6.3680000000000003"/>
    <n v="2"/>
    <n v="0.6"/>
    <n v="-2.5472000000000001"/>
    <x v="7"/>
    <n v="8.9152000000000005"/>
    <n v="2.67456"/>
  </r>
  <r>
    <n v="3711"/>
    <s v="AMER-2023-113670"/>
    <d v="2023-10-16T00:00:00"/>
    <n v="20231016"/>
    <s v="Claire Carr"/>
    <s v="United States"/>
    <s v="New York City"/>
    <s v="AMER"/>
    <s v="NAMER"/>
    <s v="Caterpillar"/>
    <x v="95"/>
    <s v="Manufacturing"/>
    <s v="Strategic"/>
    <s v="ContactMatcher"/>
    <s v="0TFK3KB54K"/>
    <n v="510.24"/>
    <n v="3"/>
    <n v="0.2"/>
    <n v="6.3780000000000001"/>
    <x v="13"/>
    <n v="503.86200000000002"/>
    <n v="151.15860000000001"/>
  </r>
  <r>
    <n v="3713"/>
    <s v="AMER-2023-166198"/>
    <d v="2023-04-22T00:00:00"/>
    <n v="20230422"/>
    <s v="Joan Ball"/>
    <s v="Canada"/>
    <s v="Toronto"/>
    <s v="AMER"/>
    <s v="NAMER"/>
    <s v="Enel"/>
    <x v="78"/>
    <s v="Energy"/>
    <s v="SMB"/>
    <s v="Data Smasher"/>
    <s v="OG91H78D0F"/>
    <n v="11.54"/>
    <n v="1"/>
    <n v="0"/>
    <n v="3.4620000000000002"/>
    <x v="4"/>
    <n v="8.0779999999999994"/>
    <n v="2.4233999999999996"/>
  </r>
  <r>
    <n v="3715"/>
    <s v="AMER-2020-135608"/>
    <d v="2020-12-08T00:00:00"/>
    <n v="20201208"/>
    <s v="Kimberly Harris"/>
    <s v="Canada"/>
    <s v="Calgary"/>
    <s v="AMER"/>
    <s v="NAMER"/>
    <s v="Intel"/>
    <x v="14"/>
    <s v="Tech"/>
    <s v="SMB"/>
    <s v="Support"/>
    <s v="AXCYZWUN5B"/>
    <n v="45.68"/>
    <n v="2"/>
    <n v="0"/>
    <n v="21.012799999999999"/>
    <x v="20"/>
    <n v="24.667200000000001"/>
    <n v="7.4001599999999996"/>
  </r>
  <r>
    <n v="3717"/>
    <s v="AMER-2023-144568"/>
    <d v="2023-05-30T00:00:00"/>
    <n v="20230530"/>
    <s v="Stewart May"/>
    <s v="Costa Rica"/>
    <s v="San JosÃ©"/>
    <s v="AMER"/>
    <s v="LATAM"/>
    <s v="Siemens"/>
    <x v="13"/>
    <s v="Manufacturing"/>
    <s v="Enterprise"/>
    <s v="Storage"/>
    <s v="75I560YRST"/>
    <n v="23.55"/>
    <n v="5"/>
    <n v="0"/>
    <n v="1.1775"/>
    <x v="24"/>
    <n v="22.372499999999999"/>
    <n v="6.7117499999999994"/>
  </r>
  <r>
    <n v="3718"/>
    <s v="EMEA-2022-142370"/>
    <d v="2022-09-20T00:00:00"/>
    <n v="20220920"/>
    <s v="Michelle Thomson"/>
    <s v="Finland"/>
    <s v="Helsinki"/>
    <s v="EMEA"/>
    <s v="NOR"/>
    <s v="Anthem"/>
    <x v="84"/>
    <s v="Healthcare"/>
    <s v="SMB"/>
    <s v="Support"/>
    <s v="6AFHCJAFLC"/>
    <n v="5.04"/>
    <n v="2"/>
    <n v="0"/>
    <n v="0.1512"/>
    <x v="21"/>
    <n v="4.8887999999999998"/>
    <n v="1.4666399999999999"/>
  </r>
  <r>
    <n v="3720"/>
    <s v="APJ-2022-105900"/>
    <d v="2022-09-18T00:00:00"/>
    <n v="20220918"/>
    <s v="Leah Clarkson"/>
    <s v="India"/>
    <s v="Delhi"/>
    <s v="APJ"/>
    <s v="IND"/>
    <s v="Morgan Stanley"/>
    <x v="21"/>
    <s v="Finance"/>
    <s v="Strategic"/>
    <s v="ChatBot Plugin"/>
    <s v="YBFQG02KH7"/>
    <n v="33.4"/>
    <n v="5"/>
    <n v="0"/>
    <n v="12.358000000000001"/>
    <x v="21"/>
    <n v="21.041999999999899"/>
    <n v="6.3125999999999696"/>
  </r>
  <r>
    <n v="3721"/>
    <s v="EMEA-2022-151155"/>
    <d v="2022-12-21T00:00:00"/>
    <n v="20221221"/>
    <s v="Nathan Marshall"/>
    <s v="Ukraine"/>
    <s v="Kyiv"/>
    <s v="EMEA"/>
    <s v="EU-EAST"/>
    <s v="Royal Dutch Shell"/>
    <x v="2"/>
    <s v="Energy"/>
    <s v="Enterprise"/>
    <s v="SaaS Connector Pack"/>
    <s v="D4I575Z9Y4"/>
    <n v="18.920000000000002"/>
    <n v="4"/>
    <n v="0"/>
    <n v="7.3788"/>
    <x v="5"/>
    <n v="11.5412"/>
    <n v="3.4623599999999999"/>
  </r>
  <r>
    <n v="3723"/>
    <s v="APJ-2023-144036"/>
    <d v="2023-11-23T00:00:00"/>
    <n v="20231123"/>
    <s v="Ian McGrath"/>
    <s v="Japan"/>
    <s v="Tokyo"/>
    <s v="APJ"/>
    <s v="JAPN"/>
    <s v="Apple"/>
    <x v="73"/>
    <s v="Tech"/>
    <s v="SMB"/>
    <s v="ChatBot Plugin"/>
    <s v="WYXLF3L2PB"/>
    <n v="35.712000000000003"/>
    <n v="8"/>
    <n v="0.2"/>
    <n v="2.2320000000000002"/>
    <x v="23"/>
    <n v="33.479999999999997"/>
    <n v="10.043999999999999"/>
  </r>
  <r>
    <n v="3724"/>
    <s v="AMER-2020-169789"/>
    <d v="2020-12-30T00:00:00"/>
    <n v="20201230"/>
    <s v="Rose MacDonald"/>
    <s v="Chile"/>
    <s v="Santiago"/>
    <s v="AMER"/>
    <s v="LATAM"/>
    <s v="Samsung Electronics"/>
    <x v="19"/>
    <s v="Tech"/>
    <s v="Strategic"/>
    <s v="ContactMatcher"/>
    <s v="FQD5Z1CN3D"/>
    <n v="551.98500000000001"/>
    <n v="5"/>
    <n v="0.7"/>
    <n v="-459.98750000000001"/>
    <x v="20"/>
    <n v="1011.9725"/>
    <n v="303.59174999999999"/>
  </r>
  <r>
    <n v="3725"/>
    <s v="APJ-2023-127264"/>
    <d v="2023-04-04T00:00:00"/>
    <n v="20230404"/>
    <s v="Jack Hodges"/>
    <s v="Australia"/>
    <s v="Sydney"/>
    <s v="APJ"/>
    <s v="ANZ"/>
    <s v="Chevron"/>
    <x v="0"/>
    <s v="Energy"/>
    <s v="SMB"/>
    <s v="ChatBot Plugin"/>
    <s v="2LX8FJFZ18"/>
    <n v="7.056"/>
    <n v="3"/>
    <n v="0.2"/>
    <n v="2.2050000000000001"/>
    <x v="4"/>
    <n v="4.851"/>
    <n v="1.4553"/>
  </r>
  <r>
    <n v="3726"/>
    <s v="EMEA-2022-151512"/>
    <d v="2022-12-27T00:00:00"/>
    <n v="20221227"/>
    <s v="Harry Murray"/>
    <s v="Russia"/>
    <s v="Moscow"/>
    <s v="EMEA"/>
    <s v="EU-EAST"/>
    <s v="State Farm Insurance Cos."/>
    <x v="50"/>
    <s v="Finance"/>
    <s v="Strategic"/>
    <s v="OneView"/>
    <s v="VSS8NBA2ZG"/>
    <n v="18.72"/>
    <n v="2"/>
    <n v="0.2"/>
    <n v="3.51"/>
    <x v="5"/>
    <n v="15.2099999999999"/>
    <n v="4.5629999999999695"/>
  </r>
  <r>
    <n v="3727"/>
    <s v="APJ-2022-165169"/>
    <d v="2022-06-06T00:00:00"/>
    <n v="20220606"/>
    <s v="Luke Churchill"/>
    <s v="Philippines"/>
    <s v="Manila"/>
    <s v="APJ"/>
    <s v="APAC"/>
    <s v="Caterpillar"/>
    <x v="95"/>
    <s v="Manufacturing"/>
    <s v="SMB"/>
    <s v="Marketing Suite - Gold"/>
    <s v="3L9A0UQFXX"/>
    <n v="360.38"/>
    <n v="2"/>
    <n v="0"/>
    <n v="93.698800000000006"/>
    <x v="1"/>
    <n v="266.68119999999999"/>
    <n v="80.004359999999991"/>
  </r>
  <r>
    <n v="3730"/>
    <s v="APJ-2021-109575"/>
    <d v="2021-09-18T00:00:00"/>
    <n v="20210918"/>
    <s v="Sebastian Brown"/>
    <s v="China"/>
    <s v="Shenzhen"/>
    <s v="APJ"/>
    <s v="APAC"/>
    <s v="Phillips 66"/>
    <x v="1"/>
    <s v="Energy"/>
    <s v="Strategic"/>
    <s v="Marketing Suite - Gold"/>
    <s v="0HS0B6P9M7"/>
    <n v="41.96"/>
    <n v="2"/>
    <n v="0"/>
    <n v="7.9724000000000004"/>
    <x v="11"/>
    <n v="33.9876"/>
    <n v="10.19628"/>
  </r>
  <r>
    <n v="3735"/>
    <s v="EMEA-2023-168193"/>
    <d v="2023-03-07T00:00:00"/>
    <n v="20230307"/>
    <s v="Karen Langdon"/>
    <s v="United Kingdom"/>
    <s v="London"/>
    <s v="EMEA"/>
    <s v="UKIR"/>
    <s v="Engie"/>
    <x v="4"/>
    <s v="Energy"/>
    <s v="SMB"/>
    <s v="Support"/>
    <s v="VN4OIUFIQ3"/>
    <n v="26.38"/>
    <n v="1"/>
    <n v="0"/>
    <n v="12.1348"/>
    <x v="42"/>
    <n v="14.245199999999899"/>
    <n v="4.2735599999999696"/>
  </r>
  <r>
    <n v="3737"/>
    <s v="APJ-2022-115476"/>
    <d v="2022-03-18T00:00:00"/>
    <n v="20220318"/>
    <s v="Lauren Ellison"/>
    <s v="Philippines"/>
    <s v="Manila"/>
    <s v="APJ"/>
    <s v="APAC"/>
    <s v="Allianz"/>
    <x v="65"/>
    <s v="Finance"/>
    <s v="SMB"/>
    <s v="Site Analytics"/>
    <s v="G3RMJ8O65Z"/>
    <n v="129.97999999999999"/>
    <n v="2"/>
    <n v="0"/>
    <n v="62.3904"/>
    <x v="17"/>
    <n v="67.589599999999905"/>
    <n v="20.27687999999997"/>
  </r>
  <r>
    <n v="3739"/>
    <s v="AMER-2022-133340"/>
    <d v="2022-12-10T00:00:00"/>
    <n v="20221210"/>
    <s v="Vanessa Davidson"/>
    <s v="Brazil"/>
    <s v="Rio de Janeiro"/>
    <s v="AMER"/>
    <s v="LATAM"/>
    <s v="Cigna"/>
    <x v="69"/>
    <s v="Healthcare"/>
    <s v="SMB"/>
    <s v="Site Analytics"/>
    <s v="C31B2AU6GB"/>
    <n v="10.9"/>
    <n v="1"/>
    <n v="0"/>
    <n v="3.052"/>
    <x v="5"/>
    <n v="7.8479999999999999"/>
    <n v="2.3544"/>
  </r>
  <r>
    <n v="3742"/>
    <s v="EMEA-2022-137848"/>
    <d v="2022-01-15T00:00:00"/>
    <n v="20220115"/>
    <s v="Leonard Kelly"/>
    <s v="United Kingdom"/>
    <s v="London"/>
    <s v="EMEA"/>
    <s v="UKIR"/>
    <s v="ConocoPhillips"/>
    <x v="75"/>
    <s v="Energy"/>
    <s v="SMB"/>
    <s v="SaaS Connector Pack - Gold"/>
    <s v="2FWASV55RP"/>
    <n v="16.52"/>
    <n v="4"/>
    <n v="0"/>
    <n v="7.5991999999999997"/>
    <x v="12"/>
    <n v="8.9207999999999998"/>
    <n v="2.67624"/>
  </r>
  <r>
    <n v="3745"/>
    <s v="AMER-2020-113047"/>
    <d v="2020-10-24T00:00:00"/>
    <n v="20201024"/>
    <s v="Stephen Dyer"/>
    <s v="Colombia"/>
    <s v="Cali"/>
    <s v="AMER"/>
    <s v="LATAM"/>
    <s v="AT&amp;T"/>
    <x v="60"/>
    <s v="Communications"/>
    <s v="SMB"/>
    <s v="Storage"/>
    <s v="RJ8HAZF7SK"/>
    <n v="11.85"/>
    <n v="3"/>
    <n v="0"/>
    <n v="3.7919999999999998"/>
    <x v="18"/>
    <n v="8.0579999999999998"/>
    <n v="2.4173999999999998"/>
  </r>
  <r>
    <n v="3746"/>
    <s v="EMEA-2022-149979"/>
    <d v="2022-09-24T00:00:00"/>
    <n v="20220924"/>
    <s v="Faith Jones"/>
    <s v="Finland"/>
    <s v="Helsinki"/>
    <s v="EMEA"/>
    <s v="NOR"/>
    <s v="Sony"/>
    <x v="20"/>
    <s v="Tech"/>
    <s v="SMB"/>
    <s v="Marketing Suite - Gold"/>
    <s v="A5CB1IZB6K"/>
    <n v="118.25"/>
    <n v="5"/>
    <n v="0"/>
    <n v="34.292499999999997"/>
    <x v="21"/>
    <n v="83.957499999999996"/>
    <n v="25.187249999999999"/>
  </r>
  <r>
    <n v="3748"/>
    <s v="AMER-2023-161956"/>
    <d v="2023-08-28T00:00:00"/>
    <n v="20230828"/>
    <s v="Carol James"/>
    <s v="United States"/>
    <s v="Lafayette"/>
    <s v="AMER"/>
    <s v="NAMER"/>
    <s v="AmerisourceBergen"/>
    <x v="52"/>
    <s v="Healthcare"/>
    <s v="Strategic"/>
    <s v="SaaS Connector Pack"/>
    <s v="PDH4CHO4AF"/>
    <n v="198.46"/>
    <n v="2"/>
    <n v="0"/>
    <n v="99.23"/>
    <x v="43"/>
    <n v="99.23"/>
    <n v="29.768999999999998"/>
  </r>
  <r>
    <n v="3756"/>
    <s v="APJ-2022-116799"/>
    <d v="2022-03-04T00:00:00"/>
    <n v="20220304"/>
    <s v="Jessica Hughes"/>
    <s v="Japan"/>
    <s v="Chiba"/>
    <s v="APJ"/>
    <s v="JAPN"/>
    <s v="UnitedHealth Group"/>
    <x v="81"/>
    <s v="Healthcare"/>
    <s v="Strategic"/>
    <s v="Support"/>
    <s v="HUOWNZ1FVF"/>
    <n v="42.783999999999999"/>
    <n v="7"/>
    <n v="0.2"/>
    <n v="15.5092"/>
    <x v="17"/>
    <n v="27.274799999999999"/>
    <n v="8.1824399999999997"/>
  </r>
  <r>
    <n v="3758"/>
    <s v="AMER-2022-111283"/>
    <d v="2022-03-01T00:00:00"/>
    <n v="20220301"/>
    <s v="Amy Scott"/>
    <s v="Mexico"/>
    <s v="Monterrey"/>
    <s v="AMER"/>
    <s v="LATAM"/>
    <s v="Walmart"/>
    <x v="41"/>
    <s v="Retail"/>
    <s v="SMB"/>
    <s v="ChatBot Plugin"/>
    <s v="EFTINAZJ8T"/>
    <n v="111.104"/>
    <n v="7"/>
    <n v="0.2"/>
    <n v="8.3328000000000007"/>
    <x v="17"/>
    <n v="102.77119999999999"/>
    <n v="30.831359999999997"/>
  </r>
  <r>
    <n v="3759"/>
    <s v="AMER-2021-167745"/>
    <d v="2021-09-18T00:00:00"/>
    <n v="20210918"/>
    <s v="Robert McGrath"/>
    <s v="United States"/>
    <s v="New York City"/>
    <s v="AMER"/>
    <s v="NAMER"/>
    <s v="Walgreens"/>
    <x v="35"/>
    <s v="Retail"/>
    <s v="Strategic"/>
    <s v="ChatBot Plugin"/>
    <s v="D64W3GZ9FH"/>
    <n v="11.68"/>
    <n v="2"/>
    <n v="0"/>
    <n v="5.4896000000000003"/>
    <x v="11"/>
    <n v="6.1903999999999897"/>
    <n v="1.8571199999999968"/>
  </r>
  <r>
    <n v="3762"/>
    <s v="APJ-2023-104577"/>
    <d v="2023-05-13T00:00:00"/>
    <n v="20230513"/>
    <s v="Evan Ince"/>
    <s v="South Korea"/>
    <s v="Busan"/>
    <s v="APJ"/>
    <s v="APAC"/>
    <s v="Banco Santander"/>
    <x v="17"/>
    <s v="Finance"/>
    <s v="SMB"/>
    <s v="Support"/>
    <s v="2TVWJQ3V5G"/>
    <n v="87.6"/>
    <n v="5"/>
    <n v="0"/>
    <n v="42.048000000000002"/>
    <x v="24"/>
    <n v="45.5519999999999"/>
    <n v="13.665599999999969"/>
  </r>
  <r>
    <n v="3763"/>
    <s v="EMEA-2022-156251"/>
    <d v="2022-08-14T00:00:00"/>
    <n v="20220814"/>
    <s v="Victor Walsh"/>
    <s v="Italy"/>
    <s v="Brescia"/>
    <s v="EMEA"/>
    <s v="EU"/>
    <s v="Allianz"/>
    <x v="65"/>
    <s v="Finance"/>
    <s v="Strategic"/>
    <s v="Marketing Suite"/>
    <s v="6HNB9TPL4N"/>
    <n v="241.96"/>
    <n v="2"/>
    <n v="0"/>
    <n v="24.196000000000002"/>
    <x v="28"/>
    <n v="217.76400000000001"/>
    <n v="65.3292"/>
  </r>
  <r>
    <n v="3765"/>
    <s v="APJ-2023-125878"/>
    <d v="2023-02-26T00:00:00"/>
    <n v="20230226"/>
    <s v="Olivia Hamilton"/>
    <s v="Australia"/>
    <s v="Sydney"/>
    <s v="APJ"/>
    <s v="ANZ"/>
    <s v="State Farm Insurance Cos."/>
    <x v="50"/>
    <s v="Finance"/>
    <s v="SMB"/>
    <s v="ContactMatcher"/>
    <s v="1KALCZQTZZ"/>
    <n v="1.788"/>
    <n v="3"/>
    <n v="0.8"/>
    <n v="-3.0396000000000001"/>
    <x v="31"/>
    <n v="4.8276000000000003"/>
    <n v="1.44828"/>
  </r>
  <r>
    <n v="3766"/>
    <s v="APJ-2022-163153"/>
    <d v="2022-03-22T00:00:00"/>
    <n v="20220322"/>
    <s v="Ella King"/>
    <s v="Japan"/>
    <s v="Tokyo"/>
    <s v="APJ"/>
    <s v="JAPN"/>
    <s v="Aetna"/>
    <x v="28"/>
    <s v="Healthcare"/>
    <s v="Strategic"/>
    <s v="ContactMatcher"/>
    <s v="KP59WKGYZH"/>
    <n v="99.372"/>
    <n v="2"/>
    <n v="0.3"/>
    <n v="-1.4196"/>
    <x v="17"/>
    <n v="100.7916"/>
    <n v="30.237479999999998"/>
  </r>
  <r>
    <n v="3768"/>
    <s v="APJ-2021-103205"/>
    <d v="2021-12-08T00:00:00"/>
    <n v="20211208"/>
    <s v="Jonathan Lawrence"/>
    <s v="Japan"/>
    <s v="Tokyo"/>
    <s v="APJ"/>
    <s v="JAPN"/>
    <s v="Volkswagen"/>
    <x v="58"/>
    <s v="Manufacturing"/>
    <s v="Enterprise"/>
    <s v="Site Analytics"/>
    <s v="W2WUW7V9P5"/>
    <n v="119.96"/>
    <n v="5"/>
    <n v="0.2"/>
    <n v="11.996"/>
    <x v="14"/>
    <n v="107.964"/>
    <n v="32.389199999999995"/>
  </r>
  <r>
    <n v="3769"/>
    <s v="EMEA-2020-153913"/>
    <d v="2020-12-16T00:00:00"/>
    <n v="20201216"/>
    <s v="Melanie Sharp"/>
    <s v="Germany"/>
    <s v="Hanover"/>
    <s v="EMEA"/>
    <s v="EU-WEST"/>
    <s v="Carrefour"/>
    <x v="10"/>
    <s v="Retail"/>
    <s v="Strategic"/>
    <s v="FinanceHub"/>
    <s v="BMZH9ZCQ93"/>
    <n v="1013.832"/>
    <n v="9"/>
    <n v="0.2"/>
    <n v="101.3832"/>
    <x v="20"/>
    <n v="912.44880000000001"/>
    <n v="273.73464000000001"/>
  </r>
  <r>
    <n v="3771"/>
    <s v="AMER-2022-155530"/>
    <d v="2022-12-18T00:00:00"/>
    <n v="20221218"/>
    <s v="Sophie Cornish"/>
    <s v="United States"/>
    <s v="Los Angeles"/>
    <s v="AMER"/>
    <s v="NAMER"/>
    <s v="Humana"/>
    <x v="63"/>
    <s v="Healthcare"/>
    <s v="SMB"/>
    <s v="ContactMatcher"/>
    <s v="3H7QGJT25P"/>
    <n v="2003.52"/>
    <n v="6"/>
    <n v="0.2"/>
    <n v="-325.572"/>
    <x v="5"/>
    <n v="2329.0920000000001"/>
    <n v="698.72760000000005"/>
  </r>
  <r>
    <n v="3772"/>
    <s v="EMEA-2022-101196"/>
    <d v="2022-05-13T00:00:00"/>
    <n v="20220513"/>
    <s v="Carol Berry"/>
    <s v="France"/>
    <s v="Paris"/>
    <s v="EMEA"/>
    <s v="EU-WEST"/>
    <s v="American Express"/>
    <x v="55"/>
    <s v="Finance"/>
    <s v="Strategic"/>
    <s v="Marketing Suite - Gold"/>
    <s v="CU0TTSG9CQ"/>
    <n v="82.367999999999995"/>
    <n v="2"/>
    <n v="0.2"/>
    <n v="-19.5624"/>
    <x v="35"/>
    <n v="101.930399999999"/>
    <n v="30.579119999999698"/>
  </r>
  <r>
    <n v="3773"/>
    <s v="AMER-2020-115357"/>
    <d v="2020-08-06T00:00:00"/>
    <n v="20200806"/>
    <s v="Michael King"/>
    <s v="Colombia"/>
    <s v="BogotÃ¡"/>
    <s v="AMER"/>
    <s v="LATAM"/>
    <s v="FedEx"/>
    <x v="46"/>
    <s v="Transportation"/>
    <s v="SMB"/>
    <s v="Data Smasher"/>
    <s v="3RLKYUY8LB"/>
    <n v="62.91"/>
    <n v="3"/>
    <n v="0"/>
    <n v="22.647600000000001"/>
    <x v="9"/>
    <n v="40.2624"/>
    <n v="12.078719999999999"/>
  </r>
  <r>
    <n v="3774"/>
    <s v="EMEA-2020-102715"/>
    <d v="2020-04-11T00:00:00"/>
    <n v="20200411"/>
    <s v="Lucas Turner"/>
    <s v="Germany"/>
    <s v="Hamburg"/>
    <s v="EMEA"/>
    <s v="EU-WEST"/>
    <s v="Itochu"/>
    <x v="33"/>
    <s v="Finance"/>
    <s v="SMB"/>
    <s v="Storage"/>
    <s v="E05MTHISOH"/>
    <n v="6.9119999999999999"/>
    <n v="3"/>
    <n v="0.2"/>
    <n v="2.3328000000000002"/>
    <x v="41"/>
    <n v="4.5792000000000002"/>
    <n v="1.3737600000000001"/>
  </r>
  <r>
    <n v="3778"/>
    <s v="AMER-2021-107937"/>
    <d v="2021-05-03T00:00:00"/>
    <n v="20210503"/>
    <s v="Frank Davidson"/>
    <s v="United States"/>
    <s v="Newark"/>
    <s v="AMER"/>
    <s v="NAMER"/>
    <s v="Toyota Motor"/>
    <x v="7"/>
    <s v="Manufacturing"/>
    <s v="Enterprise"/>
    <s v="SaaS Connector Pack"/>
    <s v="RB2PZIXNGM"/>
    <n v="665.88"/>
    <n v="6"/>
    <n v="0"/>
    <n v="106.5408"/>
    <x v="33"/>
    <n v="559.33920000000001"/>
    <n v="167.80176"/>
  </r>
  <r>
    <n v="3779"/>
    <s v="EMEA-2023-148768"/>
    <d v="2023-12-01T00:00:00"/>
    <n v="20231201"/>
    <s v="Max Marshall"/>
    <s v="Germany"/>
    <s v="Hamburg"/>
    <s v="EMEA"/>
    <s v="EU-WEST"/>
    <s v="Boeing"/>
    <x v="36"/>
    <s v="Manufacturing"/>
    <s v="Enterprise"/>
    <s v="Site Analytics"/>
    <s v="AOI01KOU0R"/>
    <n v="71.975999999999999"/>
    <n v="3"/>
    <n v="0.2"/>
    <n v="8.9969999999999999"/>
    <x v="22"/>
    <n v="62.978999999999999"/>
    <n v="18.893699999999999"/>
  </r>
  <r>
    <n v="3780"/>
    <s v="EMEA-2023-118521"/>
    <d v="2023-02-17T00:00:00"/>
    <n v="20230217"/>
    <s v="Lily Bond"/>
    <s v="United Kingdom"/>
    <s v="London"/>
    <s v="EMEA"/>
    <s v="UKIR"/>
    <s v="Bosch"/>
    <x v="76"/>
    <s v="Tech"/>
    <s v="SMB"/>
    <s v="Support"/>
    <s v="KIZQXQKCC5"/>
    <n v="37.94"/>
    <n v="2"/>
    <n v="0"/>
    <n v="18.211200000000002"/>
    <x v="31"/>
    <n v="19.7287999999999"/>
    <n v="5.9186399999999697"/>
  </r>
  <r>
    <n v="3781"/>
    <s v="APJ-2020-149643"/>
    <d v="2020-11-16T00:00:00"/>
    <n v="20201116"/>
    <s v="Max Skinner"/>
    <s v="Indonesia"/>
    <s v="Jakarta"/>
    <s v="APJ"/>
    <s v="APAC"/>
    <s v="Bank of America Corp."/>
    <x v="22"/>
    <s v="Finance"/>
    <s v="Enterprise"/>
    <s v="Site Analytics"/>
    <s v="TC3SDAEVFX"/>
    <n v="273.95999999999998"/>
    <n v="2"/>
    <n v="0"/>
    <n v="10.958399999999999"/>
    <x v="7"/>
    <n v="263.0016"/>
    <n v="78.900480000000002"/>
  </r>
  <r>
    <n v="3782"/>
    <s v="EMEA-2021-135314"/>
    <d v="2021-07-09T00:00:00"/>
    <n v="20210709"/>
    <s v="Alexandra Morrison"/>
    <s v="France"/>
    <s v="Paris"/>
    <s v="EMEA"/>
    <s v="EU-WEST"/>
    <s v="Humana"/>
    <x v="63"/>
    <s v="Healthcare"/>
    <s v="SMB"/>
    <s v="Site Analytics"/>
    <s v="Z4WSKZZPZX"/>
    <n v="269.98200000000003"/>
    <n v="3"/>
    <n v="0.4"/>
    <n v="40.497300000000003"/>
    <x v="38"/>
    <n v="229.4847"/>
    <n v="68.845410000000001"/>
  </r>
  <r>
    <n v="3783"/>
    <s v="EMEA-2023-165204"/>
    <d v="2023-11-14T00:00:00"/>
    <n v="20231114"/>
    <s v="Gabrielle Russell"/>
    <s v="South Africa"/>
    <s v="Cape Town"/>
    <s v="EMEA"/>
    <s v="MEA"/>
    <s v="Engie"/>
    <x v="4"/>
    <s v="Energy"/>
    <s v="SMB"/>
    <s v="Support"/>
    <s v="ZFWJ6C2I3D"/>
    <n v="8.9039999999999999"/>
    <n v="3"/>
    <n v="0.2"/>
    <n v="3.339"/>
    <x v="23"/>
    <n v="5.5649999999999897"/>
    <n v="1.6694999999999969"/>
  </r>
  <r>
    <n v="3785"/>
    <s v="EMEA-2023-125752"/>
    <d v="2023-08-01T00:00:00"/>
    <n v="20230801"/>
    <s v="Kevin Rampling"/>
    <s v="Germany"/>
    <s v="Stuttgart"/>
    <s v="EMEA"/>
    <s v="EU-WEST"/>
    <s v="Philip Morris International"/>
    <x v="39"/>
    <s v="Consumer Products"/>
    <s v="Enterprise"/>
    <s v="Data Smasher"/>
    <s v="ZQBTIA16RV"/>
    <n v="41.423999999999999"/>
    <n v="2"/>
    <n v="0.2"/>
    <n v="8.2848000000000006"/>
    <x v="43"/>
    <n v="33.139200000000002"/>
    <n v="9.9417600000000004"/>
  </r>
  <r>
    <n v="3786"/>
    <s v="AMER-2023-112487"/>
    <d v="2023-12-27T00:00:00"/>
    <n v="20231227"/>
    <s v="Liam Russell"/>
    <s v="Mexico"/>
    <s v="Mexico City"/>
    <s v="AMER"/>
    <s v="LATAM"/>
    <s v="Boeing"/>
    <x v="36"/>
    <s v="Manufacturing"/>
    <s v="Enterprise"/>
    <s v="ContactMatcher"/>
    <s v="W6N4A52V9T"/>
    <n v="3.1320000000000001"/>
    <n v="2"/>
    <n v="0.7"/>
    <n v="-2.61"/>
    <x v="22"/>
    <n v="5.742"/>
    <n v="1.7225999999999999"/>
  </r>
  <r>
    <n v="3787"/>
    <s v="AMER-2022-144218"/>
    <d v="2022-11-01T00:00:00"/>
    <n v="20221101"/>
    <s v="Tim Morrison"/>
    <s v="United States"/>
    <s v="New York City"/>
    <s v="AMER"/>
    <s v="NAMER"/>
    <s v="General Motors"/>
    <x v="49"/>
    <s v="Manufacturing"/>
    <s v="Strategic"/>
    <s v="Marketing Suite - Gold"/>
    <s v="RWI53RAS5B"/>
    <n v="1085.42"/>
    <n v="7"/>
    <n v="0"/>
    <n v="282.20920000000001"/>
    <x v="0"/>
    <n v="803.21079999999995"/>
    <n v="240.96323999999998"/>
  </r>
  <r>
    <n v="3788"/>
    <s v="APJ-2022-169971"/>
    <d v="2022-09-05T00:00:00"/>
    <n v="20220905"/>
    <s v="Joe Lee"/>
    <s v="Japan"/>
    <s v="Tokyo"/>
    <s v="APJ"/>
    <s v="JAPN"/>
    <s v="Allianz"/>
    <x v="65"/>
    <s v="Finance"/>
    <s v="SMB"/>
    <s v="ChatBot Plugin"/>
    <s v="L9TOR8I48U"/>
    <n v="3.9119999999999999"/>
    <n v="1"/>
    <n v="0.2"/>
    <n v="1.0268999999999999"/>
    <x v="21"/>
    <n v="2.8851"/>
    <n v="0.86553000000000002"/>
  </r>
  <r>
    <n v="3790"/>
    <s v="AMER-2022-133508"/>
    <d v="2022-04-18T00:00:00"/>
    <n v="20220418"/>
    <s v="Jacob Paterson"/>
    <s v="Costa Rica"/>
    <s v="San JosÃ©"/>
    <s v="AMER"/>
    <s v="LATAM"/>
    <s v="Toyota Motor"/>
    <x v="7"/>
    <s v="Manufacturing"/>
    <s v="Enterprise"/>
    <s v="Storage"/>
    <s v="KQL2JC5X72"/>
    <n v="29.05"/>
    <n v="5"/>
    <n v="0"/>
    <n v="9.0054999999999996"/>
    <x v="25"/>
    <n v="20.044499999999999"/>
    <n v="6.01335"/>
  </r>
  <r>
    <n v="3791"/>
    <s v="AMER-2020-107139"/>
    <d v="2020-07-05T00:00:00"/>
    <n v="20200705"/>
    <s v="Rose Dyer"/>
    <s v="United States"/>
    <s v="New York City"/>
    <s v="AMER"/>
    <s v="NAMER"/>
    <s v="Apple"/>
    <x v="73"/>
    <s v="Tech"/>
    <s v="Enterprise"/>
    <s v="ContactMatcher"/>
    <s v="8J2038D2YJ"/>
    <n v="180.96"/>
    <n v="6"/>
    <n v="0.2"/>
    <n v="67.86"/>
    <x v="39"/>
    <n v="113.1"/>
    <n v="33.93"/>
  </r>
  <r>
    <n v="3792"/>
    <s v="EMEA-2021-111325"/>
    <d v="2021-02-27T00:00:00"/>
    <n v="20210227"/>
    <s v="Alison Coleman"/>
    <s v="France"/>
    <s v="Lyon"/>
    <s v="EMEA"/>
    <s v="EU-WEST"/>
    <s v="Philip Morris International"/>
    <x v="39"/>
    <s v="Consumer Products"/>
    <s v="Strategic"/>
    <s v="ContactMatcher"/>
    <s v="LJ5ZLJCCXJ"/>
    <n v="4.4189999999999996"/>
    <n v="3"/>
    <n v="0.7"/>
    <n v="-3.3879000000000001"/>
    <x v="36"/>
    <n v="7.8068999999999997"/>
    <n v="2.3420699999999997"/>
  </r>
  <r>
    <n v="3794"/>
    <s v="EMEA-2021-163762"/>
    <d v="2021-11-27T00:00:00"/>
    <n v="20211127"/>
    <s v="Stewart Hart"/>
    <s v="United Kingdom"/>
    <s v="London"/>
    <s v="EMEA"/>
    <s v="UKIR"/>
    <s v="Nestle"/>
    <x v="38"/>
    <s v="Consumer Products"/>
    <s v="SMB"/>
    <s v="ChatBot Plugin"/>
    <s v="NX58O097DW"/>
    <n v="29.79"/>
    <n v="3"/>
    <n v="0"/>
    <n v="12.511799999999999"/>
    <x v="6"/>
    <n v="17.278199999999998"/>
    <n v="5.1834599999999993"/>
  </r>
  <r>
    <n v="3795"/>
    <s v="AMER-2020-117163"/>
    <d v="2020-01-28T00:00:00"/>
    <n v="20200128"/>
    <s v="Joshua Short"/>
    <s v="United States"/>
    <s v="Seattle"/>
    <s v="AMER"/>
    <s v="NAMER"/>
    <s v="Kroger"/>
    <x v="57"/>
    <s v="Retail"/>
    <s v="SMB"/>
    <s v="Marketing Suite - Gold"/>
    <s v="UIV6TGB9E5"/>
    <n v="57.23"/>
    <n v="1"/>
    <n v="0"/>
    <n v="14.307499999999999"/>
    <x v="46"/>
    <n v="42.922499999999999"/>
    <n v="12.876749999999999"/>
  </r>
  <r>
    <n v="3798"/>
    <s v="EMEA-2023-121314"/>
    <d v="2023-09-24T00:00:00"/>
    <n v="20230924"/>
    <s v="Harry Sharp"/>
    <s v="Germany"/>
    <s v="Hamburg"/>
    <s v="EMEA"/>
    <s v="EU-WEST"/>
    <s v="Valero Energy"/>
    <x v="37"/>
    <s v="Energy"/>
    <s v="SMB"/>
    <s v="Support"/>
    <s v="X1GZ2YYCIP"/>
    <n v="251.64"/>
    <n v="3"/>
    <n v="0.2"/>
    <n v="88.073999999999998"/>
    <x v="15"/>
    <n v="163.56599999999901"/>
    <n v="49.069799999999702"/>
  </r>
  <r>
    <n v="3799"/>
    <s v="EMEA-2023-147760"/>
    <d v="2023-11-05T00:00:00"/>
    <n v="20231105"/>
    <s v="Lillian Hodges"/>
    <s v="Sweden"/>
    <s v="MalmÃ¶"/>
    <s v="EMEA"/>
    <s v="NOR"/>
    <s v="Merck"/>
    <x v="59"/>
    <s v="Healthcare"/>
    <s v="Strategic"/>
    <s v="ContactMatcher"/>
    <s v="5LQ01UO8KD"/>
    <n v="523.76400000000001"/>
    <n v="3"/>
    <n v="0.4"/>
    <n v="-192.04679999999999"/>
    <x v="23"/>
    <n v="715.81079999999997"/>
    <n v="214.74323999999999"/>
  </r>
  <r>
    <n v="3801"/>
    <s v="EMEA-2022-156503"/>
    <d v="2022-10-15T00:00:00"/>
    <n v="20221015"/>
    <s v="Carl Langdon"/>
    <s v="Sweden"/>
    <s v="Stockholm"/>
    <s v="EMEA"/>
    <s v="NOR"/>
    <s v="Itochu"/>
    <x v="33"/>
    <s v="Finance"/>
    <s v="SMB"/>
    <s v="FinanceHub"/>
    <s v="LXNASVRI9Z"/>
    <n v="102.592"/>
    <n v="1"/>
    <n v="0.2"/>
    <n v="10.2592"/>
    <x v="32"/>
    <n v="92.332799999999907"/>
    <n v="27.69983999999997"/>
  </r>
  <r>
    <n v="3807"/>
    <s v="EMEA-2021-113628"/>
    <d v="2021-11-12T00:00:00"/>
    <n v="20211112"/>
    <s v="Nicholas Paterson"/>
    <s v="Germany"/>
    <s v="Hamburg"/>
    <s v="EMEA"/>
    <s v="EU-WEST"/>
    <s v="Walt Disney"/>
    <x v="91"/>
    <s v="Communications"/>
    <s v="Strategic"/>
    <s v="ChatBot Plugin"/>
    <s v="1KVBFZ7XH4"/>
    <n v="11.76"/>
    <n v="5"/>
    <n v="0.2"/>
    <n v="1.323"/>
    <x v="6"/>
    <n v="10.436999999999999"/>
    <n v="3.1310999999999996"/>
  </r>
  <r>
    <n v="3813"/>
    <s v="EMEA-2023-147753"/>
    <d v="2023-03-06T00:00:00"/>
    <n v="20230306"/>
    <s v="Claire Welch"/>
    <s v="Italy"/>
    <s v="Milan"/>
    <s v="EMEA"/>
    <s v="EU"/>
    <s v="Toyota Motor"/>
    <x v="7"/>
    <s v="Manufacturing"/>
    <s v="SMB"/>
    <s v="FinanceHub"/>
    <s v="UF6VFBREPN"/>
    <n v="25.06"/>
    <n v="2"/>
    <n v="0"/>
    <n v="11.7782"/>
    <x v="42"/>
    <n v="13.281799999999899"/>
    <n v="3.9845399999999698"/>
  </r>
  <r>
    <n v="3814"/>
    <s v="APJ-2021-103961"/>
    <d v="2021-11-05T00:00:00"/>
    <n v="20211105"/>
    <s v="Rachel Cornish"/>
    <s v="Australia"/>
    <s v="Wollongong"/>
    <s v="APJ"/>
    <s v="ANZ"/>
    <s v="Volkswagen"/>
    <x v="58"/>
    <s v="Manufacturing"/>
    <s v="SMB"/>
    <s v="FinanceHub"/>
    <s v="72YFO17FQC"/>
    <n v="19.824000000000002"/>
    <n v="6"/>
    <n v="0.2"/>
    <n v="6.4428000000000001"/>
    <x v="6"/>
    <n v="13.3812"/>
    <n v="4.0143599999999999"/>
  </r>
  <r>
    <n v="3815"/>
    <s v="EMEA-2022-152471"/>
    <d v="2022-07-09T00:00:00"/>
    <n v="20220709"/>
    <s v="Blake Hughes"/>
    <s v="Germany"/>
    <s v="Berlin"/>
    <s v="EMEA"/>
    <s v="EU-WEST"/>
    <s v="Wells Fargo"/>
    <x v="9"/>
    <s v="Finance"/>
    <s v="SMB"/>
    <s v="Site Analytics"/>
    <s v="OYEOL9KUK8"/>
    <n v="823.96"/>
    <n v="5"/>
    <n v="0.2"/>
    <n v="51.497500000000002"/>
    <x v="16"/>
    <n v="772.46249999999998"/>
    <n v="231.73874999999998"/>
  </r>
  <r>
    <n v="3817"/>
    <s v="EMEA-2021-102582"/>
    <d v="2021-09-15T00:00:00"/>
    <n v="20210915"/>
    <s v="Sarah Alsop"/>
    <s v="Portugal"/>
    <s v="Lisboa"/>
    <s v="EMEA"/>
    <s v="EU-WEST"/>
    <s v="Sysco"/>
    <x v="79"/>
    <s v="Consumer Products"/>
    <s v="SMB"/>
    <s v="ContactMatcher"/>
    <s v="LIXK5TBAIJ"/>
    <n v="801.96"/>
    <n v="2"/>
    <n v="0"/>
    <n v="200.49"/>
    <x v="11"/>
    <n v="601.47"/>
    <n v="180.441"/>
  </r>
  <r>
    <n v="3820"/>
    <s v="EMEA-2023-141873"/>
    <d v="2023-10-10T00:00:00"/>
    <n v="20231010"/>
    <s v="Michael Nolan"/>
    <s v="United Kingdom"/>
    <s v="London"/>
    <s v="EMEA"/>
    <s v="UKIR"/>
    <s v="Apple"/>
    <x v="73"/>
    <s v="Tech"/>
    <s v="SMB"/>
    <s v="ContactMatcher"/>
    <s v="HYE58JFR6D"/>
    <n v="12.816000000000001"/>
    <n v="3"/>
    <n v="0.2"/>
    <n v="4.3254000000000001"/>
    <x v="13"/>
    <n v="8.4906000000000006"/>
    <n v="2.54718"/>
  </r>
  <r>
    <n v="3824"/>
    <s v="EMEA-2021-140984"/>
    <d v="2021-09-14T00:00:00"/>
    <n v="20210914"/>
    <s v="Alexander Martin"/>
    <s v="United Kingdom"/>
    <s v="London"/>
    <s v="EMEA"/>
    <s v="UKIR"/>
    <s v="General Electric"/>
    <x v="89"/>
    <s v="Finance"/>
    <s v="SMB"/>
    <s v="Marketing Suite - Gold"/>
    <s v="OWOTK89OG6"/>
    <n v="991.2"/>
    <n v="6"/>
    <n v="0"/>
    <n v="257.71199999999999"/>
    <x v="11"/>
    <n v="733.48800000000006"/>
    <n v="220.04640000000001"/>
  </r>
  <r>
    <n v="3827"/>
    <s v="APJ-2020-132801"/>
    <d v="2020-10-07T00:00:00"/>
    <n v="20201007"/>
    <s v="Alexander James"/>
    <s v="Japan"/>
    <s v="Aichi"/>
    <s v="APJ"/>
    <s v="JAPN"/>
    <s v="Daimler"/>
    <x v="34"/>
    <s v="Transportation"/>
    <s v="Strategic"/>
    <s v="Marketing Suite - Gold"/>
    <s v="9WZUE9FIS3"/>
    <n v="107.44"/>
    <n v="10"/>
    <n v="0.2"/>
    <n v="10.744"/>
    <x v="18"/>
    <n v="96.695999999999998"/>
    <n v="29.008799999999997"/>
  </r>
  <r>
    <n v="3828"/>
    <s v="AMER-2023-141733"/>
    <d v="2023-05-08T00:00:00"/>
    <n v="20230508"/>
    <s v="Joseph White"/>
    <s v="Brazil"/>
    <s v="SÃ£o Paulo"/>
    <s v="AMER"/>
    <s v="LATAM"/>
    <s v="Abbott Laboratories"/>
    <x v="26"/>
    <s v="Healthcare"/>
    <s v="Strategic"/>
    <s v="FinanceHub"/>
    <s v="HML7Y625QV"/>
    <n v="1458.65"/>
    <n v="5"/>
    <n v="0"/>
    <n v="423.00850000000003"/>
    <x v="24"/>
    <n v="1035.6415"/>
    <n v="310.69244999999995"/>
  </r>
  <r>
    <n v="3832"/>
    <s v="APJ-2021-111927"/>
    <d v="2021-11-14T00:00:00"/>
    <n v="20211114"/>
    <s v="Alison Mills"/>
    <s v="Philippines"/>
    <s v="Davao City"/>
    <s v="APJ"/>
    <s v="APAC"/>
    <s v="ConocoPhillips"/>
    <x v="75"/>
    <s v="Energy"/>
    <s v="SMB"/>
    <s v="SaaS Connector Pack"/>
    <s v="EYQQN8EEJ1"/>
    <n v="76.14"/>
    <n v="3"/>
    <n v="0"/>
    <n v="26.649000000000001"/>
    <x v="6"/>
    <n v="49.491"/>
    <n v="14.847299999999999"/>
  </r>
  <r>
    <n v="3834"/>
    <s v="AMER-2020-105984"/>
    <d v="2020-11-24T00:00:00"/>
    <n v="20201124"/>
    <s v="Pippa Edmunds"/>
    <s v="Mexico"/>
    <s v="Mexico City"/>
    <s v="AMER"/>
    <s v="LATAM"/>
    <s v="BNP Paribas"/>
    <x v="3"/>
    <s v="Finance"/>
    <s v="Strategic"/>
    <s v="Site Analytics"/>
    <s v="MOA9FX93CM"/>
    <n v="1049.97"/>
    <n v="5"/>
    <n v="0.4"/>
    <n v="-209.994"/>
    <x v="7"/>
    <n v="1259.9639999999999"/>
    <n v="377.98919999999998"/>
  </r>
  <r>
    <n v="3836"/>
    <s v="AMER-2020-100363"/>
    <d v="2020-04-08T00:00:00"/>
    <n v="20200408"/>
    <s v="Frank Ball"/>
    <s v="Chile"/>
    <s v="Santiago"/>
    <s v="AMER"/>
    <s v="LATAM"/>
    <s v="Carrefour"/>
    <x v="10"/>
    <s v="Retail"/>
    <s v="Strategic"/>
    <s v="Storage"/>
    <s v="0O2MCUTMFW"/>
    <n v="2.3679999999999999"/>
    <n v="2"/>
    <n v="0.2"/>
    <n v="0.82879999999999998"/>
    <x v="41"/>
    <n v="1.5391999999999999"/>
    <n v="0.46175999999999995"/>
  </r>
  <r>
    <n v="3838"/>
    <s v="EMEA-2020-126760"/>
    <d v="2020-07-26T00:00:00"/>
    <n v="20200726"/>
    <s v="Stewart Wilson"/>
    <s v="Israel"/>
    <s v="Tel Aviv"/>
    <s v="EMEA"/>
    <s v="EU-EAST"/>
    <s v="Mondelez International"/>
    <x v="25"/>
    <s v="Consumer Products"/>
    <s v="SMB"/>
    <s v="Site Analytics"/>
    <s v="JFJHMSEUAI"/>
    <n v="911.98400000000004"/>
    <n v="2"/>
    <n v="0.2"/>
    <n v="113.998"/>
    <x v="39"/>
    <n v="797.98599999999999"/>
    <n v="239.39579999999998"/>
  </r>
  <r>
    <n v="3842"/>
    <s v="EMEA-2020-109162"/>
    <d v="2020-06-08T00:00:00"/>
    <n v="20200608"/>
    <s v="Justin Walsh"/>
    <s v="South Africa"/>
    <s v="Cape Town"/>
    <s v="EMEA"/>
    <s v="MEA"/>
    <s v="Tyson Foods"/>
    <x v="31"/>
    <s v="Consumer Products"/>
    <s v="Strategic"/>
    <s v="FinanceHub"/>
    <s v="86PWG9BHRV"/>
    <n v="170.352"/>
    <n v="3"/>
    <n v="0.2"/>
    <n v="10.647"/>
    <x v="3"/>
    <n v="159.70500000000001"/>
    <n v="47.911500000000004"/>
  </r>
  <r>
    <n v="3843"/>
    <s v="AMER-2020-101931"/>
    <d v="2020-10-28T00:00:00"/>
    <n v="20201028"/>
    <s v="Olivia Graham"/>
    <s v="United States"/>
    <s v="New York City"/>
    <s v="AMER"/>
    <s v="NAMER"/>
    <s v="Phillips 66"/>
    <x v="1"/>
    <s v="Energy"/>
    <s v="Strategic"/>
    <s v="ContactMatcher"/>
    <s v="5GXCZUHVYL"/>
    <n v="7.1840000000000002"/>
    <n v="2"/>
    <n v="0.2"/>
    <n v="2.2450000000000001"/>
    <x v="18"/>
    <n v="4.9390000000000001"/>
    <n v="1.4817"/>
  </r>
  <r>
    <n v="3848"/>
    <s v="AMER-2023-129000"/>
    <d v="2023-11-26T00:00:00"/>
    <n v="20231126"/>
    <s v="Claire Henderson"/>
    <s v="Brazil"/>
    <s v="Salvador"/>
    <s v="AMER"/>
    <s v="LATAM"/>
    <s v="State Farm Insurance Cos."/>
    <x v="50"/>
    <s v="Finance"/>
    <s v="Enterprise"/>
    <s v="Marketing Suite - Gold"/>
    <s v="QJJVN2T4RA"/>
    <n v="501.81"/>
    <n v="3"/>
    <n v="0"/>
    <n v="0"/>
    <x v="23"/>
    <n v="501.81"/>
    <n v="150.54300000000001"/>
  </r>
  <r>
    <n v="3849"/>
    <s v="EMEA-2023-161053"/>
    <d v="2023-09-23T00:00:00"/>
    <n v="20230923"/>
    <s v="Anne Lee"/>
    <s v="United Arab Emirates"/>
    <s v="Abu Dhabi"/>
    <s v="EMEA"/>
    <s v="MEA"/>
    <s v="Oracle"/>
    <x v="29"/>
    <s v="Tech"/>
    <s v="SMB"/>
    <s v="ContactMatcher"/>
    <s v="AIF8YIU6RY"/>
    <n v="691.96"/>
    <n v="4"/>
    <n v="0"/>
    <n v="318.30160000000001"/>
    <x v="15"/>
    <n v="373.65839999999997"/>
    <n v="112.09751999999999"/>
  </r>
  <r>
    <n v="3851"/>
    <s v="EMEA-2021-142377"/>
    <d v="2021-12-04T00:00:00"/>
    <n v="20211204"/>
    <s v="Irene Smith"/>
    <s v="Poland"/>
    <s v="Warsaw"/>
    <s v="EMEA"/>
    <s v="EU-WEST"/>
    <s v="Toyota Motor"/>
    <x v="7"/>
    <s v="Manufacturing"/>
    <s v="Strategic"/>
    <s v="Support"/>
    <s v="QB9155L91C"/>
    <n v="85.96"/>
    <n v="7"/>
    <n v="0"/>
    <n v="40.401200000000003"/>
    <x v="14"/>
    <n v="45.558799999999898"/>
    <n v="13.667639999999968"/>
  </r>
  <r>
    <n v="3852"/>
    <s v="APJ-2021-127593"/>
    <d v="2021-09-21T00:00:00"/>
    <n v="20210921"/>
    <s v="Ryan Kerr"/>
    <s v="South Korea"/>
    <s v="Busan"/>
    <s v="APJ"/>
    <s v="APAC"/>
    <s v="Sony"/>
    <x v="20"/>
    <s v="Tech"/>
    <s v="Enterprise"/>
    <s v="SaaS Connector Pack"/>
    <s v="VKNN31ONKK"/>
    <n v="85.3"/>
    <n v="2"/>
    <n v="0"/>
    <n v="14.500999999999999"/>
    <x v="11"/>
    <n v="70.798999999999893"/>
    <n v="21.239699999999967"/>
  </r>
  <r>
    <n v="3853"/>
    <s v="APJ-2023-130526"/>
    <d v="2023-11-27T00:00:00"/>
    <n v="20231127"/>
    <s v="Anna Hemmings"/>
    <s v="Australia"/>
    <s v="Melbourne"/>
    <s v="APJ"/>
    <s v="ANZ"/>
    <s v="Microsoft"/>
    <x v="5"/>
    <s v="Tech"/>
    <s v="SMB"/>
    <s v="ContactMatcher"/>
    <s v="Y4V9AH8LL5"/>
    <n v="33.567999999999998"/>
    <n v="8"/>
    <n v="0.8"/>
    <n v="-53.708799999999997"/>
    <x v="23"/>
    <n v="87.276799999999994"/>
    <n v="26.183039999999998"/>
  </r>
  <r>
    <n v="3854"/>
    <s v="AMER-2023-131849"/>
    <d v="2023-06-07T00:00:00"/>
    <n v="20230607"/>
    <s v="Anna Fisher"/>
    <s v="United States"/>
    <s v="Los Angeles"/>
    <s v="AMER"/>
    <s v="NAMER"/>
    <s v="General Motors"/>
    <x v="49"/>
    <s v="Manufacturing"/>
    <s v="Enterprise"/>
    <s v="SaaS Connector Pack"/>
    <s v="C402VVI71R"/>
    <n v="4.95"/>
    <n v="1"/>
    <n v="0"/>
    <n v="2.1779999999999999"/>
    <x v="27"/>
    <n v="2.7719999999999998"/>
    <n v="0.83159999999999989"/>
  </r>
  <r>
    <n v="3856"/>
    <s v="APJ-2023-105389"/>
    <d v="2023-10-24T00:00:00"/>
    <n v="20231024"/>
    <s v="Phil Mills"/>
    <s v="Japan"/>
    <s v="Osaka"/>
    <s v="APJ"/>
    <s v="JAPN"/>
    <s v="China National Petroleum"/>
    <x v="74"/>
    <s v="Energy"/>
    <s v="SMB"/>
    <s v="ContactMatcher"/>
    <s v="1WHVJ4FOSR"/>
    <n v="3.5640000000000001"/>
    <n v="3"/>
    <n v="0.8"/>
    <n v="-6.2370000000000001"/>
    <x v="13"/>
    <n v="9.8010000000000002"/>
    <n v="2.9403000000000001"/>
  </r>
  <r>
    <n v="3859"/>
    <s v="EMEA-2020-140816"/>
    <d v="2020-12-20T00:00:00"/>
    <n v="20201220"/>
    <s v="Keith Paige"/>
    <s v="Russia"/>
    <s v="Moscow"/>
    <s v="EMEA"/>
    <s v="EU-EAST"/>
    <s v="Bank of America Corp."/>
    <x v="22"/>
    <s v="Finance"/>
    <s v="SMB"/>
    <s v="Data Smasher"/>
    <s v="TWEKIV8JT8"/>
    <n v="447.94400000000002"/>
    <n v="7"/>
    <n v="0.2"/>
    <n v="89.588800000000006"/>
    <x v="20"/>
    <n v="358.35520000000002"/>
    <n v="107.50656000000001"/>
  </r>
  <r>
    <n v="3860"/>
    <s v="APJ-2023-154039"/>
    <d v="2023-02-18T00:00:00"/>
    <n v="20230218"/>
    <s v="Warren McGrath"/>
    <s v="Australia"/>
    <s v="Sydney"/>
    <s v="APJ"/>
    <s v="ANZ"/>
    <s v="Huawei"/>
    <x v="93"/>
    <s v="Tech"/>
    <s v="Enterprise"/>
    <s v="ContactMatcher"/>
    <s v="RYLOAXA7VK"/>
    <n v="480.96"/>
    <n v="3"/>
    <n v="0.5"/>
    <n v="-269.33760000000001"/>
    <x v="31"/>
    <n v="750.29759999999999"/>
    <n v="225.08928"/>
  </r>
  <r>
    <n v="3862"/>
    <s v="EMEA-2020-135755"/>
    <d v="2020-05-03T00:00:00"/>
    <n v="20200503"/>
    <s v="Carl Langdon"/>
    <s v="United Kingdom"/>
    <s v="Woking"/>
    <s v="EMEA"/>
    <s v="UKIR"/>
    <s v="Itochu"/>
    <x v="33"/>
    <s v="Finance"/>
    <s v="SMB"/>
    <s v="ContactMatcher"/>
    <s v="ADTZ1Z6JWO"/>
    <n v="40.176000000000002"/>
    <n v="3"/>
    <n v="0.2"/>
    <n v="14.563800000000001"/>
    <x v="8"/>
    <n v="25.612200000000001"/>
    <n v="7.6836599999999997"/>
  </r>
  <r>
    <n v="3864"/>
    <s v="AMER-2023-123246"/>
    <d v="2023-10-18T00:00:00"/>
    <n v="20231018"/>
    <s v="Adam James"/>
    <s v="United States"/>
    <s v="Seattle"/>
    <s v="AMER"/>
    <s v="NAMER"/>
    <s v="Oracle"/>
    <x v="29"/>
    <s v="Tech"/>
    <s v="SMB"/>
    <s v="ChatBot Plugin"/>
    <s v="9MBIP79VI1"/>
    <n v="10.64"/>
    <n v="4"/>
    <n v="0"/>
    <n v="2.7664"/>
    <x v="13"/>
    <n v="7.8735999999999997"/>
    <n v="2.3620799999999997"/>
  </r>
  <r>
    <n v="3865"/>
    <s v="APJ-2021-157133"/>
    <d v="2021-11-28T00:00:00"/>
    <n v="20211128"/>
    <s v="Rose Scott"/>
    <s v="Australia"/>
    <s v="Brisbane"/>
    <s v="APJ"/>
    <s v="ANZ"/>
    <s v="CVS Health"/>
    <x v="48"/>
    <s v="Retail"/>
    <s v="SMB"/>
    <s v="SaaS Connector Pack"/>
    <s v="PKUG3JIAJP"/>
    <n v="151.96"/>
    <n v="5"/>
    <n v="0.6"/>
    <n v="-182.352"/>
    <x v="6"/>
    <n v="334.31200000000001"/>
    <n v="100.2936"/>
  </r>
  <r>
    <n v="3866"/>
    <s v="AMER-2020-124709"/>
    <d v="2020-07-27T00:00:00"/>
    <n v="20200727"/>
    <s v="Adrian Walker"/>
    <s v="United States"/>
    <s v="Los Angeles"/>
    <s v="AMER"/>
    <s v="NAMER"/>
    <s v="Amazon"/>
    <x v="44"/>
    <s v="Tech"/>
    <s v="SMB"/>
    <s v="Data Smasher"/>
    <s v="E2M3L9TCBO"/>
    <n v="238"/>
    <n v="2"/>
    <n v="0"/>
    <n v="38.08"/>
    <x v="39"/>
    <n v="199.92"/>
    <n v="59.975999999999992"/>
  </r>
  <r>
    <n v="3867"/>
    <s v="APJ-2023-146360"/>
    <d v="2023-04-24T00:00:00"/>
    <n v="20230424"/>
    <s v="Emily Ball"/>
    <s v="India"/>
    <s v="Mumbai"/>
    <s v="APJ"/>
    <s v="IND"/>
    <s v="Comcast"/>
    <x v="51"/>
    <s v="Communications"/>
    <s v="SMB"/>
    <s v="Data Smasher"/>
    <s v="80ECFQL1N3"/>
    <n v="155.34"/>
    <n v="6"/>
    <n v="0"/>
    <n v="55.922400000000003"/>
    <x v="4"/>
    <n v="99.417599999999993"/>
    <n v="29.825279999999996"/>
  </r>
  <r>
    <n v="3868"/>
    <s v="AMER-2021-132486"/>
    <d v="2021-10-23T00:00:00"/>
    <n v="20211023"/>
    <s v="Austin Stewart"/>
    <s v="United States"/>
    <s v="Seattle"/>
    <s v="AMER"/>
    <s v="NAMER"/>
    <s v="Ford Motor"/>
    <x v="72"/>
    <s v="Manufacturing"/>
    <s v="SMB"/>
    <s v="Data Smasher"/>
    <s v="ERKYN6ZNPT"/>
    <n v="148.32"/>
    <n v="9"/>
    <n v="0"/>
    <n v="63.7776"/>
    <x v="2"/>
    <n v="84.542399999999901"/>
    <n v="25.362719999999971"/>
  </r>
  <r>
    <n v="3874"/>
    <s v="EMEA-2022-136231"/>
    <d v="2022-09-06T00:00:00"/>
    <n v="20220906"/>
    <s v="Phil Mills"/>
    <s v="South Africa"/>
    <s v="Cape Town"/>
    <s v="EMEA"/>
    <s v="MEA"/>
    <s v="China National Petroleum"/>
    <x v="74"/>
    <s v="Energy"/>
    <s v="SMB"/>
    <s v="SaaS Connector Pack - Gold"/>
    <s v="P4L9EI0V3X"/>
    <n v="23.472000000000001"/>
    <n v="3"/>
    <n v="0.2"/>
    <n v="7.6284000000000001"/>
    <x v="21"/>
    <n v="15.8436"/>
    <n v="4.7530799999999997"/>
  </r>
  <r>
    <n v="3878"/>
    <s v="EMEA-2022-140641"/>
    <d v="2022-10-29T00:00:00"/>
    <n v="20221029"/>
    <s v="Sean Scott"/>
    <s v="Germany"/>
    <s v="Cologne"/>
    <s v="EMEA"/>
    <s v="EU-WEST"/>
    <s v="Prudential Financial"/>
    <x v="43"/>
    <s v="Finance"/>
    <s v="SMB"/>
    <s v="ContactMatcher"/>
    <s v="V4SC9MLP1X"/>
    <n v="38.19"/>
    <n v="5"/>
    <n v="0.7"/>
    <n v="-26.733000000000001"/>
    <x v="32"/>
    <n v="64.923000000000002"/>
    <n v="19.476900000000001"/>
  </r>
  <r>
    <n v="3879"/>
    <s v="APJ-2020-151001"/>
    <d v="2020-04-05T00:00:00"/>
    <n v="20200405"/>
    <s v="Alexander James"/>
    <s v="Australia"/>
    <s v="Melbourne"/>
    <s v="APJ"/>
    <s v="ANZ"/>
    <s v="Daimler"/>
    <x v="34"/>
    <s v="Transportation"/>
    <s v="Strategic"/>
    <s v="Marketing Suite - Gold"/>
    <s v="VIKT1717HT"/>
    <n v="49.631999999999998"/>
    <n v="4"/>
    <n v="0.2"/>
    <n v="3.7223999999999999"/>
    <x v="41"/>
    <n v="45.909599999999998"/>
    <n v="13.772879999999999"/>
  </r>
  <r>
    <n v="3881"/>
    <s v="AMER-2021-129896"/>
    <d v="2021-06-15T00:00:00"/>
    <n v="20210615"/>
    <s v="Theresa McLean"/>
    <s v="Chile"/>
    <s v="Puente Alto"/>
    <s v="AMER"/>
    <s v="LATAM"/>
    <s v="Humana"/>
    <x v="63"/>
    <s v="Healthcare"/>
    <s v="SMB"/>
    <s v="Support"/>
    <s v="V9736P3T00"/>
    <n v="9.5679999999999996"/>
    <n v="2"/>
    <n v="0.2"/>
    <n v="2.99"/>
    <x v="40"/>
    <n v="6.5779999999999896"/>
    <n v="1.9733999999999967"/>
  </r>
  <r>
    <n v="3885"/>
    <s v="EMEA-2020-152849"/>
    <d v="2020-07-05T00:00:00"/>
    <n v="20200705"/>
    <s v="Simon Taylor"/>
    <s v="South Africa"/>
    <s v="Johannesburg"/>
    <s v="EMEA"/>
    <s v="MEA"/>
    <s v="Engie"/>
    <x v="4"/>
    <s v="Energy"/>
    <s v="Strategic"/>
    <s v="ChatBot Plugin"/>
    <s v="TAUAHDPY10"/>
    <n v="4.3680000000000003"/>
    <n v="3"/>
    <n v="0.2"/>
    <n v="0.38219999999999998"/>
    <x v="39"/>
    <n v="3.9857999999999998"/>
    <n v="1.1957399999999998"/>
  </r>
  <r>
    <n v="3886"/>
    <s v="APJ-2023-127341"/>
    <d v="2023-01-30T00:00:00"/>
    <n v="20230130"/>
    <s v="Carolyn Ross"/>
    <s v="Australia"/>
    <s v="Sydney"/>
    <s v="APJ"/>
    <s v="ANZ"/>
    <s v="Airbus"/>
    <x v="68"/>
    <s v="Manufacturing"/>
    <s v="SMB"/>
    <s v="ContactMatcher"/>
    <s v="WNXDQHRTQ0"/>
    <n v="12.128"/>
    <n v="4"/>
    <n v="0.8"/>
    <n v="-20.617599999999999"/>
    <x v="44"/>
    <n v="32.745599999999897"/>
    <n v="9.8236799999999693"/>
  </r>
  <r>
    <n v="3887"/>
    <s v="APJ-2022-167759"/>
    <d v="2022-03-04T00:00:00"/>
    <n v="20220304"/>
    <s v="Sally Davidson"/>
    <s v="India"/>
    <s v="Delhi"/>
    <s v="APJ"/>
    <s v="IND"/>
    <s v="Goldman Sachs Group"/>
    <x v="70"/>
    <s v="Finance"/>
    <s v="SMB"/>
    <s v="Site Analytics"/>
    <s v="FTKUVC577A"/>
    <n v="134.85"/>
    <n v="3"/>
    <n v="0"/>
    <n v="37.758000000000003"/>
    <x v="17"/>
    <n v="97.091999999999899"/>
    <n v="29.127599999999969"/>
  </r>
  <r>
    <n v="3888"/>
    <s v="EMEA-2020-100895"/>
    <d v="2020-06-02T00:00:00"/>
    <n v="20200602"/>
    <s v="Alexander Hill"/>
    <s v="Finland"/>
    <s v="Helsinki"/>
    <s v="EMEA"/>
    <s v="NOR"/>
    <s v="Philip Morris International"/>
    <x v="39"/>
    <s v="Consumer Products"/>
    <s v="SMB"/>
    <s v="ChatBot Plugin"/>
    <s v="W8HMAI44TO"/>
    <n v="8.56"/>
    <n v="2"/>
    <n v="0"/>
    <n v="2.6536"/>
    <x v="3"/>
    <n v="5.9063999999999997"/>
    <n v="1.7719199999999999"/>
  </r>
  <r>
    <n v="3891"/>
    <s v="AMER-2022-163881"/>
    <d v="2022-11-25T00:00:00"/>
    <n v="20221125"/>
    <s v="Blake Campbell"/>
    <s v="United States"/>
    <s v="New York City"/>
    <s v="AMER"/>
    <s v="NAMER"/>
    <s v="AT&amp;T"/>
    <x v="60"/>
    <s v="Communications"/>
    <s v="Strategic"/>
    <s v="Data Smasher"/>
    <s v="TEP825OMRX"/>
    <n v="659.9"/>
    <n v="2"/>
    <n v="0"/>
    <n v="217.767"/>
    <x v="0"/>
    <n v="442.13299999999998"/>
    <n v="132.63989999999998"/>
  </r>
  <r>
    <n v="3894"/>
    <s v="APJ-2022-144547"/>
    <d v="2022-11-11T00:00:00"/>
    <n v="20221111"/>
    <s v="Leonard Dyer"/>
    <s v="Japan"/>
    <s v="Tokyo"/>
    <s v="APJ"/>
    <s v="JAPN"/>
    <s v="Ford Motor"/>
    <x v="72"/>
    <s v="Manufacturing"/>
    <s v="SMB"/>
    <s v="Data Smasher"/>
    <s v="WD74CLXUTT"/>
    <n v="279.94400000000002"/>
    <n v="7"/>
    <n v="0.2"/>
    <n v="48.990200000000002"/>
    <x v="0"/>
    <n v="230.9538"/>
    <n v="69.286140000000003"/>
  </r>
  <r>
    <n v="3895"/>
    <s v="APJ-2020-112200"/>
    <d v="2020-11-22T00:00:00"/>
    <n v="20201122"/>
    <s v="Emma Langdon"/>
    <s v="Australia"/>
    <s v="Hobart"/>
    <s v="APJ"/>
    <s v="ANZ"/>
    <s v="Samsung Electronics"/>
    <x v="19"/>
    <s v="Tech"/>
    <s v="Enterprise"/>
    <s v="ContactMatcher"/>
    <s v="9S3GE15HXM"/>
    <n v="9.98"/>
    <n v="5"/>
    <n v="0.8"/>
    <n v="-16.466999999999999"/>
    <x v="7"/>
    <n v="26.446999999999999"/>
    <n v="7.934099999999999"/>
  </r>
  <r>
    <n v="3896"/>
    <s v="EMEA-2023-110212"/>
    <d v="2023-05-02T00:00:00"/>
    <n v="20230502"/>
    <s v="Liam Young"/>
    <s v="United Arab Emirates"/>
    <s v="Abu Dhabi"/>
    <s v="EMEA"/>
    <s v="MEA"/>
    <s v="FedEx"/>
    <x v="46"/>
    <s v="Transportation"/>
    <s v="Enterprise"/>
    <s v="Data Smasher"/>
    <s v="68TAIPGKT2"/>
    <n v="48.9"/>
    <n v="5"/>
    <n v="0"/>
    <n v="18.093"/>
    <x v="24"/>
    <n v="30.806999999999999"/>
    <n v="9.2420999999999989"/>
  </r>
  <r>
    <n v="3897"/>
    <s v="APJ-2023-134285"/>
    <d v="2023-12-08T00:00:00"/>
    <n v="20231208"/>
    <s v="Joe Ross"/>
    <s v="Japan"/>
    <s v="Osaka"/>
    <s v="APJ"/>
    <s v="JAPN"/>
    <s v="Wells Fargo"/>
    <x v="9"/>
    <s v="Finance"/>
    <s v="Strategic"/>
    <s v="Storage"/>
    <s v="91DCGY9GNY"/>
    <n v="3.552"/>
    <n v="3"/>
    <n v="0.2"/>
    <n v="1.2432000000000001"/>
    <x v="22"/>
    <n v="2.30879999999999"/>
    <n v="0.69263999999999692"/>
  </r>
  <r>
    <n v="3899"/>
    <s v="APJ-2023-102267"/>
    <d v="2023-12-01T00:00:00"/>
    <n v="20231201"/>
    <s v="Bella Morgan"/>
    <s v="Japan"/>
    <s v="Saitama"/>
    <s v="APJ"/>
    <s v="JAPN"/>
    <s v="Johnson &amp; Johnson"/>
    <x v="53"/>
    <s v="Healthcare"/>
    <s v="SMB"/>
    <s v="Storage"/>
    <s v="50Q8HMLRG7"/>
    <n v="2.3679999999999999"/>
    <n v="2"/>
    <n v="0.2"/>
    <n v="0.82879999999999998"/>
    <x v="22"/>
    <n v="1.5391999999999999"/>
    <n v="0.46175999999999995"/>
  </r>
  <r>
    <n v="3900"/>
    <s v="AMER-2023-157980"/>
    <d v="2023-12-08T00:00:00"/>
    <n v="20231208"/>
    <s v="Harry Mills"/>
    <s v="Mexico"/>
    <s v="Cancun"/>
    <s v="AMER"/>
    <s v="LATAM"/>
    <s v="Bosch"/>
    <x v="76"/>
    <s v="Tech"/>
    <s v="SMB"/>
    <s v="Data Smasher"/>
    <s v="G7KAD4AYE4"/>
    <n v="127.98399999999999"/>
    <n v="2"/>
    <n v="0.2"/>
    <n v="25.596800000000002"/>
    <x v="22"/>
    <n v="102.387199999999"/>
    <n v="30.716159999999697"/>
  </r>
  <r>
    <n v="3901"/>
    <s v="APJ-2021-121097"/>
    <d v="2021-01-03T00:00:00"/>
    <n v="20210103"/>
    <s v="Vanessa White"/>
    <s v="Japan"/>
    <s v="Ibaraki"/>
    <s v="APJ"/>
    <s v="JAPN"/>
    <s v="Pfizer"/>
    <x v="6"/>
    <s v="Healthcare"/>
    <s v="Strategic"/>
    <s v="Support"/>
    <s v="3EOKPB04YN"/>
    <n v="10.368"/>
    <n v="2"/>
    <n v="0.2"/>
    <n v="3.6288"/>
    <x v="26"/>
    <n v="6.7392000000000003"/>
    <n v="2.02176"/>
  </r>
  <r>
    <n v="3902"/>
    <s v="EMEA-2021-151043"/>
    <d v="2021-11-14T00:00:00"/>
    <n v="20211114"/>
    <s v="Lisa Oliver"/>
    <s v="France"/>
    <s v="Paris"/>
    <s v="EMEA"/>
    <s v="EU-WEST"/>
    <s v="Toyota Motor"/>
    <x v="7"/>
    <s v="Manufacturing"/>
    <s v="Enterprise"/>
    <s v="Data Smasher"/>
    <s v="B8Q54P023J"/>
    <n v="47.984000000000002"/>
    <n v="2"/>
    <n v="0.2"/>
    <n v="-1.1996"/>
    <x v="6"/>
    <n v="49.183599999999998"/>
    <n v="14.75508"/>
  </r>
  <r>
    <n v="3903"/>
    <s v="AMER-2021-119312"/>
    <d v="2021-10-02T00:00:00"/>
    <n v="20211002"/>
    <s v="Bernadette Nolan"/>
    <s v="United States"/>
    <s v="New York City"/>
    <s v="AMER"/>
    <s v="NAMER"/>
    <s v="Royal Dutch Shell"/>
    <x v="2"/>
    <s v="Energy"/>
    <s v="Enterprise"/>
    <s v="Marketing Suite - Gold"/>
    <s v="I2EZ7H2M8S"/>
    <n v="270.33999999999997"/>
    <n v="14"/>
    <n v="0"/>
    <n v="75.6952"/>
    <x v="2"/>
    <n v="194.64479999999901"/>
    <n v="58.3934399999997"/>
  </r>
  <r>
    <n v="3904"/>
    <s v="EMEA-2021-167010"/>
    <d v="2021-04-05T00:00:00"/>
    <n v="20210405"/>
    <s v="Emma Baker"/>
    <s v="France"/>
    <s v="Paris"/>
    <s v="EMEA"/>
    <s v="EU-WEST"/>
    <s v="Fannie Mae"/>
    <x v="27"/>
    <s v="Finance"/>
    <s v="Enterprise"/>
    <s v="OneView"/>
    <s v="N5DQ2DEUR5"/>
    <n v="98.111999999999995"/>
    <n v="7"/>
    <n v="0.2"/>
    <n v="18.396000000000001"/>
    <x v="19"/>
    <n v="79.715999999999994"/>
    <n v="23.914799999999996"/>
  </r>
  <r>
    <n v="3912"/>
    <s v="APJ-2023-126788"/>
    <d v="2023-06-06T00:00:00"/>
    <n v="20230606"/>
    <s v="Carolyn Parr"/>
    <s v="Japan"/>
    <s v="Kanagawa"/>
    <s v="APJ"/>
    <s v="JAPN"/>
    <s v="Valero Energy"/>
    <x v="37"/>
    <s v="Energy"/>
    <s v="SMB"/>
    <s v="Site Analytics"/>
    <s v="UAVFR8QNJS"/>
    <n v="470.37599999999998"/>
    <n v="3"/>
    <n v="0.2"/>
    <n v="52.917299999999997"/>
    <x v="27"/>
    <n v="417.458699999999"/>
    <n v="125.23760999999969"/>
  </r>
  <r>
    <n v="3913"/>
    <s v="EMEA-2023-148068"/>
    <d v="2023-09-19T00:00:00"/>
    <n v="20230919"/>
    <s v="Boris Coleman"/>
    <s v="United Kingdom"/>
    <s v="London"/>
    <s v="EMEA"/>
    <s v="UKIR"/>
    <s v="Goldman Sachs Group"/>
    <x v="70"/>
    <s v="Finance"/>
    <s v="Strategic"/>
    <s v="Support"/>
    <s v="DEH6VR64E9"/>
    <n v="19.440000000000001"/>
    <n v="3"/>
    <n v="0"/>
    <n v="9.3312000000000008"/>
    <x v="15"/>
    <n v="10.1088"/>
    <n v="3.0326400000000002"/>
  </r>
  <r>
    <n v="3915"/>
    <s v="AMER-2023-142573"/>
    <d v="2023-07-19T00:00:00"/>
    <n v="20230719"/>
    <s v="Lucas Oliver"/>
    <s v="Chile"/>
    <s v="Santiago"/>
    <s v="AMER"/>
    <s v="LATAM"/>
    <s v="Panasonic"/>
    <x v="97"/>
    <s v="Tech"/>
    <s v="SMB"/>
    <s v="ContactMatcher"/>
    <s v="0ESH16QI1L"/>
    <n v="801.6"/>
    <n v="5"/>
    <n v="0.5"/>
    <n v="-448.89600000000002"/>
    <x v="10"/>
    <n v="1250.4960000000001"/>
    <n v="375.14879999999999"/>
  </r>
  <r>
    <n v="3920"/>
    <s v="EMEA-2021-148817"/>
    <d v="2021-12-01T00:00:00"/>
    <n v="20211201"/>
    <s v="William May"/>
    <s v="Spain"/>
    <s v="Valencia"/>
    <s v="EMEA"/>
    <s v="EU-WEST"/>
    <s v="AT&amp;T"/>
    <x v="60"/>
    <s v="Communications"/>
    <s v="Strategic"/>
    <s v="Marketing Suite - Gold"/>
    <s v="L8EQPDM1CO"/>
    <n v="61.68"/>
    <n v="4"/>
    <n v="0"/>
    <n v="16.653600000000001"/>
    <x v="14"/>
    <n v="45.026399999999903"/>
    <n v="13.50791999999997"/>
  </r>
  <r>
    <n v="3922"/>
    <s v="APJ-2022-110044"/>
    <d v="2022-06-29T00:00:00"/>
    <n v="20220629"/>
    <s v="Michael King"/>
    <s v="Australia"/>
    <s v="Sydney"/>
    <s v="APJ"/>
    <s v="ANZ"/>
    <s v="FedEx"/>
    <x v="46"/>
    <s v="Transportation"/>
    <s v="SMB"/>
    <s v="Site Analytics"/>
    <s v="8RX8815PWT"/>
    <n v="359.976"/>
    <n v="3"/>
    <n v="0.2"/>
    <n v="35.997599999999998"/>
    <x v="1"/>
    <n v="323.97840000000002"/>
    <n v="97.193520000000007"/>
  </r>
  <r>
    <n v="3923"/>
    <s v="APJ-2023-146920"/>
    <d v="2023-08-29T00:00:00"/>
    <n v="20230829"/>
    <s v="Emily Ball"/>
    <s v="Australia"/>
    <s v="Sydney"/>
    <s v="APJ"/>
    <s v="ANZ"/>
    <s v="Comcast"/>
    <x v="51"/>
    <s v="Communications"/>
    <s v="SMB"/>
    <s v="Support"/>
    <s v="97JEM8VY3N"/>
    <n v="25.344000000000001"/>
    <n v="6"/>
    <n v="0.2"/>
    <n v="7.92"/>
    <x v="43"/>
    <n v="17.423999999999999"/>
    <n v="5.2271999999999998"/>
  </r>
  <r>
    <n v="3925"/>
    <s v="AMER-2020-103940"/>
    <d v="2020-09-17T00:00:00"/>
    <n v="20200917"/>
    <s v="Robert Dyer"/>
    <s v="Canada"/>
    <s v="Toronto"/>
    <s v="AMER"/>
    <s v="NAMER"/>
    <s v="Anthem"/>
    <x v="84"/>
    <s v="Healthcare"/>
    <s v="SMB"/>
    <s v="Marketing Suite - Gold"/>
    <s v="FWMOX5QI3M"/>
    <n v="30.28"/>
    <n v="2"/>
    <n v="0"/>
    <n v="1.2112000000000001"/>
    <x v="30"/>
    <n v="29.0688"/>
    <n v="8.7206399999999995"/>
  </r>
  <r>
    <n v="3929"/>
    <s v="APJ-2022-162082"/>
    <d v="2022-03-15T00:00:00"/>
    <n v="20220315"/>
    <s v="Emily Ross"/>
    <s v="Japan"/>
    <s v="Chiba"/>
    <s v="APJ"/>
    <s v="JAPN"/>
    <s v="American Express"/>
    <x v="55"/>
    <s v="Finance"/>
    <s v="SMB"/>
    <s v="Marketing Suite"/>
    <s v="J0BASHN2FE"/>
    <n v="241.33199999999999"/>
    <n v="5"/>
    <n v="0.32"/>
    <n v="-14.196"/>
    <x v="17"/>
    <n v="255.52799999999999"/>
    <n v="76.6584"/>
  </r>
  <r>
    <n v="3932"/>
    <s v="EMEA-2022-132094"/>
    <d v="2022-08-27T00:00:00"/>
    <n v="20220827"/>
    <s v="Justin Turner"/>
    <s v="France"/>
    <s v="Paris"/>
    <s v="EMEA"/>
    <s v="EU-WEST"/>
    <s v="Panasonic"/>
    <x v="97"/>
    <s v="Tech"/>
    <s v="Strategic"/>
    <s v="ChatBot Plugin"/>
    <s v="WL0C79XK9P"/>
    <n v="5.4720000000000004"/>
    <n v="3"/>
    <n v="0.2"/>
    <n v="1.6415999999999999"/>
    <x v="28"/>
    <n v="3.8304"/>
    <n v="1.1491199999999999"/>
  </r>
  <r>
    <n v="3934"/>
    <s v="AMER-2023-123001"/>
    <d v="2023-09-03T00:00:00"/>
    <n v="20230903"/>
    <s v="Hannah Hughes"/>
    <s v="United States"/>
    <s v="Indianapolis"/>
    <s v="AMER"/>
    <s v="NAMER"/>
    <s v="Amazon"/>
    <x v="44"/>
    <s v="Tech"/>
    <s v="SMB"/>
    <s v="ChatBot Plugin"/>
    <s v="PKV10QA6AY"/>
    <n v="9.4"/>
    <n v="5"/>
    <n v="0"/>
    <n v="2.726"/>
    <x v="15"/>
    <n v="6.6740000000000004"/>
    <n v="2.0022000000000002"/>
  </r>
  <r>
    <n v="3937"/>
    <s v="APJ-2021-118955"/>
    <d v="2021-06-16T00:00:00"/>
    <n v="20210616"/>
    <s v="Alison Mills"/>
    <s v="Japan"/>
    <s v="Saitama"/>
    <s v="APJ"/>
    <s v="JAPN"/>
    <s v="ConocoPhillips"/>
    <x v="75"/>
    <s v="Energy"/>
    <s v="SMB"/>
    <s v="SaaS Connector Pack - Gold"/>
    <s v="E1N2U02VKM"/>
    <n v="28.751999999999999"/>
    <n v="3"/>
    <n v="0.2"/>
    <n v="9.3444000000000003"/>
    <x v="40"/>
    <n v="19.407599999999999"/>
    <n v="5.8222799999999992"/>
  </r>
  <r>
    <n v="3940"/>
    <s v="APJ-2022-143448"/>
    <d v="2022-12-11T00:00:00"/>
    <n v="20221211"/>
    <s v="Theresa Cameron"/>
    <s v="India"/>
    <s v="Kolkata"/>
    <s v="APJ"/>
    <s v="IND"/>
    <s v="Siemens"/>
    <x v="13"/>
    <s v="Manufacturing"/>
    <s v="SMB"/>
    <s v="FinanceHub"/>
    <s v="Q33R7CSYUE"/>
    <n v="1424.9"/>
    <n v="5"/>
    <n v="0"/>
    <n v="356.22500000000002"/>
    <x v="5"/>
    <n v="1068.675"/>
    <n v="320.60249999999996"/>
  </r>
  <r>
    <n v="3941"/>
    <s v="EMEA-2023-117863"/>
    <d v="2023-05-19T00:00:00"/>
    <n v="20230519"/>
    <s v="Sonia Parsons"/>
    <s v="United Kingdom"/>
    <s v="London"/>
    <s v="EMEA"/>
    <s v="UKIR"/>
    <s v="Pemex"/>
    <x v="18"/>
    <s v="Energy"/>
    <s v="SMB"/>
    <s v="SaaS Connector Pack"/>
    <s v="ZKS241ZEZT"/>
    <n v="14.56"/>
    <n v="2"/>
    <n v="0"/>
    <n v="6.2607999999999997"/>
    <x v="24"/>
    <n v="8.2992000000000008"/>
    <n v="2.48976"/>
  </r>
  <r>
    <n v="3943"/>
    <s v="EMEA-2023-160458"/>
    <d v="2023-05-28T00:00:00"/>
    <n v="20230528"/>
    <s v="Sam Parsons"/>
    <s v="South Africa"/>
    <s v="Cape Town"/>
    <s v="EMEA"/>
    <s v="MEA"/>
    <s v="Siemens"/>
    <x v="13"/>
    <s v="Manufacturing"/>
    <s v="SMB"/>
    <s v="Support"/>
    <s v="VK41MZ41P3"/>
    <n v="25.92"/>
    <n v="5"/>
    <n v="0.2"/>
    <n v="9.0719999999999992"/>
    <x v="24"/>
    <n v="16.847999999999999"/>
    <n v="5.0543999999999993"/>
  </r>
  <r>
    <n v="3944"/>
    <s v="EMEA-2022-142685"/>
    <d v="2022-06-24T00:00:00"/>
    <n v="20220624"/>
    <s v="Ella Rees"/>
    <s v="United Kingdom"/>
    <s v="Manchester"/>
    <s v="EMEA"/>
    <s v="UKIR"/>
    <s v="Comcast"/>
    <x v="51"/>
    <s v="Communications"/>
    <s v="SMB"/>
    <s v="Support"/>
    <s v="2II03RPO30"/>
    <n v="835.17"/>
    <n v="7"/>
    <n v="0"/>
    <n v="16.703399999999998"/>
    <x v="1"/>
    <n v="818.46659999999997"/>
    <n v="245.53997999999999"/>
  </r>
  <r>
    <n v="3945"/>
    <s v="AMER-2022-133144"/>
    <d v="2022-05-17T00:00:00"/>
    <n v="20220517"/>
    <s v="Colin Glover"/>
    <s v="United States"/>
    <s v="New York City"/>
    <s v="AMER"/>
    <s v="NAMER"/>
    <s v="Verizon Communications"/>
    <x v="32"/>
    <s v="Communications"/>
    <s v="SMB"/>
    <s v="Support"/>
    <s v="QY0L4YRJ4L"/>
    <n v="17.34"/>
    <n v="3"/>
    <n v="0"/>
    <n v="8.4966000000000008"/>
    <x v="35"/>
    <n v="8.8433999999999902"/>
    <n v="2.653019999999997"/>
  </r>
  <r>
    <n v="3946"/>
    <s v="EMEA-2023-167871"/>
    <d v="2023-11-19T00:00:00"/>
    <n v="20231119"/>
    <s v="Brian Peters"/>
    <s v="Germany"/>
    <s v="Stuttgart"/>
    <s v="EMEA"/>
    <s v="EU-WEST"/>
    <s v="China National Petroleum"/>
    <x v="74"/>
    <s v="Energy"/>
    <s v="SMB"/>
    <s v="Support"/>
    <s v="8JPZWZ737D"/>
    <n v="44.384"/>
    <n v="1"/>
    <n v="0.2"/>
    <n v="15.5344"/>
    <x v="23"/>
    <n v="28.849599999999999"/>
    <n v="8.6548799999999986"/>
  </r>
  <r>
    <n v="3948"/>
    <s v="APJ-2022-119963"/>
    <d v="2022-11-19T00:00:00"/>
    <n v="20221119"/>
    <s v="Jasmine Metcalfe"/>
    <s v="Japan"/>
    <s v="Tokyo"/>
    <s v="APJ"/>
    <s v="JAPN"/>
    <s v="Banco Santander"/>
    <x v="17"/>
    <s v="Finance"/>
    <s v="Enterprise"/>
    <s v="ChatBot Plugin"/>
    <s v="ITU8939149"/>
    <n v="6.3680000000000003"/>
    <n v="2"/>
    <n v="0.2"/>
    <n v="1.0347999999999999"/>
    <x v="0"/>
    <n v="5.3331999999999997"/>
    <n v="1.5999599999999998"/>
  </r>
  <r>
    <n v="3952"/>
    <s v="EMEA-2020-121167"/>
    <d v="2020-11-28T00:00:00"/>
    <n v="20201128"/>
    <s v="Max McGrath"/>
    <s v="United Kingdom"/>
    <s v="Birmingham"/>
    <s v="EMEA"/>
    <s v="UKIR"/>
    <s v="Mitsubishi"/>
    <x v="82"/>
    <s v="Manufacturing"/>
    <s v="SMB"/>
    <s v="ContactMatcher"/>
    <s v="JE9YRJRSC8"/>
    <n v="17.248000000000001"/>
    <n v="2"/>
    <n v="0.2"/>
    <n v="6.0368000000000004"/>
    <x v="7"/>
    <n v="11.2112"/>
    <n v="3.3633599999999997"/>
  </r>
  <r>
    <n v="3953"/>
    <s v="EMEA-2022-151862"/>
    <d v="2022-03-02T00:00:00"/>
    <n v="20220302"/>
    <s v="Gavin Mitchell"/>
    <s v="Russia"/>
    <s v="Moscow"/>
    <s v="EMEA"/>
    <s v="EU-EAST"/>
    <s v="Sony"/>
    <x v="20"/>
    <s v="Tech"/>
    <s v="Strategic"/>
    <s v="Site Analytics"/>
    <s v="G05Y90DGXP"/>
    <n v="159.98400000000001"/>
    <n v="2"/>
    <n v="0.2"/>
    <n v="13.9986"/>
    <x v="17"/>
    <n v="145.9854"/>
    <n v="43.79562"/>
  </r>
  <r>
    <n v="3954"/>
    <s v="APJ-2023-152961"/>
    <d v="2023-01-16T00:00:00"/>
    <n v="20230116"/>
    <s v="Deirdre McDonald"/>
    <s v="South Korea"/>
    <s v="Busan"/>
    <s v="APJ"/>
    <s v="APAC"/>
    <s v="Anthem"/>
    <x v="84"/>
    <s v="Healthcare"/>
    <s v="SMB"/>
    <s v="Support"/>
    <s v="PF2QF9IA9K"/>
    <n v="12.7"/>
    <n v="2"/>
    <n v="0"/>
    <n v="5.8419999999999996"/>
    <x v="44"/>
    <n v="6.8579999999999997"/>
    <n v="2.0573999999999999"/>
  </r>
  <r>
    <n v="3955"/>
    <s v="AMER-2020-133228"/>
    <d v="2020-04-04T00:00:00"/>
    <n v="20200404"/>
    <s v="Carl Miller"/>
    <s v="Brazil"/>
    <s v="SÃ£o Paulo"/>
    <s v="AMER"/>
    <s v="LATAM"/>
    <s v="Marathon Petroleum"/>
    <x v="80"/>
    <s v="Energy"/>
    <s v="SMB"/>
    <s v="SaaS Connector Pack"/>
    <s v="1AMDZS6X4K"/>
    <n v="5.47"/>
    <n v="1"/>
    <n v="0"/>
    <n v="2.3521000000000001"/>
    <x v="41"/>
    <n v="3.1178999999999899"/>
    <n v="0.93536999999999693"/>
  </r>
  <r>
    <n v="3957"/>
    <s v="AMER-2022-114951"/>
    <d v="2022-06-27T00:00:00"/>
    <n v="20220627"/>
    <s v="Gordon McLean"/>
    <s v="United States"/>
    <s v="Los Angeles"/>
    <s v="AMER"/>
    <s v="NAMER"/>
    <s v="Verizon Communications"/>
    <x v="32"/>
    <s v="Communications"/>
    <s v="SMB"/>
    <s v="SaaS Connector Pack"/>
    <s v="QUSYXDJJDC"/>
    <n v="22.14"/>
    <n v="3"/>
    <n v="0"/>
    <n v="6.4206000000000003"/>
    <x v="1"/>
    <n v="15.7194"/>
    <n v="4.7158199999999999"/>
  </r>
  <r>
    <n v="3958"/>
    <s v="EMEA-2022-156573"/>
    <d v="2022-05-30T00:00:00"/>
    <n v="20220530"/>
    <s v="Cameron MacLeod"/>
    <s v="South Africa"/>
    <s v="Johannesburg"/>
    <s v="EMEA"/>
    <s v="MEA"/>
    <s v="Mondelez International"/>
    <x v="25"/>
    <s v="Consumer Products"/>
    <s v="SMB"/>
    <s v="ContactMatcher"/>
    <s v="WHMZV948B9"/>
    <n v="11.276999999999999"/>
    <n v="3"/>
    <n v="0.7"/>
    <n v="-8.6456999999999997"/>
    <x v="35"/>
    <n v="19.922699999999999"/>
    <n v="5.9768099999999995"/>
  </r>
  <r>
    <n v="3961"/>
    <s v="AMER-2021-113901"/>
    <d v="2021-10-19T00:00:00"/>
    <n v="20211019"/>
    <s v="Audrey Alsop"/>
    <s v="Brazil"/>
    <s v="SÃ£o Paulo"/>
    <s v="AMER"/>
    <s v="LATAM"/>
    <s v="Trafigura Group"/>
    <x v="40"/>
    <s v="Finance"/>
    <s v="Strategic"/>
    <s v="ContactMatcher"/>
    <s v="7B0BXKC0VF"/>
    <n v="38.28"/>
    <n v="6"/>
    <n v="0"/>
    <n v="17.608799999999999"/>
    <x v="2"/>
    <n v="20.671199999999999"/>
    <n v="6.2013599999999993"/>
  </r>
  <r>
    <n v="3963"/>
    <s v="AMER-2023-134838"/>
    <d v="2023-02-20T00:00:00"/>
    <n v="20230220"/>
    <s v="David Graham"/>
    <s v="United States"/>
    <s v="New York City"/>
    <s v="AMER"/>
    <s v="NAMER"/>
    <s v="Daimler"/>
    <x v="34"/>
    <s v="Transportation"/>
    <s v="Enterprise"/>
    <s v="ChatBot Plugin"/>
    <s v="XBJO093DPR"/>
    <n v="12.84"/>
    <n v="3"/>
    <n v="0"/>
    <n v="3.4668000000000001"/>
    <x v="31"/>
    <n v="9.3732000000000006"/>
    <n v="2.81196"/>
  </r>
  <r>
    <n v="3965"/>
    <s v="EMEA-2022-120257"/>
    <d v="2022-09-23T00:00:00"/>
    <n v="20220923"/>
    <s v="Kevin Brown"/>
    <s v="France"/>
    <s v="Paris"/>
    <s v="EMEA"/>
    <s v="EU-WEST"/>
    <s v="Siemens"/>
    <x v="13"/>
    <s v="Manufacturing"/>
    <s v="SMB"/>
    <s v="ChatBot Plugin"/>
    <s v="GVKDT35LDZ"/>
    <n v="7.8719999999999999"/>
    <n v="3"/>
    <n v="0.2"/>
    <n v="0.88560000000000005"/>
    <x v="21"/>
    <n v="6.9863999999999997"/>
    <n v="2.09592"/>
  </r>
  <r>
    <n v="3966"/>
    <s v="EMEA-2020-164910"/>
    <d v="2020-11-12T00:00:00"/>
    <n v="20201112"/>
    <s v="Liam Robertson"/>
    <s v="Sweden"/>
    <s v="Stockholm"/>
    <s v="EMEA"/>
    <s v="NOR"/>
    <s v="Walt Disney"/>
    <x v="91"/>
    <s v="Communications"/>
    <s v="Strategic"/>
    <s v="ChatBot Plugin"/>
    <s v="WQN33GBYRK"/>
    <n v="7.8719999999999999"/>
    <n v="3"/>
    <n v="0.2"/>
    <n v="0.88560000000000005"/>
    <x v="7"/>
    <n v="6.9863999999999997"/>
    <n v="2.09592"/>
  </r>
  <r>
    <n v="3967"/>
    <s v="EMEA-2022-149902"/>
    <d v="2022-04-02T00:00:00"/>
    <n v="20220402"/>
    <s v="Rose Smith"/>
    <s v="United Kingdom"/>
    <s v="London"/>
    <s v="EMEA"/>
    <s v="UKIR"/>
    <s v="Itochu"/>
    <x v="33"/>
    <s v="Finance"/>
    <s v="SMB"/>
    <s v="ChatBot Plugin"/>
    <s v="TS3YJI93WF"/>
    <n v="88.04"/>
    <n v="4"/>
    <n v="0"/>
    <n v="22.8904"/>
    <x v="25"/>
    <n v="65.149600000000007"/>
    <n v="19.544880000000003"/>
  </r>
  <r>
    <n v="3968"/>
    <s v="EMEA-2022-146010"/>
    <d v="2022-05-21T00:00:00"/>
    <n v="20220521"/>
    <s v="Kevin Rampling"/>
    <s v="Russia"/>
    <s v="St Petersburg"/>
    <s v="EMEA"/>
    <s v="EU-EAST"/>
    <s v="Philip Morris International"/>
    <x v="39"/>
    <s v="Consumer Products"/>
    <s v="Enterprise"/>
    <s v="ContactMatcher"/>
    <s v="1J77AA7GA7"/>
    <n v="40.634999999999998"/>
    <n v="7"/>
    <n v="0.7"/>
    <n v="-32.508000000000003"/>
    <x v="35"/>
    <n v="73.143000000000001"/>
    <n v="21.942899999999998"/>
  </r>
  <r>
    <n v="3969"/>
    <s v="APJ-2021-163685"/>
    <d v="2021-06-01T00:00:00"/>
    <n v="20210601"/>
    <s v="Justin Walsh"/>
    <s v="Japan"/>
    <s v="Osaka"/>
    <s v="APJ"/>
    <s v="JAPN"/>
    <s v="Tyson Foods"/>
    <x v="31"/>
    <s v="Consumer Products"/>
    <s v="Strategic"/>
    <s v="ContactMatcher"/>
    <s v="OSE7E06TK6"/>
    <n v="5.7279999999999998"/>
    <n v="8"/>
    <n v="0.8"/>
    <n v="-9.1647999999999996"/>
    <x v="40"/>
    <n v="14.892799999999999"/>
    <n v="4.4678399999999998"/>
  </r>
  <r>
    <n v="3971"/>
    <s v="AMER-2020-135090"/>
    <d v="2020-11-22T00:00:00"/>
    <n v="20201122"/>
    <s v="Bernadette Black"/>
    <s v="United States"/>
    <s v="New York City"/>
    <s v="AMER"/>
    <s v="NAMER"/>
    <s v="United Parcel Service"/>
    <x v="66"/>
    <s v="Transportation"/>
    <s v="SMB"/>
    <s v="Support"/>
    <s v="X4A62034D2"/>
    <n v="53.82"/>
    <n v="9"/>
    <n v="0"/>
    <n v="24.219000000000001"/>
    <x v="7"/>
    <n v="29.600999999999999"/>
    <n v="8.8803000000000001"/>
  </r>
  <r>
    <n v="3972"/>
    <s v="AMER-2021-132374"/>
    <d v="2021-02-22T00:00:00"/>
    <n v="20210222"/>
    <s v="Wanda Hardacre"/>
    <s v="Brazil"/>
    <s v="SÃ£o Paulo"/>
    <s v="AMER"/>
    <s v="LATAM"/>
    <s v="Costco Wholesale"/>
    <x v="11"/>
    <s v="Retail"/>
    <s v="Enterprise"/>
    <s v="ChatBot Plugin"/>
    <s v="50JFPOL4V5"/>
    <n v="79.36"/>
    <n v="4"/>
    <n v="0"/>
    <n v="20.633600000000001"/>
    <x v="36"/>
    <n v="58.726399999999998"/>
    <n v="17.617919999999998"/>
  </r>
  <r>
    <n v="3973"/>
    <s v="EMEA-2022-167556"/>
    <d v="2022-03-30T00:00:00"/>
    <n v="20220330"/>
    <s v="Carl Jackson"/>
    <s v="United Kingdom"/>
    <s v="London"/>
    <s v="EMEA"/>
    <s v="UKIR"/>
    <s v="Cisco Systems"/>
    <x v="42"/>
    <s v="Tech"/>
    <s v="SMB"/>
    <s v="Support"/>
    <s v="VCYMKFJTBJ"/>
    <n v="13.48"/>
    <n v="2"/>
    <n v="0"/>
    <n v="6.74"/>
    <x v="17"/>
    <n v="6.74"/>
    <n v="2.0219999999999998"/>
  </r>
  <r>
    <n v="3977"/>
    <s v="EMEA-2022-116400"/>
    <d v="2022-10-23T00:00:00"/>
    <n v="20221023"/>
    <s v="John Jones"/>
    <s v="Spain"/>
    <s v="Murcia"/>
    <s v="EMEA"/>
    <s v="EU-WEST"/>
    <s v="Panasonic"/>
    <x v="97"/>
    <s v="Tech"/>
    <s v="SMB"/>
    <s v="SaaS Connector Pack"/>
    <s v="A0PH0QX0MF"/>
    <n v="39.92"/>
    <n v="4"/>
    <n v="0"/>
    <n v="11.1776"/>
    <x v="32"/>
    <n v="28.7424"/>
    <n v="8.6227199999999993"/>
  </r>
  <r>
    <n v="3978"/>
    <s v="AMER-2023-101308"/>
    <d v="2023-10-03T00:00:00"/>
    <n v="20231003"/>
    <s v="Owen Scott"/>
    <s v="Canada"/>
    <s v="Toronto"/>
    <s v="AMER"/>
    <s v="NAMER"/>
    <s v="News Corp."/>
    <x v="94"/>
    <s v="Misc"/>
    <s v="Enterprise"/>
    <s v="Storage"/>
    <s v="T6GUAEWHFA"/>
    <n v="8.94"/>
    <n v="3"/>
    <n v="0"/>
    <n v="4.1124000000000001"/>
    <x v="13"/>
    <n v="4.8275999999999897"/>
    <n v="1.4482799999999969"/>
  </r>
  <r>
    <n v="3980"/>
    <s v="EMEA-2020-114517"/>
    <d v="2020-12-23T00:00:00"/>
    <n v="20201223"/>
    <s v="Stephanie Abraham"/>
    <s v="United Kingdom"/>
    <s v="London"/>
    <s v="EMEA"/>
    <s v="UKIR"/>
    <s v="Huawei"/>
    <x v="93"/>
    <s v="Tech"/>
    <s v="Strategic"/>
    <s v="ContactMatcher"/>
    <s v="CRG2LLVSR7"/>
    <n v="53.316000000000003"/>
    <n v="2"/>
    <n v="0.4"/>
    <n v="-19.549199999999999"/>
    <x v="20"/>
    <n v="72.865200000000002"/>
    <n v="21.859559999999998"/>
  </r>
  <r>
    <n v="3982"/>
    <s v="AMER-2023-119564"/>
    <d v="2023-12-16T00:00:00"/>
    <n v="20231216"/>
    <s v="Jack Hughes"/>
    <s v="Canada"/>
    <s v="Toronto"/>
    <s v="AMER"/>
    <s v="NAMER"/>
    <s v="Valero Energy"/>
    <x v="37"/>
    <s v="Energy"/>
    <s v="Enterprise"/>
    <s v="SaaS Connector Pack"/>
    <s v="I1Y40H3TB9"/>
    <n v="22.77"/>
    <n v="3"/>
    <n v="0"/>
    <n v="9.7911000000000001"/>
    <x v="22"/>
    <n v="12.978899999999999"/>
    <n v="3.8936699999999997"/>
  </r>
  <r>
    <n v="3983"/>
    <s v="AMER-2022-135265"/>
    <d v="2022-07-08T00:00:00"/>
    <n v="20220708"/>
    <s v="Alexander Langdon"/>
    <s v="United States"/>
    <s v="New York City"/>
    <s v="AMER"/>
    <s v="NAMER"/>
    <s v="BMW"/>
    <x v="62"/>
    <s v="Manufacturing"/>
    <s v="SMB"/>
    <s v="FinanceHub"/>
    <s v="JQWHXDC60Z"/>
    <n v="287.96800000000002"/>
    <n v="4"/>
    <n v="0.2"/>
    <n v="-3.5996000000000001"/>
    <x v="16"/>
    <n v="291.56760000000003"/>
    <n v="87.470280000000002"/>
  </r>
  <r>
    <n v="3986"/>
    <s v="AMER-2022-108735"/>
    <d v="2022-04-18T00:00:00"/>
    <n v="20220418"/>
    <s v="Liam Murray"/>
    <s v="United States"/>
    <s v="Burlington"/>
    <s v="AMER"/>
    <s v="NAMER"/>
    <s v="American Express"/>
    <x v="55"/>
    <s v="Finance"/>
    <s v="SMB"/>
    <s v="Marketing Suite"/>
    <s v="6O5SI9LK00"/>
    <n v="257.49900000000002"/>
    <n v="3"/>
    <n v="0.15"/>
    <n v="24.235199999999999"/>
    <x v="25"/>
    <n v="233.2638"/>
    <n v="69.979140000000001"/>
  </r>
  <r>
    <n v="3987"/>
    <s v="AMER-2023-112333"/>
    <d v="2023-04-09T00:00:00"/>
    <n v="20230409"/>
    <s v="Lucas Newman"/>
    <s v="Argentina"/>
    <s v="Rosario"/>
    <s v="AMER"/>
    <s v="LATAM"/>
    <s v="Allstate"/>
    <x v="61"/>
    <s v="Finance"/>
    <s v="Enterprise"/>
    <s v="Marketing Suite - Gold"/>
    <s v="JR57Q5P32V"/>
    <n v="2591.56"/>
    <n v="4"/>
    <n v="0"/>
    <n v="621.97439999999995"/>
    <x v="4"/>
    <n v="1969.5855999999901"/>
    <n v="590.87567999999703"/>
  </r>
  <r>
    <n v="3989"/>
    <s v="EMEA-2022-159415"/>
    <d v="2022-04-18T00:00:00"/>
    <n v="20220418"/>
    <s v="Karen Howard"/>
    <s v="South Africa"/>
    <s v="Johannesburg"/>
    <s v="EMEA"/>
    <s v="MEA"/>
    <s v="Aetna"/>
    <x v="28"/>
    <s v="Healthcare"/>
    <s v="Strategic"/>
    <s v="SaaS Connector Pack"/>
    <s v="CLV0JQHFPL"/>
    <n v="79.12"/>
    <n v="5"/>
    <n v="0.2"/>
    <n v="13.846"/>
    <x v="25"/>
    <n v="65.274000000000001"/>
    <n v="19.5822"/>
  </r>
  <r>
    <n v="3990"/>
    <s v="EMEA-2020-122588"/>
    <d v="2020-11-25T00:00:00"/>
    <n v="20201125"/>
    <s v="Sophie Murray"/>
    <s v="Norway"/>
    <s v="Oslo"/>
    <s v="EMEA"/>
    <s v="NOR"/>
    <s v="Alphabet"/>
    <x v="92"/>
    <s v="Tech"/>
    <s v="SMB"/>
    <s v="SaaS Connector Pack"/>
    <s v="R6HMAA76M0"/>
    <n v="52.96"/>
    <n v="2"/>
    <n v="0"/>
    <n v="20.1248"/>
    <x v="7"/>
    <n v="32.8352"/>
    <n v="9.8505599999999998"/>
  </r>
  <r>
    <n v="3991"/>
    <s v="EMEA-2020-137589"/>
    <d v="2020-11-03T00:00:00"/>
    <n v="20201103"/>
    <s v="Leonard Dyer"/>
    <s v="France"/>
    <s v="Nice"/>
    <s v="EMEA"/>
    <s v="EU-WEST"/>
    <s v="Ford Motor"/>
    <x v="72"/>
    <s v="Manufacturing"/>
    <s v="SMB"/>
    <s v="Support"/>
    <s v="S9NVUXJZCN"/>
    <n v="286.34399999999999"/>
    <n v="3"/>
    <n v="0.2"/>
    <n v="-64.427400000000006"/>
    <x v="7"/>
    <n v="350.77139999999901"/>
    <n v="105.2314199999997"/>
  </r>
  <r>
    <n v="3992"/>
    <s v="EMEA-2021-161998"/>
    <d v="2021-05-01T00:00:00"/>
    <n v="20210501"/>
    <s v="William Skinner"/>
    <s v="Germany"/>
    <s v="Cologne"/>
    <s v="EMEA"/>
    <s v="EU-WEST"/>
    <s v="Merck"/>
    <x v="59"/>
    <s v="Healthcare"/>
    <s v="Strategic"/>
    <s v="SaaS Connector Pack"/>
    <s v="40QX8L5MFY"/>
    <n v="63.552"/>
    <n v="3"/>
    <n v="0.2"/>
    <n v="14.299200000000001"/>
    <x v="33"/>
    <n v="49.252800000000001"/>
    <n v="14.775839999999999"/>
  </r>
  <r>
    <n v="3995"/>
    <s v="EMEA-2021-105627"/>
    <d v="2021-03-08T00:00:00"/>
    <n v="20210308"/>
    <s v="Boris Vance"/>
    <s v="Italy"/>
    <s v="Turin"/>
    <s v="EMEA"/>
    <s v="EU"/>
    <s v="State Farm Insurance Cos."/>
    <x v="50"/>
    <s v="Finance"/>
    <s v="SMB"/>
    <s v="Marketing Suite"/>
    <s v="6N4864XMSZ"/>
    <n v="512.94000000000005"/>
    <n v="3"/>
    <n v="0"/>
    <n v="97.458600000000004"/>
    <x v="29"/>
    <n v="415.48140000000001"/>
    <n v="124.64442"/>
  </r>
  <r>
    <n v="4000"/>
    <s v="EMEA-2021-149629"/>
    <d v="2021-07-17T00:00:00"/>
    <n v="20210717"/>
    <s v="Irene Duncan"/>
    <s v="Germany"/>
    <s v="Hamburg"/>
    <s v="EMEA"/>
    <s v="EU-WEST"/>
    <s v="Comcast"/>
    <x v="51"/>
    <s v="Communications"/>
    <s v="Strategic"/>
    <s v="Marketing Suite"/>
    <s v="O13ZWTQ89N"/>
    <n v="231.92"/>
    <n v="5"/>
    <n v="0.2"/>
    <n v="5.798"/>
    <x v="38"/>
    <n v="226.12199999999899"/>
    <n v="67.836599999999692"/>
  </r>
  <r>
    <n v="4001"/>
    <s v="AMER-2020-116834"/>
    <d v="2020-10-11T00:00:00"/>
    <n v="20201011"/>
    <s v="Sally Nolan"/>
    <s v="Canada"/>
    <s v="Toronto"/>
    <s v="AMER"/>
    <s v="NAMER"/>
    <s v="Lukoil"/>
    <x v="86"/>
    <s v="Energy"/>
    <s v="Enterprise"/>
    <s v="SaaS Connector Pack"/>
    <s v="VJMFAX9BQO"/>
    <n v="63.47"/>
    <n v="11"/>
    <n v="0"/>
    <n v="19.041"/>
    <x v="18"/>
    <n v="44.429000000000002"/>
    <n v="13.3287"/>
  </r>
  <r>
    <n v="4003"/>
    <s v="APJ-2022-145730"/>
    <d v="2022-03-04T00:00:00"/>
    <n v="20220304"/>
    <s v="Jasmine Springer"/>
    <s v="Japan"/>
    <s v="Osaka"/>
    <s v="APJ"/>
    <s v="JAPN"/>
    <s v="Comcast"/>
    <x v="51"/>
    <s v="Communications"/>
    <s v="SMB"/>
    <s v="ContactMatcher"/>
    <s v="BIY0LF9K1M"/>
    <n v="637.89599999999996"/>
    <n v="3"/>
    <n v="0.3"/>
    <n v="-127.5792"/>
    <x v="17"/>
    <n v="765.47519999999997"/>
    <n v="229.64255999999997"/>
  </r>
  <r>
    <n v="4006"/>
    <s v="EMEA-2021-168732"/>
    <d v="2021-12-10T00:00:00"/>
    <n v="20211210"/>
    <s v="John Davies"/>
    <s v="Finland"/>
    <s v="Helsinki"/>
    <s v="EMEA"/>
    <s v="NOR"/>
    <s v="Cigna"/>
    <x v="69"/>
    <s v="Healthcare"/>
    <s v="SMB"/>
    <s v="ChatBot Plugin"/>
    <s v="OFAMKKTMGX"/>
    <n v="1.78"/>
    <n v="1"/>
    <n v="0"/>
    <n v="0.49840000000000001"/>
    <x v="14"/>
    <n v="1.2816000000000001"/>
    <n v="0.38447999999999999"/>
  </r>
  <r>
    <n v="4009"/>
    <s v="EMEA-2021-107468"/>
    <d v="2021-12-18T00:00:00"/>
    <n v="20211218"/>
    <s v="Julian Nash"/>
    <s v="Russia"/>
    <s v="Moscow"/>
    <s v="EMEA"/>
    <s v="EU-EAST"/>
    <s v="Amazon"/>
    <x v="44"/>
    <s v="Tech"/>
    <s v="Strategic"/>
    <s v="ChatBot Plugin"/>
    <s v="SAVXGP1SL2"/>
    <n v="6.8479999999999999"/>
    <n v="2"/>
    <n v="0.2"/>
    <n v="0.59919999999999995"/>
    <x v="14"/>
    <n v="6.2488000000000001"/>
    <n v="1.8746399999999999"/>
  </r>
  <r>
    <n v="4010"/>
    <s v="AMER-2023-144463"/>
    <d v="2023-01-02T00:00:00"/>
    <n v="20230102"/>
    <s v="Natalie Sanderson"/>
    <s v="United States"/>
    <s v="New York City"/>
    <s v="AMER"/>
    <s v="NAMER"/>
    <s v="Aetna"/>
    <x v="28"/>
    <s v="Healthcare"/>
    <s v="SMB"/>
    <s v="SaaS Connector Pack"/>
    <s v="IR831BV4BV"/>
    <n v="474.43"/>
    <n v="11"/>
    <n v="0"/>
    <n v="199.26060000000001"/>
    <x v="44"/>
    <n v="275.1694"/>
    <n v="82.550820000000002"/>
  </r>
  <r>
    <n v="4011"/>
    <s v="EMEA-2023-100811"/>
    <d v="2023-11-22T00:00:00"/>
    <n v="20231122"/>
    <s v="Samantha Walker"/>
    <s v="France"/>
    <s v="Paris"/>
    <s v="EMEA"/>
    <s v="EU-WEST"/>
    <s v="BNP Paribas"/>
    <x v="3"/>
    <s v="Finance"/>
    <s v="SMB"/>
    <s v="Support"/>
    <s v="VQYR9YU21O"/>
    <n v="8.4480000000000004"/>
    <n v="2"/>
    <n v="0.2"/>
    <n v="2.64"/>
    <x v="23"/>
    <n v="5.8079999999999998"/>
    <n v="1.7423999999999999"/>
  </r>
  <r>
    <n v="4013"/>
    <s v="EMEA-2021-153612"/>
    <d v="2021-12-22T00:00:00"/>
    <n v="20211222"/>
    <s v="Ruth Kerr"/>
    <s v="Italy"/>
    <s v="Bari"/>
    <s v="EMEA"/>
    <s v="EU"/>
    <s v="Citigroup"/>
    <x v="96"/>
    <s v="Finance"/>
    <s v="Enterprise"/>
    <s v="ChatBot Plugin"/>
    <s v="SB3GIRNDBN"/>
    <n v="17.12"/>
    <n v="4"/>
    <n v="0"/>
    <n v="4.9648000000000003"/>
    <x v="14"/>
    <n v="12.155200000000001"/>
    <n v="3.64656"/>
  </r>
  <r>
    <n v="4014"/>
    <s v="EMEA-2021-165624"/>
    <d v="2021-08-23T00:00:00"/>
    <n v="20210823"/>
    <s v="Theresa Murray"/>
    <s v="Finland"/>
    <s v="Helsinki"/>
    <s v="EMEA"/>
    <s v="NOR"/>
    <s v="Siemens"/>
    <x v="13"/>
    <s v="Manufacturing"/>
    <s v="SMB"/>
    <s v="OneView"/>
    <s v="T5W4LBFL97"/>
    <n v="542.94000000000005"/>
    <n v="3"/>
    <n v="0"/>
    <n v="152.0232"/>
    <x v="37"/>
    <n v="390.91680000000002"/>
    <n v="117.27504"/>
  </r>
  <r>
    <n v="4021"/>
    <s v="EMEA-2020-154963"/>
    <d v="2020-06-22T00:00:00"/>
    <n v="20200622"/>
    <s v="Jane Manning"/>
    <s v="France"/>
    <s v="Lyon"/>
    <s v="EMEA"/>
    <s v="EU-WEST"/>
    <s v="United Parcel Service"/>
    <x v="66"/>
    <s v="Transportation"/>
    <s v="SMB"/>
    <s v="FinanceHub"/>
    <s v="NDZ5960DG6"/>
    <n v="170.05799999999999"/>
    <n v="3"/>
    <n v="0.3"/>
    <n v="-4.8587999999999996"/>
    <x v="3"/>
    <n v="174.91679999999999"/>
    <n v="52.47504"/>
  </r>
  <r>
    <n v="4024"/>
    <s v="AMER-2023-130764"/>
    <d v="2023-10-28T00:00:00"/>
    <n v="20231028"/>
    <s v="Keith Coleman"/>
    <s v="United States"/>
    <s v="Los Angeles"/>
    <s v="AMER"/>
    <s v="NAMER"/>
    <s v="Exxon Mobil"/>
    <x v="83"/>
    <s v="Energy"/>
    <s v="Strategic"/>
    <s v="Marketing Suite"/>
    <s v="SYDZUOJHW1"/>
    <n v="556.66499999999996"/>
    <n v="5"/>
    <n v="0.15"/>
    <n v="6.5490000000000004"/>
    <x v="13"/>
    <n v="550.11599999999999"/>
    <n v="165.03479999999999"/>
  </r>
  <r>
    <n v="4026"/>
    <s v="APJ-2023-139311"/>
    <d v="2023-08-12T00:00:00"/>
    <n v="20230812"/>
    <s v="Vanessa White"/>
    <s v="Japan"/>
    <s v="Ibaraki"/>
    <s v="APJ"/>
    <s v="JAPN"/>
    <s v="Pfizer"/>
    <x v="6"/>
    <s v="Healthcare"/>
    <s v="Strategic"/>
    <s v="Support"/>
    <s v="LNAVVSW76H"/>
    <n v="29.664000000000001"/>
    <n v="4"/>
    <n v="0.2"/>
    <n v="10.0116"/>
    <x v="43"/>
    <n v="19.6524"/>
    <n v="5.8957199999999998"/>
  </r>
  <r>
    <n v="4030"/>
    <s v="EMEA-2023-124296"/>
    <d v="2023-12-25T00:00:00"/>
    <n v="20231225"/>
    <s v="Jacob Vaughan"/>
    <s v="Czech Republic"/>
    <s v="Prague"/>
    <s v="EMEA"/>
    <s v="EU-EAST"/>
    <s v="BNP Paribas"/>
    <x v="3"/>
    <s v="Finance"/>
    <s v="SMB"/>
    <s v="Big Ol Database"/>
    <s v="1Z8XGMBXSC"/>
    <n v="479.97"/>
    <n v="3"/>
    <n v="0"/>
    <n v="239.98500000000001"/>
    <x v="22"/>
    <n v="239.98500000000001"/>
    <n v="71.995500000000007"/>
  </r>
  <r>
    <n v="4032"/>
    <s v="AMER-2022-169957"/>
    <d v="2022-09-27T00:00:00"/>
    <n v="20220927"/>
    <s v="Jasmine Metcalfe"/>
    <s v="Canada"/>
    <s v="Regina"/>
    <s v="AMER"/>
    <s v="NAMER"/>
    <s v="Banco Santander"/>
    <x v="17"/>
    <s v="Finance"/>
    <s v="Enterprise"/>
    <s v="OneView"/>
    <s v="8RUE4QV2C0"/>
    <n v="236.88"/>
    <n v="6"/>
    <n v="0"/>
    <n v="66.326400000000007"/>
    <x v="21"/>
    <n v="170.55359999999999"/>
    <n v="51.166079999999994"/>
  </r>
  <r>
    <n v="4035"/>
    <s v="AMER-2022-108777"/>
    <d v="2022-12-13T00:00:00"/>
    <n v="20221213"/>
    <s v="Frank Ball"/>
    <s v="Mexico"/>
    <s v="Mexico City"/>
    <s v="AMER"/>
    <s v="LATAM"/>
    <s v="Carrefour"/>
    <x v="10"/>
    <s v="Retail"/>
    <s v="Strategic"/>
    <s v="ContactMatcher"/>
    <s v="DIN6LUYQCJ"/>
    <n v="18.693000000000001"/>
    <n v="3"/>
    <n v="0.7"/>
    <n v="-14.331300000000001"/>
    <x v="5"/>
    <n v="33.024299999999997"/>
    <n v="9.9072899999999979"/>
  </r>
  <r>
    <n v="4037"/>
    <s v="APJ-2021-148859"/>
    <d v="2021-12-28T00:00:00"/>
    <n v="20211228"/>
    <s v="Theresa Murray"/>
    <s v="Australia"/>
    <s v="Sydney"/>
    <s v="APJ"/>
    <s v="ANZ"/>
    <s v="Siemens"/>
    <x v="13"/>
    <s v="Manufacturing"/>
    <s v="SMB"/>
    <s v="Marketing Suite - Gold"/>
    <s v="O1JPFS97N5"/>
    <n v="24.815999999999999"/>
    <n v="2"/>
    <n v="0.2"/>
    <n v="1.5509999999999999"/>
    <x v="14"/>
    <n v="23.265000000000001"/>
    <n v="6.9794999999999998"/>
  </r>
  <r>
    <n v="4038"/>
    <s v="AMER-2020-110786"/>
    <d v="2020-12-29T00:00:00"/>
    <n v="20201229"/>
    <s v="Carolyn Dowd"/>
    <s v="United States"/>
    <s v="Los Angeles"/>
    <s v="AMER"/>
    <s v="NAMER"/>
    <s v="Nestle"/>
    <x v="38"/>
    <s v="Consumer Products"/>
    <s v="Strategic"/>
    <s v="SaaS Connector Pack"/>
    <s v="NNOJ09XEFG"/>
    <n v="24.9"/>
    <n v="5"/>
    <n v="0"/>
    <n v="8.2170000000000005"/>
    <x v="20"/>
    <n v="16.683"/>
    <n v="5.0049000000000001"/>
  </r>
  <r>
    <n v="4045"/>
    <s v="AMER-2021-137750"/>
    <d v="2021-06-25T00:00:00"/>
    <n v="20210625"/>
    <s v="John Dyer"/>
    <s v="United States"/>
    <s v="Los Angeles"/>
    <s v="AMER"/>
    <s v="NAMER"/>
    <s v="BMW"/>
    <x v="62"/>
    <s v="Manufacturing"/>
    <s v="SMB"/>
    <s v="SaaS Connector Pack"/>
    <s v="LQXXH9GHRS"/>
    <n v="204.85"/>
    <n v="5"/>
    <n v="0"/>
    <n v="57.357999999999997"/>
    <x v="40"/>
    <n v="147.49199999999999"/>
    <n v="44.247599999999998"/>
  </r>
  <r>
    <n v="4046"/>
    <s v="APJ-2021-136378"/>
    <d v="2021-04-02T00:00:00"/>
    <n v="20210402"/>
    <s v="Penelope Brown"/>
    <s v="Japan"/>
    <s v="Tokyo"/>
    <s v="APJ"/>
    <s v="JAPN"/>
    <s v="HSBC Holdings"/>
    <x v="77"/>
    <s v="Finance"/>
    <s v="Strategic"/>
    <s v="ContactMatcher"/>
    <s v="KDPT4U5B3O"/>
    <n v="9.1560000000000006"/>
    <n v="3"/>
    <n v="0.8"/>
    <n v="-13.734"/>
    <x v="19"/>
    <n v="22.89"/>
    <n v="6.867"/>
  </r>
  <r>
    <n v="4047"/>
    <s v="APJ-2023-100356"/>
    <d v="2023-10-22T00:00:00"/>
    <n v="20231022"/>
    <s v="Bernadette Black"/>
    <s v="Australia"/>
    <s v="Sydney"/>
    <s v="APJ"/>
    <s v="ANZ"/>
    <s v="United Parcel Service"/>
    <x v="66"/>
    <s v="Transportation"/>
    <s v="SMB"/>
    <s v="OneView"/>
    <s v="WA3ABMIIYB"/>
    <n v="23.992000000000001"/>
    <n v="2"/>
    <n v="0.8"/>
    <n v="-62.379199999999997"/>
    <x v="13"/>
    <n v="86.371200000000002"/>
    <n v="25.911359999999998"/>
  </r>
  <r>
    <n v="4048"/>
    <s v="EMEA-2021-166520"/>
    <d v="2021-07-16T00:00:00"/>
    <n v="20210716"/>
    <s v="Justin Walsh"/>
    <s v="United Kingdom"/>
    <s v="London"/>
    <s v="EMEA"/>
    <s v="UKIR"/>
    <s v="Tyson Foods"/>
    <x v="31"/>
    <s v="Consumer Products"/>
    <s v="Strategic"/>
    <s v="Support"/>
    <s v="310VHYHT2I"/>
    <n v="80.88"/>
    <n v="3"/>
    <n v="0"/>
    <n v="39.6312"/>
    <x v="38"/>
    <n v="41.248799999999903"/>
    <n v="12.374639999999971"/>
  </r>
  <r>
    <n v="4050"/>
    <s v="EMEA-2023-136350"/>
    <d v="2023-06-25T00:00:00"/>
    <n v="20230625"/>
    <s v="Julian Morrison"/>
    <s v="United Kingdom"/>
    <s v="London"/>
    <s v="EMEA"/>
    <s v="UKIR"/>
    <s v="FedEx"/>
    <x v="46"/>
    <s v="Transportation"/>
    <s v="SMB"/>
    <s v="SaaS Connector Pack"/>
    <s v="V1HPNRTD2F"/>
    <n v="276.69"/>
    <n v="3"/>
    <n v="0"/>
    <n v="49.804200000000002"/>
    <x v="27"/>
    <n v="226.88579999999999"/>
    <n v="68.065739999999991"/>
  </r>
  <r>
    <n v="4052"/>
    <s v="EMEA-2020-122931"/>
    <d v="2020-09-29T00:00:00"/>
    <n v="20200929"/>
    <s v="Steven Henderson"/>
    <s v="France"/>
    <s v="Paris"/>
    <s v="EMEA"/>
    <s v="EU-WEST"/>
    <s v="Sony"/>
    <x v="20"/>
    <s v="Tech"/>
    <s v="Strategic"/>
    <s v="ChatBot Plugin"/>
    <s v="8R9X3GP60I"/>
    <n v="4.2240000000000002"/>
    <n v="3"/>
    <n v="0.2"/>
    <n v="1.4783999999999999"/>
    <x v="30"/>
    <n v="2.7456"/>
    <n v="0.82367999999999997"/>
  </r>
  <r>
    <n v="4058"/>
    <s v="APJ-2020-163034"/>
    <d v="2020-11-24T00:00:00"/>
    <n v="20201124"/>
    <s v="Emma Young"/>
    <s v="Australia"/>
    <s v="Sydney"/>
    <s v="APJ"/>
    <s v="ANZ"/>
    <s v="Lowes"/>
    <x v="71"/>
    <s v="Retail"/>
    <s v="SMB"/>
    <s v="Marketing Suite - Gold"/>
    <s v="E8YN5G51CU"/>
    <n v="646.20000000000005"/>
    <n v="5"/>
    <n v="0.2"/>
    <n v="-8.0775000000000006"/>
    <x v="7"/>
    <n v="654.27750000000003"/>
    <n v="196.28325000000001"/>
  </r>
  <r>
    <n v="4059"/>
    <s v="AMER-2021-124058"/>
    <d v="2021-11-20T00:00:00"/>
    <n v="20211120"/>
    <s v="Rose Scott"/>
    <s v="United States"/>
    <s v="San Diego"/>
    <s v="AMER"/>
    <s v="NAMER"/>
    <s v="CVS Health"/>
    <x v="48"/>
    <s v="Retail"/>
    <s v="SMB"/>
    <s v="Site Analytics"/>
    <s v="OZEU3GRA2D"/>
    <n v="72.744"/>
    <n v="7"/>
    <n v="0.2"/>
    <n v="-15.4581"/>
    <x v="6"/>
    <n v="88.202100000000002"/>
    <n v="26.460629999999998"/>
  </r>
  <r>
    <n v="4061"/>
    <s v="APJ-2022-129196"/>
    <d v="2022-11-02T00:00:00"/>
    <n v="20221102"/>
    <s v="Warren Hemmings"/>
    <s v="Australia"/>
    <s v="Sydney"/>
    <s v="APJ"/>
    <s v="ANZ"/>
    <s v="Prudential Financial"/>
    <x v="43"/>
    <s v="Finance"/>
    <s v="SMB"/>
    <s v="Data Smasher"/>
    <s v="JHAABLPJC7"/>
    <n v="68.111999999999995"/>
    <n v="3"/>
    <n v="0.2"/>
    <n v="17.8794"/>
    <x v="0"/>
    <n v="50.232599999999898"/>
    <n v="15.06977999999997"/>
  </r>
  <r>
    <n v="4062"/>
    <s v="AMER-2021-138716"/>
    <d v="2021-09-17T00:00:00"/>
    <n v="20210917"/>
    <s v="Penelope Brown"/>
    <s v="Canada"/>
    <s v="Toronto"/>
    <s v="AMER"/>
    <s v="NAMER"/>
    <s v="HSBC Holdings"/>
    <x v="77"/>
    <s v="Finance"/>
    <s v="Strategic"/>
    <s v="ContactMatcher"/>
    <s v="4EWRWJTY6J"/>
    <n v="25.032"/>
    <n v="3"/>
    <n v="0.2"/>
    <n v="7.8224999999999998"/>
    <x v="11"/>
    <n v="17.209499999999998"/>
    <n v="5.1628499999999997"/>
  </r>
  <r>
    <n v="4063"/>
    <s v="EMEA-2022-122182"/>
    <d v="2022-03-11T00:00:00"/>
    <n v="20220311"/>
    <s v="Jan Vaughan"/>
    <s v="France"/>
    <s v="Paris"/>
    <s v="EMEA"/>
    <s v="EU-WEST"/>
    <s v="Chevron"/>
    <x v="0"/>
    <s v="Energy"/>
    <s v="SMB"/>
    <s v="Data Smasher"/>
    <s v="P632QHMPFO"/>
    <n v="39.991999999999997"/>
    <n v="1"/>
    <n v="0.2"/>
    <n v="7.4984999999999999"/>
    <x v="17"/>
    <n v="32.493499999999997"/>
    <n v="9.7480499999999992"/>
  </r>
  <r>
    <n v="4064"/>
    <s v="EMEA-2020-130358"/>
    <d v="2020-06-23T00:00:00"/>
    <n v="20200623"/>
    <s v="Jonathan Grant"/>
    <s v="Sweden"/>
    <s v="Stockholm"/>
    <s v="EMEA"/>
    <s v="NOR"/>
    <s v="Sysco"/>
    <x v="79"/>
    <s v="Consumer Products"/>
    <s v="SMB"/>
    <s v="ChatBot Plugin"/>
    <s v="D4FEMAN1YB"/>
    <n v="20.015999999999998"/>
    <n v="9"/>
    <n v="0.2"/>
    <n v="1.7514000000000001"/>
    <x v="3"/>
    <n v="18.264599999999898"/>
    <n v="5.4793799999999697"/>
  </r>
  <r>
    <n v="4066"/>
    <s v="EMEA-2020-102673"/>
    <d v="2020-11-01T00:00:00"/>
    <n v="20201101"/>
    <s v="Sebastian Brown"/>
    <s v="Sweden"/>
    <s v="Stockholm"/>
    <s v="EMEA"/>
    <s v="NOR"/>
    <s v="Phillips 66"/>
    <x v="1"/>
    <s v="Energy"/>
    <s v="Strategic"/>
    <s v="Storage"/>
    <s v="KV2A0W9UG2"/>
    <n v="7.52"/>
    <n v="5"/>
    <n v="0.2"/>
    <n v="1.41"/>
    <x v="7"/>
    <n v="6.1099999999999897"/>
    <n v="1.8329999999999969"/>
  </r>
  <r>
    <n v="4070"/>
    <s v="APJ-2022-145303"/>
    <d v="2022-08-29T00:00:00"/>
    <n v="20220829"/>
    <s v="Steven Rees"/>
    <s v="Japan"/>
    <s v="Aichi"/>
    <s v="APJ"/>
    <s v="JAPN"/>
    <s v="Siemens"/>
    <x v="13"/>
    <s v="Manufacturing"/>
    <s v="SMB"/>
    <s v="ContactMatcher"/>
    <s v="OFDLABVNAR"/>
    <n v="13.14"/>
    <n v="9"/>
    <n v="0.8"/>
    <n v="-21.681000000000001"/>
    <x v="28"/>
    <n v="34.820999999999998"/>
    <n v="10.446299999999999"/>
  </r>
  <r>
    <n v="4073"/>
    <s v="APJ-2021-156104"/>
    <d v="2021-12-06T00:00:00"/>
    <n v="20211206"/>
    <s v="Alexander Wallace"/>
    <s v="India"/>
    <s v="Delhi"/>
    <s v="APJ"/>
    <s v="IND"/>
    <s v="Ford Motor"/>
    <x v="72"/>
    <s v="Manufacturing"/>
    <s v="Enterprise"/>
    <s v="Alchemy"/>
    <s v="RO947CGM5O"/>
    <n v="999.98"/>
    <n v="2"/>
    <n v="0"/>
    <n v="449.99099999999999"/>
    <x v="14"/>
    <n v="549.98900000000003"/>
    <n v="164.9967"/>
  </r>
  <r>
    <n v="4074"/>
    <s v="APJ-2021-164308"/>
    <d v="2021-09-24T00:00:00"/>
    <n v="20210924"/>
    <s v="Samantha Paterson"/>
    <s v="Singapore"/>
    <s v="Singapore"/>
    <s v="APJ"/>
    <s v="APAC"/>
    <s v="Home Depot"/>
    <x v="8"/>
    <s v="Retail"/>
    <s v="Enterprise"/>
    <s v="Site Analytics"/>
    <s v="GLWFY3UD98"/>
    <n v="821.94"/>
    <n v="6"/>
    <n v="0"/>
    <n v="213.70439999999999"/>
    <x v="11"/>
    <n v="608.23559999999998"/>
    <n v="182.47067999999999"/>
  </r>
  <r>
    <n v="4075"/>
    <s v="EMEA-2023-108112"/>
    <d v="2023-11-16T00:00:00"/>
    <n v="20231116"/>
    <s v="Boris Vance"/>
    <s v="Germany"/>
    <s v="Mannheim"/>
    <s v="EMEA"/>
    <s v="EU-WEST"/>
    <s v="State Farm Insurance Cos."/>
    <x v="50"/>
    <s v="Finance"/>
    <s v="SMB"/>
    <s v="SaaS Connector Pack"/>
    <s v="QXKRWKOA2Y"/>
    <n v="220.06399999999999"/>
    <n v="4"/>
    <n v="0.2"/>
    <n v="55.015999999999998"/>
    <x v="23"/>
    <n v="165.048"/>
    <n v="49.514400000000002"/>
  </r>
  <r>
    <n v="4077"/>
    <s v="AMER-2021-100685"/>
    <d v="2021-12-19T00:00:00"/>
    <n v="20211219"/>
    <s v="Steven Henderson"/>
    <s v="Costa Rica"/>
    <s v="San JosÃ©"/>
    <s v="AMER"/>
    <s v="LATAM"/>
    <s v="Sony"/>
    <x v="20"/>
    <s v="Tech"/>
    <s v="Strategic"/>
    <s v="ContactMatcher"/>
    <s v="YR5RE3GR0P"/>
    <n v="7.04"/>
    <n v="2"/>
    <n v="0"/>
    <n v="3.3088000000000002"/>
    <x v="14"/>
    <n v="3.7311999999999999"/>
    <n v="1.1193599999999999"/>
  </r>
  <r>
    <n v="4080"/>
    <s v="EMEA-2021-165414"/>
    <d v="2021-12-21T00:00:00"/>
    <n v="20211221"/>
    <s v="Dominic Duncan"/>
    <s v="Sweden"/>
    <s v="Stockholm"/>
    <s v="EMEA"/>
    <s v="NOR"/>
    <s v="Oracle"/>
    <x v="29"/>
    <s v="Tech"/>
    <s v="SMB"/>
    <s v="Site Analytics"/>
    <s v="QY8CRUJEY2"/>
    <n v="47.975999999999999"/>
    <n v="3"/>
    <n v="0.2"/>
    <n v="4.7976000000000001"/>
    <x v="14"/>
    <n v="43.178399999999897"/>
    <n v="12.953519999999969"/>
  </r>
  <r>
    <n v="4081"/>
    <s v="EMEA-2022-140417"/>
    <d v="2022-09-26T00:00:00"/>
    <n v="20220926"/>
    <s v="Justin Walsh"/>
    <s v="Belgium"/>
    <s v="Antwerp"/>
    <s v="EMEA"/>
    <s v="EU-WEST"/>
    <s v="Tyson Foods"/>
    <x v="31"/>
    <s v="Consumer Products"/>
    <s v="Strategic"/>
    <s v="Support"/>
    <s v="MOE946QBN6"/>
    <n v="60.048000000000002"/>
    <n v="9"/>
    <n v="0.2"/>
    <n v="22.518000000000001"/>
    <x v="21"/>
    <n v="37.53"/>
    <n v="11.259"/>
  </r>
  <r>
    <n v="4083"/>
    <s v="APJ-2023-151316"/>
    <d v="2023-06-25T00:00:00"/>
    <n v="20230625"/>
    <s v="Kimberly MacDonald"/>
    <s v="Australia"/>
    <s v="Melbourne"/>
    <s v="APJ"/>
    <s v="ANZ"/>
    <s v="HonHai Precision Industry"/>
    <x v="54"/>
    <s v="Tech"/>
    <s v="Strategic"/>
    <s v="ContactMatcher"/>
    <s v="6OEXL16U2C"/>
    <n v="182.994"/>
    <n v="3"/>
    <n v="0.8"/>
    <n v="-320.23950000000002"/>
    <x v="27"/>
    <n v="503.23349999999999"/>
    <n v="150.97004999999999"/>
  </r>
  <r>
    <n v="4085"/>
    <s v="AMER-2023-163692"/>
    <d v="2023-09-08T00:00:00"/>
    <n v="20230908"/>
    <s v="Sally Nolan"/>
    <s v="Chile"/>
    <s v="Santiago"/>
    <s v="AMER"/>
    <s v="LATAM"/>
    <s v="Lukoil"/>
    <x v="86"/>
    <s v="Energy"/>
    <s v="Enterprise"/>
    <s v="ContactMatcher"/>
    <s v="57EQMS4VXJ"/>
    <n v="7.8570000000000002"/>
    <n v="3"/>
    <n v="0.7"/>
    <n v="-6.0236999999999998"/>
    <x v="15"/>
    <n v="13.880699999999999"/>
    <n v="4.1642099999999997"/>
  </r>
  <r>
    <n v="4086"/>
    <s v="AMER-2022-111913"/>
    <d v="2022-08-05T00:00:00"/>
    <n v="20220805"/>
    <s v="Karen Mathis"/>
    <s v="United States"/>
    <s v="Houston"/>
    <s v="AMER"/>
    <s v="NAMER"/>
    <s v="Pemex"/>
    <x v="18"/>
    <s v="Energy"/>
    <s v="Strategic"/>
    <s v="Site Analytics"/>
    <s v="6TTGLOHSVF"/>
    <n v="302.38400000000001"/>
    <n v="2"/>
    <n v="0.2"/>
    <n v="30.238399999999999"/>
    <x v="28"/>
    <n v="272.1456"/>
    <n v="81.643680000000003"/>
  </r>
  <r>
    <n v="4089"/>
    <s v="EMEA-2020-156559"/>
    <d v="2020-08-19T00:00:00"/>
    <n v="20200819"/>
    <s v="Harry Brown"/>
    <s v="United Arab Emirates"/>
    <s v="Dubai"/>
    <s v="EMEA"/>
    <s v="MEA"/>
    <s v="Bank of America Corp."/>
    <x v="22"/>
    <s v="Finance"/>
    <s v="SMB"/>
    <s v="Marketing Suite"/>
    <s v="F5A7GQY71M"/>
    <n v="638.82000000000005"/>
    <n v="9"/>
    <n v="0"/>
    <n v="172.48140000000001"/>
    <x v="9"/>
    <n v="466.33859999999999"/>
    <n v="139.90158"/>
  </r>
  <r>
    <n v="4090"/>
    <s v="EMEA-2022-161473"/>
    <d v="2022-04-02T00:00:00"/>
    <n v="20220402"/>
    <s v="Cameron Miller"/>
    <s v="United Kingdom"/>
    <s v="London"/>
    <s v="EMEA"/>
    <s v="UKIR"/>
    <s v="Tyson Foods"/>
    <x v="31"/>
    <s v="Consumer Products"/>
    <s v="Strategic"/>
    <s v="FinanceHub"/>
    <s v="X55DVMCM3G"/>
    <n v="20.7"/>
    <n v="2"/>
    <n v="0"/>
    <n v="9.9359999999999999"/>
    <x v="25"/>
    <n v="10.763999999999999"/>
    <n v="3.2291999999999996"/>
  </r>
  <r>
    <n v="4093"/>
    <s v="AMER-2023-166576"/>
    <d v="2023-05-17T00:00:00"/>
    <n v="20230517"/>
    <s v="Keith Mills"/>
    <s v="Mexico"/>
    <s v="Guadalajara"/>
    <s v="AMER"/>
    <s v="LATAM"/>
    <s v="ConocoPhillips"/>
    <x v="75"/>
    <s v="Energy"/>
    <s v="SMB"/>
    <s v="Marketing Suite - Gold"/>
    <s v="ZCEJIWG32Q"/>
    <n v="221.024"/>
    <n v="2"/>
    <n v="0.2"/>
    <n v="-55.256"/>
    <x v="24"/>
    <n v="276.27999999999997"/>
    <n v="82.883999999999986"/>
  </r>
  <r>
    <n v="4094"/>
    <s v="EMEA-2021-102491"/>
    <d v="2021-08-24T00:00:00"/>
    <n v="20210824"/>
    <s v="Wanda Simpson"/>
    <s v="Ireland"/>
    <s v="Cork"/>
    <s v="EMEA"/>
    <s v="UKIR"/>
    <s v="Marathon Petroleum"/>
    <x v="80"/>
    <s v="Energy"/>
    <s v="SMB"/>
    <s v="Big Ol Database"/>
    <s v="XZFSKH6P2U"/>
    <n v="3080"/>
    <n v="7"/>
    <n v="0"/>
    <n v="1416.8"/>
    <x v="37"/>
    <n v="1663.2"/>
    <n v="498.96"/>
  </r>
  <r>
    <n v="4097"/>
    <s v="EMEA-2020-116904"/>
    <d v="2020-09-23T00:00:00"/>
    <n v="20200923"/>
    <s v="Deirdre McDonald"/>
    <s v="Luxembourg"/>
    <s v="Luxembourg"/>
    <s v="EMEA"/>
    <s v="EU-WEST"/>
    <s v="Anthem"/>
    <x v="84"/>
    <s v="Healthcare"/>
    <s v="SMB"/>
    <s v="Support"/>
    <s v="3NG0YTFTZC"/>
    <n v="32.4"/>
    <n v="5"/>
    <n v="0"/>
    <n v="15.552"/>
    <x v="30"/>
    <n v="16.847999999999999"/>
    <n v="5.0543999999999993"/>
  </r>
  <r>
    <n v="4101"/>
    <s v="APJ-2023-102288"/>
    <d v="2023-06-20T00:00:00"/>
    <n v="20230620"/>
    <s v="Pippa Brown"/>
    <s v="Japan"/>
    <s v="Tokyo"/>
    <s v="APJ"/>
    <s v="JAPN"/>
    <s v="Volkswagen"/>
    <x v="58"/>
    <s v="Manufacturing"/>
    <s v="SMB"/>
    <s v="OneView"/>
    <s v="Y3CTNRFXB9"/>
    <n v="2.2639999999999998"/>
    <n v="1"/>
    <n v="0.8"/>
    <n v="-5.2072000000000003"/>
    <x v="27"/>
    <n v="7.4711999999999996"/>
    <n v="2.2413599999999998"/>
  </r>
  <r>
    <n v="4104"/>
    <s v="AMER-2023-137456"/>
    <d v="2023-12-22T00:00:00"/>
    <n v="20231222"/>
    <s v="Gavin Walsh"/>
    <s v="Costa Rica"/>
    <s v="San JosÃ©"/>
    <s v="AMER"/>
    <s v="LATAM"/>
    <s v="Philip Morris International"/>
    <x v="39"/>
    <s v="Consumer Products"/>
    <s v="Enterprise"/>
    <s v="SaaS Connector Pack"/>
    <s v="QW6BCF0ILV"/>
    <n v="15.92"/>
    <n v="2"/>
    <n v="0"/>
    <n v="7.0048000000000004"/>
    <x v="22"/>
    <n v="8.9151999999999898"/>
    <n v="2.6745599999999969"/>
  </r>
  <r>
    <n v="4105"/>
    <s v="AMER-2023-155999"/>
    <d v="2023-08-08T00:00:00"/>
    <n v="20230808"/>
    <s v="Lucas Turner"/>
    <s v="United States"/>
    <s v="Seattle"/>
    <s v="AMER"/>
    <s v="NAMER"/>
    <s v="Itochu"/>
    <x v="33"/>
    <s v="Finance"/>
    <s v="SMB"/>
    <s v="Site Analytics"/>
    <s v="XU1YXLHKVH"/>
    <n v="159.96"/>
    <n v="5"/>
    <n v="0.2"/>
    <n v="17.9955"/>
    <x v="43"/>
    <n v="141.96449999999999"/>
    <n v="42.589349999999996"/>
  </r>
  <r>
    <n v="4107"/>
    <s v="APJ-2022-148334"/>
    <d v="2022-08-23T00:00:00"/>
    <n v="20220823"/>
    <s v="Victor Avery"/>
    <s v="Japan"/>
    <s v="Tokyo"/>
    <s v="APJ"/>
    <s v="JAPN"/>
    <s v="Aetna"/>
    <x v="28"/>
    <s v="Healthcare"/>
    <s v="SMB"/>
    <s v="ContactMatcher"/>
    <s v="U2R2Z74CAC"/>
    <n v="4.3120000000000003"/>
    <n v="2"/>
    <n v="0.8"/>
    <n v="-6.8992000000000004"/>
    <x v="28"/>
    <n v="11.2112"/>
    <n v="3.3633599999999997"/>
  </r>
  <r>
    <n v="4108"/>
    <s v="EMEA-2021-105599"/>
    <d v="2021-09-07T00:00:00"/>
    <n v="20210907"/>
    <s v="Theresa Henderson"/>
    <s v="United Kingdom"/>
    <s v="London"/>
    <s v="EMEA"/>
    <s v="UKIR"/>
    <s v="Safeway"/>
    <x v="98"/>
    <s v="Retail"/>
    <s v="SMB"/>
    <s v="Marketing Suite - Gold"/>
    <s v="JX5TU0XQCA"/>
    <n v="13.96"/>
    <n v="2"/>
    <n v="0"/>
    <n v="0.2792"/>
    <x v="11"/>
    <n v="13.6808"/>
    <n v="4.1042399999999999"/>
  </r>
  <r>
    <n v="4110"/>
    <s v="AMER-2021-153717"/>
    <d v="2021-12-25T00:00:00"/>
    <n v="20211225"/>
    <s v="Richard Carr"/>
    <s v="Brazil"/>
    <s v="SÃ£o Paulo"/>
    <s v="AMER"/>
    <s v="LATAM"/>
    <s v="Petrobras"/>
    <x v="85"/>
    <s v="Energy"/>
    <s v="Strategic"/>
    <s v="Site Analytics"/>
    <s v="SXWB3SKGFZ"/>
    <n v="73.98"/>
    <n v="2"/>
    <n v="0"/>
    <n v="19.974599999999999"/>
    <x v="14"/>
    <n v="54.005400000000002"/>
    <n v="16.201619999999998"/>
  </r>
  <r>
    <n v="4114"/>
    <s v="APJ-2021-116687"/>
    <d v="2021-05-02T00:00:00"/>
    <n v="20210502"/>
    <s v="Zoe Edmunds"/>
    <s v="Japan"/>
    <s v="Tokyo"/>
    <s v="APJ"/>
    <s v="JAPN"/>
    <s v="Berkshire Hathaway"/>
    <x v="90"/>
    <s v="Finance"/>
    <s v="Strategic"/>
    <s v="FinanceHub"/>
    <s v="495CA789YE"/>
    <n v="8.8559999999999999"/>
    <n v="3"/>
    <n v="0.2"/>
    <n v="2.9889000000000001"/>
    <x v="33"/>
    <n v="5.8670999999999998"/>
    <n v="1.76013"/>
  </r>
  <r>
    <n v="4116"/>
    <s v="AMER-2022-163573"/>
    <d v="2022-11-25T00:00:00"/>
    <n v="20221125"/>
    <s v="Adrian Clarkson"/>
    <s v="Canada"/>
    <s v="Toronto"/>
    <s v="AMER"/>
    <s v="NAMER"/>
    <s v="Allstate"/>
    <x v="61"/>
    <s v="Finance"/>
    <s v="SMB"/>
    <s v="ContactMatcher"/>
    <s v="6ZGCH1Q1JC"/>
    <n v="1219.96"/>
    <n v="5"/>
    <n v="0.2"/>
    <n v="381.23750000000001"/>
    <x v="0"/>
    <n v="838.72249999999997"/>
    <n v="251.61674999999997"/>
  </r>
  <r>
    <n v="4117"/>
    <s v="AMER-2021-153416"/>
    <d v="2021-11-24T00:00:00"/>
    <n v="20211124"/>
    <s v="Sonia Parsons"/>
    <s v="United States"/>
    <s v="New York City"/>
    <s v="AMER"/>
    <s v="NAMER"/>
    <s v="Pemex"/>
    <x v="18"/>
    <s v="Energy"/>
    <s v="SMB"/>
    <s v="ContactMatcher"/>
    <s v="RXEKH5QYZM"/>
    <n v="3.1680000000000001"/>
    <n v="2"/>
    <n v="0.2"/>
    <n v="0.99"/>
    <x v="6"/>
    <n v="2.1779999999999999"/>
    <n v="0.65339999999999998"/>
  </r>
  <r>
    <n v="4121"/>
    <s v="EMEA-2023-117394"/>
    <d v="2023-09-05T00:00:00"/>
    <n v="20230905"/>
    <s v="Faith Robertson"/>
    <s v="France"/>
    <s v="Paris"/>
    <s v="EMEA"/>
    <s v="EU-WEST"/>
    <s v="Anthem"/>
    <x v="84"/>
    <s v="Healthcare"/>
    <s v="SMB"/>
    <s v="Data Smasher"/>
    <s v="CMJN2VB1GF"/>
    <n v="19.04"/>
    <n v="4"/>
    <n v="0.2"/>
    <n v="-1.4279999999999999"/>
    <x v="15"/>
    <n v="20.468"/>
    <n v="6.1403999999999996"/>
  </r>
  <r>
    <n v="4122"/>
    <s v="AMER-2023-133823"/>
    <d v="2023-05-12T00:00:00"/>
    <n v="20230512"/>
    <s v="Victoria Roberts"/>
    <s v="Canada"/>
    <s v="Toronto"/>
    <s v="AMER"/>
    <s v="NAMER"/>
    <s v="Amazon"/>
    <x v="44"/>
    <s v="Tech"/>
    <s v="SMB"/>
    <s v="Support"/>
    <s v="S0THMRBEF0"/>
    <n v="37.44"/>
    <n v="6"/>
    <n v="0"/>
    <n v="16.847999999999999"/>
    <x v="24"/>
    <n v="20.591999999999999"/>
    <n v="6.1775999999999991"/>
  </r>
  <r>
    <n v="4125"/>
    <s v="EMEA-2020-127523"/>
    <d v="2020-05-11T00:00:00"/>
    <n v="20200511"/>
    <s v="Nathan McGrath"/>
    <s v="United Kingdom"/>
    <s v="Bristol"/>
    <s v="EMEA"/>
    <s v="UKIR"/>
    <s v="Pfizer"/>
    <x v="6"/>
    <s v="Healthcare"/>
    <s v="Strategic"/>
    <s v="OneView"/>
    <s v="DJ95YFWEW2"/>
    <n v="35.909999999999997"/>
    <n v="3"/>
    <n v="0"/>
    <n v="9.6957000000000004"/>
    <x v="8"/>
    <n v="26.214299999999898"/>
    <n v="7.8642899999999694"/>
  </r>
  <r>
    <n v="4126"/>
    <s v="EMEA-2023-123239"/>
    <d v="2023-07-28T00:00:00"/>
    <n v="20230728"/>
    <s v="Joseph Tucker"/>
    <s v="Germany"/>
    <s v="Berlin"/>
    <s v="EMEA"/>
    <s v="EU-WEST"/>
    <s v="General Electric"/>
    <x v="89"/>
    <s v="Finance"/>
    <s v="SMB"/>
    <s v="SaaS Connector Pack"/>
    <s v="8A8HSL8QQ3"/>
    <n v="91.031999999999996"/>
    <n v="3"/>
    <n v="0.2"/>
    <n v="-2.2757999999999998"/>
    <x v="10"/>
    <n v="93.3078"/>
    <n v="27.992339999999999"/>
  </r>
  <r>
    <n v="4127"/>
    <s v="EMEA-2023-156769"/>
    <d v="2023-05-07T00:00:00"/>
    <n v="20230507"/>
    <s v="Penelope Peake"/>
    <s v="Spain"/>
    <s v="Madrid"/>
    <s v="EMEA"/>
    <s v="EU-WEST"/>
    <s v="Trafigura Group"/>
    <x v="40"/>
    <s v="Finance"/>
    <s v="SMB"/>
    <s v="ChatBot Plugin"/>
    <s v="N6ZWRWO7CT"/>
    <n v="54.66"/>
    <n v="6"/>
    <n v="0"/>
    <n v="18.037800000000001"/>
    <x v="24"/>
    <n v="36.6221999999999"/>
    <n v="10.98665999999997"/>
  </r>
  <r>
    <n v="4128"/>
    <s v="EMEA-2020-127299"/>
    <d v="2020-09-19T00:00:00"/>
    <n v="20200919"/>
    <s v="Gordon Parr"/>
    <s v="Sweden"/>
    <s v="Stockholm"/>
    <s v="EMEA"/>
    <s v="NOR"/>
    <s v="Aetna"/>
    <x v="28"/>
    <s v="Healthcare"/>
    <s v="SMB"/>
    <s v="Marketing Suite - Gold"/>
    <s v="1LAOXLW6TD"/>
    <n v="67.343999999999994"/>
    <n v="6"/>
    <n v="0.2"/>
    <n v="7.5762"/>
    <x v="30"/>
    <n v="59.767799999999902"/>
    <n v="17.930339999999969"/>
  </r>
  <r>
    <n v="4130"/>
    <s v="AMER-2021-121272"/>
    <d v="2021-03-29T00:00:00"/>
    <n v="20210329"/>
    <s v="Colin Glover"/>
    <s v="Canada"/>
    <s v="Toronto"/>
    <s v="AMER"/>
    <s v="NAMER"/>
    <s v="Verizon Communications"/>
    <x v="32"/>
    <s v="Communications"/>
    <s v="SMB"/>
    <s v="OneView"/>
    <s v="SPGRQEL8NQ"/>
    <n v="73.28"/>
    <n v="4"/>
    <n v="0"/>
    <n v="21.251200000000001"/>
    <x v="29"/>
    <n v="52.028799999999997"/>
    <n v="15.608639999999998"/>
  </r>
  <r>
    <n v="4131"/>
    <s v="APJ-2020-115336"/>
    <d v="2020-11-18T00:00:00"/>
    <n v="20201118"/>
    <s v="Rebecca Lambert"/>
    <s v="Australia"/>
    <s v="Sydney"/>
    <s v="APJ"/>
    <s v="ANZ"/>
    <s v="Petrobras"/>
    <x v="85"/>
    <s v="Energy"/>
    <s v="Strategic"/>
    <s v="ContactMatcher"/>
    <s v="WV5YX55VEI"/>
    <n v="14.48"/>
    <n v="5"/>
    <n v="0.8"/>
    <n v="-23.891999999999999"/>
    <x v="7"/>
    <n v="38.372"/>
    <n v="11.5116"/>
  </r>
  <r>
    <n v="4132"/>
    <s v="EMEA-2021-111703"/>
    <d v="2021-07-02T00:00:00"/>
    <n v="20210702"/>
    <s v="Edward Oliver"/>
    <s v="Germany"/>
    <s v="Frankfurt"/>
    <s v="EMEA"/>
    <s v="EU-WEST"/>
    <s v="Morgan Stanley"/>
    <x v="21"/>
    <s v="Finance"/>
    <s v="SMB"/>
    <s v="Support"/>
    <s v="MBEH2KILRR"/>
    <n v="11.952"/>
    <n v="3"/>
    <n v="0.2"/>
    <n v="4.0338000000000003"/>
    <x v="38"/>
    <n v="7.9181999999999997"/>
    <n v="2.3754599999999999"/>
  </r>
  <r>
    <n v="4134"/>
    <s v="EMEA-2020-128839"/>
    <d v="2020-09-08T00:00:00"/>
    <n v="20200908"/>
    <s v="Joanne Carr"/>
    <s v="Spain"/>
    <s v="Valencia"/>
    <s v="EMEA"/>
    <s v="EU-WEST"/>
    <s v="J.P. Morgan Chase &amp; Co."/>
    <x v="56"/>
    <s v="Finance"/>
    <s v="SMB"/>
    <s v="Storage"/>
    <s v="BJ05KZ03OB"/>
    <n v="45"/>
    <n v="9"/>
    <n v="0"/>
    <n v="21.6"/>
    <x v="30"/>
    <n v="23.4"/>
    <n v="7.02"/>
  </r>
  <r>
    <n v="4136"/>
    <s v="AMER-2023-105914"/>
    <d v="2023-10-03T00:00:00"/>
    <n v="20231003"/>
    <s v="Oliver Coleman"/>
    <s v="United States"/>
    <s v="New York City"/>
    <s v="AMER"/>
    <s v="NAMER"/>
    <s v="Panasonic"/>
    <x v="97"/>
    <s v="Tech"/>
    <s v="Enterprise"/>
    <s v="ContactMatcher"/>
    <s v="W4ELHIPUK5"/>
    <n v="112.12"/>
    <n v="5"/>
    <n v="0.2"/>
    <n v="42.045000000000002"/>
    <x v="13"/>
    <n v="70.075000000000003"/>
    <n v="21.022500000000001"/>
  </r>
  <r>
    <n v="4138"/>
    <s v="EMEA-2023-110926"/>
    <d v="2023-11-20T00:00:00"/>
    <n v="20231120"/>
    <s v="Victor Avery"/>
    <s v="Spain"/>
    <s v="Alicante"/>
    <s v="EMEA"/>
    <s v="EU-WEST"/>
    <s v="Aetna"/>
    <x v="28"/>
    <s v="Healthcare"/>
    <s v="SMB"/>
    <s v="Storage"/>
    <s v="Y5KCX5ZZF3"/>
    <n v="25.06"/>
    <n v="7"/>
    <n v="0"/>
    <n v="12.53"/>
    <x v="23"/>
    <n v="12.53"/>
    <n v="3.7589999999999995"/>
  </r>
  <r>
    <n v="4139"/>
    <s v="APJ-2022-117226"/>
    <d v="2022-12-31T00:00:00"/>
    <n v="20221231"/>
    <s v="William May"/>
    <s v="Japan"/>
    <s v="Hiroshima"/>
    <s v="APJ"/>
    <s v="JAPN"/>
    <s v="AT&amp;T"/>
    <x v="60"/>
    <s v="Communications"/>
    <s v="Strategic"/>
    <s v="ContactMatcher"/>
    <s v="BV4B0LAMP3"/>
    <n v="6.9240000000000004"/>
    <n v="6"/>
    <n v="0.8"/>
    <n v="-10.385999999999999"/>
    <x v="5"/>
    <n v="17.309999999999999"/>
    <n v="5.1929999999999996"/>
  </r>
  <r>
    <n v="4140"/>
    <s v="EMEA-2023-127313"/>
    <d v="2023-12-02T00:00:00"/>
    <n v="20231202"/>
    <s v="Kimberly Oliver"/>
    <s v="France"/>
    <s v="Paris"/>
    <s v="EMEA"/>
    <s v="EU-WEST"/>
    <s v="Microsoft"/>
    <x v="5"/>
    <s v="Tech"/>
    <s v="SMB"/>
    <s v="Marketing Suite - Gold"/>
    <s v="PJJ8CCDYGJ"/>
    <n v="37.392000000000003"/>
    <n v="3"/>
    <n v="0.2"/>
    <n v="2.3370000000000002"/>
    <x v="22"/>
    <n v="35.055"/>
    <n v="10.516499999999999"/>
  </r>
  <r>
    <n v="4142"/>
    <s v="APJ-2022-136287"/>
    <d v="2022-06-14T00:00:00"/>
    <n v="20220614"/>
    <s v="Connor Watson"/>
    <s v="Indonesia"/>
    <s v="Surabaya"/>
    <s v="APJ"/>
    <s v="APAC"/>
    <s v="Tesco"/>
    <x v="23"/>
    <s v="Retail"/>
    <s v="SMB"/>
    <s v="FinanceHub"/>
    <s v="H58RPXY5OC"/>
    <n v="18.899999999999999"/>
    <n v="3"/>
    <n v="0"/>
    <n v="8.6940000000000008"/>
    <x v="1"/>
    <n v="10.2059999999999"/>
    <n v="3.0617999999999701"/>
  </r>
  <r>
    <n v="4143"/>
    <s v="AMER-2020-107699"/>
    <d v="2020-05-19T00:00:00"/>
    <n v="20200519"/>
    <s v="Grace Butler"/>
    <s v="Brazil"/>
    <s v="BrasÃ­lia"/>
    <s v="AMER"/>
    <s v="LATAM"/>
    <s v="Mondelez International"/>
    <x v="25"/>
    <s v="Consumer Products"/>
    <s v="SMB"/>
    <s v="ContactMatcher"/>
    <s v="UA9N3Y2YO1"/>
    <n v="57.42"/>
    <n v="9"/>
    <n v="0"/>
    <n v="26.4132"/>
    <x v="8"/>
    <n v="31.006799999999998"/>
    <n v="9.3020399999999999"/>
  </r>
  <r>
    <n v="4144"/>
    <s v="AMER-2023-112725"/>
    <d v="2023-01-31T00:00:00"/>
    <n v="20230131"/>
    <s v="Kevin Rampling"/>
    <s v="United States"/>
    <s v="Los Angeles"/>
    <s v="AMER"/>
    <s v="NAMER"/>
    <s v="Philip Morris International"/>
    <x v="39"/>
    <s v="Consumer Products"/>
    <s v="Enterprise"/>
    <s v="ChatBot Plugin"/>
    <s v="7659JHNBHH"/>
    <n v="12.74"/>
    <n v="7"/>
    <n v="0"/>
    <n v="5.7329999999999997"/>
    <x v="44"/>
    <n v="7.0069999999999997"/>
    <n v="2.1020999999999996"/>
  </r>
  <r>
    <n v="4147"/>
    <s v="EMEA-2021-136196"/>
    <d v="2021-11-28T00:00:00"/>
    <n v="20211128"/>
    <s v="Steven Rees"/>
    <s v="United Kingdom"/>
    <s v="Birmingham"/>
    <s v="EMEA"/>
    <s v="UKIR"/>
    <s v="Siemens"/>
    <x v="13"/>
    <s v="Manufacturing"/>
    <s v="SMB"/>
    <s v="SaaS Connector Pack"/>
    <s v="YR62RLNMUU"/>
    <n v="322.58999999999997"/>
    <n v="3"/>
    <n v="0"/>
    <n v="64.518000000000001"/>
    <x v="6"/>
    <n v="258.072"/>
    <n v="77.421599999999998"/>
  </r>
  <r>
    <n v="4148"/>
    <s v="APJ-2023-106068"/>
    <d v="2023-10-24T00:00:00"/>
    <n v="20231024"/>
    <s v="Ella Thomson"/>
    <s v="Japan"/>
    <s v="Chiba"/>
    <s v="APJ"/>
    <s v="JAPN"/>
    <s v="McKesson"/>
    <x v="12"/>
    <s v="Consumer Products"/>
    <s v="SMB"/>
    <s v="ContactMatcher"/>
    <s v="79EMLJ26GO"/>
    <n v="9.7620000000000005"/>
    <n v="3"/>
    <n v="0.8"/>
    <n v="-15.1311"/>
    <x v="13"/>
    <n v="24.8931"/>
    <n v="7.46793"/>
  </r>
  <r>
    <n v="4152"/>
    <s v="EMEA-2023-100160"/>
    <d v="2023-09-08T00:00:00"/>
    <n v="20230908"/>
    <s v="Kevin Vaughan"/>
    <s v="France"/>
    <s v="Paris"/>
    <s v="EMEA"/>
    <s v="EU-WEST"/>
    <s v="Tyson Foods"/>
    <x v="31"/>
    <s v="Consumer Products"/>
    <s v="SMB"/>
    <s v="FinanceHub"/>
    <s v="W9O72GXTUM"/>
    <n v="29.24"/>
    <n v="5"/>
    <n v="0.2"/>
    <n v="9.8684999999999992"/>
    <x v="15"/>
    <n v="19.371499999999902"/>
    <n v="5.8114499999999705"/>
  </r>
  <r>
    <n v="4155"/>
    <s v="EMEA-2022-139689"/>
    <d v="2022-12-30T00:00:00"/>
    <n v="20221230"/>
    <s v="Irene Duncan"/>
    <s v="South Africa"/>
    <s v="Cape Town"/>
    <s v="EMEA"/>
    <s v="MEA"/>
    <s v="Comcast"/>
    <x v="51"/>
    <s v="Communications"/>
    <s v="Strategic"/>
    <s v="ContactMatcher"/>
    <s v="1F8JCXSA7O"/>
    <n v="38.088000000000001"/>
    <n v="4"/>
    <n v="0.7"/>
    <n v="-27.9312"/>
    <x v="5"/>
    <n v="66.019199999999998"/>
    <n v="19.805759999999999"/>
  </r>
  <r>
    <n v="4157"/>
    <s v="EMEA-2021-101091"/>
    <d v="2021-12-05T00:00:00"/>
    <n v="20211205"/>
    <s v="Connor Nolan"/>
    <s v="France"/>
    <s v="Paris"/>
    <s v="EMEA"/>
    <s v="EU-WEST"/>
    <s v="Allianz"/>
    <x v="65"/>
    <s v="Finance"/>
    <s v="SMB"/>
    <s v="Data Smasher"/>
    <s v="98KQUAT6FL"/>
    <n v="47.984000000000002"/>
    <n v="2"/>
    <n v="0.2"/>
    <n v="0.5998"/>
    <x v="14"/>
    <n v="47.3842"/>
    <n v="14.215259999999999"/>
  </r>
  <r>
    <n v="4159"/>
    <s v="APJ-2020-126907"/>
    <d v="2020-11-01T00:00:00"/>
    <n v="20201101"/>
    <s v="Steven Henderson"/>
    <s v="Australia"/>
    <s v="Sydney"/>
    <s v="APJ"/>
    <s v="ANZ"/>
    <s v="Sony"/>
    <x v="20"/>
    <s v="Tech"/>
    <s v="Strategic"/>
    <s v="Support"/>
    <s v="XSLT0QRN74"/>
    <n v="15.696"/>
    <n v="3"/>
    <n v="0.2"/>
    <n v="5.1012000000000004"/>
    <x v="7"/>
    <n v="10.594799999999999"/>
    <n v="3.1784399999999997"/>
  </r>
  <r>
    <n v="4160"/>
    <s v="EMEA-2022-164588"/>
    <d v="2022-04-17T00:00:00"/>
    <n v="20220417"/>
    <s v="Stephen Dyer"/>
    <s v="Finland"/>
    <s v="Helsinki"/>
    <s v="EMEA"/>
    <s v="NOR"/>
    <s v="AT&amp;T"/>
    <x v="60"/>
    <s v="Communications"/>
    <s v="SMB"/>
    <s v="ChatBot Plugin"/>
    <s v="4ZFYH9E6P3"/>
    <n v="12.84"/>
    <n v="3"/>
    <n v="0"/>
    <n v="3.7235999999999998"/>
    <x v="25"/>
    <n v="9.1164000000000005"/>
    <n v="2.7349200000000002"/>
  </r>
  <r>
    <n v="4161"/>
    <s v="EMEA-2023-115546"/>
    <d v="2023-05-15T00:00:00"/>
    <n v="20230515"/>
    <s v="Nathan Hughes"/>
    <s v="United Kingdom"/>
    <s v="London"/>
    <s v="EMEA"/>
    <s v="UKIR"/>
    <s v="Nissan Motor"/>
    <x v="30"/>
    <s v="Transportation"/>
    <s v="SMB"/>
    <s v="Site Analytics"/>
    <s v="FS1XV852T1"/>
    <n v="539.97"/>
    <n v="3"/>
    <n v="0"/>
    <n v="134.99250000000001"/>
    <x v="24"/>
    <n v="404.97750000000002"/>
    <n v="121.49325"/>
  </r>
  <r>
    <n v="4163"/>
    <s v="EMEA-2021-163587"/>
    <d v="2021-03-14T00:00:00"/>
    <n v="20210314"/>
    <s v="Sean Scott"/>
    <s v="Greece"/>
    <s v="Athens"/>
    <s v="EMEA"/>
    <s v="EU-EAST"/>
    <s v="Prudential Financial"/>
    <x v="43"/>
    <s v="Finance"/>
    <s v="SMB"/>
    <s v="FinanceHub"/>
    <s v="MLZS8A0HK4"/>
    <n v="16.52"/>
    <n v="4"/>
    <n v="0"/>
    <n v="7.5991999999999997"/>
    <x v="29"/>
    <n v="8.9207999999999998"/>
    <n v="2.67624"/>
  </r>
  <r>
    <n v="4165"/>
    <s v="EMEA-2023-106131"/>
    <d v="2023-01-15T00:00:00"/>
    <n v="20230115"/>
    <s v="Dylan Anderson"/>
    <s v="Russia"/>
    <s v="Moscow"/>
    <s v="EMEA"/>
    <s v="EU-EAST"/>
    <s v="PepsiCo"/>
    <x v="88"/>
    <s v="Consumer Products"/>
    <s v="Strategic"/>
    <s v="Data Smasher"/>
    <s v="2ESPOCDOLS"/>
    <n v="169.06399999999999"/>
    <n v="7"/>
    <n v="0.2"/>
    <n v="-14.793100000000001"/>
    <x v="44"/>
    <n v="183.8571"/>
    <n v="55.157130000000002"/>
  </r>
  <r>
    <n v="4167"/>
    <s v="EMEA-2021-160213"/>
    <d v="2021-03-08T00:00:00"/>
    <n v="20210308"/>
    <s v="Peter Hart"/>
    <s v="United Kingdom"/>
    <s v="Newcastle"/>
    <s v="EMEA"/>
    <s v="UKIR"/>
    <s v="Valero Energy"/>
    <x v="37"/>
    <s v="Energy"/>
    <s v="Strategic"/>
    <s v="Support"/>
    <s v="BKXDN65JAS"/>
    <n v="19.440000000000001"/>
    <n v="3"/>
    <n v="0"/>
    <n v="9.3312000000000008"/>
    <x v="29"/>
    <n v="10.1088"/>
    <n v="3.0326400000000002"/>
  </r>
  <r>
    <n v="4168"/>
    <s v="AMER-2020-157924"/>
    <d v="2020-10-11T00:00:00"/>
    <n v="20201011"/>
    <s v="Angela Parsons"/>
    <s v="United States"/>
    <s v="Newark"/>
    <s v="AMER"/>
    <s v="NAMER"/>
    <s v="AmerisourceBergen"/>
    <x v="52"/>
    <s v="Healthcare"/>
    <s v="SMB"/>
    <s v="Marketing Suite - Gold"/>
    <s v="6YIR6FYVOW"/>
    <n v="31.92"/>
    <n v="4"/>
    <n v="0"/>
    <n v="8.2992000000000008"/>
    <x v="18"/>
    <n v="23.620799999999999"/>
    <n v="7.0862399999999992"/>
  </r>
  <r>
    <n v="4170"/>
    <s v="AMER-2021-100216"/>
    <d v="2021-04-13T00:00:00"/>
    <n v="20210413"/>
    <s v="Chloe White"/>
    <s v="Chile"/>
    <s v="Antofagasta"/>
    <s v="AMER"/>
    <s v="LATAM"/>
    <s v="Marathon Petroleum"/>
    <x v="80"/>
    <s v="Energy"/>
    <s v="Enterprise"/>
    <s v="Support"/>
    <s v="BZEM5XU9HH"/>
    <n v="31.103999999999999"/>
    <n v="6"/>
    <n v="0.2"/>
    <n v="10.8864"/>
    <x v="19"/>
    <n v="20.217599999999901"/>
    <n v="6.0652799999999703"/>
  </r>
  <r>
    <n v="4172"/>
    <s v="AMER-2023-100601"/>
    <d v="2023-11-17T00:00:00"/>
    <n v="20231117"/>
    <s v="Lucas Turner"/>
    <s v="United States"/>
    <s v="Philadelphia"/>
    <s v="AMER"/>
    <s v="NAMER"/>
    <s v="Itochu"/>
    <x v="33"/>
    <s v="Finance"/>
    <s v="SMB"/>
    <s v="Marketing Suite - Gold"/>
    <s v="7W88XT8L7I"/>
    <n v="48.86"/>
    <n v="7"/>
    <n v="0"/>
    <n v="0.97719999999999996"/>
    <x v="23"/>
    <n v="47.882799999999897"/>
    <n v="14.364839999999969"/>
  </r>
  <r>
    <n v="4173"/>
    <s v="AMER-2022-152163"/>
    <d v="2022-07-02T00:00:00"/>
    <n v="20220702"/>
    <s v="Austin Stewart"/>
    <s v="Colombia"/>
    <s v="BogotÃ¡"/>
    <s v="AMER"/>
    <s v="LATAM"/>
    <s v="Ford Motor"/>
    <x v="72"/>
    <s v="Manufacturing"/>
    <s v="SMB"/>
    <s v="ContactMatcher"/>
    <s v="MSM70J1MZP"/>
    <n v="14.2"/>
    <n v="2"/>
    <n v="0"/>
    <n v="6.532"/>
    <x v="16"/>
    <n v="7.6679999999999904"/>
    <n v="2.3003999999999971"/>
  </r>
  <r>
    <n v="4176"/>
    <s v="AMER-2021-154340"/>
    <d v="2021-11-29T00:00:00"/>
    <n v="20211129"/>
    <s v="Thomas Watson"/>
    <s v="United States"/>
    <s v="Atlanta"/>
    <s v="AMER"/>
    <s v="NAMER"/>
    <s v="Home Depot"/>
    <x v="8"/>
    <s v="Retail"/>
    <s v="Enterprise"/>
    <s v="ChatBot Plugin"/>
    <s v="63UFVD21GH"/>
    <n v="56.3"/>
    <n v="2"/>
    <n v="0"/>
    <n v="15.763999999999999"/>
    <x v="6"/>
    <n v="40.536000000000001"/>
    <n v="12.1608"/>
  </r>
  <r>
    <n v="4177"/>
    <s v="AMER-2020-128846"/>
    <d v="2020-04-07T00:00:00"/>
    <n v="20200407"/>
    <s v="Claire Carr"/>
    <s v="Colombia"/>
    <s v="BogotÃ¡"/>
    <s v="AMER"/>
    <s v="LATAM"/>
    <s v="Caterpillar"/>
    <x v="95"/>
    <s v="Manufacturing"/>
    <s v="Strategic"/>
    <s v="Site Analytics"/>
    <s v="GNPY6XQ3WJ"/>
    <n v="629.95000000000005"/>
    <n v="5"/>
    <n v="0"/>
    <n v="163.78700000000001"/>
    <x v="41"/>
    <n v="466.16300000000001"/>
    <n v="139.84889999999999"/>
  </r>
  <r>
    <n v="4179"/>
    <s v="AMER-2022-148593"/>
    <d v="2022-06-17T00:00:00"/>
    <n v="20220617"/>
    <s v="Zoe Ferguson"/>
    <s v="United States"/>
    <s v="New York City"/>
    <s v="AMER"/>
    <s v="NAMER"/>
    <s v="Cigna"/>
    <x v="69"/>
    <s v="Healthcare"/>
    <s v="SMB"/>
    <s v="Support"/>
    <s v="WTLF56FWBB"/>
    <n v="46.35"/>
    <n v="5"/>
    <n v="0"/>
    <n v="21.784500000000001"/>
    <x v="1"/>
    <n v="24.5655"/>
    <n v="7.36965"/>
  </r>
  <r>
    <n v="4180"/>
    <s v="AMER-2023-119039"/>
    <d v="2023-03-07T00:00:00"/>
    <n v="20230307"/>
    <s v="Bella Hodges"/>
    <s v="United States"/>
    <s v="Los Angeles"/>
    <s v="AMER"/>
    <s v="NAMER"/>
    <s v="Cisco Systems"/>
    <x v="42"/>
    <s v="Tech"/>
    <s v="Enterprise"/>
    <s v="ContactMatcher"/>
    <s v="7EANEYFG8A"/>
    <n v="14.976000000000001"/>
    <n v="9"/>
    <n v="0.2"/>
    <n v="5.4287999999999998"/>
    <x v="42"/>
    <n v="9.5472000000000001"/>
    <n v="2.86416"/>
  </r>
  <r>
    <n v="4181"/>
    <s v="APJ-2023-128426"/>
    <d v="2023-10-08T00:00:00"/>
    <n v="20231008"/>
    <s v="Joanne Walsh"/>
    <s v="Japan"/>
    <s v="Tokyo"/>
    <s v="APJ"/>
    <s v="JAPN"/>
    <s v="Lowes"/>
    <x v="71"/>
    <s v="Retail"/>
    <s v="SMB"/>
    <s v="ContactMatcher"/>
    <s v="AYZMMNAO2U"/>
    <n v="4.24"/>
    <n v="5"/>
    <n v="0.8"/>
    <n v="-6.36"/>
    <x v="13"/>
    <n v="10.6"/>
    <n v="3.1799999999999997"/>
  </r>
  <r>
    <n v="4182"/>
    <s v="EMEA-2023-136868"/>
    <d v="2023-10-07T00:00:00"/>
    <n v="20231007"/>
    <s v="Peter Johnston"/>
    <s v="United Kingdom"/>
    <s v="London"/>
    <s v="EMEA"/>
    <s v="UKIR"/>
    <s v="Wells Fargo"/>
    <x v="9"/>
    <s v="Finance"/>
    <s v="Enterprise"/>
    <s v="Data Smasher"/>
    <s v="YIS183WJY8"/>
    <n v="319.95999999999998"/>
    <n v="4"/>
    <n v="0"/>
    <n v="115.18559999999999"/>
    <x v="13"/>
    <n v="204.77439999999899"/>
    <n v="61.432319999999692"/>
  </r>
  <r>
    <n v="4185"/>
    <s v="APJ-2022-143749"/>
    <d v="2022-12-06T00:00:00"/>
    <n v="20221206"/>
    <s v="Andrew Slater"/>
    <s v="South Korea"/>
    <s v="Busan"/>
    <s v="APJ"/>
    <s v="APAC"/>
    <s v="Costco Wholesale"/>
    <x v="11"/>
    <s v="Retail"/>
    <s v="Strategic"/>
    <s v="Marketing Suite"/>
    <s v="MA6IEN52X7"/>
    <n v="81.94"/>
    <n v="1"/>
    <n v="0"/>
    <n v="20.484999999999999"/>
    <x v="5"/>
    <n v="61.454999999999998"/>
    <n v="18.436499999999999"/>
  </r>
  <r>
    <n v="4186"/>
    <s v="APJ-2022-111493"/>
    <d v="2022-10-22T00:00:00"/>
    <n v="20221022"/>
    <s v="Sophie Cornish"/>
    <s v="China"/>
    <s v="Beijing"/>
    <s v="APJ"/>
    <s v="APAC"/>
    <s v="Humana"/>
    <x v="63"/>
    <s v="Healthcare"/>
    <s v="SMB"/>
    <s v="Data Smasher"/>
    <s v="BT84CE8P21"/>
    <n v="98.16"/>
    <n v="6"/>
    <n v="0"/>
    <n v="9.8160000000000007"/>
    <x v="32"/>
    <n v="88.343999999999994"/>
    <n v="26.503199999999996"/>
  </r>
  <r>
    <n v="4187"/>
    <s v="APJ-2023-112536"/>
    <d v="2023-05-19T00:00:00"/>
    <n v="20230519"/>
    <s v="Peter Peake"/>
    <s v="Japan"/>
    <s v="Sapporo"/>
    <s v="APJ"/>
    <s v="JAPN"/>
    <s v="Nestle"/>
    <x v="38"/>
    <s v="Consumer Products"/>
    <s v="Strategic"/>
    <s v="ContactMatcher"/>
    <s v="OA2L78T7KS"/>
    <n v="6.8739999999999997"/>
    <n v="7"/>
    <n v="0.8"/>
    <n v="-10.6547"/>
    <x v="24"/>
    <n v="17.528700000000001"/>
    <n v="5.25861"/>
  </r>
  <r>
    <n v="4190"/>
    <s v="EMEA-2022-157714"/>
    <d v="2022-09-27T00:00:00"/>
    <n v="20220927"/>
    <s v="Karen Howard"/>
    <s v="Netherlands"/>
    <s v="The Hague"/>
    <s v="EMEA"/>
    <s v="EU-WEST"/>
    <s v="Aetna"/>
    <x v="28"/>
    <s v="Healthcare"/>
    <s v="Strategic"/>
    <s v="Support"/>
    <s v="IQC0KH6WRG"/>
    <n v="9.99"/>
    <n v="1"/>
    <n v="0"/>
    <n v="4.4954999999999998"/>
    <x v="21"/>
    <n v="5.4945000000000004"/>
    <n v="1.64835"/>
  </r>
  <r>
    <n v="4191"/>
    <s v="APJ-2023-166709"/>
    <d v="2023-11-18T00:00:00"/>
    <n v="20231118"/>
    <s v="Austin Peters"/>
    <s v="Philippines"/>
    <s v="Manila"/>
    <s v="APJ"/>
    <s v="APAC"/>
    <s v="Lowes"/>
    <x v="71"/>
    <s v="Retail"/>
    <s v="SMB"/>
    <s v="Alchemy"/>
    <s v="VMQF7AQCQI"/>
    <n v="10499.97"/>
    <n v="3"/>
    <n v="0"/>
    <n v="5039.9856"/>
    <x v="23"/>
    <n v="5459.9843999999903"/>
    <n v="1637.995319999997"/>
  </r>
  <r>
    <n v="4192"/>
    <s v="APJ-2021-129392"/>
    <d v="2021-07-08T00:00:00"/>
    <n v="20210708"/>
    <s v="Phil Mills"/>
    <s v="Japan"/>
    <s v="Tokyo"/>
    <s v="APJ"/>
    <s v="JAPN"/>
    <s v="China National Petroleum"/>
    <x v="74"/>
    <s v="Energy"/>
    <s v="SMB"/>
    <s v="Support"/>
    <s v="CVURF7WUNX"/>
    <n v="21.12"/>
    <n v="5"/>
    <n v="0.2"/>
    <n v="6.6"/>
    <x v="38"/>
    <n v="14.52"/>
    <n v="4.3559999999999999"/>
  </r>
  <r>
    <n v="4193"/>
    <s v="APJ-2021-150875"/>
    <d v="2021-11-16T00:00:00"/>
    <n v="20211116"/>
    <s v="Jan Clark"/>
    <s v="Taiwan"/>
    <s v="Taipei"/>
    <s v="APJ"/>
    <s v="APAC"/>
    <s v="Samsung Electronics"/>
    <x v="19"/>
    <s v="Tech"/>
    <s v="Strategic"/>
    <s v="ContactMatcher"/>
    <s v="RT7XFQRBEY"/>
    <n v="696.42"/>
    <n v="2"/>
    <n v="0"/>
    <n v="160.17660000000001"/>
    <x v="6"/>
    <n v="536.24339999999995"/>
    <n v="160.87301999999997"/>
  </r>
  <r>
    <n v="4195"/>
    <s v="AMER-2021-154200"/>
    <d v="2021-06-18T00:00:00"/>
    <n v="20210618"/>
    <s v="Dorothy Pullman"/>
    <s v="United States"/>
    <s v="Seattle"/>
    <s v="AMER"/>
    <s v="NAMER"/>
    <s v="Anthem"/>
    <x v="84"/>
    <s v="Healthcare"/>
    <s v="SMB"/>
    <s v="ChatBot Plugin"/>
    <s v="50MLUAWOXK"/>
    <n v="51.98"/>
    <n v="2"/>
    <n v="0"/>
    <n v="15.074199999999999"/>
    <x v="40"/>
    <n v="36.905799999999999"/>
    <n v="11.07174"/>
  </r>
  <r>
    <n v="4196"/>
    <s v="AMER-2022-124233"/>
    <d v="2022-04-09T00:00:00"/>
    <n v="20220409"/>
    <s v="Carolyn Ross"/>
    <s v="United States"/>
    <s v="New York City"/>
    <s v="AMER"/>
    <s v="NAMER"/>
    <s v="Airbus"/>
    <x v="68"/>
    <s v="Manufacturing"/>
    <s v="SMB"/>
    <s v="SaaS Connector Pack"/>
    <s v="8H25GJRO64"/>
    <n v="24.7"/>
    <n v="5"/>
    <n v="0"/>
    <n v="10.374000000000001"/>
    <x v="25"/>
    <n v="14.325999999999899"/>
    <n v="4.2977999999999694"/>
  </r>
  <r>
    <n v="4197"/>
    <s v="EMEA-2021-134271"/>
    <d v="2021-04-18T00:00:00"/>
    <n v="20210418"/>
    <s v="Michael King"/>
    <s v="United Kingdom"/>
    <s v="London"/>
    <s v="EMEA"/>
    <s v="UKIR"/>
    <s v="FedEx"/>
    <x v="46"/>
    <s v="Transportation"/>
    <s v="SMB"/>
    <s v="FinanceHub"/>
    <s v="Y6B1WR0UAC"/>
    <n v="21.93"/>
    <n v="3"/>
    <n v="0"/>
    <n v="10.3071"/>
    <x v="19"/>
    <n v="11.6229"/>
    <n v="3.4868699999999997"/>
  </r>
  <r>
    <n v="4198"/>
    <s v="EMEA-2022-161683"/>
    <d v="2022-12-04T00:00:00"/>
    <n v="20221204"/>
    <s v="Blake Fraser"/>
    <s v="France"/>
    <s v="Paris"/>
    <s v="EMEA"/>
    <s v="EU-WEST"/>
    <s v="UnitedHealth Group"/>
    <x v="81"/>
    <s v="Healthcare"/>
    <s v="SMB"/>
    <s v="OneView"/>
    <s v="8BTQITP3L8"/>
    <n v="394.81599999999997"/>
    <n v="4"/>
    <n v="0.2"/>
    <n v="93.768799999999999"/>
    <x v="5"/>
    <n v="301.04719999999998"/>
    <n v="90.314159999999987"/>
  </r>
  <r>
    <n v="4200"/>
    <s v="EMEA-2021-143105"/>
    <d v="2021-12-10T00:00:00"/>
    <n v="20211210"/>
    <s v="Amelia Campbell"/>
    <s v="United Kingdom"/>
    <s v="London"/>
    <s v="EMEA"/>
    <s v="UKIR"/>
    <s v="Glencore"/>
    <x v="15"/>
    <s v="Misc"/>
    <s v="Enterprise"/>
    <s v="FinanceHub"/>
    <s v="9QUSTKN3XZ"/>
    <n v="7.31"/>
    <n v="1"/>
    <n v="0"/>
    <n v="3.4357000000000002"/>
    <x v="14"/>
    <n v="3.8742999999999901"/>
    <n v="1.1622899999999969"/>
  </r>
  <r>
    <n v="4204"/>
    <s v="EMEA-2020-145387"/>
    <d v="2020-10-31T00:00:00"/>
    <n v="20201031"/>
    <s v="Joanne Blake"/>
    <s v="Norway"/>
    <s v="Oslo"/>
    <s v="EMEA"/>
    <s v="NOR"/>
    <s v="PepsiCo"/>
    <x v="88"/>
    <s v="Consumer Products"/>
    <s v="SMB"/>
    <s v="ChatBot Plugin"/>
    <s v="AY7YANWG2T"/>
    <n v="49.25"/>
    <n v="5"/>
    <n v="0"/>
    <n v="18.715"/>
    <x v="18"/>
    <n v="30.535"/>
    <n v="9.160499999999999"/>
  </r>
  <r>
    <n v="4211"/>
    <s v="APJ-2023-109715"/>
    <d v="2023-12-10T00:00:00"/>
    <n v="20231210"/>
    <s v="Ella Clarkson"/>
    <s v="Australia"/>
    <s v="Sydney"/>
    <s v="APJ"/>
    <s v="ANZ"/>
    <s v="Fannie Mae"/>
    <x v="27"/>
    <s v="Finance"/>
    <s v="SMB"/>
    <s v="Support"/>
    <s v="AQ054PERCZ"/>
    <n v="15.984"/>
    <n v="2"/>
    <n v="0.2"/>
    <n v="4.9950000000000001"/>
    <x v="22"/>
    <n v="10.989000000000001"/>
    <n v="3.2967"/>
  </r>
  <r>
    <n v="4212"/>
    <s v="EMEA-2020-166457"/>
    <d v="2020-05-05T00:00:00"/>
    <n v="20200505"/>
    <s v="Theresa McLean"/>
    <s v="Ireland"/>
    <s v="Dublin"/>
    <s v="EMEA"/>
    <s v="UKIR"/>
    <s v="Humana"/>
    <x v="63"/>
    <s v="Healthcare"/>
    <s v="SMB"/>
    <s v="Support"/>
    <s v="K8JI0SXKYI"/>
    <n v="9.42"/>
    <n v="3"/>
    <n v="0"/>
    <n v="4.2389999999999999"/>
    <x v="8"/>
    <n v="5.181"/>
    <n v="1.5543"/>
  </r>
  <r>
    <n v="4215"/>
    <s v="APJ-2022-164637"/>
    <d v="2022-03-05T00:00:00"/>
    <n v="20220305"/>
    <s v="Rose James"/>
    <s v="India"/>
    <s v="Bangalore"/>
    <s v="APJ"/>
    <s v="IND"/>
    <s v="Engie"/>
    <x v="4"/>
    <s v="Energy"/>
    <s v="SMB"/>
    <s v="ContactMatcher"/>
    <s v="06BZ9X9VGI"/>
    <n v="128.4"/>
    <n v="3"/>
    <n v="0"/>
    <n v="64.2"/>
    <x v="17"/>
    <n v="64.2"/>
    <n v="19.260000000000002"/>
  </r>
  <r>
    <n v="4216"/>
    <s v="EMEA-2020-103590"/>
    <d v="2020-11-30T00:00:00"/>
    <n v="20201130"/>
    <s v="Pippa Morrison"/>
    <s v="United Kingdom"/>
    <s v="Edinburgh"/>
    <s v="EMEA"/>
    <s v="UKIR"/>
    <s v="Sysco"/>
    <x v="79"/>
    <s v="Consumer Products"/>
    <s v="SMB"/>
    <s v="SaaS Connector Pack - Gold"/>
    <s v="VYUQ76SN8M"/>
    <n v="62.28"/>
    <n v="4"/>
    <n v="0"/>
    <n v="29.271599999999999"/>
    <x v="7"/>
    <n v="33.008400000000002"/>
    <n v="9.9025200000000009"/>
  </r>
  <r>
    <n v="4217"/>
    <s v="AMER-2021-111234"/>
    <d v="2021-02-18T00:00:00"/>
    <n v="20210218"/>
    <s v="Rebecca Lambert"/>
    <s v="United States"/>
    <s v="New York City"/>
    <s v="AMER"/>
    <s v="NAMER"/>
    <s v="Petrobras"/>
    <x v="85"/>
    <s v="Energy"/>
    <s v="Strategic"/>
    <s v="FinanceHub"/>
    <s v="IHYQIW1MZE"/>
    <n v="9.24"/>
    <n v="3"/>
    <n v="0"/>
    <n v="4.4352"/>
    <x v="36"/>
    <n v="4.8048000000000002"/>
    <n v="1.4414400000000001"/>
  </r>
  <r>
    <n v="4218"/>
    <s v="AMER-2023-149881"/>
    <d v="2023-04-02T00:00:00"/>
    <n v="20230402"/>
    <s v="Blake Hart"/>
    <s v="United States"/>
    <s v="Los Angeles"/>
    <s v="AMER"/>
    <s v="NAMER"/>
    <s v="Ford Motor"/>
    <x v="72"/>
    <s v="Manufacturing"/>
    <s v="Strategic"/>
    <s v="Marketing Suite"/>
    <s v="XXN6SFA386"/>
    <n v="482.66399999999999"/>
    <n v="8"/>
    <n v="0.15"/>
    <n v="85.176000000000002"/>
    <x v="4"/>
    <n v="397.488"/>
    <n v="119.24639999999999"/>
  </r>
  <r>
    <n v="4220"/>
    <s v="AMER-2023-134565"/>
    <d v="2023-06-12T00:00:00"/>
    <n v="20230612"/>
    <s v="Dan Allan"/>
    <s v="Canada"/>
    <s v="Toronto"/>
    <s v="AMER"/>
    <s v="NAMER"/>
    <s v="Johnson &amp; Johnson"/>
    <x v="53"/>
    <s v="Healthcare"/>
    <s v="SMB"/>
    <s v="Support"/>
    <s v="I9VL7UANL6"/>
    <n v="37.94"/>
    <n v="2"/>
    <n v="0"/>
    <n v="18.211200000000002"/>
    <x v="27"/>
    <n v="19.7287999999999"/>
    <n v="5.9186399999999697"/>
  </r>
  <r>
    <n v="4225"/>
    <s v="APJ-2022-108644"/>
    <d v="2022-10-01T00:00:00"/>
    <n v="20221001"/>
    <s v="Phil Tucker"/>
    <s v="Australia"/>
    <s v="Wollongong"/>
    <s v="APJ"/>
    <s v="ANZ"/>
    <s v="Aetna"/>
    <x v="28"/>
    <s v="Healthcare"/>
    <s v="SMB"/>
    <s v="ContactMatcher"/>
    <s v="FLQTLLQC0O"/>
    <n v="1.964"/>
    <n v="2"/>
    <n v="0.8"/>
    <n v="-3.2406000000000001"/>
    <x v="32"/>
    <n v="5.2046000000000001"/>
    <n v="1.56138"/>
  </r>
  <r>
    <n v="4226"/>
    <s v="APJ-2020-102631"/>
    <d v="2020-12-13T00:00:00"/>
    <n v="20201213"/>
    <s v="Dominic Hill"/>
    <s v="Australia"/>
    <s v="Sydney"/>
    <s v="APJ"/>
    <s v="ANZ"/>
    <s v="Siemens"/>
    <x v="13"/>
    <s v="Manufacturing"/>
    <s v="Strategic"/>
    <s v="SaaS Connector Pack"/>
    <s v="ZC393QSNAT"/>
    <n v="94.427999999999997"/>
    <n v="3"/>
    <n v="0.6"/>
    <n v="-42.492600000000003"/>
    <x v="20"/>
    <n v="136.92060000000001"/>
    <n v="41.076180000000001"/>
  </r>
  <r>
    <n v="4227"/>
    <s v="EMEA-2023-120327"/>
    <d v="2023-11-12T00:00:00"/>
    <n v="20231112"/>
    <s v="Leonard Kelly"/>
    <s v="Netherlands"/>
    <s v="The Hague"/>
    <s v="EMEA"/>
    <s v="EU-WEST"/>
    <s v="ConocoPhillips"/>
    <x v="75"/>
    <s v="Energy"/>
    <s v="SMB"/>
    <s v="Storage"/>
    <s v="6AJMZGO3T8"/>
    <n v="45.92"/>
    <n v="4"/>
    <n v="0"/>
    <n v="21.5824"/>
    <x v="23"/>
    <n v="24.337599999999998"/>
    <n v="7.3012799999999993"/>
  </r>
  <r>
    <n v="4228"/>
    <s v="AMER-2021-154970"/>
    <d v="2021-01-05T00:00:00"/>
    <n v="20210105"/>
    <s v="Andrew Lee"/>
    <s v="Canada"/>
    <s v="Toronto"/>
    <s v="AMER"/>
    <s v="NAMER"/>
    <s v="United Parcel Service"/>
    <x v="66"/>
    <s v="Transportation"/>
    <s v="Enterprise"/>
    <s v="FinanceHub"/>
    <s v="56DYXMKHBF"/>
    <n v="61.584000000000003"/>
    <n v="1"/>
    <n v="0.2"/>
    <n v="-6.9282000000000004"/>
    <x v="26"/>
    <n v="68.512200000000007"/>
    <n v="20.553660000000001"/>
  </r>
  <r>
    <n v="4229"/>
    <s v="APJ-2022-113803"/>
    <d v="2022-03-25T00:00:00"/>
    <n v="20220325"/>
    <s v="Justin Turner"/>
    <s v="India"/>
    <s v="Delhi"/>
    <s v="APJ"/>
    <s v="IND"/>
    <s v="Panasonic"/>
    <x v="97"/>
    <s v="Tech"/>
    <s v="Strategic"/>
    <s v="Support"/>
    <s v="AWSV45B7JI"/>
    <n v="22.48"/>
    <n v="1"/>
    <n v="0"/>
    <n v="10.3408"/>
    <x v="17"/>
    <n v="12.139200000000001"/>
    <n v="3.6417600000000001"/>
  </r>
  <r>
    <n v="4230"/>
    <s v="APJ-2023-100223"/>
    <d v="2023-07-06T00:00:00"/>
    <n v="20230706"/>
    <s v="Eric Mills"/>
    <s v="Japan"/>
    <s v="Aichi"/>
    <s v="APJ"/>
    <s v="JAPN"/>
    <s v="Marathon Petroleum"/>
    <x v="80"/>
    <s v="Energy"/>
    <s v="Strategic"/>
    <s v="SaaS Connector Pack"/>
    <s v="7GE8Z8OTUB"/>
    <n v="332.02800000000002"/>
    <n v="9"/>
    <n v="0.6"/>
    <n v="-348.62939999999998"/>
    <x v="10"/>
    <n v="680.65740000000005"/>
    <n v="204.19722000000002"/>
  </r>
  <r>
    <n v="4235"/>
    <s v="EMEA-2020-168823"/>
    <d v="2020-09-21T00:00:00"/>
    <n v="20200921"/>
    <s v="Amelia Campbell"/>
    <s v="France"/>
    <s v="Paris"/>
    <s v="EMEA"/>
    <s v="EU-WEST"/>
    <s v="Glencore"/>
    <x v="15"/>
    <s v="Misc"/>
    <s v="Enterprise"/>
    <s v="Support"/>
    <s v="KIAFYPISCK"/>
    <n v="11.352"/>
    <n v="3"/>
    <n v="0.2"/>
    <n v="4.1151"/>
    <x v="30"/>
    <n v="7.2369000000000003"/>
    <n v="2.1710699999999998"/>
  </r>
  <r>
    <n v="4237"/>
    <s v="APJ-2022-162404"/>
    <d v="2022-07-24T00:00:00"/>
    <n v="20220724"/>
    <s v="Victor Gill"/>
    <s v="Australia"/>
    <s v="Melbourne"/>
    <s v="APJ"/>
    <s v="ANZ"/>
    <s v="Morgan Stanley"/>
    <x v="21"/>
    <s v="Finance"/>
    <s v="Enterprise"/>
    <s v="ContactMatcher"/>
    <s v="WTOZJI7C77"/>
    <n v="11.416"/>
    <n v="4"/>
    <n v="0.8"/>
    <n v="-18.836400000000001"/>
    <x v="16"/>
    <n v="30.252400000000002"/>
    <n v="9.0757200000000005"/>
  </r>
  <r>
    <n v="4238"/>
    <s v="EMEA-2023-104024"/>
    <d v="2023-08-30T00:00:00"/>
    <n v="20230830"/>
    <s v="Vanessa Metcalfe"/>
    <s v="France"/>
    <s v="Paris"/>
    <s v="EMEA"/>
    <s v="EU-WEST"/>
    <s v="AmerisourceBergen"/>
    <x v="52"/>
    <s v="Healthcare"/>
    <s v="Strategic"/>
    <s v="ChatBot Plugin"/>
    <s v="CBYZ94MLTR"/>
    <n v="9.4079999999999995"/>
    <n v="7"/>
    <n v="0.2"/>
    <n v="0.7056"/>
    <x v="43"/>
    <n v="8.7023999999999901"/>
    <n v="2.610719999999997"/>
  </r>
  <r>
    <n v="4239"/>
    <s v="AMER-2023-147144"/>
    <d v="2023-03-27T00:00:00"/>
    <n v="20230327"/>
    <s v="Andrea Hill"/>
    <s v="Canada"/>
    <s v="Toronto"/>
    <s v="AMER"/>
    <s v="NAMER"/>
    <s v="Cisco Systems"/>
    <x v="42"/>
    <s v="Tech"/>
    <s v="Enterprise"/>
    <s v="ChatBot Plugin"/>
    <s v="ZU49MRMN0J"/>
    <n v="19.829999999999998"/>
    <n v="1"/>
    <n v="0"/>
    <n v="5.9489999999999998"/>
    <x v="42"/>
    <n v="13.880999999999901"/>
    <n v="4.1642999999999697"/>
  </r>
  <r>
    <n v="4240"/>
    <s v="AMER-2023-158673"/>
    <d v="2023-12-30T00:00:00"/>
    <n v="20231230"/>
    <s v="Maria Dyer"/>
    <s v="Brazil"/>
    <s v="SÃ£o Paulo"/>
    <s v="AMER"/>
    <s v="LATAM"/>
    <s v="Nissan Motor"/>
    <x v="30"/>
    <s v="Transportation"/>
    <s v="Strategic"/>
    <s v="Support"/>
    <s v="WPFCG1P80K"/>
    <n v="209.7"/>
    <n v="2"/>
    <n v="0"/>
    <n v="100.65600000000001"/>
    <x v="22"/>
    <n v="109.043999999999"/>
    <n v="32.713199999999702"/>
  </r>
  <r>
    <n v="4241"/>
    <s v="AMER-2020-133704"/>
    <d v="2020-09-20T00:00:00"/>
    <n v="20200920"/>
    <s v="Felicity Abraham"/>
    <s v="United States"/>
    <s v="New York City"/>
    <s v="AMER"/>
    <s v="NAMER"/>
    <s v="Enel"/>
    <x v="78"/>
    <s v="Energy"/>
    <s v="Enterprise"/>
    <s v="OneView"/>
    <s v="ZULET4YLEE"/>
    <n v="43.92"/>
    <n v="4"/>
    <n v="0"/>
    <n v="11.8584"/>
    <x v="30"/>
    <n v="32.061599999999999"/>
    <n v="9.6184799999999999"/>
  </r>
  <r>
    <n v="4243"/>
    <s v="EMEA-2022-159142"/>
    <d v="2022-04-05T00:00:00"/>
    <n v="20220405"/>
    <s v="Andrea Hughes"/>
    <s v="Spain"/>
    <s v="Madrid"/>
    <s v="EMEA"/>
    <s v="EU-WEST"/>
    <s v="Royal Dutch Shell"/>
    <x v="2"/>
    <s v="Energy"/>
    <s v="Enterprise"/>
    <s v="Site Analytics"/>
    <s v="YYVWRGIMYI"/>
    <n v="149.97"/>
    <n v="3"/>
    <n v="0"/>
    <n v="5.9988000000000001"/>
    <x v="25"/>
    <n v="143.97120000000001"/>
    <n v="43.191360000000003"/>
  </r>
  <r>
    <n v="4245"/>
    <s v="AMER-2020-138436"/>
    <d v="2020-03-26T00:00:00"/>
    <n v="20200326"/>
    <s v="Tim Morrison"/>
    <s v="United States"/>
    <s v="New York City"/>
    <s v="AMER"/>
    <s v="NAMER"/>
    <s v="General Motors"/>
    <x v="49"/>
    <s v="Manufacturing"/>
    <s v="Strategic"/>
    <s v="Data Smasher"/>
    <s v="I6IK3V25L7"/>
    <n v="66.3"/>
    <n v="3"/>
    <n v="0"/>
    <n v="8.6189999999999998"/>
    <x v="34"/>
    <n v="57.680999999999997"/>
    <n v="17.304299999999998"/>
  </r>
  <r>
    <n v="4246"/>
    <s v="APJ-2023-117702"/>
    <d v="2023-11-29T00:00:00"/>
    <n v="20231129"/>
    <s v="Victor Short"/>
    <s v="China"/>
    <s v="Beijing"/>
    <s v="APJ"/>
    <s v="APAC"/>
    <s v="Prudential Financial"/>
    <x v="43"/>
    <s v="Finance"/>
    <s v="Enterprise"/>
    <s v="ChatBot Plugin"/>
    <s v="48HSI9ZKEC"/>
    <n v="1.64"/>
    <n v="1"/>
    <n v="0"/>
    <n v="0.73799999999999999"/>
    <x v="23"/>
    <n v="0.90199999999999902"/>
    <n v="0.27059999999999967"/>
  </r>
  <r>
    <n v="4249"/>
    <s v="EMEA-2022-157336"/>
    <d v="2022-12-02T00:00:00"/>
    <n v="20221202"/>
    <s v="Justin Randall"/>
    <s v="Saudi Arabia"/>
    <s v="Riyadh"/>
    <s v="EMEA"/>
    <s v="MEA"/>
    <s v="Wells Fargo"/>
    <x v="9"/>
    <s v="Finance"/>
    <s v="SMB"/>
    <s v="ContactMatcher"/>
    <s v="1PY6O1FTU9"/>
    <n v="88.08"/>
    <n v="6"/>
    <n v="0"/>
    <n v="40.516800000000003"/>
    <x v="5"/>
    <n v="47.563199999999902"/>
    <n v="14.26895999999997"/>
  </r>
  <r>
    <n v="4251"/>
    <s v="EMEA-2020-168130"/>
    <d v="2020-09-19T00:00:00"/>
    <n v="20200919"/>
    <s v="Kevin Wilkins"/>
    <s v="United Kingdom"/>
    <s v="London"/>
    <s v="EMEA"/>
    <s v="UKIR"/>
    <s v="Lowes"/>
    <x v="71"/>
    <s v="Retail"/>
    <s v="Strategic"/>
    <s v="FinanceHub"/>
    <s v="HTYU34JHPL"/>
    <n v="887.10299999999995"/>
    <n v="7"/>
    <n v="0.1"/>
    <n v="177.42060000000001"/>
    <x v="30"/>
    <n v="709.68239999999901"/>
    <n v="212.90471999999968"/>
  </r>
  <r>
    <n v="4252"/>
    <s v="EMEA-2021-155068"/>
    <d v="2021-10-23T00:00:00"/>
    <n v="20211023"/>
    <s v="Kimberly Oliver"/>
    <s v="Germany"/>
    <s v="Frankfurt"/>
    <s v="EMEA"/>
    <s v="EU-WEST"/>
    <s v="Microsoft"/>
    <x v="5"/>
    <s v="Tech"/>
    <s v="SMB"/>
    <s v="Site Analytics"/>
    <s v="KHOKW9CP7C"/>
    <n v="55.944000000000003"/>
    <n v="7"/>
    <n v="0.2"/>
    <n v="-13.2867"/>
    <x v="2"/>
    <n v="69.230699999999999"/>
    <n v="20.769209999999998"/>
  </r>
  <r>
    <n v="4255"/>
    <s v="APJ-2023-163160"/>
    <d v="2023-10-14T00:00:00"/>
    <n v="20231014"/>
    <s v="Anthony Clark"/>
    <s v="Australia"/>
    <s v="Melbourne"/>
    <s v="APJ"/>
    <s v="ANZ"/>
    <s v="Honda Motor"/>
    <x v="47"/>
    <s v="Manufacturing"/>
    <s v="SMB"/>
    <s v="Support"/>
    <s v="CGLWBWFNWH"/>
    <n v="63.311999999999998"/>
    <n v="3"/>
    <n v="0.2"/>
    <n v="20.5764"/>
    <x v="13"/>
    <n v="42.735599999999998"/>
    <n v="12.820679999999999"/>
  </r>
  <r>
    <n v="4258"/>
    <s v="EMEA-2021-101924"/>
    <d v="2021-09-04T00:00:00"/>
    <n v="20210904"/>
    <s v="Melanie Sharp"/>
    <s v="Belgium"/>
    <s v="Antwerp"/>
    <s v="EMEA"/>
    <s v="EU-WEST"/>
    <s v="Carrefour"/>
    <x v="10"/>
    <s v="Retail"/>
    <s v="Strategic"/>
    <s v="ContactMatcher"/>
    <s v="RA11TYVZ63"/>
    <n v="9.7620000000000005"/>
    <n v="2"/>
    <n v="0.7"/>
    <n v="-6.8334000000000001"/>
    <x v="11"/>
    <n v="16.595400000000001"/>
    <n v="4.9786200000000003"/>
  </r>
  <r>
    <n v="4259"/>
    <s v="AMER-2022-124793"/>
    <d v="2022-03-15T00:00:00"/>
    <n v="20220315"/>
    <s v="Boris Coleman"/>
    <s v="Canada"/>
    <s v="Toronto"/>
    <s v="AMER"/>
    <s v="NAMER"/>
    <s v="Goldman Sachs Group"/>
    <x v="70"/>
    <s v="Finance"/>
    <s v="Strategic"/>
    <s v="FinanceHub"/>
    <s v="MENA73V6LC"/>
    <n v="196.78399999999999"/>
    <n v="2"/>
    <n v="0.2"/>
    <n v="-22.138200000000001"/>
    <x v="17"/>
    <n v="218.9222"/>
    <n v="65.676659999999998"/>
  </r>
  <r>
    <n v="4260"/>
    <s v="EMEA-2023-118367"/>
    <d v="2023-10-29T00:00:00"/>
    <n v="20231029"/>
    <s v="Molly Grant"/>
    <s v="United Kingdom"/>
    <s v="London"/>
    <s v="EMEA"/>
    <s v="UKIR"/>
    <s v="Itochu"/>
    <x v="33"/>
    <s v="Finance"/>
    <s v="Strategic"/>
    <s v="SaaS Connector Pack - Gold"/>
    <s v="STAVT8RL62"/>
    <n v="47.98"/>
    <n v="2"/>
    <n v="0"/>
    <n v="23.99"/>
    <x v="13"/>
    <n v="23.99"/>
    <n v="7.1969999999999992"/>
  </r>
  <r>
    <n v="4261"/>
    <s v="EMEA-2023-164819"/>
    <d v="2023-10-16T00:00:00"/>
    <n v="20231016"/>
    <s v="Karen Welch"/>
    <s v="Saudi Arabia"/>
    <s v="Jeddah"/>
    <s v="EMEA"/>
    <s v="MEA"/>
    <s v="Volkswagen"/>
    <x v="58"/>
    <s v="Manufacturing"/>
    <s v="Strategic"/>
    <s v="FinanceHub"/>
    <s v="JLYDJBQ01D"/>
    <n v="13.05"/>
    <n v="5"/>
    <n v="0"/>
    <n v="6.0030000000000001"/>
    <x v="13"/>
    <n v="7.0469999999999997"/>
    <n v="2.1140999999999996"/>
  </r>
  <r>
    <n v="4262"/>
    <s v="EMEA-2023-158344"/>
    <d v="2023-08-08T00:00:00"/>
    <n v="20230808"/>
    <s v="Samantha Walker"/>
    <s v="Luxembourg"/>
    <s v="Luxembourg"/>
    <s v="EMEA"/>
    <s v="EU-WEST"/>
    <s v="BNP Paribas"/>
    <x v="3"/>
    <s v="Finance"/>
    <s v="SMB"/>
    <s v="Data Smasher"/>
    <s v="PYW222EHZZ"/>
    <n v="63.96"/>
    <n v="4"/>
    <n v="0"/>
    <n v="19.8276"/>
    <x v="43"/>
    <n v="44.132399999999997"/>
    <n v="13.239719999999998"/>
  </r>
  <r>
    <n v="4263"/>
    <s v="EMEA-2023-123351"/>
    <d v="2023-09-22T00:00:00"/>
    <n v="20230922"/>
    <s v="Leonard Parsons"/>
    <s v="Finland"/>
    <s v="Helsinki"/>
    <s v="EMEA"/>
    <s v="NOR"/>
    <s v="Ford Motor"/>
    <x v="72"/>
    <s v="Manufacturing"/>
    <s v="SMB"/>
    <s v="OneView"/>
    <s v="91MTXDZ5FX"/>
    <n v="80.48"/>
    <n v="1"/>
    <n v="0"/>
    <n v="24.143999999999998"/>
    <x v="15"/>
    <n v="56.335999999999999"/>
    <n v="16.9008"/>
  </r>
  <r>
    <n v="4264"/>
    <s v="EMEA-2023-110429"/>
    <d v="2023-11-04T00:00:00"/>
    <n v="20231104"/>
    <s v="Phil Mills"/>
    <s v="France"/>
    <s v="Paris"/>
    <s v="EMEA"/>
    <s v="EU-WEST"/>
    <s v="China National Petroleum"/>
    <x v="74"/>
    <s v="Energy"/>
    <s v="SMB"/>
    <s v="ContactMatcher"/>
    <s v="6TGFWH20PM"/>
    <n v="11.673"/>
    <n v="3"/>
    <n v="0.7"/>
    <n v="-7.782"/>
    <x v="23"/>
    <n v="19.454999999999998"/>
    <n v="5.8364999999999991"/>
  </r>
  <r>
    <n v="4265"/>
    <s v="APJ-2022-131611"/>
    <d v="2022-11-06T00:00:00"/>
    <n v="20221106"/>
    <s v="Sean Scott"/>
    <s v="Japan"/>
    <s v="Tokyo"/>
    <s v="APJ"/>
    <s v="JAPN"/>
    <s v="Prudential Financial"/>
    <x v="43"/>
    <s v="Finance"/>
    <s v="SMB"/>
    <s v="ContactMatcher"/>
    <s v="895ZFITGBX"/>
    <n v="863.12800000000004"/>
    <n v="8"/>
    <n v="0.3"/>
    <n v="-160.29519999999999"/>
    <x v="0"/>
    <n v="1023.4232"/>
    <n v="307.02695999999997"/>
  </r>
  <r>
    <n v="4270"/>
    <s v="AMER-2023-124821"/>
    <d v="2023-06-26T00:00:00"/>
    <n v="20230626"/>
    <s v="Joanne Blake"/>
    <s v="Canada"/>
    <s v="Toronto"/>
    <s v="AMER"/>
    <s v="NAMER"/>
    <s v="PepsiCo"/>
    <x v="88"/>
    <s v="Consumer Products"/>
    <s v="SMB"/>
    <s v="ContactMatcher"/>
    <s v="UNJ0NCV0GK"/>
    <n v="871.4"/>
    <n v="4"/>
    <n v="0"/>
    <n v="148.13800000000001"/>
    <x v="27"/>
    <n v="723.26199999999994"/>
    <n v="216.97859999999997"/>
  </r>
  <r>
    <n v="4271"/>
    <s v="EMEA-2021-166975"/>
    <d v="2021-11-26T00:00:00"/>
    <n v="20211126"/>
    <s v="Carolyn Metcalfe"/>
    <s v="South Africa"/>
    <s v="Cape Town"/>
    <s v="EMEA"/>
    <s v="MEA"/>
    <s v="Glencore"/>
    <x v="15"/>
    <s v="Misc"/>
    <s v="Strategic"/>
    <s v="SaaS Connector Pack"/>
    <s v="H4D2168G0A"/>
    <n v="692.47199999999998"/>
    <n v="11"/>
    <n v="0.2"/>
    <n v="190.4298"/>
    <x v="6"/>
    <n v="502.04219999999998"/>
    <n v="150.61265999999998"/>
  </r>
  <r>
    <n v="4272"/>
    <s v="APJ-2022-123806"/>
    <d v="2022-11-25T00:00:00"/>
    <n v="20221125"/>
    <s v="Richard Davidson"/>
    <s v="China"/>
    <s v="Beijing"/>
    <s v="APJ"/>
    <s v="APAC"/>
    <s v="Intel"/>
    <x v="14"/>
    <s v="Tech"/>
    <s v="Strategic"/>
    <s v="SaaS Connector Pack"/>
    <s v="JDMO7JA7VM"/>
    <n v="207.76"/>
    <n v="4"/>
    <n v="0"/>
    <n v="85.181600000000003"/>
    <x v="0"/>
    <n v="122.57839999999899"/>
    <n v="36.773519999999699"/>
  </r>
  <r>
    <n v="4273"/>
    <s v="EMEA-2023-158505"/>
    <d v="2023-07-22T00:00:00"/>
    <n v="20230722"/>
    <s v="Joseph Cameron"/>
    <s v="Turkey"/>
    <s v="Istanbul"/>
    <s v="EMEA"/>
    <s v="MEA"/>
    <s v="Morgan Stanley"/>
    <x v="21"/>
    <s v="Finance"/>
    <s v="SMB"/>
    <s v="Site Analytics"/>
    <s v="BE2OEC1G2D"/>
    <n v="71.927999999999997"/>
    <n v="9"/>
    <n v="0.2"/>
    <n v="6.2937000000000003"/>
    <x v="10"/>
    <n v="65.634299999999996"/>
    <n v="19.690289999999997"/>
  </r>
  <r>
    <n v="4275"/>
    <s v="AMER-2021-142692"/>
    <d v="2021-10-23T00:00:00"/>
    <n v="20211023"/>
    <s v="Isaac Hart"/>
    <s v="Canada"/>
    <s v="Toronto"/>
    <s v="AMER"/>
    <s v="NAMER"/>
    <s v="China National Petroleum"/>
    <x v="74"/>
    <s v="Energy"/>
    <s v="Strategic"/>
    <s v="ContactMatcher"/>
    <s v="0FA8LBXSV1"/>
    <n v="3.5920000000000001"/>
    <n v="1"/>
    <n v="0.2"/>
    <n v="1.1225000000000001"/>
    <x v="2"/>
    <n v="2.4695"/>
    <n v="0.74085000000000001"/>
  </r>
  <r>
    <n v="4276"/>
    <s v="APJ-2021-123456"/>
    <d v="2021-07-09T00:00:00"/>
    <n v="20210709"/>
    <s v="Rachel Bond"/>
    <s v="Japan"/>
    <s v="Aichi"/>
    <s v="APJ"/>
    <s v="JAPN"/>
    <s v="Mondelez International"/>
    <x v="25"/>
    <s v="Consumer Products"/>
    <s v="Strategic"/>
    <s v="OneView"/>
    <s v="C3HTM62S8Y"/>
    <n v="48.631999999999998"/>
    <n v="2"/>
    <n v="0.8"/>
    <n v="-121.58"/>
    <x v="38"/>
    <n v="170.21199999999999"/>
    <n v="51.063599999999994"/>
  </r>
  <r>
    <n v="4277"/>
    <s v="AMER-2023-151358"/>
    <d v="2023-08-19T00:00:00"/>
    <n v="20230819"/>
    <s v="David Murray"/>
    <s v="Canada"/>
    <s v="Toronto"/>
    <s v="AMER"/>
    <s v="NAMER"/>
    <s v="Samsung Electronics"/>
    <x v="19"/>
    <s v="Tech"/>
    <s v="Enterprise"/>
    <s v="Marketing Suite - Gold"/>
    <s v="9ACCKA88UI"/>
    <n v="323.10000000000002"/>
    <n v="2"/>
    <n v="0"/>
    <n v="61.389000000000003"/>
    <x v="43"/>
    <n v="261.71100000000001"/>
    <n v="78.513300000000001"/>
  </r>
  <r>
    <n v="4278"/>
    <s v="AMER-2022-107440"/>
    <d v="2022-04-17T00:00:00"/>
    <n v="20220417"/>
    <s v="Kevin Wilkins"/>
    <s v="Argentina"/>
    <s v="Buenos Aires"/>
    <s v="AMER"/>
    <s v="LATAM"/>
    <s v="Lowes"/>
    <x v="71"/>
    <s v="Retail"/>
    <s v="Strategic"/>
    <s v="Big Ol Database"/>
    <s v="N62XSQRABC"/>
    <n v="9099.93"/>
    <n v="7"/>
    <n v="0"/>
    <n v="2365.9818"/>
    <x v="25"/>
    <n v="6733.9481999999998"/>
    <n v="2020.1844599999999"/>
  </r>
  <r>
    <n v="4281"/>
    <s v="EMEA-2020-166989"/>
    <d v="2020-11-14T00:00:00"/>
    <n v="20201114"/>
    <s v="Brian Short"/>
    <s v="United Kingdom"/>
    <s v="London"/>
    <s v="EMEA"/>
    <s v="UKIR"/>
    <s v="Merck"/>
    <x v="59"/>
    <s v="Healthcare"/>
    <s v="Enterprise"/>
    <s v="Support"/>
    <s v="6H0TZHY05B"/>
    <n v="11.36"/>
    <n v="2"/>
    <n v="0"/>
    <n v="5.2256"/>
    <x v="7"/>
    <n v="6.1343999999999896"/>
    <n v="1.8403199999999968"/>
  </r>
  <r>
    <n v="4283"/>
    <s v="APJ-2020-103100"/>
    <d v="2020-12-20T00:00:00"/>
    <n v="20201220"/>
    <s v="Carolyn Parr"/>
    <s v="India"/>
    <s v="Delhi"/>
    <s v="APJ"/>
    <s v="IND"/>
    <s v="Valero Energy"/>
    <x v="37"/>
    <s v="Energy"/>
    <s v="SMB"/>
    <s v="FinanceHub"/>
    <s v="3STT5YXTLK"/>
    <n v="3.69"/>
    <n v="1"/>
    <n v="0"/>
    <n v="1.7343"/>
    <x v="20"/>
    <n v="1.9557"/>
    <n v="0.58670999999999995"/>
  </r>
  <r>
    <n v="4285"/>
    <s v="APJ-2021-105690"/>
    <d v="2021-11-21T00:00:00"/>
    <n v="20211121"/>
    <s v="Carl Avery"/>
    <s v="Japan"/>
    <s v="Shizuoka"/>
    <s v="APJ"/>
    <s v="JAPN"/>
    <s v="Siemens"/>
    <x v="13"/>
    <s v="Manufacturing"/>
    <s v="Strategic"/>
    <s v="Marketing Suite"/>
    <s v="X6J3YFQ7A1"/>
    <n v="246.1328"/>
    <n v="2"/>
    <n v="0.32"/>
    <n v="-76.011600000000001"/>
    <x v="6"/>
    <n v="322.14440000000002"/>
    <n v="96.643320000000003"/>
  </r>
  <r>
    <n v="4288"/>
    <s v="EMEA-2023-127516"/>
    <d v="2023-12-29T00:00:00"/>
    <n v="20231229"/>
    <s v="Leah MacLeod"/>
    <s v="South Africa"/>
    <s v="Johannesburg"/>
    <s v="EMEA"/>
    <s v="MEA"/>
    <s v="Lukoil"/>
    <x v="86"/>
    <s v="Energy"/>
    <s v="Enterprise"/>
    <s v="Marketing Suite - Gold"/>
    <s v="L4ZS7DM6F7"/>
    <n v="64.784000000000006"/>
    <n v="1"/>
    <n v="0.2"/>
    <n v="-12.956799999999999"/>
    <x v="22"/>
    <n v="77.740799999999993"/>
    <n v="23.322239999999997"/>
  </r>
  <r>
    <n v="4289"/>
    <s v="APJ-2021-117184"/>
    <d v="2021-05-17T00:00:00"/>
    <n v="20210517"/>
    <s v="Gavin Mitchell"/>
    <s v="Japan"/>
    <s v="Tokyo"/>
    <s v="APJ"/>
    <s v="JAPN"/>
    <s v="Sony"/>
    <x v="20"/>
    <s v="Tech"/>
    <s v="Strategic"/>
    <s v="ContactMatcher"/>
    <s v="LAULUDFNZG"/>
    <n v="33.28"/>
    <n v="5"/>
    <n v="0.8"/>
    <n v="-49.92"/>
    <x v="33"/>
    <n v="83.2"/>
    <n v="24.96"/>
  </r>
  <r>
    <n v="4291"/>
    <s v="AMER-2023-102407"/>
    <d v="2023-12-10T00:00:00"/>
    <n v="20231210"/>
    <s v="Samantha Piper"/>
    <s v="United States"/>
    <s v="New York City"/>
    <s v="AMER"/>
    <s v="NAMER"/>
    <s v="Fannie Mae"/>
    <x v="27"/>
    <s v="Finance"/>
    <s v="Enterprise"/>
    <s v="ChatBot Plugin"/>
    <s v="ECJQU6ELT5"/>
    <n v="11.16"/>
    <n v="2"/>
    <n v="0"/>
    <n v="2.79"/>
    <x v="22"/>
    <n v="8.3699999999999992"/>
    <n v="2.5109999999999997"/>
  </r>
  <r>
    <n v="4294"/>
    <s v="EMEA-2023-130967"/>
    <d v="2023-03-11T00:00:00"/>
    <n v="20230311"/>
    <s v="Jonathan Ferguson"/>
    <s v="France"/>
    <s v="Paris"/>
    <s v="EMEA"/>
    <s v="EU-WEST"/>
    <s v="McKesson"/>
    <x v="12"/>
    <s v="Consumer Products"/>
    <s v="SMB"/>
    <s v="Site Analytics"/>
    <s v="P281NHNPQW"/>
    <n v="53.981999999999999"/>
    <n v="3"/>
    <n v="0.4"/>
    <n v="-10.7964"/>
    <x v="42"/>
    <n v="64.778400000000005"/>
    <n v="19.433520000000001"/>
  </r>
  <r>
    <n v="4295"/>
    <s v="EMEA-2023-101581"/>
    <d v="2023-10-23T00:00:00"/>
    <n v="20231023"/>
    <s v="Simon Taylor"/>
    <s v="Belgium"/>
    <s v="Antwerp"/>
    <s v="EMEA"/>
    <s v="EU-WEST"/>
    <s v="Engie"/>
    <x v="4"/>
    <s v="Energy"/>
    <s v="Strategic"/>
    <s v="ContactMatcher"/>
    <s v="ETFFARYSNG"/>
    <n v="177.22499999999999"/>
    <n v="5"/>
    <n v="0.5"/>
    <n v="-120.51300000000001"/>
    <x v="13"/>
    <n v="297.738"/>
    <n v="89.321399999999997"/>
  </r>
  <r>
    <n v="4296"/>
    <s v="AMER-2023-169124"/>
    <d v="2023-07-04T00:00:00"/>
    <n v="20230704"/>
    <s v="Tracey Knox"/>
    <s v="United States"/>
    <s v="Arlington"/>
    <s v="AMER"/>
    <s v="NAMER"/>
    <s v="Gazprom"/>
    <x v="45"/>
    <s v="Energy"/>
    <s v="SMB"/>
    <s v="SaaS Connector Pack"/>
    <s v="FRAYTTLELU"/>
    <n v="129.38999999999999"/>
    <n v="3"/>
    <n v="0"/>
    <n v="54.343800000000002"/>
    <x v="10"/>
    <n v="75.046199999999899"/>
    <n v="22.513859999999969"/>
  </r>
  <r>
    <n v="4297"/>
    <s v="AMER-2023-117261"/>
    <d v="2023-09-05T00:00:00"/>
    <n v="20230905"/>
    <s v="Stephanie Abraham"/>
    <s v="United States"/>
    <s v="New York City"/>
    <s v="AMER"/>
    <s v="NAMER"/>
    <s v="Huawei"/>
    <x v="93"/>
    <s v="Tech"/>
    <s v="Strategic"/>
    <s v="Marketing Suite - Gold"/>
    <s v="4SFPS26GY3"/>
    <n v="54.32"/>
    <n v="4"/>
    <n v="0"/>
    <n v="0.54320000000000002"/>
    <x v="15"/>
    <n v="53.776800000000001"/>
    <n v="16.133040000000001"/>
  </r>
  <r>
    <n v="4298"/>
    <s v="EMEA-2023-129021"/>
    <d v="2023-08-24T00:00:00"/>
    <n v="20230824"/>
    <s v="Peter McLean"/>
    <s v="Germany"/>
    <s v="Munich"/>
    <s v="EMEA"/>
    <s v="EU-WEST"/>
    <s v="Pfizer"/>
    <x v="6"/>
    <s v="Healthcare"/>
    <s v="SMB"/>
    <s v="Site Analytics"/>
    <s v="JDUIQ8O63J"/>
    <n v="4367.8959999999997"/>
    <n v="13"/>
    <n v="0.2"/>
    <n v="327.59219999999999"/>
    <x v="43"/>
    <n v="4040.3037999999901"/>
    <n v="1212.091139999997"/>
  </r>
  <r>
    <n v="4303"/>
    <s v="AMER-2020-123253"/>
    <d v="2020-08-22T00:00:00"/>
    <n v="20200822"/>
    <s v="Audrey Bower"/>
    <s v="Mexico"/>
    <s v="Tijuana"/>
    <s v="AMER"/>
    <s v="LATAM"/>
    <s v="Alphabet"/>
    <x v="92"/>
    <s v="Tech"/>
    <s v="Enterprise"/>
    <s v="ChatBot Plugin"/>
    <s v="D3QR5LZ6Y5"/>
    <n v="3.9119999999999999"/>
    <n v="1"/>
    <n v="0.2"/>
    <n v="1.0268999999999999"/>
    <x v="9"/>
    <n v="2.8851"/>
    <n v="0.86553000000000002"/>
  </r>
  <r>
    <n v="4304"/>
    <s v="APJ-2022-121601"/>
    <d v="2022-10-05T00:00:00"/>
    <n v="20221005"/>
    <s v="Max McGrath"/>
    <s v="Japan"/>
    <s v="Kyoto"/>
    <s v="APJ"/>
    <s v="JAPN"/>
    <s v="Mitsubishi"/>
    <x v="82"/>
    <s v="Manufacturing"/>
    <s v="SMB"/>
    <s v="SaaS Connector Pack - Gold"/>
    <s v="H11K6JRU46"/>
    <n v="59.752000000000002"/>
    <n v="7"/>
    <n v="0.2"/>
    <n v="19.4194"/>
    <x v="32"/>
    <n v="40.332599999999999"/>
    <n v="12.099779999999999"/>
  </r>
  <r>
    <n v="4305"/>
    <s v="AMER-2020-162278"/>
    <d v="2020-10-26T00:00:00"/>
    <n v="20201026"/>
    <s v="Ella Clarkson"/>
    <s v="Canada"/>
    <s v="Toronto"/>
    <s v="AMER"/>
    <s v="NAMER"/>
    <s v="Fannie Mae"/>
    <x v="27"/>
    <s v="Finance"/>
    <s v="SMB"/>
    <s v="SaaS Connector Pack"/>
    <s v="QHEPZ8JQI4"/>
    <n v="63.92"/>
    <n v="4"/>
    <n v="0"/>
    <n v="3.1960000000000002"/>
    <x v="18"/>
    <n v="60.723999999999997"/>
    <n v="18.217199999999998"/>
  </r>
  <r>
    <n v="4307"/>
    <s v="AMER-2022-161095"/>
    <d v="2022-06-29T00:00:00"/>
    <n v="20220629"/>
    <s v="Anthony Mackay"/>
    <s v="United States"/>
    <s v="New York City"/>
    <s v="AMER"/>
    <s v="NAMER"/>
    <s v="Bosch"/>
    <x v="76"/>
    <s v="Tech"/>
    <s v="Strategic"/>
    <s v="ContactMatcher"/>
    <s v="5Y4BSFMD9R"/>
    <n v="7.7519999999999998"/>
    <n v="3"/>
    <n v="0.2"/>
    <n v="2.8100999999999998"/>
    <x v="1"/>
    <n v="4.9419000000000004"/>
    <n v="1.4825700000000002"/>
  </r>
  <r>
    <n v="4309"/>
    <s v="AMER-2020-125829"/>
    <d v="2020-11-04T00:00:00"/>
    <n v="20201104"/>
    <s v="Leonard Kelly"/>
    <s v="United States"/>
    <s v="New York City"/>
    <s v="AMER"/>
    <s v="NAMER"/>
    <s v="ConocoPhillips"/>
    <x v="75"/>
    <s v="Energy"/>
    <s v="SMB"/>
    <s v="Site Analytics"/>
    <s v="BIIG06JB8Y"/>
    <n v="666.34400000000005"/>
    <n v="7"/>
    <n v="0.2"/>
    <n v="66.634399999999999"/>
    <x v="7"/>
    <n v="599.70960000000002"/>
    <n v="179.91288"/>
  </r>
  <r>
    <n v="4314"/>
    <s v="EMEA-2020-123127"/>
    <d v="2020-09-08T00:00:00"/>
    <n v="20200908"/>
    <s v="Lisa Lee"/>
    <s v="United Kingdom"/>
    <s v="Newcastle"/>
    <s v="EMEA"/>
    <s v="UKIR"/>
    <s v="Boeing"/>
    <x v="36"/>
    <s v="Manufacturing"/>
    <s v="Strategic"/>
    <s v="OneView"/>
    <s v="8Z0N8G4R3T"/>
    <n v="16.78"/>
    <n v="2"/>
    <n v="0"/>
    <n v="4.1950000000000003"/>
    <x v="30"/>
    <n v="12.585000000000001"/>
    <n v="3.7755000000000001"/>
  </r>
  <r>
    <n v="4315"/>
    <s v="AMER-2021-115945"/>
    <d v="2021-06-25T00:00:00"/>
    <n v="20210625"/>
    <s v="Ella Henderson"/>
    <s v="United States"/>
    <s v="New York City"/>
    <s v="AMER"/>
    <s v="NAMER"/>
    <s v="Intel"/>
    <x v="14"/>
    <s v="Tech"/>
    <s v="SMB"/>
    <s v="ChatBot Plugin"/>
    <s v="E0LXZ8LWG6"/>
    <n v="20.96"/>
    <n v="2"/>
    <n v="0"/>
    <n v="5.24"/>
    <x v="40"/>
    <n v="15.72"/>
    <n v="4.7160000000000002"/>
  </r>
  <r>
    <n v="4318"/>
    <s v="AMER-2021-136735"/>
    <d v="2021-07-26T00:00:00"/>
    <n v="20210726"/>
    <s v="Angela Parsons"/>
    <s v="United States"/>
    <s v="Los Angeles"/>
    <s v="AMER"/>
    <s v="NAMER"/>
    <s v="AmerisourceBergen"/>
    <x v="52"/>
    <s v="Healthcare"/>
    <s v="SMB"/>
    <s v="SaaS Connector Pack - Gold"/>
    <s v="TUCDS7JSB4"/>
    <n v="167.86"/>
    <n v="2"/>
    <n v="0"/>
    <n v="78.894199999999998"/>
    <x v="38"/>
    <n v="88.965800000000002"/>
    <n v="26.68974"/>
  </r>
  <r>
    <n v="4319"/>
    <s v="EMEA-2023-136189"/>
    <d v="2023-12-08T00:00:00"/>
    <n v="20231208"/>
    <s v="Andrew Reid"/>
    <s v="Spain"/>
    <s v="Murcia"/>
    <s v="EMEA"/>
    <s v="EU-WEST"/>
    <s v="Verizon Communications"/>
    <x v="32"/>
    <s v="Communications"/>
    <s v="SMB"/>
    <s v="SaaS Connector Pack"/>
    <s v="OBY3PZTMQE"/>
    <n v="82.38"/>
    <n v="6"/>
    <n v="0"/>
    <n v="25.537800000000001"/>
    <x v="22"/>
    <n v="56.842199999999899"/>
    <n v="17.052659999999968"/>
  </r>
  <r>
    <n v="4320"/>
    <s v="APJ-2020-152345"/>
    <d v="2020-12-29T00:00:00"/>
    <n v="20201229"/>
    <s v="Katherine Graham"/>
    <s v="New Zealand"/>
    <s v="Auckland"/>
    <s v="APJ"/>
    <s v="ANZ"/>
    <s v="UnitedHealth Group"/>
    <x v="81"/>
    <s v="Healthcare"/>
    <s v="SMB"/>
    <s v="Site Analytics"/>
    <s v="JJQX6GXY6D"/>
    <n v="23.975999999999999"/>
    <n v="3"/>
    <n v="0.2"/>
    <n v="-5.6943000000000001"/>
    <x v="20"/>
    <n v="29.670299999999902"/>
    <n v="8.9010899999999697"/>
  </r>
  <r>
    <n v="4322"/>
    <s v="AMER-2021-147662"/>
    <d v="2021-02-14T00:00:00"/>
    <n v="20210214"/>
    <s v="Edward Oliver"/>
    <s v="Mexico"/>
    <s v="Guadalajara"/>
    <s v="AMER"/>
    <s v="LATAM"/>
    <s v="Morgan Stanley"/>
    <x v="21"/>
    <s v="Finance"/>
    <s v="SMB"/>
    <s v="ContactMatcher"/>
    <s v="EQZ1SH145K"/>
    <n v="14.952"/>
    <n v="2"/>
    <n v="0.7"/>
    <n v="-11.961600000000001"/>
    <x v="36"/>
    <n v="26.913599999999999"/>
    <n v="8.0740799999999986"/>
  </r>
  <r>
    <n v="4327"/>
    <s v="AMER-2022-153346"/>
    <d v="2022-01-25T00:00:00"/>
    <n v="20220125"/>
    <s v="Andrew Smith"/>
    <s v="Argentina"/>
    <s v="Rosario"/>
    <s v="AMER"/>
    <s v="LATAM"/>
    <s v="Johnson &amp; Johnson"/>
    <x v="53"/>
    <s v="Healthcare"/>
    <s v="Strategic"/>
    <s v="ChatBot Plugin"/>
    <s v="WOU2ET361Y"/>
    <n v="9.2100000000000009"/>
    <n v="3"/>
    <n v="0"/>
    <n v="2.3025000000000002"/>
    <x v="12"/>
    <n v="6.9074999999999998"/>
    <n v="2.0722499999999999"/>
  </r>
  <r>
    <n v="4329"/>
    <s v="EMEA-2023-118360"/>
    <d v="2023-04-02T00:00:00"/>
    <n v="20230402"/>
    <s v="Max James"/>
    <s v="United Kingdom"/>
    <s v="London"/>
    <s v="EMEA"/>
    <s v="UKIR"/>
    <s v="Mitsubishi"/>
    <x v="82"/>
    <s v="Manufacturing"/>
    <s v="SMB"/>
    <s v="Support"/>
    <s v="9JLJLOWBBT"/>
    <n v="42.93"/>
    <n v="9"/>
    <n v="0"/>
    <n v="19.3185"/>
    <x v="4"/>
    <n v="23.611499999999999"/>
    <n v="7.08345"/>
  </r>
  <r>
    <n v="4330"/>
    <s v="EMEA-2023-149853"/>
    <d v="2023-10-04T00:00:00"/>
    <n v="20231004"/>
    <s v="Peter McLean"/>
    <s v="Germany"/>
    <s v="Hanover"/>
    <s v="EMEA"/>
    <s v="EU-WEST"/>
    <s v="Pfizer"/>
    <x v="6"/>
    <s v="Healthcare"/>
    <s v="SMB"/>
    <s v="Support"/>
    <s v="DRKPXDV1NX"/>
    <n v="15.552"/>
    <n v="3"/>
    <n v="0.2"/>
    <n v="5.4432"/>
    <x v="13"/>
    <n v="10.108799999999899"/>
    <n v="3.0326399999999696"/>
  </r>
  <r>
    <n v="4332"/>
    <s v="AMER-2023-107909"/>
    <d v="2023-09-02T00:00:00"/>
    <n v="20230902"/>
    <s v="Victoria Poole"/>
    <s v="Canada"/>
    <s v="Toronto"/>
    <s v="AMER"/>
    <s v="NAMER"/>
    <s v="Comcast"/>
    <x v="51"/>
    <s v="Communications"/>
    <s v="SMB"/>
    <s v="Data Smasher"/>
    <s v="F2F64611AY"/>
    <n v="19.989999999999998"/>
    <n v="1"/>
    <n v="0"/>
    <n v="6.7965999999999998"/>
    <x v="15"/>
    <n v="13.193399999999899"/>
    <n v="3.9580199999999697"/>
  </r>
  <r>
    <n v="4334"/>
    <s v="EMEA-2021-112375"/>
    <d v="2021-12-21T00:00:00"/>
    <n v="20211221"/>
    <s v="Heather Dyer"/>
    <s v="Germany"/>
    <s v="Mannheim"/>
    <s v="EMEA"/>
    <s v="EU-WEST"/>
    <s v="Goldman Sachs Group"/>
    <x v="70"/>
    <s v="Finance"/>
    <s v="SMB"/>
    <s v="Data Smasher"/>
    <s v="WV4ZBVY91S"/>
    <n v="50.88"/>
    <n v="6"/>
    <n v="0.2"/>
    <n v="14.628"/>
    <x v="14"/>
    <n v="36.252000000000002"/>
    <n v="10.8756"/>
  </r>
  <r>
    <n v="4336"/>
    <s v="AMER-2021-154795"/>
    <d v="2021-12-20T00:00:00"/>
    <n v="20211220"/>
    <s v="Penelope Peake"/>
    <s v="Chile"/>
    <s v="Antofagasta"/>
    <s v="AMER"/>
    <s v="LATAM"/>
    <s v="Trafigura Group"/>
    <x v="40"/>
    <s v="Finance"/>
    <s v="SMB"/>
    <s v="SaaS Connector Pack - Gold"/>
    <s v="90LMN5V92V"/>
    <n v="7.92"/>
    <n v="1"/>
    <n v="0.2"/>
    <n v="2.7719999999999998"/>
    <x v="14"/>
    <n v="5.1479999999999997"/>
    <n v="1.5443999999999998"/>
  </r>
  <r>
    <n v="4338"/>
    <s v="AMER-2021-125234"/>
    <d v="2021-11-27T00:00:00"/>
    <n v="20211127"/>
    <s v="Jasmine Metcalfe"/>
    <s v="United States"/>
    <s v="New York City"/>
    <s v="AMER"/>
    <s v="NAMER"/>
    <s v="Banco Santander"/>
    <x v="17"/>
    <s v="Finance"/>
    <s v="Enterprise"/>
    <s v="Data Smasher"/>
    <s v="UR79DH8UXA"/>
    <n v="107.97"/>
    <n v="3"/>
    <n v="0"/>
    <n v="22.6737"/>
    <x v="6"/>
    <n v="85.296300000000002"/>
    <n v="25.588889999999999"/>
  </r>
  <r>
    <n v="4340"/>
    <s v="EMEA-2023-133501"/>
    <d v="2023-08-28T00:00:00"/>
    <n v="20230828"/>
    <s v="Boris Vance"/>
    <s v="South Africa"/>
    <s v="Cape Town"/>
    <s v="EMEA"/>
    <s v="MEA"/>
    <s v="State Farm Insurance Cos."/>
    <x v="50"/>
    <s v="Finance"/>
    <s v="SMB"/>
    <s v="Support"/>
    <s v="8RI3U2XSIF"/>
    <n v="5.1840000000000002"/>
    <n v="1"/>
    <n v="0.2"/>
    <n v="1.8144"/>
    <x v="43"/>
    <n v="3.3696000000000002"/>
    <n v="1.01088"/>
  </r>
  <r>
    <n v="4341"/>
    <s v="APJ-2020-129609"/>
    <d v="2020-03-22T00:00:00"/>
    <n v="20200322"/>
    <s v="Lauren Ellison"/>
    <s v="India"/>
    <s v="Hyderabad"/>
    <s v="APJ"/>
    <s v="IND"/>
    <s v="Allianz"/>
    <x v="65"/>
    <s v="Finance"/>
    <s v="SMB"/>
    <s v="ChatBot Plugin"/>
    <s v="KVCVRZJVJN"/>
    <n v="16.28"/>
    <n v="2"/>
    <n v="0"/>
    <n v="6.5119999999999996"/>
    <x v="34"/>
    <n v="9.7680000000000007"/>
    <n v="2.9304000000000001"/>
  </r>
  <r>
    <n v="4342"/>
    <s v="EMEA-2023-130309"/>
    <d v="2023-12-18T00:00:00"/>
    <n v="20231218"/>
    <s v="Dylan Ince"/>
    <s v="Spain"/>
    <s v="Madrid"/>
    <s v="EMEA"/>
    <s v="EU-WEST"/>
    <s v="Procter &amp; Gamble"/>
    <x v="16"/>
    <s v="Consumer Products"/>
    <s v="SMB"/>
    <s v="Marketing Suite - Gold"/>
    <s v="YIH7DPNGC3"/>
    <n v="544.38"/>
    <n v="3"/>
    <n v="0"/>
    <n v="157.87020000000001"/>
    <x v="22"/>
    <n v="386.50979999999998"/>
    <n v="115.95293999999998"/>
  </r>
  <r>
    <n v="4343"/>
    <s v="AMER-2023-105410"/>
    <d v="2023-03-20T00:00:00"/>
    <n v="20230320"/>
    <s v="Bernadette Hill"/>
    <s v="United States"/>
    <s v="Los Angeles"/>
    <s v="AMER"/>
    <s v="NAMER"/>
    <s v="Airbus"/>
    <x v="68"/>
    <s v="Manufacturing"/>
    <s v="SMB"/>
    <s v="ContactMatcher"/>
    <s v="XF199YHCIM"/>
    <n v="19.824000000000002"/>
    <n v="6"/>
    <n v="0.2"/>
    <n v="6.6905999999999999"/>
    <x v="42"/>
    <n v="13.1334"/>
    <n v="3.9400199999999996"/>
  </r>
  <r>
    <n v="4347"/>
    <s v="EMEA-2022-120355"/>
    <d v="2022-09-19T00:00:00"/>
    <n v="20220919"/>
    <s v="Dominic Short"/>
    <s v="United Kingdom"/>
    <s v="Leicester"/>
    <s v="EMEA"/>
    <s v="UKIR"/>
    <s v="Mondelez International"/>
    <x v="25"/>
    <s v="Consumer Products"/>
    <s v="SMB"/>
    <s v="FinanceHub"/>
    <s v="LM91SYSHNI"/>
    <n v="631.78200000000004"/>
    <n v="2"/>
    <n v="0.1"/>
    <n v="140.39599999999999"/>
    <x v="21"/>
    <n v="491.38600000000002"/>
    <n v="147.41579999999999"/>
  </r>
  <r>
    <n v="4349"/>
    <s v="AMER-2023-169894"/>
    <d v="2023-11-25T00:00:00"/>
    <n v="20231125"/>
    <s v="Donna Hemmings"/>
    <s v="Chile"/>
    <s v="Antofagasta"/>
    <s v="AMER"/>
    <s v="LATAM"/>
    <s v="Engie"/>
    <x v="4"/>
    <s v="Energy"/>
    <s v="SMB"/>
    <s v="ContactMatcher"/>
    <s v="MO9JNBRN6E"/>
    <n v="20.724"/>
    <n v="2"/>
    <n v="0.7"/>
    <n v="-15.1976"/>
    <x v="23"/>
    <n v="35.921599999999998"/>
    <n v="10.776479999999999"/>
  </r>
  <r>
    <n v="4351"/>
    <s v="AMER-2023-100482"/>
    <d v="2023-04-12T00:00:00"/>
    <n v="20230412"/>
    <s v="Christopher Hodges"/>
    <s v="Mexico"/>
    <s v="Tijuana"/>
    <s v="AMER"/>
    <s v="LATAM"/>
    <s v="Comcast"/>
    <x v="51"/>
    <s v="Communications"/>
    <s v="SMB"/>
    <s v="Marketing Suite - Gold"/>
    <s v="1T93JH4JTH"/>
    <n v="16.768000000000001"/>
    <n v="2"/>
    <n v="0.2"/>
    <n v="1.4672000000000001"/>
    <x v="4"/>
    <n v="15.300800000000001"/>
    <n v="4.5902399999999997"/>
  </r>
  <r>
    <n v="4353"/>
    <s v="AMER-2023-107748"/>
    <d v="2023-12-11T00:00:00"/>
    <n v="20231211"/>
    <s v="Rebecca Mackay"/>
    <s v="United States"/>
    <s v="Burlington"/>
    <s v="AMER"/>
    <s v="NAMER"/>
    <s v="Costco Wholesale"/>
    <x v="11"/>
    <s v="Retail"/>
    <s v="SMB"/>
    <s v="Site Analytics"/>
    <s v="AIQOLQZ0SW"/>
    <n v="95.84"/>
    <n v="4"/>
    <n v="0.2"/>
    <n v="34.741999999999997"/>
    <x v="22"/>
    <n v="61.097999999999999"/>
    <n v="18.3294"/>
  </r>
  <r>
    <n v="4355"/>
    <s v="EMEA-2023-153654"/>
    <d v="2023-11-25T00:00:00"/>
    <n v="20231125"/>
    <s v="Vanessa Metcalfe"/>
    <s v="Sweden"/>
    <s v="Stockholm"/>
    <s v="EMEA"/>
    <s v="NOR"/>
    <s v="AmerisourceBergen"/>
    <x v="52"/>
    <s v="Healthcare"/>
    <s v="Strategic"/>
    <s v="ContactMatcher"/>
    <s v="PJ2OIF86BR"/>
    <n v="19.007999999999999"/>
    <n v="8"/>
    <n v="0.7"/>
    <n v="-12.672000000000001"/>
    <x v="23"/>
    <n v="31.68"/>
    <n v="9.5039999999999996"/>
  </r>
  <r>
    <n v="4356"/>
    <s v="EMEA-2021-155600"/>
    <d v="2021-12-04T00:00:00"/>
    <n v="20211204"/>
    <s v="Samantha Murray"/>
    <s v="South Africa"/>
    <s v="Johannesburg"/>
    <s v="EMEA"/>
    <s v="MEA"/>
    <s v="Morgan Stanley"/>
    <x v="21"/>
    <s v="Finance"/>
    <s v="SMB"/>
    <s v="ContactMatcher"/>
    <s v="IABGBYPOSQ"/>
    <n v="1598.058"/>
    <n v="7"/>
    <n v="0.7"/>
    <n v="-1065.3720000000001"/>
    <x v="14"/>
    <n v="2663.43"/>
    <n v="799.02899999999988"/>
  </r>
  <r>
    <n v="4358"/>
    <s v="APJ-2023-162565"/>
    <d v="2023-12-12T00:00:00"/>
    <n v="20231212"/>
    <s v="Ryan Thomson"/>
    <s v="Australia"/>
    <s v="Melbourne"/>
    <s v="APJ"/>
    <s v="ANZ"/>
    <s v="Johnson &amp; Johnson"/>
    <x v="53"/>
    <s v="Healthcare"/>
    <s v="SMB"/>
    <s v="Support"/>
    <s v="TY9XV444LB"/>
    <n v="10.368"/>
    <n v="2"/>
    <n v="0.2"/>
    <n v="3.6288"/>
    <x v="22"/>
    <n v="6.7392000000000003"/>
    <n v="2.02176"/>
  </r>
  <r>
    <n v="4361"/>
    <s v="EMEA-2022-127642"/>
    <d v="2022-05-22T00:00:00"/>
    <n v="20220522"/>
    <s v="Christopher James"/>
    <s v="Norway"/>
    <s v="Hordaland"/>
    <s v="EMEA"/>
    <s v="NOR"/>
    <s v="Allstate"/>
    <x v="61"/>
    <s v="Finance"/>
    <s v="Strategic"/>
    <s v="Support"/>
    <s v="9RZSTE09YM"/>
    <n v="111.96"/>
    <n v="2"/>
    <n v="0"/>
    <n v="54.860399999999998"/>
    <x v="35"/>
    <n v="57.099599999999903"/>
    <n v="17.129879999999972"/>
  </r>
  <r>
    <n v="4362"/>
    <s v="EMEA-2023-163195"/>
    <d v="2023-02-18T00:00:00"/>
    <n v="20230218"/>
    <s v="Carol Edmunds"/>
    <s v="Czech Republic"/>
    <s v="Prague"/>
    <s v="EMEA"/>
    <s v="EU-EAST"/>
    <s v="Aetna"/>
    <x v="28"/>
    <s v="Healthcare"/>
    <s v="SMB"/>
    <s v="Site Analytics"/>
    <s v="KG8D47LVS6"/>
    <n v="29.16"/>
    <n v="3"/>
    <n v="0"/>
    <n v="8.4564000000000004"/>
    <x v="31"/>
    <n v="20.703600000000002"/>
    <n v="6.2110799999999999"/>
  </r>
  <r>
    <n v="4363"/>
    <s v="EMEA-2023-111332"/>
    <d v="2023-05-21T00:00:00"/>
    <n v="20230521"/>
    <s v="Claire Springer"/>
    <s v="Qatar"/>
    <s v="Doha"/>
    <s v="EMEA"/>
    <s v="MEA"/>
    <s v="Airbus"/>
    <x v="68"/>
    <s v="Manufacturing"/>
    <s v="SMB"/>
    <s v="ChatBot Plugin"/>
    <s v="O7SE8OKYF0"/>
    <n v="131.94"/>
    <n v="3"/>
    <n v="0"/>
    <n v="35.623800000000003"/>
    <x v="24"/>
    <n v="96.316199999999995"/>
    <n v="28.894859999999998"/>
  </r>
  <r>
    <n v="4368"/>
    <s v="APJ-2023-117044"/>
    <d v="2023-09-12T00:00:00"/>
    <n v="20230912"/>
    <s v="Angela Parsons"/>
    <s v="Australia"/>
    <s v="Sydney"/>
    <s v="APJ"/>
    <s v="ANZ"/>
    <s v="AmerisourceBergen"/>
    <x v="52"/>
    <s v="Healthcare"/>
    <s v="SMB"/>
    <s v="Storage"/>
    <s v="5Q9SJ884VG"/>
    <n v="10.528"/>
    <n v="4"/>
    <n v="0.2"/>
    <n v="3.29"/>
    <x v="15"/>
    <n v="7.2380000000000004"/>
    <n v="2.1714000000000002"/>
  </r>
  <r>
    <n v="4370"/>
    <s v="APJ-2022-165078"/>
    <d v="2022-11-06T00:00:00"/>
    <n v="20221106"/>
    <s v="Felicity Abraham"/>
    <s v="India"/>
    <s v="Mumbai"/>
    <s v="APJ"/>
    <s v="IND"/>
    <s v="Enel"/>
    <x v="78"/>
    <s v="Energy"/>
    <s v="Enterprise"/>
    <s v="ContactMatcher"/>
    <s v="FKMGIY2XVR"/>
    <n v="104.9"/>
    <n v="5"/>
    <n v="0"/>
    <n v="50.351999999999997"/>
    <x v="0"/>
    <n v="54.548000000000002"/>
    <n v="16.3644"/>
  </r>
  <r>
    <n v="4373"/>
    <s v="APJ-2023-169320"/>
    <d v="2023-07-24T00:00:00"/>
    <n v="20230724"/>
    <s v="Harry Brown"/>
    <s v="India"/>
    <s v="Mumbai"/>
    <s v="APJ"/>
    <s v="IND"/>
    <s v="Bank of America Corp."/>
    <x v="22"/>
    <s v="Finance"/>
    <s v="SMB"/>
    <s v="ChatBot Plugin"/>
    <s v="EB0PBGQC93"/>
    <n v="11.68"/>
    <n v="2"/>
    <n v="0"/>
    <n v="5.4896000000000003"/>
    <x v="10"/>
    <n v="6.1903999999999897"/>
    <n v="1.8571199999999968"/>
  </r>
  <r>
    <n v="4375"/>
    <s v="AMER-2022-158575"/>
    <d v="2022-11-19T00:00:00"/>
    <n v="20221119"/>
    <s v="Charles Hart"/>
    <s v="Mexico"/>
    <s v="Tijuana"/>
    <s v="AMER"/>
    <s v="LATAM"/>
    <s v="HonHai Precision Industry"/>
    <x v="54"/>
    <s v="Tech"/>
    <s v="Strategic"/>
    <s v="OneView"/>
    <s v="TEY63VJF0L"/>
    <n v="103.968"/>
    <n v="6"/>
    <n v="0.2"/>
    <n v="16.8948"/>
    <x v="0"/>
    <n v="87.0732"/>
    <n v="26.121959999999998"/>
  </r>
  <r>
    <n v="4376"/>
    <s v="AMER-2020-166954"/>
    <d v="2020-04-25T00:00:00"/>
    <n v="20200425"/>
    <s v="Ruth Kerr"/>
    <s v="United States"/>
    <s v="Jackson"/>
    <s v="AMER"/>
    <s v="NAMER"/>
    <s v="Citigroup"/>
    <x v="96"/>
    <s v="Finance"/>
    <s v="Enterprise"/>
    <s v="SaaS Connector Pack"/>
    <s v="P9WBU708B9"/>
    <n v="303.25"/>
    <n v="5"/>
    <n v="0"/>
    <n v="63.682499999999997"/>
    <x v="41"/>
    <n v="239.5675"/>
    <n v="71.870249999999999"/>
  </r>
  <r>
    <n v="4379"/>
    <s v="EMEA-2021-140830"/>
    <d v="2021-11-30T00:00:00"/>
    <n v="20211130"/>
    <s v="Eric McLean"/>
    <s v="Ireland"/>
    <s v="Dublin"/>
    <s v="EMEA"/>
    <s v="UKIR"/>
    <s v="Abbott Laboratories"/>
    <x v="26"/>
    <s v="Healthcare"/>
    <s v="Enterprise"/>
    <s v="SaaS Connector Pack - Gold"/>
    <s v="6HK934H437"/>
    <n v="17.48"/>
    <n v="2"/>
    <n v="0"/>
    <n v="8.2156000000000002"/>
    <x v="6"/>
    <n v="9.2644000000000002"/>
    <n v="2.7793199999999998"/>
  </r>
  <r>
    <n v="4381"/>
    <s v="AMER-2021-152891"/>
    <d v="2021-10-25T00:00:00"/>
    <n v="20211025"/>
    <s v="Sue Miller"/>
    <s v="United States"/>
    <s v="Los Angeles"/>
    <s v="AMER"/>
    <s v="NAMER"/>
    <s v="Cisco Systems"/>
    <x v="42"/>
    <s v="Tech"/>
    <s v="SMB"/>
    <s v="ChatBot Plugin"/>
    <s v="NQPXZESO2M"/>
    <n v="60.45"/>
    <n v="3"/>
    <n v="0"/>
    <n v="16.3215"/>
    <x v="2"/>
    <n v="44.128500000000003"/>
    <n v="13.23855"/>
  </r>
  <r>
    <n v="4383"/>
    <s v="APJ-2021-122784"/>
    <d v="2021-07-20T00:00:00"/>
    <n v="20210720"/>
    <s v="Faith Jones"/>
    <s v="Australia"/>
    <s v="Melbourne"/>
    <s v="APJ"/>
    <s v="ANZ"/>
    <s v="Sony"/>
    <x v="20"/>
    <s v="Tech"/>
    <s v="SMB"/>
    <s v="ContactMatcher"/>
    <s v="KC3CVDB7IW"/>
    <n v="2.88"/>
    <n v="5"/>
    <n v="0.8"/>
    <n v="-4.4640000000000004"/>
    <x v="38"/>
    <n v="7.3440000000000003"/>
    <n v="2.2031999999999998"/>
  </r>
  <r>
    <n v="4387"/>
    <s v="AMER-2022-156811"/>
    <d v="2022-10-28T00:00:00"/>
    <n v="20221028"/>
    <s v="Dominic Bell"/>
    <s v="United States"/>
    <s v="Los Angeles"/>
    <s v="AMER"/>
    <s v="NAMER"/>
    <s v="Mitsubishi"/>
    <x v="82"/>
    <s v="Manufacturing"/>
    <s v="Strategic"/>
    <s v="OneView"/>
    <s v="DF0TD1F0P7"/>
    <n v="43.92"/>
    <n v="4"/>
    <n v="0"/>
    <n v="11.8584"/>
    <x v="32"/>
    <n v="32.061599999999999"/>
    <n v="9.6184799999999999"/>
  </r>
  <r>
    <n v="4389"/>
    <s v="EMEA-2023-111556"/>
    <d v="2023-11-21T00:00:00"/>
    <n v="20231121"/>
    <s v="Lillian Duncan"/>
    <s v="United Kingdom"/>
    <s v="London"/>
    <s v="EMEA"/>
    <s v="UKIR"/>
    <s v="Sprint Nextel"/>
    <x v="64"/>
    <s v="Communications"/>
    <s v="SMB"/>
    <s v="Support"/>
    <s v="B259DTZU22"/>
    <n v="46.76"/>
    <n v="7"/>
    <n v="0"/>
    <n v="22.444800000000001"/>
    <x v="23"/>
    <n v="24.315199999999901"/>
    <n v="7.2945599999999704"/>
  </r>
  <r>
    <n v="4393"/>
    <s v="APJ-2022-108868"/>
    <d v="2022-09-09T00:00:00"/>
    <n v="20220909"/>
    <s v="Melanie Sharp"/>
    <s v="Japan"/>
    <s v="Aichi"/>
    <s v="APJ"/>
    <s v="JAPN"/>
    <s v="Carrefour"/>
    <x v="10"/>
    <s v="Retail"/>
    <s v="Strategic"/>
    <s v="ChatBot Plugin"/>
    <s v="KM4W5SEMWN"/>
    <n v="70.367999999999995"/>
    <n v="2"/>
    <n v="0.2"/>
    <n v="6.1571999999999996"/>
    <x v="21"/>
    <n v="64.210799999999907"/>
    <n v="19.263239999999971"/>
  </r>
  <r>
    <n v="4395"/>
    <s v="AMER-2020-142965"/>
    <d v="2020-07-20T00:00:00"/>
    <n v="20200720"/>
    <s v="Connor Nolan"/>
    <s v="Mexico"/>
    <s v="Toluca"/>
    <s v="AMER"/>
    <s v="LATAM"/>
    <s v="Allianz"/>
    <x v="65"/>
    <s v="Finance"/>
    <s v="SMB"/>
    <s v="Marketing Suite - Gold"/>
    <s v="6TQWN11JF6"/>
    <n v="25.984000000000002"/>
    <n v="1"/>
    <n v="0.2"/>
    <n v="-5.1967999999999996"/>
    <x v="39"/>
    <n v="31.180800000000001"/>
    <n v="9.3542400000000008"/>
  </r>
  <r>
    <n v="4397"/>
    <s v="AMER-2022-148740"/>
    <d v="2022-11-16T00:00:00"/>
    <n v="20221116"/>
    <s v="Nicholas Paterson"/>
    <s v="United States"/>
    <s v="Seattle"/>
    <s v="AMER"/>
    <s v="NAMER"/>
    <s v="Walt Disney"/>
    <x v="91"/>
    <s v="Communications"/>
    <s v="Strategic"/>
    <s v="Site Analytics"/>
    <s v="2JBXKP3CDZ"/>
    <n v="361.37599999999998"/>
    <n v="2"/>
    <n v="0.2"/>
    <n v="27.103200000000001"/>
    <x v="0"/>
    <n v="334.27279999999899"/>
    <n v="100.28183999999969"/>
  </r>
  <r>
    <n v="4398"/>
    <s v="EMEA-2020-138758"/>
    <d v="2020-07-07T00:00:00"/>
    <n v="20200707"/>
    <s v="Gordon Parr"/>
    <s v="France"/>
    <s v="Paris"/>
    <s v="EMEA"/>
    <s v="EU-WEST"/>
    <s v="Aetna"/>
    <x v="28"/>
    <s v="Healthcare"/>
    <s v="SMB"/>
    <s v="FinanceHub"/>
    <s v="1XO6UDTONZ"/>
    <n v="172.18600000000001"/>
    <n v="2"/>
    <n v="0.3"/>
    <n v="-46.736199999999997"/>
    <x v="39"/>
    <n v="218.9222"/>
    <n v="65.676659999999998"/>
  </r>
  <r>
    <n v="4400"/>
    <s v="APJ-2022-131737"/>
    <d v="2022-03-18T00:00:00"/>
    <n v="20220318"/>
    <s v="Penelope Peake"/>
    <s v="China"/>
    <s v="Shanghai"/>
    <s v="APJ"/>
    <s v="APAC"/>
    <s v="Trafigura Group"/>
    <x v="40"/>
    <s v="Finance"/>
    <s v="SMB"/>
    <s v="SaaS Connector Pack - Gold"/>
    <s v="GKIIAZQKW8"/>
    <n v="199.9"/>
    <n v="5"/>
    <n v="0"/>
    <n v="89.954999999999998"/>
    <x v="17"/>
    <n v="109.94499999999999"/>
    <n v="32.983499999999999"/>
  </r>
  <r>
    <n v="4403"/>
    <s v="EMEA-2022-114538"/>
    <d v="2022-12-27T00:00:00"/>
    <n v="20221227"/>
    <s v="Lucas Mathis"/>
    <s v="Russia"/>
    <s v="St Petersburg"/>
    <s v="EMEA"/>
    <s v="EU-EAST"/>
    <s v="Lowes"/>
    <x v="71"/>
    <s v="Retail"/>
    <s v="SMB"/>
    <s v="ChatBot Plugin"/>
    <s v="V1UU7FHZ6U"/>
    <n v="11.327999999999999"/>
    <n v="2"/>
    <n v="0.2"/>
    <n v="2.5488"/>
    <x v="5"/>
    <n v="8.7791999999999994"/>
    <n v="2.6337599999999997"/>
  </r>
  <r>
    <n v="4404"/>
    <s v="EMEA-2020-127936"/>
    <d v="2020-09-02T00:00:00"/>
    <n v="20200902"/>
    <s v="Alexandra Dyer"/>
    <s v="United Kingdom"/>
    <s v="London"/>
    <s v="EMEA"/>
    <s v="UKIR"/>
    <s v="Walmart"/>
    <x v="41"/>
    <s v="Retail"/>
    <s v="SMB"/>
    <s v="ChatBot Plugin"/>
    <s v="K6ROPFWGD4"/>
    <n v="21.24"/>
    <n v="3"/>
    <n v="0"/>
    <n v="8.0711999999999993"/>
    <x v="30"/>
    <n v="13.168799999999999"/>
    <n v="3.9506399999999995"/>
  </r>
  <r>
    <n v="4405"/>
    <s v="EMEA-2021-164336"/>
    <d v="2021-07-05T00:00:00"/>
    <n v="20210705"/>
    <s v="Blake Short"/>
    <s v="France"/>
    <s v="Paris"/>
    <s v="EMEA"/>
    <s v="EU-WEST"/>
    <s v="Carrefour"/>
    <x v="10"/>
    <s v="Retail"/>
    <s v="SMB"/>
    <s v="Data Smasher"/>
    <s v="Q6GYCKUY1Q"/>
    <n v="34.799999999999997"/>
    <n v="3"/>
    <n v="0.2"/>
    <n v="2.1749999999999998"/>
    <x v="38"/>
    <n v="32.625"/>
    <n v="9.7874999999999996"/>
  </r>
  <r>
    <n v="4407"/>
    <s v="APJ-2022-100041"/>
    <d v="2022-11-21T00:00:00"/>
    <n v="20221121"/>
    <s v="Emily Blake"/>
    <s v="India"/>
    <s v="Delhi"/>
    <s v="APJ"/>
    <s v="IND"/>
    <s v="Comcast"/>
    <x v="51"/>
    <s v="Communications"/>
    <s v="Strategic"/>
    <s v="Support"/>
    <s v="IXCN2DVGVO"/>
    <n v="9.08"/>
    <n v="2"/>
    <n v="0"/>
    <n v="4.0860000000000003"/>
    <x v="0"/>
    <n v="4.9939999999999998"/>
    <n v="1.4982"/>
  </r>
  <r>
    <n v="4410"/>
    <s v="AMER-2020-154879"/>
    <d v="2020-05-06T00:00:00"/>
    <n v="20200506"/>
    <s v="Jasmine Metcalfe"/>
    <s v="United States"/>
    <s v="New York City"/>
    <s v="AMER"/>
    <s v="NAMER"/>
    <s v="Banco Santander"/>
    <x v="17"/>
    <s v="Finance"/>
    <s v="Enterprise"/>
    <s v="FinanceHub"/>
    <s v="JHKJFAE9D5"/>
    <n v="5.78"/>
    <n v="2"/>
    <n v="0"/>
    <n v="2.7166000000000001"/>
    <x v="8"/>
    <n v="3.0634000000000001"/>
    <n v="0.91901999999999995"/>
  </r>
  <r>
    <n v="4412"/>
    <s v="EMEA-2020-130624"/>
    <d v="2020-06-21T00:00:00"/>
    <n v="20200621"/>
    <s v="Gordon Sanderson"/>
    <s v="United Kingdom"/>
    <s v="London"/>
    <s v="EMEA"/>
    <s v="UKIR"/>
    <s v="Royal Dutch Shell"/>
    <x v="2"/>
    <s v="Energy"/>
    <s v="SMB"/>
    <s v="Support"/>
    <s v="JZFCT8JK8F"/>
    <n v="19.649999999999999"/>
    <n v="3"/>
    <n v="0"/>
    <n v="9.0389999999999997"/>
    <x v="3"/>
    <n v="10.610999999999899"/>
    <n v="3.1832999999999698"/>
  </r>
  <r>
    <n v="4415"/>
    <s v="APJ-2023-132339"/>
    <d v="2023-08-20T00:00:00"/>
    <n v="20230820"/>
    <s v="Gabrielle Ogden"/>
    <s v="South Korea"/>
    <s v="Busan"/>
    <s v="APJ"/>
    <s v="APAC"/>
    <s v="Royal Dutch Shell"/>
    <x v="2"/>
    <s v="Energy"/>
    <s v="Strategic"/>
    <s v="ContactMatcher"/>
    <s v="ZZC5WEGC6D"/>
    <n v="387.99"/>
    <n v="1"/>
    <n v="0"/>
    <n v="182.3553"/>
    <x v="43"/>
    <n v="205.63470000000001"/>
    <n v="61.69041"/>
  </r>
  <r>
    <n v="4416"/>
    <s v="AMER-2020-153983"/>
    <d v="2020-11-29T00:00:00"/>
    <n v="20201129"/>
    <s v="Joanne Robertson"/>
    <s v="United States"/>
    <s v="Los Angeles"/>
    <s v="AMER"/>
    <s v="NAMER"/>
    <s v="Ford Motor"/>
    <x v="72"/>
    <s v="Manufacturing"/>
    <s v="SMB"/>
    <s v="Site Analytics"/>
    <s v="ZFCOVU6NT8"/>
    <n v="575.91999999999996"/>
    <n v="2"/>
    <n v="0.2"/>
    <n v="71.989999999999995"/>
    <x v="7"/>
    <n v="503.92999999999898"/>
    <n v="151.17899999999969"/>
  </r>
  <r>
    <n v="4418"/>
    <s v="AMER-2023-112900"/>
    <d v="2023-04-10T00:00:00"/>
    <n v="20230410"/>
    <s v="Trevor Langdon"/>
    <s v="Brazil"/>
    <s v="SÃ£o Paulo"/>
    <s v="AMER"/>
    <s v="LATAM"/>
    <s v="Target"/>
    <x v="67"/>
    <s v="Retail"/>
    <s v="SMB"/>
    <s v="ContactMatcher"/>
    <s v="02GSXTTD5K"/>
    <n v="478.24"/>
    <n v="8"/>
    <n v="0"/>
    <n v="219.99039999999999"/>
    <x v="4"/>
    <n v="258.24959999999999"/>
    <n v="77.474879999999999"/>
  </r>
  <r>
    <n v="4419"/>
    <s v="AMER-2020-160157"/>
    <d v="2020-12-20T00:00:00"/>
    <n v="20201220"/>
    <s v="Theresa Cameron"/>
    <s v="Mexico"/>
    <s v="Mexico City"/>
    <s v="AMER"/>
    <s v="LATAM"/>
    <s v="Siemens"/>
    <x v="13"/>
    <s v="Manufacturing"/>
    <s v="SMB"/>
    <s v="SaaS Connector Pack"/>
    <s v="535BU921B6"/>
    <n v="190.84800000000001"/>
    <n v="3"/>
    <n v="0.2"/>
    <n v="-21.470400000000001"/>
    <x v="20"/>
    <n v="212.3184"/>
    <n v="63.695519999999995"/>
  </r>
  <r>
    <n v="4420"/>
    <s v="AMER-2020-139633"/>
    <d v="2020-12-17T00:00:00"/>
    <n v="20201217"/>
    <s v="Jennifer Avery"/>
    <s v="Mexico"/>
    <s v="Mexico City"/>
    <s v="AMER"/>
    <s v="LATAM"/>
    <s v="Chevron"/>
    <x v="0"/>
    <s v="Energy"/>
    <s v="SMB"/>
    <s v="ContactMatcher"/>
    <s v="CQ2W83K6RS"/>
    <n v="5.484"/>
    <n v="4"/>
    <n v="0.7"/>
    <n v="-4.0216000000000003"/>
    <x v="20"/>
    <n v="9.5055999999999994"/>
    <n v="2.8516799999999995"/>
  </r>
  <r>
    <n v="4421"/>
    <s v="APJ-2021-163090"/>
    <d v="2021-11-17T00:00:00"/>
    <n v="20211117"/>
    <s v="Gavin White"/>
    <s v="Australia"/>
    <s v="Sydney"/>
    <s v="APJ"/>
    <s v="ANZ"/>
    <s v="Mondelez International"/>
    <x v="25"/>
    <s v="Consumer Products"/>
    <s v="SMB"/>
    <s v="Support"/>
    <s v="V5TCQG0RWI"/>
    <n v="40.92"/>
    <n v="5"/>
    <n v="0.2"/>
    <n v="3.069"/>
    <x v="6"/>
    <n v="37.850999999999999"/>
    <n v="11.3553"/>
  </r>
  <r>
    <n v="4422"/>
    <s v="EMEA-2020-117016"/>
    <d v="2020-03-04T00:00:00"/>
    <n v="20200304"/>
    <s v="Deirdre McDonald"/>
    <s v="Germany"/>
    <s v="Munich"/>
    <s v="EMEA"/>
    <s v="EU-WEST"/>
    <s v="Anthem"/>
    <x v="84"/>
    <s v="Healthcare"/>
    <s v="SMB"/>
    <s v="ChatBot Plugin"/>
    <s v="CIHJ6Z5AAN"/>
    <n v="15.552"/>
    <n v="3"/>
    <n v="0.2"/>
    <n v="2.3328000000000002"/>
    <x v="34"/>
    <n v="13.219199999999899"/>
    <n v="3.9657599999999698"/>
  </r>
  <r>
    <n v="4423"/>
    <s v="EMEA-2023-159464"/>
    <d v="2023-05-19T00:00:00"/>
    <n v="20230519"/>
    <s v="Andrew Smith"/>
    <s v="Finland"/>
    <s v="Vantaa"/>
    <s v="EMEA"/>
    <s v="NOR"/>
    <s v="Johnson &amp; Johnson"/>
    <x v="53"/>
    <s v="Healthcare"/>
    <s v="Strategic"/>
    <s v="OneView"/>
    <s v="PG3IYYOLP8"/>
    <n v="17.239999999999998"/>
    <n v="2"/>
    <n v="0"/>
    <n v="4.4824000000000002"/>
    <x v="24"/>
    <n v="12.757599999999901"/>
    <n v="3.8272799999999698"/>
  </r>
  <r>
    <n v="4428"/>
    <s v="APJ-2023-103226"/>
    <d v="2023-09-23T00:00:00"/>
    <n v="20230923"/>
    <s v="Simon Taylor"/>
    <s v="New Zealand"/>
    <s v="Auckland"/>
    <s v="APJ"/>
    <s v="ANZ"/>
    <s v="Engie"/>
    <x v="4"/>
    <s v="Energy"/>
    <s v="Strategic"/>
    <s v="Support"/>
    <s v="NFD0P2PIWO"/>
    <n v="27.18"/>
    <n v="3"/>
    <n v="0"/>
    <n v="12.231"/>
    <x v="15"/>
    <n v="14.949"/>
    <n v="4.4847000000000001"/>
  </r>
  <r>
    <n v="4429"/>
    <s v="APJ-2023-119452"/>
    <d v="2023-03-22T00:00:00"/>
    <n v="20230322"/>
    <s v="Alexandra Dyer"/>
    <s v="Singapore"/>
    <s v="Singapore"/>
    <s v="APJ"/>
    <s v="APAC"/>
    <s v="Walmart"/>
    <x v="41"/>
    <s v="Retail"/>
    <s v="SMB"/>
    <s v="FinanceHub"/>
    <s v="D8UX3BMIL5"/>
    <n v="1805.88"/>
    <n v="6"/>
    <n v="0"/>
    <n v="523.70519999999999"/>
    <x v="42"/>
    <n v="1282.1748"/>
    <n v="384.65244000000001"/>
  </r>
  <r>
    <n v="4430"/>
    <s v="AMER-2023-147725"/>
    <d v="2023-09-15T00:00:00"/>
    <n v="20230915"/>
    <s v="Ava Ellison"/>
    <s v="Argentina"/>
    <s v="Buenos Aires"/>
    <s v="AMER"/>
    <s v="LATAM"/>
    <s v="Oracle"/>
    <x v="29"/>
    <s v="Tech"/>
    <s v="SMB"/>
    <s v="ChatBot Plugin"/>
    <s v="NBOWIIG1AV"/>
    <n v="70.95"/>
    <n v="3"/>
    <n v="0"/>
    <n v="18.446999999999999"/>
    <x v="15"/>
    <n v="52.503"/>
    <n v="15.7509"/>
  </r>
  <r>
    <n v="4431"/>
    <s v="EMEA-2022-168893"/>
    <d v="2022-11-04T00:00:00"/>
    <n v="20221104"/>
    <s v="Stephen Dyer"/>
    <s v="Ireland"/>
    <s v="Dublin"/>
    <s v="EMEA"/>
    <s v="UKIR"/>
    <s v="AT&amp;T"/>
    <x v="60"/>
    <s v="Communications"/>
    <s v="SMB"/>
    <s v="Storage"/>
    <s v="0PGPCJHGTE"/>
    <n v="20"/>
    <n v="4"/>
    <n v="0"/>
    <n v="9.6"/>
    <x v="0"/>
    <n v="10.4"/>
    <n v="3.12"/>
  </r>
  <r>
    <n v="4436"/>
    <s v="APJ-2022-163398"/>
    <d v="2022-05-04T00:00:00"/>
    <n v="20220504"/>
    <s v="Caroline Greene"/>
    <s v="Australia"/>
    <s v="Sydney"/>
    <s v="APJ"/>
    <s v="ANZ"/>
    <s v="Daimler"/>
    <x v="34"/>
    <s v="Transportation"/>
    <s v="SMB"/>
    <s v="ContactMatcher"/>
    <s v="HW472N8A2U"/>
    <n v="2.1819999999999999"/>
    <n v="1"/>
    <n v="0.8"/>
    <n v="-3.6002999999999998"/>
    <x v="35"/>
    <n v="5.7822999999999896"/>
    <n v="1.7346899999999967"/>
  </r>
  <r>
    <n v="4439"/>
    <s v="APJ-2022-162726"/>
    <d v="2022-12-28T00:00:00"/>
    <n v="20221228"/>
    <s v="Jan Hardacre"/>
    <s v="Japan"/>
    <s v="Shizuoka"/>
    <s v="APJ"/>
    <s v="JAPN"/>
    <s v="News Corp."/>
    <x v="94"/>
    <s v="Misc"/>
    <s v="SMB"/>
    <s v="Support"/>
    <s v="4DZDAK4FH4"/>
    <n v="10.368"/>
    <n v="2"/>
    <n v="0.2"/>
    <n v="3.6288"/>
    <x v="5"/>
    <n v="6.7392000000000003"/>
    <n v="2.02176"/>
  </r>
  <r>
    <n v="4441"/>
    <s v="AMER-2022-111290"/>
    <d v="2022-07-23T00:00:00"/>
    <n v="20220723"/>
    <s v="Paul Harris"/>
    <s v="Brazil"/>
    <s v="Salvador"/>
    <s v="AMER"/>
    <s v="LATAM"/>
    <s v="PepsiCo"/>
    <x v="88"/>
    <s v="Consumer Products"/>
    <s v="SMB"/>
    <s v="Data Smasher"/>
    <s v="H7MYN7OMD8"/>
    <n v="109.95"/>
    <n v="1"/>
    <n v="0"/>
    <n v="36.283499999999997"/>
    <x v="16"/>
    <n v="73.666499999999999"/>
    <n v="22.09995"/>
  </r>
  <r>
    <n v="4445"/>
    <s v="APJ-2020-147704"/>
    <d v="2020-11-16T00:00:00"/>
    <n v="20201116"/>
    <s v="Andrew Lee"/>
    <s v="India"/>
    <s v="Delhi"/>
    <s v="APJ"/>
    <s v="IND"/>
    <s v="United Parcel Service"/>
    <x v="66"/>
    <s v="Transportation"/>
    <s v="Enterprise"/>
    <s v="SaaS Connector Pack - Gold"/>
    <s v="7HXWZTNMS0"/>
    <n v="78.349999999999994"/>
    <n v="5"/>
    <n v="0"/>
    <n v="36.8245"/>
    <x v="7"/>
    <n v="41.525499999999901"/>
    <n v="12.457649999999971"/>
  </r>
  <r>
    <n v="4449"/>
    <s v="AMER-2021-121965"/>
    <d v="2021-06-19T00:00:00"/>
    <n v="20210619"/>
    <s v="Vanessa Davidson"/>
    <s v="United States"/>
    <s v="New York City"/>
    <s v="AMER"/>
    <s v="NAMER"/>
    <s v="Cigna"/>
    <x v="69"/>
    <s v="Healthcare"/>
    <s v="SMB"/>
    <s v="SaaS Connector Pack"/>
    <s v="5UMZLRXPPL"/>
    <n v="12.56"/>
    <n v="2"/>
    <n v="0"/>
    <n v="4.0191999999999997"/>
    <x v="40"/>
    <n v="8.5408000000000008"/>
    <n v="2.5622400000000001"/>
  </r>
  <r>
    <n v="4452"/>
    <s v="AMER-2022-147137"/>
    <d v="2022-07-05T00:00:00"/>
    <n v="20220705"/>
    <s v="Jane Manning"/>
    <s v="United States"/>
    <s v="Los Angeles"/>
    <s v="AMER"/>
    <s v="NAMER"/>
    <s v="United Parcel Service"/>
    <x v="66"/>
    <s v="Transportation"/>
    <s v="SMB"/>
    <s v="SaaS Connector Pack"/>
    <s v="BMV4Y69QST"/>
    <n v="25.4"/>
    <n v="5"/>
    <n v="0"/>
    <n v="8.6359999999999992"/>
    <x v="16"/>
    <n v="16.763999999999999"/>
    <n v="5.0291999999999994"/>
  </r>
  <r>
    <n v="4456"/>
    <s v="AMER-2021-146745"/>
    <d v="2021-09-03T00:00:00"/>
    <n v="20210903"/>
    <s v="Maria Edmunds"/>
    <s v="United States"/>
    <s v="Los Angeles"/>
    <s v="AMER"/>
    <s v="NAMER"/>
    <s v="Caterpillar"/>
    <x v="95"/>
    <s v="Manufacturing"/>
    <s v="Enterprise"/>
    <s v="FinanceHub"/>
    <s v="480AGDU1CR"/>
    <n v="129.56800000000001"/>
    <n v="2"/>
    <n v="0.2"/>
    <n v="-12.956799999999999"/>
    <x v="11"/>
    <n v="142.5248"/>
    <n v="42.757439999999995"/>
  </r>
  <r>
    <n v="4458"/>
    <s v="AMER-2023-115175"/>
    <d v="2023-08-08T00:00:00"/>
    <n v="20230808"/>
    <s v="Alexandra Morrison"/>
    <s v="United States"/>
    <s v="Chicago"/>
    <s v="AMER"/>
    <s v="NAMER"/>
    <s v="Humana"/>
    <x v="63"/>
    <s v="Healthcare"/>
    <s v="SMB"/>
    <s v="Support"/>
    <s v="8W4PAU4UA4"/>
    <n v="244.55"/>
    <n v="5"/>
    <n v="0"/>
    <n v="114.9385"/>
    <x v="43"/>
    <n v="129.61150000000001"/>
    <n v="38.883450000000003"/>
  </r>
  <r>
    <n v="4459"/>
    <s v="EMEA-2023-105851"/>
    <d v="2023-03-14T00:00:00"/>
    <n v="20230314"/>
    <s v="Jane Stewart"/>
    <s v="Russia"/>
    <s v="Moscow"/>
    <s v="EMEA"/>
    <s v="EU-EAST"/>
    <s v="Honda Motor"/>
    <x v="47"/>
    <s v="Manufacturing"/>
    <s v="SMB"/>
    <s v="Support"/>
    <s v="D4PZD2V128"/>
    <n v="1332.4960000000001"/>
    <n v="2"/>
    <n v="0.2"/>
    <n v="-299.8116"/>
    <x v="42"/>
    <n v="1632.3076000000001"/>
    <n v="489.69227999999998"/>
  </r>
  <r>
    <n v="4460"/>
    <s v="EMEA-2023-125717"/>
    <d v="2023-09-29T00:00:00"/>
    <n v="20230929"/>
    <s v="Sam Carr"/>
    <s v="Russia"/>
    <s v="Moscow"/>
    <s v="EMEA"/>
    <s v="EU-EAST"/>
    <s v="Walmart"/>
    <x v="41"/>
    <s v="Retail"/>
    <s v="Enterprise"/>
    <s v="SaaS Connector Pack"/>
    <s v="HBTJ93W8PE"/>
    <n v="32.776000000000003"/>
    <n v="1"/>
    <n v="0.2"/>
    <n v="3.2776000000000001"/>
    <x v="15"/>
    <n v="29.4984"/>
    <n v="8.8495200000000001"/>
  </r>
  <r>
    <n v="4466"/>
    <s v="APJ-2021-163895"/>
    <d v="2021-08-07T00:00:00"/>
    <n v="20210807"/>
    <s v="Chloe May"/>
    <s v="Taiwan"/>
    <s v="Taipei"/>
    <s v="APJ"/>
    <s v="APAC"/>
    <s v="Chevron"/>
    <x v="0"/>
    <s v="Energy"/>
    <s v="Strategic"/>
    <s v="ContactMatcher"/>
    <s v="PVC3SN3G5V"/>
    <n v="3.3039999999999998"/>
    <n v="1"/>
    <n v="0.2"/>
    <n v="1.1151"/>
    <x v="37"/>
    <n v="2.1888999999999998"/>
    <n v="0.65666999999999998"/>
  </r>
  <r>
    <n v="4467"/>
    <s v="EMEA-2023-168641"/>
    <d v="2023-11-25T00:00:00"/>
    <n v="20231125"/>
    <s v="Harry McLean"/>
    <s v="United Kingdom"/>
    <s v="London"/>
    <s v="EMEA"/>
    <s v="UKIR"/>
    <s v="Allstate"/>
    <x v="61"/>
    <s v="Finance"/>
    <s v="SMB"/>
    <s v="ChatBot Plugin"/>
    <s v="4WI8MMHFZL"/>
    <n v="16.38"/>
    <n v="9"/>
    <n v="0"/>
    <n v="7.3710000000000004"/>
    <x v="23"/>
    <n v="9.0089999999999897"/>
    <n v="2.702699999999997"/>
  </r>
  <r>
    <n v="4471"/>
    <s v="EMEA-2023-156895"/>
    <d v="2023-05-09T00:00:00"/>
    <n v="20230509"/>
    <s v="Fiona Allan"/>
    <s v="France"/>
    <s v="Paris"/>
    <s v="EMEA"/>
    <s v="EU-WEST"/>
    <s v="Ford Motor"/>
    <x v="72"/>
    <s v="Manufacturing"/>
    <s v="Strategic"/>
    <s v="FinanceHub"/>
    <s v="UDZ1BCOVG2"/>
    <n v="128.05799999999999"/>
    <n v="3"/>
    <n v="0.3"/>
    <n v="-23.7822"/>
    <x v="24"/>
    <n v="151.84019999999899"/>
    <n v="45.552059999999692"/>
  </r>
  <r>
    <n v="4472"/>
    <s v="AMER-2023-121300"/>
    <d v="2023-09-30T00:00:00"/>
    <n v="20230930"/>
    <s v="Lisa Oliver"/>
    <s v="Mexico"/>
    <s v="Mexico City"/>
    <s v="AMER"/>
    <s v="LATAM"/>
    <s v="Toyota Motor"/>
    <x v="7"/>
    <s v="Manufacturing"/>
    <s v="Enterprise"/>
    <s v="FinanceHub"/>
    <s v="OWI2CVU4O8"/>
    <n v="63.686"/>
    <n v="1"/>
    <n v="0.3"/>
    <n v="-15.4666"/>
    <x v="15"/>
    <n v="79.152600000000007"/>
    <n v="23.74578"/>
  </r>
  <r>
    <n v="4478"/>
    <s v="APJ-2023-130211"/>
    <d v="2023-10-23T00:00:00"/>
    <n v="20231023"/>
    <s v="John MacDonald"/>
    <s v="Singapore"/>
    <s v="Singapore"/>
    <s v="APJ"/>
    <s v="APAC"/>
    <s v="Samsung Electronics"/>
    <x v="19"/>
    <s v="Tech"/>
    <s v="SMB"/>
    <s v="Marketing Suite - Gold"/>
    <s v="GD2CPZ7PVX"/>
    <n v="333.09"/>
    <n v="3"/>
    <n v="0"/>
    <n v="23.316299999999998"/>
    <x v="13"/>
    <n v="309.773699999999"/>
    <n v="92.932109999999696"/>
  </r>
  <r>
    <n v="4480"/>
    <s v="EMEA-2020-147235"/>
    <d v="2020-03-24T00:00:00"/>
    <n v="20200324"/>
    <s v="Lillian Duncan"/>
    <s v="United Kingdom"/>
    <s v="London"/>
    <s v="EMEA"/>
    <s v="UKIR"/>
    <s v="Sprint Nextel"/>
    <x v="64"/>
    <s v="Communications"/>
    <s v="SMB"/>
    <s v="Support"/>
    <s v="U7K6A3WI2Z"/>
    <n v="24.9"/>
    <n v="5"/>
    <n v="0"/>
    <n v="11.702999999999999"/>
    <x v="34"/>
    <n v="13.196999999999999"/>
    <n v="3.9590999999999994"/>
  </r>
  <r>
    <n v="4481"/>
    <s v="AMER-2022-109365"/>
    <d v="2022-11-04T00:00:00"/>
    <n v="20221104"/>
    <s v="Warren Hemmings"/>
    <s v="United States"/>
    <s v="New York City"/>
    <s v="AMER"/>
    <s v="NAMER"/>
    <s v="Prudential Financial"/>
    <x v="43"/>
    <s v="Finance"/>
    <s v="SMB"/>
    <s v="Storage"/>
    <s v="J4CJAJ9WP0"/>
    <n v="15.26"/>
    <n v="7"/>
    <n v="0"/>
    <n v="5.0358000000000001"/>
    <x v="0"/>
    <n v="10.2242"/>
    <n v="3.0672599999999997"/>
  </r>
  <r>
    <n v="4488"/>
    <s v="APJ-2021-162621"/>
    <d v="2021-09-05T00:00:00"/>
    <n v="20210905"/>
    <s v="Zoe Bond"/>
    <s v="Japan"/>
    <s v="Tokyo"/>
    <s v="APJ"/>
    <s v="JAPN"/>
    <s v="Walt Disney"/>
    <x v="91"/>
    <s v="Communications"/>
    <s v="Enterprise"/>
    <s v="ContactMatcher"/>
    <s v="7WSIE2ATJZ"/>
    <n v="16.27"/>
    <n v="5"/>
    <n v="0.8"/>
    <n v="-25.218499999999999"/>
    <x v="11"/>
    <n v="41.488500000000002"/>
    <n v="12.44655"/>
  </r>
  <r>
    <n v="4491"/>
    <s v="AMER-2023-105921"/>
    <d v="2023-08-15T00:00:00"/>
    <n v="20230815"/>
    <s v="Carl Jackson"/>
    <s v="United States"/>
    <s v="New York City"/>
    <s v="AMER"/>
    <s v="NAMER"/>
    <s v="Cisco Systems"/>
    <x v="42"/>
    <s v="Tech"/>
    <s v="SMB"/>
    <s v="ContactMatcher"/>
    <s v="I9PKGJKAVE"/>
    <n v="418.29599999999999"/>
    <n v="3"/>
    <n v="0.2"/>
    <n v="5.2286999999999999"/>
    <x v="43"/>
    <n v="413.06729999999999"/>
    <n v="123.92018999999999"/>
  </r>
  <r>
    <n v="4492"/>
    <s v="AMER-2020-150798"/>
    <d v="2020-12-01T00:00:00"/>
    <n v="20201201"/>
    <s v="Joanne Walsh"/>
    <s v="Mexico"/>
    <s v="Mexico City"/>
    <s v="AMER"/>
    <s v="LATAM"/>
    <s v="Lowes"/>
    <x v="71"/>
    <s v="Retail"/>
    <s v="SMB"/>
    <s v="Alchemy"/>
    <s v="XBN4BB7P90"/>
    <n v="659.98800000000006"/>
    <n v="2"/>
    <n v="0.4"/>
    <n v="109.998"/>
    <x v="20"/>
    <n v="549.99"/>
    <n v="164.99699999999999"/>
  </r>
  <r>
    <n v="4496"/>
    <s v="AMER-2023-112753"/>
    <d v="2023-06-19T00:00:00"/>
    <n v="20230619"/>
    <s v="Sally Davidson"/>
    <s v="United States"/>
    <s v="New York City"/>
    <s v="AMER"/>
    <s v="NAMER"/>
    <s v="Goldman Sachs Group"/>
    <x v="70"/>
    <s v="Finance"/>
    <s v="SMB"/>
    <s v="Marketing Suite"/>
    <s v="QJFDFTJKML"/>
    <n v="917.92349999999999"/>
    <n v="9"/>
    <n v="0.15"/>
    <n v="75.593699999999998"/>
    <x v="27"/>
    <n v="842.32979999999998"/>
    <n v="252.69893999999999"/>
  </r>
  <r>
    <n v="4498"/>
    <s v="EMEA-2023-155075"/>
    <d v="2023-12-03T00:00:00"/>
    <n v="20231203"/>
    <s v="Adrian Walker"/>
    <s v="France"/>
    <s v="Paris"/>
    <s v="EMEA"/>
    <s v="EU-WEST"/>
    <s v="Amazon"/>
    <x v="44"/>
    <s v="Tech"/>
    <s v="SMB"/>
    <s v="ContactMatcher"/>
    <s v="HC2CJNMN7W"/>
    <n v="631.17600000000004"/>
    <n v="4"/>
    <n v="0.7"/>
    <n v="-462.86239999999998"/>
    <x v="22"/>
    <n v="1094.0383999999999"/>
    <n v="328.21151999999995"/>
  </r>
  <r>
    <n v="4499"/>
    <s v="AMER-2020-103401"/>
    <d v="2020-11-21T00:00:00"/>
    <n v="20201121"/>
    <s v="Donna Scott"/>
    <s v="United States"/>
    <s v="Los Angeles"/>
    <s v="AMER"/>
    <s v="NAMER"/>
    <s v="Royal Dutch Shell"/>
    <x v="2"/>
    <s v="Energy"/>
    <s v="Strategic"/>
    <s v="Support"/>
    <s v="V78ZVDTPR4"/>
    <n v="12.96"/>
    <n v="2"/>
    <n v="0"/>
    <n v="6.2207999999999997"/>
    <x v="7"/>
    <n v="6.7392000000000003"/>
    <n v="2.02176"/>
  </r>
  <r>
    <n v="4500"/>
    <s v="AMER-2022-124814"/>
    <d v="2022-04-11T00:00:00"/>
    <n v="20220411"/>
    <s v="Carol Berry"/>
    <s v="United States"/>
    <s v="Indianapolis"/>
    <s v="AMER"/>
    <s v="NAMER"/>
    <s v="American Express"/>
    <x v="55"/>
    <s v="Finance"/>
    <s v="Strategic"/>
    <s v="Support"/>
    <s v="UKZH6JQOBX"/>
    <n v="12.96"/>
    <n v="2"/>
    <n v="0"/>
    <n v="6.2207999999999997"/>
    <x v="25"/>
    <n v="6.7392000000000003"/>
    <n v="2.02176"/>
  </r>
  <r>
    <n v="4502"/>
    <s v="APJ-2020-116757"/>
    <d v="2020-06-30T00:00:00"/>
    <n v="20200630"/>
    <s v="Irene Smith"/>
    <s v="Japan"/>
    <s v="Tokyo"/>
    <s v="APJ"/>
    <s v="JAPN"/>
    <s v="Toyota Motor"/>
    <x v="7"/>
    <s v="Manufacturing"/>
    <s v="Strategic"/>
    <s v="Support"/>
    <s v="67DEHBYTOC"/>
    <n v="25.92"/>
    <n v="5"/>
    <n v="0.2"/>
    <n v="9.0719999999999992"/>
    <x v="3"/>
    <n v="16.847999999999999"/>
    <n v="5.0543999999999993"/>
  </r>
  <r>
    <n v="4504"/>
    <s v="AMER-2020-138247"/>
    <d v="2020-12-24T00:00:00"/>
    <n v="20201224"/>
    <s v="Bella Hodges"/>
    <s v="United States"/>
    <s v="New York City"/>
    <s v="AMER"/>
    <s v="NAMER"/>
    <s v="Cisco Systems"/>
    <x v="42"/>
    <s v="Tech"/>
    <s v="Enterprise"/>
    <s v="Site Analytics"/>
    <s v="GFZCGDW3K5"/>
    <n v="173.65600000000001"/>
    <n v="7"/>
    <n v="0.2"/>
    <n v="17.365600000000001"/>
    <x v="20"/>
    <n v="156.29040000000001"/>
    <n v="46.887120000000003"/>
  </r>
  <r>
    <n v="4510"/>
    <s v="AMER-2023-167003"/>
    <d v="2023-05-24T00:00:00"/>
    <n v="20230524"/>
    <s v="Simon Hart"/>
    <s v="United States"/>
    <s v="New York City"/>
    <s v="AMER"/>
    <s v="NAMER"/>
    <s v="Nestle"/>
    <x v="38"/>
    <s v="Consumer Products"/>
    <s v="SMB"/>
    <s v="ContactMatcher"/>
    <s v="3NSPHHUBKW"/>
    <n v="171.28800000000001"/>
    <n v="3"/>
    <n v="0.2"/>
    <n v="-6.4233000000000002"/>
    <x v="24"/>
    <n v="177.71129999999999"/>
    <n v="53.313389999999998"/>
  </r>
  <r>
    <n v="4511"/>
    <s v="EMEA-2022-119935"/>
    <d v="2022-11-11T00:00:00"/>
    <n v="20221111"/>
    <s v="Alexandra May"/>
    <s v="Poland"/>
    <s v="Warsaw"/>
    <s v="EMEA"/>
    <s v="EU-WEST"/>
    <s v="Walgreens"/>
    <x v="35"/>
    <s v="Retail"/>
    <s v="Strategic"/>
    <s v="SaaS Connector Pack"/>
    <s v="UMJ8N3NSFN"/>
    <n v="37.299999999999997"/>
    <n v="2"/>
    <n v="0"/>
    <n v="17.158000000000001"/>
    <x v="0"/>
    <n v="20.1419999999999"/>
    <n v="6.04259999999997"/>
  </r>
  <r>
    <n v="4513"/>
    <s v="AMER-2022-118969"/>
    <d v="2022-10-03T00:00:00"/>
    <n v="20221003"/>
    <s v="Ryan Ellison"/>
    <s v="Chile"/>
    <s v="Santiago"/>
    <s v="AMER"/>
    <s v="LATAM"/>
    <s v="Coca-Cola"/>
    <x v="87"/>
    <s v="Consumer Products"/>
    <s v="SMB"/>
    <s v="ContactMatcher"/>
    <s v="N7F51S57RE"/>
    <n v="54.792000000000002"/>
    <n v="6"/>
    <n v="0.7"/>
    <n v="-40.180799999999998"/>
    <x v="32"/>
    <n v="94.972800000000007"/>
    <n v="28.49184"/>
  </r>
  <r>
    <n v="4514"/>
    <s v="APJ-2022-145240"/>
    <d v="2022-09-07T00:00:00"/>
    <n v="20220907"/>
    <s v="Dorothy Pullman"/>
    <s v="Japan"/>
    <s v="Tokyo"/>
    <s v="APJ"/>
    <s v="JAPN"/>
    <s v="Anthem"/>
    <x v="84"/>
    <s v="Healthcare"/>
    <s v="SMB"/>
    <s v="Marketing Suite - Gold"/>
    <s v="X6T7K59UJK"/>
    <n v="10.784000000000001"/>
    <n v="1"/>
    <n v="0.2"/>
    <n v="0.80879999999999996"/>
    <x v="21"/>
    <n v="9.9751999999999992"/>
    <n v="2.9925599999999997"/>
  </r>
  <r>
    <n v="4515"/>
    <s v="EMEA-2022-120873"/>
    <d v="2022-10-28T00:00:00"/>
    <n v="20221028"/>
    <s v="Sonia Miller"/>
    <s v="Spain"/>
    <s v="Barcelona"/>
    <s v="EMEA"/>
    <s v="EU-WEST"/>
    <s v="Pfizer"/>
    <x v="6"/>
    <s v="Healthcare"/>
    <s v="SMB"/>
    <s v="FinanceHub"/>
    <s v="L3VLQ8A3BU"/>
    <n v="290.98"/>
    <n v="1"/>
    <n v="0"/>
    <n v="75.654799999999994"/>
    <x v="32"/>
    <n v="215.3252"/>
    <n v="64.597560000000001"/>
  </r>
  <r>
    <n v="4516"/>
    <s v="APJ-2023-111920"/>
    <d v="2023-10-23T00:00:00"/>
    <n v="20231023"/>
    <s v="Eric McLean"/>
    <s v="Singapore"/>
    <s v="Singapore"/>
    <s v="APJ"/>
    <s v="APAC"/>
    <s v="Abbott Laboratories"/>
    <x v="26"/>
    <s v="Healthcare"/>
    <s v="Enterprise"/>
    <s v="ChatBot Plugin"/>
    <s v="BKAOIZCDP5"/>
    <n v="36.44"/>
    <n v="4"/>
    <n v="0"/>
    <n v="12.0252"/>
    <x v="13"/>
    <n v="24.4148"/>
    <n v="7.3244399999999992"/>
  </r>
  <r>
    <n v="4517"/>
    <s v="AMER-2022-128678"/>
    <d v="2022-09-16T00:00:00"/>
    <n v="20220916"/>
    <s v="Bella Powell"/>
    <s v="Canada"/>
    <s v="Toronto"/>
    <s v="AMER"/>
    <s v="NAMER"/>
    <s v="CVS Health"/>
    <x v="48"/>
    <s v="Retail"/>
    <s v="SMB"/>
    <s v="Support"/>
    <s v="Q3MIR8OH3X"/>
    <n v="21.4"/>
    <n v="5"/>
    <n v="0"/>
    <n v="10.058"/>
    <x v="21"/>
    <n v="11.341999999999899"/>
    <n v="3.4025999999999699"/>
  </r>
  <r>
    <n v="4519"/>
    <s v="AMER-2022-101385"/>
    <d v="2022-09-26T00:00:00"/>
    <n v="20220926"/>
    <s v="Felicity Terry"/>
    <s v="United States"/>
    <s v="Los Angeles"/>
    <s v="AMER"/>
    <s v="NAMER"/>
    <s v="Alphabet"/>
    <x v="92"/>
    <s v="Tech"/>
    <s v="SMB"/>
    <s v="ChatBot Plugin"/>
    <s v="HQUILX1N8K"/>
    <n v="16.559999999999999"/>
    <n v="4"/>
    <n v="0"/>
    <n v="6.9551999999999996"/>
    <x v="21"/>
    <n v="9.6047999999999991"/>
    <n v="2.8814399999999996"/>
  </r>
  <r>
    <n v="4520"/>
    <s v="EMEA-2023-107167"/>
    <d v="2023-06-11T00:00:00"/>
    <n v="20230611"/>
    <s v="Trevor Rutherford"/>
    <s v="Germany"/>
    <s v="Berlin"/>
    <s v="EMEA"/>
    <s v="EU-WEST"/>
    <s v="Volkswagen"/>
    <x v="58"/>
    <s v="Manufacturing"/>
    <s v="Strategic"/>
    <s v="Marketing Suite - Gold"/>
    <s v="9LDE7L9RQV"/>
    <n v="1347.52"/>
    <n v="8"/>
    <n v="0.2"/>
    <n v="84.22"/>
    <x v="27"/>
    <n v="1263.3"/>
    <n v="378.98999999999995"/>
  </r>
  <r>
    <n v="4521"/>
    <s v="APJ-2020-109491"/>
    <d v="2020-02-21T00:00:00"/>
    <n v="20200221"/>
    <s v="Karen Mathis"/>
    <s v="India"/>
    <s v="Hyderabad"/>
    <s v="APJ"/>
    <s v="IND"/>
    <s v="Pemex"/>
    <x v="18"/>
    <s v="Energy"/>
    <s v="Strategic"/>
    <s v="Data Smasher"/>
    <s v="JUB9QVLV48"/>
    <n v="62.31"/>
    <n v="3"/>
    <n v="0"/>
    <n v="22.4316"/>
    <x v="45"/>
    <n v="39.878399999999999"/>
    <n v="11.963519999999999"/>
  </r>
  <r>
    <n v="4523"/>
    <s v="EMEA-2023-105445"/>
    <d v="2023-02-21T00:00:00"/>
    <n v="20230221"/>
    <s v="Dominic Bell"/>
    <s v="Russia"/>
    <s v="Moscow"/>
    <s v="EMEA"/>
    <s v="EU-EAST"/>
    <s v="Mitsubishi"/>
    <x v="82"/>
    <s v="Manufacturing"/>
    <s v="Strategic"/>
    <s v="Storage"/>
    <s v="NY8K17Q7JV"/>
    <n v="9.4320000000000004"/>
    <n v="3"/>
    <n v="0.2"/>
    <n v="3.0653999999999999"/>
    <x v="31"/>
    <n v="6.3666"/>
    <n v="1.90998"/>
  </r>
  <r>
    <n v="4524"/>
    <s v="EMEA-2020-107454"/>
    <d v="2020-11-02T00:00:00"/>
    <n v="20201102"/>
    <s v="Heather Dyer"/>
    <s v="United Kingdom"/>
    <s v="London"/>
    <s v="EMEA"/>
    <s v="UKIR"/>
    <s v="Goldman Sachs Group"/>
    <x v="70"/>
    <s v="Finance"/>
    <s v="SMB"/>
    <s v="FinanceHub"/>
    <s v="MNMSPII232"/>
    <n v="34.86"/>
    <n v="7"/>
    <n v="0"/>
    <n v="16.035599999999999"/>
    <x v="7"/>
    <n v="18.824400000000001"/>
    <n v="5.6473199999999997"/>
  </r>
  <r>
    <n v="4526"/>
    <s v="EMEA-2023-105046"/>
    <d v="2023-07-18T00:00:00"/>
    <n v="20230718"/>
    <s v="Neil Smith"/>
    <s v="United Kingdom"/>
    <s v="Manchester"/>
    <s v="EMEA"/>
    <s v="UKIR"/>
    <s v="UnitedHealth Group"/>
    <x v="81"/>
    <s v="Healthcare"/>
    <s v="Enterprise"/>
    <s v="Site Analytics"/>
    <s v="2R16T4RAWU"/>
    <n v="269.98"/>
    <n v="2"/>
    <n v="0"/>
    <n v="67.495000000000005"/>
    <x v="10"/>
    <n v="202.48500000000001"/>
    <n v="60.7455"/>
  </r>
  <r>
    <n v="4529"/>
    <s v="AMER-2023-152856"/>
    <d v="2023-09-09T00:00:00"/>
    <n v="20230909"/>
    <s v="Claire Carr"/>
    <s v="Mexico"/>
    <s v="Mexico City"/>
    <s v="AMER"/>
    <s v="LATAM"/>
    <s v="Caterpillar"/>
    <x v="95"/>
    <s v="Manufacturing"/>
    <s v="Strategic"/>
    <s v="Data Smasher"/>
    <s v="S6H87MRCS2"/>
    <n v="116.83199999999999"/>
    <n v="4"/>
    <n v="0.2"/>
    <n v="33.589199999999998"/>
    <x v="15"/>
    <n v="83.242799999999903"/>
    <n v="24.97283999999997"/>
  </r>
  <r>
    <n v="4530"/>
    <s v="APJ-2022-134691"/>
    <d v="2022-11-15T00:00:00"/>
    <n v="20221115"/>
    <s v="Penelope Nash"/>
    <s v="Japan"/>
    <s v="Tokyo"/>
    <s v="APJ"/>
    <s v="JAPN"/>
    <s v="Home Depot"/>
    <x v="8"/>
    <s v="Retail"/>
    <s v="SMB"/>
    <s v="ContactMatcher"/>
    <s v="V22QTN8DQZ"/>
    <n v="2.2959999999999998"/>
    <n v="2"/>
    <n v="0.8"/>
    <n v="-3.9032"/>
    <x v="0"/>
    <n v="6.1991999999999896"/>
    <n v="1.8597599999999967"/>
  </r>
  <r>
    <n v="4531"/>
    <s v="EMEA-2022-118759"/>
    <d v="2022-11-15T00:00:00"/>
    <n v="20221115"/>
    <s v="Tracey Knox"/>
    <s v="United Kingdom"/>
    <s v="London"/>
    <s v="EMEA"/>
    <s v="UKIR"/>
    <s v="Gazprom"/>
    <x v="45"/>
    <s v="Energy"/>
    <s v="SMB"/>
    <s v="FinanceHub"/>
    <s v="QC8UQEO6G1"/>
    <n v="408.00599999999997"/>
    <n v="2"/>
    <n v="0.1"/>
    <n v="72.534400000000005"/>
    <x v="0"/>
    <n v="335.471599999999"/>
    <n v="100.6414799999997"/>
  </r>
  <r>
    <n v="4533"/>
    <s v="AMER-2020-140403"/>
    <d v="2020-10-10T00:00:00"/>
    <n v="20201010"/>
    <s v="Diane Metcalfe"/>
    <s v="United States"/>
    <s v="Fort Worth"/>
    <s v="AMER"/>
    <s v="NAMER"/>
    <s v="Itochu"/>
    <x v="33"/>
    <s v="Finance"/>
    <s v="Enterprise"/>
    <s v="FinanceHub"/>
    <s v="OMDN6LWMMQ"/>
    <n v="122.352"/>
    <n v="3"/>
    <n v="0.2"/>
    <n v="13.7646"/>
    <x v="18"/>
    <n v="108.5874"/>
    <n v="32.576219999999999"/>
  </r>
  <r>
    <n v="4535"/>
    <s v="AMER-2021-163104"/>
    <d v="2021-03-19T00:00:00"/>
    <n v="20210319"/>
    <s v="Jonathan Marshall"/>
    <s v="United States"/>
    <s v="New York City"/>
    <s v="AMER"/>
    <s v="NAMER"/>
    <s v="Royal Dutch Shell"/>
    <x v="2"/>
    <s v="Energy"/>
    <s v="Strategic"/>
    <s v="Support"/>
    <s v="X1WR9CDNX0"/>
    <n v="11.96"/>
    <n v="2"/>
    <n v="0"/>
    <n v="5.8604000000000003"/>
    <x v="29"/>
    <n v="6.0995999999999997"/>
    <n v="1.8298799999999997"/>
  </r>
  <r>
    <n v="4536"/>
    <s v="AMER-2023-138464"/>
    <d v="2023-07-09T00:00:00"/>
    <n v="20230709"/>
    <s v="Ian Jones"/>
    <s v="Canada"/>
    <s v="Toronto"/>
    <s v="AMER"/>
    <s v="NAMER"/>
    <s v="Intel"/>
    <x v="14"/>
    <s v="Tech"/>
    <s v="Enterprise"/>
    <s v="SaaS Connector Pack"/>
    <s v="76B2A68ERM"/>
    <n v="15.84"/>
    <n v="3"/>
    <n v="0"/>
    <n v="4.9104000000000001"/>
    <x v="10"/>
    <n v="10.929600000000001"/>
    <n v="3.27888"/>
  </r>
  <r>
    <n v="4540"/>
    <s v="EMEA-2021-104129"/>
    <d v="2021-02-27T00:00:00"/>
    <n v="20210227"/>
    <s v="Sophie Lewis"/>
    <s v="Norway"/>
    <s v="Oslo"/>
    <s v="EMEA"/>
    <s v="NOR"/>
    <s v="Samsung Electronics"/>
    <x v="19"/>
    <s v="Tech"/>
    <s v="Strategic"/>
    <s v="Site Analytics"/>
    <s v="1WXLF11EBN"/>
    <n v="105.98"/>
    <n v="2"/>
    <n v="0"/>
    <n v="1.0598000000000001"/>
    <x v="36"/>
    <n v="104.92019999999999"/>
    <n v="31.476059999999997"/>
  </r>
  <r>
    <n v="4542"/>
    <s v="APJ-2023-132206"/>
    <d v="2023-06-17T00:00:00"/>
    <n v="20230617"/>
    <s v="Julian Nash"/>
    <s v="Australia"/>
    <s v="Sydney"/>
    <s v="APJ"/>
    <s v="ANZ"/>
    <s v="Amazon"/>
    <x v="44"/>
    <s v="Tech"/>
    <s v="Strategic"/>
    <s v="ContactMatcher"/>
    <s v="JY9DW9B7LA"/>
    <n v="5.9359999999999999"/>
    <n v="7"/>
    <n v="0.8"/>
    <n v="-8.9039999999999999"/>
    <x v="27"/>
    <n v="14.84"/>
    <n v="4.452"/>
  </r>
  <r>
    <n v="4543"/>
    <s v="APJ-2023-113474"/>
    <d v="2023-03-31T00:00:00"/>
    <n v="20230331"/>
    <s v="Michael Watson"/>
    <s v="Singapore"/>
    <s v="Singapore"/>
    <s v="APJ"/>
    <s v="APAC"/>
    <s v="Sprint Nextel"/>
    <x v="64"/>
    <s v="Communications"/>
    <s v="SMB"/>
    <s v="SaaS Connector Pack - Gold"/>
    <s v="JMWXLPLEPR"/>
    <n v="325.86"/>
    <n v="2"/>
    <n v="0"/>
    <n v="149.8956"/>
    <x v="42"/>
    <n v="175.96440000000001"/>
    <n v="52.789320000000004"/>
  </r>
  <r>
    <n v="4544"/>
    <s v="APJ-2021-126557"/>
    <d v="2021-07-12T00:00:00"/>
    <n v="20210712"/>
    <s v="Irene Wright"/>
    <s v="Australia"/>
    <s v="Sydney"/>
    <s v="APJ"/>
    <s v="ANZ"/>
    <s v="Chevron"/>
    <x v="0"/>
    <s v="Energy"/>
    <s v="SMB"/>
    <s v="FinanceHub"/>
    <s v="ZMCV1JST8R"/>
    <n v="383.60700000000003"/>
    <n v="9"/>
    <n v="0.3"/>
    <n v="-5.4801000000000002"/>
    <x v="38"/>
    <n v="389.08710000000002"/>
    <n v="116.72613"/>
  </r>
  <r>
    <n v="4551"/>
    <s v="EMEA-2023-107636"/>
    <d v="2023-05-01T00:00:00"/>
    <n v="20230501"/>
    <s v="Amy Edmunds"/>
    <s v="Saudi Arabia"/>
    <s v="Dhahran"/>
    <s v="EMEA"/>
    <s v="MEA"/>
    <s v="Goldman Sachs Group"/>
    <x v="70"/>
    <s v="Finance"/>
    <s v="SMB"/>
    <s v="FinanceHub"/>
    <s v="DQH7NWT1C5"/>
    <n v="5.76"/>
    <n v="2"/>
    <n v="0"/>
    <n v="2.8224"/>
    <x v="24"/>
    <n v="2.93759999999999"/>
    <n v="0.88127999999999695"/>
  </r>
  <r>
    <n v="4552"/>
    <s v="AMER-2020-165862"/>
    <d v="2020-07-13T00:00:00"/>
    <n v="20200713"/>
    <s v="Phil Short"/>
    <s v="United States"/>
    <s v="New York City"/>
    <s v="AMER"/>
    <s v="NAMER"/>
    <s v="Bosch"/>
    <x v="76"/>
    <s v="Tech"/>
    <s v="Strategic"/>
    <s v="ContactMatcher"/>
    <s v="UNWMB28WCL"/>
    <n v="351.21600000000001"/>
    <n v="3"/>
    <n v="0.2"/>
    <n v="4.3902000000000001"/>
    <x v="39"/>
    <n v="346.82580000000002"/>
    <n v="104.04774"/>
  </r>
  <r>
    <n v="4553"/>
    <s v="AMER-2020-106334"/>
    <d v="2020-12-27T00:00:00"/>
    <n v="20201227"/>
    <s v="Caroline Burgess"/>
    <s v="United States"/>
    <s v="Los Angeles"/>
    <s v="AMER"/>
    <s v="NAMER"/>
    <s v="J.P. Morgan Chase &amp; Co."/>
    <x v="56"/>
    <s v="Finance"/>
    <s v="SMB"/>
    <s v="FinanceHub"/>
    <s v="2R6IGHEAKB"/>
    <n v="230.28"/>
    <n v="3"/>
    <n v="0.2"/>
    <n v="23.027999999999999"/>
    <x v="20"/>
    <n v="207.25200000000001"/>
    <n v="62.175600000000003"/>
  </r>
  <r>
    <n v="4555"/>
    <s v="EMEA-2022-101448"/>
    <d v="2022-02-27T00:00:00"/>
    <n v="20220227"/>
    <s v="John Jones"/>
    <s v="Italy"/>
    <s v="Palermo"/>
    <s v="EMEA"/>
    <s v="EU"/>
    <s v="Panasonic"/>
    <x v="97"/>
    <s v="Tech"/>
    <s v="SMB"/>
    <s v="ContactMatcher"/>
    <s v="24FDEB1IY0"/>
    <n v="56.82"/>
    <n v="3"/>
    <n v="0"/>
    <n v="28.41"/>
    <x v="47"/>
    <n v="28.41"/>
    <n v="8.5229999999999997"/>
  </r>
  <r>
    <n v="4556"/>
    <s v="AMER-2021-130218"/>
    <d v="2021-03-23T00:00:00"/>
    <n v="20210323"/>
    <s v="Kimberly Langdon"/>
    <s v="Colombia"/>
    <s v="BogotÃ¡"/>
    <s v="AMER"/>
    <s v="LATAM"/>
    <s v="Home Depot"/>
    <x v="8"/>
    <s v="Retail"/>
    <s v="SMB"/>
    <s v="Storage"/>
    <s v="F5LC9TUHX1"/>
    <n v="31.56"/>
    <n v="4"/>
    <n v="0"/>
    <n v="14.202"/>
    <x v="29"/>
    <n v="17.357999999999901"/>
    <n v="5.2073999999999705"/>
  </r>
  <r>
    <n v="4558"/>
    <s v="AMER-2023-117331"/>
    <d v="2023-10-22T00:00:00"/>
    <n v="20231022"/>
    <s v="Bernadette Hill"/>
    <s v="Chile"/>
    <s v="Santiago"/>
    <s v="AMER"/>
    <s v="LATAM"/>
    <s v="Airbus"/>
    <x v="68"/>
    <s v="Manufacturing"/>
    <s v="SMB"/>
    <s v="ContactMatcher"/>
    <s v="HGAN5X318H"/>
    <n v="8.5589999999999993"/>
    <n v="1"/>
    <n v="0.7"/>
    <n v="-6.5618999999999996"/>
    <x v="13"/>
    <n v="15.120899999999899"/>
    <n v="4.5362699999999698"/>
  </r>
  <r>
    <n v="4559"/>
    <s v="APJ-2020-127383"/>
    <d v="2020-12-31T00:00:00"/>
    <n v="20201231"/>
    <s v="Katherine Manning"/>
    <s v="Japan"/>
    <s v="Shizuoka"/>
    <s v="APJ"/>
    <s v="JAPN"/>
    <s v="Lukoil"/>
    <x v="86"/>
    <s v="Energy"/>
    <s v="Strategic"/>
    <s v="SaaS Connector Pack - Gold"/>
    <s v="3J5S4EW8TC"/>
    <n v="49.567999999999998"/>
    <n v="2"/>
    <n v="0.2"/>
    <n v="17.968399999999999"/>
    <x v="20"/>
    <n v="31.599599999999999"/>
    <n v="9.4798799999999996"/>
  </r>
  <r>
    <n v="4560"/>
    <s v="APJ-2020-110219"/>
    <d v="2020-05-05T00:00:00"/>
    <n v="20200505"/>
    <s v="Jonathan Ferguson"/>
    <s v="Japan"/>
    <s v="Osaka"/>
    <s v="APJ"/>
    <s v="JAPN"/>
    <s v="McKesson"/>
    <x v="12"/>
    <s v="Consumer Products"/>
    <s v="SMB"/>
    <s v="FinanceHub"/>
    <s v="H0POQ3CIS5"/>
    <n v="127.869"/>
    <n v="3"/>
    <n v="0.3"/>
    <n v="-9.1334999999999997"/>
    <x v="8"/>
    <n v="137.0025"/>
    <n v="41.100749999999998"/>
  </r>
  <r>
    <n v="4561"/>
    <s v="AMER-2021-118871"/>
    <d v="2021-12-04T00:00:00"/>
    <n v="20211204"/>
    <s v="Paul Martin"/>
    <s v="United States"/>
    <s v="New York City"/>
    <s v="AMER"/>
    <s v="NAMER"/>
    <s v="BNP Paribas"/>
    <x v="3"/>
    <s v="Finance"/>
    <s v="Strategic"/>
    <s v="SaaS Connector Pack - Gold"/>
    <s v="J6FXL8L0IS"/>
    <n v="271.44"/>
    <n v="3"/>
    <n v="0"/>
    <n v="122.148"/>
    <x v="14"/>
    <n v="149.292"/>
    <n v="44.787599999999998"/>
  </r>
  <r>
    <n v="4564"/>
    <s v="EMEA-2023-129490"/>
    <d v="2023-09-27T00:00:00"/>
    <n v="20230927"/>
    <s v="Liam Young"/>
    <s v="Germany"/>
    <s v="Mannheim"/>
    <s v="EMEA"/>
    <s v="EU-WEST"/>
    <s v="FedEx"/>
    <x v="46"/>
    <s v="Transportation"/>
    <s v="Enterprise"/>
    <s v="FinanceHub"/>
    <s v="7DPAG4AENI"/>
    <n v="419.13600000000002"/>
    <n v="4"/>
    <n v="0.2"/>
    <n v="-57.6312"/>
    <x v="15"/>
    <n v="476.7672"/>
    <n v="143.03016"/>
  </r>
  <r>
    <n v="4565"/>
    <s v="AMER-2020-101175"/>
    <d v="2020-12-09T00:00:00"/>
    <n v="20201209"/>
    <s v="Ella King"/>
    <s v="Chile"/>
    <s v="Antofagasta"/>
    <s v="AMER"/>
    <s v="LATAM"/>
    <s v="Aetna"/>
    <x v="28"/>
    <s v="Healthcare"/>
    <s v="Strategic"/>
    <s v="Marketing Suite - Gold"/>
    <s v="UTY4EXSMZS"/>
    <n v="100.70399999999999"/>
    <n v="6"/>
    <n v="0.2"/>
    <n v="-1.2587999999999999"/>
    <x v="20"/>
    <n v="101.96279999999901"/>
    <n v="30.588839999999699"/>
  </r>
  <r>
    <n v="4566"/>
    <s v="EMEA-2023-149510"/>
    <d v="2023-12-04T00:00:00"/>
    <n v="20231204"/>
    <s v="Alexandra Morrison"/>
    <s v="Sweden"/>
    <s v="Gothenburg"/>
    <s v="EMEA"/>
    <s v="NOR"/>
    <s v="Humana"/>
    <x v="63"/>
    <s v="Healthcare"/>
    <s v="SMB"/>
    <s v="OneView"/>
    <s v="0FYYO1HI7F"/>
    <n v="45.216000000000001"/>
    <n v="3"/>
    <n v="0.2"/>
    <n v="4.5216000000000003"/>
    <x v="22"/>
    <n v="40.694400000000002"/>
    <n v="12.208320000000001"/>
  </r>
  <r>
    <n v="4569"/>
    <s v="APJ-2021-111990"/>
    <d v="2021-11-08T00:00:00"/>
    <n v="20211108"/>
    <s v="Keith Randall"/>
    <s v="Japan"/>
    <s v="Tokyo"/>
    <s v="APJ"/>
    <s v="JAPN"/>
    <s v="Johnson &amp; Johnson"/>
    <x v="53"/>
    <s v="Healthcare"/>
    <s v="SMB"/>
    <s v="ContactMatcher"/>
    <s v="H0W3EMYG3C"/>
    <n v="10.476000000000001"/>
    <n v="6"/>
    <n v="0.8"/>
    <n v="-17.285399999999999"/>
    <x v="6"/>
    <n v="27.761399999999998"/>
    <n v="8.3284199999999995"/>
  </r>
  <r>
    <n v="4570"/>
    <s v="AMER-2020-169460"/>
    <d v="2020-04-19T00:00:00"/>
    <n v="20200419"/>
    <s v="David Murray"/>
    <s v="United States"/>
    <s v="Chicago"/>
    <s v="AMER"/>
    <s v="NAMER"/>
    <s v="Samsung Electronics"/>
    <x v="19"/>
    <s v="Tech"/>
    <s v="Enterprise"/>
    <s v="SaaS Connector Pack"/>
    <s v="1FL278NXDU"/>
    <n v="76.14"/>
    <n v="3"/>
    <n v="0"/>
    <n v="26.649000000000001"/>
    <x v="41"/>
    <n v="49.491"/>
    <n v="14.847299999999999"/>
  </r>
  <r>
    <n v="4571"/>
    <s v="APJ-2021-152128"/>
    <d v="2021-05-25T00:00:00"/>
    <n v="20210525"/>
    <s v="Boris Underwood"/>
    <s v="Indonesia"/>
    <s v="Surabaya"/>
    <s v="APJ"/>
    <s v="APAC"/>
    <s v="Itochu"/>
    <x v="33"/>
    <s v="Finance"/>
    <s v="Enterprise"/>
    <s v="ChatBot Plugin"/>
    <s v="JFRG9VNWR9"/>
    <n v="21.24"/>
    <n v="3"/>
    <n v="0"/>
    <n v="8.0711999999999993"/>
    <x v="33"/>
    <n v="13.168799999999999"/>
    <n v="3.9506399999999995"/>
  </r>
  <r>
    <n v="4573"/>
    <s v="AMER-2023-126662"/>
    <d v="2023-07-18T00:00:00"/>
    <n v="20230718"/>
    <s v="Nathan Marshall"/>
    <s v="United States"/>
    <s v="New York City"/>
    <s v="AMER"/>
    <s v="NAMER"/>
    <s v="Royal Dutch Shell"/>
    <x v="2"/>
    <s v="Energy"/>
    <s v="Enterprise"/>
    <s v="Alchemy"/>
    <s v="9TJGNZVDPD"/>
    <n v="479.98399999999998"/>
    <n v="2"/>
    <n v="0.2"/>
    <n v="89.997"/>
    <x v="10"/>
    <n v="389.986999999999"/>
    <n v="116.9960999999997"/>
  </r>
  <r>
    <n v="4574"/>
    <s v="AMER-2022-139395"/>
    <d v="2022-12-13T00:00:00"/>
    <n v="20221213"/>
    <s v="Zoe Lyman"/>
    <s v="Brazil"/>
    <s v="Rio de Janeiro"/>
    <s v="AMER"/>
    <s v="LATAM"/>
    <s v="UnitedHealth Group"/>
    <x v="81"/>
    <s v="Healthcare"/>
    <s v="Enterprise"/>
    <s v="Site Analytics"/>
    <s v="TTT5ARR1WR"/>
    <n v="657.93"/>
    <n v="7"/>
    <n v="0"/>
    <n v="184.22040000000001"/>
    <x v="5"/>
    <n v="473.709599999999"/>
    <n v="142.11287999999971"/>
  </r>
  <r>
    <n v="4578"/>
    <s v="APJ-2020-121734"/>
    <d v="2020-04-11T00:00:00"/>
    <n v="20200411"/>
    <s v="Jane Stewart"/>
    <s v="Taiwan"/>
    <s v="Taipei"/>
    <s v="APJ"/>
    <s v="APAC"/>
    <s v="Honda Motor"/>
    <x v="47"/>
    <s v="Manufacturing"/>
    <s v="SMB"/>
    <s v="ContactMatcher"/>
    <s v="C7H5H5TRNM"/>
    <n v="9.5839999999999996"/>
    <n v="1"/>
    <n v="0.2"/>
    <n v="3.3544"/>
    <x v="41"/>
    <n v="6.2295999999999996"/>
    <n v="1.8688799999999999"/>
  </r>
  <r>
    <n v="4579"/>
    <s v="EMEA-2021-110947"/>
    <d v="2021-06-09T00:00:00"/>
    <n v="20210609"/>
    <s v="Madeleine Howard"/>
    <s v="Spain"/>
    <s v="Barcelona"/>
    <s v="EMEA"/>
    <s v="EU-WEST"/>
    <s v="FedEx"/>
    <x v="46"/>
    <s v="Transportation"/>
    <s v="Enterprise"/>
    <s v="ContactMatcher"/>
    <s v="J1ZYLJI64Q"/>
    <n v="113.1"/>
    <n v="3"/>
    <n v="0"/>
    <n v="56.55"/>
    <x v="40"/>
    <n v="56.55"/>
    <n v="16.965"/>
  </r>
  <r>
    <n v="4580"/>
    <s v="EMEA-2020-150126"/>
    <d v="2020-07-27T00:00:00"/>
    <n v="20200727"/>
    <s v="Wendy Young"/>
    <s v="United Kingdom"/>
    <s v="London"/>
    <s v="EMEA"/>
    <s v="UKIR"/>
    <s v="Caterpillar"/>
    <x v="95"/>
    <s v="Manufacturing"/>
    <s v="Strategic"/>
    <s v="Support"/>
    <s v="Z4RS7QQN4Z"/>
    <n v="65.78"/>
    <n v="11"/>
    <n v="0"/>
    <n v="32.232199999999999"/>
    <x v="39"/>
    <n v="33.547800000000002"/>
    <n v="10.06434"/>
  </r>
  <r>
    <n v="4581"/>
    <s v="EMEA-2021-164427"/>
    <d v="2021-07-31T00:00:00"/>
    <n v="20210731"/>
    <s v="Fiona Nolan"/>
    <s v="Ukraine"/>
    <s v="Donetsk"/>
    <s v="EMEA"/>
    <s v="EU-EAST"/>
    <s v="Sony"/>
    <x v="20"/>
    <s v="Tech"/>
    <s v="Strategic"/>
    <s v="Data Smasher"/>
    <s v="A2JZS1J1Y9"/>
    <n v="239.7"/>
    <n v="6"/>
    <n v="0"/>
    <n v="105.468"/>
    <x v="38"/>
    <n v="134.231999999999"/>
    <n v="40.269599999999699"/>
  </r>
  <r>
    <n v="4582"/>
    <s v="EMEA-2022-120250"/>
    <d v="2022-09-20T00:00:00"/>
    <n v="20220920"/>
    <s v="Lisa Peake"/>
    <s v="France"/>
    <s v="Paris"/>
    <s v="EMEA"/>
    <s v="EU-WEST"/>
    <s v="CVS Health"/>
    <x v="48"/>
    <s v="Retail"/>
    <s v="Enterprise"/>
    <s v="SaaS Connector Pack"/>
    <s v="R7VCEGQ0FK"/>
    <n v="25.632000000000001"/>
    <n v="3"/>
    <n v="0.2"/>
    <n v="3.8448000000000002"/>
    <x v="21"/>
    <n v="21.787199999999999"/>
    <n v="6.5361599999999997"/>
  </r>
  <r>
    <n v="4583"/>
    <s v="EMEA-2022-121993"/>
    <d v="2022-06-11T00:00:00"/>
    <n v="20220611"/>
    <s v="Joanne Davies"/>
    <s v="France"/>
    <s v="Paris"/>
    <s v="EMEA"/>
    <s v="EU-WEST"/>
    <s v="Tyson Foods"/>
    <x v="31"/>
    <s v="Consumer Products"/>
    <s v="SMB"/>
    <s v="FinanceHub"/>
    <s v="OXM7REVRZM"/>
    <n v="23.616"/>
    <n v="8"/>
    <n v="0.2"/>
    <n v="7.9703999999999997"/>
    <x v="1"/>
    <n v="15.6456"/>
    <n v="4.6936799999999996"/>
  </r>
  <r>
    <n v="4584"/>
    <s v="AMER-2022-100405"/>
    <d v="2022-08-27T00:00:00"/>
    <n v="20220827"/>
    <s v="Joanne Forsyth"/>
    <s v="United States"/>
    <s v="New York City"/>
    <s v="AMER"/>
    <s v="NAMER"/>
    <s v="PepsiCo"/>
    <x v="88"/>
    <s v="Consumer Products"/>
    <s v="Strategic"/>
    <s v="ChatBot Plugin"/>
    <s v="6ZJ44Q12YW"/>
    <n v="8.26"/>
    <n v="2"/>
    <n v="0"/>
    <n v="3.7995999999999999"/>
    <x v="28"/>
    <n v="4.4603999999999999"/>
    <n v="1.33812"/>
  </r>
  <r>
    <n v="4585"/>
    <s v="AMER-2023-163790"/>
    <d v="2023-11-03T00:00:00"/>
    <n v="20231103"/>
    <s v="Joan Watson"/>
    <s v="United States"/>
    <s v="Lancaster"/>
    <s v="AMER"/>
    <s v="NAMER"/>
    <s v="Johnson &amp; Johnson"/>
    <x v="53"/>
    <s v="Healthcare"/>
    <s v="Enterprise"/>
    <s v="SaaS Connector Pack - Gold"/>
    <s v="H5CMGYIVHB"/>
    <n v="76.58"/>
    <n v="7"/>
    <n v="0"/>
    <n v="38.29"/>
    <x v="23"/>
    <n v="38.29"/>
    <n v="11.487"/>
  </r>
  <r>
    <n v="4591"/>
    <s v="AMER-2022-129868"/>
    <d v="2022-12-27T00:00:00"/>
    <n v="20221227"/>
    <s v="Jonathan Marshall"/>
    <s v="United States"/>
    <s v="New York City"/>
    <s v="AMER"/>
    <s v="NAMER"/>
    <s v="Royal Dutch Shell"/>
    <x v="2"/>
    <s v="Energy"/>
    <s v="Strategic"/>
    <s v="Support"/>
    <s v="4GS5P74QBM"/>
    <n v="17.760000000000002"/>
    <n v="2"/>
    <n v="0"/>
    <n v="4.9728000000000003"/>
    <x v="5"/>
    <n v="12.7872"/>
    <n v="3.83616"/>
  </r>
  <r>
    <n v="4597"/>
    <s v="EMEA-2022-140564"/>
    <d v="2022-12-06T00:00:00"/>
    <n v="20221206"/>
    <s v="Emma Langdon"/>
    <s v="Austria"/>
    <s v="Vienna"/>
    <s v="EMEA"/>
    <s v="EU-WEST"/>
    <s v="Samsung Electronics"/>
    <x v="19"/>
    <s v="Tech"/>
    <s v="Enterprise"/>
    <s v="ChatBot Plugin"/>
    <s v="BBP992ZXYB"/>
    <n v="33.92"/>
    <n v="8"/>
    <n v="0"/>
    <n v="13.2288"/>
    <x v="5"/>
    <n v="20.691199999999998"/>
    <n v="6.2073599999999995"/>
  </r>
  <r>
    <n v="4598"/>
    <s v="EMEA-2023-169502"/>
    <d v="2023-08-29T00:00:00"/>
    <n v="20230829"/>
    <s v="Zoe Lyman"/>
    <s v="Italy"/>
    <s v="Milan"/>
    <s v="EMEA"/>
    <s v="EU"/>
    <s v="UnitedHealth Group"/>
    <x v="81"/>
    <s v="Healthcare"/>
    <s v="Enterprise"/>
    <s v="Support"/>
    <s v="C9SEUHNVV3"/>
    <n v="21.81"/>
    <n v="3"/>
    <n v="0"/>
    <n v="5.8887"/>
    <x v="43"/>
    <n v="15.921299999999899"/>
    <n v="4.7763899999999699"/>
  </r>
  <r>
    <n v="4600"/>
    <s v="APJ-2021-146948"/>
    <d v="2021-07-16T00:00:00"/>
    <n v="20210716"/>
    <s v="Pippa Chapman"/>
    <s v="China"/>
    <s v="Beijing"/>
    <s v="APJ"/>
    <s v="APAC"/>
    <s v="China National Petroleum"/>
    <x v="74"/>
    <s v="Energy"/>
    <s v="Enterprise"/>
    <s v="FinanceHub"/>
    <s v="RKIS70TEP4"/>
    <n v="150.97999999999999"/>
    <n v="1"/>
    <n v="0"/>
    <n v="43.784199999999998"/>
    <x v="38"/>
    <n v="107.195799999999"/>
    <n v="32.158739999999696"/>
  </r>
  <r>
    <n v="4603"/>
    <s v="EMEA-2021-113327"/>
    <d v="2021-05-26T00:00:00"/>
    <n v="20210526"/>
    <s v="Bella Hodges"/>
    <s v="Sweden"/>
    <s v="Stockholm"/>
    <s v="EMEA"/>
    <s v="NOR"/>
    <s v="Cisco Systems"/>
    <x v="42"/>
    <s v="Tech"/>
    <s v="Enterprise"/>
    <s v="Support"/>
    <s v="A6NOG4PLWG"/>
    <n v="18.271999999999998"/>
    <n v="1"/>
    <n v="0.2"/>
    <n v="5.9383999999999997"/>
    <x v="33"/>
    <n v="12.333599999999899"/>
    <n v="3.7000799999999696"/>
  </r>
  <r>
    <n v="4607"/>
    <s v="EMEA-2021-135020"/>
    <d v="2021-05-28T00:00:00"/>
    <n v="20210528"/>
    <s v="Leonard Dyer"/>
    <s v="United Kingdom"/>
    <s v="Liverpool"/>
    <s v="EMEA"/>
    <s v="UKIR"/>
    <s v="Ford Motor"/>
    <x v="72"/>
    <s v="Manufacturing"/>
    <s v="SMB"/>
    <s v="Site Analytics"/>
    <s v="0MV40FOKDD"/>
    <n v="45.99"/>
    <n v="1"/>
    <n v="0"/>
    <n v="13.3371"/>
    <x v="33"/>
    <n v="32.652900000000002"/>
    <n v="9.7958700000000007"/>
  </r>
  <r>
    <n v="4611"/>
    <s v="AMER-2023-141852"/>
    <d v="2023-11-10T00:00:00"/>
    <n v="20231110"/>
    <s v="Anne Lee"/>
    <s v="United States"/>
    <s v="Richmond"/>
    <s v="AMER"/>
    <s v="NAMER"/>
    <s v="Oracle"/>
    <x v="29"/>
    <s v="Tech"/>
    <s v="SMB"/>
    <s v="SaaS Connector Pack"/>
    <s v="8CQ526OCCI"/>
    <n v="47.12"/>
    <n v="8"/>
    <n v="0"/>
    <n v="20.732800000000001"/>
    <x v="23"/>
    <n v="26.387199999999901"/>
    <n v="7.9161599999999694"/>
  </r>
  <r>
    <n v="4612"/>
    <s v="EMEA-2022-109407"/>
    <d v="2022-01-24T00:00:00"/>
    <n v="20220124"/>
    <s v="Ruth Vaughan"/>
    <s v="Ukraine"/>
    <s v="Kharkiv"/>
    <s v="EMEA"/>
    <s v="EU-EAST"/>
    <s v="Ford Motor"/>
    <x v="72"/>
    <s v="Manufacturing"/>
    <s v="Strategic"/>
    <s v="ContactMatcher"/>
    <s v="AQG0LZ8WK7"/>
    <n v="31.36"/>
    <n v="4"/>
    <n v="0"/>
    <n v="15.68"/>
    <x v="12"/>
    <n v="15.68"/>
    <n v="4.7039999999999997"/>
  </r>
  <r>
    <n v="4613"/>
    <s v="EMEA-2023-165953"/>
    <d v="2023-01-01T00:00:00"/>
    <n v="20230101"/>
    <s v="Sean Scott"/>
    <s v="Germany"/>
    <s v="Berlin"/>
    <s v="EMEA"/>
    <s v="EU-WEST"/>
    <s v="Prudential Financial"/>
    <x v="43"/>
    <s v="Finance"/>
    <s v="SMB"/>
    <s v="ChatBot Plugin"/>
    <s v="5TG9DHERUW"/>
    <n v="47.616"/>
    <n v="3"/>
    <n v="0.2"/>
    <n v="3.5712000000000002"/>
    <x v="44"/>
    <n v="44.044800000000002"/>
    <n v="13.21344"/>
  </r>
  <r>
    <n v="4615"/>
    <s v="APJ-2022-144540"/>
    <d v="2022-09-06T00:00:00"/>
    <n v="20220906"/>
    <s v="Anna Fisher"/>
    <s v="Japan"/>
    <s v="Tokyo"/>
    <s v="APJ"/>
    <s v="JAPN"/>
    <s v="General Motors"/>
    <x v="49"/>
    <s v="Manufacturing"/>
    <s v="Enterprise"/>
    <s v="OneView"/>
    <s v="CS5KGQ9KHB"/>
    <n v="62.79"/>
    <n v="3"/>
    <n v="0.8"/>
    <n v="-166.39349999999999"/>
    <x v="21"/>
    <n v="229.18349999999899"/>
    <n v="68.755049999999699"/>
  </r>
  <r>
    <n v="4617"/>
    <s v="APJ-2021-159863"/>
    <d v="2021-09-04T00:00:00"/>
    <n v="20210904"/>
    <s v="Joe Ross"/>
    <s v="Japan"/>
    <s v="Tokyo"/>
    <s v="APJ"/>
    <s v="JAPN"/>
    <s v="Wells Fargo"/>
    <x v="9"/>
    <s v="Finance"/>
    <s v="Strategic"/>
    <s v="Data Smasher"/>
    <s v="ZS4PTA9TQ2"/>
    <n v="134.376"/>
    <n v="3"/>
    <n v="0.2"/>
    <n v="6.7187999999999999"/>
    <x v="11"/>
    <n v="127.6572"/>
    <n v="38.297159999999998"/>
  </r>
  <r>
    <n v="4618"/>
    <s v="APJ-2021-117800"/>
    <d v="2021-09-21T00:00:00"/>
    <n v="20210921"/>
    <s v="David Lee"/>
    <s v="South Korea"/>
    <s v="Busan"/>
    <s v="APJ"/>
    <s v="APAC"/>
    <s v="BMW"/>
    <x v="62"/>
    <s v="Manufacturing"/>
    <s v="Enterprise"/>
    <s v="Site Analytics"/>
    <s v="K29596RBTP"/>
    <n v="589.9"/>
    <n v="2"/>
    <n v="0"/>
    <n v="147.47499999999999"/>
    <x v="11"/>
    <n v="442.42499999999899"/>
    <n v="132.72749999999968"/>
  </r>
  <r>
    <n v="4620"/>
    <s v="AMER-2023-145219"/>
    <d v="2023-12-25T00:00:00"/>
    <n v="20231225"/>
    <s v="Brian Short"/>
    <s v="United States"/>
    <s v="New York City"/>
    <s v="AMER"/>
    <s v="NAMER"/>
    <s v="Merck"/>
    <x v="59"/>
    <s v="Healthcare"/>
    <s v="Enterprise"/>
    <s v="Alchemy"/>
    <s v="XPUC29WANE"/>
    <n v="2879.9520000000002"/>
    <n v="6"/>
    <n v="0.2"/>
    <n v="1007.9832"/>
    <x v="22"/>
    <n v="1871.9688000000001"/>
    <n v="561.59064000000001"/>
  </r>
  <r>
    <n v="4622"/>
    <s v="APJ-2021-161214"/>
    <d v="2021-10-05T00:00:00"/>
    <n v="20211005"/>
    <s v="Vanessa White"/>
    <s v="Philippines"/>
    <s v="Manila"/>
    <s v="APJ"/>
    <s v="APAC"/>
    <s v="Pfizer"/>
    <x v="6"/>
    <s v="Healthcare"/>
    <s v="Strategic"/>
    <s v="Marketing Suite - Gold"/>
    <s v="ZBICG6UG4P"/>
    <n v="77.55"/>
    <n v="5"/>
    <n v="0"/>
    <n v="21.713999999999999"/>
    <x v="2"/>
    <n v="55.835999999999999"/>
    <n v="16.750799999999998"/>
  </r>
  <r>
    <n v="4623"/>
    <s v="EMEA-2023-147228"/>
    <d v="2023-09-10T00:00:00"/>
    <n v="20230910"/>
    <s v="Zoe Hodges"/>
    <s v="South Africa"/>
    <s v="Johannesburg"/>
    <s v="EMEA"/>
    <s v="MEA"/>
    <s v="Royal Dutch Shell"/>
    <x v="2"/>
    <s v="Energy"/>
    <s v="SMB"/>
    <s v="Support"/>
    <s v="N3EH0UGKSQ"/>
    <n v="8.8320000000000007"/>
    <n v="3"/>
    <n v="0.2"/>
    <n v="-1.9872000000000001"/>
    <x v="15"/>
    <n v="10.8192"/>
    <n v="3.2457600000000002"/>
  </r>
  <r>
    <n v="4627"/>
    <s v="EMEA-2022-101336"/>
    <d v="2022-11-14T00:00:00"/>
    <n v="20221114"/>
    <s v="Andrea Reid"/>
    <s v="United Kingdom"/>
    <s v="London"/>
    <s v="EMEA"/>
    <s v="UKIR"/>
    <s v="HSBC Holdings"/>
    <x v="77"/>
    <s v="Finance"/>
    <s v="Strategic"/>
    <s v="Marketing Suite - Gold"/>
    <s v="36J2EK62IQ"/>
    <n v="77.55"/>
    <n v="5"/>
    <n v="0"/>
    <n v="20.163"/>
    <x v="0"/>
    <n v="57.387"/>
    <n v="17.216100000000001"/>
  </r>
  <r>
    <n v="4631"/>
    <s v="AMER-2021-126235"/>
    <d v="2021-10-15T00:00:00"/>
    <n v="20211015"/>
    <s v="William Robertson"/>
    <s v="Brazil"/>
    <s v="SÃ£o Paulo"/>
    <s v="AMER"/>
    <s v="LATAM"/>
    <s v="General Electric"/>
    <x v="89"/>
    <s v="Finance"/>
    <s v="SMB"/>
    <s v="SaaS Connector Pack"/>
    <s v="KDZIUYON7S"/>
    <n v="17.14"/>
    <n v="2"/>
    <n v="0"/>
    <n v="6.1703999999999999"/>
    <x v="2"/>
    <n v="10.9696"/>
    <n v="3.29088"/>
  </r>
  <r>
    <n v="4632"/>
    <s v="AMER-2023-168396"/>
    <d v="2023-08-04T00:00:00"/>
    <n v="20230804"/>
    <s v="Leonard Nash"/>
    <s v="United States"/>
    <s v="Los Angeles"/>
    <s v="AMER"/>
    <s v="NAMER"/>
    <s v="Berkshire Hathaway"/>
    <x v="90"/>
    <s v="Finance"/>
    <s v="SMB"/>
    <s v="FinanceHub"/>
    <s v="33BH6D7HY5"/>
    <n v="51.75"/>
    <n v="5"/>
    <n v="0"/>
    <n v="24.84"/>
    <x v="43"/>
    <n v="26.91"/>
    <n v="8.0730000000000004"/>
  </r>
  <r>
    <n v="4634"/>
    <s v="AMER-2021-130456"/>
    <d v="2021-08-21T00:00:00"/>
    <n v="20210821"/>
    <s v="Joe Ross"/>
    <s v="United States"/>
    <s v="Los Angeles"/>
    <s v="AMER"/>
    <s v="NAMER"/>
    <s v="Wells Fargo"/>
    <x v="9"/>
    <s v="Finance"/>
    <s v="Strategic"/>
    <s v="Marketing Suite"/>
    <s v="786XSP1UVS"/>
    <n v="586.39800000000002"/>
    <n v="6"/>
    <n v="0.15"/>
    <n v="34.494"/>
    <x v="37"/>
    <n v="551.904"/>
    <n v="165.5712"/>
  </r>
  <r>
    <n v="4636"/>
    <s v="AMER-2023-116288"/>
    <d v="2023-03-13T00:00:00"/>
    <n v="20230313"/>
    <s v="Leah Murray"/>
    <s v="United States"/>
    <s v="Los Angeles"/>
    <s v="AMER"/>
    <s v="NAMER"/>
    <s v="Bosch"/>
    <x v="76"/>
    <s v="Tech"/>
    <s v="Strategic"/>
    <s v="Marketing Suite - Gold"/>
    <s v="45VLZM5A9D"/>
    <n v="242.94"/>
    <n v="3"/>
    <n v="0"/>
    <n v="9.7175999999999991"/>
    <x v="42"/>
    <n v="233.22239999999999"/>
    <n v="69.966719999999995"/>
  </r>
  <r>
    <n v="4637"/>
    <s v="AMER-2023-168228"/>
    <d v="2023-04-28T00:00:00"/>
    <n v="20230428"/>
    <s v="Stephen Dyer"/>
    <s v="United States"/>
    <s v="New York City"/>
    <s v="AMER"/>
    <s v="NAMER"/>
    <s v="AT&amp;T"/>
    <x v="60"/>
    <s v="Communications"/>
    <s v="SMB"/>
    <s v="ChatBot Plugin"/>
    <s v="Q3JHUHQ95A"/>
    <n v="123.92"/>
    <n v="4"/>
    <n v="0"/>
    <n v="33.458399999999997"/>
    <x v="4"/>
    <n v="90.461600000000004"/>
    <n v="27.138480000000001"/>
  </r>
  <r>
    <n v="4640"/>
    <s v="EMEA-2022-102162"/>
    <d v="2022-09-12T00:00:00"/>
    <n v="20220912"/>
    <s v="John Dyer"/>
    <s v="Spain"/>
    <s v="Granada"/>
    <s v="EMEA"/>
    <s v="EU-WEST"/>
    <s v="BMW"/>
    <x v="62"/>
    <s v="Manufacturing"/>
    <s v="SMB"/>
    <s v="Alchemy"/>
    <s v="JNKW9884CR"/>
    <n v="1599.92"/>
    <n v="8"/>
    <n v="0"/>
    <n v="751.9624"/>
    <x v="21"/>
    <n v="847.95759999999996"/>
    <n v="254.38727999999998"/>
  </r>
  <r>
    <n v="4642"/>
    <s v="EMEA-2023-130141"/>
    <d v="2023-10-23T00:00:00"/>
    <n v="20231023"/>
    <s v="Steven Coleman"/>
    <s v="Russia"/>
    <s v="Nizhny Novogorod"/>
    <s v="EMEA"/>
    <s v="EU-EAST"/>
    <s v="American Express"/>
    <x v="55"/>
    <s v="Finance"/>
    <s v="SMB"/>
    <s v="ContactMatcher"/>
    <s v="RJQTGHZQBJ"/>
    <n v="3.1680000000000001"/>
    <n v="4"/>
    <n v="0.7"/>
    <n v="-2.5344000000000002"/>
    <x v="13"/>
    <n v="5.7023999999999999"/>
    <n v="1.71072"/>
  </r>
  <r>
    <n v="4644"/>
    <s v="AMER-2021-147501"/>
    <d v="2021-08-02T00:00:00"/>
    <n v="20210802"/>
    <s v="Brian Hunter"/>
    <s v="Canada"/>
    <s v="Toronto"/>
    <s v="AMER"/>
    <s v="NAMER"/>
    <s v="Walt Disney"/>
    <x v="91"/>
    <s v="Communications"/>
    <s v="SMB"/>
    <s v="ContactMatcher"/>
    <s v="UF9CRRKWKH"/>
    <n v="6.3680000000000003"/>
    <n v="2"/>
    <n v="0.2"/>
    <n v="2.1492"/>
    <x v="37"/>
    <n v="4.2187999999999999"/>
    <n v="1.2656399999999999"/>
  </r>
  <r>
    <n v="4646"/>
    <s v="EMEA-2022-143910"/>
    <d v="2022-08-13T00:00:00"/>
    <n v="20220813"/>
    <s v="Natalie Newman"/>
    <s v="United Kingdom"/>
    <s v="London"/>
    <s v="EMEA"/>
    <s v="UKIR"/>
    <s v="Nestle"/>
    <x v="38"/>
    <s v="Consumer Products"/>
    <s v="Enterprise"/>
    <s v="FinanceHub"/>
    <s v="AN1XPFU9VE"/>
    <n v="145.76400000000001"/>
    <n v="2"/>
    <n v="0.1"/>
    <n v="-8.0980000000000008"/>
    <x v="28"/>
    <n v="153.86199999999999"/>
    <n v="46.1586"/>
  </r>
  <r>
    <n v="4647"/>
    <s v="EMEA-2020-146885"/>
    <d v="2020-05-30T00:00:00"/>
    <n v="20200530"/>
    <s v="Dominic Hill"/>
    <s v="Spain"/>
    <s v="Murcia"/>
    <s v="EMEA"/>
    <s v="EU-WEST"/>
    <s v="Siemens"/>
    <x v="13"/>
    <s v="Manufacturing"/>
    <s v="Strategic"/>
    <s v="Support"/>
    <s v="TEYJ1326WH"/>
    <n v="13.62"/>
    <n v="3"/>
    <n v="0"/>
    <n v="6.1289999999999996"/>
    <x v="8"/>
    <n v="7.4909999999999997"/>
    <n v="2.2472999999999996"/>
  </r>
  <r>
    <n v="4648"/>
    <s v="EMEA-2022-139556"/>
    <d v="2022-04-27T00:00:00"/>
    <n v="20220427"/>
    <s v="Diane Hart"/>
    <s v="United Kingdom"/>
    <s v="London"/>
    <s v="EMEA"/>
    <s v="UKIR"/>
    <s v="Kroger"/>
    <x v="57"/>
    <s v="Retail"/>
    <s v="Enterprise"/>
    <s v="FinanceHub"/>
    <s v="4VOL0QLJZT"/>
    <n v="434.64600000000002"/>
    <n v="3"/>
    <n v="0.1"/>
    <n v="62.782200000000003"/>
    <x v="25"/>
    <n v="371.86380000000003"/>
    <n v="111.55914"/>
  </r>
  <r>
    <n v="4649"/>
    <s v="AMER-2023-129357"/>
    <d v="2023-05-15T00:00:00"/>
    <n v="20230515"/>
    <s v="Melanie Sharp"/>
    <s v="Canada"/>
    <s v="Toronto"/>
    <s v="AMER"/>
    <s v="NAMER"/>
    <s v="Carrefour"/>
    <x v="10"/>
    <s v="Retail"/>
    <s v="Strategic"/>
    <s v="Support"/>
    <s v="9FXMWT92GU"/>
    <n v="440.19"/>
    <n v="9"/>
    <n v="0"/>
    <n v="206.88929999999999"/>
    <x v="24"/>
    <n v="233.30070000000001"/>
    <n v="69.990210000000005"/>
  </r>
  <r>
    <n v="4651"/>
    <s v="AMER-2023-150987"/>
    <d v="2023-04-09T00:00:00"/>
    <n v="20230409"/>
    <s v="Alexander Pullman"/>
    <s v="United States"/>
    <s v="Los Angeles"/>
    <s v="AMER"/>
    <s v="NAMER"/>
    <s v="Ford Motor"/>
    <x v="72"/>
    <s v="Manufacturing"/>
    <s v="Enterprise"/>
    <s v="Support"/>
    <s v="2AYXL1U1WS"/>
    <n v="244.55"/>
    <n v="5"/>
    <n v="0"/>
    <n v="114.9385"/>
    <x v="4"/>
    <n v="129.61150000000001"/>
    <n v="38.883450000000003"/>
  </r>
  <r>
    <n v="4653"/>
    <s v="AMER-2023-132647"/>
    <d v="2023-02-18T00:00:00"/>
    <n v="20230218"/>
    <s v="Anna Fisher"/>
    <s v="Argentina"/>
    <s v="CÃ³rdoba"/>
    <s v="AMER"/>
    <s v="LATAM"/>
    <s v="General Motors"/>
    <x v="49"/>
    <s v="Manufacturing"/>
    <s v="Enterprise"/>
    <s v="Support"/>
    <s v="FFCG5RTCI7"/>
    <n v="11.76"/>
    <n v="2"/>
    <n v="0"/>
    <n v="5.7624000000000004"/>
    <x v="31"/>
    <n v="5.9975999999999896"/>
    <n v="1.7992799999999969"/>
  </r>
  <r>
    <n v="4655"/>
    <s v="AMER-2023-159107"/>
    <d v="2023-06-25T00:00:00"/>
    <n v="20230625"/>
    <s v="Leonard Parsons"/>
    <s v="United States"/>
    <s v="Los Angeles"/>
    <s v="AMER"/>
    <s v="NAMER"/>
    <s v="Ford Motor"/>
    <x v="72"/>
    <s v="Manufacturing"/>
    <s v="SMB"/>
    <s v="Storage"/>
    <s v="G85Z6C8JAO"/>
    <n v="2.88"/>
    <n v="1"/>
    <n v="0"/>
    <n v="1.3535999999999999"/>
    <x v="27"/>
    <n v="1.5264"/>
    <n v="0.45791999999999999"/>
  </r>
  <r>
    <n v="4656"/>
    <s v="APJ-2020-160738"/>
    <d v="2020-05-05T00:00:00"/>
    <n v="20200505"/>
    <s v="Penelope Terry"/>
    <s v="Australia"/>
    <s v="Melbourne"/>
    <s v="APJ"/>
    <s v="ANZ"/>
    <s v="ConocoPhillips"/>
    <x v="75"/>
    <s v="Energy"/>
    <s v="Strategic"/>
    <s v="Marketing Suite - Gold"/>
    <s v="I0J1G6IVWB"/>
    <n v="45.247999999999998"/>
    <n v="2"/>
    <n v="0.2"/>
    <n v="3.9592000000000001"/>
    <x v="8"/>
    <n v="41.288799999999902"/>
    <n v="12.38663999999997"/>
  </r>
  <r>
    <n v="4657"/>
    <s v="EMEA-2021-112130"/>
    <d v="2021-05-03T00:00:00"/>
    <n v="20210503"/>
    <s v="Alexander Hill"/>
    <s v="France"/>
    <s v="Paris"/>
    <s v="EMEA"/>
    <s v="EU-WEST"/>
    <s v="Philip Morris International"/>
    <x v="39"/>
    <s v="Consumer Products"/>
    <s v="SMB"/>
    <s v="ChatBot Plugin"/>
    <s v="4K8U5SZU2N"/>
    <n v="59.904000000000003"/>
    <n v="2"/>
    <n v="0.2"/>
    <n v="14.2272"/>
    <x v="33"/>
    <n v="45.6768"/>
    <n v="13.70304"/>
  </r>
  <r>
    <n v="4664"/>
    <s v="EMEA-2022-111409"/>
    <d v="2022-09-19T00:00:00"/>
    <n v="20220919"/>
    <s v="Peter McLean"/>
    <s v="Germany"/>
    <s v="Berlin"/>
    <s v="EMEA"/>
    <s v="EU-WEST"/>
    <s v="Pfizer"/>
    <x v="6"/>
    <s v="Healthcare"/>
    <s v="SMB"/>
    <s v="FinanceHub"/>
    <s v="K9KB6K0GAU"/>
    <n v="3"/>
    <n v="1"/>
    <n v="0.2"/>
    <n v="1.05"/>
    <x v="21"/>
    <n v="1.95"/>
    <n v="0.58499999999999996"/>
  </r>
  <r>
    <n v="4665"/>
    <s v="EMEA-2022-116232"/>
    <d v="2022-09-23T00:00:00"/>
    <n v="20220923"/>
    <s v="Adrian Clarkson"/>
    <s v="Germany"/>
    <s v="Dresden"/>
    <s v="EMEA"/>
    <s v="EU-WEST"/>
    <s v="Allstate"/>
    <x v="61"/>
    <s v="Finance"/>
    <s v="SMB"/>
    <s v="ContactMatcher"/>
    <s v="D7NOR8ZUW8"/>
    <n v="7.5060000000000002"/>
    <n v="9"/>
    <n v="0.7"/>
    <n v="-6.0048000000000004"/>
    <x v="21"/>
    <n v="13.5108"/>
    <n v="4.0532399999999997"/>
  </r>
  <r>
    <n v="4667"/>
    <s v="AMER-2022-116547"/>
    <d v="2022-01-10T00:00:00"/>
    <n v="20220110"/>
    <s v="Melanie Sharp"/>
    <s v="Canada"/>
    <s v="Toronto"/>
    <s v="AMER"/>
    <s v="NAMER"/>
    <s v="Carrefour"/>
    <x v="10"/>
    <s v="Retail"/>
    <s v="Strategic"/>
    <s v="SaaS Connector Pack"/>
    <s v="19S4857WZB"/>
    <n v="79.92"/>
    <n v="4"/>
    <n v="0"/>
    <n v="34.365600000000001"/>
    <x v="12"/>
    <n v="45.554400000000001"/>
    <n v="13.666320000000001"/>
  </r>
  <r>
    <n v="4669"/>
    <s v="APJ-2023-133200"/>
    <d v="2023-05-07T00:00:00"/>
    <n v="20230507"/>
    <s v="Victoria Wilkins"/>
    <s v="Japan"/>
    <s v="Saitama"/>
    <s v="APJ"/>
    <s v="JAPN"/>
    <s v="Valero Energy"/>
    <x v="37"/>
    <s v="Energy"/>
    <s v="Strategic"/>
    <s v="ContactMatcher"/>
    <s v="7UKH01Z3OF"/>
    <n v="11.06"/>
    <n v="10"/>
    <n v="0.8"/>
    <n v="-18.802"/>
    <x v="24"/>
    <n v="29.861999999999998"/>
    <n v="8.9585999999999988"/>
  </r>
  <r>
    <n v="4672"/>
    <s v="AMER-2022-133550"/>
    <d v="2022-08-01T00:00:00"/>
    <n v="20220801"/>
    <s v="Trevor Langdon"/>
    <s v="Brazil"/>
    <s v="SÃ£o Paulo"/>
    <s v="AMER"/>
    <s v="LATAM"/>
    <s v="Target"/>
    <x v="67"/>
    <s v="Retail"/>
    <s v="SMB"/>
    <s v="OneView"/>
    <s v="PE4KMD20S8"/>
    <n v="283.14"/>
    <n v="4"/>
    <n v="0.1"/>
    <n v="72.358000000000004"/>
    <x v="28"/>
    <n v="210.78199999999899"/>
    <n v="63.234599999999695"/>
  </r>
  <r>
    <n v="4676"/>
    <s v="EMEA-2023-139416"/>
    <d v="2023-03-28T00:00:00"/>
    <n v="20230328"/>
    <s v="Carol Campbell"/>
    <s v="France"/>
    <s v="Paris"/>
    <s v="EMEA"/>
    <s v="EU-WEST"/>
    <s v="Home Depot"/>
    <x v="8"/>
    <s v="Retail"/>
    <s v="SMB"/>
    <s v="SaaS Connector Pack"/>
    <s v="WLA8KA0CFH"/>
    <n v="15.007999999999999"/>
    <n v="2"/>
    <n v="0.2"/>
    <n v="1.5007999999999999"/>
    <x v="42"/>
    <n v="13.507199999999999"/>
    <n v="4.0521599999999998"/>
  </r>
  <r>
    <n v="4677"/>
    <s v="EMEA-2020-114510"/>
    <d v="2020-03-14T00:00:00"/>
    <n v="20200314"/>
    <s v="Wanda Sharp"/>
    <s v="Turkey"/>
    <s v="Izmir"/>
    <s v="EMEA"/>
    <s v="MEA"/>
    <s v="Mondelez International"/>
    <x v="25"/>
    <s v="Consumer Products"/>
    <s v="SMB"/>
    <s v="ContactMatcher"/>
    <s v="4C4RD4L1TK"/>
    <n v="33.088000000000001"/>
    <n v="4"/>
    <n v="0.2"/>
    <n v="11.167199999999999"/>
    <x v="34"/>
    <n v="21.9208"/>
    <n v="6.5762399999999994"/>
  </r>
  <r>
    <n v="4682"/>
    <s v="EMEA-2022-169215"/>
    <d v="2022-07-15T00:00:00"/>
    <n v="20220715"/>
    <s v="Joan Glover"/>
    <s v="United Kingdom"/>
    <s v="Cardiff"/>
    <s v="EMEA"/>
    <s v="UKIR"/>
    <s v="Coca-Cola"/>
    <x v="87"/>
    <s v="Consumer Products"/>
    <s v="SMB"/>
    <s v="Storage"/>
    <s v="NGL9Z9LQV5"/>
    <n v="29.61"/>
    <n v="9"/>
    <n v="0"/>
    <n v="13.3245"/>
    <x v="16"/>
    <n v="16.285499999999999"/>
    <n v="4.8856499999999992"/>
  </r>
  <r>
    <n v="4683"/>
    <s v="EMEA-2022-127698"/>
    <d v="2022-12-02T00:00:00"/>
    <n v="20221202"/>
    <s v="Molly Vance"/>
    <s v="Sweden"/>
    <s v="Stockholm"/>
    <s v="EMEA"/>
    <s v="NOR"/>
    <s v="Boeing"/>
    <x v="36"/>
    <s v="Manufacturing"/>
    <s v="SMB"/>
    <s v="Site Analytics"/>
    <s v="3OPIVMHESN"/>
    <n v="863.928"/>
    <n v="9"/>
    <n v="0.2"/>
    <n v="86.392799999999994"/>
    <x v="5"/>
    <n v="777.53520000000003"/>
    <n v="233.26056"/>
  </r>
  <r>
    <n v="4684"/>
    <s v="EMEA-2022-159912"/>
    <d v="2022-08-30T00:00:00"/>
    <n v="20220830"/>
    <s v="Robert McGrath"/>
    <s v="France"/>
    <s v="Paris"/>
    <s v="EMEA"/>
    <s v="EU-WEST"/>
    <s v="Walgreens"/>
    <x v="35"/>
    <s v="Retail"/>
    <s v="Strategic"/>
    <s v="ContactMatcher"/>
    <s v="9EDCN79G2R"/>
    <n v="241.92"/>
    <n v="4"/>
    <n v="0.4"/>
    <n v="-56.448"/>
    <x v="28"/>
    <n v="298.36799999999999"/>
    <n v="89.51039999999999"/>
  </r>
  <r>
    <n v="4688"/>
    <s v="APJ-2022-101987"/>
    <d v="2022-06-25T00:00:00"/>
    <n v="20220625"/>
    <s v="Austin Peters"/>
    <s v="India"/>
    <s v="Hyderabad"/>
    <s v="APJ"/>
    <s v="IND"/>
    <s v="Lowes"/>
    <x v="71"/>
    <s v="Retail"/>
    <s v="SMB"/>
    <s v="Site Analytics"/>
    <s v="FP39PB9JF0"/>
    <n v="440.91"/>
    <n v="9"/>
    <n v="0"/>
    <n v="123.45480000000001"/>
    <x v="1"/>
    <n v="317.45519999999999"/>
    <n v="95.236559999999997"/>
  </r>
  <r>
    <n v="4689"/>
    <s v="EMEA-2023-154851"/>
    <d v="2023-03-31T00:00:00"/>
    <n v="20230331"/>
    <s v="Rachel Blake"/>
    <s v="France"/>
    <s v="Nice"/>
    <s v="EMEA"/>
    <s v="EU-WEST"/>
    <s v="Humana"/>
    <x v="63"/>
    <s v="Healthcare"/>
    <s v="SMB"/>
    <s v="ContactMatcher"/>
    <s v="HV5ESOTM4L"/>
    <n v="5.7149999999999999"/>
    <n v="5"/>
    <n v="0.7"/>
    <n v="-4.7625000000000002"/>
    <x v="42"/>
    <n v="10.477499999999999"/>
    <n v="3.1432499999999997"/>
  </r>
  <r>
    <n v="4690"/>
    <s v="AMER-2020-138681"/>
    <d v="2020-12-20T00:00:00"/>
    <n v="20201220"/>
    <s v="Owen Ellison"/>
    <s v="Chile"/>
    <s v="Santiago"/>
    <s v="AMER"/>
    <s v="LATAM"/>
    <s v="Johnson &amp; Johnson"/>
    <x v="53"/>
    <s v="Healthcare"/>
    <s v="SMB"/>
    <s v="SaaS Connector Pack"/>
    <s v="1UKX9RUKR0"/>
    <n v="51.968000000000004"/>
    <n v="2"/>
    <n v="0.2"/>
    <n v="10.393599999999999"/>
    <x v="20"/>
    <n v="41.574399999999997"/>
    <n v="12.472319999999998"/>
  </r>
  <r>
    <n v="4695"/>
    <s v="AMER-2021-138121"/>
    <d v="2021-12-17T00:00:00"/>
    <n v="20211217"/>
    <s v="Gordon Parr"/>
    <s v="Brazil"/>
    <s v="SÃ£o Paulo"/>
    <s v="AMER"/>
    <s v="LATAM"/>
    <s v="Aetna"/>
    <x v="28"/>
    <s v="Healthcare"/>
    <s v="SMB"/>
    <s v="ContactMatcher"/>
    <s v="FN3JAJ98OI"/>
    <n v="29.52"/>
    <n v="4"/>
    <n v="0"/>
    <n v="14.4648"/>
    <x v="14"/>
    <n v="15.055199999999999"/>
    <n v="4.5165599999999992"/>
  </r>
  <r>
    <n v="4700"/>
    <s v="APJ-2023-140298"/>
    <d v="2023-05-12T00:00:00"/>
    <n v="20230512"/>
    <s v="Warren McGrath"/>
    <s v="Japan"/>
    <s v="Chiba"/>
    <s v="APJ"/>
    <s v="JAPN"/>
    <s v="Huawei"/>
    <x v="93"/>
    <s v="Tech"/>
    <s v="Enterprise"/>
    <s v="ChatBot Plugin"/>
    <s v="E3AO4HPEF5"/>
    <n v="5.2480000000000002"/>
    <n v="2"/>
    <n v="0.2"/>
    <n v="0.59040000000000004"/>
    <x v="24"/>
    <n v="4.6576000000000004"/>
    <n v="1.3972800000000001"/>
  </r>
  <r>
    <n v="4704"/>
    <s v="APJ-2022-166240"/>
    <d v="2022-06-25T00:00:00"/>
    <n v="20220625"/>
    <s v="Gavin Clark"/>
    <s v="Japan"/>
    <s v="Tokyo"/>
    <s v="APJ"/>
    <s v="JAPN"/>
    <s v="Nestle"/>
    <x v="38"/>
    <s v="Consumer Products"/>
    <s v="Strategic"/>
    <s v="OneView"/>
    <s v="3G9AUI2WVE"/>
    <n v="8.7119999999999997"/>
    <n v="2"/>
    <n v="0.8"/>
    <n v="-19.602"/>
    <x v="1"/>
    <n v="28.314"/>
    <n v="8.4941999999999993"/>
  </r>
  <r>
    <n v="4705"/>
    <s v="EMEA-2022-158435"/>
    <d v="2022-05-18T00:00:00"/>
    <n v="20220518"/>
    <s v="Sue Anderson"/>
    <s v="Saudi Arabia"/>
    <s v="Riyadh"/>
    <s v="EMEA"/>
    <s v="MEA"/>
    <s v="BMW"/>
    <x v="62"/>
    <s v="Manufacturing"/>
    <s v="SMB"/>
    <s v="Support"/>
    <s v="LH11885V84"/>
    <n v="65.17"/>
    <n v="7"/>
    <n v="0"/>
    <n v="18.8993"/>
    <x v="35"/>
    <n v="46.270699999999998"/>
    <n v="13.881209999999999"/>
  </r>
  <r>
    <n v="4708"/>
    <s v="AMER-2023-138149"/>
    <d v="2023-06-30T00:00:00"/>
    <n v="20230630"/>
    <s v="Leonard Kelly"/>
    <s v="United States"/>
    <s v="New York City"/>
    <s v="AMER"/>
    <s v="NAMER"/>
    <s v="ConocoPhillips"/>
    <x v="75"/>
    <s v="Energy"/>
    <s v="SMB"/>
    <s v="ContactMatcher"/>
    <s v="NRV4RFWVE3"/>
    <n v="895.92"/>
    <n v="5"/>
    <n v="0.2"/>
    <n v="302.37299999999999"/>
    <x v="27"/>
    <n v="593.54700000000003"/>
    <n v="178.0641"/>
  </r>
  <r>
    <n v="4712"/>
    <s v="EMEA-2020-112403"/>
    <d v="2020-03-31T00:00:00"/>
    <n v="20200331"/>
    <s v="Nicola Pullman"/>
    <s v="France"/>
    <s v="Paris"/>
    <s v="EMEA"/>
    <s v="EU-WEST"/>
    <s v="ConocoPhillips"/>
    <x v="75"/>
    <s v="Energy"/>
    <s v="SMB"/>
    <s v="ContactMatcher"/>
    <s v="70I5FHTYWV"/>
    <n v="0.85199999999999998"/>
    <n v="1"/>
    <n v="0.7"/>
    <n v="-0.59640000000000004"/>
    <x v="34"/>
    <n v="1.4483999999999999"/>
    <n v="0.43451999999999996"/>
  </r>
  <r>
    <n v="4713"/>
    <s v="APJ-2020-108273"/>
    <d v="2020-12-16T00:00:00"/>
    <n v="20201216"/>
    <s v="Joshua Short"/>
    <s v="Japan"/>
    <s v="Kanagawa"/>
    <s v="APJ"/>
    <s v="JAPN"/>
    <s v="Kroger"/>
    <x v="57"/>
    <s v="Retail"/>
    <s v="SMB"/>
    <s v="Support"/>
    <s v="PITJO02JSD"/>
    <n v="36.287999999999997"/>
    <n v="7"/>
    <n v="0.2"/>
    <n v="12.700799999999999"/>
    <x v="20"/>
    <n v="23.5871999999999"/>
    <n v="7.0761599999999696"/>
  </r>
  <r>
    <n v="4715"/>
    <s v="EMEA-2023-121643"/>
    <d v="2023-05-19T00:00:00"/>
    <n v="20230519"/>
    <s v="Carolyn Parr"/>
    <s v="Belgium"/>
    <s v="Brussels"/>
    <s v="EMEA"/>
    <s v="EU-WEST"/>
    <s v="Valero Energy"/>
    <x v="37"/>
    <s v="Energy"/>
    <s v="SMB"/>
    <s v="Site Analytics"/>
    <s v="ISQW848QTY"/>
    <n v="344.70400000000001"/>
    <n v="2"/>
    <n v="0.2"/>
    <n v="38.779200000000003"/>
    <x v="24"/>
    <n v="305.9248"/>
    <n v="91.777439999999999"/>
  </r>
  <r>
    <n v="4716"/>
    <s v="EMEA-2021-122910"/>
    <d v="2021-05-12T00:00:00"/>
    <n v="20210512"/>
    <s v="Bella Payne"/>
    <s v="Russia"/>
    <s v="Moscow"/>
    <s v="EMEA"/>
    <s v="EU-EAST"/>
    <s v="AmerisourceBergen"/>
    <x v="52"/>
    <s v="Healthcare"/>
    <s v="SMB"/>
    <s v="Site Analytics"/>
    <s v="X42TCQH8ZR"/>
    <n v="201.584"/>
    <n v="2"/>
    <n v="0.2"/>
    <n v="20.1584"/>
    <x v="33"/>
    <n v="181.4256"/>
    <n v="54.427680000000002"/>
  </r>
  <r>
    <n v="4717"/>
    <s v="AMER-2023-143126"/>
    <d v="2023-12-04T00:00:00"/>
    <n v="20231204"/>
    <s v="Harry Buckland"/>
    <s v="Canada"/>
    <s v="Toronto"/>
    <s v="AMER"/>
    <s v="NAMER"/>
    <s v="News Corp."/>
    <x v="94"/>
    <s v="Misc"/>
    <s v="Enterprise"/>
    <s v="ContactMatcher"/>
    <s v="ARF9NE47BB"/>
    <n v="521.96"/>
    <n v="2"/>
    <n v="0"/>
    <n v="88.733199999999997"/>
    <x v="22"/>
    <n v="433.22680000000003"/>
    <n v="129.96804"/>
  </r>
  <r>
    <n v="4718"/>
    <s v="APJ-2021-129042"/>
    <d v="2021-12-12T00:00:00"/>
    <n v="20211212"/>
    <s v="Angela Davies"/>
    <s v="China"/>
    <s v="Beijing"/>
    <s v="APJ"/>
    <s v="APAC"/>
    <s v="Kroger"/>
    <x v="57"/>
    <s v="Retail"/>
    <s v="SMB"/>
    <s v="ChatBot Plugin"/>
    <s v="JBV50GTON0"/>
    <n v="8.2200000000000006"/>
    <n v="3"/>
    <n v="0"/>
    <n v="2.2193999999999998"/>
    <x v="14"/>
    <n v="6.0006000000000004"/>
    <n v="1.8001800000000001"/>
  </r>
  <r>
    <n v="4719"/>
    <s v="AMER-2021-109736"/>
    <d v="2021-10-10T00:00:00"/>
    <n v="20211010"/>
    <s v="Fiona Piper"/>
    <s v="United States"/>
    <s v="Los Angeles"/>
    <s v="AMER"/>
    <s v="NAMER"/>
    <s v="Siemens"/>
    <x v="13"/>
    <s v="Manufacturing"/>
    <s v="Strategic"/>
    <s v="Support"/>
    <s v="OXTC0P75RI"/>
    <n v="45.36"/>
    <n v="7"/>
    <n v="0"/>
    <n v="21.7728"/>
    <x v="2"/>
    <n v="23.587199999999999"/>
    <n v="7.0761599999999998"/>
  </r>
  <r>
    <n v="4720"/>
    <s v="AMER-2021-142601"/>
    <d v="2021-04-18T00:00:00"/>
    <n v="20210418"/>
    <s v="Audrey Bower"/>
    <s v="United States"/>
    <s v="New York City"/>
    <s v="AMER"/>
    <s v="NAMER"/>
    <s v="Alphabet"/>
    <x v="92"/>
    <s v="Tech"/>
    <s v="Enterprise"/>
    <s v="Marketing Suite - Gold"/>
    <s v="N0UDIC2HVI"/>
    <n v="947.17"/>
    <n v="7"/>
    <n v="0"/>
    <n v="9.4717000000000002"/>
    <x v="19"/>
    <n v="937.69829999999899"/>
    <n v="281.3094899999997"/>
  </r>
  <r>
    <n v="4722"/>
    <s v="APJ-2020-106229"/>
    <d v="2020-06-07T00:00:00"/>
    <n v="20200607"/>
    <s v="Amelia Lee"/>
    <s v="Australia"/>
    <s v="Melbourne"/>
    <s v="APJ"/>
    <s v="ANZ"/>
    <s v="Nestle"/>
    <x v="38"/>
    <s v="Consumer Products"/>
    <s v="SMB"/>
    <s v="ContactMatcher"/>
    <s v="OS32351R0L"/>
    <n v="268.935"/>
    <n v="3"/>
    <n v="0.5"/>
    <n v="-209.76929999999999"/>
    <x v="3"/>
    <n v="478.70429999999999"/>
    <n v="143.61129"/>
  </r>
  <r>
    <n v="4723"/>
    <s v="AMER-2023-135230"/>
    <d v="2023-09-02T00:00:00"/>
    <n v="20230902"/>
    <s v="Adrian Poole"/>
    <s v="Canada"/>
    <s v="Toronto"/>
    <s v="AMER"/>
    <s v="NAMER"/>
    <s v="Comcast"/>
    <x v="51"/>
    <s v="Communications"/>
    <s v="Enterprise"/>
    <s v="ChatBot Plugin"/>
    <s v="SGYH89BR2H"/>
    <n v="7.58"/>
    <n v="1"/>
    <n v="0"/>
    <n v="2.9561999999999999"/>
    <x v="15"/>
    <n v="4.6238000000000001"/>
    <n v="1.38714"/>
  </r>
  <r>
    <n v="4724"/>
    <s v="EMEA-2022-159653"/>
    <d v="2022-05-23T00:00:00"/>
    <n v="20220523"/>
    <s v="Caroline Burgess"/>
    <s v="Finland"/>
    <s v="Espoo"/>
    <s v="EMEA"/>
    <s v="NOR"/>
    <s v="J.P. Morgan Chase &amp; Co."/>
    <x v="56"/>
    <s v="Finance"/>
    <s v="SMB"/>
    <s v="FinanceHub"/>
    <s v="IJ4OIG63GC"/>
    <n v="14.73"/>
    <n v="3"/>
    <n v="0"/>
    <n v="7.2176999999999998"/>
    <x v="35"/>
    <n v="7.5122999999999998"/>
    <n v="2.2536899999999997"/>
  </r>
  <r>
    <n v="4725"/>
    <s v="EMEA-2022-131968"/>
    <d v="2022-11-12T00:00:00"/>
    <n v="20221112"/>
    <s v="Natalie Skinner"/>
    <s v="Germany"/>
    <s v="Cologne"/>
    <s v="EMEA"/>
    <s v="EU-WEST"/>
    <s v="Itochu"/>
    <x v="33"/>
    <s v="Finance"/>
    <s v="Enterprise"/>
    <s v="ContactMatcher"/>
    <s v="SM4GVKI9TA"/>
    <n v="9.8879999999999999"/>
    <n v="2"/>
    <n v="0.7"/>
    <n v="-6.9215999999999998"/>
    <x v="0"/>
    <n v="16.8096"/>
    <n v="5.0428799999999994"/>
  </r>
  <r>
    <n v="4727"/>
    <s v="EMEA-2020-119151"/>
    <d v="2020-11-25T00:00:00"/>
    <n v="20201125"/>
    <s v="Alexandra Sharp"/>
    <s v="United Kingdom"/>
    <s v="London"/>
    <s v="EMEA"/>
    <s v="UKIR"/>
    <s v="Caterpillar"/>
    <x v="95"/>
    <s v="Manufacturing"/>
    <s v="Enterprise"/>
    <s v="Marketing Suite - Gold"/>
    <s v="9L76V22C4E"/>
    <n v="1117.92"/>
    <n v="4"/>
    <n v="0"/>
    <n v="55.896000000000001"/>
    <x v="7"/>
    <n v="1062.0239999999999"/>
    <n v="318.60719999999998"/>
  </r>
  <r>
    <n v="4729"/>
    <s v="AMER-2020-123323"/>
    <d v="2020-11-07T00:00:00"/>
    <n v="20201107"/>
    <s v="Harry Brown"/>
    <s v="United States"/>
    <s v="Los Angeles"/>
    <s v="AMER"/>
    <s v="NAMER"/>
    <s v="Bank of America Corp."/>
    <x v="22"/>
    <s v="Finance"/>
    <s v="SMB"/>
    <s v="ContactMatcher"/>
    <s v="IK687OMES7"/>
    <n v="123.14400000000001"/>
    <n v="7"/>
    <n v="0.2"/>
    <n v="46.179000000000002"/>
    <x v="7"/>
    <n v="76.965000000000003"/>
    <n v="23.089500000000001"/>
  </r>
  <r>
    <n v="4730"/>
    <s v="APJ-2022-124681"/>
    <d v="2022-07-19T00:00:00"/>
    <n v="20220719"/>
    <s v="Tracey Skinner"/>
    <s v="Japan"/>
    <s v="Aichi"/>
    <s v="APJ"/>
    <s v="JAPN"/>
    <s v="Comcast"/>
    <x v="51"/>
    <s v="Communications"/>
    <s v="SMB"/>
    <s v="Data Smasher"/>
    <s v="APZ45UTS25"/>
    <n v="15.576000000000001"/>
    <n v="3"/>
    <n v="0.2"/>
    <n v="3.3098999999999998"/>
    <x v="16"/>
    <n v="12.2661"/>
    <n v="3.6798299999999999"/>
  </r>
  <r>
    <n v="4731"/>
    <s v="AMER-2021-103996"/>
    <d v="2021-03-29T00:00:00"/>
    <n v="20210329"/>
    <s v="Connor Paige"/>
    <s v="United States"/>
    <s v="Seattle"/>
    <s v="AMER"/>
    <s v="NAMER"/>
    <s v="AT&amp;T"/>
    <x v="60"/>
    <s v="Communications"/>
    <s v="SMB"/>
    <s v="Support"/>
    <s v="EO5S90GP58"/>
    <n v="212.64"/>
    <n v="6"/>
    <n v="0"/>
    <n v="99.940799999999996"/>
    <x v="29"/>
    <n v="112.699199999999"/>
    <n v="33.809759999999699"/>
  </r>
  <r>
    <n v="4735"/>
    <s v="EMEA-2022-120530"/>
    <d v="2022-04-08T00:00:00"/>
    <n v="20220408"/>
    <s v="Simon Peters"/>
    <s v="United Kingdom"/>
    <s v="London"/>
    <s v="EMEA"/>
    <s v="UKIR"/>
    <s v="Pemex"/>
    <x v="18"/>
    <s v="Energy"/>
    <s v="Strategic"/>
    <s v="FinanceHub"/>
    <s v="7CBP4D0LB3"/>
    <n v="658.74599999999998"/>
    <n v="3"/>
    <n v="0.1"/>
    <n v="146.38800000000001"/>
    <x v="25"/>
    <n v="512.35799999999995"/>
    <n v="153.70739999999998"/>
  </r>
  <r>
    <n v="4736"/>
    <s v="EMEA-2021-155054"/>
    <d v="2021-06-13T00:00:00"/>
    <n v="20210613"/>
    <s v="Wanda Hardacre"/>
    <s v="Denmark"/>
    <s v="Copenhagen"/>
    <s v="EMEA"/>
    <s v="EU-WEST"/>
    <s v="Costco Wholesale"/>
    <x v="11"/>
    <s v="Retail"/>
    <s v="Enterprise"/>
    <s v="ContactMatcher"/>
    <s v="QM2W8QSRRU"/>
    <n v="8.26"/>
    <n v="2"/>
    <n v="0"/>
    <n v="3.8822000000000001"/>
    <x v="40"/>
    <n v="4.3777999999999997"/>
    <n v="1.31334"/>
  </r>
  <r>
    <n v="4739"/>
    <s v="AMER-2021-105725"/>
    <d v="2021-02-18T00:00:00"/>
    <n v="20210218"/>
    <s v="Anna Hemmings"/>
    <s v="United States"/>
    <s v="Jacksonville"/>
    <s v="AMER"/>
    <s v="NAMER"/>
    <s v="Microsoft"/>
    <x v="5"/>
    <s v="Tech"/>
    <s v="SMB"/>
    <s v="FinanceHub"/>
    <s v="KH4EJP4GK9"/>
    <n v="61.06"/>
    <n v="2"/>
    <n v="0"/>
    <n v="28.087599999999998"/>
    <x v="36"/>
    <n v="32.9724"/>
    <n v="9.8917199999999994"/>
  </r>
  <r>
    <n v="4741"/>
    <s v="AMER-2023-164364"/>
    <d v="2023-11-13T00:00:00"/>
    <n v="20231113"/>
    <s v="Jacob Vaughan"/>
    <s v="Canada"/>
    <s v="Toronto"/>
    <s v="AMER"/>
    <s v="NAMER"/>
    <s v="BNP Paribas"/>
    <x v="3"/>
    <s v="Finance"/>
    <s v="SMB"/>
    <s v="FinanceHub"/>
    <s v="FGHFLIQHK5"/>
    <n v="9.9600000000000009"/>
    <n v="2"/>
    <n v="0"/>
    <n v="4.5815999999999999"/>
    <x v="23"/>
    <n v="5.3784000000000001"/>
    <n v="1.6135200000000001"/>
  </r>
  <r>
    <n v="4744"/>
    <s v="EMEA-2023-168123"/>
    <d v="2023-03-06T00:00:00"/>
    <n v="20230306"/>
    <s v="Christian Gill"/>
    <s v="Luxembourg"/>
    <s v="Luxembourg"/>
    <s v="EMEA"/>
    <s v="EU-WEST"/>
    <s v="Cisco Systems"/>
    <x v="42"/>
    <s v="Tech"/>
    <s v="SMB"/>
    <s v="Storage"/>
    <s v="DYSKM93W6N"/>
    <n v="7.9"/>
    <n v="2"/>
    <n v="0"/>
    <n v="2.528"/>
    <x v="42"/>
    <n v="5.3719999999999999"/>
    <n v="1.6115999999999999"/>
  </r>
  <r>
    <n v="4748"/>
    <s v="AMER-2022-120005"/>
    <d v="2022-03-04T00:00:00"/>
    <n v="20220304"/>
    <s v="Victor Walsh"/>
    <s v="United States"/>
    <s v="Los Angeles"/>
    <s v="AMER"/>
    <s v="NAMER"/>
    <s v="Allianz"/>
    <x v="65"/>
    <s v="Finance"/>
    <s v="Strategic"/>
    <s v="Support"/>
    <s v="6U5CASOST4"/>
    <n v="25.35"/>
    <n v="3"/>
    <n v="0"/>
    <n v="7.6050000000000004"/>
    <x v="17"/>
    <n v="17.745000000000001"/>
    <n v="5.3235000000000001"/>
  </r>
  <r>
    <n v="4750"/>
    <s v="AMER-2022-123526"/>
    <d v="2022-12-25T00:00:00"/>
    <n v="20221225"/>
    <s v="Sam Rampling"/>
    <s v="Canada"/>
    <s v="Toronto"/>
    <s v="AMER"/>
    <s v="NAMER"/>
    <s v="Aviva"/>
    <x v="24"/>
    <s v="Finance"/>
    <s v="Strategic"/>
    <s v="Support"/>
    <s v="1X08WMMZ4C"/>
    <n v="33.4"/>
    <n v="5"/>
    <n v="0"/>
    <n v="16.032"/>
    <x v="5"/>
    <n v="17.367999999999999"/>
    <n v="5.210399999999999"/>
  </r>
  <r>
    <n v="4751"/>
    <s v="AMER-2022-127649"/>
    <d v="2022-10-08T00:00:00"/>
    <n v="20221008"/>
    <s v="Richard Carr"/>
    <s v="Canada"/>
    <s v="Montreal"/>
    <s v="AMER"/>
    <s v="NAMER"/>
    <s v="Petrobras"/>
    <x v="85"/>
    <s v="Energy"/>
    <s v="Strategic"/>
    <s v="Big Ol Database"/>
    <s v="6VOCNGUE4K"/>
    <n v="837.6"/>
    <n v="3"/>
    <n v="0.2"/>
    <n v="62.82"/>
    <x v="32"/>
    <n v="774.78"/>
    <n v="232.43399999999997"/>
  </r>
  <r>
    <n v="4752"/>
    <s v="EMEA-2022-159989"/>
    <d v="2022-12-10T00:00:00"/>
    <n v="20221210"/>
    <s v="Jonathan Ferguson"/>
    <s v="South Africa"/>
    <s v="Cape Town"/>
    <s v="EMEA"/>
    <s v="MEA"/>
    <s v="McKesson"/>
    <x v="12"/>
    <s v="Consumer Products"/>
    <s v="SMB"/>
    <s v="Site Analytics"/>
    <s v="HBVCOUG2ZK"/>
    <n v="40.68"/>
    <n v="3"/>
    <n v="0.2"/>
    <n v="-9.1530000000000005"/>
    <x v="5"/>
    <n v="49.832999999999998"/>
    <n v="14.9499"/>
  </r>
  <r>
    <n v="4753"/>
    <s v="EMEA-2023-103499"/>
    <d v="2023-11-21T00:00:00"/>
    <n v="20231121"/>
    <s v="Audrey Wilkins"/>
    <s v="South Africa"/>
    <s v="Cape Town"/>
    <s v="EMEA"/>
    <s v="MEA"/>
    <s v="Home Depot"/>
    <x v="8"/>
    <s v="Retail"/>
    <s v="SMB"/>
    <s v="FinanceHub"/>
    <s v="M3JSEZZRBY"/>
    <n v="209.56800000000001"/>
    <n v="2"/>
    <n v="0.2"/>
    <n v="-23.5764"/>
    <x v="23"/>
    <n v="233.14439999999999"/>
    <n v="69.94332"/>
  </r>
  <r>
    <n v="4754"/>
    <s v="APJ-2021-167220"/>
    <d v="2021-12-12T00:00:00"/>
    <n v="20211212"/>
    <s v="Gordon Jackson"/>
    <s v="Japan"/>
    <s v="Chiba"/>
    <s v="APJ"/>
    <s v="JAPN"/>
    <s v="Gazprom"/>
    <x v="45"/>
    <s v="Energy"/>
    <s v="SMB"/>
    <s v="Data Smasher"/>
    <s v="MTGDPZP9BW"/>
    <n v="22.367999999999999"/>
    <n v="4"/>
    <n v="0.2"/>
    <n v="6.4307999999999996"/>
    <x v="14"/>
    <n v="15.937199999999899"/>
    <n v="4.7811599999999697"/>
  </r>
  <r>
    <n v="4755"/>
    <s v="EMEA-2023-126354"/>
    <d v="2023-02-04T00:00:00"/>
    <n v="20230204"/>
    <s v="Benjamin Hughes"/>
    <s v="Germany"/>
    <s v="Dresden"/>
    <s v="EMEA"/>
    <s v="EU-WEST"/>
    <s v="Apple"/>
    <x v="73"/>
    <s v="Tech"/>
    <s v="SMB"/>
    <s v="ContactMatcher"/>
    <s v="DDSYY3UDXO"/>
    <n v="3.8820000000000001"/>
    <n v="2"/>
    <n v="0.7"/>
    <n v="-2.5880000000000001"/>
    <x v="31"/>
    <n v="6.47"/>
    <n v="1.9409999999999998"/>
  </r>
  <r>
    <n v="4757"/>
    <s v="EMEA-2023-169817"/>
    <d v="2023-09-22T00:00:00"/>
    <n v="20230922"/>
    <s v="Jonathan Ferguson"/>
    <s v="France"/>
    <s v="Paris"/>
    <s v="EMEA"/>
    <s v="EU-WEST"/>
    <s v="McKesson"/>
    <x v="12"/>
    <s v="Consumer Products"/>
    <s v="SMB"/>
    <s v="ContactMatcher"/>
    <s v="SKGEAI56XN"/>
    <n v="1.9079999999999999"/>
    <n v="2"/>
    <n v="0.7"/>
    <n v="-1.5264"/>
    <x v="15"/>
    <n v="3.4344000000000001"/>
    <n v="1.0303199999999999"/>
  </r>
  <r>
    <n v="4758"/>
    <s v="APJ-2023-144582"/>
    <d v="2023-05-01T00:00:00"/>
    <n v="20230501"/>
    <s v="Emma Langdon"/>
    <s v="Australia"/>
    <s v="Melbourne"/>
    <s v="APJ"/>
    <s v="ANZ"/>
    <s v="Samsung Electronics"/>
    <x v="19"/>
    <s v="Tech"/>
    <s v="Enterprise"/>
    <s v="ContactMatcher"/>
    <s v="H4KXVWU4VG"/>
    <n v="43.372"/>
    <n v="7"/>
    <n v="0.8"/>
    <n v="-69.395200000000003"/>
    <x v="24"/>
    <n v="112.7672"/>
    <n v="33.830159999999999"/>
  </r>
  <r>
    <n v="4759"/>
    <s v="EMEA-2020-121573"/>
    <d v="2020-11-03T00:00:00"/>
    <n v="20201103"/>
    <s v="Michael Lewis"/>
    <s v="United Kingdom"/>
    <s v="London"/>
    <s v="EMEA"/>
    <s v="UKIR"/>
    <s v="Nissan Motor"/>
    <x v="30"/>
    <s v="Transportation"/>
    <s v="SMB"/>
    <s v="Site Analytics"/>
    <s v="L9BVDB9IPX"/>
    <n v="783.96"/>
    <n v="4"/>
    <n v="0"/>
    <n v="219.50880000000001"/>
    <x v="7"/>
    <n v="564.45119999999997"/>
    <n v="169.33535999999998"/>
  </r>
  <r>
    <n v="4762"/>
    <s v="AMER-2022-117660"/>
    <d v="2022-12-31T00:00:00"/>
    <n v="20221231"/>
    <s v="Isaac Robertson"/>
    <s v="Mexico"/>
    <s v="Mexico City"/>
    <s v="AMER"/>
    <s v="LATAM"/>
    <s v="Daimler"/>
    <x v="34"/>
    <s v="Transportation"/>
    <s v="SMB"/>
    <s v="FinanceHub"/>
    <s v="FB3B7K5QEP"/>
    <n v="5.9039999999999999"/>
    <n v="2"/>
    <n v="0.2"/>
    <n v="1.9925999999999999"/>
    <x v="5"/>
    <n v="3.9114"/>
    <n v="1.1734199999999999"/>
  </r>
  <r>
    <n v="4764"/>
    <s v="AMER-2020-112851"/>
    <d v="2020-09-17T00:00:00"/>
    <n v="20200917"/>
    <s v="Amelia Lee"/>
    <s v="United States"/>
    <s v="Newark"/>
    <s v="AMER"/>
    <s v="NAMER"/>
    <s v="Nestle"/>
    <x v="38"/>
    <s v="Consumer Products"/>
    <s v="SMB"/>
    <s v="SaaS Connector Pack - Gold"/>
    <s v="4RECFX885B"/>
    <n v="182.94"/>
    <n v="3"/>
    <n v="0"/>
    <n v="85.981800000000007"/>
    <x v="30"/>
    <n v="96.958199999999906"/>
    <n v="29.087459999999972"/>
  </r>
  <r>
    <n v="4765"/>
    <s v="AMER-2023-123701"/>
    <d v="2023-11-25T00:00:00"/>
    <n v="20231125"/>
    <s v="Charles Churchill"/>
    <s v="United States"/>
    <s v="Los Angeles"/>
    <s v="AMER"/>
    <s v="NAMER"/>
    <s v="Lowes"/>
    <x v="71"/>
    <s v="Retail"/>
    <s v="SMB"/>
    <s v="ChatBot Plugin"/>
    <s v="AVMNLRYBH2"/>
    <n v="27.76"/>
    <n v="4"/>
    <n v="0"/>
    <n v="9.9936000000000007"/>
    <x v="23"/>
    <n v="17.766400000000001"/>
    <n v="5.3299200000000004"/>
  </r>
  <r>
    <n v="4766"/>
    <s v="EMEA-2021-118227"/>
    <d v="2021-04-24T00:00:00"/>
    <n v="20210424"/>
    <s v="Audrey Young"/>
    <s v="United Kingdom"/>
    <s v="London"/>
    <s v="EMEA"/>
    <s v="UKIR"/>
    <s v="Kroger"/>
    <x v="57"/>
    <s v="Retail"/>
    <s v="Enterprise"/>
    <s v="ChatBot Plugin"/>
    <s v="0JW146NA48"/>
    <n v="25.99"/>
    <n v="1"/>
    <n v="0"/>
    <n v="7.5370999999999997"/>
    <x v="19"/>
    <n v="18.4529"/>
    <n v="5.5358700000000001"/>
  </r>
  <r>
    <n v="4767"/>
    <s v="APJ-2021-123155"/>
    <d v="2021-03-09T00:00:00"/>
    <n v="20210309"/>
    <s v="Chloe May"/>
    <s v="Japan"/>
    <s v="Osaka"/>
    <s v="APJ"/>
    <s v="JAPN"/>
    <s v="Chevron"/>
    <x v="0"/>
    <s v="Energy"/>
    <s v="Strategic"/>
    <s v="Data Smasher"/>
    <s v="8LZLWDSJ6W"/>
    <n v="113.52"/>
    <n v="5"/>
    <n v="0.2"/>
    <n v="29.798999999999999"/>
    <x v="29"/>
    <n v="83.721000000000004"/>
    <n v="25.116299999999999"/>
  </r>
  <r>
    <n v="4769"/>
    <s v="EMEA-2023-158883"/>
    <d v="2023-06-03T00:00:00"/>
    <n v="20230603"/>
    <s v="Deirdre Ogden"/>
    <s v="Sweden"/>
    <s v="Stockholm"/>
    <s v="EMEA"/>
    <s v="NOR"/>
    <s v="Goldman Sachs Group"/>
    <x v="70"/>
    <s v="Finance"/>
    <s v="SMB"/>
    <s v="Support"/>
    <s v="Y0T0NZJPVZ"/>
    <n v="25.344000000000001"/>
    <n v="4"/>
    <n v="0.2"/>
    <n v="9.1872000000000007"/>
    <x v="27"/>
    <n v="16.1568"/>
    <n v="4.8470399999999998"/>
  </r>
  <r>
    <n v="4770"/>
    <s v="AMER-2022-114888"/>
    <d v="2022-09-20T00:00:00"/>
    <n v="20220920"/>
    <s v="Michael Morgan"/>
    <s v="United States"/>
    <s v="Los Angeles"/>
    <s v="AMER"/>
    <s v="NAMER"/>
    <s v="Merck"/>
    <x v="59"/>
    <s v="Healthcare"/>
    <s v="Enterprise"/>
    <s v="ContactMatcher"/>
    <s v="36GO243UKS"/>
    <n v="11.952"/>
    <n v="3"/>
    <n v="0.2"/>
    <n v="4.1832000000000003"/>
    <x v="21"/>
    <n v="7.7687999999999997"/>
    <n v="2.3306399999999998"/>
  </r>
  <r>
    <n v="4772"/>
    <s v="AMER-2020-167262"/>
    <d v="2020-10-31T00:00:00"/>
    <n v="20201031"/>
    <s v="Adrian Clarkson"/>
    <s v="Chile"/>
    <s v="Antofagasta"/>
    <s v="AMER"/>
    <s v="LATAM"/>
    <s v="Allstate"/>
    <x v="61"/>
    <s v="Finance"/>
    <s v="SMB"/>
    <s v="Site Analytics"/>
    <s v="PFQFZP8U6G"/>
    <n v="742.33600000000001"/>
    <n v="8"/>
    <n v="0.2"/>
    <n v="83.512799999999999"/>
    <x v="18"/>
    <n v="658.82320000000004"/>
    <n v="197.64696000000001"/>
  </r>
  <r>
    <n v="4773"/>
    <s v="APJ-2023-119746"/>
    <d v="2023-11-24T00:00:00"/>
    <n v="20231124"/>
    <s v="Eric Forsyth"/>
    <s v="Australia"/>
    <s v="Sydney"/>
    <s v="APJ"/>
    <s v="ANZ"/>
    <s v="Lukoil"/>
    <x v="86"/>
    <s v="Energy"/>
    <s v="SMB"/>
    <s v="SaaS Connector Pack"/>
    <s v="X04IVHBPPT"/>
    <n v="6.4640000000000004"/>
    <n v="1"/>
    <n v="0.6"/>
    <n v="-4.04"/>
    <x v="23"/>
    <n v="10.504"/>
    <n v="3.1511999999999998"/>
  </r>
  <r>
    <n v="4776"/>
    <s v="AMER-2023-108091"/>
    <d v="2023-11-17T00:00:00"/>
    <n v="20231117"/>
    <s v="Thomas Watson"/>
    <s v="United States"/>
    <s v="Virginia Beach"/>
    <s v="AMER"/>
    <s v="NAMER"/>
    <s v="Home Depot"/>
    <x v="8"/>
    <s v="Retail"/>
    <s v="Enterprise"/>
    <s v="ChatBot Plugin"/>
    <s v="77SJDFIRAU"/>
    <n v="23.36"/>
    <n v="4"/>
    <n v="0"/>
    <n v="6.0735999999999999"/>
    <x v="23"/>
    <n v="17.2864"/>
    <n v="5.1859200000000003"/>
  </r>
  <r>
    <n v="4777"/>
    <s v="EMEA-2022-101630"/>
    <d v="2022-02-19T00:00:00"/>
    <n v="20220219"/>
    <s v="Andrea Reid"/>
    <s v="United Kingdom"/>
    <s v="Newcastle"/>
    <s v="EMEA"/>
    <s v="UKIR"/>
    <s v="HSBC Holdings"/>
    <x v="77"/>
    <s v="Finance"/>
    <s v="Strategic"/>
    <s v="FinanceHub"/>
    <s v="VW59OY98B8"/>
    <n v="8.67"/>
    <n v="3"/>
    <n v="0"/>
    <n v="4.0749000000000004"/>
    <x v="47"/>
    <n v="4.5950999999999897"/>
    <n v="1.3785299999999969"/>
  </r>
  <r>
    <n v="4779"/>
    <s v="APJ-2023-132346"/>
    <d v="2023-11-08T00:00:00"/>
    <n v="20231108"/>
    <s v="Claire Welch"/>
    <s v="Philippines"/>
    <s v="Manila"/>
    <s v="APJ"/>
    <s v="APAC"/>
    <s v="Toyota Motor"/>
    <x v="7"/>
    <s v="Manufacturing"/>
    <s v="SMB"/>
    <s v="OneView"/>
    <s v="UPPEB0O6E1"/>
    <n v="100.94"/>
    <n v="7"/>
    <n v="0"/>
    <n v="33.310200000000002"/>
    <x v="23"/>
    <n v="67.629799999999904"/>
    <n v="20.288939999999972"/>
  </r>
  <r>
    <n v="4780"/>
    <s v="EMEA-2020-150301"/>
    <d v="2020-07-08T00:00:00"/>
    <n v="20200708"/>
    <s v="Olivia Hamilton"/>
    <s v="United Kingdom"/>
    <s v="Manchester"/>
    <s v="EMEA"/>
    <s v="UKIR"/>
    <s v="State Farm Insurance Cos."/>
    <x v="50"/>
    <s v="Finance"/>
    <s v="SMB"/>
    <s v="FinanceHub"/>
    <s v="QC7VLFJH87"/>
    <n v="63.881999999999998"/>
    <n v="1"/>
    <n v="0.1"/>
    <n v="10.647"/>
    <x v="39"/>
    <n v="53.234999999999999"/>
    <n v="15.970499999999999"/>
  </r>
  <r>
    <n v="4781"/>
    <s v="APJ-2020-159310"/>
    <d v="2020-11-07T00:00:00"/>
    <n v="20201107"/>
    <s v="Natalie Sanderson"/>
    <s v="Japan"/>
    <s v="Tokyo"/>
    <s v="APJ"/>
    <s v="JAPN"/>
    <s v="Aetna"/>
    <x v="28"/>
    <s v="Healthcare"/>
    <s v="SMB"/>
    <s v="FinanceHub"/>
    <s v="TGTL53VEN8"/>
    <n v="683.14400000000001"/>
    <n v="4"/>
    <n v="0.3"/>
    <n v="0"/>
    <x v="7"/>
    <n v="683.14400000000001"/>
    <n v="204.94319999999999"/>
  </r>
  <r>
    <n v="4784"/>
    <s v="APJ-2023-147984"/>
    <d v="2023-01-29T00:00:00"/>
    <n v="20230129"/>
    <s v="Dylan Ince"/>
    <s v="Indonesia"/>
    <s v="Surabaya"/>
    <s v="APJ"/>
    <s v="APAC"/>
    <s v="Procter &amp; Gamble"/>
    <x v="16"/>
    <s v="Consumer Products"/>
    <s v="SMB"/>
    <s v="Support"/>
    <s v="SW3EFPY32B"/>
    <n v="279.89999999999998"/>
    <n v="5"/>
    <n v="0"/>
    <n v="137.15100000000001"/>
    <x v="44"/>
    <n v="142.748999999999"/>
    <n v="42.824699999999702"/>
  </r>
  <r>
    <n v="4785"/>
    <s v="EMEA-2021-104346"/>
    <d v="2021-12-11T00:00:00"/>
    <n v="20211211"/>
    <s v="Adrian Abraham"/>
    <s v="Russia"/>
    <s v="St Petersburg"/>
    <s v="EMEA"/>
    <s v="EU-EAST"/>
    <s v="Microsoft"/>
    <x v="5"/>
    <s v="Tech"/>
    <s v="SMB"/>
    <s v="ChatBot Plugin"/>
    <s v="NO2KAB7GWW"/>
    <n v="13.12"/>
    <n v="5"/>
    <n v="0.2"/>
    <n v="1.1479999999999999"/>
    <x v="14"/>
    <n v="11.972"/>
    <n v="3.5915999999999997"/>
  </r>
  <r>
    <n v="4794"/>
    <s v="EMEA-2021-141684"/>
    <d v="2021-06-29T00:00:00"/>
    <n v="20210629"/>
    <s v="Alison Miller"/>
    <s v="United Kingdom"/>
    <s v="London"/>
    <s v="EMEA"/>
    <s v="UKIR"/>
    <s v="HSBC Holdings"/>
    <x v="77"/>
    <s v="Finance"/>
    <s v="SMB"/>
    <s v="Support"/>
    <s v="PGX057QDXB"/>
    <n v="24.96"/>
    <n v="4"/>
    <n v="0"/>
    <n v="11.231999999999999"/>
    <x v="40"/>
    <n v="13.728"/>
    <n v="4.1183999999999994"/>
  </r>
  <r>
    <n v="4795"/>
    <s v="AMER-2021-144722"/>
    <d v="2021-03-16T00:00:00"/>
    <n v="20210316"/>
    <s v="Benjamin Bower"/>
    <s v="United States"/>
    <s v="New York City"/>
    <s v="AMER"/>
    <s v="NAMER"/>
    <s v="Fannie Mae"/>
    <x v="27"/>
    <s v="Finance"/>
    <s v="Strategic"/>
    <s v="SaaS Connector Pack"/>
    <s v="WQZX24B7WP"/>
    <n v="43.13"/>
    <n v="1"/>
    <n v="0"/>
    <n v="18.114599999999999"/>
    <x v="29"/>
    <n v="25.0154"/>
    <n v="7.5046199999999992"/>
  </r>
  <r>
    <n v="4796"/>
    <s v="EMEA-2021-120516"/>
    <d v="2021-08-13T00:00:00"/>
    <n v="20210813"/>
    <s v="Carolyn Ross"/>
    <s v="Finland"/>
    <s v="Espoo"/>
    <s v="EMEA"/>
    <s v="NOR"/>
    <s v="Airbus"/>
    <x v="68"/>
    <s v="Manufacturing"/>
    <s v="SMB"/>
    <s v="ContactMatcher"/>
    <s v="4ITVWG2GZZ"/>
    <n v="5.64"/>
    <n v="3"/>
    <n v="0"/>
    <n v="2.7071999999999998"/>
    <x v="37"/>
    <n v="2.9327999999999999"/>
    <n v="0.87983999999999996"/>
  </r>
  <r>
    <n v="4797"/>
    <s v="EMEA-2022-148901"/>
    <d v="2022-05-15T00:00:00"/>
    <n v="20220515"/>
    <s v="Julian Nash"/>
    <s v="Germany"/>
    <s v="Berlin"/>
    <s v="EMEA"/>
    <s v="EU-WEST"/>
    <s v="Amazon"/>
    <x v="44"/>
    <s v="Tech"/>
    <s v="Strategic"/>
    <s v="ContactMatcher"/>
    <s v="6LCUIZQYFO"/>
    <n v="57.582000000000001"/>
    <n v="3"/>
    <n v="0.7"/>
    <n v="-44.1462"/>
    <x v="35"/>
    <n v="101.7282"/>
    <n v="30.518459999999997"/>
  </r>
  <r>
    <n v="4804"/>
    <s v="EMEA-2023-136364"/>
    <d v="2023-07-14T00:00:00"/>
    <n v="20230714"/>
    <s v="Theresa Cameron"/>
    <s v="France"/>
    <s v="Paris"/>
    <s v="EMEA"/>
    <s v="EU-WEST"/>
    <s v="Siemens"/>
    <x v="13"/>
    <s v="Manufacturing"/>
    <s v="SMB"/>
    <s v="Site Analytics"/>
    <s v="CEHY50X6T7"/>
    <n v="39.594000000000001"/>
    <n v="1"/>
    <n v="0.4"/>
    <n v="-7.2588999999999997"/>
    <x v="10"/>
    <n v="46.852899999999998"/>
    <n v="14.055869999999999"/>
  </r>
  <r>
    <n v="4806"/>
    <s v="AMER-2021-137708"/>
    <d v="2021-11-22T00:00:00"/>
    <n v="20211122"/>
    <s v="Rachel Cornish"/>
    <s v="United States"/>
    <s v="New York City"/>
    <s v="AMER"/>
    <s v="NAMER"/>
    <s v="Volkswagen"/>
    <x v="58"/>
    <s v="Manufacturing"/>
    <s v="SMB"/>
    <s v="Support"/>
    <s v="KD56KMHS94"/>
    <n v="37.94"/>
    <n v="2"/>
    <n v="0"/>
    <n v="18.211200000000002"/>
    <x v="6"/>
    <n v="19.7287999999999"/>
    <n v="5.9186399999999697"/>
  </r>
  <r>
    <n v="4809"/>
    <s v="EMEA-2020-149055"/>
    <d v="2020-11-23T00:00:00"/>
    <n v="20201123"/>
    <s v="Karen Edmunds"/>
    <s v="France"/>
    <s v="Paris"/>
    <s v="EMEA"/>
    <s v="EU-WEST"/>
    <s v="General Motors"/>
    <x v="49"/>
    <s v="Manufacturing"/>
    <s v="Strategic"/>
    <s v="SaaS Connector Pack - Gold"/>
    <s v="IOZSOTWMR5"/>
    <n v="62.808"/>
    <n v="3"/>
    <n v="0.2"/>
    <n v="21.197700000000001"/>
    <x v="7"/>
    <n v="41.610299999999903"/>
    <n v="12.48308999999997"/>
  </r>
  <r>
    <n v="4810"/>
    <s v="EMEA-2021-151589"/>
    <d v="2021-12-27T00:00:00"/>
    <n v="20211227"/>
    <s v="Joan Glover"/>
    <s v="Italy"/>
    <s v="Florence"/>
    <s v="EMEA"/>
    <s v="EU"/>
    <s v="Coca-Cola"/>
    <x v="87"/>
    <s v="Consumer Products"/>
    <s v="SMB"/>
    <s v="Support"/>
    <s v="TAP79Q9XJ7"/>
    <n v="195.64"/>
    <n v="4"/>
    <n v="0"/>
    <n v="91.950800000000001"/>
    <x v="14"/>
    <n v="103.689199999999"/>
    <n v="31.106759999999699"/>
  </r>
  <r>
    <n v="4812"/>
    <s v="EMEA-2022-121370"/>
    <d v="2022-11-15T00:00:00"/>
    <n v="20221115"/>
    <s v="Jennifer Watson"/>
    <s v="France"/>
    <s v="Paris"/>
    <s v="EMEA"/>
    <s v="EU-WEST"/>
    <s v="PepsiCo"/>
    <x v="88"/>
    <s v="Consumer Products"/>
    <s v="SMB"/>
    <s v="FinanceHub"/>
    <s v="X88CN0FJ4P"/>
    <n v="380.05799999999999"/>
    <n v="3"/>
    <n v="0.3"/>
    <n v="-21.717600000000001"/>
    <x v="0"/>
    <n v="401.7756"/>
    <n v="120.53268"/>
  </r>
  <r>
    <n v="4815"/>
    <s v="AMER-2022-111696"/>
    <d v="2022-05-09T00:00:00"/>
    <n v="20220509"/>
    <s v="Sue Miller"/>
    <s v="United States"/>
    <s v="New York City"/>
    <s v="AMER"/>
    <s v="NAMER"/>
    <s v="Cisco Systems"/>
    <x v="42"/>
    <s v="Tech"/>
    <s v="SMB"/>
    <s v="Support"/>
    <s v="N41M5XFBAQ"/>
    <n v="17.940000000000001"/>
    <n v="3"/>
    <n v="0"/>
    <n v="8.0730000000000004"/>
    <x v="35"/>
    <n v="9.8670000000000009"/>
    <n v="2.9601000000000002"/>
  </r>
  <r>
    <n v="4816"/>
    <s v="EMEA-2020-139598"/>
    <d v="2020-12-26T00:00:00"/>
    <n v="20201226"/>
    <s v="Ella Rees"/>
    <s v="France"/>
    <s v="Paris"/>
    <s v="EMEA"/>
    <s v="EU-WEST"/>
    <s v="Comcast"/>
    <x v="51"/>
    <s v="Communications"/>
    <s v="SMB"/>
    <s v="Support"/>
    <s v="BBW5W987DN"/>
    <n v="18.263999999999999"/>
    <n v="3"/>
    <n v="0.2"/>
    <n v="6.1641000000000004"/>
    <x v="20"/>
    <n v="12.0998999999999"/>
    <n v="3.6299699999999699"/>
  </r>
  <r>
    <n v="4820"/>
    <s v="EMEA-2023-117436"/>
    <d v="2023-06-09T00:00:00"/>
    <n v="20230609"/>
    <s v="Lily Hart"/>
    <s v="Saudi Arabia"/>
    <s v="Dhahran"/>
    <s v="EMEA"/>
    <s v="MEA"/>
    <s v="Home Depot"/>
    <x v="8"/>
    <s v="Retail"/>
    <s v="SMB"/>
    <s v="ContactMatcher"/>
    <s v="LFFANLX9DV"/>
    <n v="10.36"/>
    <n v="2"/>
    <n v="0"/>
    <n v="5.0763999999999996"/>
    <x v="27"/>
    <n v="5.2835999999999999"/>
    <n v="1.5850799999999998"/>
  </r>
  <r>
    <n v="4821"/>
    <s v="APJ-2021-140025"/>
    <d v="2021-04-07T00:00:00"/>
    <n v="20210407"/>
    <s v="Theresa McLean"/>
    <s v="Japan"/>
    <s v="Osaka"/>
    <s v="APJ"/>
    <s v="JAPN"/>
    <s v="Humana"/>
    <x v="63"/>
    <s v="Healthcare"/>
    <s v="SMB"/>
    <s v="OneView"/>
    <s v="JZQS3Y5GSA"/>
    <n v="463.24799999999999"/>
    <n v="8"/>
    <n v="0.8"/>
    <n v="-1181.2824000000001"/>
    <x v="19"/>
    <n v="1644.5304000000001"/>
    <n v="493.35912000000002"/>
  </r>
  <r>
    <n v="4823"/>
    <s v="AMER-2022-134222"/>
    <d v="2022-07-11T00:00:00"/>
    <n v="20220711"/>
    <s v="Thomas Roberts"/>
    <s v="Chile"/>
    <s v="Santiago"/>
    <s v="AMER"/>
    <s v="LATAM"/>
    <s v="Siemens"/>
    <x v="13"/>
    <s v="Manufacturing"/>
    <s v="Enterprise"/>
    <s v="ContactMatcher"/>
    <s v="36NZME7BED"/>
    <n v="44.856000000000002"/>
    <n v="6"/>
    <n v="0.7"/>
    <n v="-35.884799999999998"/>
    <x v="16"/>
    <n v="80.740799999999993"/>
    <n v="24.222239999999996"/>
  </r>
  <r>
    <n v="4824"/>
    <s v="AMER-2022-140018"/>
    <d v="2022-11-22T00:00:00"/>
    <n v="20221122"/>
    <s v="Evan Ince"/>
    <s v="Mexico"/>
    <s v="Mexico City"/>
    <s v="AMER"/>
    <s v="LATAM"/>
    <s v="Banco Santander"/>
    <x v="17"/>
    <s v="Finance"/>
    <s v="SMB"/>
    <s v="Big Ol Database"/>
    <s v="N97KOJE1B5"/>
    <n v="30.344999999999999"/>
    <n v="7"/>
    <n v="0.7"/>
    <n v="-24.276"/>
    <x v="0"/>
    <n v="54.620999999999903"/>
    <n v="16.38629999999997"/>
  </r>
  <r>
    <n v="4827"/>
    <s v="AMER-2023-136707"/>
    <d v="2023-11-13T00:00:00"/>
    <n v="20231113"/>
    <s v="Bernadette Scott"/>
    <s v="United States"/>
    <s v="New York City"/>
    <s v="AMER"/>
    <s v="NAMER"/>
    <s v="American Express"/>
    <x v="55"/>
    <s v="Finance"/>
    <s v="Strategic"/>
    <s v="ContactMatcher"/>
    <s v="8DHFIM9FG4"/>
    <n v="14.016"/>
    <n v="4"/>
    <n v="0.2"/>
    <n v="4.9055999999999997"/>
    <x v="23"/>
    <n v="9.1104000000000003"/>
    <n v="2.73312"/>
  </r>
  <r>
    <n v="4828"/>
    <s v="EMEA-2020-152562"/>
    <d v="2020-11-01T00:00:00"/>
    <n v="20201101"/>
    <s v="Keith Coleman"/>
    <s v="Ireland"/>
    <s v="Cork"/>
    <s v="EMEA"/>
    <s v="UKIR"/>
    <s v="Exxon Mobil"/>
    <x v="83"/>
    <s v="Energy"/>
    <s v="Strategic"/>
    <s v="Marketing Suite - Gold"/>
    <s v="5JGMQAVJG2"/>
    <n v="69.52"/>
    <n v="2"/>
    <n v="0"/>
    <n v="19.465599999999998"/>
    <x v="7"/>
    <n v="50.054400000000001"/>
    <n v="15.01632"/>
  </r>
  <r>
    <n v="4830"/>
    <s v="EMEA-2022-152408"/>
    <d v="2022-05-16T00:00:00"/>
    <n v="20220516"/>
    <s v="Caroline Smith"/>
    <s v="United Kingdom"/>
    <s v="London"/>
    <s v="EMEA"/>
    <s v="UKIR"/>
    <s v="J.P. Morgan Chase &amp; Co."/>
    <x v="56"/>
    <s v="Finance"/>
    <s v="SMB"/>
    <s v="ContactMatcher"/>
    <s v="UAWUQFUIVP"/>
    <n v="13.776"/>
    <n v="3"/>
    <n v="0.2"/>
    <n v="4.4771999999999998"/>
    <x v="35"/>
    <n v="9.2988"/>
    <n v="2.7896399999999999"/>
  </r>
  <r>
    <n v="4831"/>
    <s v="EMEA-2020-120278"/>
    <d v="2020-11-07T00:00:00"/>
    <n v="20201107"/>
    <s v="Leonard Springer"/>
    <s v="Italy"/>
    <s v="Catania"/>
    <s v="EMEA"/>
    <s v="EU"/>
    <s v="Tyson Foods"/>
    <x v="31"/>
    <s v="Consumer Products"/>
    <s v="SMB"/>
    <s v="OneView"/>
    <s v="3GHZCWZU0Z"/>
    <n v="245.88"/>
    <n v="6"/>
    <n v="0"/>
    <n v="68.846400000000003"/>
    <x v="7"/>
    <n v="177.03359999999901"/>
    <n v="53.110079999999705"/>
  </r>
  <r>
    <n v="4835"/>
    <s v="AMER-2023-167661"/>
    <d v="2023-10-06T00:00:00"/>
    <n v="20231006"/>
    <s v="Alexandra Sharp"/>
    <s v="United States"/>
    <s v="Los Angeles"/>
    <s v="AMER"/>
    <s v="NAMER"/>
    <s v="Caterpillar"/>
    <x v="95"/>
    <s v="Manufacturing"/>
    <s v="Enterprise"/>
    <s v="ContactMatcher"/>
    <s v="K70AY7LSV3"/>
    <n v="39.92"/>
    <n v="5"/>
    <n v="0.2"/>
    <n v="13.473000000000001"/>
    <x v="13"/>
    <n v="26.446999999999999"/>
    <n v="7.934099999999999"/>
  </r>
  <r>
    <n v="4838"/>
    <s v="AMER-2023-106831"/>
    <d v="2023-06-02T00:00:00"/>
    <n v="20230602"/>
    <s v="Theresa Murray"/>
    <s v="Mexico"/>
    <s v="Tijuana"/>
    <s v="AMER"/>
    <s v="LATAM"/>
    <s v="Siemens"/>
    <x v="13"/>
    <s v="Manufacturing"/>
    <s v="SMB"/>
    <s v="ContactMatcher"/>
    <s v="B8J3THNV1E"/>
    <n v="3.798"/>
    <n v="2"/>
    <n v="0.7"/>
    <n v="-2.6585999999999999"/>
    <x v="27"/>
    <n v="6.4565999999999999"/>
    <n v="1.9369799999999999"/>
  </r>
  <r>
    <n v="4841"/>
    <s v="EMEA-2023-154123"/>
    <d v="2023-11-21T00:00:00"/>
    <n v="20231121"/>
    <s v="Angela Churchill"/>
    <s v="Ireland"/>
    <s v="Dublin"/>
    <s v="EMEA"/>
    <s v="UKIR"/>
    <s v="Valero Energy"/>
    <x v="37"/>
    <s v="Energy"/>
    <s v="Enterprise"/>
    <s v="SaaS Connector Pack"/>
    <s v="SLQ8EPWXQ5"/>
    <n v="27.58"/>
    <n v="2"/>
    <n v="0"/>
    <n v="11.583600000000001"/>
    <x v="23"/>
    <n v="15.9963999999999"/>
    <n v="4.7989199999999697"/>
  </r>
  <r>
    <n v="4842"/>
    <s v="AMER-2022-136049"/>
    <d v="2022-12-24T00:00:00"/>
    <n v="20221224"/>
    <s v="Amy Edmunds"/>
    <s v="Mexico"/>
    <s v="Guadalajara"/>
    <s v="AMER"/>
    <s v="LATAM"/>
    <s v="Goldman Sachs Group"/>
    <x v="70"/>
    <s v="Finance"/>
    <s v="SMB"/>
    <s v="ContactMatcher"/>
    <s v="HIB6VDEVPG"/>
    <n v="5.5529999999999999"/>
    <n v="3"/>
    <n v="0.7"/>
    <n v="-4.0721999999999996"/>
    <x v="5"/>
    <n v="9.6251999999999995"/>
    <n v="2.8875599999999997"/>
  </r>
  <r>
    <n v="4843"/>
    <s v="EMEA-2023-118402"/>
    <d v="2023-09-30T00:00:00"/>
    <n v="20230930"/>
    <s v="Nicola Pullman"/>
    <s v="South Africa"/>
    <s v="Cape Town"/>
    <s v="EMEA"/>
    <s v="MEA"/>
    <s v="ConocoPhillips"/>
    <x v="75"/>
    <s v="Energy"/>
    <s v="SMB"/>
    <s v="Marketing Suite - Gold"/>
    <s v="URXPEXGBZ6"/>
    <n v="243.92"/>
    <n v="5"/>
    <n v="0.2"/>
    <n v="-54.881999999999998"/>
    <x v="15"/>
    <n v="298.801999999999"/>
    <n v="89.640599999999694"/>
  </r>
  <r>
    <n v="4844"/>
    <s v="AMER-2022-139388"/>
    <d v="2022-11-08T00:00:00"/>
    <n v="20221108"/>
    <s v="Samantha Walker"/>
    <s v="Argentina"/>
    <s v="Buenos Aires"/>
    <s v="AMER"/>
    <s v="LATAM"/>
    <s v="BNP Paribas"/>
    <x v="3"/>
    <s v="Finance"/>
    <s v="SMB"/>
    <s v="Storage"/>
    <s v="7DLPZEWVBM"/>
    <n v="14.96"/>
    <n v="4"/>
    <n v="0"/>
    <n v="0.29920000000000002"/>
    <x v="0"/>
    <n v="14.6608"/>
    <n v="4.3982399999999995"/>
  </r>
  <r>
    <n v="4845"/>
    <s v="AMER-2020-128685"/>
    <d v="2020-04-04T00:00:00"/>
    <n v="20200404"/>
    <s v="Jonathan Clark"/>
    <s v="United States"/>
    <s v="New York City"/>
    <s v="AMER"/>
    <s v="NAMER"/>
    <s v="Allstate"/>
    <x v="61"/>
    <s v="Finance"/>
    <s v="Strategic"/>
    <s v="ContactMatcher"/>
    <s v="YWSRCD0TBQ"/>
    <n v="7.1840000000000002"/>
    <n v="2"/>
    <n v="0.2"/>
    <n v="2.2450000000000001"/>
    <x v="41"/>
    <n v="4.9390000000000001"/>
    <n v="1.4817"/>
  </r>
  <r>
    <n v="4846"/>
    <s v="EMEA-2021-124044"/>
    <d v="2021-07-23T00:00:00"/>
    <n v="20210723"/>
    <s v="Pippa Ross"/>
    <s v="United Kingdom"/>
    <s v="Liverpool"/>
    <s v="EMEA"/>
    <s v="UKIR"/>
    <s v="Apple"/>
    <x v="73"/>
    <s v="Tech"/>
    <s v="SMB"/>
    <s v="ContactMatcher"/>
    <s v="POUFLLY5NX"/>
    <n v="10.512"/>
    <n v="3"/>
    <n v="0.2"/>
    <n v="3.6791999999999998"/>
    <x v="38"/>
    <n v="6.8327999999999998"/>
    <n v="2.0498399999999997"/>
  </r>
  <r>
    <n v="4847"/>
    <s v="EMEA-2020-164469"/>
    <d v="2020-06-25T00:00:00"/>
    <n v="20200625"/>
    <s v="Phil Short"/>
    <s v="Belgium"/>
    <s v="Antwerp"/>
    <s v="EMEA"/>
    <s v="EU-WEST"/>
    <s v="Bosch"/>
    <x v="76"/>
    <s v="Tech"/>
    <s v="Strategic"/>
    <s v="Site Analytics"/>
    <s v="6AFGD7QQRR"/>
    <n v="263.95999999999998"/>
    <n v="5"/>
    <n v="0.2"/>
    <n v="19.797000000000001"/>
    <x v="3"/>
    <n v="244.16299999999899"/>
    <n v="73.248899999999693"/>
  </r>
  <r>
    <n v="4850"/>
    <s v="AMER-2020-107818"/>
    <d v="2020-09-08T00:00:00"/>
    <n v="20200908"/>
    <s v="Theresa Henderson"/>
    <s v="Canada"/>
    <s v="Vancouver"/>
    <s v="AMER"/>
    <s v="NAMER"/>
    <s v="Safeway"/>
    <x v="98"/>
    <s v="Retail"/>
    <s v="SMB"/>
    <s v="ChatBot Plugin"/>
    <s v="79FS4MGUM0"/>
    <n v="5.88"/>
    <n v="2"/>
    <n v="0"/>
    <n v="2.6459999999999999"/>
    <x v="30"/>
    <n v="3.234"/>
    <n v="0.97019999999999995"/>
  </r>
  <r>
    <n v="4854"/>
    <s v="AMER-2020-113320"/>
    <d v="2020-12-12T00:00:00"/>
    <n v="20201212"/>
    <s v="Vanessa Davidson"/>
    <s v="United States"/>
    <s v="San Diego"/>
    <s v="AMER"/>
    <s v="NAMER"/>
    <s v="Cigna"/>
    <x v="69"/>
    <s v="Healthcare"/>
    <s v="SMB"/>
    <s v="SaaS Connector Pack"/>
    <s v="93MXNGYGZC"/>
    <n v="12.54"/>
    <n v="3"/>
    <n v="0"/>
    <n v="4.5144000000000002"/>
    <x v="20"/>
    <n v="8.0255999999999901"/>
    <n v="2.4076799999999969"/>
  </r>
  <r>
    <n v="4857"/>
    <s v="AMER-2021-137526"/>
    <d v="2021-01-13T00:00:00"/>
    <n v="20210113"/>
    <s v="Lily North"/>
    <s v="United States"/>
    <s v="New York City"/>
    <s v="AMER"/>
    <s v="NAMER"/>
    <s v="American Express"/>
    <x v="55"/>
    <s v="Finance"/>
    <s v="SMB"/>
    <s v="ContactMatcher"/>
    <s v="J5P9L1SBPZ"/>
    <n v="70.007999999999996"/>
    <n v="3"/>
    <n v="0.2"/>
    <n v="24.502800000000001"/>
    <x v="26"/>
    <n v="45.505199999999903"/>
    <n v="13.65155999999997"/>
  </r>
  <r>
    <n v="4860"/>
    <s v="APJ-2023-136063"/>
    <d v="2023-12-16T00:00:00"/>
    <n v="20231216"/>
    <s v="Edward Wilkins"/>
    <s v="Australia"/>
    <s v="Hobart"/>
    <s v="APJ"/>
    <s v="ANZ"/>
    <s v="American Express"/>
    <x v="55"/>
    <s v="Finance"/>
    <s v="Strategic"/>
    <s v="ChatBot Plugin"/>
    <s v="B3WWJQZQ1P"/>
    <n v="10.192"/>
    <n v="7"/>
    <n v="0.2"/>
    <n v="1.0192000000000001"/>
    <x v="22"/>
    <n v="9.1728000000000005"/>
    <n v="2.7518400000000001"/>
  </r>
  <r>
    <n v="4861"/>
    <s v="AMER-2022-101546"/>
    <d v="2022-12-19T00:00:00"/>
    <n v="20221219"/>
    <s v="Phil Short"/>
    <s v="Argentina"/>
    <s v="CÃ³rdoba"/>
    <s v="AMER"/>
    <s v="LATAM"/>
    <s v="Bosch"/>
    <x v="76"/>
    <s v="Tech"/>
    <s v="Strategic"/>
    <s v="ContactMatcher"/>
    <s v="ESZOGOARAL"/>
    <n v="1793.98"/>
    <n v="2"/>
    <n v="0"/>
    <n v="843.17060000000004"/>
    <x v="5"/>
    <n v="950.80939999999998"/>
    <n v="285.24281999999999"/>
  </r>
  <r>
    <n v="4862"/>
    <s v="APJ-2020-138940"/>
    <d v="2020-04-11T00:00:00"/>
    <n v="20200411"/>
    <s v="William Lewis"/>
    <s v="Japan"/>
    <s v="Chiba"/>
    <s v="APJ"/>
    <s v="JAPN"/>
    <s v="Fannie Mae"/>
    <x v="27"/>
    <s v="Finance"/>
    <s v="Enterprise"/>
    <s v="Site Analytics"/>
    <s v="YJS57OOS22"/>
    <n v="758.35199999999998"/>
    <n v="6"/>
    <n v="0.2"/>
    <n v="265.42320000000001"/>
    <x v="41"/>
    <n v="492.928799999999"/>
    <n v="147.87863999999971"/>
  </r>
  <r>
    <n v="4863"/>
    <s v="EMEA-2022-125164"/>
    <d v="2022-11-11T00:00:00"/>
    <n v="20221111"/>
    <s v="Harry Murray"/>
    <s v="United Kingdom"/>
    <s v="London"/>
    <s v="EMEA"/>
    <s v="UKIR"/>
    <s v="State Farm Insurance Cos."/>
    <x v="50"/>
    <s v="Finance"/>
    <s v="Strategic"/>
    <s v="ContactMatcher"/>
    <s v="RWO2DBZITB"/>
    <n v="20.367999999999999"/>
    <n v="1"/>
    <n v="0.2"/>
    <n v="7.3834"/>
    <x v="0"/>
    <n v="12.984599999999901"/>
    <n v="3.8953799999999701"/>
  </r>
  <r>
    <n v="4865"/>
    <s v="EMEA-2023-163531"/>
    <d v="2023-06-27T00:00:00"/>
    <n v="20230627"/>
    <s v="Natalie Sanderson"/>
    <s v="United Kingdom"/>
    <s v="London"/>
    <s v="EMEA"/>
    <s v="UKIR"/>
    <s v="Aetna"/>
    <x v="28"/>
    <s v="Healthcare"/>
    <s v="SMB"/>
    <s v="Site Analytics"/>
    <s v="6KII89LOWH"/>
    <n v="239.97"/>
    <n v="3"/>
    <n v="0"/>
    <n v="67.191599999999994"/>
    <x v="27"/>
    <n v="172.7784"/>
    <n v="51.83352"/>
  </r>
  <r>
    <n v="4866"/>
    <s v="AMER-2023-122490"/>
    <d v="2023-11-14T00:00:00"/>
    <n v="20231114"/>
    <s v="Joanne Carr"/>
    <s v="Canada"/>
    <s v="Toronto"/>
    <s v="AMER"/>
    <s v="NAMER"/>
    <s v="J.P. Morgan Chase &amp; Co."/>
    <x v="56"/>
    <s v="Finance"/>
    <s v="SMB"/>
    <s v="FinanceHub"/>
    <s v="0SR9V0EQIJ"/>
    <n v="2404.7040000000002"/>
    <n v="6"/>
    <n v="0.2"/>
    <n v="150.29400000000001"/>
    <x v="23"/>
    <n v="2254.41"/>
    <n v="676.32299999999998"/>
  </r>
  <r>
    <n v="4870"/>
    <s v="EMEA-2023-131366"/>
    <d v="2023-11-25T00:00:00"/>
    <n v="20231125"/>
    <s v="Carol Greene"/>
    <s v="France"/>
    <s v="Nice"/>
    <s v="EMEA"/>
    <s v="EU-WEST"/>
    <s v="Boeing"/>
    <x v="36"/>
    <s v="Manufacturing"/>
    <s v="Strategic"/>
    <s v="Site Analytics"/>
    <s v="CZ0ONIJ6YX"/>
    <n v="89.988"/>
    <n v="2"/>
    <n v="0.4"/>
    <n v="-14.997999999999999"/>
    <x v="23"/>
    <n v="104.986"/>
    <n v="31.495799999999999"/>
  </r>
  <r>
    <n v="4872"/>
    <s v="APJ-2023-164042"/>
    <d v="2023-05-24T00:00:00"/>
    <n v="20230524"/>
    <s v="Trevor Langdon"/>
    <s v="Japan"/>
    <s v="Tokyo"/>
    <s v="APJ"/>
    <s v="JAPN"/>
    <s v="Target"/>
    <x v="67"/>
    <s v="Retail"/>
    <s v="SMB"/>
    <s v="Storage"/>
    <s v="XF81XJI25Q"/>
    <n v="1.8240000000000001"/>
    <n v="2"/>
    <n v="0.2"/>
    <n v="0.61560000000000004"/>
    <x v="24"/>
    <n v="1.2083999999999999"/>
    <n v="0.36251999999999995"/>
  </r>
  <r>
    <n v="4876"/>
    <s v="AMER-2020-132864"/>
    <d v="2020-12-02T00:00:00"/>
    <n v="20201202"/>
    <s v="Brandon Kerr"/>
    <s v="Mexico"/>
    <s v="Mexico City"/>
    <s v="AMER"/>
    <s v="LATAM"/>
    <s v="J.P. Morgan Chase &amp; Co."/>
    <x v="56"/>
    <s v="Finance"/>
    <s v="Strategic"/>
    <s v="Data Smasher"/>
    <s v="Y77GK5953Z"/>
    <n v="119.8"/>
    <n v="5"/>
    <n v="0.2"/>
    <n v="29.95"/>
    <x v="20"/>
    <n v="89.85"/>
    <n v="26.954999999999998"/>
  </r>
  <r>
    <n v="4877"/>
    <s v="EMEA-2020-155817"/>
    <d v="2020-10-03T00:00:00"/>
    <n v="20201003"/>
    <s v="Thomas Gibson"/>
    <s v="Sweden"/>
    <s v="Uppsala"/>
    <s v="EMEA"/>
    <s v="NOR"/>
    <s v="Ford Motor"/>
    <x v="72"/>
    <s v="Manufacturing"/>
    <s v="Enterprise"/>
    <s v="Marketing Suite - Gold"/>
    <s v="YOMNSW4H5Y"/>
    <n v="61.567999999999998"/>
    <n v="2"/>
    <n v="0.2"/>
    <n v="4.6176000000000004"/>
    <x v="18"/>
    <n v="56.950399999999902"/>
    <n v="17.085119999999971"/>
  </r>
  <r>
    <n v="4879"/>
    <s v="EMEA-2022-131891"/>
    <d v="2022-07-30T00:00:00"/>
    <n v="20220730"/>
    <s v="Kevin Brown"/>
    <s v="Germany"/>
    <s v="Munich"/>
    <s v="EMEA"/>
    <s v="EU-WEST"/>
    <s v="Siemens"/>
    <x v="13"/>
    <s v="Manufacturing"/>
    <s v="SMB"/>
    <s v="ContactMatcher"/>
    <s v="2M6UA168HH"/>
    <n v="2.214"/>
    <n v="3"/>
    <n v="0.7"/>
    <n v="-1.476"/>
    <x v="16"/>
    <n v="3.69"/>
    <n v="1.107"/>
  </r>
  <r>
    <n v="4880"/>
    <s v="EMEA-2023-143567"/>
    <d v="2023-11-03T00:00:00"/>
    <n v="20231103"/>
    <s v="Cameron Miller"/>
    <s v="Ireland"/>
    <s v="Dublin"/>
    <s v="EMEA"/>
    <s v="UKIR"/>
    <s v="Tyson Foods"/>
    <x v="31"/>
    <s v="Consumer Products"/>
    <s v="Strategic"/>
    <s v="SaaS Connector Pack - Gold"/>
    <s v="BRETSKZY0Z"/>
    <n v="5.32"/>
    <n v="2"/>
    <n v="0"/>
    <n v="2.6067999999999998"/>
    <x v="23"/>
    <n v="2.7132000000000001"/>
    <n v="0.81396000000000002"/>
  </r>
  <r>
    <n v="4884"/>
    <s v="AMER-2023-104080"/>
    <d v="2023-03-09T00:00:00"/>
    <n v="20230309"/>
    <s v="Joanne Robertson"/>
    <s v="United States"/>
    <s v="San Francisco"/>
    <s v="AMER"/>
    <s v="NAMER"/>
    <s v="Ford Motor"/>
    <x v="72"/>
    <s v="Manufacturing"/>
    <s v="SMB"/>
    <s v="ContactMatcher"/>
    <s v="S0J2ROYUAJ"/>
    <n v="171.2"/>
    <n v="5"/>
    <n v="0.2"/>
    <n v="64.2"/>
    <x v="42"/>
    <n v="106.99999999999901"/>
    <n v="32.099999999999703"/>
  </r>
  <r>
    <n v="4886"/>
    <s v="AMER-2020-151379"/>
    <d v="2020-12-16T00:00:00"/>
    <n v="20201216"/>
    <s v="Kevin Mitchell"/>
    <s v="Brazil"/>
    <s v="SÃ£o Paulo"/>
    <s v="AMER"/>
    <s v="LATAM"/>
    <s v="Fannie Mae"/>
    <x v="27"/>
    <s v="Finance"/>
    <s v="Strategic"/>
    <s v="Support"/>
    <s v="Q96EWEKE67"/>
    <n v="114.2"/>
    <n v="5"/>
    <n v="0"/>
    <n v="52.531999999999996"/>
    <x v="20"/>
    <n v="61.667999999999999"/>
    <n v="18.500399999999999"/>
  </r>
  <r>
    <n v="4887"/>
    <s v="EMEA-2022-163167"/>
    <d v="2022-11-29T00:00:00"/>
    <n v="20221129"/>
    <s v="Gordon Bower"/>
    <s v="Finland"/>
    <s v="Espoo"/>
    <s v="EMEA"/>
    <s v="NOR"/>
    <s v="Verizon Communications"/>
    <x v="32"/>
    <s v="Communications"/>
    <s v="Strategic"/>
    <s v="FinanceHub"/>
    <s v="SY76EPQH7R"/>
    <n v="182.67"/>
    <n v="3"/>
    <n v="0"/>
    <n v="52.974299999999999"/>
    <x v="0"/>
    <n v="129.69569999999999"/>
    <n v="38.908709999999992"/>
  </r>
  <r>
    <n v="4891"/>
    <s v="AMER-2022-135776"/>
    <d v="2022-12-24T00:00:00"/>
    <n v="20221224"/>
    <s v="Maria James"/>
    <s v="Canada"/>
    <s v="Toronto"/>
    <s v="AMER"/>
    <s v="NAMER"/>
    <s v="Allianz"/>
    <x v="65"/>
    <s v="Finance"/>
    <s v="Strategic"/>
    <s v="ChatBot Plugin"/>
    <s v="RNODOP47TN"/>
    <n v="8.82"/>
    <n v="3"/>
    <n v="0"/>
    <n v="2.5577999999999999"/>
    <x v="5"/>
    <n v="6.2622"/>
    <n v="1.87866"/>
  </r>
  <r>
    <n v="4898"/>
    <s v="AMER-2020-122021"/>
    <d v="2020-10-15T00:00:00"/>
    <n v="20201015"/>
    <s v="James Fisher"/>
    <s v="Mexico"/>
    <s v="Cabo San Lucas"/>
    <s v="AMER"/>
    <s v="LATAM"/>
    <s v="Honda Motor"/>
    <x v="47"/>
    <s v="Manufacturing"/>
    <s v="SMB"/>
    <s v="FinanceHub"/>
    <s v="SX9YCZPOD0"/>
    <n v="183.37200000000001"/>
    <n v="2"/>
    <n v="0.3"/>
    <n v="-7.8587999999999996"/>
    <x v="18"/>
    <n v="191.23079999999999"/>
    <n v="57.369239999999998"/>
  </r>
  <r>
    <n v="4900"/>
    <s v="EMEA-2022-130484"/>
    <d v="2022-08-23T00:00:00"/>
    <n v="20220823"/>
    <s v="Kimberly Langdon"/>
    <s v="Belgium"/>
    <s v="Antwerp"/>
    <s v="EMEA"/>
    <s v="EU-WEST"/>
    <s v="Home Depot"/>
    <x v="8"/>
    <s v="Retail"/>
    <s v="SMB"/>
    <s v="ContactMatcher"/>
    <s v="LXW2IH8JNT"/>
    <n v="26.352"/>
    <n v="8"/>
    <n v="0.7"/>
    <n v="-18.446400000000001"/>
    <x v="28"/>
    <n v="44.798400000000001"/>
    <n v="13.43952"/>
  </r>
  <r>
    <n v="4901"/>
    <s v="AMER-2023-120936"/>
    <d v="2023-12-18T00:00:00"/>
    <n v="20231218"/>
    <s v="Thomas Peters"/>
    <s v="United States"/>
    <s v="San Francisco"/>
    <s v="AMER"/>
    <s v="NAMER"/>
    <s v="Amazon"/>
    <x v="44"/>
    <s v="Tech"/>
    <s v="Strategic"/>
    <s v="Marketing Suite - Gold"/>
    <s v="1O78I5EHIB"/>
    <n v="481.32"/>
    <n v="4"/>
    <n v="0"/>
    <n v="125.14319999999999"/>
    <x v="22"/>
    <n v="356.17680000000001"/>
    <n v="106.85304000000001"/>
  </r>
  <r>
    <n v="4903"/>
    <s v="EMEA-2023-110884"/>
    <d v="2023-03-08T00:00:00"/>
    <n v="20230308"/>
    <s v="Harry Mills"/>
    <s v="United Kingdom"/>
    <s v="London"/>
    <s v="EMEA"/>
    <s v="UKIR"/>
    <s v="Bosch"/>
    <x v="76"/>
    <s v="Tech"/>
    <s v="SMB"/>
    <s v="ContactMatcher"/>
    <s v="MJ8I4QNJ0D"/>
    <n v="25.92"/>
    <n v="6"/>
    <n v="0.2"/>
    <n v="9.0719999999999992"/>
    <x v="42"/>
    <n v="16.847999999999999"/>
    <n v="5.0543999999999993"/>
  </r>
  <r>
    <n v="4905"/>
    <s v="APJ-2020-161613"/>
    <d v="2020-12-01T00:00:00"/>
    <n v="20201201"/>
    <s v="Molly Rutherford"/>
    <s v="Japan"/>
    <s v="Tokyo"/>
    <s v="APJ"/>
    <s v="JAPN"/>
    <s v="PepsiCo"/>
    <x v="88"/>
    <s v="Consumer Products"/>
    <s v="Strategic"/>
    <s v="FinanceHub"/>
    <s v="XBMGIA723Q"/>
    <n v="674.05799999999999"/>
    <n v="3"/>
    <n v="0.3"/>
    <n v="-19.258800000000001"/>
    <x v="20"/>
    <n v="693.31679999999994"/>
    <n v="207.99503999999999"/>
  </r>
  <r>
    <n v="4906"/>
    <s v="EMEA-2020-146353"/>
    <d v="2020-10-14T00:00:00"/>
    <n v="20201014"/>
    <s v="Bernadette Scott"/>
    <s v="Greece"/>
    <s v="Athens"/>
    <s v="EMEA"/>
    <s v="EU-EAST"/>
    <s v="American Express"/>
    <x v="55"/>
    <s v="Finance"/>
    <s v="Strategic"/>
    <s v="ContactMatcher"/>
    <s v="IQPH1C51CU"/>
    <n v="22.92"/>
    <n v="4"/>
    <n v="0"/>
    <n v="11.0016"/>
    <x v="18"/>
    <n v="11.9184"/>
    <n v="3.57552"/>
  </r>
  <r>
    <n v="4908"/>
    <s v="AMER-2020-133809"/>
    <d v="2020-11-18T00:00:00"/>
    <n v="20201118"/>
    <s v="Christian Glover"/>
    <s v="Mexico"/>
    <s v="Guadalajara"/>
    <s v="AMER"/>
    <s v="LATAM"/>
    <s v="Exxon Mobil"/>
    <x v="83"/>
    <s v="Energy"/>
    <s v="SMB"/>
    <s v="ContactMatcher"/>
    <s v="3NBKI15QEY"/>
    <n v="11.808"/>
    <n v="8"/>
    <n v="0.7"/>
    <n v="-8.6592000000000002"/>
    <x v="7"/>
    <n v="20.467199999999998"/>
    <n v="6.140159999999999"/>
  </r>
  <r>
    <n v="4910"/>
    <s v="EMEA-2023-127306"/>
    <d v="2023-01-15T00:00:00"/>
    <n v="20230115"/>
    <s v="Thomas Hodges"/>
    <s v="South Africa"/>
    <s v="Cape Town"/>
    <s v="EMEA"/>
    <s v="MEA"/>
    <s v="BNP Paribas"/>
    <x v="3"/>
    <s v="Finance"/>
    <s v="SMB"/>
    <s v="SaaS Connector Pack - Gold"/>
    <s v="VIP7X37HKP"/>
    <n v="18.335999999999999"/>
    <n v="3"/>
    <n v="0.2"/>
    <n v="6.6467999999999998"/>
    <x v="44"/>
    <n v="11.6892"/>
    <n v="3.5067599999999999"/>
  </r>
  <r>
    <n v="4915"/>
    <s v="AMER-2021-161830"/>
    <d v="2021-09-24T00:00:00"/>
    <n v="20210924"/>
    <s v="Alan Hudson"/>
    <s v="Canada"/>
    <s v="Toronto"/>
    <s v="AMER"/>
    <s v="NAMER"/>
    <s v="Honda Motor"/>
    <x v="47"/>
    <s v="Manufacturing"/>
    <s v="SMB"/>
    <s v="ChatBot Plugin"/>
    <s v="JE97M05NXW"/>
    <n v="35.96"/>
    <n v="2"/>
    <n v="0"/>
    <n v="10.4284"/>
    <x v="11"/>
    <n v="25.531600000000001"/>
    <n v="7.6594800000000003"/>
  </r>
  <r>
    <n v="4917"/>
    <s v="APJ-2023-163125"/>
    <d v="2023-10-10T00:00:00"/>
    <n v="20231010"/>
    <s v="Tracey Knox"/>
    <s v="Japan"/>
    <s v="Hyogo"/>
    <s v="APJ"/>
    <s v="JAPN"/>
    <s v="Gazprom"/>
    <x v="45"/>
    <s v="Energy"/>
    <s v="SMB"/>
    <s v="ChatBot Plugin"/>
    <s v="81NGI2OSL8"/>
    <n v="67.144000000000005"/>
    <n v="7"/>
    <n v="0.2"/>
    <n v="5.8750999999999998"/>
    <x v="13"/>
    <n v="61.268900000000002"/>
    <n v="18.380669999999999"/>
  </r>
  <r>
    <n v="4919"/>
    <s v="APJ-2022-160304"/>
    <d v="2022-01-02T00:00:00"/>
    <n v="20220102"/>
    <s v="James Terry"/>
    <s v="China"/>
    <s v="Tianjin"/>
    <s v="APJ"/>
    <s v="APAC"/>
    <s v="BNP Paribas"/>
    <x v="3"/>
    <s v="Finance"/>
    <s v="Strategic"/>
    <s v="Marketing Suite"/>
    <s v="4N2DJNJRYJ"/>
    <n v="173.94"/>
    <n v="3"/>
    <n v="0"/>
    <n v="38.266800000000003"/>
    <x v="12"/>
    <n v="135.67320000000001"/>
    <n v="40.70196"/>
  </r>
  <r>
    <n v="4921"/>
    <s v="APJ-2023-101728"/>
    <d v="2023-08-20T00:00:00"/>
    <n v="20230820"/>
    <s v="Jake Mackenzie"/>
    <s v="Australia"/>
    <s v="Sydney"/>
    <s v="APJ"/>
    <s v="ANZ"/>
    <s v="Glencore"/>
    <x v="15"/>
    <s v="Misc"/>
    <s v="SMB"/>
    <s v="ContactMatcher"/>
    <s v="J5IRH9127F"/>
    <n v="2.2959999999999998"/>
    <n v="2"/>
    <n v="0.8"/>
    <n v="-3.9032"/>
    <x v="43"/>
    <n v="6.1991999999999896"/>
    <n v="1.8597599999999967"/>
  </r>
  <r>
    <n v="4922"/>
    <s v="EMEA-2023-114055"/>
    <d v="2023-12-26T00:00:00"/>
    <n v="20231226"/>
    <s v="Boris Springer"/>
    <s v="Portugal"/>
    <s v="Lisboa"/>
    <s v="EMEA"/>
    <s v="EU-WEST"/>
    <s v="Sprint Nextel"/>
    <x v="64"/>
    <s v="Communications"/>
    <s v="Enterprise"/>
    <s v="Support"/>
    <s v="OFKD83SLZJ"/>
    <n v="96.08"/>
    <n v="2"/>
    <n v="0"/>
    <n v="46.118400000000001"/>
    <x v="22"/>
    <n v="49.961599999999997"/>
    <n v="14.988479999999999"/>
  </r>
  <r>
    <n v="4926"/>
    <s v="APJ-2023-126438"/>
    <d v="2023-09-11T00:00:00"/>
    <n v="20230911"/>
    <s v="Luke Rutherford"/>
    <s v="South Korea"/>
    <s v="Busan"/>
    <s v="APJ"/>
    <s v="APAC"/>
    <s v="Safeway"/>
    <x v="98"/>
    <s v="Retail"/>
    <s v="Strategic"/>
    <s v="ChatBot Plugin"/>
    <s v="KHEH7COVM5"/>
    <n v="14.88"/>
    <n v="2"/>
    <n v="0"/>
    <n v="3.72"/>
    <x v="15"/>
    <n v="11.16"/>
    <n v="3.3479999999999999"/>
  </r>
  <r>
    <n v="4927"/>
    <s v="APJ-2023-117653"/>
    <d v="2023-10-20T00:00:00"/>
    <n v="20231020"/>
    <s v="Max McGrath"/>
    <s v="Australia"/>
    <s v="Sydney"/>
    <s v="APJ"/>
    <s v="ANZ"/>
    <s v="Mitsubishi"/>
    <x v="82"/>
    <s v="Manufacturing"/>
    <s v="SMB"/>
    <s v="ContactMatcher"/>
    <s v="97LKUDRC9I"/>
    <n v="91.275000000000006"/>
    <n v="1"/>
    <n v="0.5"/>
    <n v="-67.543499999999995"/>
    <x v="13"/>
    <n v="158.8185"/>
    <n v="47.64555"/>
  </r>
  <r>
    <n v="4928"/>
    <s v="EMEA-2023-143245"/>
    <d v="2023-12-02T00:00:00"/>
    <n v="20231202"/>
    <s v="Samantha Rampling"/>
    <s v="Saudi Arabia"/>
    <s v="Jeddah"/>
    <s v="EMEA"/>
    <s v="MEA"/>
    <s v="FedEx"/>
    <x v="46"/>
    <s v="Transportation"/>
    <s v="Enterprise"/>
    <s v="Support"/>
    <s v="H8U6UTJBQY"/>
    <n v="19.440000000000001"/>
    <n v="3"/>
    <n v="0"/>
    <n v="9.3312000000000008"/>
    <x v="22"/>
    <n v="10.1088"/>
    <n v="3.0326400000000002"/>
  </r>
  <r>
    <n v="4930"/>
    <s v="EMEA-2020-138828"/>
    <d v="2020-09-02T00:00:00"/>
    <n v="20200902"/>
    <s v="Jan Watson"/>
    <s v="United Kingdom"/>
    <s v="London"/>
    <s v="EMEA"/>
    <s v="UKIR"/>
    <s v="Valero Energy"/>
    <x v="37"/>
    <s v="Energy"/>
    <s v="SMB"/>
    <s v="ChatBot Plugin"/>
    <s v="X93RBVNH2C"/>
    <n v="57.75"/>
    <n v="5"/>
    <n v="0"/>
    <n v="16.170000000000002"/>
    <x v="30"/>
    <n v="41.58"/>
    <n v="12.473999999999998"/>
  </r>
  <r>
    <n v="4932"/>
    <s v="AMER-2023-143651"/>
    <d v="2023-03-26T00:00:00"/>
    <n v="20230326"/>
    <s v="Carol Berry"/>
    <s v="Canada"/>
    <s v="Toronto"/>
    <s v="AMER"/>
    <s v="NAMER"/>
    <s v="American Express"/>
    <x v="55"/>
    <s v="Finance"/>
    <s v="Strategic"/>
    <s v="ChatBot Plugin"/>
    <s v="VMIKFXRFY7"/>
    <n v="23.1"/>
    <n v="2"/>
    <n v="0"/>
    <n v="6.93"/>
    <x v="42"/>
    <n v="16.170000000000002"/>
    <n v="4.851"/>
  </r>
  <r>
    <n v="4933"/>
    <s v="EMEA-2021-106978"/>
    <d v="2021-09-28T00:00:00"/>
    <n v="20210928"/>
    <s v="Pippa Brown"/>
    <s v="Russia"/>
    <s v="Moscow"/>
    <s v="EMEA"/>
    <s v="EU-EAST"/>
    <s v="Volkswagen"/>
    <x v="58"/>
    <s v="Manufacturing"/>
    <s v="SMB"/>
    <s v="SaaS Connector Pack - Gold"/>
    <s v="KSZ3ISCD1C"/>
    <n v="12.536"/>
    <n v="1"/>
    <n v="0.2"/>
    <n v="4.2309000000000001"/>
    <x v="11"/>
    <n v="8.3050999999999995"/>
    <n v="2.4915299999999996"/>
  </r>
  <r>
    <n v="4936"/>
    <s v="EMEA-2021-155124"/>
    <d v="2021-03-15T00:00:00"/>
    <n v="20210315"/>
    <s v="Jack Ince"/>
    <s v="Turkey"/>
    <s v="Bursa"/>
    <s v="EMEA"/>
    <s v="MEA"/>
    <s v="Sprint Nextel"/>
    <x v="64"/>
    <s v="Communications"/>
    <s v="Strategic"/>
    <s v="Site Analytics"/>
    <s v="3WJ2799V20"/>
    <n v="16.776"/>
    <n v="3"/>
    <n v="0.2"/>
    <n v="1.6776"/>
    <x v="29"/>
    <n v="15.0984"/>
    <n v="4.5295199999999998"/>
  </r>
  <r>
    <n v="4937"/>
    <s v="EMEA-2023-150931"/>
    <d v="2023-01-07T00:00:00"/>
    <n v="20230107"/>
    <s v="Rose Dyer"/>
    <s v="Portugal"/>
    <s v="Porto"/>
    <s v="EMEA"/>
    <s v="EU-WEST"/>
    <s v="Apple"/>
    <x v="73"/>
    <s v="Tech"/>
    <s v="Enterprise"/>
    <s v="ContactMatcher"/>
    <s v="1KKFTWYQ7Q"/>
    <n v="33.74"/>
    <n v="7"/>
    <n v="0"/>
    <n v="15.5204"/>
    <x v="44"/>
    <n v="18.2196"/>
    <n v="5.4658799999999994"/>
  </r>
  <r>
    <n v="4938"/>
    <s v="AMER-2020-157147"/>
    <d v="2020-01-14T00:00:00"/>
    <n v="20200114"/>
    <s v="Alan White"/>
    <s v="United States"/>
    <s v="Los Angeles"/>
    <s v="AMER"/>
    <s v="NAMER"/>
    <s v="Amazon"/>
    <x v="44"/>
    <s v="Tech"/>
    <s v="SMB"/>
    <s v="Marketing Suite - Gold"/>
    <s v="09IKCJITP5"/>
    <n v="1325.85"/>
    <n v="5"/>
    <n v="0"/>
    <n v="238.65299999999999"/>
    <x v="46"/>
    <n v="1087.1969999999999"/>
    <n v="326.15909999999997"/>
  </r>
  <r>
    <n v="4941"/>
    <s v="APJ-2021-156482"/>
    <d v="2021-02-06T00:00:00"/>
    <n v="20210206"/>
    <s v="Joe Lee"/>
    <s v="Philippines"/>
    <s v="Manila"/>
    <s v="APJ"/>
    <s v="APAC"/>
    <s v="Allianz"/>
    <x v="65"/>
    <s v="Finance"/>
    <s v="SMB"/>
    <s v="FinanceHub"/>
    <s v="8Y5NLWAI9U"/>
    <n v="1268.82"/>
    <n v="9"/>
    <n v="0"/>
    <n v="266.4522"/>
    <x v="36"/>
    <n v="1002.3678"/>
    <n v="300.71033999999997"/>
  </r>
  <r>
    <n v="4944"/>
    <s v="APJ-2023-106782"/>
    <d v="2023-12-22T00:00:00"/>
    <n v="20231222"/>
    <s v="Ryan Ellison"/>
    <s v="India"/>
    <s v="Mumbai"/>
    <s v="APJ"/>
    <s v="IND"/>
    <s v="Coca-Cola"/>
    <x v="87"/>
    <s v="Consumer Products"/>
    <s v="SMB"/>
    <s v="Marketing Suite - Gold"/>
    <s v="TV7ISOKXEH"/>
    <n v="375.34"/>
    <n v="1"/>
    <n v="0"/>
    <n v="18.766999999999999"/>
    <x v="22"/>
    <n v="356.57299999999998"/>
    <n v="106.97189999999999"/>
  </r>
  <r>
    <n v="4945"/>
    <s v="AMER-2022-151372"/>
    <d v="2022-09-06T00:00:00"/>
    <n v="20220906"/>
    <s v="Rebecca Wilson"/>
    <s v="United States"/>
    <s v="Lakewood"/>
    <s v="AMER"/>
    <s v="NAMER"/>
    <s v="Morgan Stanley"/>
    <x v="21"/>
    <s v="Finance"/>
    <s v="SMB"/>
    <s v="Support"/>
    <s v="L7VAVVMFKF"/>
    <n v="96.08"/>
    <n v="2"/>
    <n v="0"/>
    <n v="46.118400000000001"/>
    <x v="21"/>
    <n v="49.961599999999997"/>
    <n v="14.988479999999999"/>
  </r>
  <r>
    <n v="4948"/>
    <s v="AMER-2020-102085"/>
    <d v="2020-10-04T00:00:00"/>
    <n v="20201004"/>
    <s v="Joanne Hemmings"/>
    <s v="Canada"/>
    <s v="Toronto"/>
    <s v="AMER"/>
    <s v="NAMER"/>
    <s v="Walmart"/>
    <x v="41"/>
    <s v="Retail"/>
    <s v="SMB"/>
    <s v="FinanceHub"/>
    <s v="SGMJWOXHE4"/>
    <n v="29.24"/>
    <n v="4"/>
    <n v="0"/>
    <n v="13.742800000000001"/>
    <x v="18"/>
    <n v="15.4971999999999"/>
    <n v="4.64915999999997"/>
  </r>
  <r>
    <n v="4949"/>
    <s v="AMER-2023-107125"/>
    <d v="2023-11-28T00:00:00"/>
    <n v="20231128"/>
    <s v="Zoe Ferguson"/>
    <s v="United States"/>
    <s v="New York City"/>
    <s v="AMER"/>
    <s v="NAMER"/>
    <s v="Cigna"/>
    <x v="69"/>
    <s v="Healthcare"/>
    <s v="SMB"/>
    <s v="ContactMatcher"/>
    <s v="WO2C523KI8"/>
    <n v="117.488"/>
    <n v="7"/>
    <n v="0.2"/>
    <n v="41.120800000000003"/>
    <x v="23"/>
    <n v="76.367199999999997"/>
    <n v="22.910159999999998"/>
  </r>
  <r>
    <n v="4951"/>
    <s v="EMEA-2022-125815"/>
    <d v="2022-10-29T00:00:00"/>
    <n v="20221029"/>
    <s v="Jonathan Grant"/>
    <s v="United Kingdom"/>
    <s v="London"/>
    <s v="EMEA"/>
    <s v="UKIR"/>
    <s v="Sysco"/>
    <x v="79"/>
    <s v="Consumer Products"/>
    <s v="SMB"/>
    <s v="ChatBot Plugin"/>
    <s v="MTT8MG2O4F"/>
    <n v="12.42"/>
    <n v="3"/>
    <n v="0"/>
    <n v="5.2164000000000001"/>
    <x v="32"/>
    <n v="7.2035999999999998"/>
    <n v="2.1610799999999997"/>
  </r>
  <r>
    <n v="4952"/>
    <s v="AMER-2021-144190"/>
    <d v="2021-06-09T00:00:00"/>
    <n v="20210609"/>
    <s v="Carl Langdon"/>
    <s v="Brazil"/>
    <s v="SÃ£o Paulo"/>
    <s v="AMER"/>
    <s v="LATAM"/>
    <s v="Itochu"/>
    <x v="33"/>
    <s v="Finance"/>
    <s v="SMB"/>
    <s v="Support"/>
    <s v="3IW13P3XW3"/>
    <n v="12.96"/>
    <n v="2"/>
    <n v="0"/>
    <n v="6.2207999999999997"/>
    <x v="40"/>
    <n v="6.7392000000000003"/>
    <n v="2.02176"/>
  </r>
  <r>
    <n v="4953"/>
    <s v="AMER-2023-117926"/>
    <d v="2023-12-09T00:00:00"/>
    <n v="20231209"/>
    <s v="Joseph Forsyth"/>
    <s v="United States"/>
    <s v="Los Angeles"/>
    <s v="AMER"/>
    <s v="NAMER"/>
    <s v="Trafigura Group"/>
    <x v="40"/>
    <s v="Finance"/>
    <s v="Strategic"/>
    <s v="OneView"/>
    <s v="5HAPUHLY5L"/>
    <n v="69.48"/>
    <n v="1"/>
    <n v="0"/>
    <n v="20.844000000000001"/>
    <x v="22"/>
    <n v="48.636000000000003"/>
    <n v="14.5908"/>
  </r>
  <r>
    <n v="4954"/>
    <s v="EMEA-2021-153906"/>
    <d v="2021-03-16T00:00:00"/>
    <n v="20210316"/>
    <s v="Irene Smith"/>
    <s v="United Kingdom"/>
    <s v="London"/>
    <s v="EMEA"/>
    <s v="UKIR"/>
    <s v="Toyota Motor"/>
    <x v="7"/>
    <s v="Manufacturing"/>
    <s v="Strategic"/>
    <s v="Site Analytics"/>
    <s v="PW4Z4MZ8D1"/>
    <n v="85.9"/>
    <n v="2"/>
    <n v="0"/>
    <n v="2.577"/>
    <x v="29"/>
    <n v="83.322999999999993"/>
    <n v="24.996899999999997"/>
  </r>
  <r>
    <n v="4955"/>
    <s v="EMEA-2020-160262"/>
    <d v="2020-06-09T00:00:00"/>
    <n v="20200609"/>
    <s v="Dylan Terry"/>
    <s v="Israel"/>
    <s v="Tel Aviv"/>
    <s v="EMEA"/>
    <s v="EU-EAST"/>
    <s v="HSBC Holdings"/>
    <x v="77"/>
    <s v="Finance"/>
    <s v="Strategic"/>
    <s v="ChatBot Plugin"/>
    <s v="985R9X9VGI"/>
    <n v="18.059999999999999"/>
    <n v="7"/>
    <n v="0"/>
    <n v="4.6955999999999998"/>
    <x v="3"/>
    <n v="13.3644"/>
    <n v="4.0093199999999998"/>
  </r>
  <r>
    <n v="4958"/>
    <s v="APJ-2021-127607"/>
    <d v="2021-03-20T00:00:00"/>
    <n v="20210320"/>
    <s v="Joanne Walsh"/>
    <s v="Japan"/>
    <s v="Kyoto"/>
    <s v="APJ"/>
    <s v="JAPN"/>
    <s v="Lowes"/>
    <x v="71"/>
    <s v="Retail"/>
    <s v="SMB"/>
    <s v="ContactMatcher"/>
    <s v="3XSPEAPFJ3"/>
    <n v="2.512"/>
    <n v="2"/>
    <n v="0.8"/>
    <n v="-4.3959999999999999"/>
    <x v="29"/>
    <n v="6.9079999999999897"/>
    <n v="2.0723999999999969"/>
  </r>
  <r>
    <n v="4960"/>
    <s v="AMER-2022-166226"/>
    <d v="2022-11-19T00:00:00"/>
    <n v="20221119"/>
    <s v="Liam Russell"/>
    <s v="United States"/>
    <s v="New York City"/>
    <s v="AMER"/>
    <s v="NAMER"/>
    <s v="Boeing"/>
    <x v="36"/>
    <s v="Manufacturing"/>
    <s v="Enterprise"/>
    <s v="Site Analytics"/>
    <s v="7RBLD1ZR8E"/>
    <n v="61.192"/>
    <n v="1"/>
    <n v="0.2"/>
    <n v="6.1192000000000002"/>
    <x v="0"/>
    <n v="55.072800000000001"/>
    <n v="16.521840000000001"/>
  </r>
  <r>
    <n v="4962"/>
    <s v="AMER-2020-156587"/>
    <d v="2020-03-07T00:00:00"/>
    <n v="20200307"/>
    <s v="Ryan Johnston"/>
    <s v="Canada"/>
    <s v="Toronto"/>
    <s v="AMER"/>
    <s v="NAMER"/>
    <s v="Allstate"/>
    <x v="61"/>
    <s v="Finance"/>
    <s v="SMB"/>
    <s v="FinanceHub"/>
    <s v="YQB0N0TL4L"/>
    <n v="48.712000000000003"/>
    <n v="1"/>
    <n v="0.2"/>
    <n v="5.4801000000000002"/>
    <x v="34"/>
    <n v="43.231900000000003"/>
    <n v="12.969570000000001"/>
  </r>
  <r>
    <n v="4965"/>
    <s v="EMEA-2022-141180"/>
    <d v="2022-05-16T00:00:00"/>
    <n v="20220516"/>
    <s v="Brian Dickens"/>
    <s v="Germany"/>
    <s v="Stuttgart"/>
    <s v="EMEA"/>
    <s v="EU-WEST"/>
    <s v="Siemens"/>
    <x v="13"/>
    <s v="Manufacturing"/>
    <s v="SMB"/>
    <s v="ContactMatcher"/>
    <s v="XRVL98ZU2U"/>
    <n v="7.7640000000000002"/>
    <n v="4"/>
    <n v="0.7"/>
    <n v="-5.1760000000000002"/>
    <x v="35"/>
    <n v="12.94"/>
    <n v="3.8819999999999997"/>
  </r>
  <r>
    <n v="4966"/>
    <s v="EMEA-2021-109708"/>
    <d v="2021-05-25T00:00:00"/>
    <n v="20210525"/>
    <s v="Irene Graham"/>
    <s v="South Africa"/>
    <s v="Johannesburg"/>
    <s v="EMEA"/>
    <s v="MEA"/>
    <s v="Sony"/>
    <x v="20"/>
    <s v="Tech"/>
    <s v="Strategic"/>
    <s v="Site Analytics"/>
    <s v="9674INA8ZN"/>
    <n v="467.04"/>
    <n v="4"/>
    <n v="0.2"/>
    <n v="58.38"/>
    <x v="33"/>
    <n v="408.66"/>
    <n v="122.598"/>
  </r>
  <r>
    <n v="4967"/>
    <s v="EMEA-2021-122406"/>
    <d v="2021-08-02T00:00:00"/>
    <n v="20210802"/>
    <s v="Edward Hardacre"/>
    <s v="Norway"/>
    <s v="Oslo"/>
    <s v="EMEA"/>
    <s v="NOR"/>
    <s v="Trafigura Group"/>
    <x v="40"/>
    <s v="Finance"/>
    <s v="Enterprise"/>
    <s v="Site Analytics"/>
    <s v="8WPOAAJ87V"/>
    <n v="128.85"/>
    <n v="3"/>
    <n v="0"/>
    <n v="3.8654999999999999"/>
    <x v="37"/>
    <n v="124.9845"/>
    <n v="37.495349999999995"/>
  </r>
  <r>
    <n v="4971"/>
    <s v="EMEA-2022-153815"/>
    <d v="2022-11-07T00:00:00"/>
    <n v="20221107"/>
    <s v="Lillian Hodges"/>
    <s v="Germany"/>
    <s v="Berlin"/>
    <s v="EMEA"/>
    <s v="EU-WEST"/>
    <s v="Merck"/>
    <x v="59"/>
    <s v="Healthcare"/>
    <s v="Strategic"/>
    <s v="FinanceHub"/>
    <s v="2TFJBOEFNA"/>
    <n v="207.98400000000001"/>
    <n v="2"/>
    <n v="0.2"/>
    <n v="-28.597799999999999"/>
    <x v="0"/>
    <n v="236.58179999999999"/>
    <n v="70.97453999999999"/>
  </r>
  <r>
    <n v="4975"/>
    <s v="AMER-2022-164896"/>
    <d v="2022-11-08T00:00:00"/>
    <n v="20221108"/>
    <s v="Wanda Hardacre"/>
    <s v="United States"/>
    <s v="Richmond"/>
    <s v="AMER"/>
    <s v="NAMER"/>
    <s v="Costco Wholesale"/>
    <x v="11"/>
    <s v="Retail"/>
    <s v="Enterprise"/>
    <s v="Support"/>
    <s v="M5LI1A69NI"/>
    <n v="12.9"/>
    <n v="2"/>
    <n v="0"/>
    <n v="6.3209999999999997"/>
    <x v="0"/>
    <n v="6.5789999999999997"/>
    <n v="1.9736999999999998"/>
  </r>
  <r>
    <n v="4976"/>
    <s v="EMEA-2021-142202"/>
    <d v="2021-09-18T00:00:00"/>
    <n v="20210918"/>
    <s v="Sue Wilson"/>
    <s v="Germany"/>
    <s v="Berlin"/>
    <s v="EMEA"/>
    <s v="EU-WEST"/>
    <s v="Walmart"/>
    <x v="41"/>
    <s v="Retail"/>
    <s v="Strategic"/>
    <s v="Data Smasher"/>
    <s v="DKPRYDCJ7W"/>
    <n v="717.12"/>
    <n v="9"/>
    <n v="0.2"/>
    <n v="152.38800000000001"/>
    <x v="11"/>
    <n v="564.73199999999997"/>
    <n v="169.41959999999997"/>
  </r>
  <r>
    <n v="4977"/>
    <s v="EMEA-2021-165050"/>
    <d v="2021-12-07T00:00:00"/>
    <n v="20211207"/>
    <s v="Joanne Robertson"/>
    <s v="United Kingdom"/>
    <s v="London"/>
    <s v="EMEA"/>
    <s v="UKIR"/>
    <s v="Ford Motor"/>
    <x v="72"/>
    <s v="Manufacturing"/>
    <s v="SMB"/>
    <s v="ContactMatcher"/>
    <s v="KGRUCMZ01D"/>
    <n v="21.36"/>
    <n v="5"/>
    <n v="0.2"/>
    <n v="7.2089999999999996"/>
    <x v="14"/>
    <n v="14.151"/>
    <n v="4.2452999999999994"/>
  </r>
  <r>
    <n v="4980"/>
    <s v="APJ-2022-131114"/>
    <d v="2022-12-10T00:00:00"/>
    <n v="20221210"/>
    <s v="Connor McDonald"/>
    <s v="Australia"/>
    <s v="Sydney"/>
    <s v="APJ"/>
    <s v="ANZ"/>
    <s v="Chevron"/>
    <x v="0"/>
    <s v="Energy"/>
    <s v="Strategic"/>
    <s v="Support"/>
    <s v="4VLMXW6TPT"/>
    <n v="20.568000000000001"/>
    <n v="3"/>
    <n v="0.2"/>
    <n v="1.5426"/>
    <x v="5"/>
    <n v="19.025400000000001"/>
    <n v="5.7076200000000004"/>
  </r>
  <r>
    <n v="4983"/>
    <s v="AMER-2020-160066"/>
    <d v="2020-11-16T00:00:00"/>
    <n v="20201116"/>
    <s v="Diana Taylor"/>
    <s v="United States"/>
    <s v="Henderson"/>
    <s v="AMER"/>
    <s v="NAMER"/>
    <s v="Kroger"/>
    <x v="57"/>
    <s v="Retail"/>
    <s v="Strategic"/>
    <s v="FinanceHub"/>
    <s v="DBLSFYGH40"/>
    <n v="5.22"/>
    <n v="2"/>
    <n v="0"/>
    <n v="2.4011999999999998"/>
    <x v="7"/>
    <n v="2.8188"/>
    <n v="0.84563999999999995"/>
  </r>
  <r>
    <n v="4984"/>
    <s v="AMER-2022-109925"/>
    <d v="2022-11-07T00:00:00"/>
    <n v="20221107"/>
    <s v="Adrian Abraham"/>
    <s v="United States"/>
    <s v="Seattle"/>
    <s v="AMER"/>
    <s v="NAMER"/>
    <s v="Microsoft"/>
    <x v="5"/>
    <s v="Tech"/>
    <s v="SMB"/>
    <s v="Marketing Suite - Gold"/>
    <s v="7XV5MUK85Z"/>
    <n v="84.84"/>
    <n v="3"/>
    <n v="0"/>
    <n v="22.9068"/>
    <x v="0"/>
    <n v="61.933199999999999"/>
    <n v="18.57996"/>
  </r>
  <r>
    <n v="4985"/>
    <s v="EMEA-2021-160696"/>
    <d v="2021-09-06T00:00:00"/>
    <n v="20210906"/>
    <s v="Andrea Reid"/>
    <s v="South Africa"/>
    <s v="Johannesburg"/>
    <s v="EMEA"/>
    <s v="MEA"/>
    <s v="HSBC Holdings"/>
    <x v="77"/>
    <s v="Finance"/>
    <s v="Strategic"/>
    <s v="Storage"/>
    <s v="26061ZAM64"/>
    <n v="7.24"/>
    <n v="5"/>
    <n v="0.2"/>
    <n v="1.1765000000000001"/>
    <x v="11"/>
    <n v="6.0635000000000003"/>
    <n v="1.8190500000000001"/>
  </r>
  <r>
    <n v="4986"/>
    <s v="EMEA-2020-125171"/>
    <d v="2020-09-03T00:00:00"/>
    <n v="20200903"/>
    <s v="Owen Hill"/>
    <s v="United Kingdom"/>
    <s v="London"/>
    <s v="EMEA"/>
    <s v="UKIR"/>
    <s v="Walgreens"/>
    <x v="35"/>
    <s v="Retail"/>
    <s v="SMB"/>
    <s v="FinanceHub"/>
    <s v="R8YBV3CFEG"/>
    <n v="14.4"/>
    <n v="5"/>
    <n v="0"/>
    <n v="7.056"/>
    <x v="30"/>
    <n v="7.3440000000000003"/>
    <n v="2.2031999999999998"/>
  </r>
  <r>
    <n v="4987"/>
    <s v="EMEA-2022-149279"/>
    <d v="2022-04-25T00:00:00"/>
    <n v="20220425"/>
    <s v="Stephanie Kelly"/>
    <s v="Russia"/>
    <s v="St Petersburg"/>
    <s v="EMEA"/>
    <s v="EU-EAST"/>
    <s v="State Farm Insurance Cos."/>
    <x v="50"/>
    <s v="Finance"/>
    <s v="Enterprise"/>
    <s v="Support"/>
    <s v="ZG4ZTNQCY4"/>
    <n v="15.552"/>
    <n v="3"/>
    <n v="0.2"/>
    <n v="5.4432"/>
    <x v="25"/>
    <n v="10.108799999999899"/>
    <n v="3.0326399999999696"/>
  </r>
  <r>
    <n v="4990"/>
    <s v="AMER-2023-107321"/>
    <d v="2023-09-01T00:00:00"/>
    <n v="20230901"/>
    <s v="Donna Bailey"/>
    <s v="United States"/>
    <s v="Los Angeles"/>
    <s v="AMER"/>
    <s v="NAMER"/>
    <s v="Exxon Mobil"/>
    <x v="83"/>
    <s v="Energy"/>
    <s v="Enterprise"/>
    <s v="ContactMatcher"/>
    <s v="2G4T44UNXZ"/>
    <n v="6.6719999999999997"/>
    <n v="3"/>
    <n v="0.2"/>
    <n v="2.1684000000000001"/>
    <x v="15"/>
    <n v="4.5035999999999996"/>
    <n v="1.3510799999999998"/>
  </r>
  <r>
    <n v="4992"/>
    <s v="APJ-2023-122714"/>
    <d v="2023-12-08T00:00:00"/>
    <n v="20231208"/>
    <s v="Ruth Vaughan"/>
    <s v="Australia"/>
    <s v="Sydney"/>
    <s v="APJ"/>
    <s v="ANZ"/>
    <s v="Ford Motor"/>
    <x v="72"/>
    <s v="Manufacturing"/>
    <s v="Strategic"/>
    <s v="ContactMatcher"/>
    <s v="WWN9Y458G2"/>
    <n v="1889.99"/>
    <n v="5"/>
    <n v="0.8"/>
    <n v="-2929.4845"/>
    <x v="22"/>
    <n v="4819.4745000000003"/>
    <n v="1445.8423500000001"/>
  </r>
  <r>
    <n v="4993"/>
    <s v="EMEA-2021-153038"/>
    <d v="2021-12-18T00:00:00"/>
    <n v="20211218"/>
    <s v="Blake Reid"/>
    <s v="South Africa"/>
    <s v="Cape Town"/>
    <s v="EMEA"/>
    <s v="MEA"/>
    <s v="BNP Paribas"/>
    <x v="3"/>
    <s v="Finance"/>
    <s v="Strategic"/>
    <s v="SaaS Connector Pack - Gold"/>
    <s v="EJBQ0IDWJP"/>
    <n v="55.936"/>
    <n v="8"/>
    <n v="0.2"/>
    <n v="18.878399999999999"/>
    <x v="14"/>
    <n v="37.057600000000001"/>
    <n v="11.117279999999999"/>
  </r>
  <r>
    <n v="4996"/>
    <s v="EMEA-2020-132227"/>
    <d v="2020-11-04T00:00:00"/>
    <n v="20201104"/>
    <s v="Claire Henderson"/>
    <s v="United Kingdom"/>
    <s v="London"/>
    <s v="EMEA"/>
    <s v="UKIR"/>
    <s v="State Farm Insurance Cos."/>
    <x v="50"/>
    <s v="Finance"/>
    <s v="Enterprise"/>
    <s v="ContactMatcher"/>
    <s v="H5PIKUFZPL"/>
    <n v="52.064"/>
    <n v="4"/>
    <n v="0.2"/>
    <n v="18.873200000000001"/>
    <x v="7"/>
    <n v="33.190799999999903"/>
    <n v="9.9572399999999703"/>
  </r>
  <r>
    <n v="4997"/>
    <s v="EMEA-2023-155824"/>
    <d v="2023-03-11T00:00:00"/>
    <n v="20230311"/>
    <s v="Jack Ince"/>
    <s v="Sweden"/>
    <s v="Stockholm"/>
    <s v="EMEA"/>
    <s v="NOR"/>
    <s v="Sprint Nextel"/>
    <x v="64"/>
    <s v="Communications"/>
    <s v="Strategic"/>
    <s v="OneView"/>
    <s v="0SGW4BDR8R"/>
    <n v="48.783999999999999"/>
    <n v="1"/>
    <n v="0.2"/>
    <n v="3.6587999999999998"/>
    <x v="42"/>
    <n v="45.1252"/>
    <n v="13.537559999999999"/>
  </r>
  <r>
    <n v="4999"/>
    <s v="AMER-2022-129238"/>
    <d v="2022-01-31T00:00:00"/>
    <n v="20220131"/>
    <s v="Angela Churchill"/>
    <s v="United States"/>
    <s v="New York City"/>
    <s v="AMER"/>
    <s v="NAMER"/>
    <s v="Valero Energy"/>
    <x v="37"/>
    <s v="Energy"/>
    <s v="Enterprise"/>
    <s v="Site Analytics"/>
    <s v="RNK95HN0V4"/>
    <n v="109.592"/>
    <n v="1"/>
    <n v="0.2"/>
    <n v="8.2194000000000003"/>
    <x v="12"/>
    <n v="101.37260000000001"/>
    <n v="30.41178"/>
  </r>
  <r>
    <n v="5001"/>
    <s v="AMER-2023-159688"/>
    <d v="2023-05-08T00:00:00"/>
    <n v="20230508"/>
    <s v="Anna Bower"/>
    <s v="United States"/>
    <s v="New York City"/>
    <s v="AMER"/>
    <s v="NAMER"/>
    <s v="Airbus"/>
    <x v="68"/>
    <s v="Manufacturing"/>
    <s v="Enterprise"/>
    <s v="Data Smasher"/>
    <s v="7LSKEB12G6"/>
    <n v="79.989999999999995"/>
    <n v="1"/>
    <n v="0"/>
    <n v="28.796399999999998"/>
    <x v="24"/>
    <n v="51.193599999999897"/>
    <n v="15.358079999999969"/>
  </r>
  <r>
    <n v="5002"/>
    <s v="EMEA-2022-136126"/>
    <d v="2022-05-25T00:00:00"/>
    <n v="20220525"/>
    <s v="Kevin Rampling"/>
    <s v="Spain"/>
    <s v="Granada"/>
    <s v="EMEA"/>
    <s v="EU-WEST"/>
    <s v="Philip Morris International"/>
    <x v="39"/>
    <s v="Consumer Products"/>
    <s v="Enterprise"/>
    <s v="Support"/>
    <s v="CEHA4HIQT5"/>
    <n v="69.5"/>
    <n v="5"/>
    <n v="0"/>
    <n v="20.155000000000001"/>
    <x v="35"/>
    <n v="49.344999999999999"/>
    <n v="14.8035"/>
  </r>
  <r>
    <n v="5004"/>
    <s v="AMER-2022-155033"/>
    <d v="2022-10-08T00:00:00"/>
    <n v="20221008"/>
    <s v="Samantha Walker"/>
    <s v="United States"/>
    <s v="New York City"/>
    <s v="AMER"/>
    <s v="NAMER"/>
    <s v="BNP Paribas"/>
    <x v="3"/>
    <s v="Finance"/>
    <s v="SMB"/>
    <s v="Support"/>
    <s v="E6763IG4JR"/>
    <n v="10.56"/>
    <n v="2"/>
    <n v="0"/>
    <n v="5.0688000000000004"/>
    <x v="32"/>
    <n v="5.4912000000000001"/>
    <n v="1.6473599999999999"/>
  </r>
  <r>
    <n v="5005"/>
    <s v="EMEA-2020-156006"/>
    <d v="2020-04-30T00:00:00"/>
    <n v="20200430"/>
    <s v="Ava Oliver"/>
    <s v="Ukraine"/>
    <s v="Kyiv"/>
    <s v="EMEA"/>
    <s v="EU-EAST"/>
    <s v="Sysco"/>
    <x v="79"/>
    <s v="Consumer Products"/>
    <s v="SMB"/>
    <s v="Data Smasher"/>
    <s v="VWWENTQVHA"/>
    <n v="47.79"/>
    <n v="3"/>
    <n v="0"/>
    <n v="16.2486"/>
    <x v="41"/>
    <n v="31.541399999999999"/>
    <n v="9.4624199999999998"/>
  </r>
  <r>
    <n v="5006"/>
    <s v="APJ-2021-158659"/>
    <d v="2021-11-10T00:00:00"/>
    <n v="20211110"/>
    <s v="Kevin Mitchell"/>
    <s v="India"/>
    <s v="Hyderabad"/>
    <s v="APJ"/>
    <s v="IND"/>
    <s v="Fannie Mae"/>
    <x v="27"/>
    <s v="Finance"/>
    <s v="Strategic"/>
    <s v="Marketing Suite - Gold"/>
    <s v="UCI0P7Y545"/>
    <n v="714.3"/>
    <n v="5"/>
    <n v="0"/>
    <n v="207.14699999999999"/>
    <x v="6"/>
    <n v="507.152999999999"/>
    <n v="152.1458999999997"/>
  </r>
  <r>
    <n v="5007"/>
    <s v="EMEA-2021-169796"/>
    <d v="2021-11-09T00:00:00"/>
    <n v="20211109"/>
    <s v="Sally Nolan"/>
    <s v="United Kingdom"/>
    <s v="London"/>
    <s v="EMEA"/>
    <s v="UKIR"/>
    <s v="Lukoil"/>
    <x v="86"/>
    <s v="Energy"/>
    <s v="Enterprise"/>
    <s v="Big Ol Database"/>
    <s v="CYSSB28L2J"/>
    <n v="2321.9"/>
    <n v="2"/>
    <n v="0"/>
    <n v="1114.5119999999999"/>
    <x v="6"/>
    <n v="1207.3879999999999"/>
    <n v="362.21639999999996"/>
  </r>
  <r>
    <n v="5009"/>
    <s v="EMEA-2021-102876"/>
    <d v="2021-09-07T00:00:00"/>
    <n v="20210907"/>
    <s v="Gavin Nash"/>
    <s v="France"/>
    <s v="Paris"/>
    <s v="EMEA"/>
    <s v="EU-WEST"/>
    <s v="Oracle"/>
    <x v="29"/>
    <s v="Tech"/>
    <s v="Strategic"/>
    <s v="ContactMatcher"/>
    <s v="9F372VVGIP"/>
    <n v="9.5220000000000002"/>
    <n v="1"/>
    <n v="0.7"/>
    <n v="-6.9828000000000001"/>
    <x v="11"/>
    <n v="16.504799999999999"/>
    <n v="4.9514399999999998"/>
  </r>
  <r>
    <n v="5012"/>
    <s v="AMER-2023-139647"/>
    <d v="2023-05-12T00:00:00"/>
    <n v="20230512"/>
    <s v="Olivia Graham"/>
    <s v="Chile"/>
    <s v="Santiago"/>
    <s v="AMER"/>
    <s v="LATAM"/>
    <s v="Phillips 66"/>
    <x v="1"/>
    <s v="Energy"/>
    <s v="Strategic"/>
    <s v="Marketing Suite"/>
    <s v="TGVSRLD04J"/>
    <n v="209.97900000000001"/>
    <n v="7"/>
    <n v="0.7"/>
    <n v="-356.96429999999998"/>
    <x v="24"/>
    <n v="566.94330000000002"/>
    <n v="170.08299"/>
  </r>
  <r>
    <n v="5013"/>
    <s v="AMER-2023-160465"/>
    <d v="2023-07-22T00:00:00"/>
    <n v="20230722"/>
    <s v="Jacob Paterson"/>
    <s v="Mexico"/>
    <s v="Tijuana"/>
    <s v="AMER"/>
    <s v="LATAM"/>
    <s v="Toyota Motor"/>
    <x v="7"/>
    <s v="Manufacturing"/>
    <s v="Enterprise"/>
    <s v="ContactMatcher"/>
    <s v="W37FXQKPCQ"/>
    <n v="33.93"/>
    <n v="3"/>
    <n v="0.7"/>
    <n v="-22.62"/>
    <x v="10"/>
    <n v="56.55"/>
    <n v="16.965"/>
  </r>
  <r>
    <n v="5016"/>
    <s v="AMER-2020-153850"/>
    <d v="2020-11-24T00:00:00"/>
    <n v="20201124"/>
    <s v="Boris Walsh"/>
    <s v="Mexico"/>
    <s v="Cancun"/>
    <s v="AMER"/>
    <s v="LATAM"/>
    <s v="AmerisourceBergen"/>
    <x v="52"/>
    <s v="Healthcare"/>
    <s v="SMB"/>
    <s v="SaaS Connector Pack"/>
    <s v="MJU1ZXH648"/>
    <n v="35.167999999999999"/>
    <n v="7"/>
    <n v="0.2"/>
    <n v="9.6712000000000007"/>
    <x v="7"/>
    <n v="25.4968"/>
    <n v="7.6490399999999994"/>
  </r>
  <r>
    <n v="5018"/>
    <s v="AMER-2020-127558"/>
    <d v="2020-11-15T00:00:00"/>
    <n v="20201115"/>
    <s v="Kylie Lee"/>
    <s v="United States"/>
    <s v="New York City"/>
    <s v="AMER"/>
    <s v="NAMER"/>
    <s v="Engie"/>
    <x v="4"/>
    <s v="Energy"/>
    <s v="SMB"/>
    <s v="SaaS Connector Pack"/>
    <s v="UZ42G0GAM7"/>
    <n v="10.11"/>
    <n v="3"/>
    <n v="0"/>
    <n v="3.2351999999999999"/>
    <x v="7"/>
    <n v="6.8747999999999996"/>
    <n v="2.0624399999999996"/>
  </r>
  <r>
    <n v="5021"/>
    <s v="EMEA-2023-136511"/>
    <d v="2023-03-24T00:00:00"/>
    <n v="20230324"/>
    <s v="Jonathan Clark"/>
    <s v="United Kingdom"/>
    <s v="London"/>
    <s v="EMEA"/>
    <s v="UKIR"/>
    <s v="Allstate"/>
    <x v="61"/>
    <s v="Finance"/>
    <s v="Strategic"/>
    <s v="Support"/>
    <s v="BZDJJJ48FA"/>
    <n v="347.58"/>
    <n v="3"/>
    <n v="0"/>
    <n v="17.379000000000001"/>
    <x v="42"/>
    <n v="330.200999999999"/>
    <n v="99.0602999999997"/>
  </r>
  <r>
    <n v="5022"/>
    <s v="AMER-2022-133795"/>
    <d v="2022-12-19T00:00:00"/>
    <n v="20221219"/>
    <s v="Stewart Hart"/>
    <s v="United States"/>
    <s v="Seattle"/>
    <s v="AMER"/>
    <s v="NAMER"/>
    <s v="Nestle"/>
    <x v="38"/>
    <s v="Consumer Products"/>
    <s v="SMB"/>
    <s v="Data Smasher"/>
    <s v="1EM3RG6QAU"/>
    <n v="72.64"/>
    <n v="2"/>
    <n v="0"/>
    <n v="21.792000000000002"/>
    <x v="5"/>
    <n v="50.847999999999999"/>
    <n v="15.254399999999999"/>
  </r>
  <r>
    <n v="5025"/>
    <s v="APJ-2023-130953"/>
    <d v="2023-07-30T00:00:00"/>
    <n v="20230730"/>
    <s v="Michael King"/>
    <s v="Singapore"/>
    <s v="Singapore"/>
    <s v="APJ"/>
    <s v="APAC"/>
    <s v="FedEx"/>
    <x v="46"/>
    <s v="Transportation"/>
    <s v="SMB"/>
    <s v="ContactMatcher"/>
    <s v="1C4ZJ5YAUY"/>
    <n v="33.479999999999997"/>
    <n v="2"/>
    <n v="0"/>
    <n v="16.405200000000001"/>
    <x v="10"/>
    <n v="17.0747999999999"/>
    <n v="5.1224399999999699"/>
  </r>
  <r>
    <n v="5029"/>
    <s v="APJ-2020-151792"/>
    <d v="2020-09-02T00:00:00"/>
    <n v="20200902"/>
    <s v="Jennifer Bailey"/>
    <s v="Australia"/>
    <s v="Sydney"/>
    <s v="APJ"/>
    <s v="ANZ"/>
    <s v="Cisco Systems"/>
    <x v="42"/>
    <s v="Tech"/>
    <s v="SMB"/>
    <s v="Data Smasher"/>
    <s v="6QULQ50JHD"/>
    <n v="239.976"/>
    <n v="3"/>
    <n v="0.2"/>
    <n v="53.994599999999998"/>
    <x v="30"/>
    <n v="185.98140000000001"/>
    <n v="55.794420000000002"/>
  </r>
  <r>
    <n v="5030"/>
    <s v="AMER-2023-139304"/>
    <d v="2023-01-30T00:00:00"/>
    <n v="20230130"/>
    <s v="Dominic Lawrence"/>
    <s v="United States"/>
    <s v="Los Angeles"/>
    <s v="AMER"/>
    <s v="NAMER"/>
    <s v="ConocoPhillips"/>
    <x v="75"/>
    <s v="Energy"/>
    <s v="SMB"/>
    <s v="ChatBot Plugin"/>
    <s v="X14FBOD7E2"/>
    <n v="8.34"/>
    <n v="3"/>
    <n v="0"/>
    <n v="2.1684000000000001"/>
    <x v="44"/>
    <n v="6.1715999999999998"/>
    <n v="1.8514799999999998"/>
  </r>
  <r>
    <n v="5033"/>
    <s v="AMER-2022-155166"/>
    <d v="2022-12-27T00:00:00"/>
    <n v="20221227"/>
    <s v="Chloe Underwood"/>
    <s v="Argentina"/>
    <s v="Buenos Aires"/>
    <s v="AMER"/>
    <s v="LATAM"/>
    <s v="American Express"/>
    <x v="55"/>
    <s v="Finance"/>
    <s v="Strategic"/>
    <s v="FinanceHub"/>
    <s v="584T84MAO2"/>
    <n v="212.94"/>
    <n v="3"/>
    <n v="0"/>
    <n v="25.552800000000001"/>
    <x v="5"/>
    <n v="187.38720000000001"/>
    <n v="56.216160000000002"/>
  </r>
  <r>
    <n v="5035"/>
    <s v="EMEA-2021-103954"/>
    <d v="2021-08-09T00:00:00"/>
    <n v="20210809"/>
    <s v="Boris Baker"/>
    <s v="Italy"/>
    <s v="Milan"/>
    <s v="EMEA"/>
    <s v="EU"/>
    <s v="Phillips 66"/>
    <x v="1"/>
    <s v="Energy"/>
    <s v="Enterprise"/>
    <s v="Marketing Suite"/>
    <s v="UJI57QCB95"/>
    <n v="687.4"/>
    <n v="5"/>
    <n v="0"/>
    <n v="48.118000000000002"/>
    <x v="37"/>
    <n v="639.28199999999902"/>
    <n v="191.7845999999997"/>
  </r>
  <r>
    <n v="5036"/>
    <s v="AMER-2020-169803"/>
    <d v="2020-04-06T00:00:00"/>
    <n v="20200406"/>
    <s v="Emma Stewart"/>
    <s v="Canada"/>
    <s v="Toronto"/>
    <s v="AMER"/>
    <s v="NAMER"/>
    <s v="Marathon Petroleum"/>
    <x v="80"/>
    <s v="Energy"/>
    <s v="Strategic"/>
    <s v="ContactMatcher"/>
    <s v="JVXZK88I1J"/>
    <n v="653.54999999999995"/>
    <n v="3"/>
    <n v="0"/>
    <n v="111.1035"/>
    <x v="41"/>
    <n v="542.44650000000001"/>
    <n v="162.73394999999999"/>
  </r>
  <r>
    <n v="5038"/>
    <s v="APJ-2023-141719"/>
    <d v="2023-11-18T00:00:00"/>
    <n v="20231118"/>
    <s v="Benjamin Fisher"/>
    <s v="Australia"/>
    <s v="Wollongong"/>
    <s v="APJ"/>
    <s v="ANZ"/>
    <s v="Chevron"/>
    <x v="0"/>
    <s v="Energy"/>
    <s v="SMB"/>
    <s v="Data Smasher"/>
    <s v="J7K3ZY3A9S"/>
    <n v="239.96"/>
    <n v="5"/>
    <n v="0.2"/>
    <n v="83.986000000000004"/>
    <x v="23"/>
    <n v="155.97399999999999"/>
    <n v="46.792199999999994"/>
  </r>
  <r>
    <n v="5039"/>
    <s v="APJ-2021-136469"/>
    <d v="2021-07-11T00:00:00"/>
    <n v="20210711"/>
    <s v="Olivia Graham"/>
    <s v="Philippines"/>
    <s v="Manila"/>
    <s v="APJ"/>
    <s v="APAC"/>
    <s v="Phillips 66"/>
    <x v="1"/>
    <s v="Energy"/>
    <s v="Strategic"/>
    <s v="ContactMatcher"/>
    <s v="8YWPBB038I"/>
    <n v="199.83600000000001"/>
    <n v="4"/>
    <n v="0.3"/>
    <n v="-37.112400000000001"/>
    <x v="38"/>
    <n v="236.94839999999999"/>
    <n v="71.084519999999998"/>
  </r>
  <r>
    <n v="5042"/>
    <s v="AMER-2022-158694"/>
    <d v="2022-11-11T00:00:00"/>
    <n v="20221111"/>
    <s v="Emma Greene"/>
    <s v="United States"/>
    <s v="New York City"/>
    <s v="AMER"/>
    <s v="NAMER"/>
    <s v="FedEx"/>
    <x v="46"/>
    <s v="Transportation"/>
    <s v="SMB"/>
    <s v="Support"/>
    <s v="1WLRN55L24"/>
    <n v="67.709999999999994"/>
    <n v="3"/>
    <n v="0"/>
    <n v="32.500799999999998"/>
    <x v="0"/>
    <n v="35.209199999999903"/>
    <n v="10.562759999999971"/>
  </r>
  <r>
    <n v="5049"/>
    <s v="APJ-2020-104759"/>
    <d v="2020-03-31T00:00:00"/>
    <n v="20200331"/>
    <s v="Victor Avery"/>
    <s v="Australia"/>
    <s v="Sydney"/>
    <s v="APJ"/>
    <s v="ANZ"/>
    <s v="Aetna"/>
    <x v="28"/>
    <s v="Healthcare"/>
    <s v="SMB"/>
    <s v="ContactMatcher"/>
    <s v="64GX6IXCEX"/>
    <n v="8.1340000000000003"/>
    <n v="7"/>
    <n v="0.8"/>
    <n v="-13.8278"/>
    <x v="34"/>
    <n v="21.9618"/>
    <n v="6.5885400000000001"/>
  </r>
  <r>
    <n v="5051"/>
    <s v="AMER-2021-150511"/>
    <d v="2021-09-18T00:00:00"/>
    <n v="20210918"/>
    <s v="Anna Bower"/>
    <s v="Canada"/>
    <s v="Vancouver"/>
    <s v="AMER"/>
    <s v="NAMER"/>
    <s v="Airbus"/>
    <x v="68"/>
    <s v="Manufacturing"/>
    <s v="Enterprise"/>
    <s v="Support"/>
    <s v="IHIJOXMDS2"/>
    <n v="18.54"/>
    <n v="2"/>
    <n v="0"/>
    <n v="8.7138000000000009"/>
    <x v="11"/>
    <n v="9.8261999999999894"/>
    <n v="2.9478599999999968"/>
  </r>
  <r>
    <n v="5052"/>
    <s v="EMEA-2021-134922"/>
    <d v="2021-11-07T00:00:00"/>
    <n v="20211107"/>
    <s v="James Butler"/>
    <s v="France"/>
    <s v="Paris"/>
    <s v="EMEA"/>
    <s v="EU-WEST"/>
    <s v="Berkshire Hathaway"/>
    <x v="90"/>
    <s v="Finance"/>
    <s v="Strategic"/>
    <s v="SaaS Connector Pack - Gold"/>
    <s v="ZARN7I28CQ"/>
    <n v="24.4"/>
    <n v="2"/>
    <n v="0.2"/>
    <n v="7.93"/>
    <x v="6"/>
    <n v="16.47"/>
    <n v="4.9409999999999998"/>
  </r>
  <r>
    <n v="5053"/>
    <s v="EMEA-2023-120607"/>
    <d v="2023-05-20T00:00:00"/>
    <n v="20230520"/>
    <s v="Max James"/>
    <s v="Finland"/>
    <s v="Helsinki"/>
    <s v="EMEA"/>
    <s v="NOR"/>
    <s v="Mitsubishi"/>
    <x v="82"/>
    <s v="Manufacturing"/>
    <s v="SMB"/>
    <s v="Support"/>
    <s v="EAKMUUV3EP"/>
    <n v="195.64"/>
    <n v="4"/>
    <n v="0"/>
    <n v="91.950800000000001"/>
    <x v="24"/>
    <n v="103.689199999999"/>
    <n v="31.106759999999699"/>
  </r>
  <r>
    <n v="5054"/>
    <s v="APJ-2021-141243"/>
    <d v="2021-01-03T00:00:00"/>
    <n v="20210103"/>
    <s v="Nathan Hughes"/>
    <s v="Japan"/>
    <s v="Aichi"/>
    <s v="APJ"/>
    <s v="JAPN"/>
    <s v="Nissan Motor"/>
    <x v="30"/>
    <s v="Transportation"/>
    <s v="SMB"/>
    <s v="Data Smasher"/>
    <s v="W23EIRVAHX"/>
    <n v="398.4"/>
    <n v="5"/>
    <n v="0.2"/>
    <n v="84.66"/>
    <x v="26"/>
    <n v="313.74"/>
    <n v="94.122"/>
  </r>
  <r>
    <n v="5057"/>
    <s v="AMER-2021-162166"/>
    <d v="2021-09-08T00:00:00"/>
    <n v="20210908"/>
    <s v="Amy Edmunds"/>
    <s v="United States"/>
    <s v="Buffalo"/>
    <s v="AMER"/>
    <s v="NAMER"/>
    <s v="Goldman Sachs Group"/>
    <x v="70"/>
    <s v="Finance"/>
    <s v="SMB"/>
    <s v="Support"/>
    <s v="HZKVYRL42F"/>
    <n v="26.4"/>
    <n v="5"/>
    <n v="0"/>
    <n v="11.88"/>
    <x v="11"/>
    <n v="14.5199999999999"/>
    <n v="4.3559999999999697"/>
  </r>
  <r>
    <n v="5059"/>
    <s v="EMEA-2022-120796"/>
    <d v="2022-04-04T00:00:00"/>
    <n v="20220404"/>
    <s v="Colin Morgan"/>
    <s v="France"/>
    <s v="Paris"/>
    <s v="EMEA"/>
    <s v="EU-WEST"/>
    <s v="Boeing"/>
    <x v="36"/>
    <s v="Manufacturing"/>
    <s v="SMB"/>
    <s v="ContactMatcher"/>
    <s v="3Z5UOACEVH"/>
    <n v="99.846000000000004"/>
    <n v="9"/>
    <n v="0.7"/>
    <n v="-83.204999999999998"/>
    <x v="25"/>
    <n v="183.05099999999999"/>
    <n v="54.915299999999995"/>
  </r>
  <r>
    <n v="5060"/>
    <s v="EMEA-2022-109722"/>
    <d v="2022-12-06T00:00:00"/>
    <n v="20221206"/>
    <s v="Michelle Thomson"/>
    <s v="Ireland"/>
    <s v="Limerick"/>
    <s v="EMEA"/>
    <s v="UKIR"/>
    <s v="Anthem"/>
    <x v="84"/>
    <s v="Healthcare"/>
    <s v="SMB"/>
    <s v="Site Analytics"/>
    <s v="QWJEEMJ2NP"/>
    <n v="699.98"/>
    <n v="2"/>
    <n v="0"/>
    <n v="195.99440000000001"/>
    <x v="5"/>
    <n v="503.98559999999998"/>
    <n v="151.19567999999998"/>
  </r>
  <r>
    <n v="5062"/>
    <s v="EMEA-2021-136798"/>
    <d v="2021-05-08T00:00:00"/>
    <n v="20210508"/>
    <s v="Benjamin Berry"/>
    <s v="Luxembourg"/>
    <s v="Luxembourg"/>
    <s v="EMEA"/>
    <s v="EU-WEST"/>
    <s v="State Farm Insurance Cos."/>
    <x v="50"/>
    <s v="Finance"/>
    <s v="SMB"/>
    <s v="ContactMatcher"/>
    <s v="WPDF8Z9FZN"/>
    <n v="43.98"/>
    <n v="2"/>
    <n v="0"/>
    <n v="21.99"/>
    <x v="33"/>
    <n v="21.99"/>
    <n v="6.5969999999999995"/>
  </r>
  <r>
    <n v="5065"/>
    <s v="APJ-2023-122196"/>
    <d v="2023-09-23T00:00:00"/>
    <n v="20230923"/>
    <s v="Ian Ross"/>
    <s v="Philippines"/>
    <s v="Manila"/>
    <s v="APJ"/>
    <s v="APAC"/>
    <s v="Procter &amp; Gamble"/>
    <x v="16"/>
    <s v="Consumer Products"/>
    <s v="SMB"/>
    <s v="Site Analytics"/>
    <s v="TAX9YBNR4D"/>
    <n v="391.98"/>
    <n v="2"/>
    <n v="0"/>
    <n v="113.6742"/>
    <x v="15"/>
    <n v="278.30579999999998"/>
    <n v="83.491739999999993"/>
  </r>
  <r>
    <n v="5066"/>
    <s v="EMEA-2023-142090"/>
    <d v="2023-12-01T00:00:00"/>
    <n v="20231201"/>
    <s v="Benjamin Hughes"/>
    <s v="Sweden"/>
    <s v="Gothenburg"/>
    <s v="EMEA"/>
    <s v="NOR"/>
    <s v="Apple"/>
    <x v="73"/>
    <s v="Tech"/>
    <s v="SMB"/>
    <s v="Data Smasher"/>
    <s v="VCGPH7EDSQ"/>
    <n v="383.976"/>
    <n v="3"/>
    <n v="0.2"/>
    <n v="81.594899999999996"/>
    <x v="22"/>
    <n v="302.3811"/>
    <n v="90.714330000000004"/>
  </r>
  <r>
    <n v="5068"/>
    <s v="AMER-2023-160934"/>
    <d v="2023-01-16T00:00:00"/>
    <n v="20230116"/>
    <s v="Dan Rutherford"/>
    <s v="United States"/>
    <s v="New York City"/>
    <s v="AMER"/>
    <s v="NAMER"/>
    <s v="Phillips 66"/>
    <x v="1"/>
    <s v="Energy"/>
    <s v="Enterprise"/>
    <s v="ChatBot Plugin"/>
    <s v="ST9PEK3YKB"/>
    <n v="21.4"/>
    <n v="5"/>
    <n v="0"/>
    <n v="6.2060000000000004"/>
    <x v="44"/>
    <n v="15.1939999999999"/>
    <n v="4.5581999999999701"/>
  </r>
  <r>
    <n v="5069"/>
    <s v="AMER-2020-124478"/>
    <d v="2020-08-08T00:00:00"/>
    <n v="20200808"/>
    <s v="Amelia Campbell"/>
    <s v="Brazil"/>
    <s v="Belo Horizonte"/>
    <s v="AMER"/>
    <s v="LATAM"/>
    <s v="Glencore"/>
    <x v="15"/>
    <s v="Misc"/>
    <s v="Enterprise"/>
    <s v="Alchemy"/>
    <s v="BF4N358SO4"/>
    <n v="549.99"/>
    <n v="1"/>
    <n v="0"/>
    <n v="274.995"/>
    <x v="9"/>
    <n v="274.995"/>
    <n v="82.498499999999993"/>
  </r>
  <r>
    <n v="5074"/>
    <s v="AMER-2021-145485"/>
    <d v="2021-11-05T00:00:00"/>
    <n v="20211105"/>
    <s v="Amelia Chapman"/>
    <s v="United States"/>
    <s v="Los Angeles"/>
    <s v="AMER"/>
    <s v="NAMER"/>
    <s v="Bosch"/>
    <x v="76"/>
    <s v="Tech"/>
    <s v="SMB"/>
    <s v="Marketing Suite - Gold"/>
    <s v="NYKS5OC6D1"/>
    <n v="62.8"/>
    <n v="4"/>
    <n v="0"/>
    <n v="15.7"/>
    <x v="6"/>
    <n v="47.099999999999902"/>
    <n v="14.129999999999971"/>
  </r>
  <r>
    <n v="5075"/>
    <s v="AMER-2023-151071"/>
    <d v="2023-04-26T00:00:00"/>
    <n v="20230426"/>
    <s v="Ella Springer"/>
    <s v="United States"/>
    <s v="New York City"/>
    <s v="AMER"/>
    <s v="NAMER"/>
    <s v="Mitsubishi"/>
    <x v="82"/>
    <s v="Manufacturing"/>
    <s v="SMB"/>
    <s v="ContactMatcher"/>
    <s v="2X1P92CNMO"/>
    <n v="13.904"/>
    <n v="2"/>
    <n v="0.2"/>
    <n v="4.5187999999999997"/>
    <x v="4"/>
    <n v="9.3851999999999993"/>
    <n v="2.8155599999999996"/>
  </r>
  <r>
    <n v="5076"/>
    <s v="APJ-2020-134572"/>
    <d v="2020-04-20T00:00:00"/>
    <n v="20200420"/>
    <s v="Irene Walsh"/>
    <s v="Japan"/>
    <s v="Tokyo"/>
    <s v="APJ"/>
    <s v="JAPN"/>
    <s v="Wells Fargo"/>
    <x v="9"/>
    <s v="Finance"/>
    <s v="SMB"/>
    <s v="ContactMatcher"/>
    <s v="KP2X0033OH"/>
    <n v="744.1"/>
    <n v="5"/>
    <n v="0.3"/>
    <n v="-95.67"/>
    <x v="41"/>
    <n v="839.77"/>
    <n v="251.93099999999998"/>
  </r>
  <r>
    <n v="5079"/>
    <s v="EMEA-2023-143217"/>
    <d v="2023-11-12T00:00:00"/>
    <n v="20231112"/>
    <s v="Edward Mathis"/>
    <s v="Italy"/>
    <s v="Milan"/>
    <s v="EMEA"/>
    <s v="EU"/>
    <s v="Airbus"/>
    <x v="68"/>
    <s v="Manufacturing"/>
    <s v="Enterprise"/>
    <s v="ContactMatcher"/>
    <s v="564I27L6ZL"/>
    <n v="18.239999999999998"/>
    <n v="3"/>
    <n v="0"/>
    <n v="8.5728000000000009"/>
    <x v="23"/>
    <n v="9.6671999999999905"/>
    <n v="2.900159999999997"/>
  </r>
  <r>
    <n v="5080"/>
    <s v="AMER-2023-133312"/>
    <d v="2023-11-26T00:00:00"/>
    <n v="20231126"/>
    <s v="Wanda Gill"/>
    <s v="United States"/>
    <s v="Los Angeles"/>
    <s v="AMER"/>
    <s v="NAMER"/>
    <s v="Verizon Communications"/>
    <x v="32"/>
    <s v="Communications"/>
    <s v="SMB"/>
    <s v="Marketing Suite"/>
    <s v="UQCXFTGRCP"/>
    <n v="359.49900000000002"/>
    <n v="3"/>
    <n v="0.15"/>
    <n v="-29.605799999999999"/>
    <x v="23"/>
    <n v="389.10480000000001"/>
    <n v="116.73143999999999"/>
  </r>
  <r>
    <n v="5082"/>
    <s v="AMER-2021-137533"/>
    <d v="2021-12-18T00:00:00"/>
    <n v="20211218"/>
    <s v="Jack Graham"/>
    <s v="Mexico"/>
    <s v="Tijuana"/>
    <s v="AMER"/>
    <s v="LATAM"/>
    <s v="Microsoft"/>
    <x v="5"/>
    <s v="Tech"/>
    <s v="Enterprise"/>
    <s v="Support"/>
    <s v="WJAABOC81J"/>
    <n v="20.736000000000001"/>
    <n v="4"/>
    <n v="0.2"/>
    <n v="7.2576000000000001"/>
    <x v="14"/>
    <n v="13.478400000000001"/>
    <n v="4.04352"/>
  </r>
  <r>
    <n v="5083"/>
    <s v="EMEA-2022-155138"/>
    <d v="2022-09-09T00:00:00"/>
    <n v="20220909"/>
    <s v="Max Morgan"/>
    <s v="Sweden"/>
    <s v="Gothenburg"/>
    <s v="EMEA"/>
    <s v="NOR"/>
    <s v="Tyson Foods"/>
    <x v="31"/>
    <s v="Consumer Products"/>
    <s v="SMB"/>
    <s v="Data Smasher"/>
    <s v="ECKIQ9AJER"/>
    <n v="35.167999999999999"/>
    <n v="4"/>
    <n v="0.2"/>
    <n v="8.3523999999999994"/>
    <x v="21"/>
    <n v="26.8156"/>
    <n v="8.0446799999999996"/>
  </r>
  <r>
    <n v="5085"/>
    <s v="APJ-2022-108350"/>
    <d v="2022-06-07T00:00:00"/>
    <n v="20220607"/>
    <s v="Madeleine Cameron"/>
    <s v="South Korea"/>
    <s v="Incheon"/>
    <s v="APJ"/>
    <s v="APAC"/>
    <s v="Marathon Petroleum"/>
    <x v="80"/>
    <s v="Energy"/>
    <s v="Strategic"/>
    <s v="Support"/>
    <s v="Y1J6H5IDJ2"/>
    <n v="105.52"/>
    <n v="4"/>
    <n v="0"/>
    <n v="48.539200000000001"/>
    <x v="1"/>
    <n v="56.980799999999903"/>
    <n v="17.094239999999971"/>
  </r>
  <r>
    <n v="5086"/>
    <s v="APJ-2021-144302"/>
    <d v="2021-06-19T00:00:00"/>
    <n v="20210619"/>
    <s v="Andrea Hughes"/>
    <s v="Japan"/>
    <s v="Aichi"/>
    <s v="APJ"/>
    <s v="JAPN"/>
    <s v="Royal Dutch Shell"/>
    <x v="2"/>
    <s v="Energy"/>
    <s v="Enterprise"/>
    <s v="ContactMatcher"/>
    <s v="24VRIDC5UX"/>
    <n v="5.7919999999999998"/>
    <n v="2"/>
    <n v="0.8"/>
    <n v="-9.5568000000000008"/>
    <x v="40"/>
    <n v="15.348800000000001"/>
    <n v="4.6046399999999998"/>
  </r>
  <r>
    <n v="5087"/>
    <s v="EMEA-2021-109001"/>
    <d v="2021-03-05T00:00:00"/>
    <n v="20210305"/>
    <s v="Brandon Kerr"/>
    <s v="France"/>
    <s v="Paris"/>
    <s v="EMEA"/>
    <s v="EU-WEST"/>
    <s v="J.P. Morgan Chase &amp; Co."/>
    <x v="56"/>
    <s v="Finance"/>
    <s v="Strategic"/>
    <s v="Site Analytics"/>
    <s v="HVPUOVM2LF"/>
    <n v="466.15800000000002"/>
    <n v="7"/>
    <n v="0.4"/>
    <n v="-93.2316"/>
    <x v="29"/>
    <n v="559.38959999999997"/>
    <n v="167.81688"/>
  </r>
  <r>
    <n v="5090"/>
    <s v="EMEA-2023-132738"/>
    <d v="2023-08-05T00:00:00"/>
    <n v="20230805"/>
    <s v="Paul Martin"/>
    <s v="Russia"/>
    <s v="Moscow"/>
    <s v="EMEA"/>
    <s v="EU-EAST"/>
    <s v="BNP Paribas"/>
    <x v="3"/>
    <s v="Finance"/>
    <s v="Strategic"/>
    <s v="Support"/>
    <s v="O277RP7WNU"/>
    <n v="7.968"/>
    <n v="2"/>
    <n v="0.2"/>
    <n v="2.8883999999999999"/>
    <x v="43"/>
    <n v="5.0796000000000001"/>
    <n v="1.5238799999999999"/>
  </r>
  <r>
    <n v="5092"/>
    <s v="EMEA-2023-156720"/>
    <d v="2023-12-31T00:00:00"/>
    <n v="20231231"/>
    <s v="Max Morgan"/>
    <s v="Russia"/>
    <s v="Moscow"/>
    <s v="EMEA"/>
    <s v="EU-EAST"/>
    <s v="Tyson Foods"/>
    <x v="31"/>
    <s v="Consumer Products"/>
    <s v="SMB"/>
    <s v="Storage"/>
    <s v="1NXYUPA4CX"/>
    <n v="3.024"/>
    <n v="3"/>
    <n v="0.2"/>
    <n v="-0.6048"/>
    <x v="22"/>
    <n v="3.6288"/>
    <n v="1.0886400000000001"/>
  </r>
  <r>
    <n v="5093"/>
    <s v="EMEA-2021-119102"/>
    <d v="2021-05-23T00:00:00"/>
    <n v="20210523"/>
    <s v="Zoe Avery"/>
    <s v="Norway"/>
    <s v="Oslo"/>
    <s v="EMEA"/>
    <s v="NOR"/>
    <s v="Apple"/>
    <x v="73"/>
    <s v="Tech"/>
    <s v="Strategic"/>
    <s v="Marketing Suite - Gold"/>
    <s v="XWCTUQLL0Y"/>
    <n v="51.45"/>
    <n v="3"/>
    <n v="0"/>
    <n v="13.891500000000001"/>
    <x v="33"/>
    <n v="37.558500000000002"/>
    <n v="11.26755"/>
  </r>
  <r>
    <n v="5094"/>
    <s v="APJ-2020-140452"/>
    <d v="2020-12-06T00:00:00"/>
    <n v="20201206"/>
    <s v="Colin Hamilton"/>
    <s v="Australia"/>
    <s v="Sydney"/>
    <s v="APJ"/>
    <s v="ANZ"/>
    <s v="Abbott Laboratories"/>
    <x v="26"/>
    <s v="Healthcare"/>
    <s v="SMB"/>
    <s v="OneView"/>
    <s v="5SXWSL0I2T"/>
    <n v="14.016"/>
    <n v="4"/>
    <n v="0.8"/>
    <n v="-31.536000000000001"/>
    <x v="20"/>
    <n v="45.552"/>
    <n v="13.6656"/>
  </r>
  <r>
    <n v="5100"/>
    <s v="AMER-2021-141936"/>
    <d v="2021-08-07T00:00:00"/>
    <n v="20210807"/>
    <s v="Max Marshall"/>
    <s v="United States"/>
    <s v="Indianapolis"/>
    <s v="AMER"/>
    <s v="NAMER"/>
    <s v="Boeing"/>
    <x v="36"/>
    <s v="Manufacturing"/>
    <s v="Enterprise"/>
    <s v="ContactMatcher"/>
    <s v="KDTMP2HAVT"/>
    <n v="19.152000000000001"/>
    <n v="3"/>
    <n v="0.2"/>
    <n v="6.4638"/>
    <x v="37"/>
    <n v="12.6882"/>
    <n v="3.80646"/>
  </r>
  <r>
    <n v="5101"/>
    <s v="APJ-2020-158442"/>
    <d v="2020-03-17T00:00:00"/>
    <n v="20200317"/>
    <s v="Evan Jackson"/>
    <s v="Japan"/>
    <s v="Aichi"/>
    <s v="APJ"/>
    <s v="JAPN"/>
    <s v="Allianz"/>
    <x v="65"/>
    <s v="Finance"/>
    <s v="SMB"/>
    <s v="ChatBot Plugin"/>
    <s v="K9LVOE96HF"/>
    <n v="4.4480000000000004"/>
    <n v="2"/>
    <n v="0.2"/>
    <n v="0.33360000000000001"/>
    <x v="34"/>
    <n v="4.1143999999999998"/>
    <n v="1.2343199999999999"/>
  </r>
  <r>
    <n v="5104"/>
    <s v="EMEA-2021-167374"/>
    <d v="2021-03-26T00:00:00"/>
    <n v="20210326"/>
    <s v="Jonathan Brown"/>
    <s v="France"/>
    <s v="Paris"/>
    <s v="EMEA"/>
    <s v="EU-WEST"/>
    <s v="Oracle"/>
    <x v="29"/>
    <s v="Tech"/>
    <s v="SMB"/>
    <s v="Support"/>
    <s v="R8B3J2CZ8H"/>
    <n v="40.031999999999996"/>
    <n v="6"/>
    <n v="0.2"/>
    <n v="12.51"/>
    <x v="29"/>
    <n v="27.521999999999998"/>
    <n v="8.2565999999999988"/>
  </r>
  <r>
    <n v="5106"/>
    <s v="EMEA-2020-116568"/>
    <d v="2020-12-14T00:00:00"/>
    <n v="20201214"/>
    <s v="Isaac Robertson"/>
    <s v="Germany"/>
    <s v="Stuttgart"/>
    <s v="EMEA"/>
    <s v="EU-WEST"/>
    <s v="Daimler"/>
    <x v="34"/>
    <s v="Transportation"/>
    <s v="SMB"/>
    <s v="FinanceHub"/>
    <s v="62WI6GMZZ8"/>
    <n v="186.304"/>
    <n v="4"/>
    <n v="0.2"/>
    <n v="13.972799999999999"/>
    <x v="20"/>
    <n v="172.3312"/>
    <n v="51.699359999999999"/>
  </r>
  <r>
    <n v="5107"/>
    <s v="EMEA-2021-147102"/>
    <d v="2021-09-19T00:00:00"/>
    <n v="20210919"/>
    <s v="Audrey Alsop"/>
    <s v="Finland"/>
    <s v="Helsinki"/>
    <s v="EMEA"/>
    <s v="NOR"/>
    <s v="Trafigura Group"/>
    <x v="40"/>
    <s v="Finance"/>
    <s v="Strategic"/>
    <s v="Data Smasher"/>
    <s v="TUB0Z77A8P"/>
    <n v="66.36"/>
    <n v="4"/>
    <n v="0"/>
    <n v="23.225999999999999"/>
    <x v="11"/>
    <n v="43.134"/>
    <n v="12.940199999999999"/>
  </r>
  <r>
    <n v="5108"/>
    <s v="EMEA-2023-132213"/>
    <d v="2023-04-26T00:00:00"/>
    <n v="20230426"/>
    <s v="Max Marshall"/>
    <s v="South Africa"/>
    <s v="Johannesburg"/>
    <s v="EMEA"/>
    <s v="MEA"/>
    <s v="Boeing"/>
    <x v="36"/>
    <s v="Manufacturing"/>
    <s v="Enterprise"/>
    <s v="ChatBot Plugin"/>
    <s v="85WH110Q4I"/>
    <n v="42.048000000000002"/>
    <n v="9"/>
    <n v="0.2"/>
    <n v="5.2560000000000002"/>
    <x v="4"/>
    <n v="36.792000000000002"/>
    <n v="11.037599999999999"/>
  </r>
  <r>
    <n v="5110"/>
    <s v="EMEA-2020-138450"/>
    <d v="2020-10-18T00:00:00"/>
    <n v="20201018"/>
    <s v="Maria James"/>
    <s v="France"/>
    <s v="Paris"/>
    <s v="EMEA"/>
    <s v="EU-WEST"/>
    <s v="Allianz"/>
    <x v="65"/>
    <s v="Finance"/>
    <s v="Strategic"/>
    <s v="SaaS Connector Pack - Gold"/>
    <s v="54JLTKQJYJ"/>
    <n v="52.512"/>
    <n v="6"/>
    <n v="0.2"/>
    <n v="19.692"/>
    <x v="18"/>
    <n v="32.82"/>
    <n v="9.8460000000000001"/>
  </r>
  <r>
    <n v="5113"/>
    <s v="APJ-2021-153073"/>
    <d v="2021-11-13T00:00:00"/>
    <n v="20211113"/>
    <s v="Steven Coleman"/>
    <s v="Australia"/>
    <s v="Sydney"/>
    <s v="APJ"/>
    <s v="ANZ"/>
    <s v="American Express"/>
    <x v="55"/>
    <s v="Finance"/>
    <s v="SMB"/>
    <s v="SaaS Connector Pack"/>
    <s v="YGOLIG49FP"/>
    <n v="17.495999999999999"/>
    <n v="9"/>
    <n v="0.6"/>
    <n v="-7.4358000000000004"/>
    <x v="6"/>
    <n v="24.931799999999999"/>
    <n v="7.4795399999999992"/>
  </r>
  <r>
    <n v="5114"/>
    <s v="APJ-2022-147970"/>
    <d v="2022-01-31T00:00:00"/>
    <n v="20220131"/>
    <s v="Kylie Poole"/>
    <s v="Japan"/>
    <s v="Aichi"/>
    <s v="APJ"/>
    <s v="JAPN"/>
    <s v="Lukoil"/>
    <x v="86"/>
    <s v="Energy"/>
    <s v="SMB"/>
    <s v="Support"/>
    <s v="3UP3ZRWJ8F"/>
    <n v="15.552"/>
    <n v="3"/>
    <n v="0.2"/>
    <n v="5.4432"/>
    <x v="12"/>
    <n v="10.108799999999899"/>
    <n v="3.0326399999999696"/>
  </r>
  <r>
    <n v="5115"/>
    <s v="APJ-2022-150658"/>
    <d v="2022-11-18T00:00:00"/>
    <n v="20221118"/>
    <s v="Leonard Springer"/>
    <s v="New Zealand"/>
    <s v="Wellington"/>
    <s v="APJ"/>
    <s v="ANZ"/>
    <s v="Tyson Foods"/>
    <x v="31"/>
    <s v="Consumer Products"/>
    <s v="SMB"/>
    <s v="ContactMatcher"/>
    <s v="XTIIBJVNVX"/>
    <n v="10.776"/>
    <n v="3"/>
    <n v="0.2"/>
    <n v="3.3675000000000002"/>
    <x v="0"/>
    <n v="7.4085000000000001"/>
    <n v="2.22255"/>
  </r>
  <r>
    <n v="5116"/>
    <s v="EMEA-2023-125640"/>
    <d v="2023-07-26T00:00:00"/>
    <n v="20230726"/>
    <s v="Victor Avery"/>
    <s v="France"/>
    <s v="Paris"/>
    <s v="EMEA"/>
    <s v="EU-WEST"/>
    <s v="Aetna"/>
    <x v="28"/>
    <s v="Healthcare"/>
    <s v="SMB"/>
    <s v="FinanceHub"/>
    <s v="6Z17OG809R"/>
    <n v="3.3039999999999998"/>
    <n v="1"/>
    <n v="0.2"/>
    <n v="1.0738000000000001"/>
    <x v="10"/>
    <n v="2.2302"/>
    <n v="0.66905999999999999"/>
  </r>
  <r>
    <n v="5117"/>
    <s v="EMEA-2023-154137"/>
    <d v="2023-11-12T00:00:00"/>
    <n v="20231112"/>
    <s v="Jan Hardacre"/>
    <s v="United Kingdom"/>
    <s v="London"/>
    <s v="EMEA"/>
    <s v="UKIR"/>
    <s v="News Corp."/>
    <x v="94"/>
    <s v="Misc"/>
    <s v="SMB"/>
    <s v="Marketing Suite - Gold"/>
    <s v="Q7PYNSOHNW"/>
    <n v="35.479999999999997"/>
    <n v="1"/>
    <n v="0"/>
    <n v="0"/>
    <x v="23"/>
    <n v="35.479999999999997"/>
    <n v="10.643999999999998"/>
  </r>
  <r>
    <n v="5118"/>
    <s v="EMEA-2021-127173"/>
    <d v="2021-09-26T00:00:00"/>
    <n v="20210926"/>
    <s v="Jonathan Brown"/>
    <s v="United Kingdom"/>
    <s v="Manchester"/>
    <s v="EMEA"/>
    <s v="UKIR"/>
    <s v="Oracle"/>
    <x v="29"/>
    <s v="Tech"/>
    <s v="SMB"/>
    <s v="Storage"/>
    <s v="043OSR0TX5"/>
    <n v="34.44"/>
    <n v="3"/>
    <n v="0"/>
    <n v="16.186800000000002"/>
    <x v="11"/>
    <n v="18.2531999999999"/>
    <n v="5.4759599999999695"/>
  </r>
  <r>
    <n v="5121"/>
    <s v="EMEA-2020-149538"/>
    <d v="2020-04-04T00:00:00"/>
    <n v="20200404"/>
    <s v="Melanie Sharp"/>
    <s v="Czech Republic"/>
    <s v="Prague"/>
    <s v="EMEA"/>
    <s v="EU-EAST"/>
    <s v="Carrefour"/>
    <x v="10"/>
    <s v="Retail"/>
    <s v="Strategic"/>
    <s v="Marketing Suite - Gold"/>
    <s v="PASA59G1CQ"/>
    <n v="232.55"/>
    <n v="5"/>
    <n v="0"/>
    <n v="9.3019999999999996"/>
    <x v="41"/>
    <n v="223.24799999999999"/>
    <n v="66.974399999999989"/>
  </r>
  <r>
    <n v="5125"/>
    <s v="EMEA-2020-160766"/>
    <d v="2020-09-14T00:00:00"/>
    <n v="20200914"/>
    <s v="Phil Mills"/>
    <s v="United Kingdom"/>
    <s v="London"/>
    <s v="EMEA"/>
    <s v="UKIR"/>
    <s v="China National Petroleum"/>
    <x v="74"/>
    <s v="Energy"/>
    <s v="SMB"/>
    <s v="ContactMatcher"/>
    <s v="UH6AFJ2JFQ"/>
    <n v="464.29199999999997"/>
    <n v="9"/>
    <n v="0.4"/>
    <n v="-108.3348"/>
    <x v="30"/>
    <n v="572.6268"/>
    <n v="171.78804"/>
  </r>
  <r>
    <n v="5132"/>
    <s v="AMER-2023-146626"/>
    <d v="2023-12-30T00:00:00"/>
    <n v="20231230"/>
    <s v="Trevor Clark"/>
    <s v="United States"/>
    <s v="San Francisco"/>
    <s v="AMER"/>
    <s v="NAMER"/>
    <s v="Allianz"/>
    <x v="65"/>
    <s v="Finance"/>
    <s v="Strategic"/>
    <s v="SaaS Connector Pack"/>
    <s v="TI3JVXAI9E"/>
    <n v="101.12"/>
    <n v="8"/>
    <n v="0"/>
    <n v="37.414400000000001"/>
    <x v="22"/>
    <n v="63.705599999999997"/>
    <n v="19.11168"/>
  </r>
  <r>
    <n v="5133"/>
    <s v="EMEA-2021-123330"/>
    <d v="2021-06-21T00:00:00"/>
    <n v="20210621"/>
    <s v="Sean Scott"/>
    <s v="Germany"/>
    <s v="Stuttgart"/>
    <s v="EMEA"/>
    <s v="EU-WEST"/>
    <s v="Prudential Financial"/>
    <x v="43"/>
    <s v="Finance"/>
    <s v="SMB"/>
    <s v="Site Analytics"/>
    <s v="2ZE2UD08Z6"/>
    <n v="107.976"/>
    <n v="3"/>
    <n v="0.2"/>
    <n v="37.791600000000003"/>
    <x v="40"/>
    <n v="70.184399999999997"/>
    <n v="21.055319999999998"/>
  </r>
  <r>
    <n v="5134"/>
    <s v="EMEA-2023-155607"/>
    <d v="2023-11-27T00:00:00"/>
    <n v="20231127"/>
    <s v="Owen Scott"/>
    <s v="United Kingdom"/>
    <s v="London"/>
    <s v="EMEA"/>
    <s v="UKIR"/>
    <s v="News Corp."/>
    <x v="94"/>
    <s v="Misc"/>
    <s v="Enterprise"/>
    <s v="OneView"/>
    <s v="3IH83SWP7X"/>
    <n v="58.73"/>
    <n v="7"/>
    <n v="0"/>
    <n v="14.682499999999999"/>
    <x v="23"/>
    <n v="44.047499999999999"/>
    <n v="13.21425"/>
  </r>
  <r>
    <n v="5136"/>
    <s v="AMER-2022-151323"/>
    <d v="2022-10-24T00:00:00"/>
    <n v="20221024"/>
    <s v="Nathan Marshall"/>
    <s v="Canada"/>
    <s v="Toronto"/>
    <s v="AMER"/>
    <s v="NAMER"/>
    <s v="Royal Dutch Shell"/>
    <x v="2"/>
    <s v="Energy"/>
    <s v="Enterprise"/>
    <s v="Storage"/>
    <s v="URQP70SGI6"/>
    <n v="17.05"/>
    <n v="5"/>
    <n v="0"/>
    <n v="8.1839999999999993"/>
    <x v="32"/>
    <n v="8.8659999999999997"/>
    <n v="2.6597999999999997"/>
  </r>
  <r>
    <n v="5137"/>
    <s v="AMER-2021-146696"/>
    <d v="2021-12-14T00:00:00"/>
    <n v="20211214"/>
    <s v="Rose James"/>
    <s v="United States"/>
    <s v="Seattle"/>
    <s v="AMER"/>
    <s v="NAMER"/>
    <s v="Engie"/>
    <x v="4"/>
    <s v="Energy"/>
    <s v="SMB"/>
    <s v="ContactMatcher"/>
    <s v="QG6IVIYKTB"/>
    <n v="8.0960000000000001"/>
    <n v="2"/>
    <n v="0.2"/>
    <n v="2.7324000000000002"/>
    <x v="14"/>
    <n v="5.3635999999999999"/>
    <n v="1.6090799999999998"/>
  </r>
  <r>
    <n v="5138"/>
    <s v="APJ-2022-128972"/>
    <d v="2022-11-14T00:00:00"/>
    <n v="20221114"/>
    <s v="Joanne Forsyth"/>
    <s v="Singapore"/>
    <s v="Singapore"/>
    <s v="APJ"/>
    <s v="APAC"/>
    <s v="PepsiCo"/>
    <x v="88"/>
    <s v="Consumer Products"/>
    <s v="Strategic"/>
    <s v="SaaS Connector Pack"/>
    <s v="MA6H6WV9LX"/>
    <n v="30.36"/>
    <n v="4"/>
    <n v="0"/>
    <n v="13.0548"/>
    <x v="0"/>
    <n v="17.305199999999999"/>
    <n v="5.19156"/>
  </r>
  <r>
    <n v="5139"/>
    <s v="EMEA-2023-128335"/>
    <d v="2023-09-30T00:00:00"/>
    <n v="20230930"/>
    <s v="Jonathan Ball"/>
    <s v="United Kingdom"/>
    <s v="Edinburgh"/>
    <s v="EMEA"/>
    <s v="UKIR"/>
    <s v="AmerisourceBergen"/>
    <x v="52"/>
    <s v="Healthcare"/>
    <s v="SMB"/>
    <s v="SaaS Connector Pack - Gold"/>
    <s v="S6REOSC9L7"/>
    <n v="23.34"/>
    <n v="3"/>
    <n v="0"/>
    <n v="10.969799999999999"/>
    <x v="15"/>
    <n v="12.370200000000001"/>
    <n v="3.7110599999999998"/>
  </r>
  <r>
    <n v="5141"/>
    <s v="AMER-2021-154886"/>
    <d v="2021-11-08T00:00:00"/>
    <n v="20211108"/>
    <s v="Gordon Burgess"/>
    <s v="United States"/>
    <s v="Los Angeles"/>
    <s v="AMER"/>
    <s v="NAMER"/>
    <s v="Pemex"/>
    <x v="18"/>
    <s v="Energy"/>
    <s v="SMB"/>
    <s v="Data Smasher"/>
    <s v="DROGE6M7D3"/>
    <n v="119.9"/>
    <n v="2"/>
    <n v="0"/>
    <n v="43.164000000000001"/>
    <x v="6"/>
    <n v="76.736000000000004"/>
    <n v="23.020800000000001"/>
  </r>
  <r>
    <n v="5142"/>
    <s v="EMEA-2022-111213"/>
    <d v="2022-04-02T00:00:00"/>
    <n v="20220402"/>
    <s v="Liam Paige"/>
    <s v="United Kingdom"/>
    <s v="London"/>
    <s v="EMEA"/>
    <s v="UKIR"/>
    <s v="Allianz"/>
    <x v="65"/>
    <s v="Finance"/>
    <s v="SMB"/>
    <s v="FinanceHub"/>
    <s v="5CO8PICX8D"/>
    <n v="1317.492"/>
    <n v="6"/>
    <n v="0.1"/>
    <n v="292.77600000000001"/>
    <x v="25"/>
    <n v="1024.7159999999999"/>
    <n v="307.41479999999996"/>
  </r>
  <r>
    <n v="5145"/>
    <s v="AMER-2023-161333"/>
    <d v="2023-02-03T00:00:00"/>
    <n v="20230203"/>
    <s v="Gordon Parr"/>
    <s v="United States"/>
    <s v="New York City"/>
    <s v="AMER"/>
    <s v="NAMER"/>
    <s v="Aetna"/>
    <x v="28"/>
    <s v="Healthcare"/>
    <s v="SMB"/>
    <s v="SaaS Connector Pack"/>
    <s v="Z0KHSZJI2D"/>
    <n v="86.26"/>
    <n v="2"/>
    <n v="0"/>
    <n v="29.328399999999998"/>
    <x v="31"/>
    <n v="56.931600000000003"/>
    <n v="17.07948"/>
  </r>
  <r>
    <n v="5148"/>
    <s v="AMER-2023-128734"/>
    <d v="2023-12-25T00:00:00"/>
    <n v="20231225"/>
    <s v="Evan Ogden"/>
    <s v="Chile"/>
    <s v="Santiago"/>
    <s v="AMER"/>
    <s v="LATAM"/>
    <s v="Oracle"/>
    <x v="29"/>
    <s v="Tech"/>
    <s v="Enterprise"/>
    <s v="SaaS Connector Pack"/>
    <s v="0ZT6Y0YNOK"/>
    <n v="8.5440000000000005"/>
    <n v="4"/>
    <n v="0.2"/>
    <n v="1.9224000000000001"/>
    <x v="22"/>
    <n v="6.6215999999999999"/>
    <n v="1.9864799999999998"/>
  </r>
  <r>
    <n v="5150"/>
    <s v="EMEA-2020-141796"/>
    <d v="2020-06-21T00:00:00"/>
    <n v="20200621"/>
    <s v="Alison Howard"/>
    <s v="United Kingdom"/>
    <s v="Newcastle"/>
    <s v="EMEA"/>
    <s v="UKIR"/>
    <s v="Kroger"/>
    <x v="57"/>
    <s v="Retail"/>
    <s v="SMB"/>
    <s v="Site Analytics"/>
    <s v="9VY7OZYUHQ"/>
    <n v="1214.8499999999999"/>
    <n v="3"/>
    <n v="0"/>
    <n v="352.30650000000003"/>
    <x v="3"/>
    <n v="862.54349999999897"/>
    <n v="258.76304999999968"/>
  </r>
  <r>
    <n v="5151"/>
    <s v="AMER-2023-125101"/>
    <d v="2023-03-07T00:00:00"/>
    <n v="20230307"/>
    <s v="Harry Murray"/>
    <s v="United States"/>
    <s v="Los Angeles"/>
    <s v="AMER"/>
    <s v="NAMER"/>
    <s v="State Farm Insurance Cos."/>
    <x v="50"/>
    <s v="Finance"/>
    <s v="Strategic"/>
    <s v="Marketing Suite - Gold"/>
    <s v="V8F7CHYVC6"/>
    <n v="67.78"/>
    <n v="2"/>
    <n v="0"/>
    <n v="16.945"/>
    <x v="42"/>
    <n v="50.835000000000001"/>
    <n v="15.250499999999999"/>
  </r>
  <r>
    <n v="5152"/>
    <s v="EMEA-2023-169929"/>
    <d v="2023-09-26T00:00:00"/>
    <n v="20230926"/>
    <s v="Rose Ball"/>
    <s v="Netherlands"/>
    <s v="The Hague"/>
    <s v="EMEA"/>
    <s v="EU-WEST"/>
    <s v="Target"/>
    <x v="67"/>
    <s v="Retail"/>
    <s v="Strategic"/>
    <s v="Marketing Suite - Gold"/>
    <s v="QWY39JAWLQ"/>
    <n v="39.9"/>
    <n v="5"/>
    <n v="0"/>
    <n v="10.374000000000001"/>
    <x v="15"/>
    <n v="29.5259999999999"/>
    <n v="8.857799999999969"/>
  </r>
  <r>
    <n v="5153"/>
    <s v="EMEA-2020-121566"/>
    <d v="2020-06-30T00:00:00"/>
    <n v="20200630"/>
    <s v="Deirdre Ogden"/>
    <s v="United Kingdom"/>
    <s v="London"/>
    <s v="EMEA"/>
    <s v="UKIR"/>
    <s v="Goldman Sachs Group"/>
    <x v="70"/>
    <s v="Finance"/>
    <s v="SMB"/>
    <s v="ContactMatcher"/>
    <s v="ZLC00VUL3K"/>
    <n v="2.6880000000000002"/>
    <n v="1"/>
    <n v="0.2"/>
    <n v="0.84"/>
    <x v="3"/>
    <n v="1.8480000000000001"/>
    <n v="0.5544"/>
  </r>
  <r>
    <n v="5155"/>
    <s v="EMEA-2021-124219"/>
    <d v="2021-08-07T00:00:00"/>
    <n v="20210807"/>
    <s v="Frank Hart"/>
    <s v="Poland"/>
    <s v="Warsaw"/>
    <s v="EMEA"/>
    <s v="EU-WEST"/>
    <s v="AT&amp;T"/>
    <x v="60"/>
    <s v="Communications"/>
    <s v="SMB"/>
    <s v="ContactMatcher"/>
    <s v="IAX64AXRPD"/>
    <n v="28.4"/>
    <n v="4"/>
    <n v="0"/>
    <n v="13.064"/>
    <x v="37"/>
    <n v="15.335999999999901"/>
    <n v="4.6007999999999702"/>
  </r>
  <r>
    <n v="5157"/>
    <s v="APJ-2023-163006"/>
    <d v="2023-07-01T00:00:00"/>
    <n v="20230701"/>
    <s v="Anna Fisher"/>
    <s v="Australia"/>
    <s v="Sydney"/>
    <s v="APJ"/>
    <s v="ANZ"/>
    <s v="General Motors"/>
    <x v="49"/>
    <s v="Manufacturing"/>
    <s v="Enterprise"/>
    <s v="Site Analytics"/>
    <s v="C5S99QJ5VC"/>
    <n v="1001.5839999999999"/>
    <n v="2"/>
    <n v="0.2"/>
    <n v="125.19799999999999"/>
    <x v="10"/>
    <n v="876.38599999999997"/>
    <n v="262.91579999999999"/>
  </r>
  <r>
    <n v="5160"/>
    <s v="AMER-2021-156146"/>
    <d v="2021-10-26T00:00:00"/>
    <n v="20211026"/>
    <s v="Isaac Hart"/>
    <s v="Chile"/>
    <s v="Santiago"/>
    <s v="AMER"/>
    <s v="LATAM"/>
    <s v="China National Petroleum"/>
    <x v="74"/>
    <s v="Energy"/>
    <s v="Strategic"/>
    <s v="Site Analytics"/>
    <s v="G1S4613L2J"/>
    <n v="105.584"/>
    <n v="2"/>
    <n v="0.2"/>
    <n v="9.2385999999999999"/>
    <x v="2"/>
    <n v="96.345399999999998"/>
    <n v="28.903619999999997"/>
  </r>
  <r>
    <n v="5162"/>
    <s v="AMER-2020-111192"/>
    <d v="2020-07-30T00:00:00"/>
    <n v="20200730"/>
    <s v="Joanne Forsyth"/>
    <s v="Canada"/>
    <s v="Toronto"/>
    <s v="AMER"/>
    <s v="NAMER"/>
    <s v="PepsiCo"/>
    <x v="88"/>
    <s v="Consumer Products"/>
    <s v="Strategic"/>
    <s v="Marketing Suite"/>
    <s v="DSHSMCV27D"/>
    <n v="1367.84"/>
    <n v="8"/>
    <n v="0"/>
    <n v="259.88959999999997"/>
    <x v="39"/>
    <n v="1107.9503999999999"/>
    <n v="332.38511999999997"/>
  </r>
  <r>
    <n v="5163"/>
    <s v="AMER-2022-115378"/>
    <d v="2022-11-19T00:00:00"/>
    <n v="20221119"/>
    <s v="James Harris"/>
    <s v="Brazil"/>
    <s v="Salvador"/>
    <s v="AMER"/>
    <s v="LATAM"/>
    <s v="Airbus"/>
    <x v="68"/>
    <s v="Manufacturing"/>
    <s v="SMB"/>
    <s v="FinanceHub"/>
    <s v="30TL7K7PH4"/>
    <n v="301.95999999999998"/>
    <n v="2"/>
    <n v="0"/>
    <n v="33.215600000000002"/>
    <x v="0"/>
    <n v="268.74439999999998"/>
    <n v="80.623319999999993"/>
  </r>
  <r>
    <n v="5164"/>
    <s v="AMER-2021-161627"/>
    <d v="2021-07-06T00:00:00"/>
    <n v="20210706"/>
    <s v="Phil Tucker"/>
    <s v="United States"/>
    <s v="Newark"/>
    <s v="AMER"/>
    <s v="NAMER"/>
    <s v="Aetna"/>
    <x v="28"/>
    <s v="Healthcare"/>
    <s v="SMB"/>
    <s v="FinanceHub"/>
    <s v="TNIAWRU4XZ"/>
    <n v="170.352"/>
    <n v="3"/>
    <n v="0.2"/>
    <n v="-17.0352"/>
    <x v="38"/>
    <n v="187.38720000000001"/>
    <n v="56.216160000000002"/>
  </r>
  <r>
    <n v="5165"/>
    <s v="AMER-2020-121006"/>
    <d v="2020-11-10T00:00:00"/>
    <n v="20201110"/>
    <s v="Grace Bell"/>
    <s v="Brazil"/>
    <s v="BrasÃ­lia"/>
    <s v="AMER"/>
    <s v="LATAM"/>
    <s v="ConocoPhillips"/>
    <x v="75"/>
    <s v="Energy"/>
    <s v="SMB"/>
    <s v="ChatBot Plugin"/>
    <s v="UI31YATZHV"/>
    <n v="3.9"/>
    <n v="2"/>
    <n v="0"/>
    <n v="1.5209999999999999"/>
    <x v="7"/>
    <n v="2.379"/>
    <n v="0.7137"/>
  </r>
  <r>
    <n v="5171"/>
    <s v="AMER-2022-122903"/>
    <d v="2022-05-28T00:00:00"/>
    <n v="20220528"/>
    <s v="Richard Davidson"/>
    <s v="Brazil"/>
    <s v="SÃ£o Paulo"/>
    <s v="AMER"/>
    <s v="LATAM"/>
    <s v="Intel"/>
    <x v="14"/>
    <s v="Tech"/>
    <s v="Strategic"/>
    <s v="FinanceHub"/>
    <s v="PH6WJM4ZHQ"/>
    <n v="3504.9"/>
    <n v="5"/>
    <n v="0"/>
    <n v="700.98"/>
    <x v="35"/>
    <n v="2803.92"/>
    <n v="841.17600000000004"/>
  </r>
  <r>
    <n v="5174"/>
    <s v="EMEA-2021-107741"/>
    <d v="2021-03-08T00:00:00"/>
    <n v="20210308"/>
    <s v="Julian Glover"/>
    <s v="Russia"/>
    <s v="Novosibirsk"/>
    <s v="EMEA"/>
    <s v="EU-EAST"/>
    <s v="Fannie Mae"/>
    <x v="27"/>
    <s v="Finance"/>
    <s v="Strategic"/>
    <s v="ChatBot Plugin"/>
    <s v="1DUAIT17GF"/>
    <n v="3.4079999999999999"/>
    <n v="1"/>
    <n v="0.2"/>
    <n v="0.89459999999999995"/>
    <x v="29"/>
    <n v="2.5133999999999999"/>
    <n v="0.75401999999999991"/>
  </r>
  <r>
    <n v="5175"/>
    <s v="APJ-2023-106432"/>
    <d v="2023-10-20T00:00:00"/>
    <n v="20231020"/>
    <s v="Ian Ross"/>
    <s v="Japan"/>
    <s v="Kyoto"/>
    <s v="APJ"/>
    <s v="JAPN"/>
    <s v="Procter &amp; Gamble"/>
    <x v="16"/>
    <s v="Consumer Products"/>
    <s v="SMB"/>
    <s v="ContactMatcher"/>
    <s v="8QFM07PY2V"/>
    <n v="2.0720000000000001"/>
    <n v="2"/>
    <n v="0.8"/>
    <n v="-3.5224000000000002"/>
    <x v="13"/>
    <n v="5.5944000000000003"/>
    <n v="1.67832"/>
  </r>
  <r>
    <n v="5177"/>
    <s v="AMER-2022-148908"/>
    <d v="2022-11-06T00:00:00"/>
    <n v="20221106"/>
    <s v="Rebecca Wilson"/>
    <s v="United States"/>
    <s v="Los Angeles"/>
    <s v="AMER"/>
    <s v="NAMER"/>
    <s v="Morgan Stanley"/>
    <x v="21"/>
    <s v="Finance"/>
    <s v="SMB"/>
    <s v="ContactMatcher"/>
    <s v="DC84XWOLHQ"/>
    <n v="53.247999999999998"/>
    <n v="2"/>
    <n v="0.2"/>
    <n v="19.968"/>
    <x v="0"/>
    <n v="33.28"/>
    <n v="9.984"/>
  </r>
  <r>
    <n v="5178"/>
    <s v="EMEA-2022-123015"/>
    <d v="2022-12-27T00:00:00"/>
    <n v="20221227"/>
    <s v="Carolyn Dowd"/>
    <s v="United Kingdom"/>
    <s v="London"/>
    <s v="EMEA"/>
    <s v="UKIR"/>
    <s v="Nestle"/>
    <x v="38"/>
    <s v="Consumer Products"/>
    <s v="Strategic"/>
    <s v="ContactMatcher"/>
    <s v="4Y0YF68UW5"/>
    <n v="4.992"/>
    <n v="3"/>
    <n v="0.2"/>
    <n v="1.6848000000000001"/>
    <x v="5"/>
    <n v="3.3071999999999999"/>
    <n v="0.99215999999999993"/>
  </r>
  <r>
    <n v="5179"/>
    <s v="AMER-2021-120502"/>
    <d v="2021-04-13T00:00:00"/>
    <n v="20210413"/>
    <s v="Alison Coleman"/>
    <s v="United States"/>
    <s v="New York City"/>
    <s v="AMER"/>
    <s v="NAMER"/>
    <s v="Philip Morris International"/>
    <x v="39"/>
    <s v="Consumer Products"/>
    <s v="Strategic"/>
    <s v="SaaS Connector Pack"/>
    <s v="50IRWC2DTN"/>
    <n v="37.68"/>
    <n v="2"/>
    <n v="0"/>
    <n v="15.8256"/>
    <x v="19"/>
    <n v="21.854399999999998"/>
    <n v="6.5563199999999995"/>
  </r>
  <r>
    <n v="5182"/>
    <s v="EMEA-2023-108749"/>
    <d v="2023-09-13T00:00:00"/>
    <n v="20230913"/>
    <s v="Fiona Allan"/>
    <s v="Norway"/>
    <s v="Oslo"/>
    <s v="EMEA"/>
    <s v="NOR"/>
    <s v="Ford Motor"/>
    <x v="72"/>
    <s v="Manufacturing"/>
    <s v="Strategic"/>
    <s v="Support"/>
    <s v="YSLW216769"/>
    <n v="45.36"/>
    <n v="7"/>
    <n v="0"/>
    <n v="21.7728"/>
    <x v="15"/>
    <n v="23.587199999999999"/>
    <n v="7.0761599999999998"/>
  </r>
  <r>
    <n v="5184"/>
    <s v="EMEA-2023-163335"/>
    <d v="2023-09-25T00:00:00"/>
    <n v="20230925"/>
    <s v="Richard Lyman"/>
    <s v="Finland"/>
    <s v="Helsinki"/>
    <s v="EMEA"/>
    <s v="NOR"/>
    <s v="Bank of America Corp."/>
    <x v="22"/>
    <s v="Finance"/>
    <s v="SMB"/>
    <s v="Marketing Suite - Gold"/>
    <s v="QE0TCS7BXM"/>
    <n v="40.29"/>
    <n v="3"/>
    <n v="0"/>
    <n v="10.0725"/>
    <x v="15"/>
    <n v="30.217500000000001"/>
    <n v="9.0652500000000007"/>
  </r>
  <r>
    <n v="5186"/>
    <s v="EMEA-2021-134719"/>
    <d v="2021-10-10T00:00:00"/>
    <n v="20211010"/>
    <s v="Una Poole"/>
    <s v="Germany"/>
    <s v="Berlin"/>
    <s v="EMEA"/>
    <s v="EU-WEST"/>
    <s v="Exxon Mobil"/>
    <x v="83"/>
    <s v="Energy"/>
    <s v="SMB"/>
    <s v="Marketing Suite - Gold"/>
    <s v="G0Q2VQ6MJB"/>
    <n v="1801.6320000000001"/>
    <n v="6"/>
    <n v="0.2"/>
    <n v="-337.80599999999998"/>
    <x v="2"/>
    <n v="2139.4380000000001"/>
    <n v="641.83140000000003"/>
  </r>
  <r>
    <n v="5187"/>
    <s v="EMEA-2021-154389"/>
    <d v="2021-11-27T00:00:00"/>
    <n v="20211127"/>
    <s v="Kevin Rampling"/>
    <s v="France"/>
    <s v="Paris"/>
    <s v="EMEA"/>
    <s v="EU-WEST"/>
    <s v="Philip Morris International"/>
    <x v="39"/>
    <s v="Consumer Products"/>
    <s v="Enterprise"/>
    <s v="Site Analytics"/>
    <s v="MI0ZQ2SSH7"/>
    <n v="748.75199999999995"/>
    <n v="8"/>
    <n v="0.4"/>
    <n v="-162.2296"/>
    <x v="6"/>
    <n v="910.98159999999996"/>
    <n v="273.29447999999996"/>
  </r>
  <r>
    <n v="5188"/>
    <s v="APJ-2021-115567"/>
    <d v="2021-09-13T00:00:00"/>
    <n v="20210913"/>
    <s v="Pippa Brown"/>
    <s v="India"/>
    <s v="Hyderabad"/>
    <s v="APJ"/>
    <s v="IND"/>
    <s v="Volkswagen"/>
    <x v="58"/>
    <s v="Manufacturing"/>
    <s v="SMB"/>
    <s v="Data Smasher"/>
    <s v="ESP6HWMY4T"/>
    <n v="199.96"/>
    <n v="4"/>
    <n v="0"/>
    <n v="15.9968"/>
    <x v="11"/>
    <n v="183.9632"/>
    <n v="55.188960000000002"/>
  </r>
  <r>
    <n v="5190"/>
    <s v="APJ-2023-136679"/>
    <d v="2023-11-15T00:00:00"/>
    <n v="20231115"/>
    <s v="Warren Hemmings"/>
    <s v="Japan"/>
    <s v="Osaka"/>
    <s v="APJ"/>
    <s v="JAPN"/>
    <s v="Prudential Financial"/>
    <x v="43"/>
    <s v="Finance"/>
    <s v="SMB"/>
    <s v="Data Smasher"/>
    <s v="YUXQUHDU2X"/>
    <n v="167.952"/>
    <n v="6"/>
    <n v="0.2"/>
    <n v="-27.292200000000001"/>
    <x v="23"/>
    <n v="195.24420000000001"/>
    <n v="58.573259999999998"/>
  </r>
  <r>
    <n v="5192"/>
    <s v="AMER-2023-141943"/>
    <d v="2023-05-06T00:00:00"/>
    <n v="20230506"/>
    <s v="Emma Young"/>
    <s v="United States"/>
    <s v="Los Angeles"/>
    <s v="AMER"/>
    <s v="NAMER"/>
    <s v="Lowes"/>
    <x v="71"/>
    <s v="Retail"/>
    <s v="SMB"/>
    <s v="SaaS Connector Pack - Gold"/>
    <s v="3PZNMJSV8L"/>
    <n v="23.16"/>
    <n v="2"/>
    <n v="0"/>
    <n v="11.58"/>
    <x v="24"/>
    <n v="11.58"/>
    <n v="3.4739999999999998"/>
  </r>
  <r>
    <n v="5193"/>
    <s v="AMER-2020-101560"/>
    <d v="2020-11-28T00:00:00"/>
    <n v="20201128"/>
    <s v="Anthony Mackay"/>
    <s v="Colombia"/>
    <s v="BogotÃ¡"/>
    <s v="AMER"/>
    <s v="LATAM"/>
    <s v="Bosch"/>
    <x v="76"/>
    <s v="Tech"/>
    <s v="Strategic"/>
    <s v="SaaS Connector Pack"/>
    <s v="J20UASTCMX"/>
    <n v="397.6"/>
    <n v="5"/>
    <n v="0"/>
    <n v="43.735999999999997"/>
    <x v="7"/>
    <n v="353.86399999999998"/>
    <n v="106.15919999999998"/>
  </r>
  <r>
    <n v="5197"/>
    <s v="AMER-2020-159709"/>
    <d v="2020-05-10T00:00:00"/>
    <n v="20200510"/>
    <s v="Emma Greene"/>
    <s v="Canada"/>
    <s v="Vancouver"/>
    <s v="AMER"/>
    <s v="NAMER"/>
    <s v="FedEx"/>
    <x v="46"/>
    <s v="Transportation"/>
    <s v="SMB"/>
    <s v="SaaS Connector Pack - Gold"/>
    <s v="8FC10FJHIQ"/>
    <n v="158.13"/>
    <n v="3"/>
    <n v="0"/>
    <n v="77.483699999999999"/>
    <x v="8"/>
    <n v="80.646299999999997"/>
    <n v="24.19389"/>
  </r>
  <r>
    <n v="5199"/>
    <s v="APJ-2022-103982"/>
    <d v="2022-03-04T00:00:00"/>
    <n v="20220304"/>
    <s v="Kimberly Short"/>
    <s v="Japan"/>
    <s v="Sapporo"/>
    <s v="APJ"/>
    <s v="JAPN"/>
    <s v="Chevron"/>
    <x v="0"/>
    <s v="Energy"/>
    <s v="SMB"/>
    <s v="Support"/>
    <s v="JUYONLGQIF"/>
    <n v="3930.0720000000001"/>
    <n v="3"/>
    <n v="0.2"/>
    <n v="-786.01440000000002"/>
    <x v="17"/>
    <n v="4716.0864000000001"/>
    <n v="1414.82592"/>
  </r>
  <r>
    <n v="5203"/>
    <s v="AMER-2021-142454"/>
    <d v="2021-08-15T00:00:00"/>
    <n v="20210815"/>
    <s v="Joan Glover"/>
    <s v="United States"/>
    <s v="San Diego"/>
    <s v="AMER"/>
    <s v="NAMER"/>
    <s v="Coca-Cola"/>
    <x v="87"/>
    <s v="Consumer Products"/>
    <s v="SMB"/>
    <s v="SaaS Connector Pack"/>
    <s v="RJS2JW602N"/>
    <n v="104.23"/>
    <n v="7"/>
    <n v="0"/>
    <n v="28.142099999999999"/>
    <x v="37"/>
    <n v="76.087900000000005"/>
    <n v="22.826370000000001"/>
  </r>
  <r>
    <n v="5205"/>
    <s v="EMEA-2021-102015"/>
    <d v="2021-09-12T00:00:00"/>
    <n v="20210912"/>
    <s v="Ava Oliver"/>
    <s v="United Kingdom"/>
    <s v="Cardiff"/>
    <s v="EMEA"/>
    <s v="UKIR"/>
    <s v="Sysco"/>
    <x v="79"/>
    <s v="Consumer Products"/>
    <s v="SMB"/>
    <s v="ChatBot Plugin"/>
    <s v="I9LIIQY4NZ"/>
    <n v="9.26"/>
    <n v="2"/>
    <n v="0"/>
    <n v="3.0558000000000001"/>
    <x v="11"/>
    <n v="6.2042000000000002"/>
    <n v="1.8612599999999999"/>
  </r>
  <r>
    <n v="5211"/>
    <s v="APJ-2021-156755"/>
    <d v="2021-01-12T00:00:00"/>
    <n v="20210112"/>
    <s v="Rose Hill"/>
    <s v="Philippines"/>
    <s v="Quezon City"/>
    <s v="APJ"/>
    <s v="APAC"/>
    <s v="Bank of America Corp."/>
    <x v="22"/>
    <s v="Finance"/>
    <s v="Strategic"/>
    <s v="Marketing Suite - Gold"/>
    <s v="SV5EGQBG8T"/>
    <n v="465.18"/>
    <n v="3"/>
    <n v="0"/>
    <n v="120.9468"/>
    <x v="26"/>
    <n v="344.23320000000001"/>
    <n v="103.26996"/>
  </r>
  <r>
    <n v="5212"/>
    <s v="EMEA-2021-130876"/>
    <d v="2021-05-12T00:00:00"/>
    <n v="20210512"/>
    <s v="Evan Jackson"/>
    <s v="United Kingdom"/>
    <s v="London"/>
    <s v="EMEA"/>
    <s v="UKIR"/>
    <s v="Allianz"/>
    <x v="65"/>
    <s v="Finance"/>
    <s v="SMB"/>
    <s v="Marketing Suite - Gold"/>
    <s v="R777P7TBGJ"/>
    <n v="36.630000000000003"/>
    <n v="3"/>
    <n v="0"/>
    <n v="9.8901000000000003"/>
    <x v="33"/>
    <n v="26.739899999999999"/>
    <n v="8.0219699999999996"/>
  </r>
  <r>
    <n v="5213"/>
    <s v="AMER-2022-145898"/>
    <d v="2022-09-27T00:00:00"/>
    <n v="20220927"/>
    <s v="Chloe Campbell"/>
    <s v="United States"/>
    <s v="Providence"/>
    <s v="AMER"/>
    <s v="NAMER"/>
    <s v="Comcast"/>
    <x v="51"/>
    <s v="Communications"/>
    <s v="SMB"/>
    <s v="Marketing Suite - Gold"/>
    <s v="48E7DEC7V0"/>
    <n v="51.45"/>
    <n v="3"/>
    <n v="0"/>
    <n v="13.891500000000001"/>
    <x v="21"/>
    <n v="37.558500000000002"/>
    <n v="11.26755"/>
  </r>
  <r>
    <n v="5217"/>
    <s v="AMER-2023-159562"/>
    <d v="2023-09-10T00:00:00"/>
    <n v="20230910"/>
    <s v="Joanne Davies"/>
    <s v="Brazil"/>
    <s v="BrasÃ­lia"/>
    <s v="AMER"/>
    <s v="LATAM"/>
    <s v="Tyson Foods"/>
    <x v="31"/>
    <s v="Consumer Products"/>
    <s v="SMB"/>
    <s v="SaaS Connector Pack - Gold"/>
    <s v="1Q25KALJPZ"/>
    <n v="17.48"/>
    <n v="2"/>
    <n v="0"/>
    <n v="8.2156000000000002"/>
    <x v="15"/>
    <n v="9.2644000000000002"/>
    <n v="2.7793199999999998"/>
  </r>
  <r>
    <n v="5218"/>
    <s v="AMER-2023-134635"/>
    <d v="2023-04-16T00:00:00"/>
    <n v="20230416"/>
    <s v="Chloe May"/>
    <s v="United States"/>
    <s v="New York City"/>
    <s v="AMER"/>
    <s v="NAMER"/>
    <s v="Chevron"/>
    <x v="0"/>
    <s v="Energy"/>
    <s v="Strategic"/>
    <s v="Support"/>
    <s v="5H5KTJ0CFC"/>
    <n v="79.14"/>
    <n v="3"/>
    <n v="0"/>
    <n v="36.404400000000003"/>
    <x v="4"/>
    <n v="42.735599999999998"/>
    <n v="12.820679999999999"/>
  </r>
  <r>
    <n v="5219"/>
    <s v="EMEA-2023-167080"/>
    <d v="2023-06-11T00:00:00"/>
    <n v="20230611"/>
    <s v="Karen Mathis"/>
    <s v="United Kingdom"/>
    <s v="London"/>
    <s v="EMEA"/>
    <s v="UKIR"/>
    <s v="Pemex"/>
    <x v="18"/>
    <s v="Energy"/>
    <s v="Strategic"/>
    <s v="ChatBot Plugin"/>
    <s v="OFUMKH2W2C"/>
    <n v="8.4"/>
    <n v="5"/>
    <n v="0"/>
    <n v="4.2"/>
    <x v="27"/>
    <n v="4.2"/>
    <n v="1.26"/>
  </r>
  <r>
    <n v="5220"/>
    <s v="AMER-2023-145653"/>
    <d v="2023-09-02T00:00:00"/>
    <n v="20230902"/>
    <s v="Justin Anderson"/>
    <s v="Brazil"/>
    <s v="SÃ£o Paulo"/>
    <s v="AMER"/>
    <s v="LATAM"/>
    <s v="CVS Health"/>
    <x v="48"/>
    <s v="Retail"/>
    <s v="SMB"/>
    <s v="FinanceHub"/>
    <s v="FG9CIHK4KK"/>
    <n v="498.26"/>
    <n v="7"/>
    <n v="0"/>
    <n v="134.53020000000001"/>
    <x v="15"/>
    <n v="363.72979999999899"/>
    <n v="109.1189399999997"/>
  </r>
  <r>
    <n v="5221"/>
    <s v="AMER-2020-140487"/>
    <d v="2020-06-14T00:00:00"/>
    <n v="20200614"/>
    <s v="Joshua Vaughan"/>
    <s v="Brazil"/>
    <s v="SÃ£o Paulo"/>
    <s v="AMER"/>
    <s v="LATAM"/>
    <s v="FedEx"/>
    <x v="46"/>
    <s v="Transportation"/>
    <s v="Enterprise"/>
    <s v="Marketing Suite"/>
    <s v="M1FYMACFUP"/>
    <n v="212.94"/>
    <n v="3"/>
    <n v="0"/>
    <n v="57.4938"/>
    <x v="3"/>
    <n v="155.4462"/>
    <n v="46.633859999999999"/>
  </r>
  <r>
    <n v="5222"/>
    <s v="EMEA-2023-117401"/>
    <d v="2023-05-19T00:00:00"/>
    <n v="20230519"/>
    <s v="Tracey Dickens"/>
    <s v="Poland"/>
    <s v="Warsaw"/>
    <s v="EMEA"/>
    <s v="EU-WEST"/>
    <s v="Mitsubishi"/>
    <x v="82"/>
    <s v="Manufacturing"/>
    <s v="Enterprise"/>
    <s v="OneView"/>
    <s v="KCX8PPQXT2"/>
    <n v="706.86"/>
    <n v="7"/>
    <n v="0"/>
    <n v="197.92080000000001"/>
    <x v="24"/>
    <n v="508.93920000000003"/>
    <n v="152.68176"/>
  </r>
  <r>
    <n v="5225"/>
    <s v="AMER-2023-109582"/>
    <d v="2023-09-13T00:00:00"/>
    <n v="20230913"/>
    <s v="Keith Mills"/>
    <s v="United States"/>
    <s v="New York City"/>
    <s v="AMER"/>
    <s v="NAMER"/>
    <s v="ConocoPhillips"/>
    <x v="75"/>
    <s v="Energy"/>
    <s v="SMB"/>
    <s v="Support"/>
    <s v="E6RQVF1ZTI"/>
    <n v="166.44"/>
    <n v="3"/>
    <n v="0"/>
    <n v="79.891199999999998"/>
    <x v="15"/>
    <n v="86.5488"/>
    <n v="25.964639999999999"/>
  </r>
  <r>
    <n v="5226"/>
    <s v="EMEA-2022-119865"/>
    <d v="2022-06-22T00:00:00"/>
    <n v="20220622"/>
    <s v="Victoria Ellison"/>
    <s v="United Kingdom"/>
    <s v="London"/>
    <s v="EMEA"/>
    <s v="UKIR"/>
    <s v="Morgan Stanley"/>
    <x v="21"/>
    <s v="Finance"/>
    <s v="SMB"/>
    <s v="ContactMatcher"/>
    <s v="C0607XZO60"/>
    <n v="36.56"/>
    <n v="5"/>
    <n v="0.2"/>
    <n v="12.795999999999999"/>
    <x v="1"/>
    <n v="23.763999999999999"/>
    <n v="7.1292"/>
  </r>
  <r>
    <n v="5229"/>
    <s v="AMER-2020-147648"/>
    <d v="2020-11-26T00:00:00"/>
    <n v="20201126"/>
    <s v="Victor Short"/>
    <s v="United States"/>
    <s v="Los Angeles"/>
    <s v="AMER"/>
    <s v="NAMER"/>
    <s v="Prudential Financial"/>
    <x v="43"/>
    <s v="Finance"/>
    <s v="Enterprise"/>
    <s v="Support"/>
    <s v="N4M85T8H7W"/>
    <n v="81.98"/>
    <n v="2"/>
    <n v="0"/>
    <n v="40.170200000000001"/>
    <x v="7"/>
    <n v="41.809800000000003"/>
    <n v="12.54294"/>
  </r>
  <r>
    <n v="5230"/>
    <s v="AMER-2023-124436"/>
    <d v="2023-03-20T00:00:00"/>
    <n v="20230320"/>
    <s v="Jack Hodges"/>
    <s v="United States"/>
    <s v="Philadelphia"/>
    <s v="AMER"/>
    <s v="NAMER"/>
    <s v="Chevron"/>
    <x v="0"/>
    <s v="Energy"/>
    <s v="SMB"/>
    <s v="ContactMatcher"/>
    <s v="IDNI9O23SZ"/>
    <n v="14.624000000000001"/>
    <n v="2"/>
    <n v="0.2"/>
    <n v="5.1184000000000003"/>
    <x v="42"/>
    <n v="9.5055999999999994"/>
    <n v="2.8516799999999995"/>
  </r>
  <r>
    <n v="5234"/>
    <s v="EMEA-2020-115084"/>
    <d v="2020-10-18T00:00:00"/>
    <n v="20201018"/>
    <s v="Rose Ball"/>
    <s v="United Arab Emirates"/>
    <s v="Abu Dhabi"/>
    <s v="EMEA"/>
    <s v="MEA"/>
    <s v="Target"/>
    <x v="67"/>
    <s v="Retail"/>
    <s v="Strategic"/>
    <s v="FinanceHub"/>
    <s v="DPKR2R8Q4N"/>
    <n v="605.34"/>
    <n v="6"/>
    <n v="0"/>
    <n v="145.2816"/>
    <x v="18"/>
    <n v="460.05840000000001"/>
    <n v="138.01751999999999"/>
  </r>
  <r>
    <n v="5235"/>
    <s v="AMER-2023-131037"/>
    <d v="2023-08-23T00:00:00"/>
    <n v="20230823"/>
    <s v="Michael Watson"/>
    <s v="United States"/>
    <s v="Los Angeles"/>
    <s v="AMER"/>
    <s v="NAMER"/>
    <s v="Sprint Nextel"/>
    <x v="64"/>
    <s v="Communications"/>
    <s v="SMB"/>
    <s v="ContactMatcher"/>
    <s v="H9ENCYRNBN"/>
    <n v="210.00800000000001"/>
    <n v="1"/>
    <n v="0.2"/>
    <n v="2.6251000000000002"/>
    <x v="43"/>
    <n v="207.38290000000001"/>
    <n v="62.214869999999998"/>
  </r>
  <r>
    <n v="5236"/>
    <s v="APJ-2022-111143"/>
    <d v="2022-11-20T00:00:00"/>
    <n v="20221120"/>
    <s v="Jason Arnold"/>
    <s v="India"/>
    <s v="Delhi"/>
    <s v="APJ"/>
    <s v="IND"/>
    <s v="Berkshire Hathaway"/>
    <x v="90"/>
    <s v="Finance"/>
    <s v="Strategic"/>
    <s v="OneView"/>
    <s v="A61KPJL4G4"/>
    <n v="54.96"/>
    <n v="3"/>
    <n v="0"/>
    <n v="15.9384"/>
    <x v="0"/>
    <n v="39.021599999999999"/>
    <n v="11.706479999999999"/>
  </r>
  <r>
    <n v="5237"/>
    <s v="APJ-2020-166744"/>
    <d v="2020-09-20T00:00:00"/>
    <n v="20200920"/>
    <s v="Gordon McLean"/>
    <s v="China"/>
    <s v="Shanghai"/>
    <s v="APJ"/>
    <s v="APAC"/>
    <s v="Verizon Communications"/>
    <x v="32"/>
    <s v="Communications"/>
    <s v="SMB"/>
    <s v="SaaS Connector Pack"/>
    <s v="0PE87NFEZ8"/>
    <n v="164.22"/>
    <n v="3"/>
    <n v="0"/>
    <n v="50.908200000000001"/>
    <x v="30"/>
    <n v="113.31180000000001"/>
    <n v="33.993540000000003"/>
  </r>
  <r>
    <n v="5240"/>
    <s v="AMER-2022-116561"/>
    <d v="2022-09-12T00:00:00"/>
    <n v="20220912"/>
    <s v="Jennifer Watson"/>
    <s v="United States"/>
    <s v="Chicago"/>
    <s v="AMER"/>
    <s v="NAMER"/>
    <s v="PepsiCo"/>
    <x v="88"/>
    <s v="Consumer Products"/>
    <s v="SMB"/>
    <s v="Marketing Suite - Gold"/>
    <s v="798K25AJHG"/>
    <n v="332.94"/>
    <n v="3"/>
    <n v="0"/>
    <n v="6.6588000000000003"/>
    <x v="21"/>
    <n v="326.28120000000001"/>
    <n v="97.884360000000001"/>
  </r>
  <r>
    <n v="5242"/>
    <s v="AMER-2022-110730"/>
    <d v="2022-09-24T00:00:00"/>
    <n v="20220924"/>
    <s v="Katherine Manning"/>
    <s v="Canada"/>
    <s v="Toronto"/>
    <s v="AMER"/>
    <s v="NAMER"/>
    <s v="Lukoil"/>
    <x v="86"/>
    <s v="Energy"/>
    <s v="Strategic"/>
    <s v="Support"/>
    <s v="1PAIZLQMCJ"/>
    <n v="13.68"/>
    <n v="2"/>
    <n v="0"/>
    <n v="3.6936"/>
    <x v="21"/>
    <n v="9.9863999999999997"/>
    <n v="2.9959199999999999"/>
  </r>
  <r>
    <n v="5243"/>
    <s v="APJ-2023-146367"/>
    <d v="2023-08-05T00:00:00"/>
    <n v="20230805"/>
    <s v="Paul Martin"/>
    <s v="Japan"/>
    <s v="Kyoto"/>
    <s v="APJ"/>
    <s v="JAPN"/>
    <s v="BNP Paribas"/>
    <x v="3"/>
    <s v="Finance"/>
    <s v="Strategic"/>
    <s v="ContactMatcher"/>
    <s v="C8WAEUHKIU"/>
    <n v="3.3180000000000001"/>
    <n v="3"/>
    <n v="0.8"/>
    <n v="-5.6406000000000001"/>
    <x v="43"/>
    <n v="8.9586000000000006"/>
    <n v="2.6875800000000001"/>
  </r>
  <r>
    <n v="5244"/>
    <s v="EMEA-2022-149454"/>
    <d v="2022-07-26T00:00:00"/>
    <n v="20220726"/>
    <s v="Sue Parsons"/>
    <s v="Spain"/>
    <s v="Madrid"/>
    <s v="EMEA"/>
    <s v="EU-WEST"/>
    <s v="Walt Disney"/>
    <x v="91"/>
    <s v="Communications"/>
    <s v="Enterprise"/>
    <s v="ContactMatcher"/>
    <s v="VFM55KUTTC"/>
    <n v="10.44"/>
    <n v="1"/>
    <n v="0"/>
    <n v="4.8023999999999996"/>
    <x v="16"/>
    <n v="5.6375999999999999"/>
    <n v="1.6912799999999999"/>
  </r>
  <r>
    <n v="5245"/>
    <s v="AMER-2022-156265"/>
    <d v="2022-08-03T00:00:00"/>
    <n v="20220803"/>
    <s v="Colin Bell"/>
    <s v="United States"/>
    <s v="New York City"/>
    <s v="AMER"/>
    <s v="NAMER"/>
    <s v="Enel"/>
    <x v="78"/>
    <s v="Energy"/>
    <s v="Strategic"/>
    <s v="ContactMatcher"/>
    <s v="EAB6GD5PYP"/>
    <n v="136.464"/>
    <n v="2"/>
    <n v="0.2"/>
    <n v="15.3522"/>
    <x v="28"/>
    <n v="121.1118"/>
    <n v="36.333539999999999"/>
  </r>
  <r>
    <n v="5248"/>
    <s v="APJ-2021-168914"/>
    <d v="2021-05-21T00:00:00"/>
    <n v="20210521"/>
    <s v="Anne Lee"/>
    <s v="Australia"/>
    <s v="Perth"/>
    <s v="APJ"/>
    <s v="ANZ"/>
    <s v="Oracle"/>
    <x v="29"/>
    <s v="Tech"/>
    <s v="SMB"/>
    <s v="OneView"/>
    <s v="UGARYH5Y8Z"/>
    <n v="20.768000000000001"/>
    <n v="8"/>
    <n v="0.8"/>
    <n v="-52.958399999999997"/>
    <x v="33"/>
    <n v="73.726399999999998"/>
    <n v="22.117919999999998"/>
  </r>
  <r>
    <n v="5249"/>
    <s v="AMER-2023-110989"/>
    <d v="2023-11-04T00:00:00"/>
    <n v="20231104"/>
    <s v="Jonathan Gibson"/>
    <s v="Canada"/>
    <s v="Toronto"/>
    <s v="AMER"/>
    <s v="NAMER"/>
    <s v="Ford Motor"/>
    <x v="72"/>
    <s v="Manufacturing"/>
    <s v="SMB"/>
    <s v="Data Smasher"/>
    <s v="HOFNRRTNOT"/>
    <n v="43.5"/>
    <n v="3"/>
    <n v="0"/>
    <n v="10.875"/>
    <x v="23"/>
    <n v="32.625"/>
    <n v="9.7874999999999996"/>
  </r>
  <r>
    <n v="5250"/>
    <s v="EMEA-2021-106215"/>
    <d v="2021-04-16T00:00:00"/>
    <n v="20210416"/>
    <s v="Lucas Kerr"/>
    <s v="France"/>
    <s v="Paris"/>
    <s v="EMEA"/>
    <s v="EU-WEST"/>
    <s v="Philip Morris International"/>
    <x v="39"/>
    <s v="Consumer Products"/>
    <s v="Strategic"/>
    <s v="Storage"/>
    <s v="RXYUGY8X5B"/>
    <n v="12.576000000000001"/>
    <n v="4"/>
    <n v="0.2"/>
    <n v="4.0872000000000002"/>
    <x v="19"/>
    <n v="8.4887999999999995"/>
    <n v="2.5466399999999996"/>
  </r>
  <r>
    <n v="5251"/>
    <s v="EMEA-2022-169369"/>
    <d v="2022-12-13T00:00:00"/>
    <n v="20221213"/>
    <s v="Jennifer Avery"/>
    <s v="Finland"/>
    <s v="Helsinki"/>
    <s v="EMEA"/>
    <s v="NOR"/>
    <s v="Chevron"/>
    <x v="0"/>
    <s v="Energy"/>
    <s v="SMB"/>
    <s v="Data Smasher"/>
    <s v="4GBQAOXRPX"/>
    <n v="249.95"/>
    <n v="5"/>
    <n v="0"/>
    <n v="19.995999999999999"/>
    <x v="5"/>
    <n v="229.95399999999901"/>
    <n v="68.986199999999698"/>
  </r>
  <r>
    <n v="5253"/>
    <s v="EMEA-2021-132318"/>
    <d v="2021-10-30T00:00:00"/>
    <n v="20211030"/>
    <s v="Caroline Smith"/>
    <s v="Spain"/>
    <s v="Seville"/>
    <s v="EMEA"/>
    <s v="EU-WEST"/>
    <s v="J.P. Morgan Chase &amp; Co."/>
    <x v="56"/>
    <s v="Finance"/>
    <s v="SMB"/>
    <s v="OneView"/>
    <s v="6QOS9AV5E1"/>
    <n v="182.91"/>
    <n v="3"/>
    <n v="0"/>
    <n v="53.043900000000001"/>
    <x v="2"/>
    <n v="129.86609999999999"/>
    <n v="38.959829999999997"/>
  </r>
  <r>
    <n v="5254"/>
    <s v="AMER-2020-131982"/>
    <d v="2020-03-07T00:00:00"/>
    <n v="20200307"/>
    <s v="Alexander Wallace"/>
    <s v="Canada"/>
    <s v="Vancouver"/>
    <s v="AMER"/>
    <s v="NAMER"/>
    <s v="Ford Motor"/>
    <x v="72"/>
    <s v="Manufacturing"/>
    <s v="Enterprise"/>
    <s v="ContactMatcher"/>
    <s v="YQG5VI1SB8"/>
    <n v="107.648"/>
    <n v="2"/>
    <n v="0.2"/>
    <n v="33.64"/>
    <x v="34"/>
    <n v="74.007999999999996"/>
    <n v="22.202399999999997"/>
  </r>
  <r>
    <n v="5255"/>
    <s v="EMEA-2021-125185"/>
    <d v="2021-03-05T00:00:00"/>
    <n v="20210305"/>
    <s v="Faith Harris"/>
    <s v="France"/>
    <s v="Marseille"/>
    <s v="EMEA"/>
    <s v="EU-WEST"/>
    <s v="Verizon Communications"/>
    <x v="32"/>
    <s v="Communications"/>
    <s v="Strategic"/>
    <s v="FinanceHub"/>
    <s v="QS6G48M4M7"/>
    <n v="99.372"/>
    <n v="2"/>
    <n v="0.3"/>
    <n v="-7.0979999999999999"/>
    <x v="29"/>
    <n v="106.47"/>
    <n v="31.940999999999999"/>
  </r>
  <r>
    <n v="5257"/>
    <s v="APJ-2022-130078"/>
    <d v="2022-08-09T00:00:00"/>
    <n v="20220809"/>
    <s v="Jasmine MacLeod"/>
    <s v="Singapore"/>
    <s v="Singapore"/>
    <s v="APJ"/>
    <s v="APAC"/>
    <s v="Aetna"/>
    <x v="28"/>
    <s v="Healthcare"/>
    <s v="SMB"/>
    <s v="Support"/>
    <s v="MEK9ELKY4T"/>
    <n v="10.56"/>
    <n v="2"/>
    <n v="0"/>
    <n v="4.7519999999999998"/>
    <x v="28"/>
    <n v="5.8079999999999998"/>
    <n v="1.7423999999999999"/>
  </r>
  <r>
    <n v="5258"/>
    <s v="AMER-2023-114034"/>
    <d v="2023-01-04T00:00:00"/>
    <n v="20230104"/>
    <s v="Molly Rees"/>
    <s v="United States"/>
    <s v="Austin"/>
    <s v="AMER"/>
    <s v="NAMER"/>
    <s v="Goldman Sachs Group"/>
    <x v="70"/>
    <s v="Finance"/>
    <s v="SMB"/>
    <s v="Support"/>
    <s v="K9RQK887JC"/>
    <n v="38.880000000000003"/>
    <n v="6"/>
    <n v="0"/>
    <n v="18.662400000000002"/>
    <x v="44"/>
    <n v="20.217600000000001"/>
    <n v="6.0652800000000004"/>
  </r>
  <r>
    <n v="5259"/>
    <s v="AMER-2023-115595"/>
    <d v="2023-10-10T00:00:00"/>
    <n v="20231010"/>
    <s v="Warren Hemmings"/>
    <s v="United States"/>
    <s v="New York City"/>
    <s v="AMER"/>
    <s v="NAMER"/>
    <s v="Prudential Financial"/>
    <x v="43"/>
    <s v="Finance"/>
    <s v="SMB"/>
    <s v="Support"/>
    <s v="TK6OQVD6H8"/>
    <n v="35.200000000000003"/>
    <n v="5"/>
    <n v="0"/>
    <n v="16.544"/>
    <x v="13"/>
    <n v="18.655999999999999"/>
    <n v="5.5967999999999991"/>
  </r>
  <r>
    <n v="5260"/>
    <s v="EMEA-2023-158722"/>
    <d v="2023-10-21T00:00:00"/>
    <n v="20231021"/>
    <s v="Amelia Campbell"/>
    <s v="France"/>
    <s v="Paris"/>
    <s v="EMEA"/>
    <s v="EU-WEST"/>
    <s v="Glencore"/>
    <x v="15"/>
    <s v="Misc"/>
    <s v="Enterprise"/>
    <s v="Support"/>
    <s v="UV9I1ANUXL"/>
    <n v="45.527999999999999"/>
    <n v="3"/>
    <n v="0.2"/>
    <n v="15.934799999999999"/>
    <x v="13"/>
    <n v="29.5932"/>
    <n v="8.8779599999999999"/>
  </r>
  <r>
    <n v="5261"/>
    <s v="APJ-2020-105165"/>
    <d v="2020-09-07T00:00:00"/>
    <n v="20200907"/>
    <s v="Claire Henderson"/>
    <s v="Japan"/>
    <s v="Tokyo"/>
    <s v="APJ"/>
    <s v="JAPN"/>
    <s v="State Farm Insurance Cos."/>
    <x v="50"/>
    <s v="Finance"/>
    <s v="Enterprise"/>
    <s v="Site Analytics"/>
    <s v="HLFYLNGGKQ"/>
    <n v="196.77600000000001"/>
    <n v="3"/>
    <n v="0.2"/>
    <n v="14.7582"/>
    <x v="30"/>
    <n v="182.01779999999999"/>
    <n v="54.605339999999998"/>
  </r>
  <r>
    <n v="5266"/>
    <s v="AMER-2023-147452"/>
    <d v="2023-10-01T00:00:00"/>
    <n v="20231001"/>
    <s v="Penelope Brown"/>
    <s v="Canada"/>
    <s v="Toronto"/>
    <s v="AMER"/>
    <s v="NAMER"/>
    <s v="HSBC Holdings"/>
    <x v="77"/>
    <s v="Finance"/>
    <s v="Strategic"/>
    <s v="Support"/>
    <s v="A2GSN668Q4"/>
    <n v="11.76"/>
    <n v="2"/>
    <n v="0"/>
    <n v="5.7624000000000004"/>
    <x v="13"/>
    <n v="5.9975999999999896"/>
    <n v="1.7992799999999969"/>
  </r>
  <r>
    <n v="5269"/>
    <s v="EMEA-2023-114657"/>
    <d v="2023-11-17T00:00:00"/>
    <n v="20231117"/>
    <s v="Boris Springer"/>
    <s v="United Kingdom"/>
    <s v="Woking"/>
    <s v="EMEA"/>
    <s v="UKIR"/>
    <s v="Sprint Nextel"/>
    <x v="64"/>
    <s v="Communications"/>
    <s v="Enterprise"/>
    <s v="Big Ol Database"/>
    <s v="FTQWSDMWP1"/>
    <n v="52.44"/>
    <n v="4"/>
    <n v="0"/>
    <n v="24.122399999999999"/>
    <x v="23"/>
    <n v="28.317599999999999"/>
    <n v="8.4952799999999993"/>
  </r>
  <r>
    <n v="5270"/>
    <s v="AMER-2023-144484"/>
    <d v="2023-09-12T00:00:00"/>
    <n v="20230912"/>
    <s v="Kevin Vaughan"/>
    <s v="United States"/>
    <s v="Los Angeles"/>
    <s v="AMER"/>
    <s v="NAMER"/>
    <s v="Tyson Foods"/>
    <x v="31"/>
    <s v="Consumer Products"/>
    <s v="SMB"/>
    <s v="SaaS Connector Pack"/>
    <s v="RK3K9Y6OQE"/>
    <n v="32.36"/>
    <n v="4"/>
    <n v="0"/>
    <n v="11.6496"/>
    <x v="15"/>
    <n v="20.7104"/>
    <n v="6.21312"/>
  </r>
  <r>
    <n v="5272"/>
    <s v="AMER-2023-125913"/>
    <d v="2023-01-17T00:00:00"/>
    <n v="20230117"/>
    <s v="Keith Coleman"/>
    <s v="United States"/>
    <s v="New York City"/>
    <s v="AMER"/>
    <s v="NAMER"/>
    <s v="Exxon Mobil"/>
    <x v="83"/>
    <s v="Energy"/>
    <s v="Strategic"/>
    <s v="SaaS Connector Pack"/>
    <s v="RBWXI19WCQ"/>
    <n v="27.92"/>
    <n v="4"/>
    <n v="0"/>
    <n v="8.0968"/>
    <x v="44"/>
    <n v="19.8232"/>
    <n v="5.9469599999999998"/>
  </r>
  <r>
    <n v="5274"/>
    <s v="EMEA-2022-158309"/>
    <d v="2022-11-27T00:00:00"/>
    <n v="20221127"/>
    <s v="Joe Wallace"/>
    <s v="Germany"/>
    <s v="Hamburg"/>
    <s v="EMEA"/>
    <s v="EU-WEST"/>
    <s v="Nissan Motor"/>
    <x v="30"/>
    <s v="Transportation"/>
    <s v="Enterprise"/>
    <s v="ContactMatcher"/>
    <s v="UX61XWPMOT"/>
    <n v="3.7440000000000002"/>
    <n v="4"/>
    <n v="0.7"/>
    <n v="-2.6208"/>
    <x v="0"/>
    <n v="6.3647999999999998"/>
    <n v="1.9094399999999998"/>
  </r>
  <r>
    <n v="5275"/>
    <s v="EMEA-2021-162887"/>
    <d v="2021-11-07T00:00:00"/>
    <n v="20211107"/>
    <s v="Alexander Hill"/>
    <s v="Egypt"/>
    <s v="Cairo"/>
    <s v="EMEA"/>
    <s v="MEA"/>
    <s v="Philip Morris International"/>
    <x v="39"/>
    <s v="Consumer Products"/>
    <s v="SMB"/>
    <s v="FinanceHub"/>
    <s v="6MIT3WMKML"/>
    <n v="715.2"/>
    <n v="3"/>
    <n v="0"/>
    <n v="178.8"/>
    <x v="6"/>
    <n v="536.4"/>
    <n v="160.91999999999999"/>
  </r>
  <r>
    <n v="5276"/>
    <s v="EMEA-2023-147333"/>
    <d v="2023-12-15T00:00:00"/>
    <n v="20231215"/>
    <s v="Lillian Hodges"/>
    <s v="United Arab Emirates"/>
    <s v="Abu Dhabi"/>
    <s v="EMEA"/>
    <s v="MEA"/>
    <s v="Merck"/>
    <x v="59"/>
    <s v="Healthcare"/>
    <s v="Strategic"/>
    <s v="Data Smasher"/>
    <s v="C4CCAZ1MTG"/>
    <n v="159.80000000000001"/>
    <n v="4"/>
    <n v="0"/>
    <n v="70.311999999999998"/>
    <x v="22"/>
    <n v="89.488"/>
    <n v="26.846399999999999"/>
  </r>
  <r>
    <n v="5278"/>
    <s v="APJ-2020-113859"/>
    <d v="2020-09-13T00:00:00"/>
    <n v="20200913"/>
    <s v="Natalie Newman"/>
    <s v="Japan"/>
    <s v="Chiba"/>
    <s v="APJ"/>
    <s v="JAPN"/>
    <s v="Nestle"/>
    <x v="38"/>
    <s v="Consumer Products"/>
    <s v="Enterprise"/>
    <s v="FinanceHub"/>
    <s v="MLHKRF8JM4"/>
    <n v="340.11599999999999"/>
    <n v="6"/>
    <n v="0.3"/>
    <n v="-9.7175999999999991"/>
    <x v="30"/>
    <n v="349.83359999999999"/>
    <n v="104.95008"/>
  </r>
  <r>
    <n v="5279"/>
    <s v="EMEA-2020-159681"/>
    <d v="2020-12-07T00:00:00"/>
    <n v="20201207"/>
    <s v="Peter McLean"/>
    <s v="Spain"/>
    <s v="Seville"/>
    <s v="EMEA"/>
    <s v="EU-WEST"/>
    <s v="Pfizer"/>
    <x v="6"/>
    <s v="Healthcare"/>
    <s v="SMB"/>
    <s v="Support"/>
    <s v="PMB47A2NOJ"/>
    <n v="105.52"/>
    <n v="4"/>
    <n v="0"/>
    <n v="48.539200000000001"/>
    <x v="20"/>
    <n v="56.980799999999903"/>
    <n v="17.094239999999971"/>
  </r>
  <r>
    <n v="5280"/>
    <s v="EMEA-2023-104094"/>
    <d v="2023-09-08T00:00:00"/>
    <n v="20230908"/>
    <s v="Richard Lyman"/>
    <s v="Italy"/>
    <s v="Milan"/>
    <s v="EMEA"/>
    <s v="EU"/>
    <s v="Bank of America Corp."/>
    <x v="22"/>
    <s v="Finance"/>
    <s v="SMB"/>
    <s v="Data Smasher"/>
    <s v="KCI0VRU0OZ"/>
    <n v="13.48"/>
    <n v="1"/>
    <n v="0"/>
    <n v="1.8872"/>
    <x v="15"/>
    <n v="11.5928"/>
    <n v="3.47784"/>
  </r>
  <r>
    <n v="5281"/>
    <s v="AMER-2023-152709"/>
    <d v="2023-10-08T00:00:00"/>
    <n v="20231008"/>
    <s v="Karen Taylor"/>
    <s v="Brazil"/>
    <s v="SÃ£o Paulo"/>
    <s v="AMER"/>
    <s v="LATAM"/>
    <s v="Coca-Cola"/>
    <x v="87"/>
    <s v="Consumer Products"/>
    <s v="SMB"/>
    <s v="Marketing Suite - Gold"/>
    <s v="GBFI4AVMLI"/>
    <n v="85.52"/>
    <n v="2"/>
    <n v="0"/>
    <n v="22.235199999999999"/>
    <x v="13"/>
    <n v="63.284799999999997"/>
    <n v="18.985439999999997"/>
  </r>
  <r>
    <n v="5282"/>
    <s v="EMEA-2021-105158"/>
    <d v="2021-09-05T00:00:00"/>
    <n v="20210905"/>
    <s v="Blake Campbell"/>
    <s v="Luxembourg"/>
    <s v="Luxembourg"/>
    <s v="EMEA"/>
    <s v="EU-WEST"/>
    <s v="AT&amp;T"/>
    <x v="60"/>
    <s v="Communications"/>
    <s v="Strategic"/>
    <s v="SaaS Connector Pack"/>
    <s v="A2SWRD52HB"/>
    <n v="6.16"/>
    <n v="2"/>
    <n v="0"/>
    <n v="2.9567999999999999"/>
    <x v="11"/>
    <n v="3.2031999999999998"/>
    <n v="0.96095999999999993"/>
  </r>
  <r>
    <n v="5284"/>
    <s v="AMER-2020-133424"/>
    <d v="2020-03-30T00:00:00"/>
    <n v="20200330"/>
    <s v="Simon Peters"/>
    <s v="Canada"/>
    <s v="Toronto"/>
    <s v="AMER"/>
    <s v="NAMER"/>
    <s v="Pemex"/>
    <x v="18"/>
    <s v="Energy"/>
    <s v="Strategic"/>
    <s v="Marketing Suite - Gold"/>
    <s v="6R3YCC5A13"/>
    <n v="15.84"/>
    <n v="3"/>
    <n v="0"/>
    <n v="0"/>
    <x v="34"/>
    <n v="15.84"/>
    <n v="4.7519999999999998"/>
  </r>
  <r>
    <n v="5286"/>
    <s v="EMEA-2023-105991"/>
    <d v="2023-05-06T00:00:00"/>
    <n v="20230506"/>
    <s v="Nathan Young"/>
    <s v="Russia"/>
    <s v="St Petersburg"/>
    <s v="EMEA"/>
    <s v="EU-EAST"/>
    <s v="Citigroup"/>
    <x v="96"/>
    <s v="Finance"/>
    <s v="SMB"/>
    <s v="SaaS Connector Pack - Gold"/>
    <s v="6OLNH8L3HN"/>
    <n v="21.24"/>
    <n v="9"/>
    <n v="0.2"/>
    <n v="7.4340000000000002"/>
    <x v="24"/>
    <n v="13.8059999999999"/>
    <n v="4.1417999999999697"/>
  </r>
  <r>
    <n v="5289"/>
    <s v="AMER-2023-136784"/>
    <d v="2023-05-01T00:00:00"/>
    <n v="20230501"/>
    <s v="Samantha Rampling"/>
    <s v="United States"/>
    <s v="Los Angeles"/>
    <s v="AMER"/>
    <s v="NAMER"/>
    <s v="FedEx"/>
    <x v="46"/>
    <s v="Transportation"/>
    <s v="Enterprise"/>
    <s v="Support"/>
    <s v="SQTP0BOUAC"/>
    <n v="163.96"/>
    <n v="4"/>
    <n v="0"/>
    <n v="80.340400000000002"/>
    <x v="24"/>
    <n v="83.619600000000005"/>
    <n v="25.08588"/>
  </r>
  <r>
    <n v="5290"/>
    <s v="APJ-2020-146283"/>
    <d v="2020-09-08T00:00:00"/>
    <n v="20200908"/>
    <s v="Liam Burgess"/>
    <s v="Japan"/>
    <s v="Tokyo"/>
    <s v="APJ"/>
    <s v="JAPN"/>
    <s v="Toyota Motor"/>
    <x v="7"/>
    <s v="Manufacturing"/>
    <s v="SMB"/>
    <s v="Support"/>
    <s v="9T7NOKV1LW"/>
    <n v="17.904"/>
    <n v="2"/>
    <n v="0.2"/>
    <n v="6.2664"/>
    <x v="30"/>
    <n v="11.6375999999999"/>
    <n v="3.49127999999997"/>
  </r>
  <r>
    <n v="5293"/>
    <s v="EMEA-2023-151218"/>
    <d v="2023-06-21T00:00:00"/>
    <n v="20230621"/>
    <s v="Trevor Simpson"/>
    <s v="Germany"/>
    <s v="Hamburg"/>
    <s v="EMEA"/>
    <s v="EU-WEST"/>
    <s v="Pemex"/>
    <x v="18"/>
    <s v="Energy"/>
    <s v="SMB"/>
    <s v="Marketing Suite - Gold"/>
    <s v="7QT4G6J7NT"/>
    <n v="4.4640000000000004"/>
    <n v="1"/>
    <n v="0.2"/>
    <n v="0.33479999999999999"/>
    <x v="27"/>
    <n v="4.1292"/>
    <n v="1.2387599999999999"/>
  </r>
  <r>
    <n v="5294"/>
    <s v="AMER-2021-111073"/>
    <d v="2021-12-26T00:00:00"/>
    <n v="20211226"/>
    <s v="Connor Roberts"/>
    <s v="Mexico"/>
    <s v="Mexico City"/>
    <s v="AMER"/>
    <s v="LATAM"/>
    <s v="PepsiCo"/>
    <x v="88"/>
    <s v="Consumer Products"/>
    <s v="SMB"/>
    <s v="ContactMatcher"/>
    <s v="XSWFTTSU03"/>
    <n v="51.588000000000001"/>
    <n v="1"/>
    <n v="0.4"/>
    <n v="-15.4764"/>
    <x v="14"/>
    <n v="67.064400000000006"/>
    <n v="20.119320000000002"/>
  </r>
  <r>
    <n v="5295"/>
    <s v="EMEA-2023-144883"/>
    <d v="2023-08-16T00:00:00"/>
    <n v="20230816"/>
    <s v="Benjamin Bailey"/>
    <s v="Luxembourg"/>
    <s v="Luxembourg"/>
    <s v="EMEA"/>
    <s v="EU-WEST"/>
    <s v="BNP Paribas"/>
    <x v="3"/>
    <s v="Finance"/>
    <s v="Strategic"/>
    <s v="FinanceHub"/>
    <s v="WXKQO2Z5XE"/>
    <n v="50.4"/>
    <n v="8"/>
    <n v="0"/>
    <n v="23.184000000000001"/>
    <x v="43"/>
    <n v="27.215999999999902"/>
    <n v="8.1647999999999694"/>
  </r>
  <r>
    <n v="5296"/>
    <s v="APJ-2023-142174"/>
    <d v="2023-03-05T00:00:00"/>
    <n v="20230305"/>
    <s v="Brian Dickens"/>
    <s v="Japan"/>
    <s v="Tokyo"/>
    <s v="APJ"/>
    <s v="JAPN"/>
    <s v="Siemens"/>
    <x v="13"/>
    <s v="Manufacturing"/>
    <s v="SMB"/>
    <s v="Support"/>
    <s v="9Q65CS1B0N"/>
    <n v="89.567999999999998"/>
    <n v="2"/>
    <n v="0.2"/>
    <n v="32.468400000000003"/>
    <x v="42"/>
    <n v="57.099599999999903"/>
    <n v="17.129879999999972"/>
  </r>
  <r>
    <n v="5297"/>
    <s v="EMEA-2023-108791"/>
    <d v="2023-07-28T00:00:00"/>
    <n v="20230728"/>
    <s v="Michael Watson"/>
    <s v="United Kingdom"/>
    <s v="Woking"/>
    <s v="EMEA"/>
    <s v="UKIR"/>
    <s v="Sprint Nextel"/>
    <x v="64"/>
    <s v="Communications"/>
    <s v="SMB"/>
    <s v="SaaS Connector Pack"/>
    <s v="T937ERMTCO"/>
    <n v="14.89"/>
    <n v="1"/>
    <n v="0"/>
    <n v="4.0202999999999998"/>
    <x v="10"/>
    <n v="10.8697"/>
    <n v="3.26091"/>
  </r>
  <r>
    <n v="5299"/>
    <s v="AMER-2022-106656"/>
    <d v="2022-09-24T00:00:00"/>
    <n v="20220924"/>
    <s v="Deirdre Bailey"/>
    <s v="United States"/>
    <s v="Seattle"/>
    <s v="AMER"/>
    <s v="NAMER"/>
    <s v="Phillips 66"/>
    <x v="1"/>
    <s v="Energy"/>
    <s v="Strategic"/>
    <s v="SaaS Connector Pack - Gold"/>
    <s v="440OJ9I2H6"/>
    <n v="4.08"/>
    <n v="2"/>
    <n v="0"/>
    <n v="1.9176"/>
    <x v="21"/>
    <n v="2.1623999999999999"/>
    <n v="0.64871999999999996"/>
  </r>
  <r>
    <n v="5301"/>
    <s v="EMEA-2022-113831"/>
    <d v="2022-05-31T00:00:00"/>
    <n v="20220531"/>
    <s v="Nicholas Paterson"/>
    <s v="Spain"/>
    <s v="Barcelona"/>
    <s v="EMEA"/>
    <s v="EU-WEST"/>
    <s v="Walt Disney"/>
    <x v="91"/>
    <s v="Communications"/>
    <s v="Strategic"/>
    <s v="ContactMatcher"/>
    <s v="BGX0J3TO6D"/>
    <n v="2275.5"/>
    <n v="10"/>
    <n v="0"/>
    <n v="386.83499999999998"/>
    <x v="35"/>
    <n v="1888.665"/>
    <n v="566.59949999999992"/>
  </r>
  <r>
    <n v="5304"/>
    <s v="APJ-2020-139500"/>
    <d v="2020-11-16T00:00:00"/>
    <n v="20201116"/>
    <s v="Ella Henderson"/>
    <s v="Australia"/>
    <s v="Melbourne"/>
    <s v="APJ"/>
    <s v="ANZ"/>
    <s v="Intel"/>
    <x v="14"/>
    <s v="Tech"/>
    <s v="SMB"/>
    <s v="FinanceHub"/>
    <s v="G3SL0KJYLC"/>
    <n v="37.295999999999999"/>
    <n v="2"/>
    <n v="0.3"/>
    <n v="-1.0656000000000001"/>
    <x v="7"/>
    <n v="38.361600000000003"/>
    <n v="11.50848"/>
  </r>
  <r>
    <n v="5305"/>
    <s v="APJ-2020-166310"/>
    <d v="2020-09-21T00:00:00"/>
    <n v="20200921"/>
    <s v="Dylan Mills"/>
    <s v="Japan"/>
    <s v="Chiba"/>
    <s v="APJ"/>
    <s v="JAPN"/>
    <s v="Exxon Mobil"/>
    <x v="83"/>
    <s v="Energy"/>
    <s v="Enterprise"/>
    <s v="SaaS Connector Pack"/>
    <s v="R128K2GYYP"/>
    <n v="8.5440000000000005"/>
    <n v="2"/>
    <n v="0.6"/>
    <n v="-7.476"/>
    <x v="30"/>
    <n v="16.02"/>
    <n v="4.806"/>
  </r>
  <r>
    <n v="5306"/>
    <s v="EMEA-2022-168410"/>
    <d v="2022-02-21T00:00:00"/>
    <n v="20220221"/>
    <s v="Sam Rampling"/>
    <s v="United Kingdom"/>
    <s v="London"/>
    <s v="EMEA"/>
    <s v="UKIR"/>
    <s v="Aviva"/>
    <x v="24"/>
    <s v="Finance"/>
    <s v="Strategic"/>
    <s v="SaaS Connector Pack"/>
    <s v="KKKR8QPK20"/>
    <n v="68.95"/>
    <n v="5"/>
    <n v="0"/>
    <n v="28.959"/>
    <x v="47"/>
    <n v="39.991"/>
    <n v="11.997299999999999"/>
  </r>
  <r>
    <n v="5309"/>
    <s v="APJ-2023-131254"/>
    <d v="2023-11-20T00:00:00"/>
    <n v="20231120"/>
    <s v="Carl Langdon"/>
    <s v="Japan"/>
    <s v="Tokyo"/>
    <s v="APJ"/>
    <s v="JAPN"/>
    <s v="Itochu"/>
    <x v="33"/>
    <s v="Finance"/>
    <s v="SMB"/>
    <s v="FinanceHub"/>
    <s v="6BUWY2GJN9"/>
    <n v="191.05799999999999"/>
    <n v="3"/>
    <n v="0.3"/>
    <n v="-46.399799999999999"/>
    <x v="23"/>
    <n v="237.45779999999999"/>
    <n v="71.237339999999989"/>
  </r>
  <r>
    <n v="5312"/>
    <s v="EMEA-2022-123414"/>
    <d v="2022-08-22T00:00:00"/>
    <n v="20220822"/>
    <s v="Molly Watson"/>
    <s v="Sweden"/>
    <s v="Uppsala"/>
    <s v="EMEA"/>
    <s v="NOR"/>
    <s v="Philip Morris International"/>
    <x v="39"/>
    <s v="Consumer Products"/>
    <s v="Enterprise"/>
    <s v="FinanceHub"/>
    <s v="393KVNLCPP"/>
    <n v="9.2159999999999993"/>
    <n v="4"/>
    <n v="0.2"/>
    <n v="3.3408000000000002"/>
    <x v="28"/>
    <n v="5.8751999999999898"/>
    <n v="1.7625599999999968"/>
  </r>
  <r>
    <n v="5314"/>
    <s v="AMER-2023-137876"/>
    <d v="2023-05-01T00:00:00"/>
    <n v="20230501"/>
    <s v="Fiona Allan"/>
    <s v="United States"/>
    <s v="Los Angeles"/>
    <s v="AMER"/>
    <s v="NAMER"/>
    <s v="Ford Motor"/>
    <x v="72"/>
    <s v="Manufacturing"/>
    <s v="Strategic"/>
    <s v="SaaS Connector Pack"/>
    <s v="UGNVU1W8E6"/>
    <n v="64.959999999999994"/>
    <n v="2"/>
    <n v="0"/>
    <n v="21.436800000000002"/>
    <x v="24"/>
    <n v="43.523199999999903"/>
    <n v="13.05695999999997"/>
  </r>
  <r>
    <n v="5316"/>
    <s v="EMEA-2022-154060"/>
    <d v="2022-05-03T00:00:00"/>
    <n v="20220503"/>
    <s v="Deirdre James"/>
    <s v="Sweden"/>
    <s v="MalmÃ¶"/>
    <s v="EMEA"/>
    <s v="NOR"/>
    <s v="Prudential Financial"/>
    <x v="43"/>
    <s v="Finance"/>
    <s v="SMB"/>
    <s v="FinanceHub"/>
    <s v="RD4XA5SI13"/>
    <n v="187.05600000000001"/>
    <n v="9"/>
    <n v="0.2"/>
    <n v="11.691000000000001"/>
    <x v="35"/>
    <n v="175.36500000000001"/>
    <n v="52.609500000000004"/>
  </r>
  <r>
    <n v="5317"/>
    <s v="EMEA-2023-162558"/>
    <d v="2023-10-03T00:00:00"/>
    <n v="20231003"/>
    <s v="Sally Nolan"/>
    <s v="South Africa"/>
    <s v="Johannesburg"/>
    <s v="EMEA"/>
    <s v="MEA"/>
    <s v="Lukoil"/>
    <x v="86"/>
    <s v="Energy"/>
    <s v="Enterprise"/>
    <s v="SaaS Connector Pack"/>
    <s v="YEXPCJA2XD"/>
    <n v="11.808"/>
    <n v="2"/>
    <n v="0.2"/>
    <n v="1.3284"/>
    <x v="13"/>
    <n v="10.4796"/>
    <n v="3.1438799999999998"/>
  </r>
  <r>
    <n v="5324"/>
    <s v="AMER-2023-134439"/>
    <d v="2023-09-19T00:00:00"/>
    <n v="20230919"/>
    <s v="Ava Oliver"/>
    <s v="Costa Rica"/>
    <s v="San JosÃ©"/>
    <s v="AMER"/>
    <s v="LATAM"/>
    <s v="Sysco"/>
    <x v="79"/>
    <s v="Consumer Products"/>
    <s v="SMB"/>
    <s v="Support"/>
    <s v="KASANDVFSW"/>
    <n v="15.96"/>
    <n v="2"/>
    <n v="0"/>
    <n v="7.98"/>
    <x v="15"/>
    <n v="7.98"/>
    <n v="2.3940000000000001"/>
  </r>
  <r>
    <n v="5325"/>
    <s v="AMER-2021-119508"/>
    <d v="2021-12-04T00:00:00"/>
    <n v="20211204"/>
    <s v="Lisa Edmunds"/>
    <s v="United States"/>
    <s v="Burlington"/>
    <s v="AMER"/>
    <s v="NAMER"/>
    <s v="Tesco"/>
    <x v="23"/>
    <s v="Retail"/>
    <s v="SMB"/>
    <s v="ChatBot Plugin"/>
    <s v="SQJHORQMHT"/>
    <n v="16.899999999999999"/>
    <n v="5"/>
    <n v="0"/>
    <n v="6.2530000000000001"/>
    <x v="14"/>
    <n v="10.646999999999901"/>
    <n v="3.19409999999997"/>
  </r>
  <r>
    <n v="5327"/>
    <s v="APJ-2021-152681"/>
    <d v="2021-01-17T00:00:00"/>
    <n v="20210117"/>
    <s v="Emma Stewart"/>
    <s v="South Korea"/>
    <s v="Busan"/>
    <s v="APJ"/>
    <s v="APAC"/>
    <s v="Marathon Petroleum"/>
    <x v="80"/>
    <s v="Energy"/>
    <s v="Strategic"/>
    <s v="ChatBot Plugin"/>
    <s v="4P5T29BIVM"/>
    <n v="6.68"/>
    <n v="2"/>
    <n v="0"/>
    <n v="2.004"/>
    <x v="26"/>
    <n v="4.6760000000000002"/>
    <n v="1.4028"/>
  </r>
  <r>
    <n v="5328"/>
    <s v="AMER-2020-130813"/>
    <d v="2020-01-07T00:00:00"/>
    <n v="20200107"/>
    <s v="Alison Mills"/>
    <s v="United States"/>
    <s v="New York City"/>
    <s v="AMER"/>
    <s v="NAMER"/>
    <s v="ConocoPhillips"/>
    <x v="75"/>
    <s v="Energy"/>
    <s v="SMB"/>
    <s v="Support"/>
    <s v="8O9MZEYB3W"/>
    <n v="19.440000000000001"/>
    <n v="3"/>
    <n v="0"/>
    <n v="9.3312000000000008"/>
    <x v="46"/>
    <n v="10.1088"/>
    <n v="3.0326400000000002"/>
  </r>
  <r>
    <n v="5329"/>
    <s v="APJ-2021-120320"/>
    <d v="2021-03-05T00:00:00"/>
    <n v="20210305"/>
    <s v="Molly Vance"/>
    <s v="Japan"/>
    <s v="Tokyo"/>
    <s v="APJ"/>
    <s v="JAPN"/>
    <s v="Boeing"/>
    <x v="36"/>
    <s v="Manufacturing"/>
    <s v="SMB"/>
    <s v="Site Analytics"/>
    <s v="QRL2U822EG"/>
    <n v="31.92"/>
    <n v="2"/>
    <n v="0.2"/>
    <n v="2.3940000000000001"/>
    <x v="29"/>
    <n v="29.526"/>
    <n v="8.8577999999999992"/>
  </r>
  <r>
    <n v="5330"/>
    <s v="EMEA-2022-111941"/>
    <d v="2022-12-26T00:00:00"/>
    <n v="20221226"/>
    <s v="John MacDonald"/>
    <s v="United Kingdom"/>
    <s v="London"/>
    <s v="EMEA"/>
    <s v="UKIR"/>
    <s v="Samsung Electronics"/>
    <x v="19"/>
    <s v="Tech"/>
    <s v="SMB"/>
    <s v="ContactMatcher"/>
    <s v="VA6A6KN1AB"/>
    <n v="33.567999999999998"/>
    <n v="2"/>
    <n v="0.2"/>
    <n v="11.748799999999999"/>
    <x v="5"/>
    <n v="21.819199999999999"/>
    <n v="6.5457599999999996"/>
  </r>
  <r>
    <n v="5331"/>
    <s v="EMEA-2022-123120"/>
    <d v="2022-09-05T00:00:00"/>
    <n v="20220905"/>
    <s v="Jennifer Bailey"/>
    <s v="United Kingdom"/>
    <s v="London"/>
    <s v="EMEA"/>
    <s v="UKIR"/>
    <s v="Cisco Systems"/>
    <x v="42"/>
    <s v="Tech"/>
    <s v="SMB"/>
    <s v="SaaS Connector Pack"/>
    <s v="SH0MZ04ZLI"/>
    <n v="63.94"/>
    <n v="1"/>
    <n v="0"/>
    <n v="24.936599999999999"/>
    <x v="21"/>
    <n v="39.003399999999999"/>
    <n v="11.70102"/>
  </r>
  <r>
    <n v="5334"/>
    <s v="APJ-2020-103331"/>
    <d v="2020-08-26T00:00:00"/>
    <n v="20200826"/>
    <s v="Edward Oliver"/>
    <s v="Philippines"/>
    <s v="Quezon City"/>
    <s v="APJ"/>
    <s v="APAC"/>
    <s v="Morgan Stanley"/>
    <x v="21"/>
    <s v="Finance"/>
    <s v="SMB"/>
    <s v="SaaS Connector Pack"/>
    <s v="FGY28AHO27"/>
    <n v="10.68"/>
    <n v="4"/>
    <n v="0"/>
    <n v="4.0583999999999998"/>
    <x v="9"/>
    <n v="6.6215999999999999"/>
    <n v="1.9864799999999998"/>
  </r>
  <r>
    <n v="5337"/>
    <s v="AMER-2021-169278"/>
    <d v="2021-05-21T00:00:00"/>
    <n v="20210521"/>
    <s v="Joanne Harris"/>
    <s v="Canada"/>
    <s v="Toronto"/>
    <s v="AMER"/>
    <s v="NAMER"/>
    <s v="Johnson &amp; Johnson"/>
    <x v="53"/>
    <s v="Healthcare"/>
    <s v="Strategic"/>
    <s v="ContactMatcher"/>
    <s v="B2KK4R77QO"/>
    <n v="26.975999999999999"/>
    <n v="4"/>
    <n v="0.2"/>
    <n v="8.7672000000000008"/>
    <x v="33"/>
    <n v="18.208799999999901"/>
    <n v="5.4626399999999702"/>
  </r>
  <r>
    <n v="5338"/>
    <s v="AMER-2023-111577"/>
    <d v="2023-10-17T00:00:00"/>
    <n v="20231017"/>
    <s v="Andrew Miller"/>
    <s v="Chile"/>
    <s v="Puente Alto"/>
    <s v="AMER"/>
    <s v="LATAM"/>
    <s v="Airbus"/>
    <x v="68"/>
    <s v="Manufacturing"/>
    <s v="Strategic"/>
    <s v="Support"/>
    <s v="GGJ0X0OM96"/>
    <n v="307.77600000000001"/>
    <n v="7"/>
    <n v="0.2"/>
    <n v="111.5688"/>
    <x v="13"/>
    <n v="196.2072"/>
    <n v="58.862159999999996"/>
  </r>
  <r>
    <n v="5339"/>
    <s v="EMEA-2021-146486"/>
    <d v="2021-11-09T00:00:00"/>
    <n v="20211109"/>
    <s v="Charles Lee"/>
    <s v="United Kingdom"/>
    <s v="London"/>
    <s v="EMEA"/>
    <s v="UKIR"/>
    <s v="UnitedHealth Group"/>
    <x v="81"/>
    <s v="Healthcare"/>
    <s v="SMB"/>
    <s v="Marketing Suite - Gold"/>
    <s v="7YMQTJT69G"/>
    <n v="244.55"/>
    <n v="5"/>
    <n v="0"/>
    <n v="4.891"/>
    <x v="6"/>
    <n v="239.65899999999999"/>
    <n v="71.8977"/>
  </r>
  <r>
    <n v="5343"/>
    <s v="APJ-2020-168501"/>
    <d v="2020-11-21T00:00:00"/>
    <n v="20201121"/>
    <s v="Sophie Hill"/>
    <s v="Japan"/>
    <s v="Aichi"/>
    <s v="APJ"/>
    <s v="JAPN"/>
    <s v="Exxon Mobil"/>
    <x v="83"/>
    <s v="Energy"/>
    <s v="Strategic"/>
    <s v="SaaS Connector Pack - Gold"/>
    <s v="N0EFXLJ3GT"/>
    <n v="1.6319999999999999"/>
    <n v="1"/>
    <n v="0.2"/>
    <n v="0.55079999999999996"/>
    <x v="7"/>
    <n v="1.0811999999999999"/>
    <n v="0.32435999999999998"/>
  </r>
  <r>
    <n v="5345"/>
    <s v="EMEA-2021-112053"/>
    <d v="2021-10-11T00:00:00"/>
    <n v="20211011"/>
    <s v="Harry Mills"/>
    <s v="United Kingdom"/>
    <s v="Liverpool"/>
    <s v="EMEA"/>
    <s v="UKIR"/>
    <s v="Bosch"/>
    <x v="76"/>
    <s v="Tech"/>
    <s v="SMB"/>
    <s v="Data Smasher"/>
    <s v="BGGD3F0OLY"/>
    <n v="31.95"/>
    <n v="1"/>
    <n v="0"/>
    <n v="2.2364999999999999"/>
    <x v="2"/>
    <n v="29.7135"/>
    <n v="8.9140499999999996"/>
  </r>
  <r>
    <n v="5346"/>
    <s v="AMER-2023-108539"/>
    <d v="2023-03-22T00:00:00"/>
    <n v="20230322"/>
    <s v="Natalie Sanderson"/>
    <s v="United States"/>
    <s v="New York City"/>
    <s v="AMER"/>
    <s v="NAMER"/>
    <s v="Aetna"/>
    <x v="28"/>
    <s v="Healthcare"/>
    <s v="SMB"/>
    <s v="Marketing Suite - Gold"/>
    <s v="3Z3VSGUY90"/>
    <n v="725.84"/>
    <n v="4"/>
    <n v="0"/>
    <n v="210.49359999999999"/>
    <x v="42"/>
    <n v="515.34640000000002"/>
    <n v="154.60391999999999"/>
  </r>
  <r>
    <n v="5349"/>
    <s v="EMEA-2021-149811"/>
    <d v="2021-01-04T00:00:00"/>
    <n v="20210104"/>
    <s v="Anthony Mackay"/>
    <s v="Luxembourg"/>
    <s v="Luxembourg"/>
    <s v="EMEA"/>
    <s v="EU-WEST"/>
    <s v="Bosch"/>
    <x v="76"/>
    <s v="Tech"/>
    <s v="Strategic"/>
    <s v="ContactMatcher"/>
    <s v="375RGX010V"/>
    <n v="32.340000000000003"/>
    <n v="3"/>
    <n v="0"/>
    <n v="15.523199999999999"/>
    <x v="26"/>
    <n v="16.816800000000001"/>
    <n v="5.0450400000000002"/>
  </r>
  <r>
    <n v="5351"/>
    <s v="APJ-2023-103814"/>
    <d v="2023-12-10T00:00:00"/>
    <n v="20231210"/>
    <s v="Harry Brown"/>
    <s v="Australia"/>
    <s v="Melbourne"/>
    <s v="APJ"/>
    <s v="ANZ"/>
    <s v="Bank of America Corp."/>
    <x v="22"/>
    <s v="Finance"/>
    <s v="SMB"/>
    <s v="Support"/>
    <s v="1O9JHVI0EY"/>
    <n v="143.85599999999999"/>
    <n v="9"/>
    <n v="0.2"/>
    <n v="48.551400000000001"/>
    <x v="22"/>
    <n v="95.304599999999994"/>
    <n v="28.591379999999997"/>
  </r>
  <r>
    <n v="5352"/>
    <s v="APJ-2022-123932"/>
    <d v="2022-09-07T00:00:00"/>
    <n v="20220907"/>
    <s v="Amy Paterson"/>
    <s v="Japan"/>
    <s v="Aichi"/>
    <s v="APJ"/>
    <s v="JAPN"/>
    <s v="Chevron"/>
    <x v="0"/>
    <s v="Energy"/>
    <s v="Strategic"/>
    <s v="Support"/>
    <s v="Z2TJ5SGX3K"/>
    <n v="41.92"/>
    <n v="4"/>
    <n v="0.2"/>
    <n v="15.196"/>
    <x v="21"/>
    <n v="26.724"/>
    <n v="8.017199999999999"/>
  </r>
  <r>
    <n v="5354"/>
    <s v="EMEA-2022-101616"/>
    <d v="2022-09-04T00:00:00"/>
    <n v="20220904"/>
    <s v="Irene Graham"/>
    <s v="Czech Republic"/>
    <s v="Prague"/>
    <s v="EMEA"/>
    <s v="EU-EAST"/>
    <s v="Sony"/>
    <x v="20"/>
    <s v="Tech"/>
    <s v="Strategic"/>
    <s v="ContactMatcher"/>
    <s v="3XEIKUIZDL"/>
    <n v="87.28"/>
    <n v="8"/>
    <n v="0"/>
    <n v="41.021599999999999"/>
    <x v="21"/>
    <n v="46.258400000000002"/>
    <n v="13.877520000000001"/>
  </r>
  <r>
    <n v="5355"/>
    <s v="AMER-2020-113768"/>
    <d v="2020-05-13T00:00:00"/>
    <n v="20200513"/>
    <s v="Ryan Jackson"/>
    <s v="United States"/>
    <s v="New York City"/>
    <s v="AMER"/>
    <s v="NAMER"/>
    <s v="Abbott Laboratories"/>
    <x v="26"/>
    <s v="Healthcare"/>
    <s v="Strategic"/>
    <s v="FinanceHub"/>
    <s v="F5NKA1QD9W"/>
    <n v="279.45600000000002"/>
    <n v="6"/>
    <n v="0.2"/>
    <n v="20.959199999999999"/>
    <x v="8"/>
    <n v="258.49680000000001"/>
    <n v="77.549040000000005"/>
  </r>
  <r>
    <n v="5357"/>
    <s v="AMER-2022-138037"/>
    <d v="2022-09-30T00:00:00"/>
    <n v="20220930"/>
    <s v="Sophie Murray"/>
    <s v="United States"/>
    <s v="Los Angeles"/>
    <s v="AMER"/>
    <s v="NAMER"/>
    <s v="Alphabet"/>
    <x v="92"/>
    <s v="Tech"/>
    <s v="SMB"/>
    <s v="ContactMatcher"/>
    <s v="HI6ZNTV9S8"/>
    <n v="27.24"/>
    <n v="5"/>
    <n v="0.2"/>
    <n v="9.5340000000000007"/>
    <x v="21"/>
    <n v="17.7059999999999"/>
    <n v="5.3117999999999697"/>
  </r>
  <r>
    <n v="5358"/>
    <s v="AMER-2020-150490"/>
    <d v="2020-08-05T00:00:00"/>
    <n v="20200805"/>
    <s v="Connor Watson"/>
    <s v="United States"/>
    <s v="Los Angeles"/>
    <s v="AMER"/>
    <s v="NAMER"/>
    <s v="Tesco"/>
    <x v="23"/>
    <s v="Retail"/>
    <s v="SMB"/>
    <s v="Data Smasher"/>
    <s v="XW2YH1CP0N"/>
    <n v="16.36"/>
    <n v="1"/>
    <n v="0"/>
    <n v="1.6359999999999999"/>
    <x v="9"/>
    <n v="14.724"/>
    <n v="4.4172000000000002"/>
  </r>
  <r>
    <n v="5361"/>
    <s v="EMEA-2023-126060"/>
    <d v="2023-04-15T00:00:00"/>
    <n v="20230415"/>
    <s v="Austin Newman"/>
    <s v="Sweden"/>
    <s v="Gothenburg"/>
    <s v="EMEA"/>
    <s v="NOR"/>
    <s v="Banco Santander"/>
    <x v="17"/>
    <s v="Finance"/>
    <s v="Strategic"/>
    <s v="Marketing Suite"/>
    <s v="3PZ4ATX75Y"/>
    <n v="198.27199999999999"/>
    <n v="8"/>
    <n v="0.2"/>
    <n v="-32.219200000000001"/>
    <x v="4"/>
    <n v="230.49119999999999"/>
    <n v="69.147359999999992"/>
  </r>
  <r>
    <n v="5362"/>
    <s v="APJ-2023-100951"/>
    <d v="2023-06-10T00:00:00"/>
    <n v="20230610"/>
    <s v="Zoe Edmunds"/>
    <s v="Japan"/>
    <s v="Aichi"/>
    <s v="APJ"/>
    <s v="JAPN"/>
    <s v="Berkshire Hathaway"/>
    <x v="90"/>
    <s v="Finance"/>
    <s v="Strategic"/>
    <s v="Marketing Suite - Gold"/>
    <s v="46GBQ25K7P"/>
    <n v="720.76"/>
    <n v="5"/>
    <n v="0.2"/>
    <n v="54.057000000000002"/>
    <x v="27"/>
    <n v="666.70299999999997"/>
    <n v="200.01089999999999"/>
  </r>
  <r>
    <n v="5363"/>
    <s v="APJ-2022-122014"/>
    <d v="2022-12-30T00:00:00"/>
    <n v="20221230"/>
    <s v="Lillian Duncan"/>
    <s v="Indonesia"/>
    <s v="Surabaya"/>
    <s v="APJ"/>
    <s v="APAC"/>
    <s v="Sprint Nextel"/>
    <x v="64"/>
    <s v="Communications"/>
    <s v="SMB"/>
    <s v="SaaS Connector Pack"/>
    <s v="P01JSQML8G"/>
    <n v="70.56"/>
    <n v="6"/>
    <n v="0"/>
    <n v="23.990400000000001"/>
    <x v="5"/>
    <n v="46.569600000000001"/>
    <n v="13.970879999999999"/>
  </r>
  <r>
    <n v="5365"/>
    <s v="EMEA-2020-123477"/>
    <d v="2020-01-19T00:00:00"/>
    <n v="20200119"/>
    <s v="Simon Taylor"/>
    <s v="Belgium"/>
    <s v="Antwerp"/>
    <s v="EMEA"/>
    <s v="EU-WEST"/>
    <s v="Engie"/>
    <x v="4"/>
    <s v="Energy"/>
    <s v="Strategic"/>
    <s v="OneView"/>
    <s v="NJHH6TLPLG"/>
    <n v="64.864000000000004"/>
    <n v="4"/>
    <n v="0.2"/>
    <n v="6.4863999999999997"/>
    <x v="46"/>
    <n v="58.377600000000001"/>
    <n v="17.513279999999998"/>
  </r>
  <r>
    <n v="5366"/>
    <s v="APJ-2022-107790"/>
    <d v="2022-11-21T00:00:00"/>
    <n v="20221121"/>
    <s v="Adam Nash"/>
    <s v="Japan"/>
    <s v="Tokyo"/>
    <s v="APJ"/>
    <s v="JAPN"/>
    <s v="Aviva"/>
    <x v="24"/>
    <s v="Finance"/>
    <s v="SMB"/>
    <s v="Site Analytics"/>
    <s v="RR62NE7W87"/>
    <n v="151.19200000000001"/>
    <n v="1"/>
    <n v="0.2"/>
    <n v="13.2293"/>
    <x v="0"/>
    <n v="137.96270000000001"/>
    <n v="41.388809999999999"/>
  </r>
  <r>
    <n v="5367"/>
    <s v="AMER-2023-158071"/>
    <d v="2023-06-11T00:00:00"/>
    <n v="20230611"/>
    <s v="Zoe Ferguson"/>
    <s v="Canada"/>
    <s v="Toronto"/>
    <s v="AMER"/>
    <s v="NAMER"/>
    <s v="Cigna"/>
    <x v="69"/>
    <s v="Healthcare"/>
    <s v="SMB"/>
    <s v="Site Analytics"/>
    <s v="UTOCSU7201"/>
    <n v="88.775999999999996"/>
    <n v="3"/>
    <n v="0.2"/>
    <n v="7.7679"/>
    <x v="27"/>
    <n v="81.008099999999999"/>
    <n v="24.302429999999998"/>
  </r>
  <r>
    <n v="5370"/>
    <s v="AMER-2023-147403"/>
    <d v="2023-09-11T00:00:00"/>
    <n v="20230911"/>
    <s v="Sebastian Brown"/>
    <s v="Mexico"/>
    <s v="Guadalajara"/>
    <s v="AMER"/>
    <s v="LATAM"/>
    <s v="Phillips 66"/>
    <x v="1"/>
    <s v="Energy"/>
    <s v="Strategic"/>
    <s v="Support"/>
    <s v="W471U8SCEC"/>
    <n v="85.055999999999997"/>
    <n v="3"/>
    <n v="0.2"/>
    <n v="28.706399999999999"/>
    <x v="15"/>
    <n v="56.349599999999903"/>
    <n v="16.90487999999997"/>
  </r>
  <r>
    <n v="5371"/>
    <s v="AMER-2023-136721"/>
    <d v="2023-04-09T00:00:00"/>
    <n v="20230409"/>
    <s v="Audrey Alsop"/>
    <s v="Brazil"/>
    <s v="BrasÃ­lia"/>
    <s v="AMER"/>
    <s v="LATAM"/>
    <s v="Trafigura Group"/>
    <x v="40"/>
    <s v="Finance"/>
    <s v="Strategic"/>
    <s v="SaaS Connector Pack"/>
    <s v="84U0Z353A9"/>
    <n v="273.95999999999998"/>
    <n v="2"/>
    <n v="0"/>
    <n v="71.229600000000005"/>
    <x v="4"/>
    <n v="202.73039999999901"/>
    <n v="60.8191199999997"/>
  </r>
  <r>
    <n v="5373"/>
    <s v="APJ-2021-118738"/>
    <d v="2021-10-24T00:00:00"/>
    <n v="20211024"/>
    <s v="Isaac Hart"/>
    <s v="Japan"/>
    <s v="Tokyo"/>
    <s v="APJ"/>
    <s v="JAPN"/>
    <s v="China National Petroleum"/>
    <x v="74"/>
    <s v="Energy"/>
    <s v="Strategic"/>
    <s v="Support"/>
    <s v="08OILIMZWH"/>
    <n v="15.552"/>
    <n v="3"/>
    <n v="0.2"/>
    <n v="5.4432"/>
    <x v="2"/>
    <n v="10.108799999999899"/>
    <n v="3.0326399999999696"/>
  </r>
  <r>
    <n v="5376"/>
    <s v="AMER-2023-134152"/>
    <d v="2023-05-28T00:00:00"/>
    <n v="20230528"/>
    <s v="Edward Berry"/>
    <s v="Canada"/>
    <s v="Toronto"/>
    <s v="AMER"/>
    <s v="NAMER"/>
    <s v="Sony"/>
    <x v="20"/>
    <s v="Tech"/>
    <s v="Strategic"/>
    <s v="Data Smasher"/>
    <s v="ZXBORBMZYT"/>
    <n v="98.16"/>
    <n v="6"/>
    <n v="0"/>
    <n v="9.8160000000000007"/>
    <x v="24"/>
    <n v="88.343999999999994"/>
    <n v="26.503199999999996"/>
  </r>
  <r>
    <n v="5378"/>
    <s v="EMEA-2020-125542"/>
    <d v="2020-12-05T00:00:00"/>
    <n v="20201205"/>
    <s v="Jessica Langdon"/>
    <s v="France"/>
    <s v="Paris"/>
    <s v="EMEA"/>
    <s v="EU-WEST"/>
    <s v="Allianz"/>
    <x v="65"/>
    <s v="Finance"/>
    <s v="Strategic"/>
    <s v="SaaS Connector Pack - Gold"/>
    <s v="3JR7Y8NU7Y"/>
    <n v="348.488"/>
    <n v="7"/>
    <n v="0.2"/>
    <n v="117.6147"/>
    <x v="20"/>
    <n v="230.8733"/>
    <n v="69.261989999999997"/>
  </r>
  <r>
    <n v="5380"/>
    <s v="AMER-2022-136021"/>
    <d v="2022-08-15T00:00:00"/>
    <n v="20220815"/>
    <s v="Max Morgan"/>
    <s v="United States"/>
    <s v="New York City"/>
    <s v="AMER"/>
    <s v="NAMER"/>
    <s v="Tyson Foods"/>
    <x v="31"/>
    <s v="Consumer Products"/>
    <s v="SMB"/>
    <s v="Support"/>
    <s v="4EMY9KTPJK"/>
    <n v="15.54"/>
    <n v="3"/>
    <n v="0"/>
    <n v="7.6146000000000003"/>
    <x v="28"/>
    <n v="7.92539999999999"/>
    <n v="2.3776199999999967"/>
  </r>
  <r>
    <n v="5382"/>
    <s v="APJ-2022-149195"/>
    <d v="2022-09-06T00:00:00"/>
    <n v="20220906"/>
    <s v="Sebastian Young"/>
    <s v="Japan"/>
    <s v="Tokyo"/>
    <s v="APJ"/>
    <s v="JAPN"/>
    <s v="Volkswagen"/>
    <x v="58"/>
    <s v="Manufacturing"/>
    <s v="Strategic"/>
    <s v="Support"/>
    <s v="LZAWDW9302"/>
    <n v="25.92"/>
    <n v="5"/>
    <n v="0.2"/>
    <n v="9.0719999999999992"/>
    <x v="21"/>
    <n v="16.847999999999999"/>
    <n v="5.0543999999999993"/>
  </r>
  <r>
    <n v="5385"/>
    <s v="EMEA-2023-161410"/>
    <d v="2023-06-27T00:00:00"/>
    <n v="20230627"/>
    <s v="Jasmine Springer"/>
    <s v="France"/>
    <s v="Paris"/>
    <s v="EMEA"/>
    <s v="EU-WEST"/>
    <s v="Comcast"/>
    <x v="51"/>
    <s v="Communications"/>
    <s v="SMB"/>
    <s v="Site Analytics"/>
    <s v="JFG3BR0RU1"/>
    <n v="358.2"/>
    <n v="3"/>
    <n v="0.4"/>
    <n v="41.79"/>
    <x v="27"/>
    <n v="316.409999999999"/>
    <n v="94.922999999999703"/>
  </r>
  <r>
    <n v="5387"/>
    <s v="EMEA-2023-152786"/>
    <d v="2023-03-13T00:00:00"/>
    <n v="20230313"/>
    <s v="William Robertson"/>
    <s v="United Arab Emirates"/>
    <s v="Abu Dhabi"/>
    <s v="EMEA"/>
    <s v="MEA"/>
    <s v="General Electric"/>
    <x v="89"/>
    <s v="Finance"/>
    <s v="SMB"/>
    <s v="ContactMatcher"/>
    <s v="044BYC357T"/>
    <n v="40.409999999999997"/>
    <n v="9"/>
    <n v="0"/>
    <n v="18.5886"/>
    <x v="42"/>
    <n v="21.821399999999901"/>
    <n v="6.5464199999999702"/>
  </r>
  <r>
    <n v="5388"/>
    <s v="AMER-2023-164707"/>
    <d v="2023-02-19T00:00:00"/>
    <n v="20230219"/>
    <s v="Luke Mills"/>
    <s v="United States"/>
    <s v="New York City"/>
    <s v="AMER"/>
    <s v="NAMER"/>
    <s v="Prudential Financial"/>
    <x v="43"/>
    <s v="Finance"/>
    <s v="Strategic"/>
    <s v="Site Analytics"/>
    <s v="QYQMIS13L3"/>
    <n v="167.976"/>
    <n v="3"/>
    <n v="0.2"/>
    <n v="10.4985"/>
    <x v="31"/>
    <n v="157.47749999999999"/>
    <n v="47.243249999999996"/>
  </r>
  <r>
    <n v="5391"/>
    <s v="AMER-2023-163874"/>
    <d v="2023-11-11T00:00:00"/>
    <n v="20231111"/>
    <s v="Blake Hart"/>
    <s v="Canada"/>
    <s v="Toronto"/>
    <s v="AMER"/>
    <s v="NAMER"/>
    <s v="Ford Motor"/>
    <x v="72"/>
    <s v="Manufacturing"/>
    <s v="Strategic"/>
    <s v="ContactMatcher"/>
    <s v="ADX8JR3LWN"/>
    <n v="26.352"/>
    <n v="3"/>
    <n v="0.2"/>
    <n v="9.5526"/>
    <x v="23"/>
    <n v="16.799399999999999"/>
    <n v="5.0398199999999997"/>
  </r>
  <r>
    <n v="5392"/>
    <s v="APJ-2020-123183"/>
    <d v="2020-11-19T00:00:00"/>
    <n v="20201119"/>
    <s v="Donna Scott"/>
    <s v="Philippines"/>
    <s v="Quezon City"/>
    <s v="APJ"/>
    <s v="APAC"/>
    <s v="Royal Dutch Shell"/>
    <x v="2"/>
    <s v="Energy"/>
    <s v="Strategic"/>
    <s v="FinanceHub"/>
    <s v="FX8YO1B81Y"/>
    <n v="22.5"/>
    <n v="6"/>
    <n v="0"/>
    <n v="10.8"/>
    <x v="7"/>
    <n v="11.7"/>
    <n v="3.51"/>
  </r>
  <r>
    <n v="5396"/>
    <s v="EMEA-2020-104829"/>
    <d v="2020-11-18T00:00:00"/>
    <n v="20201118"/>
    <s v="Alexander James"/>
    <s v="Turkey"/>
    <s v="Ankara"/>
    <s v="EMEA"/>
    <s v="MEA"/>
    <s v="Daimler"/>
    <x v="34"/>
    <s v="Transportation"/>
    <s v="Strategic"/>
    <s v="Support"/>
    <s v="L50WHIJ9F5"/>
    <n v="21.98"/>
    <n v="7"/>
    <n v="0"/>
    <n v="9.891"/>
    <x v="7"/>
    <n v="12.089"/>
    <n v="3.6267"/>
  </r>
  <r>
    <n v="5397"/>
    <s v="AMER-2022-147340"/>
    <d v="2022-09-25T00:00:00"/>
    <n v="20220925"/>
    <s v="Peter Knox"/>
    <s v="United States"/>
    <s v="Los Angeles"/>
    <s v="AMER"/>
    <s v="NAMER"/>
    <s v="Sprint Nextel"/>
    <x v="64"/>
    <s v="Communications"/>
    <s v="Strategic"/>
    <s v="SaaS Connector Pack"/>
    <s v="GRB1GF2ERQ"/>
    <n v="63.2"/>
    <n v="5"/>
    <n v="0"/>
    <n v="23.384"/>
    <x v="21"/>
    <n v="39.816000000000003"/>
    <n v="11.944800000000001"/>
  </r>
  <r>
    <n v="5398"/>
    <s v="AMER-2022-145492"/>
    <d v="2022-11-21T00:00:00"/>
    <n v="20221121"/>
    <s v="Molly Rutherford"/>
    <s v="United States"/>
    <s v="New York City"/>
    <s v="AMER"/>
    <s v="NAMER"/>
    <s v="PepsiCo"/>
    <x v="88"/>
    <s v="Consumer Products"/>
    <s v="Strategic"/>
    <s v="OneView"/>
    <s v="IZMSZ8W1RF"/>
    <n v="39"/>
    <n v="12"/>
    <n v="0"/>
    <n v="11.31"/>
    <x v="0"/>
    <n v="27.689999999999898"/>
    <n v="8.3069999999999684"/>
  </r>
  <r>
    <n v="5399"/>
    <s v="AMER-2022-163202"/>
    <d v="2022-09-28T00:00:00"/>
    <n v="20220928"/>
    <s v="Peter Ellison"/>
    <s v="Mexico"/>
    <s v="Guadalajara"/>
    <s v="AMER"/>
    <s v="LATAM"/>
    <s v="Volkswagen"/>
    <x v="58"/>
    <s v="Manufacturing"/>
    <s v="Strategic"/>
    <s v="ContactMatcher"/>
    <s v="1R4WJBUY0T"/>
    <n v="2.907"/>
    <n v="3"/>
    <n v="0.7"/>
    <n v="-2.0348999999999999"/>
    <x v="21"/>
    <n v="4.9419000000000004"/>
    <n v="1.4825700000000002"/>
  </r>
  <r>
    <n v="5400"/>
    <s v="AMER-2022-117681"/>
    <d v="2022-04-10T00:00:00"/>
    <n v="20220410"/>
    <s v="Karen Vance"/>
    <s v="United States"/>
    <s v="New York City"/>
    <s v="AMER"/>
    <s v="NAMER"/>
    <s v="Aviva"/>
    <x v="24"/>
    <s v="Finance"/>
    <s v="SMB"/>
    <s v="Marketing Suite"/>
    <s v="7RUUAHV3II"/>
    <n v="556.66499999999996"/>
    <n v="5"/>
    <n v="0.15"/>
    <n v="6.5490000000000004"/>
    <x v="25"/>
    <n v="550.11599999999999"/>
    <n v="165.03479999999999"/>
  </r>
  <r>
    <n v="5401"/>
    <s v="AMER-2023-132262"/>
    <d v="2023-09-22T00:00:00"/>
    <n v="20230922"/>
    <s v="Julian Newman"/>
    <s v="Canada"/>
    <s v="Toronto"/>
    <s v="AMER"/>
    <s v="NAMER"/>
    <s v="Coca-Cola"/>
    <x v="87"/>
    <s v="Consumer Products"/>
    <s v="SMB"/>
    <s v="Data Smasher"/>
    <s v="U9V4NWAV1H"/>
    <n v="71.98"/>
    <n v="2"/>
    <n v="0"/>
    <n v="15.1158"/>
    <x v="15"/>
    <n v="56.864199999999997"/>
    <n v="17.059259999999998"/>
  </r>
  <r>
    <n v="5403"/>
    <s v="EMEA-2023-123043"/>
    <d v="2023-08-25T00:00:00"/>
    <n v="20230825"/>
    <s v="Faith Harris"/>
    <s v="United Kingdom"/>
    <s v="London"/>
    <s v="EMEA"/>
    <s v="UKIR"/>
    <s v="Verizon Communications"/>
    <x v="32"/>
    <s v="Communications"/>
    <s v="Strategic"/>
    <s v="ContactMatcher"/>
    <s v="RTX6MCKNR4"/>
    <n v="24.672000000000001"/>
    <n v="4"/>
    <n v="0.2"/>
    <n v="7.71"/>
    <x v="43"/>
    <n v="16.962"/>
    <n v="5.0885999999999996"/>
  </r>
  <r>
    <n v="5405"/>
    <s v="AMER-2022-143280"/>
    <d v="2022-02-22T00:00:00"/>
    <n v="20220222"/>
    <s v="Lisa Edmunds"/>
    <s v="United States"/>
    <s v="New York City"/>
    <s v="AMER"/>
    <s v="NAMER"/>
    <s v="Tesco"/>
    <x v="23"/>
    <s v="Retail"/>
    <s v="SMB"/>
    <s v="Site Analytics"/>
    <s v="W72P52TC2A"/>
    <n v="445.96"/>
    <n v="5"/>
    <n v="0.2"/>
    <n v="55.744999999999997"/>
    <x v="47"/>
    <n v="390.21499999999997"/>
    <n v="117.06449999999998"/>
  </r>
  <r>
    <n v="5408"/>
    <s v="AMER-2023-108854"/>
    <d v="2023-12-09T00:00:00"/>
    <n v="20231209"/>
    <s v="Liam Robertson"/>
    <s v="United States"/>
    <s v="Los Angeles"/>
    <s v="AMER"/>
    <s v="NAMER"/>
    <s v="Walt Disney"/>
    <x v="91"/>
    <s v="Communications"/>
    <s v="Strategic"/>
    <s v="Support"/>
    <s v="C3HKIC3UYH"/>
    <n v="87.92"/>
    <n v="4"/>
    <n v="0"/>
    <n v="40.443199999999997"/>
    <x v="22"/>
    <n v="47.476799999999997"/>
    <n v="14.243039999999999"/>
  </r>
  <r>
    <n v="5412"/>
    <s v="APJ-2023-166856"/>
    <d v="2023-09-19T00:00:00"/>
    <n v="20230919"/>
    <s v="Austin Randall"/>
    <s v="New Zealand"/>
    <s v="Auckland"/>
    <s v="APJ"/>
    <s v="ANZ"/>
    <s v="Johnson &amp; Johnson"/>
    <x v="53"/>
    <s v="Healthcare"/>
    <s v="SMB"/>
    <s v="ContactMatcher"/>
    <s v="QAYEZRNBX5"/>
    <n v="10.08"/>
    <n v="7"/>
    <n v="0.2"/>
    <n v="3.528"/>
    <x v="15"/>
    <n v="6.5519999999999996"/>
    <n v="1.9655999999999998"/>
  </r>
  <r>
    <n v="5414"/>
    <s v="APJ-2022-153157"/>
    <d v="2022-09-12T00:00:00"/>
    <n v="20220912"/>
    <s v="Sue Miller"/>
    <s v="Indonesia"/>
    <s v="Surabaya"/>
    <s v="APJ"/>
    <s v="APAC"/>
    <s v="Cisco Systems"/>
    <x v="42"/>
    <s v="Tech"/>
    <s v="SMB"/>
    <s v="Site Analytics"/>
    <s v="UE3SZEK5AL"/>
    <n v="224.75"/>
    <n v="5"/>
    <n v="0"/>
    <n v="62.93"/>
    <x v="21"/>
    <n v="161.82"/>
    <n v="48.545999999999999"/>
  </r>
  <r>
    <n v="5415"/>
    <s v="APJ-2023-125647"/>
    <d v="2023-09-24T00:00:00"/>
    <n v="20230924"/>
    <s v="Amy Scott"/>
    <s v="Australia"/>
    <s v="Sydney"/>
    <s v="APJ"/>
    <s v="ANZ"/>
    <s v="Walmart"/>
    <x v="41"/>
    <s v="Retail"/>
    <s v="SMB"/>
    <s v="OneView"/>
    <s v="EMFDVB0ZM5"/>
    <n v="73.176000000000002"/>
    <n v="6"/>
    <n v="0.8"/>
    <n v="-197.5752"/>
    <x v="15"/>
    <n v="270.75119999999998"/>
    <n v="81.225359999999995"/>
  </r>
  <r>
    <n v="5418"/>
    <s v="AMER-2020-132542"/>
    <d v="2020-10-06T00:00:00"/>
    <n v="20201006"/>
    <s v="Kimberly North"/>
    <s v="Costa Rica"/>
    <s v="San JosÃ©"/>
    <s v="AMER"/>
    <s v="LATAM"/>
    <s v="Carrefour"/>
    <x v="10"/>
    <s v="Retail"/>
    <s v="Strategic"/>
    <s v="ContactMatcher"/>
    <s v="8HNAG47ERC"/>
    <n v="15.36"/>
    <n v="2"/>
    <n v="0"/>
    <n v="7.68"/>
    <x v="18"/>
    <n v="7.68"/>
    <n v="2.3039999999999998"/>
  </r>
  <r>
    <n v="5419"/>
    <s v="APJ-2021-110877"/>
    <d v="2021-10-23T00:00:00"/>
    <n v="20211023"/>
    <s v="Kimberly Manning"/>
    <s v="Japan"/>
    <s v="Tokyo"/>
    <s v="APJ"/>
    <s v="JAPN"/>
    <s v="AmerisourceBergen"/>
    <x v="52"/>
    <s v="Healthcare"/>
    <s v="SMB"/>
    <s v="Support"/>
    <s v="GS97V8A51Q"/>
    <n v="36.287999999999997"/>
    <n v="7"/>
    <n v="0.2"/>
    <n v="12.700799999999999"/>
    <x v="2"/>
    <n v="23.5871999999999"/>
    <n v="7.0761599999999696"/>
  </r>
  <r>
    <n v="5421"/>
    <s v="EMEA-2022-151827"/>
    <d v="2022-04-01T00:00:00"/>
    <n v="20220401"/>
    <s v="Colin Morgan"/>
    <s v="France"/>
    <s v="Paris"/>
    <s v="EMEA"/>
    <s v="EU-WEST"/>
    <s v="Boeing"/>
    <x v="36"/>
    <s v="Manufacturing"/>
    <s v="SMB"/>
    <s v="Site Analytics"/>
    <s v="Y0VBL1JGFM"/>
    <n v="280.78199999999998"/>
    <n v="3"/>
    <n v="0.4"/>
    <n v="-60.836100000000002"/>
    <x v="25"/>
    <n v="341.618099999999"/>
    <n v="102.4854299999997"/>
  </r>
  <r>
    <n v="5423"/>
    <s v="AMER-2022-163258"/>
    <d v="2022-12-30T00:00:00"/>
    <n v="20221230"/>
    <s v="Adam Manning"/>
    <s v="United States"/>
    <s v="New York City"/>
    <s v="AMER"/>
    <s v="NAMER"/>
    <s v="Amazon"/>
    <x v="44"/>
    <s v="Tech"/>
    <s v="SMB"/>
    <s v="ContactMatcher"/>
    <s v="4UY1TCZHIP"/>
    <n v="11.231999999999999"/>
    <n v="3"/>
    <n v="0.2"/>
    <n v="3.9312"/>
    <x v="5"/>
    <n v="7.30079999999999"/>
    <n v="2.1902399999999971"/>
  </r>
  <r>
    <n v="5424"/>
    <s v="EMEA-2023-103009"/>
    <d v="2023-11-04T00:00:00"/>
    <n v="20231104"/>
    <s v="Christian Lyman"/>
    <s v="Ireland"/>
    <s v="Cork"/>
    <s v="EMEA"/>
    <s v="UKIR"/>
    <s v="Phillips 66"/>
    <x v="1"/>
    <s v="Energy"/>
    <s v="Strategic"/>
    <s v="Support"/>
    <s v="2V6SK4VP7A"/>
    <n v="26.4"/>
    <n v="5"/>
    <n v="0"/>
    <n v="11.88"/>
    <x v="23"/>
    <n v="14.5199999999999"/>
    <n v="4.3559999999999697"/>
  </r>
  <r>
    <n v="5425"/>
    <s v="EMEA-2023-120649"/>
    <d v="2023-01-21T00:00:00"/>
    <n v="20230121"/>
    <s v="Caroline Burgess"/>
    <s v="Saudi Arabia"/>
    <s v="Riyadh"/>
    <s v="EMEA"/>
    <s v="MEA"/>
    <s v="J.P. Morgan Chase &amp; Co."/>
    <x v="56"/>
    <s v="Finance"/>
    <s v="SMB"/>
    <s v="ChatBot Plugin"/>
    <s v="BLY1TM32BR"/>
    <n v="3.52"/>
    <n v="2"/>
    <n v="0"/>
    <n v="1.0207999999999999"/>
    <x v="44"/>
    <n v="2.4992000000000001"/>
    <n v="0.74975999999999998"/>
  </r>
  <r>
    <n v="5426"/>
    <s v="AMER-2022-153598"/>
    <d v="2022-12-04T00:00:00"/>
    <n v="20221204"/>
    <s v="Amy Edmunds"/>
    <s v="United States"/>
    <s v="New York City"/>
    <s v="AMER"/>
    <s v="NAMER"/>
    <s v="Goldman Sachs Group"/>
    <x v="70"/>
    <s v="Finance"/>
    <s v="SMB"/>
    <s v="Data Smasher"/>
    <s v="BNDO5BNSM9"/>
    <n v="1649.95"/>
    <n v="5"/>
    <n v="0"/>
    <n v="659.98"/>
    <x v="5"/>
    <n v="989.97"/>
    <n v="296.99099999999999"/>
  </r>
  <r>
    <n v="5428"/>
    <s v="AMER-2022-108497"/>
    <d v="2022-06-15T00:00:00"/>
    <n v="20220615"/>
    <s v="Lily Blake"/>
    <s v="United States"/>
    <s v="New York City"/>
    <s v="AMER"/>
    <s v="NAMER"/>
    <s v="Intel"/>
    <x v="14"/>
    <s v="Tech"/>
    <s v="Enterprise"/>
    <s v="Marketing Suite"/>
    <s v="GJ3LAP25U8"/>
    <n v="599.16499999999996"/>
    <n v="5"/>
    <n v="0.15"/>
    <n v="35.244999999999997"/>
    <x v="1"/>
    <n v="563.91999999999996"/>
    <n v="169.17599999999999"/>
  </r>
  <r>
    <n v="5429"/>
    <s v="AMER-2022-113096"/>
    <d v="2022-09-03T00:00:00"/>
    <n v="20220903"/>
    <s v="Claire Henderson"/>
    <s v="United States"/>
    <s v="Los Angeles"/>
    <s v="AMER"/>
    <s v="NAMER"/>
    <s v="State Farm Insurance Cos."/>
    <x v="50"/>
    <s v="Finance"/>
    <s v="Enterprise"/>
    <s v="Marketing Suite - Gold"/>
    <s v="JDDA4R0ZIC"/>
    <n v="46.53"/>
    <n v="3"/>
    <n v="0"/>
    <n v="12.097799999999999"/>
    <x v="21"/>
    <n v="34.432200000000002"/>
    <n v="10.329660000000001"/>
  </r>
  <r>
    <n v="5430"/>
    <s v="EMEA-2020-136861"/>
    <d v="2020-09-05T00:00:00"/>
    <n v="20200905"/>
    <s v="Megan Rampling"/>
    <s v="Germany"/>
    <s v="Leipzig"/>
    <s v="EMEA"/>
    <s v="EU-WEST"/>
    <s v="Mondelez International"/>
    <x v="25"/>
    <s v="Consumer Products"/>
    <s v="SMB"/>
    <s v="SaaS Connector Pack"/>
    <s v="EGQ3VEOB80"/>
    <n v="31.984000000000002"/>
    <n v="2"/>
    <n v="0.2"/>
    <n v="1.9990000000000001"/>
    <x v="30"/>
    <n v="29.984999999999999"/>
    <n v="8.9954999999999998"/>
  </r>
  <r>
    <n v="5431"/>
    <s v="AMER-2023-117422"/>
    <d v="2023-10-22T00:00:00"/>
    <n v="20231022"/>
    <s v="Sean Randall"/>
    <s v="Mexico"/>
    <s v="Guadalajara"/>
    <s v="AMER"/>
    <s v="LATAM"/>
    <s v="Toyota Motor"/>
    <x v="7"/>
    <s v="Manufacturing"/>
    <s v="Enterprise"/>
    <s v="OneView"/>
    <s v="LHPV7C93CT"/>
    <n v="161.56800000000001"/>
    <n v="2"/>
    <n v="0.2"/>
    <n v="16.1568"/>
    <x v="13"/>
    <n v="145.41120000000001"/>
    <n v="43.623359999999998"/>
  </r>
  <r>
    <n v="5434"/>
    <s v="AMER-2023-129707"/>
    <d v="2023-04-26T00:00:00"/>
    <n v="20230426"/>
    <s v="Lauren Peters"/>
    <s v="Chile"/>
    <s v="Santiago"/>
    <s v="AMER"/>
    <s v="LATAM"/>
    <s v="FedEx"/>
    <x v="46"/>
    <s v="Transportation"/>
    <s v="SMB"/>
    <s v="ChatBot Plugin"/>
    <s v="XXORAEW2NA"/>
    <n v="8.8960000000000008"/>
    <n v="4"/>
    <n v="0.2"/>
    <n v="0.66720000000000002"/>
    <x v="4"/>
    <n v="8.2287999999999997"/>
    <n v="2.4686399999999997"/>
  </r>
  <r>
    <n v="5435"/>
    <s v="AMER-2021-160171"/>
    <d v="2021-10-19T00:00:00"/>
    <n v="20211019"/>
    <s v="Brian Short"/>
    <s v="United States"/>
    <s v="New York City"/>
    <s v="AMER"/>
    <s v="NAMER"/>
    <s v="Merck"/>
    <x v="59"/>
    <s v="Healthcare"/>
    <s v="Enterprise"/>
    <s v="OneView"/>
    <s v="5X7RIQPZHT"/>
    <n v="1640.7"/>
    <n v="5"/>
    <n v="0"/>
    <n v="459.39600000000002"/>
    <x v="2"/>
    <n v="1181.3040000000001"/>
    <n v="354.39120000000003"/>
  </r>
  <r>
    <n v="5437"/>
    <s v="EMEA-2020-103317"/>
    <d v="2020-07-05T00:00:00"/>
    <n v="20200705"/>
    <s v="Sebastian Young"/>
    <s v="Germany"/>
    <s v="Leipzig"/>
    <s v="EMEA"/>
    <s v="EU-WEST"/>
    <s v="Volkswagen"/>
    <x v="58"/>
    <s v="Manufacturing"/>
    <s v="Strategic"/>
    <s v="SaaS Connector Pack"/>
    <s v="PKCNKQ0ANN"/>
    <n v="19.52"/>
    <n v="2"/>
    <n v="0.2"/>
    <n v="5.3680000000000003"/>
    <x v="39"/>
    <n v="14.151999999999999"/>
    <n v="4.2455999999999996"/>
  </r>
  <r>
    <n v="5440"/>
    <s v="EMEA-2022-167115"/>
    <d v="2022-04-05T00:00:00"/>
    <n v="20220405"/>
    <s v="Keith Morrison"/>
    <s v="United Kingdom"/>
    <s v="London"/>
    <s v="EMEA"/>
    <s v="UKIR"/>
    <s v="Aetna"/>
    <x v="28"/>
    <s v="Healthcare"/>
    <s v="SMB"/>
    <s v="ContactMatcher"/>
    <s v="ANP6BJYIIW"/>
    <n v="588.78399999999999"/>
    <n v="2"/>
    <n v="0.2"/>
    <n v="183.995"/>
    <x v="25"/>
    <n v="404.78899999999999"/>
    <n v="121.43669999999999"/>
  </r>
  <r>
    <n v="5441"/>
    <s v="EMEA-2023-153633"/>
    <d v="2023-11-14T00:00:00"/>
    <n v="20231114"/>
    <s v="Keith Paige"/>
    <s v="Germany"/>
    <s v="Munich"/>
    <s v="EMEA"/>
    <s v="EU-WEST"/>
    <s v="Bank of America Corp."/>
    <x v="22"/>
    <s v="Finance"/>
    <s v="SMB"/>
    <s v="ChatBot Plugin"/>
    <s v="LNA1X0NJ2I"/>
    <n v="2.0640000000000001"/>
    <n v="1"/>
    <n v="0.2"/>
    <n v="0.15479999999999999"/>
    <x v="23"/>
    <n v="1.9092"/>
    <n v="0.57275999999999994"/>
  </r>
  <r>
    <n v="5442"/>
    <s v="AMER-2023-155929"/>
    <d v="2023-09-10T00:00:00"/>
    <n v="20230910"/>
    <s v="Emma Greene"/>
    <s v="Chile"/>
    <s v="Santiago"/>
    <s v="AMER"/>
    <s v="LATAM"/>
    <s v="FedEx"/>
    <x v="46"/>
    <s v="Transportation"/>
    <s v="SMB"/>
    <s v="Support"/>
    <s v="3XOIHWZNAJ"/>
    <n v="6.3680000000000003"/>
    <n v="2"/>
    <n v="0.2"/>
    <n v="2.3879999999999999"/>
    <x v="15"/>
    <n v="3.98"/>
    <n v="1.194"/>
  </r>
  <r>
    <n v="5443"/>
    <s v="EMEA-2021-148712"/>
    <d v="2021-04-17T00:00:00"/>
    <n v="20210417"/>
    <s v="Liam Murray"/>
    <s v="United Kingdom"/>
    <s v="London"/>
    <s v="EMEA"/>
    <s v="UKIR"/>
    <s v="American Express"/>
    <x v="55"/>
    <s v="Finance"/>
    <s v="SMB"/>
    <s v="Data Smasher"/>
    <s v="W5NJ2KAFXP"/>
    <n v="99.6"/>
    <n v="1"/>
    <n v="0"/>
    <n v="36.851999999999997"/>
    <x v="19"/>
    <n v="62.747999999999998"/>
    <n v="18.824399999999997"/>
  </r>
  <r>
    <n v="5446"/>
    <s v="APJ-2022-128307"/>
    <d v="2022-07-26T00:00:00"/>
    <n v="20220726"/>
    <s v="Neil Smith"/>
    <s v="Japan"/>
    <s v="Tokyo"/>
    <s v="APJ"/>
    <s v="JAPN"/>
    <s v="UnitedHealth Group"/>
    <x v="81"/>
    <s v="Healthcare"/>
    <s v="Enterprise"/>
    <s v="SaaS Connector Pack - Gold"/>
    <s v="DOYJYJZZL0"/>
    <n v="20.936"/>
    <n v="1"/>
    <n v="0.2"/>
    <n v="7.0659000000000001"/>
    <x v="16"/>
    <n v="13.870100000000001"/>
    <n v="4.1610300000000002"/>
  </r>
  <r>
    <n v="5447"/>
    <s v="EMEA-2022-127425"/>
    <d v="2022-08-27T00:00:00"/>
    <n v="20220827"/>
    <s v="Carol James"/>
    <s v="United Kingdom"/>
    <s v="London"/>
    <s v="EMEA"/>
    <s v="UKIR"/>
    <s v="AmerisourceBergen"/>
    <x v="52"/>
    <s v="Healthcare"/>
    <s v="Strategic"/>
    <s v="Site Analytics"/>
    <s v="L14SKDSEWX"/>
    <n v="33"/>
    <n v="6"/>
    <n v="0"/>
    <n v="8.25"/>
    <x v="28"/>
    <n v="24.75"/>
    <n v="7.4249999999999998"/>
  </r>
  <r>
    <n v="5449"/>
    <s v="APJ-2020-119081"/>
    <d v="2020-09-12T00:00:00"/>
    <n v="20200912"/>
    <s v="Jennifer Payne"/>
    <s v="Indonesia"/>
    <s v="Jakarta"/>
    <s v="APJ"/>
    <s v="APAC"/>
    <s v="Trafigura Group"/>
    <x v="40"/>
    <s v="Finance"/>
    <s v="Enterprise"/>
    <s v="Support"/>
    <s v="4AED6RHMPX"/>
    <n v="357.93"/>
    <n v="3"/>
    <n v="0"/>
    <n v="7.1585999999999999"/>
    <x v="30"/>
    <n v="350.77140000000003"/>
    <n v="105.23142"/>
  </r>
  <r>
    <n v="5453"/>
    <s v="EMEA-2022-140613"/>
    <d v="2022-07-23T00:00:00"/>
    <n v="20220723"/>
    <s v="Carl Ince"/>
    <s v="Israel"/>
    <s v="Jerusalem"/>
    <s v="EMEA"/>
    <s v="EU-EAST"/>
    <s v="Intel"/>
    <x v="14"/>
    <s v="Tech"/>
    <s v="Enterprise"/>
    <s v="Support"/>
    <s v="10L5M7C6MA"/>
    <n v="86.2"/>
    <n v="5"/>
    <n v="0"/>
    <n v="24.998000000000001"/>
    <x v="16"/>
    <n v="61.201999999999998"/>
    <n v="18.360599999999998"/>
  </r>
  <r>
    <n v="5454"/>
    <s v="APJ-2023-108700"/>
    <d v="2023-05-20T00:00:00"/>
    <n v="20230520"/>
    <s v="Christian Lyman"/>
    <s v="Australia"/>
    <s v="Melbourne"/>
    <s v="APJ"/>
    <s v="ANZ"/>
    <s v="Phillips 66"/>
    <x v="1"/>
    <s v="Energy"/>
    <s v="Strategic"/>
    <s v="Support"/>
    <s v="HEYK00QPQ6"/>
    <n v="38.015999999999998"/>
    <n v="6"/>
    <n v="0.2"/>
    <n v="13.780799999999999"/>
    <x v="24"/>
    <n v="24.235199999999999"/>
    <n v="7.2705599999999997"/>
  </r>
  <r>
    <n v="5455"/>
    <s v="EMEA-2023-160962"/>
    <d v="2023-04-29T00:00:00"/>
    <n v="20230429"/>
    <s v="Molly Rutherford"/>
    <s v="France"/>
    <s v="Paris"/>
    <s v="EMEA"/>
    <s v="EU-WEST"/>
    <s v="PepsiCo"/>
    <x v="88"/>
    <s v="Consumer Products"/>
    <s v="Strategic"/>
    <s v="Marketing Suite - Gold"/>
    <s v="3RF7EFF2TP"/>
    <n v="8.3840000000000003"/>
    <n v="1"/>
    <n v="0.2"/>
    <n v="0.73360000000000003"/>
    <x v="4"/>
    <n v="7.6504000000000003"/>
    <n v="2.2951199999999998"/>
  </r>
  <r>
    <n v="5457"/>
    <s v="AMER-2023-130631"/>
    <d v="2023-12-30T00:00:00"/>
    <n v="20231230"/>
    <s v="Michelle McLean"/>
    <s v="Canada"/>
    <s v="Montreal"/>
    <s v="AMER"/>
    <s v="NAMER"/>
    <s v="Johnson &amp; Johnson"/>
    <x v="53"/>
    <s v="Healthcare"/>
    <s v="SMB"/>
    <s v="Storage"/>
    <s v="LYC9KOLMN6"/>
    <n v="19.600000000000001"/>
    <n v="5"/>
    <n v="0"/>
    <n v="9.6039999999999992"/>
    <x v="22"/>
    <n v="9.9960000000000004"/>
    <n v="2.9988000000000001"/>
  </r>
  <r>
    <n v="5459"/>
    <s v="AMER-2023-116680"/>
    <d v="2023-09-05T00:00:00"/>
    <n v="20230905"/>
    <s v="Claire Welch"/>
    <s v="United States"/>
    <s v="Los Angeles"/>
    <s v="AMER"/>
    <s v="NAMER"/>
    <s v="Toyota Motor"/>
    <x v="7"/>
    <s v="Manufacturing"/>
    <s v="SMB"/>
    <s v="ContactMatcher"/>
    <s v="VDXCMD9VQE"/>
    <n v="13.343999999999999"/>
    <n v="6"/>
    <n v="0.2"/>
    <n v="4.3368000000000002"/>
    <x v="15"/>
    <n v="9.0071999999999992"/>
    <n v="2.7021599999999997"/>
  </r>
  <r>
    <n v="5461"/>
    <s v="EMEA-2020-107405"/>
    <d v="2020-03-21T00:00:00"/>
    <n v="20200321"/>
    <s v="Dylan Terry"/>
    <s v="Sweden"/>
    <s v="Stockholm"/>
    <s v="EMEA"/>
    <s v="NOR"/>
    <s v="HSBC Holdings"/>
    <x v="77"/>
    <s v="Finance"/>
    <s v="Strategic"/>
    <s v="Marketing Suite - Gold"/>
    <s v="CZ3BHIEBKJ"/>
    <n v="16.271999999999998"/>
    <n v="1"/>
    <n v="0.2"/>
    <n v="-3.8645999999999998"/>
    <x v="34"/>
    <n v="20.136599999999898"/>
    <n v="6.0409799999999692"/>
  </r>
  <r>
    <n v="5462"/>
    <s v="AMER-2023-101574"/>
    <d v="2023-09-29T00:00:00"/>
    <n v="20230929"/>
    <s v="Leonard Nash"/>
    <s v="United States"/>
    <s v="New York City"/>
    <s v="AMER"/>
    <s v="NAMER"/>
    <s v="Berkshire Hathaway"/>
    <x v="90"/>
    <s v="Finance"/>
    <s v="SMB"/>
    <s v="SaaS Connector Pack"/>
    <s v="PXI1RP1JN1"/>
    <n v="9.24"/>
    <n v="3"/>
    <n v="0"/>
    <n v="4.4352"/>
    <x v="15"/>
    <n v="4.8048000000000002"/>
    <n v="1.4414400000000001"/>
  </r>
  <r>
    <n v="5463"/>
    <s v="AMER-2020-146591"/>
    <d v="2020-01-20T00:00:00"/>
    <n v="20200120"/>
    <s v="Sonia Parsons"/>
    <s v="Chile"/>
    <s v="Puente Alto"/>
    <s v="AMER"/>
    <s v="LATAM"/>
    <s v="Pemex"/>
    <x v="18"/>
    <s v="Energy"/>
    <s v="SMB"/>
    <s v="ContactMatcher"/>
    <s v="84MDWCC72V"/>
    <n v="32.340000000000003"/>
    <n v="10"/>
    <n v="0.7"/>
    <n v="-23.716000000000001"/>
    <x v="46"/>
    <n v="56.055999999999997"/>
    <n v="16.816799999999997"/>
  </r>
  <r>
    <n v="5467"/>
    <s v="APJ-2020-107706"/>
    <d v="2020-02-15T00:00:00"/>
    <n v="20200215"/>
    <s v="Katherine Graham"/>
    <s v="Japan"/>
    <s v="Tokyo"/>
    <s v="APJ"/>
    <s v="JAPN"/>
    <s v="UnitedHealth Group"/>
    <x v="81"/>
    <s v="Healthcare"/>
    <s v="SMB"/>
    <s v="Support"/>
    <s v="CB4HSXP3T4"/>
    <n v="16.175999999999998"/>
    <n v="3"/>
    <n v="0.2"/>
    <n v="6.0659999999999998"/>
    <x v="45"/>
    <n v="10.11"/>
    <n v="3.0329999999999999"/>
  </r>
  <r>
    <n v="5468"/>
    <s v="AMER-2022-122448"/>
    <d v="2022-06-10T00:00:00"/>
    <n v="20220610"/>
    <s v="Karen Taylor"/>
    <s v="United States"/>
    <s v="Los Angeles"/>
    <s v="AMER"/>
    <s v="NAMER"/>
    <s v="Coca-Cola"/>
    <x v="87"/>
    <s v="Consumer Products"/>
    <s v="SMB"/>
    <s v="FinanceHub"/>
    <s v="IN60GFLR9X"/>
    <n v="122.352"/>
    <n v="3"/>
    <n v="0.2"/>
    <n v="13.7646"/>
    <x v="1"/>
    <n v="108.5874"/>
    <n v="32.576219999999999"/>
  </r>
  <r>
    <n v="5469"/>
    <s v="AMER-2020-132451"/>
    <d v="2020-09-26T00:00:00"/>
    <n v="20200926"/>
    <s v="Lucas Newman"/>
    <s v="United States"/>
    <s v="Seattle"/>
    <s v="AMER"/>
    <s v="NAMER"/>
    <s v="Allstate"/>
    <x v="61"/>
    <s v="Finance"/>
    <s v="Enterprise"/>
    <s v="FinanceHub"/>
    <s v="UMCDVY294F"/>
    <n v="585.55200000000002"/>
    <n v="3"/>
    <n v="0.2"/>
    <n v="73.194000000000003"/>
    <x v="30"/>
    <n v="512.35799999999995"/>
    <n v="153.70739999999998"/>
  </r>
  <r>
    <n v="5471"/>
    <s v="AMER-2022-158547"/>
    <d v="2022-05-31T00:00:00"/>
    <n v="20220531"/>
    <s v="Amelia Chapman"/>
    <s v="Mexico"/>
    <s v="Mexico City"/>
    <s v="AMER"/>
    <s v="LATAM"/>
    <s v="Bosch"/>
    <x v="76"/>
    <s v="Tech"/>
    <s v="SMB"/>
    <s v="OneView"/>
    <s v="7JPGTZFIWQ"/>
    <n v="123.92"/>
    <n v="5"/>
    <n v="0.2"/>
    <n v="9.2940000000000005"/>
    <x v="35"/>
    <n v="114.626"/>
    <n v="34.387799999999999"/>
  </r>
  <r>
    <n v="5472"/>
    <s v="EMEA-2023-116946"/>
    <d v="2023-12-20T00:00:00"/>
    <n v="20231220"/>
    <s v="Austin Randall"/>
    <s v="Russia"/>
    <s v="Yekaterinburg"/>
    <s v="EMEA"/>
    <s v="EU-EAST"/>
    <s v="Johnson &amp; Johnson"/>
    <x v="53"/>
    <s v="Healthcare"/>
    <s v="SMB"/>
    <s v="SaaS Connector Pack"/>
    <s v="V1E04YVHAP"/>
    <n v="13.36"/>
    <n v="5"/>
    <n v="0.2"/>
    <n v="4.008"/>
    <x v="22"/>
    <n v="9.3520000000000003"/>
    <n v="2.8056000000000001"/>
  </r>
  <r>
    <n v="5475"/>
    <s v="AMER-2023-121741"/>
    <d v="2023-12-27T00:00:00"/>
    <n v="20231227"/>
    <s v="Amy Paterson"/>
    <s v="Costa Rica"/>
    <s v="San JosÃ©"/>
    <s v="AMER"/>
    <s v="LATAM"/>
    <s v="Chevron"/>
    <x v="0"/>
    <s v="Energy"/>
    <s v="Strategic"/>
    <s v="Marketing Suite - Gold"/>
    <s v="6H3LQURSKU"/>
    <n v="750.68"/>
    <n v="2"/>
    <n v="0"/>
    <n v="37.533999999999999"/>
    <x v="22"/>
    <n v="713.14599999999996"/>
    <n v="213.94379999999998"/>
  </r>
  <r>
    <n v="5476"/>
    <s v="EMEA-2023-169691"/>
    <d v="2023-06-16T00:00:00"/>
    <n v="20230616"/>
    <s v="Sally Nolan"/>
    <s v="Luxembourg"/>
    <s v="Luxembourg"/>
    <s v="EMEA"/>
    <s v="EU-WEST"/>
    <s v="Lukoil"/>
    <x v="86"/>
    <s v="Energy"/>
    <s v="Enterprise"/>
    <s v="FinanceHub"/>
    <s v="MRRJ31RVU9"/>
    <n v="44.4"/>
    <n v="3"/>
    <n v="0"/>
    <n v="22.2"/>
    <x v="27"/>
    <n v="22.2"/>
    <n v="6.6599999999999993"/>
  </r>
  <r>
    <n v="5479"/>
    <s v="APJ-2022-121356"/>
    <d v="2022-11-21T00:00:00"/>
    <n v="20221121"/>
    <s v="Justin Randall"/>
    <s v="Philippines"/>
    <s v="Quezon City"/>
    <s v="APJ"/>
    <s v="APAC"/>
    <s v="Wells Fargo"/>
    <x v="9"/>
    <s v="Finance"/>
    <s v="SMB"/>
    <s v="ContactMatcher"/>
    <s v="O7JF806CEO"/>
    <n v="128.4"/>
    <n v="3"/>
    <n v="0"/>
    <n v="62.915999999999997"/>
    <x v="0"/>
    <n v="65.483999999999995"/>
    <n v="19.645199999999999"/>
  </r>
  <r>
    <n v="5480"/>
    <s v="EMEA-2020-101770"/>
    <d v="2020-03-31T00:00:00"/>
    <n v="20200331"/>
    <s v="James Butler"/>
    <s v="Germany"/>
    <s v="Hamburg"/>
    <s v="EMEA"/>
    <s v="EU-WEST"/>
    <s v="Berkshire Hathaway"/>
    <x v="90"/>
    <s v="Finance"/>
    <s v="Strategic"/>
    <s v="ContactMatcher"/>
    <s v="ADLA1XNIJX"/>
    <n v="1.869"/>
    <n v="1"/>
    <n v="0.7"/>
    <n v="-1.3083"/>
    <x v="34"/>
    <n v="3.1772999999999998"/>
    <n v="0.95318999999999987"/>
  </r>
  <r>
    <n v="5481"/>
    <s v="AMER-2023-105487"/>
    <d v="2023-10-09T00:00:00"/>
    <n v="20231009"/>
    <s v="Anthony Mackay"/>
    <s v="United States"/>
    <s v="Seattle"/>
    <s v="AMER"/>
    <s v="NAMER"/>
    <s v="Bosch"/>
    <x v="76"/>
    <s v="Tech"/>
    <s v="Strategic"/>
    <s v="Site Analytics"/>
    <s v="11D3WOOAFI"/>
    <n v="103.19199999999999"/>
    <n v="1"/>
    <n v="0.2"/>
    <n v="11.6091"/>
    <x v="13"/>
    <n v="91.582899999999995"/>
    <n v="27.474869999999999"/>
  </r>
  <r>
    <n v="5485"/>
    <s v="EMEA-2023-148999"/>
    <d v="2023-01-31T00:00:00"/>
    <n v="20230131"/>
    <s v="Jonathan Ferguson"/>
    <s v="Germany"/>
    <s v="Hamburg"/>
    <s v="EMEA"/>
    <s v="EU-WEST"/>
    <s v="McKesson"/>
    <x v="12"/>
    <s v="Consumer Products"/>
    <s v="SMB"/>
    <s v="FinanceHub"/>
    <s v="G113MYN3D5"/>
    <n v="419.13600000000002"/>
    <n v="4"/>
    <n v="0.2"/>
    <n v="-68.1096"/>
    <x v="44"/>
    <n v="487.24560000000002"/>
    <n v="146.17367999999999"/>
  </r>
  <r>
    <n v="5486"/>
    <s v="EMEA-2020-107573"/>
    <d v="2020-12-12T00:00:00"/>
    <n v="20201212"/>
    <s v="Lily North"/>
    <s v="Germany"/>
    <s v="Hamburg"/>
    <s v="EMEA"/>
    <s v="EU-WEST"/>
    <s v="American Express"/>
    <x v="55"/>
    <s v="Finance"/>
    <s v="SMB"/>
    <s v="SaaS Connector Pack - Gold"/>
    <s v="2XM4OHWOPA"/>
    <n v="23.472000000000001"/>
    <n v="3"/>
    <n v="0.2"/>
    <n v="7.6284000000000001"/>
    <x v="20"/>
    <n v="15.8436"/>
    <n v="4.7530799999999997"/>
  </r>
  <r>
    <n v="5487"/>
    <s v="APJ-2021-156608"/>
    <d v="2021-10-24T00:00:00"/>
    <n v="20211024"/>
    <s v="Alison Fisher"/>
    <s v="Japan"/>
    <s v="Osaka"/>
    <s v="APJ"/>
    <s v="JAPN"/>
    <s v="Sony"/>
    <x v="20"/>
    <s v="Tech"/>
    <s v="Enterprise"/>
    <s v="ContactMatcher"/>
    <s v="NAW2MD9MPJ"/>
    <n v="3.5920000000000001"/>
    <n v="4"/>
    <n v="0.8"/>
    <n v="-6.2859999999999996"/>
    <x v="2"/>
    <n v="9.8780000000000001"/>
    <n v="2.9634"/>
  </r>
  <r>
    <n v="5488"/>
    <s v="EMEA-2023-134495"/>
    <d v="2023-04-02T00:00:00"/>
    <n v="20230402"/>
    <s v="Colin Bell"/>
    <s v="Germany"/>
    <s v="Berlin"/>
    <s v="EMEA"/>
    <s v="EU-WEST"/>
    <s v="Enel"/>
    <x v="78"/>
    <s v="Energy"/>
    <s v="Strategic"/>
    <s v="Site Analytics"/>
    <s v="IXZQ9W6A1E"/>
    <n v="23.975999999999999"/>
    <n v="3"/>
    <n v="0.2"/>
    <n v="-5.6943000000000001"/>
    <x v="4"/>
    <n v="29.670299999999902"/>
    <n v="8.9010899999999697"/>
  </r>
  <r>
    <n v="5492"/>
    <s v="APJ-2023-164098"/>
    <d v="2023-01-27T00:00:00"/>
    <n v="20230127"/>
    <s v="Nathan Bell"/>
    <s v="Japan"/>
    <s v="Tokyo"/>
    <s v="APJ"/>
    <s v="JAPN"/>
    <s v="Chevron"/>
    <x v="0"/>
    <s v="Energy"/>
    <s v="SMB"/>
    <s v="Marketing Suite - Gold"/>
    <s v="RLCKG394AT"/>
    <n v="18.16"/>
    <n v="2"/>
    <n v="0.2"/>
    <n v="1.8160000000000001"/>
    <x v="44"/>
    <n v="16.344000000000001"/>
    <n v="4.9032"/>
  </r>
  <r>
    <n v="5493"/>
    <s v="AMER-2020-105249"/>
    <d v="2020-11-28T00:00:00"/>
    <n v="20201128"/>
    <s v="Ryan Kerr"/>
    <s v="United States"/>
    <s v="Los Angeles"/>
    <s v="AMER"/>
    <s v="NAMER"/>
    <s v="Sony"/>
    <x v="20"/>
    <s v="Tech"/>
    <s v="Enterprise"/>
    <s v="Support"/>
    <s v="RSL12Y96B5"/>
    <n v="7.36"/>
    <n v="2"/>
    <n v="0"/>
    <n v="0.1472"/>
    <x v="7"/>
    <n v="7.2127999999999997"/>
    <n v="2.16384"/>
  </r>
  <r>
    <n v="5496"/>
    <s v="EMEA-2021-113523"/>
    <d v="2021-09-04T00:00:00"/>
    <n v="20210904"/>
    <s v="Carol Greene"/>
    <s v="France"/>
    <s v="Paris"/>
    <s v="EMEA"/>
    <s v="EU-WEST"/>
    <s v="Boeing"/>
    <x v="36"/>
    <s v="Manufacturing"/>
    <s v="Strategic"/>
    <s v="ContactMatcher"/>
    <s v="ZBRXFACNRZ"/>
    <n v="7.6559999999999997"/>
    <n v="4"/>
    <n v="0.7"/>
    <n v="-6.1247999999999996"/>
    <x v="11"/>
    <n v="13.780799999999999"/>
    <n v="4.1342399999999992"/>
  </r>
  <r>
    <n v="5497"/>
    <s v="AMER-2023-117821"/>
    <d v="2023-06-13T00:00:00"/>
    <n v="20230613"/>
    <s v="Luke Ross"/>
    <s v="Mexico"/>
    <s v="Mexico City"/>
    <s v="AMER"/>
    <s v="LATAM"/>
    <s v="Philip Morris International"/>
    <x v="39"/>
    <s v="Consumer Products"/>
    <s v="SMB"/>
    <s v="Data Smasher"/>
    <s v="7CM01B5FR8"/>
    <n v="63.92"/>
    <n v="2"/>
    <n v="0.2"/>
    <n v="19.175999999999998"/>
    <x v="27"/>
    <n v="44.744"/>
    <n v="13.4232"/>
  </r>
  <r>
    <n v="5498"/>
    <s v="EMEA-2023-164378"/>
    <d v="2023-07-16T00:00:00"/>
    <n v="20230716"/>
    <s v="Alison Miller"/>
    <s v="United Kingdom"/>
    <s v="London"/>
    <s v="EMEA"/>
    <s v="UKIR"/>
    <s v="HSBC Holdings"/>
    <x v="77"/>
    <s v="Finance"/>
    <s v="SMB"/>
    <s v="ChatBot Plugin"/>
    <s v="ZD4MAAH55V"/>
    <n v="6.56"/>
    <n v="2"/>
    <n v="0"/>
    <n v="1.9024000000000001"/>
    <x v="10"/>
    <n v="4.6575999999999897"/>
    <n v="1.397279999999997"/>
  </r>
  <r>
    <n v="5503"/>
    <s v="EMEA-2023-127782"/>
    <d v="2023-11-03T00:00:00"/>
    <n v="20231103"/>
    <s v="Lily Hardacre"/>
    <s v="France"/>
    <s v="Paris"/>
    <s v="EMEA"/>
    <s v="EU-WEST"/>
    <s v="Oracle"/>
    <x v="29"/>
    <s v="Tech"/>
    <s v="Strategic"/>
    <s v="SaaS Connector Pack"/>
    <s v="LKEJILL4F6"/>
    <n v="3.3119999999999998"/>
    <n v="1"/>
    <n v="0.2"/>
    <n v="0.66239999999999999"/>
    <x v="23"/>
    <n v="2.6496"/>
    <n v="0.79487999999999992"/>
  </r>
  <r>
    <n v="5507"/>
    <s v="AMER-2022-162026"/>
    <d v="2022-10-09T00:00:00"/>
    <n v="20221009"/>
    <s v="Anne Lee"/>
    <s v="United States"/>
    <s v="New York City"/>
    <s v="AMER"/>
    <s v="NAMER"/>
    <s v="Oracle"/>
    <x v="29"/>
    <s v="Tech"/>
    <s v="SMB"/>
    <s v="Support"/>
    <s v="MHX2FLPCGS"/>
    <n v="61.96"/>
    <n v="2"/>
    <n v="0"/>
    <n v="27.882000000000001"/>
    <x v="32"/>
    <n v="34.078000000000003"/>
    <n v="10.2234"/>
  </r>
  <r>
    <n v="5508"/>
    <s v="EMEA-2022-150000"/>
    <d v="2022-04-09T00:00:00"/>
    <n v="20220409"/>
    <s v="Charles Churchill"/>
    <s v="Finland"/>
    <s v="Tampere"/>
    <s v="EMEA"/>
    <s v="NOR"/>
    <s v="Lowes"/>
    <x v="71"/>
    <s v="Retail"/>
    <s v="SMB"/>
    <s v="SaaS Connector Pack - Gold"/>
    <s v="WNYBQEJI69"/>
    <n v="17.920000000000002"/>
    <n v="4"/>
    <n v="0"/>
    <n v="8.6015999999999995"/>
    <x v="25"/>
    <n v="9.3184000000000005"/>
    <n v="2.7955200000000002"/>
  </r>
  <r>
    <n v="5509"/>
    <s v="AMER-2021-168529"/>
    <d v="2021-10-08T00:00:00"/>
    <n v="20211008"/>
    <s v="Tracey Knox"/>
    <s v="United States"/>
    <s v="Los Angeles"/>
    <s v="AMER"/>
    <s v="NAMER"/>
    <s v="Gazprom"/>
    <x v="45"/>
    <s v="Energy"/>
    <s v="SMB"/>
    <s v="SaaS Connector Pack"/>
    <s v="XGCW6EIHQ7"/>
    <n v="145.9"/>
    <n v="5"/>
    <n v="0"/>
    <n v="62.737000000000002"/>
    <x v="2"/>
    <n v="83.162999999999997"/>
    <n v="24.948899999999998"/>
  </r>
  <r>
    <n v="5510"/>
    <s v="APJ-2023-152569"/>
    <d v="2023-05-16T00:00:00"/>
    <n v="20230516"/>
    <s v="Joanne Hemmings"/>
    <s v="Australia"/>
    <s v="Sydney"/>
    <s v="APJ"/>
    <s v="ANZ"/>
    <s v="Walmart"/>
    <x v="41"/>
    <s v="Retail"/>
    <s v="SMB"/>
    <s v="Support"/>
    <s v="FHVXNMVDC7"/>
    <n v="56.704000000000001"/>
    <n v="2"/>
    <n v="0.2"/>
    <n v="19.137599999999999"/>
    <x v="24"/>
    <n v="37.566400000000002"/>
    <n v="11.269920000000001"/>
  </r>
  <r>
    <n v="5512"/>
    <s v="EMEA-2020-137680"/>
    <d v="2020-02-25T00:00:00"/>
    <n v="20200225"/>
    <s v="Theresa Paige"/>
    <s v="Belgium"/>
    <s v="Antwerp"/>
    <s v="EMEA"/>
    <s v="EU-WEST"/>
    <s v="Panasonic"/>
    <x v="97"/>
    <s v="Tech"/>
    <s v="SMB"/>
    <s v="Support"/>
    <s v="XXUO62FM8J"/>
    <n v="32.896000000000001"/>
    <n v="4"/>
    <n v="0.2"/>
    <n v="11.102399999999999"/>
    <x v="45"/>
    <n v="21.793600000000001"/>
    <n v="6.5380799999999999"/>
  </r>
  <r>
    <n v="5514"/>
    <s v="EMEA-2021-103177"/>
    <d v="2021-05-30T00:00:00"/>
    <n v="20210530"/>
    <s v="Frank Metcalfe"/>
    <s v="United Kingdom"/>
    <s v="London"/>
    <s v="EMEA"/>
    <s v="UKIR"/>
    <s v="Itochu"/>
    <x v="33"/>
    <s v="Finance"/>
    <s v="SMB"/>
    <s v="Site Analytics"/>
    <s v="6XQ1LD7XI7"/>
    <n v="239.97"/>
    <n v="3"/>
    <n v="0"/>
    <n v="2.3997000000000002"/>
    <x v="33"/>
    <n v="237.5703"/>
    <n v="71.271090000000001"/>
  </r>
  <r>
    <n v="5517"/>
    <s v="EMEA-2022-138408"/>
    <d v="2022-11-19T00:00:00"/>
    <n v="20221119"/>
    <s v="Max Ross"/>
    <s v="Portugal"/>
    <s v="Lisboa"/>
    <s v="EMEA"/>
    <s v="EU-WEST"/>
    <s v="Goldman Sachs Group"/>
    <x v="70"/>
    <s v="Finance"/>
    <s v="Strategic"/>
    <s v="Data Smasher"/>
    <s v="AWB7EWV6R5"/>
    <n v="1319.96"/>
    <n v="4"/>
    <n v="0"/>
    <n v="527.98400000000004"/>
    <x v="0"/>
    <n v="791.976"/>
    <n v="237.59279999999998"/>
  </r>
  <r>
    <n v="5518"/>
    <s v="EMEA-2023-117667"/>
    <d v="2023-12-05T00:00:00"/>
    <n v="20231205"/>
    <s v="Irene Smith"/>
    <s v="France"/>
    <s v="Paris"/>
    <s v="EMEA"/>
    <s v="EU-WEST"/>
    <s v="Toyota Motor"/>
    <x v="7"/>
    <s v="Manufacturing"/>
    <s v="Strategic"/>
    <s v="FinanceHub"/>
    <s v="VYEFCR5495"/>
    <n v="239.96"/>
    <n v="10"/>
    <n v="0.3"/>
    <n v="-10.284000000000001"/>
    <x v="22"/>
    <n v="250.244"/>
    <n v="75.0732"/>
  </r>
  <r>
    <n v="5523"/>
    <s v="AMER-2022-110982"/>
    <d v="2022-06-06T00:00:00"/>
    <n v="20220606"/>
    <s v="Evan Ince"/>
    <s v="United States"/>
    <s v="Rochester"/>
    <s v="AMER"/>
    <s v="NAMER"/>
    <s v="Banco Santander"/>
    <x v="17"/>
    <s v="Finance"/>
    <s v="SMB"/>
    <s v="ContactMatcher"/>
    <s v="ZWZ0BVZCUK"/>
    <n v="21.552"/>
    <n v="6"/>
    <n v="0.2"/>
    <n v="7.0044000000000004"/>
    <x v="1"/>
    <n v="14.547599999999999"/>
    <n v="4.3642799999999999"/>
  </r>
  <r>
    <n v="5525"/>
    <s v="AMER-2022-147123"/>
    <d v="2022-12-11T00:00:00"/>
    <n v="20221211"/>
    <s v="Liam Young"/>
    <s v="United States"/>
    <s v="Jacksonville"/>
    <s v="AMER"/>
    <s v="NAMER"/>
    <s v="FedEx"/>
    <x v="46"/>
    <s v="Transportation"/>
    <s v="Enterprise"/>
    <s v="Support"/>
    <s v="428J7CLKE7"/>
    <n v="80.28"/>
    <n v="12"/>
    <n v="0"/>
    <n v="36.928800000000003"/>
    <x v="5"/>
    <n v="43.351199999999999"/>
    <n v="13.00536"/>
  </r>
  <r>
    <n v="5526"/>
    <s v="AMER-2023-154501"/>
    <d v="2023-05-01T00:00:00"/>
    <n v="20230501"/>
    <s v="Lily Paterson"/>
    <s v="United States"/>
    <s v="New York City"/>
    <s v="AMER"/>
    <s v="NAMER"/>
    <s v="Carrefour"/>
    <x v="10"/>
    <s v="Retail"/>
    <s v="Strategic"/>
    <s v="ChatBot Plugin"/>
    <s v="V8LOK3V70Y"/>
    <n v="9.7799999999999994"/>
    <n v="2"/>
    <n v="0"/>
    <n v="4.0098000000000003"/>
    <x v="24"/>
    <n v="5.7701999999999902"/>
    <n v="1.7310599999999969"/>
  </r>
  <r>
    <n v="5527"/>
    <s v="AMER-2023-166933"/>
    <d v="2023-04-25T00:00:00"/>
    <n v="20230425"/>
    <s v="Pippa Chapman"/>
    <s v="United States"/>
    <s v="San Antonio"/>
    <s v="AMER"/>
    <s v="NAMER"/>
    <s v="China National Petroleum"/>
    <x v="74"/>
    <s v="Energy"/>
    <s v="Enterprise"/>
    <s v="Storage"/>
    <s v="1VNIND7I3S"/>
    <n v="1.81"/>
    <n v="1"/>
    <n v="0"/>
    <n v="0.65159999999999996"/>
    <x v="4"/>
    <n v="1.1584000000000001"/>
    <n v="0.34752"/>
  </r>
  <r>
    <n v="5528"/>
    <s v="EMEA-2021-142055"/>
    <d v="2021-05-08T00:00:00"/>
    <n v="20210508"/>
    <s v="Nathan Marshall"/>
    <s v="United Kingdom"/>
    <s v="London"/>
    <s v="EMEA"/>
    <s v="UKIR"/>
    <s v="Royal Dutch Shell"/>
    <x v="2"/>
    <s v="Energy"/>
    <s v="Enterprise"/>
    <s v="Support"/>
    <s v="W3FBTIE5YQ"/>
    <n v="37.94"/>
    <n v="2"/>
    <n v="0"/>
    <n v="18.211200000000002"/>
    <x v="33"/>
    <n v="19.7287999999999"/>
    <n v="5.9186399999999697"/>
  </r>
  <r>
    <n v="5529"/>
    <s v="EMEA-2021-137106"/>
    <d v="2021-03-31T00:00:00"/>
    <n v="20210331"/>
    <s v="Emma Stewart"/>
    <s v="Germany"/>
    <s v="Berlin"/>
    <s v="EMEA"/>
    <s v="EU-WEST"/>
    <s v="Marathon Petroleum"/>
    <x v="80"/>
    <s v="Energy"/>
    <s v="Strategic"/>
    <s v="Site Analytics"/>
    <s v="MJS4UVWI97"/>
    <n v="79.959999999999994"/>
    <n v="5"/>
    <n v="0.2"/>
    <n v="27.986000000000001"/>
    <x v="29"/>
    <n v="51.973999999999897"/>
    <n v="15.592199999999968"/>
  </r>
  <r>
    <n v="5530"/>
    <s v="APJ-2023-136609"/>
    <d v="2023-08-07T00:00:00"/>
    <n v="20230807"/>
    <s v="Andrew Smith"/>
    <s v="Japan"/>
    <s v="Osaka"/>
    <s v="APJ"/>
    <s v="JAPN"/>
    <s v="Johnson &amp; Johnson"/>
    <x v="53"/>
    <s v="Healthcare"/>
    <s v="Strategic"/>
    <s v="Support"/>
    <s v="DP10OTNV3F"/>
    <n v="115.29600000000001"/>
    <n v="3"/>
    <n v="0.2"/>
    <n v="40.3536"/>
    <x v="43"/>
    <n v="74.942400000000006"/>
    <n v="22.48272"/>
  </r>
  <r>
    <n v="5531"/>
    <s v="AMER-2023-160885"/>
    <d v="2023-12-03T00:00:00"/>
    <n v="20231203"/>
    <s v="Sam Lawrence"/>
    <s v="Costa Rica"/>
    <s v="San JosÃ©"/>
    <s v="AMER"/>
    <s v="LATAM"/>
    <s v="Cisco Systems"/>
    <x v="42"/>
    <s v="Tech"/>
    <s v="SMB"/>
    <s v="Site Analytics"/>
    <s v="30OV7MYK5U"/>
    <n v="2479.96"/>
    <n v="4"/>
    <n v="0"/>
    <n v="743.98800000000006"/>
    <x v="22"/>
    <n v="1735.972"/>
    <n v="520.79160000000002"/>
  </r>
  <r>
    <n v="5532"/>
    <s v="EMEA-2022-167472"/>
    <d v="2022-06-07T00:00:00"/>
    <n v="20220607"/>
    <s v="Carolyn Ross"/>
    <s v="United Arab Emirates"/>
    <s v="Abu Dhabi"/>
    <s v="EMEA"/>
    <s v="MEA"/>
    <s v="Airbus"/>
    <x v="68"/>
    <s v="Manufacturing"/>
    <s v="SMB"/>
    <s v="Data Smasher"/>
    <s v="Y1TC3DXY1I"/>
    <n v="179.94"/>
    <n v="6"/>
    <n v="0"/>
    <n v="75.574799999999996"/>
    <x v="1"/>
    <n v="104.3652"/>
    <n v="31.309559999999998"/>
  </r>
  <r>
    <n v="5539"/>
    <s v="AMER-2021-120551"/>
    <d v="2021-04-13T00:00:00"/>
    <n v="20210413"/>
    <s v="Connor Watson"/>
    <s v="Costa Rica"/>
    <s v="San JosÃ©"/>
    <s v="AMER"/>
    <s v="LATAM"/>
    <s v="Tesco"/>
    <x v="23"/>
    <s v="Retail"/>
    <s v="SMB"/>
    <s v="ContactMatcher"/>
    <s v="I1GS7WMWLS"/>
    <n v="17.43"/>
    <n v="3"/>
    <n v="0"/>
    <n v="8.0177999999999994"/>
    <x v="19"/>
    <n v="9.4122000000000003"/>
    <n v="2.8236599999999998"/>
  </r>
  <r>
    <n v="5540"/>
    <s v="APJ-2023-150595"/>
    <d v="2023-05-23T00:00:00"/>
    <n v="20230523"/>
    <s v="Pippa Smith"/>
    <s v="Australia"/>
    <s v="Sydney"/>
    <s v="APJ"/>
    <s v="ANZ"/>
    <s v="Johnson &amp; Johnson"/>
    <x v="53"/>
    <s v="Healthcare"/>
    <s v="SMB"/>
    <s v="FinanceHub"/>
    <s v="61J7VBG97V"/>
    <n v="181.98599999999999"/>
    <n v="2"/>
    <n v="0.3"/>
    <n v="-54.595799999999997"/>
    <x v="24"/>
    <n v="236.58179999999999"/>
    <n v="70.97453999999999"/>
  </r>
  <r>
    <n v="5543"/>
    <s v="AMER-2022-134936"/>
    <d v="2022-12-20T00:00:00"/>
    <n v="20221220"/>
    <s v="Sophie Lewis"/>
    <s v="Chile"/>
    <s v="Santiago"/>
    <s v="AMER"/>
    <s v="LATAM"/>
    <s v="Samsung Electronics"/>
    <x v="19"/>
    <s v="Tech"/>
    <s v="Strategic"/>
    <s v="ContactMatcher"/>
    <s v="AZOMOFA0YP"/>
    <n v="455.97"/>
    <n v="6"/>
    <n v="0.5"/>
    <n v="-218.8656"/>
    <x v="5"/>
    <n v="674.8356"/>
    <n v="202.45068000000001"/>
  </r>
  <r>
    <n v="5546"/>
    <s v="EMEA-2023-102967"/>
    <d v="2023-09-23T00:00:00"/>
    <n v="20230923"/>
    <s v="Pippa Chapman"/>
    <s v="Greece"/>
    <s v="Athens"/>
    <s v="EMEA"/>
    <s v="EU-EAST"/>
    <s v="China National Petroleum"/>
    <x v="74"/>
    <s v="Energy"/>
    <s v="Enterprise"/>
    <s v="Marketing Suite - Gold"/>
    <s v="LJUJA7LKLH"/>
    <n v="67.400000000000006"/>
    <n v="5"/>
    <n v="0"/>
    <n v="17.524000000000001"/>
    <x v="15"/>
    <n v="49.875999999999998"/>
    <n v="14.962799999999998"/>
  </r>
  <r>
    <n v="5547"/>
    <s v="EMEA-2023-151008"/>
    <d v="2023-09-08T00:00:00"/>
    <n v="20230908"/>
    <s v="Amelia Chapman"/>
    <s v="Turkey"/>
    <s v="Bursa"/>
    <s v="EMEA"/>
    <s v="MEA"/>
    <s v="Bosch"/>
    <x v="76"/>
    <s v="Tech"/>
    <s v="SMB"/>
    <s v="SaaS Connector Pack"/>
    <s v="RNIHEGB939"/>
    <n v="25.16"/>
    <n v="2"/>
    <n v="0"/>
    <n v="10.5672"/>
    <x v="15"/>
    <n v="14.5928"/>
    <n v="4.37784"/>
  </r>
  <r>
    <n v="5549"/>
    <s v="AMER-2020-159800"/>
    <d v="2020-11-28T00:00:00"/>
    <n v="20201128"/>
    <s v="Kimberly Langdon"/>
    <s v="United States"/>
    <s v="Los Angeles"/>
    <s v="AMER"/>
    <s v="NAMER"/>
    <s v="Home Depot"/>
    <x v="8"/>
    <s v="Retail"/>
    <s v="SMB"/>
    <s v="OneView"/>
    <s v="S9Q2MGQG61"/>
    <n v="43.68"/>
    <n v="3"/>
    <n v="0"/>
    <n v="11.7936"/>
    <x v="7"/>
    <n v="31.886399999999998"/>
    <n v="9.5659199999999984"/>
  </r>
  <r>
    <n v="5551"/>
    <s v="APJ-2020-159618"/>
    <d v="2020-11-12T00:00:00"/>
    <n v="20201112"/>
    <s v="Lisa Lawrence"/>
    <s v="Japan"/>
    <s v="Tokyo"/>
    <s v="APJ"/>
    <s v="JAPN"/>
    <s v="J.P. Morgan Chase &amp; Co."/>
    <x v="56"/>
    <s v="Finance"/>
    <s v="Strategic"/>
    <s v="ChatBot Plugin"/>
    <s v="6QHXX97QY7"/>
    <n v="2.6720000000000002"/>
    <n v="1"/>
    <n v="0.2"/>
    <n v="0.33400000000000002"/>
    <x v="7"/>
    <n v="2.3380000000000001"/>
    <n v="0.70140000000000002"/>
  </r>
  <r>
    <n v="5556"/>
    <s v="EMEA-2023-116113"/>
    <d v="2023-10-03T00:00:00"/>
    <n v="20231003"/>
    <s v="Andrew Lewis"/>
    <s v="Portugal"/>
    <s v="Porto"/>
    <s v="EMEA"/>
    <s v="EU-WEST"/>
    <s v="PepsiCo"/>
    <x v="88"/>
    <s v="Consumer Products"/>
    <s v="Strategic"/>
    <s v="SaaS Connector Pack"/>
    <s v="UGLTJV7MMH"/>
    <n v="10.16"/>
    <n v="2"/>
    <n v="0"/>
    <n v="3.4544000000000001"/>
    <x v="13"/>
    <n v="6.7055999999999996"/>
    <n v="2.0116799999999997"/>
  </r>
  <r>
    <n v="5557"/>
    <s v="EMEA-2021-125066"/>
    <d v="2021-12-14T00:00:00"/>
    <n v="20211214"/>
    <s v="William May"/>
    <s v="Ukraine"/>
    <s v="Kyiv"/>
    <s v="EMEA"/>
    <s v="EU-EAST"/>
    <s v="AT&amp;T"/>
    <x v="60"/>
    <s v="Communications"/>
    <s v="Strategic"/>
    <s v="SaaS Connector Pack"/>
    <s v="S3Z0SHFBIS"/>
    <n v="6.16"/>
    <n v="2"/>
    <n v="0"/>
    <n v="1.9712000000000001"/>
    <x v="14"/>
    <n v="4.1887999999999996"/>
    <n v="1.2566399999999998"/>
  </r>
  <r>
    <n v="5559"/>
    <s v="EMEA-2021-114741"/>
    <d v="2021-12-06T00:00:00"/>
    <n v="20211206"/>
    <s v="Joe Lee"/>
    <s v="Israel"/>
    <s v="Tel Aviv"/>
    <s v="EMEA"/>
    <s v="EU-EAST"/>
    <s v="Allianz"/>
    <x v="65"/>
    <s v="Finance"/>
    <s v="SMB"/>
    <s v="Support"/>
    <s v="OXODBVR10F"/>
    <n v="6.48"/>
    <n v="1"/>
    <n v="0"/>
    <n v="3.1103999999999998"/>
    <x v="14"/>
    <n v="3.3696000000000002"/>
    <n v="1.01088"/>
  </r>
  <r>
    <n v="5562"/>
    <s v="EMEA-2023-133263"/>
    <d v="2023-04-01T00:00:00"/>
    <n v="20230401"/>
    <s v="Bernadette Scott"/>
    <s v="Finland"/>
    <s v="Helsinki"/>
    <s v="EMEA"/>
    <s v="NOR"/>
    <s v="American Express"/>
    <x v="55"/>
    <s v="Finance"/>
    <s v="Strategic"/>
    <s v="ContactMatcher"/>
    <s v="FETQKWIZE2"/>
    <n v="34.54"/>
    <n v="1"/>
    <n v="0"/>
    <n v="17.27"/>
    <x v="4"/>
    <n v="17.27"/>
    <n v="5.181"/>
  </r>
  <r>
    <n v="5565"/>
    <s v="APJ-2023-157966"/>
    <d v="2023-03-14T00:00:00"/>
    <n v="20230314"/>
    <s v="Molly Watson"/>
    <s v="Australia"/>
    <s v="Sydney"/>
    <s v="APJ"/>
    <s v="ANZ"/>
    <s v="Philip Morris International"/>
    <x v="39"/>
    <s v="Consumer Products"/>
    <s v="Enterprise"/>
    <s v="ChatBot Plugin"/>
    <s v="IVSSEZYW5I"/>
    <n v="19.456"/>
    <n v="4"/>
    <n v="0.2"/>
    <n v="2.1888000000000001"/>
    <x v="42"/>
    <n v="17.267199999999999"/>
    <n v="5.1801599999999999"/>
  </r>
  <r>
    <n v="5572"/>
    <s v="AMER-2020-151162"/>
    <d v="2020-12-05T00:00:00"/>
    <n v="20201205"/>
    <s v="Lily Paterson"/>
    <s v="Mexico"/>
    <s v="Mexico City"/>
    <s v="AMER"/>
    <s v="LATAM"/>
    <s v="Carrefour"/>
    <x v="10"/>
    <s v="Retail"/>
    <s v="Strategic"/>
    <s v="Support"/>
    <s v="XN2FKDBN7Q"/>
    <n v="98.376000000000005"/>
    <n v="3"/>
    <n v="0.2"/>
    <n v="35.661299999999997"/>
    <x v="20"/>
    <n v="62.714700000000001"/>
    <n v="18.814409999999999"/>
  </r>
  <r>
    <n v="5577"/>
    <s v="AMER-2022-136686"/>
    <d v="2022-12-13T00:00:00"/>
    <n v="20221213"/>
    <s v="Joe Hughes"/>
    <s v="United States"/>
    <s v="Newark"/>
    <s v="AMER"/>
    <s v="NAMER"/>
    <s v="J.P. Morgan Chase &amp; Co."/>
    <x v="56"/>
    <s v="Finance"/>
    <s v="SMB"/>
    <s v="SaaS Connector Pack"/>
    <s v="4FTIEYOXF4"/>
    <n v="383.64"/>
    <n v="6"/>
    <n v="0"/>
    <n v="122.76479999999999"/>
    <x v="5"/>
    <n v="260.87520000000001"/>
    <n v="78.262559999999993"/>
  </r>
  <r>
    <n v="5579"/>
    <s v="AMER-2023-137498"/>
    <d v="2023-09-10T00:00:00"/>
    <n v="20230910"/>
    <s v="Jan White"/>
    <s v="United States"/>
    <s v="New York City"/>
    <s v="AMER"/>
    <s v="NAMER"/>
    <s v="Lukoil"/>
    <x v="86"/>
    <s v="Energy"/>
    <s v="SMB"/>
    <s v="ChatBot Plugin"/>
    <s v="J0M7MV35Z0"/>
    <n v="6.56"/>
    <n v="2"/>
    <n v="0"/>
    <n v="1.9024000000000001"/>
    <x v="15"/>
    <n v="4.6575999999999897"/>
    <n v="1.397279999999997"/>
  </r>
  <r>
    <n v="5582"/>
    <s v="APJ-2023-163818"/>
    <d v="2023-10-05T00:00:00"/>
    <n v="20231005"/>
    <s v="Eric McLean"/>
    <s v="China"/>
    <s v="Shenzhen"/>
    <s v="APJ"/>
    <s v="APAC"/>
    <s v="Abbott Laboratories"/>
    <x v="26"/>
    <s v="Healthcare"/>
    <s v="Enterprise"/>
    <s v="SaaS Connector Pack"/>
    <s v="HBYGFYR7X2"/>
    <n v="19.98"/>
    <n v="1"/>
    <n v="0"/>
    <n v="8.5914000000000001"/>
    <x v="13"/>
    <n v="11.3886"/>
    <n v="3.4165800000000002"/>
  </r>
  <r>
    <n v="5583"/>
    <s v="EMEA-2022-161158"/>
    <d v="2022-05-10T00:00:00"/>
    <n v="20220510"/>
    <s v="Eric McLean"/>
    <s v="United Kingdom"/>
    <s v="London"/>
    <s v="EMEA"/>
    <s v="UKIR"/>
    <s v="Abbott Laboratories"/>
    <x v="26"/>
    <s v="Healthcare"/>
    <s v="Enterprise"/>
    <s v="ChatBot Plugin"/>
    <s v="IU5HGLDBRD"/>
    <n v="8"/>
    <n v="5"/>
    <n v="0"/>
    <n v="3.44"/>
    <x v="35"/>
    <n v="4.5599999999999996"/>
    <n v="1.3679999999999999"/>
  </r>
  <r>
    <n v="5584"/>
    <s v="AMER-2020-116673"/>
    <d v="2020-12-15T00:00:00"/>
    <n v="20201215"/>
    <s v="Nicola Pullman"/>
    <s v="United States"/>
    <s v="Seattle"/>
    <s v="AMER"/>
    <s v="NAMER"/>
    <s v="ConocoPhillips"/>
    <x v="75"/>
    <s v="Energy"/>
    <s v="SMB"/>
    <s v="SaaS Connector Pack"/>
    <s v="PFNPL5F9NX"/>
    <n v="6.16"/>
    <n v="2"/>
    <n v="0"/>
    <n v="1.9712000000000001"/>
    <x v="20"/>
    <n v="4.1887999999999996"/>
    <n v="1.2566399999999998"/>
  </r>
  <r>
    <n v="5585"/>
    <s v="EMEA-2023-105333"/>
    <d v="2023-12-01T00:00:00"/>
    <n v="20231201"/>
    <s v="Abigail Langdon"/>
    <s v="United Kingdom"/>
    <s v="London"/>
    <s v="EMEA"/>
    <s v="UKIR"/>
    <s v="Exxon Mobil"/>
    <x v="83"/>
    <s v="Energy"/>
    <s v="Enterprise"/>
    <s v="Marketing Suite - Gold"/>
    <s v="NEEPPLEGII"/>
    <n v="83.56"/>
    <n v="4"/>
    <n v="0"/>
    <n v="1.6712"/>
    <x v="22"/>
    <n v="81.888800000000003"/>
    <n v="24.56664"/>
  </r>
  <r>
    <n v="5588"/>
    <s v="AMER-2021-149993"/>
    <d v="2021-03-19T00:00:00"/>
    <n v="20210319"/>
    <s v="William Robertson"/>
    <s v="United States"/>
    <s v="Roswell"/>
    <s v="AMER"/>
    <s v="NAMER"/>
    <s v="General Electric"/>
    <x v="89"/>
    <s v="Finance"/>
    <s v="SMB"/>
    <s v="Storage"/>
    <s v="S934VB9S2F"/>
    <n v="10.9"/>
    <n v="5"/>
    <n v="0"/>
    <n v="3.597"/>
    <x v="29"/>
    <n v="7.3029999999999999"/>
    <n v="2.1909000000000001"/>
  </r>
  <r>
    <n v="5589"/>
    <s v="EMEA-2020-168158"/>
    <d v="2020-07-19T00:00:00"/>
    <n v="20200719"/>
    <s v="Alan Berry"/>
    <s v="Netherlands"/>
    <s v="The Hague"/>
    <s v="EMEA"/>
    <s v="EU-WEST"/>
    <s v="Home Depot"/>
    <x v="8"/>
    <s v="Retail"/>
    <s v="Enterprise"/>
    <s v="ContactMatcher"/>
    <s v="N4EXN81HV9"/>
    <n v="6.0960000000000001"/>
    <n v="2"/>
    <n v="0.2"/>
    <n v="2.2098"/>
    <x v="39"/>
    <n v="3.8862000000000001"/>
    <n v="1.1658599999999999"/>
  </r>
  <r>
    <n v="5590"/>
    <s v="AMER-2022-115224"/>
    <d v="2022-12-09T00:00:00"/>
    <n v="20221209"/>
    <s v="Andrew Wilkins"/>
    <s v="United States"/>
    <s v="Los Angeles"/>
    <s v="AMER"/>
    <s v="NAMER"/>
    <s v="BNP Paribas"/>
    <x v="3"/>
    <s v="Finance"/>
    <s v="SMB"/>
    <s v="Marketing Suite - Gold"/>
    <s v="TFEKH9KK86"/>
    <n v="34.049999999999997"/>
    <n v="3"/>
    <n v="0"/>
    <n v="9.5340000000000007"/>
    <x v="5"/>
    <n v="24.515999999999998"/>
    <n v="7.3547999999999991"/>
  </r>
  <r>
    <n v="5592"/>
    <s v="AMER-2020-164742"/>
    <d v="2020-10-13T00:00:00"/>
    <n v="20201013"/>
    <s v="Michael Forsyth"/>
    <s v="Argentina"/>
    <s v="Buenos Aires"/>
    <s v="AMER"/>
    <s v="LATAM"/>
    <s v="Siemens"/>
    <x v="13"/>
    <s v="Manufacturing"/>
    <s v="Strategic"/>
    <s v="FinanceHub"/>
    <s v="UVE4D9ST5V"/>
    <n v="245.98"/>
    <n v="2"/>
    <n v="0"/>
    <n v="27.0578"/>
    <x v="18"/>
    <n v="218.92219999999901"/>
    <n v="65.6766599999997"/>
  </r>
  <r>
    <n v="5594"/>
    <s v="AMER-2023-108014"/>
    <d v="2023-11-20T00:00:00"/>
    <n v="20231120"/>
    <s v="Theresa Paige"/>
    <s v="Mexico"/>
    <s v="Tijuana"/>
    <s v="AMER"/>
    <s v="LATAM"/>
    <s v="Panasonic"/>
    <x v="97"/>
    <s v="Tech"/>
    <s v="SMB"/>
    <s v="ContactMatcher"/>
    <s v="7Y9QBCSQMC"/>
    <n v="59.912999999999997"/>
    <n v="7"/>
    <n v="0.7"/>
    <n v="-45.933300000000003"/>
    <x v="23"/>
    <n v="105.8463"/>
    <n v="31.753889999999998"/>
  </r>
  <r>
    <n v="5595"/>
    <s v="APJ-2023-160325"/>
    <d v="2023-09-25T00:00:00"/>
    <n v="20230925"/>
    <s v="Dominic Bell"/>
    <s v="South Korea"/>
    <s v="Busan"/>
    <s v="APJ"/>
    <s v="APAC"/>
    <s v="Mitsubishi"/>
    <x v="82"/>
    <s v="Manufacturing"/>
    <s v="Strategic"/>
    <s v="Site Analytics"/>
    <s v="1V8P2U7ZBD"/>
    <n v="391.98"/>
    <n v="2"/>
    <n v="0"/>
    <n v="109.7544"/>
    <x v="15"/>
    <n v="282.22559999999999"/>
    <n v="84.66767999999999"/>
  </r>
  <r>
    <n v="5597"/>
    <s v="EMEA-2021-159779"/>
    <d v="2021-09-25T00:00:00"/>
    <n v="20210925"/>
    <s v="Victor Lewis"/>
    <s v="Greece"/>
    <s v="Athens"/>
    <s v="EMEA"/>
    <s v="EU-EAST"/>
    <s v="BNP Paribas"/>
    <x v="3"/>
    <s v="Finance"/>
    <s v="SMB"/>
    <s v="ContactMatcher"/>
    <s v="24KJE2ZDZF"/>
    <n v="68.62"/>
    <n v="2"/>
    <n v="0"/>
    <n v="32.251399999999997"/>
    <x v="11"/>
    <n v="36.368600000000001"/>
    <n v="10.91058"/>
  </r>
  <r>
    <n v="5598"/>
    <s v="APJ-2023-151176"/>
    <d v="2023-02-14T00:00:00"/>
    <n v="20230214"/>
    <s v="Alexander Hill"/>
    <s v="China"/>
    <s v="Beijing"/>
    <s v="APJ"/>
    <s v="APAC"/>
    <s v="Philip Morris International"/>
    <x v="39"/>
    <s v="Consumer Products"/>
    <s v="SMB"/>
    <s v="Support"/>
    <s v="0A7W98L0HJ"/>
    <n v="25.02"/>
    <n v="3"/>
    <n v="0"/>
    <n v="6.5052000000000003"/>
    <x v="31"/>
    <n v="18.514800000000001"/>
    <n v="5.5544400000000005"/>
  </r>
  <r>
    <n v="5600"/>
    <s v="AMER-2020-108903"/>
    <d v="2020-10-03T00:00:00"/>
    <n v="20201003"/>
    <s v="Colin Glover"/>
    <s v="Mexico"/>
    <s v="Mexico City"/>
    <s v="AMER"/>
    <s v="LATAM"/>
    <s v="Verizon Communications"/>
    <x v="32"/>
    <s v="Communications"/>
    <s v="SMB"/>
    <s v="ChatBot Plugin"/>
    <s v="DXDHVHOII0"/>
    <n v="55.984000000000002"/>
    <n v="2"/>
    <n v="0.2"/>
    <n v="4.1988000000000003"/>
    <x v="18"/>
    <n v="51.785200000000003"/>
    <n v="15.53556"/>
  </r>
  <r>
    <n v="5603"/>
    <s v="APJ-2022-117919"/>
    <d v="2022-08-28T00:00:00"/>
    <n v="20220828"/>
    <s v="Andrew Smith"/>
    <s v="Japan"/>
    <s v="Tokyo"/>
    <s v="APJ"/>
    <s v="JAPN"/>
    <s v="Johnson &amp; Johnson"/>
    <x v="53"/>
    <s v="Healthcare"/>
    <s v="Strategic"/>
    <s v="Marketing Suite - Gold"/>
    <s v="EFLISNPEDK"/>
    <n v="14.16"/>
    <n v="1"/>
    <n v="0.2"/>
    <n v="1.0620000000000001"/>
    <x v="28"/>
    <n v="13.098000000000001"/>
    <n v="3.9294000000000002"/>
  </r>
  <r>
    <n v="5605"/>
    <s v="EMEA-2021-142475"/>
    <d v="2021-12-03T00:00:00"/>
    <n v="20211203"/>
    <s v="Leah Murray"/>
    <s v="United Kingdom"/>
    <s v="London"/>
    <s v="EMEA"/>
    <s v="UKIR"/>
    <s v="Bosch"/>
    <x v="76"/>
    <s v="Tech"/>
    <s v="Strategic"/>
    <s v="ContactMatcher"/>
    <s v="YKABQQM339"/>
    <n v="590.35199999999998"/>
    <n v="6"/>
    <n v="0.2"/>
    <n v="206.6232"/>
    <x v="14"/>
    <n v="383.72879999999998"/>
    <n v="115.11863999999998"/>
  </r>
  <r>
    <n v="5606"/>
    <s v="EMEA-2022-134516"/>
    <d v="2022-09-21T00:00:00"/>
    <n v="20220921"/>
    <s v="Carol Berry"/>
    <s v="Sweden"/>
    <s v="MalmÃ¶"/>
    <s v="EMEA"/>
    <s v="NOR"/>
    <s v="American Express"/>
    <x v="55"/>
    <s v="Finance"/>
    <s v="Strategic"/>
    <s v="SaaS Connector Pack"/>
    <s v="OW4BX96YA2"/>
    <n v="17.088000000000001"/>
    <n v="2"/>
    <n v="0.2"/>
    <n v="1.0680000000000001"/>
    <x v="21"/>
    <n v="16.02"/>
    <n v="4.806"/>
  </r>
  <r>
    <n v="5608"/>
    <s v="EMEA-2023-105193"/>
    <d v="2023-03-26T00:00:00"/>
    <n v="20230326"/>
    <s v="Gordon Parr"/>
    <s v="United Kingdom"/>
    <s v="London"/>
    <s v="EMEA"/>
    <s v="UKIR"/>
    <s v="Aetna"/>
    <x v="28"/>
    <s v="Healthcare"/>
    <s v="SMB"/>
    <s v="ChatBot Plugin"/>
    <s v="7EDXJMIVDQ"/>
    <n v="11.05"/>
    <n v="5"/>
    <n v="0"/>
    <n v="2.9834999999999998"/>
    <x v="42"/>
    <n v="8.0664999999999996"/>
    <n v="2.4199499999999996"/>
  </r>
  <r>
    <n v="5609"/>
    <s v="AMER-2021-168634"/>
    <d v="2021-12-06T00:00:00"/>
    <n v="20211206"/>
    <s v="Brian Peters"/>
    <s v="United States"/>
    <s v="Los Angeles"/>
    <s v="AMER"/>
    <s v="NAMER"/>
    <s v="China National Petroleum"/>
    <x v="74"/>
    <s v="Energy"/>
    <s v="SMB"/>
    <s v="OneView"/>
    <s v="6QMS3ZAFJI"/>
    <n v="7.78"/>
    <n v="2"/>
    <n v="0"/>
    <n v="2.0228000000000002"/>
    <x v="14"/>
    <n v="5.7572000000000001"/>
    <n v="1.72716"/>
  </r>
  <r>
    <n v="5610"/>
    <s v="EMEA-2023-117198"/>
    <d v="2023-09-01T00:00:00"/>
    <n v="20230901"/>
    <s v="Molly MacDonald"/>
    <s v="Czech Republic"/>
    <s v="Prague"/>
    <s v="EMEA"/>
    <s v="EU-EAST"/>
    <s v="Toyota Motor"/>
    <x v="7"/>
    <s v="Manufacturing"/>
    <s v="SMB"/>
    <s v="Data Smasher"/>
    <s v="KI895K7737"/>
    <n v="659.9"/>
    <n v="2"/>
    <n v="0"/>
    <n v="217.767"/>
    <x v="15"/>
    <n v="442.13299999999998"/>
    <n v="132.63989999999998"/>
  </r>
  <r>
    <n v="5611"/>
    <s v="AMER-2021-145828"/>
    <d v="2021-10-05T00:00:00"/>
    <n v="20211005"/>
    <s v="Tracey Knox"/>
    <s v="Mexico"/>
    <s v="Guadalajara"/>
    <s v="AMER"/>
    <s v="LATAM"/>
    <s v="Gazprom"/>
    <x v="45"/>
    <s v="Energy"/>
    <s v="SMB"/>
    <s v="Data Smasher"/>
    <s v="T0C38KKZKC"/>
    <n v="53.04"/>
    <n v="3"/>
    <n v="0.2"/>
    <n v="-4.641"/>
    <x v="2"/>
    <n v="57.680999999999997"/>
    <n v="17.304299999999998"/>
  </r>
  <r>
    <n v="5612"/>
    <s v="AMER-2023-121027"/>
    <d v="2023-08-19T00:00:00"/>
    <n v="20230819"/>
    <s v="Harry McGrath"/>
    <s v="Canada"/>
    <s v="Toronto"/>
    <s v="AMER"/>
    <s v="NAMER"/>
    <s v="Valero Energy"/>
    <x v="37"/>
    <s v="Energy"/>
    <s v="Strategic"/>
    <s v="Data Smasher"/>
    <s v="FXVO2SVT0F"/>
    <n v="843.9"/>
    <n v="2"/>
    <n v="0"/>
    <n v="371.31599999999997"/>
    <x v="43"/>
    <n v="472.584"/>
    <n v="141.77519999999998"/>
  </r>
  <r>
    <n v="5614"/>
    <s v="EMEA-2022-147431"/>
    <d v="2022-02-02T00:00:00"/>
    <n v="20220202"/>
    <s v="Carolyn Parr"/>
    <s v="United Kingdom"/>
    <s v="London"/>
    <s v="EMEA"/>
    <s v="UKIR"/>
    <s v="Valero Energy"/>
    <x v="37"/>
    <s v="Energy"/>
    <s v="SMB"/>
    <s v="Marketing Suite - Gold"/>
    <s v="87MEP1T4FC"/>
    <n v="117.96"/>
    <n v="2"/>
    <n v="0"/>
    <n v="5.8979999999999997"/>
    <x v="47"/>
    <n v="112.062"/>
    <n v="33.618600000000001"/>
  </r>
  <r>
    <n v="5615"/>
    <s v="EMEA-2022-158001"/>
    <d v="2022-08-24T00:00:00"/>
    <n v="20220824"/>
    <s v="Anna Reid"/>
    <s v="United Kingdom"/>
    <s v="London"/>
    <s v="EMEA"/>
    <s v="UKIR"/>
    <s v="China National Petroleum"/>
    <x v="74"/>
    <s v="Energy"/>
    <s v="Strategic"/>
    <s v="ChatBot Plugin"/>
    <s v="IKH0NLQI76"/>
    <n v="21.3"/>
    <n v="5"/>
    <n v="0"/>
    <n v="8.7330000000000005"/>
    <x v="28"/>
    <n v="12.567"/>
    <n v="3.7700999999999998"/>
  </r>
  <r>
    <n v="5618"/>
    <s v="EMEA-2023-125745"/>
    <d v="2023-07-01T00:00:00"/>
    <n v="20230701"/>
    <s v="Deirdre Bailey"/>
    <s v="South Africa"/>
    <s v="Cape Town"/>
    <s v="EMEA"/>
    <s v="MEA"/>
    <s v="Phillips 66"/>
    <x v="1"/>
    <s v="Energy"/>
    <s v="Strategic"/>
    <s v="SaaS Connector Pack"/>
    <s v="9GNWVPDV2J"/>
    <n v="19.52"/>
    <n v="2"/>
    <n v="0.2"/>
    <n v="5.3680000000000003"/>
    <x v="10"/>
    <n v="14.151999999999999"/>
    <n v="4.2455999999999996"/>
  </r>
  <r>
    <n v="5619"/>
    <s v="AMER-2021-101154"/>
    <d v="2021-09-18T00:00:00"/>
    <n v="20210918"/>
    <s v="Emily Campbell"/>
    <s v="United States"/>
    <s v="Seattle"/>
    <s v="AMER"/>
    <s v="NAMER"/>
    <s v="Allianz"/>
    <x v="65"/>
    <s v="Finance"/>
    <s v="SMB"/>
    <s v="Marketing Suite - Gold"/>
    <s v="0F0N0Q0T5D"/>
    <n v="443.92"/>
    <n v="4"/>
    <n v="0"/>
    <n v="8.8783999999999992"/>
    <x v="11"/>
    <n v="435.04160000000002"/>
    <n v="130.51248000000001"/>
  </r>
  <r>
    <n v="5620"/>
    <s v="EMEA-2022-124163"/>
    <d v="2022-09-26T00:00:00"/>
    <n v="20220926"/>
    <s v="Kevin Mitchell"/>
    <s v="Italy"/>
    <s v="Palermo"/>
    <s v="EMEA"/>
    <s v="EU"/>
    <s v="Fannie Mae"/>
    <x v="27"/>
    <s v="Finance"/>
    <s v="Strategic"/>
    <s v="Data Smasher"/>
    <s v="6K9SLCDOFO"/>
    <n v="499.95"/>
    <n v="5"/>
    <n v="0"/>
    <n v="174.98249999999999"/>
    <x v="21"/>
    <n v="324.96749999999997"/>
    <n v="97.490249999999989"/>
  </r>
  <r>
    <n v="5624"/>
    <s v="AMER-2022-121748"/>
    <d v="2022-10-25T00:00:00"/>
    <n v="20221025"/>
    <s v="Evan Terry"/>
    <s v="United States"/>
    <s v="New York City"/>
    <s v="AMER"/>
    <s v="NAMER"/>
    <s v="Tyson Foods"/>
    <x v="31"/>
    <s v="Consumer Products"/>
    <s v="Strategic"/>
    <s v="Data Smasher"/>
    <s v="IQXAO3IIYQ"/>
    <n v="100"/>
    <n v="4"/>
    <n v="0"/>
    <n v="21"/>
    <x v="32"/>
    <n v="79"/>
    <n v="23.7"/>
  </r>
  <r>
    <n v="5626"/>
    <s v="AMER-2020-126683"/>
    <d v="2020-09-29T00:00:00"/>
    <n v="20200929"/>
    <s v="Tracey Dickens"/>
    <s v="Canada"/>
    <s v="Toronto"/>
    <s v="AMER"/>
    <s v="NAMER"/>
    <s v="Mitsubishi"/>
    <x v="82"/>
    <s v="Manufacturing"/>
    <s v="Enterprise"/>
    <s v="SaaS Connector Pack"/>
    <s v="H3RA8BHYX8"/>
    <n v="6.16"/>
    <n v="2"/>
    <n v="0"/>
    <n v="2.9567999999999999"/>
    <x v="30"/>
    <n v="3.2031999999999998"/>
    <n v="0.96095999999999993"/>
  </r>
  <r>
    <n v="5628"/>
    <s v="EMEA-2023-148810"/>
    <d v="2023-06-27T00:00:00"/>
    <n v="20230627"/>
    <s v="Carol James"/>
    <s v="Germany"/>
    <s v="Hamburg"/>
    <s v="EMEA"/>
    <s v="EU-WEST"/>
    <s v="AmerisourceBergen"/>
    <x v="52"/>
    <s v="Healthcare"/>
    <s v="Strategic"/>
    <s v="FinanceHub"/>
    <s v="MNQ7EMGOIB"/>
    <n v="13.872"/>
    <n v="6"/>
    <n v="0.2"/>
    <n v="4.6818"/>
    <x v="27"/>
    <n v="9.1902000000000008"/>
    <n v="2.7570600000000001"/>
  </r>
  <r>
    <n v="5630"/>
    <s v="EMEA-2022-146066"/>
    <d v="2022-08-22T00:00:00"/>
    <n v="20220822"/>
    <s v="Gavin Walsh"/>
    <s v="France"/>
    <s v="Paris"/>
    <s v="EMEA"/>
    <s v="EU-WEST"/>
    <s v="Philip Morris International"/>
    <x v="39"/>
    <s v="Consumer Products"/>
    <s v="Enterprise"/>
    <s v="ContactMatcher"/>
    <s v="5I9YKE4TK1"/>
    <n v="815.29200000000003"/>
    <n v="9"/>
    <n v="0.4"/>
    <n v="-339.70499999999998"/>
    <x v="28"/>
    <n v="1154.9970000000001"/>
    <n v="346.4991"/>
  </r>
  <r>
    <n v="5631"/>
    <s v="EMEA-2020-127614"/>
    <d v="2020-02-12T00:00:00"/>
    <n v="20200212"/>
    <s v="Sean Rees"/>
    <s v="Spain"/>
    <s v="Valencia"/>
    <s v="EMEA"/>
    <s v="EU-WEST"/>
    <s v="Walgreens"/>
    <x v="35"/>
    <s v="Retail"/>
    <s v="SMB"/>
    <s v="Data Smasher"/>
    <s v="OKMLY28YRH"/>
    <n v="234.45"/>
    <n v="3"/>
    <n v="0"/>
    <n v="103.158"/>
    <x v="45"/>
    <n v="131.29199999999901"/>
    <n v="39.387599999999701"/>
  </r>
  <r>
    <n v="5634"/>
    <s v="EMEA-2022-101742"/>
    <d v="2022-09-24T00:00:00"/>
    <n v="20220924"/>
    <s v="Cameron Oliver"/>
    <s v="United Kingdom"/>
    <s v="London"/>
    <s v="EMEA"/>
    <s v="UKIR"/>
    <s v="UnitedHealth Group"/>
    <x v="81"/>
    <s v="Healthcare"/>
    <s v="Enterprise"/>
    <s v="ContactMatcher"/>
    <s v="2KD0GMK6Z1"/>
    <n v="10.528"/>
    <n v="7"/>
    <n v="0.2"/>
    <n v="3.6848000000000001"/>
    <x v="21"/>
    <n v="6.8432000000000004"/>
    <n v="2.0529600000000001"/>
  </r>
  <r>
    <n v="5635"/>
    <s v="AMER-2021-134943"/>
    <d v="2021-12-05T00:00:00"/>
    <n v="20211205"/>
    <s v="Molly Watson"/>
    <s v="Brazil"/>
    <s v="BrasÃ­lia"/>
    <s v="AMER"/>
    <s v="LATAM"/>
    <s v="Philip Morris International"/>
    <x v="39"/>
    <s v="Consumer Products"/>
    <s v="Enterprise"/>
    <s v="ContactMatcher"/>
    <s v="SUXY7M28YJ"/>
    <n v="152.80000000000001"/>
    <n v="5"/>
    <n v="0"/>
    <n v="76.400000000000006"/>
    <x v="14"/>
    <n v="76.400000000000006"/>
    <n v="22.92"/>
  </r>
  <r>
    <n v="5636"/>
    <s v="AMER-2023-123022"/>
    <d v="2023-09-04T00:00:00"/>
    <n v="20230904"/>
    <s v="Angela Churchill"/>
    <s v="United States"/>
    <s v="Cleveland"/>
    <s v="AMER"/>
    <s v="NAMER"/>
    <s v="Valero Energy"/>
    <x v="37"/>
    <s v="Energy"/>
    <s v="Enterprise"/>
    <s v="ContactMatcher"/>
    <s v="3KOQZAX0YT"/>
    <n v="82.56"/>
    <n v="5"/>
    <n v="0.2"/>
    <n v="28.896000000000001"/>
    <x v="15"/>
    <n v="53.664000000000001"/>
    <n v="16.0992"/>
  </r>
  <r>
    <n v="5638"/>
    <s v="AMER-2023-113208"/>
    <d v="2023-03-27T00:00:00"/>
    <n v="20230327"/>
    <s v="Jasmine McDonald"/>
    <s v="Brazil"/>
    <s v="SÃ£o Paulo"/>
    <s v="AMER"/>
    <s v="LATAM"/>
    <s v="Philip Morris International"/>
    <x v="39"/>
    <s v="Consumer Products"/>
    <s v="Strategic"/>
    <s v="SaaS Connector Pack"/>
    <s v="DJB09G8BT8"/>
    <n v="60.84"/>
    <n v="3"/>
    <n v="0"/>
    <n v="23.119199999999999"/>
    <x v="42"/>
    <n v="37.720799999999997"/>
    <n v="11.316239999999999"/>
  </r>
  <r>
    <n v="5639"/>
    <s v="AMER-2020-154893"/>
    <d v="2020-12-21T00:00:00"/>
    <n v="20201221"/>
    <s v="Evan Paige"/>
    <s v="United States"/>
    <s v="Seattle"/>
    <s v="AMER"/>
    <s v="NAMER"/>
    <s v="Honda Motor"/>
    <x v="47"/>
    <s v="Manufacturing"/>
    <s v="SMB"/>
    <s v="FinanceHub"/>
    <s v="W2JG4OD61P"/>
    <n v="1325.76"/>
    <n v="6"/>
    <n v="0.2"/>
    <n v="149.148"/>
    <x v="20"/>
    <n v="1176.6120000000001"/>
    <n v="352.98360000000002"/>
  </r>
  <r>
    <n v="5641"/>
    <s v="AMER-2020-147900"/>
    <d v="2020-09-23T00:00:00"/>
    <n v="20200923"/>
    <s v="Jack Graham"/>
    <s v="Mexico"/>
    <s v="Guadalajara"/>
    <s v="AMER"/>
    <s v="LATAM"/>
    <s v="Microsoft"/>
    <x v="5"/>
    <s v="Tech"/>
    <s v="Enterprise"/>
    <s v="Support"/>
    <s v="P81LZHWJIX"/>
    <n v="28.8"/>
    <n v="9"/>
    <n v="0.2"/>
    <n v="10.08"/>
    <x v="30"/>
    <n v="18.72"/>
    <n v="5.6159999999999997"/>
  </r>
  <r>
    <n v="5642"/>
    <s v="EMEA-2023-106355"/>
    <d v="2023-04-03T00:00:00"/>
    <n v="20230403"/>
    <s v="Samantha Piper"/>
    <s v="Saudi Arabia"/>
    <s v="Jeddah"/>
    <s v="EMEA"/>
    <s v="MEA"/>
    <s v="Fannie Mae"/>
    <x v="27"/>
    <s v="Finance"/>
    <s v="Enterprise"/>
    <s v="ChatBot Plugin"/>
    <s v="VM2IBR2A1R"/>
    <n v="11.12"/>
    <n v="4"/>
    <n v="0"/>
    <n v="2.8912"/>
    <x v="4"/>
    <n v="8.2287999999999997"/>
    <n v="2.4686399999999997"/>
  </r>
  <r>
    <n v="5643"/>
    <s v="EMEA-2022-127985"/>
    <d v="2022-04-02T00:00:00"/>
    <n v="20220402"/>
    <s v="Christian Kerr"/>
    <s v="Finland"/>
    <s v="Helsinki"/>
    <s v="EMEA"/>
    <s v="NOR"/>
    <s v="Volkswagen"/>
    <x v="58"/>
    <s v="Manufacturing"/>
    <s v="Enterprise"/>
    <s v="SaaS Connector Pack"/>
    <s v="6VN8NXQRC6"/>
    <n v="7.04"/>
    <n v="4"/>
    <n v="0"/>
    <n v="3.0975999999999999"/>
    <x v="25"/>
    <n v="3.9424000000000001"/>
    <n v="1.18272"/>
  </r>
  <r>
    <n v="5644"/>
    <s v="EMEA-2021-166604"/>
    <d v="2021-05-15T00:00:00"/>
    <n v="20210515"/>
    <s v="Nicholas Paterson"/>
    <s v="Finland"/>
    <s v="Helsinki"/>
    <s v="EMEA"/>
    <s v="NOR"/>
    <s v="Walt Disney"/>
    <x v="91"/>
    <s v="Communications"/>
    <s v="Strategic"/>
    <s v="SaaS Connector Pack - Gold"/>
    <s v="4EDSGB428V"/>
    <n v="17.940000000000001"/>
    <n v="3"/>
    <n v="0"/>
    <n v="8.7905999999999995"/>
    <x v="33"/>
    <n v="9.1494"/>
    <n v="2.7448199999999998"/>
  </r>
  <r>
    <n v="5645"/>
    <s v="AMER-2023-120719"/>
    <d v="2023-03-24T00:00:00"/>
    <n v="20230324"/>
    <s v="Liam Young"/>
    <s v="Canada"/>
    <s v="Toronto"/>
    <s v="AMER"/>
    <s v="NAMER"/>
    <s v="FedEx"/>
    <x v="46"/>
    <s v="Transportation"/>
    <s v="Enterprise"/>
    <s v="ContactMatcher"/>
    <s v="TM7QMYGY87"/>
    <n v="34.76"/>
    <n v="5"/>
    <n v="0.2"/>
    <n v="11.297000000000001"/>
    <x v="42"/>
    <n v="23.462999999999901"/>
    <n v="7.0388999999999706"/>
  </r>
  <r>
    <n v="5646"/>
    <s v="AMER-2023-127117"/>
    <d v="2023-04-15T00:00:00"/>
    <n v="20230415"/>
    <s v="Paul Martin"/>
    <s v="Argentina"/>
    <s v="CÃ³rdoba"/>
    <s v="AMER"/>
    <s v="LATAM"/>
    <s v="BNP Paribas"/>
    <x v="3"/>
    <s v="Finance"/>
    <s v="Strategic"/>
    <s v="SaaS Connector Pack"/>
    <s v="KCAL1JOGE3"/>
    <n v="74.45"/>
    <n v="5"/>
    <n v="0"/>
    <n v="20.101500000000001"/>
    <x v="4"/>
    <n v="54.348500000000001"/>
    <n v="16.304549999999999"/>
  </r>
  <r>
    <n v="5647"/>
    <s v="EMEA-2021-104241"/>
    <d v="2021-01-04T00:00:00"/>
    <n v="20210104"/>
    <s v="Isaac Hart"/>
    <s v="Spain"/>
    <s v="Alicante"/>
    <s v="EMEA"/>
    <s v="EU-WEST"/>
    <s v="China National Petroleum"/>
    <x v="74"/>
    <s v="Energy"/>
    <s v="Strategic"/>
    <s v="SaaS Connector Pack"/>
    <s v="072Q6KWNJE"/>
    <n v="192.22"/>
    <n v="14"/>
    <n v="0"/>
    <n v="69.199200000000005"/>
    <x v="26"/>
    <n v="123.02079999999999"/>
    <n v="36.906239999999997"/>
  </r>
  <r>
    <n v="5648"/>
    <s v="EMEA-2023-168179"/>
    <d v="2023-11-03T00:00:00"/>
    <n v="20231103"/>
    <s v="Joanne Davies"/>
    <s v="Turkey"/>
    <s v="Istanbul"/>
    <s v="EMEA"/>
    <s v="MEA"/>
    <s v="Tyson Foods"/>
    <x v="31"/>
    <s v="Consumer Products"/>
    <s v="SMB"/>
    <s v="Support"/>
    <s v="73YYLE2SA8"/>
    <n v="19.440000000000001"/>
    <n v="3"/>
    <n v="0"/>
    <n v="9.3312000000000008"/>
    <x v="23"/>
    <n v="10.1088"/>
    <n v="3.0326400000000002"/>
  </r>
  <r>
    <n v="5649"/>
    <s v="AMER-2023-142342"/>
    <d v="2023-07-18T00:00:00"/>
    <n v="20230718"/>
    <s v="Carolyn Dowd"/>
    <s v="United States"/>
    <s v="Arlington"/>
    <s v="AMER"/>
    <s v="NAMER"/>
    <s v="Nestle"/>
    <x v="38"/>
    <s v="Consumer Products"/>
    <s v="Strategic"/>
    <s v="Support"/>
    <s v="JK0HT09POV"/>
    <n v="32.4"/>
    <n v="5"/>
    <n v="0"/>
    <n v="15.552"/>
    <x v="10"/>
    <n v="16.847999999999999"/>
    <n v="5.0543999999999993"/>
  </r>
  <r>
    <n v="5653"/>
    <s v="EMEA-2023-109099"/>
    <d v="2023-10-07T00:00:00"/>
    <n v="20231007"/>
    <s v="Boris Coleman"/>
    <s v="United Kingdom"/>
    <s v="London"/>
    <s v="EMEA"/>
    <s v="UKIR"/>
    <s v="Goldman Sachs Group"/>
    <x v="70"/>
    <s v="Finance"/>
    <s v="Strategic"/>
    <s v="Support"/>
    <s v="5PDMW271Z2"/>
    <n v="40.99"/>
    <n v="1"/>
    <n v="0"/>
    <n v="20.085100000000001"/>
    <x v="13"/>
    <n v="20.904900000000001"/>
    <n v="6.2714699999999999"/>
  </r>
  <r>
    <n v="5654"/>
    <s v="AMER-2020-134187"/>
    <d v="2020-11-04T00:00:00"/>
    <n v="20201104"/>
    <s v="Stephanie Abraham"/>
    <s v="United States"/>
    <s v="Jacksonville"/>
    <s v="AMER"/>
    <s v="NAMER"/>
    <s v="Huawei"/>
    <x v="93"/>
    <s v="Tech"/>
    <s v="Strategic"/>
    <s v="ChatBot Plugin"/>
    <s v="DMNIMO9AFG"/>
    <n v="2.94"/>
    <n v="1"/>
    <n v="0"/>
    <n v="0.79379999999999995"/>
    <x v="7"/>
    <n v="2.1461999999999999"/>
    <n v="0.64385999999999999"/>
  </r>
  <r>
    <n v="5655"/>
    <s v="EMEA-2022-145261"/>
    <d v="2022-12-19T00:00:00"/>
    <n v="20221219"/>
    <s v="Alexander Pullman"/>
    <s v="Belgium"/>
    <s v="Brussels"/>
    <s v="EMEA"/>
    <s v="EU-WEST"/>
    <s v="Ford Motor"/>
    <x v="72"/>
    <s v="Manufacturing"/>
    <s v="Enterprise"/>
    <s v="ContactMatcher"/>
    <s v="31KGMF2X5D"/>
    <n v="45.24"/>
    <n v="4"/>
    <n v="0.7"/>
    <n v="-30.16"/>
    <x v="5"/>
    <n v="75.400000000000006"/>
    <n v="22.62"/>
  </r>
  <r>
    <n v="5662"/>
    <s v="EMEA-2022-108875"/>
    <d v="2022-09-25T00:00:00"/>
    <n v="20220925"/>
    <s v="Stephanie Kelly"/>
    <s v="Russia"/>
    <s v="St Petersburg"/>
    <s v="EMEA"/>
    <s v="EU-EAST"/>
    <s v="State Farm Insurance Cos."/>
    <x v="50"/>
    <s v="Finance"/>
    <s v="Enterprise"/>
    <s v="SaaS Connector Pack"/>
    <s v="BPG9BXINYB"/>
    <n v="21.44"/>
    <n v="2"/>
    <n v="0.2"/>
    <n v="7.5039999999999996"/>
    <x v="21"/>
    <n v="13.936"/>
    <n v="4.1807999999999996"/>
  </r>
  <r>
    <n v="5664"/>
    <s v="AMER-2022-141957"/>
    <d v="2022-07-22T00:00:00"/>
    <n v="20220722"/>
    <s v="Jessica Hughes"/>
    <s v="Mexico"/>
    <s v="Monterrey"/>
    <s v="AMER"/>
    <s v="LATAM"/>
    <s v="UnitedHealth Group"/>
    <x v="81"/>
    <s v="Healthcare"/>
    <s v="Strategic"/>
    <s v="ChatBot Plugin"/>
    <s v="NKM5A7BUWP"/>
    <n v="18.655999999999999"/>
    <n v="2"/>
    <n v="0.2"/>
    <n v="1.3992"/>
    <x v="16"/>
    <n v="17.256799999999998"/>
    <n v="5.177039999999999"/>
  </r>
  <r>
    <n v="5668"/>
    <s v="AMER-2022-142405"/>
    <d v="2022-06-12T00:00:00"/>
    <n v="20220612"/>
    <s v="Jane Stewart"/>
    <s v="Canada"/>
    <s v="Toronto"/>
    <s v="AMER"/>
    <s v="NAMER"/>
    <s v="Honda Motor"/>
    <x v="47"/>
    <s v="Manufacturing"/>
    <s v="SMB"/>
    <s v="FinanceHub"/>
    <s v="BZAKPWYT43"/>
    <n v="14.62"/>
    <n v="2"/>
    <n v="0"/>
    <n v="6.8714000000000004"/>
    <x v="1"/>
    <n v="7.7485999999999899"/>
    <n v="2.324579999999997"/>
  </r>
  <r>
    <n v="5671"/>
    <s v="APJ-2021-141012"/>
    <d v="2021-06-09T00:00:00"/>
    <n v="20210609"/>
    <s v="Natalie Nash"/>
    <s v="Taiwan"/>
    <s v="Taipei"/>
    <s v="APJ"/>
    <s v="APAC"/>
    <s v="Itochu"/>
    <x v="33"/>
    <s v="Finance"/>
    <s v="SMB"/>
    <s v="SaaS Connector Pack"/>
    <s v="SSK67FCJO4"/>
    <n v="355.36"/>
    <n v="4"/>
    <n v="0"/>
    <n v="92.393600000000006"/>
    <x v="40"/>
    <n v="262.96640000000002"/>
    <n v="78.889920000000004"/>
  </r>
  <r>
    <n v="5673"/>
    <s v="APJ-2023-127922"/>
    <d v="2023-10-28T00:00:00"/>
    <n v="20231028"/>
    <s v="Harry Murray"/>
    <s v="Japan"/>
    <s v="Aichi"/>
    <s v="APJ"/>
    <s v="JAPN"/>
    <s v="State Farm Insurance Cos."/>
    <x v="50"/>
    <s v="Finance"/>
    <s v="Strategic"/>
    <s v="SaaS Connector Pack - Gold"/>
    <s v="T9OP8DUU0E"/>
    <n v="15.84"/>
    <n v="2"/>
    <n v="0.2"/>
    <n v="5.5439999999999996"/>
    <x v="13"/>
    <n v="10.295999999999999"/>
    <n v="3.0887999999999995"/>
  </r>
  <r>
    <n v="5675"/>
    <s v="AMER-2022-146318"/>
    <d v="2022-01-22T00:00:00"/>
    <n v="20220122"/>
    <s v="Theresa Henderson"/>
    <s v="Canada"/>
    <s v="Toronto"/>
    <s v="AMER"/>
    <s v="NAMER"/>
    <s v="Safeway"/>
    <x v="98"/>
    <s v="Retail"/>
    <s v="SMB"/>
    <s v="Support"/>
    <s v="7KUDSQNL5D"/>
    <n v="12.96"/>
    <n v="2"/>
    <n v="0"/>
    <n v="6.2207999999999997"/>
    <x v="12"/>
    <n v="6.7392000000000003"/>
    <n v="2.02176"/>
  </r>
  <r>
    <n v="5676"/>
    <s v="AMER-2020-135993"/>
    <d v="2020-05-28T00:00:00"/>
    <n v="20200528"/>
    <s v="Christian Lyman"/>
    <s v="Canada"/>
    <s v="Toronto"/>
    <s v="AMER"/>
    <s v="NAMER"/>
    <s v="Phillips 66"/>
    <x v="1"/>
    <s v="Energy"/>
    <s v="Strategic"/>
    <s v="Site Analytics"/>
    <s v="4ORXYP0J7H"/>
    <n v="57.408000000000001"/>
    <n v="6"/>
    <n v="0.2"/>
    <n v="5.7408000000000001"/>
    <x v="8"/>
    <n v="51.667200000000001"/>
    <n v="15.500159999999999"/>
  </r>
  <r>
    <n v="5678"/>
    <s v="APJ-2020-126802"/>
    <d v="2020-12-29T00:00:00"/>
    <n v="20201229"/>
    <s v="Pippa Brown"/>
    <s v="Australia"/>
    <s v="Sydney"/>
    <s v="APJ"/>
    <s v="ANZ"/>
    <s v="Volkswagen"/>
    <x v="58"/>
    <s v="Manufacturing"/>
    <s v="SMB"/>
    <s v="SaaS Connector Pack"/>
    <s v="UBUGTUWCF9"/>
    <n v="38.975999999999999"/>
    <n v="3"/>
    <n v="0.6"/>
    <n v="-50.668799999999997"/>
    <x v="20"/>
    <n v="89.644800000000004"/>
    <n v="26.893440000000002"/>
  </r>
  <r>
    <n v="5679"/>
    <s v="AMER-2022-143924"/>
    <d v="2022-07-29T00:00:00"/>
    <n v="20220729"/>
    <s v="Samantha Paterson"/>
    <s v="Brazil"/>
    <s v="Belo Horizonte"/>
    <s v="AMER"/>
    <s v="LATAM"/>
    <s v="Home Depot"/>
    <x v="8"/>
    <s v="Retail"/>
    <s v="Enterprise"/>
    <s v="Storage"/>
    <s v="LT17IU6QOE"/>
    <n v="20.440000000000001"/>
    <n v="7"/>
    <n v="0"/>
    <n v="9.1980000000000004"/>
    <x v="16"/>
    <n v="11.242000000000001"/>
    <n v="3.3726000000000003"/>
  </r>
  <r>
    <n v="5681"/>
    <s v="APJ-2022-141551"/>
    <d v="2022-09-25T00:00:00"/>
    <n v="20220925"/>
    <s v="Irene Johnston"/>
    <s v="Singapore"/>
    <s v="Singapore"/>
    <s v="APJ"/>
    <s v="APAC"/>
    <s v="Walt Disney"/>
    <x v="91"/>
    <s v="Communications"/>
    <s v="SMB"/>
    <s v="ContactMatcher"/>
    <s v="BKFW9PRWRS"/>
    <n v="6.38"/>
    <n v="1"/>
    <n v="0"/>
    <n v="2.9348000000000001"/>
    <x v="21"/>
    <n v="3.4451999999999998"/>
    <n v="1.0335599999999998"/>
  </r>
  <r>
    <n v="5683"/>
    <s v="EMEA-2020-164315"/>
    <d v="2020-04-02T00:00:00"/>
    <n v="20200402"/>
    <s v="Emily Ogden"/>
    <s v="Finland"/>
    <s v="Espoo"/>
    <s v="EMEA"/>
    <s v="NOR"/>
    <s v="Cigna"/>
    <x v="69"/>
    <s v="Healthcare"/>
    <s v="SMB"/>
    <s v="Support"/>
    <s v="5CAI7OFWBB"/>
    <n v="15.84"/>
    <n v="3"/>
    <n v="0"/>
    <n v="7.1280000000000001"/>
    <x v="41"/>
    <n v="8.7119999999999997"/>
    <n v="2.6135999999999999"/>
  </r>
  <r>
    <n v="5686"/>
    <s v="AMER-2021-131072"/>
    <d v="2021-11-05T00:00:00"/>
    <n v="20211105"/>
    <s v="Trevor Langdon"/>
    <s v="Canada"/>
    <s v="Toronto"/>
    <s v="AMER"/>
    <s v="NAMER"/>
    <s v="Target"/>
    <x v="67"/>
    <s v="Retail"/>
    <s v="SMB"/>
    <s v="ContactMatcher"/>
    <s v="4WWNQRJQD6"/>
    <n v="98.352000000000004"/>
    <n v="3"/>
    <n v="0.2"/>
    <n v="35.6526"/>
    <x v="6"/>
    <n v="62.699399999999997"/>
    <n v="18.809819999999998"/>
  </r>
  <r>
    <n v="5687"/>
    <s v="EMEA-2020-131541"/>
    <d v="2020-07-28T00:00:00"/>
    <n v="20200728"/>
    <s v="Evan Ince"/>
    <s v="Germany"/>
    <s v="Cologne"/>
    <s v="EMEA"/>
    <s v="EU-WEST"/>
    <s v="Banco Santander"/>
    <x v="17"/>
    <s v="Finance"/>
    <s v="SMB"/>
    <s v="Storage"/>
    <s v="R4SY47CEX2"/>
    <n v="14.32"/>
    <n v="5"/>
    <n v="0.2"/>
    <n v="5.1909999999999998"/>
    <x v="39"/>
    <n v="9.1289999999999996"/>
    <n v="2.7386999999999997"/>
  </r>
  <r>
    <n v="5690"/>
    <s v="APJ-2021-119550"/>
    <d v="2021-12-26T00:00:00"/>
    <n v="20211226"/>
    <s v="Peter Quinn"/>
    <s v="Japan"/>
    <s v="Tokyo"/>
    <s v="APJ"/>
    <s v="JAPN"/>
    <s v="Walgreens"/>
    <x v="35"/>
    <s v="Retail"/>
    <s v="Enterprise"/>
    <s v="FinanceHub"/>
    <s v="ILSQ0LWUZB"/>
    <n v="275.05799999999999"/>
    <n v="3"/>
    <n v="0.3"/>
    <n v="-90.376199999999997"/>
    <x v="14"/>
    <n v="365.43419999999998"/>
    <n v="109.63025999999999"/>
  </r>
  <r>
    <n v="5691"/>
    <s v="APJ-2021-138093"/>
    <d v="2021-12-10T00:00:00"/>
    <n v="20211210"/>
    <s v="Alexandra May"/>
    <s v="China"/>
    <s v="Beijing"/>
    <s v="APJ"/>
    <s v="APAC"/>
    <s v="Walgreens"/>
    <x v="35"/>
    <s v="Retail"/>
    <s v="Strategic"/>
    <s v="ChatBot Plugin"/>
    <s v="3LZ94D860K"/>
    <n v="27.36"/>
    <n v="9"/>
    <n v="0"/>
    <n v="9.3024000000000004"/>
    <x v="14"/>
    <n v="18.057600000000001"/>
    <n v="5.4172799999999999"/>
  </r>
  <r>
    <n v="5696"/>
    <s v="AMER-2022-126165"/>
    <d v="2022-05-06T00:00:00"/>
    <n v="20220506"/>
    <s v="Nathan Hughes"/>
    <s v="United States"/>
    <s v="Los Angeles"/>
    <s v="AMER"/>
    <s v="NAMER"/>
    <s v="Nissan Motor"/>
    <x v="30"/>
    <s v="Transportation"/>
    <s v="SMB"/>
    <s v="ContactMatcher"/>
    <s v="UFUPYNTXTC"/>
    <n v="71.087999999999994"/>
    <n v="2"/>
    <n v="0.2"/>
    <n v="-1.7771999999999999"/>
    <x v="35"/>
    <n v="72.865199999999902"/>
    <n v="21.85955999999997"/>
  </r>
  <r>
    <n v="5697"/>
    <s v="APJ-2023-126123"/>
    <d v="2023-10-15T00:00:00"/>
    <n v="20231015"/>
    <s v="Madeleine Howard"/>
    <s v="Australia"/>
    <s v="Sydney"/>
    <s v="APJ"/>
    <s v="ANZ"/>
    <s v="FedEx"/>
    <x v="46"/>
    <s v="Transportation"/>
    <s v="Enterprise"/>
    <s v="ContactMatcher"/>
    <s v="5Y6BPRMGHG"/>
    <n v="27.396000000000001"/>
    <n v="9"/>
    <n v="0.8"/>
    <n v="-42.463799999999999"/>
    <x v="13"/>
    <n v="69.859800000000007"/>
    <n v="20.957940000000001"/>
  </r>
  <r>
    <n v="5699"/>
    <s v="APJ-2022-143441"/>
    <d v="2022-11-06T00:00:00"/>
    <n v="20221106"/>
    <s v="Joe Skinner"/>
    <s v="Japan"/>
    <s v="Kanagawa"/>
    <s v="APJ"/>
    <s v="JAPN"/>
    <s v="Sony"/>
    <x v="20"/>
    <s v="Tech"/>
    <s v="SMB"/>
    <s v="FinanceHub"/>
    <s v="CEOBQF8Y8F"/>
    <n v="11.84"/>
    <n v="1"/>
    <n v="0.2"/>
    <n v="4.4400000000000004"/>
    <x v="0"/>
    <n v="7.3999999999999897"/>
    <n v="2.2199999999999966"/>
  </r>
  <r>
    <n v="5700"/>
    <s v="AMER-2023-148320"/>
    <d v="2023-11-04T00:00:00"/>
    <n v="20231104"/>
    <s v="Sonia Ince"/>
    <s v="United States"/>
    <s v="Los Angeles"/>
    <s v="AMER"/>
    <s v="NAMER"/>
    <s v="Daimler"/>
    <x v="34"/>
    <s v="Transportation"/>
    <s v="SMB"/>
    <s v="Support"/>
    <s v="U6G404JP97"/>
    <n v="35.880000000000003"/>
    <n v="6"/>
    <n v="0"/>
    <n v="17.581199999999999"/>
    <x v="23"/>
    <n v="18.2988"/>
    <n v="5.4896399999999996"/>
  </r>
  <r>
    <n v="5701"/>
    <s v="AMER-2022-125661"/>
    <d v="2022-11-25T00:00:00"/>
    <n v="20221125"/>
    <s v="Zoe Bond"/>
    <s v="Mexico"/>
    <s v="Tijuana"/>
    <s v="AMER"/>
    <s v="LATAM"/>
    <s v="Walt Disney"/>
    <x v="91"/>
    <s v="Communications"/>
    <s v="Enterprise"/>
    <s v="SaaS Connector Pack - Gold"/>
    <s v="X2OURGB1AT"/>
    <n v="40.752000000000002"/>
    <n v="3"/>
    <n v="0.2"/>
    <n v="15.282"/>
    <x v="0"/>
    <n v="25.47"/>
    <n v="7.6409999999999991"/>
  </r>
  <r>
    <n v="5703"/>
    <s v="AMER-2020-123519"/>
    <d v="2020-12-14T00:00:00"/>
    <n v="20201214"/>
    <s v="Victoria Poole"/>
    <s v="Mexico"/>
    <s v="Mexico City"/>
    <s v="AMER"/>
    <s v="LATAM"/>
    <s v="Comcast"/>
    <x v="51"/>
    <s v="Communications"/>
    <s v="SMB"/>
    <s v="ChatBot Plugin"/>
    <s v="UN96T29GFU"/>
    <n v="2.6240000000000001"/>
    <n v="1"/>
    <n v="0.2"/>
    <n v="0.29520000000000002"/>
    <x v="20"/>
    <n v="2.3288000000000002"/>
    <n v="0.69864000000000004"/>
  </r>
  <r>
    <n v="5706"/>
    <s v="EMEA-2020-155593"/>
    <d v="2020-11-03T00:00:00"/>
    <n v="20201103"/>
    <s v="Simon Payne"/>
    <s v="Saudi Arabia"/>
    <s v="Jeddah"/>
    <s v="EMEA"/>
    <s v="MEA"/>
    <s v="Tyson Foods"/>
    <x v="31"/>
    <s v="Consumer Products"/>
    <s v="SMB"/>
    <s v="Support"/>
    <s v="SMMF4R7VS2"/>
    <n v="11.64"/>
    <n v="3"/>
    <n v="0"/>
    <n v="3.3755999999999999"/>
    <x v="7"/>
    <n v="8.2644000000000002"/>
    <n v="2.47932"/>
  </r>
  <r>
    <n v="5707"/>
    <s v="EMEA-2023-136000"/>
    <d v="2023-09-23T00:00:00"/>
    <n v="20230923"/>
    <s v="Carol Greene"/>
    <s v="United Kingdom"/>
    <s v="London"/>
    <s v="EMEA"/>
    <s v="UKIR"/>
    <s v="Boeing"/>
    <x v="36"/>
    <s v="Manufacturing"/>
    <s v="Strategic"/>
    <s v="ContactMatcher"/>
    <s v="XQ9PHLFEC4"/>
    <n v="40.176000000000002"/>
    <n v="3"/>
    <n v="0.2"/>
    <n v="14.563800000000001"/>
    <x v="15"/>
    <n v="25.612200000000001"/>
    <n v="7.6836599999999997"/>
  </r>
  <r>
    <n v="5708"/>
    <s v="EMEA-2021-160857"/>
    <d v="2021-05-08T00:00:00"/>
    <n v="20210508"/>
    <s v="Sarah Alsop"/>
    <s v="United Kingdom"/>
    <s v="London"/>
    <s v="EMEA"/>
    <s v="UKIR"/>
    <s v="Sysco"/>
    <x v="79"/>
    <s v="Consumer Products"/>
    <s v="SMB"/>
    <s v="SaaS Connector Pack"/>
    <s v="DCSKPFSH9J"/>
    <n v="79.44"/>
    <n v="3"/>
    <n v="0"/>
    <n v="30.187200000000001"/>
    <x v="33"/>
    <n v="49.252799999999901"/>
    <n v="14.77583999999997"/>
  </r>
  <r>
    <n v="5713"/>
    <s v="APJ-2023-115805"/>
    <d v="2023-08-01T00:00:00"/>
    <n v="20230801"/>
    <s v="Wanda Simpson"/>
    <s v="Australia"/>
    <s v="Sydney"/>
    <s v="APJ"/>
    <s v="ANZ"/>
    <s v="Marathon Petroleum"/>
    <x v="80"/>
    <s v="Energy"/>
    <s v="SMB"/>
    <s v="Site Analytics"/>
    <s v="0JZJL9B4FK"/>
    <n v="36.792000000000002"/>
    <n v="1"/>
    <n v="0.2"/>
    <n v="4.1391"/>
    <x v="43"/>
    <n v="32.652900000000002"/>
    <n v="9.7958700000000007"/>
  </r>
  <r>
    <n v="5714"/>
    <s v="EMEA-2020-143707"/>
    <d v="2020-03-01T00:00:00"/>
    <n v="20200301"/>
    <s v="Boris Baker"/>
    <s v="United Kingdom"/>
    <s v="London"/>
    <s v="EMEA"/>
    <s v="UKIR"/>
    <s v="Phillips 66"/>
    <x v="1"/>
    <s v="Energy"/>
    <s v="Enterprise"/>
    <s v="Site Analytics"/>
    <s v="JNQD79IRS6"/>
    <n v="5.94"/>
    <n v="3"/>
    <n v="0"/>
    <n v="1.6037999999999999"/>
    <x v="34"/>
    <n v="4.3361999999999998"/>
    <n v="1.3008599999999999"/>
  </r>
  <r>
    <n v="5715"/>
    <s v="EMEA-2023-116939"/>
    <d v="2023-09-26T00:00:00"/>
    <n v="20230926"/>
    <s v="Sue Anderson"/>
    <s v="Spain"/>
    <s v="Murcia"/>
    <s v="EMEA"/>
    <s v="EU-WEST"/>
    <s v="BMW"/>
    <x v="62"/>
    <s v="Manufacturing"/>
    <s v="SMB"/>
    <s v="Marketing Suite - Gold"/>
    <s v="95ED07JTWM"/>
    <n v="177.55"/>
    <n v="5"/>
    <n v="0"/>
    <n v="47.938499999999998"/>
    <x v="15"/>
    <n v="129.61150000000001"/>
    <n v="38.883450000000003"/>
  </r>
  <r>
    <n v="5716"/>
    <s v="AMER-2021-124107"/>
    <d v="2021-10-09T00:00:00"/>
    <n v="20211009"/>
    <s v="Peter Ellison"/>
    <s v="Brazil"/>
    <s v="BrasÃ­lia"/>
    <s v="AMER"/>
    <s v="LATAM"/>
    <s v="Volkswagen"/>
    <x v="58"/>
    <s v="Manufacturing"/>
    <s v="Strategic"/>
    <s v="Data Smasher"/>
    <s v="EBSDCVCP75"/>
    <n v="619.95000000000005"/>
    <n v="5"/>
    <n v="0"/>
    <n v="111.59099999999999"/>
    <x v="2"/>
    <n v="508.35899999999998"/>
    <n v="152.5077"/>
  </r>
  <r>
    <n v="5720"/>
    <s v="APJ-2023-126550"/>
    <d v="2023-03-30T00:00:00"/>
    <n v="20230330"/>
    <s v="Heather Dyer"/>
    <s v="India"/>
    <s v="Mumbai"/>
    <s v="APJ"/>
    <s v="IND"/>
    <s v="Goldman Sachs Group"/>
    <x v="70"/>
    <s v="Finance"/>
    <s v="SMB"/>
    <s v="Marketing Suite - Gold"/>
    <s v="OASCHDTHBW"/>
    <n v="81.400000000000006"/>
    <n v="5"/>
    <n v="0"/>
    <n v="21.164000000000001"/>
    <x v="42"/>
    <n v="60.235999999999997"/>
    <n v="18.070799999999998"/>
  </r>
  <r>
    <n v="5721"/>
    <s v="EMEA-2021-138674"/>
    <d v="2021-11-14T00:00:00"/>
    <n v="20211114"/>
    <s v="Melanie Sharp"/>
    <s v="Belgium"/>
    <s v="Brussels"/>
    <s v="EMEA"/>
    <s v="EU-WEST"/>
    <s v="Carrefour"/>
    <x v="10"/>
    <s v="Retail"/>
    <s v="Strategic"/>
    <s v="Storage"/>
    <s v="ALJP07N15P"/>
    <n v="8.7200000000000006"/>
    <n v="5"/>
    <n v="0.2"/>
    <n v="2.2890000000000001"/>
    <x v="6"/>
    <n v="6.431"/>
    <n v="1.9293"/>
  </r>
  <r>
    <n v="5724"/>
    <s v="AMER-2022-165820"/>
    <d v="2022-09-27T00:00:00"/>
    <n v="20220927"/>
    <s v="Austin Newman"/>
    <s v="United States"/>
    <s v="Los Angeles"/>
    <s v="AMER"/>
    <s v="NAMER"/>
    <s v="Banco Santander"/>
    <x v="17"/>
    <s v="Finance"/>
    <s v="Strategic"/>
    <s v="Support"/>
    <s v="K5Q4VHPG09"/>
    <n v="12.96"/>
    <n v="2"/>
    <n v="0"/>
    <n v="6.2207999999999997"/>
    <x v="21"/>
    <n v="6.7392000000000003"/>
    <n v="2.02176"/>
  </r>
  <r>
    <n v="5725"/>
    <s v="APJ-2020-103191"/>
    <d v="2020-09-22T00:00:00"/>
    <n v="20200922"/>
    <s v="Justin Turner"/>
    <s v="Australia"/>
    <s v="Sydney"/>
    <s v="APJ"/>
    <s v="ANZ"/>
    <s v="Panasonic"/>
    <x v="97"/>
    <s v="Tech"/>
    <s v="Strategic"/>
    <s v="Marketing Suite - Gold"/>
    <s v="6L99VGLAT2"/>
    <n v="331.536"/>
    <n v="3"/>
    <n v="0.2"/>
    <n v="-82.884"/>
    <x v="30"/>
    <n v="414.42"/>
    <n v="124.32599999999999"/>
  </r>
  <r>
    <n v="5726"/>
    <s v="EMEA-2021-103933"/>
    <d v="2021-09-25T00:00:00"/>
    <n v="20210925"/>
    <s v="Carol James"/>
    <s v="United Kingdom"/>
    <s v="London"/>
    <s v="EMEA"/>
    <s v="UKIR"/>
    <s v="AmerisourceBergen"/>
    <x v="52"/>
    <s v="Healthcare"/>
    <s v="Strategic"/>
    <s v="Data Smasher"/>
    <s v="W0GT7OOHXY"/>
    <n v="899.91"/>
    <n v="9"/>
    <n v="0"/>
    <n v="395.96039999999999"/>
    <x v="11"/>
    <n v="503.94959999999998"/>
    <n v="151.18487999999999"/>
  </r>
  <r>
    <n v="5727"/>
    <s v="APJ-2021-110548"/>
    <d v="2021-05-04T00:00:00"/>
    <n v="20210504"/>
    <s v="Nicholas Paterson"/>
    <s v="Japan"/>
    <s v="Tokyo"/>
    <s v="APJ"/>
    <s v="JAPN"/>
    <s v="Walt Disney"/>
    <x v="91"/>
    <s v="Communications"/>
    <s v="Strategic"/>
    <s v="Site Analytics"/>
    <s v="IMGK6WSMIC"/>
    <n v="946.34400000000005"/>
    <n v="7"/>
    <n v="0.2"/>
    <n v="118.29300000000001"/>
    <x v="33"/>
    <n v="828.05100000000004"/>
    <n v="248.4153"/>
  </r>
  <r>
    <n v="5728"/>
    <s v="EMEA-2023-117324"/>
    <d v="2023-12-09T00:00:00"/>
    <n v="20231209"/>
    <s v="Oliver Bond"/>
    <s v="Italy"/>
    <s v="Naples"/>
    <s v="EMEA"/>
    <s v="EU"/>
    <s v="UnitedHealth Group"/>
    <x v="81"/>
    <s v="Healthcare"/>
    <s v="SMB"/>
    <s v="Data Smasher"/>
    <s v="G4SMYRMOHV"/>
    <n v="178.11"/>
    <n v="3"/>
    <n v="0"/>
    <n v="32.059800000000003"/>
    <x v="22"/>
    <n v="146.05019999999999"/>
    <n v="43.815059999999995"/>
  </r>
  <r>
    <n v="5733"/>
    <s v="EMEA-2023-143574"/>
    <d v="2023-06-30T00:00:00"/>
    <n v="20230630"/>
    <s v="Carol James"/>
    <s v="Saudi Arabia"/>
    <s v="Jeddah"/>
    <s v="EMEA"/>
    <s v="MEA"/>
    <s v="AmerisourceBergen"/>
    <x v="52"/>
    <s v="Healthcare"/>
    <s v="Strategic"/>
    <s v="Marketing Suite"/>
    <s v="S1RR8ZXE2L"/>
    <n v="638.82000000000005"/>
    <n v="9"/>
    <n v="0"/>
    <n v="185.2578"/>
    <x v="27"/>
    <n v="453.56220000000002"/>
    <n v="136.06865999999999"/>
  </r>
  <r>
    <n v="5736"/>
    <s v="EMEA-2020-111773"/>
    <d v="2020-06-29T00:00:00"/>
    <n v="20200629"/>
    <s v="Kimberly Harris"/>
    <s v="United Kingdom"/>
    <s v="London"/>
    <s v="EMEA"/>
    <s v="UKIR"/>
    <s v="Intel"/>
    <x v="14"/>
    <s v="Tech"/>
    <s v="SMB"/>
    <s v="ContactMatcher"/>
    <s v="HCM9BXIEAJ"/>
    <n v="13.92"/>
    <n v="3"/>
    <n v="0.2"/>
    <n v="4.8719999999999999"/>
    <x v="3"/>
    <n v="9.048"/>
    <n v="2.7143999999999999"/>
  </r>
  <r>
    <n v="5737"/>
    <s v="AMER-2020-148614"/>
    <d v="2020-01-21T00:00:00"/>
    <n v="20200121"/>
    <s v="Donna Hemmings"/>
    <s v="United States"/>
    <s v="New York City"/>
    <s v="AMER"/>
    <s v="NAMER"/>
    <s v="Engie"/>
    <x v="4"/>
    <s v="Energy"/>
    <s v="SMB"/>
    <s v="Support"/>
    <s v="9XMCW2WLJ7"/>
    <n v="19.36"/>
    <n v="2"/>
    <n v="0"/>
    <n v="9.2927999999999997"/>
    <x v="46"/>
    <n v="10.0672"/>
    <n v="3.0201599999999997"/>
  </r>
  <r>
    <n v="5739"/>
    <s v="AMER-2023-156139"/>
    <d v="2023-01-01T00:00:00"/>
    <n v="20230101"/>
    <s v="Rachel Blake"/>
    <s v="United States"/>
    <s v="Los Angeles"/>
    <s v="AMER"/>
    <s v="NAMER"/>
    <s v="Humana"/>
    <x v="63"/>
    <s v="Healthcare"/>
    <s v="SMB"/>
    <s v="ContactMatcher"/>
    <s v="C95GE6WOIX"/>
    <n v="38.375999999999998"/>
    <n v="3"/>
    <n v="0.2"/>
    <n v="13.4316"/>
    <x v="44"/>
    <n v="24.944399999999899"/>
    <n v="7.4833199999999689"/>
  </r>
  <r>
    <n v="5740"/>
    <s v="AMER-2023-147886"/>
    <d v="2023-03-29T00:00:00"/>
    <n v="20230329"/>
    <s v="Gavin Clark"/>
    <s v="United States"/>
    <s v="Columbia"/>
    <s v="AMER"/>
    <s v="NAMER"/>
    <s v="Nestle"/>
    <x v="38"/>
    <s v="Consumer Products"/>
    <s v="Strategic"/>
    <s v="Support"/>
    <s v="SYEQGYY96D"/>
    <n v="12.96"/>
    <n v="2"/>
    <n v="0"/>
    <n v="6.3503999999999996"/>
    <x v="42"/>
    <n v="6.6096000000000004"/>
    <n v="1.98288"/>
  </r>
  <r>
    <n v="5747"/>
    <s v="EMEA-2022-113733"/>
    <d v="2022-12-09T00:00:00"/>
    <n v="20221209"/>
    <s v="Harry Brown"/>
    <s v="Sweden"/>
    <s v="Uppsala"/>
    <s v="EMEA"/>
    <s v="NOR"/>
    <s v="Bank of America Corp."/>
    <x v="22"/>
    <s v="Finance"/>
    <s v="SMB"/>
    <s v="Site Analytics"/>
    <s v="DJMKSGQ6SY"/>
    <n v="249.584"/>
    <n v="2"/>
    <n v="0.2"/>
    <n v="31.198"/>
    <x v="5"/>
    <n v="218.386"/>
    <n v="65.515799999999999"/>
  </r>
  <r>
    <n v="5750"/>
    <s v="EMEA-2023-104913"/>
    <d v="2023-11-19T00:00:00"/>
    <n v="20231119"/>
    <s v="Audrey Hardacre"/>
    <s v="United Kingdom"/>
    <s v="Newcastle"/>
    <s v="EMEA"/>
    <s v="UKIR"/>
    <s v="Trafigura Group"/>
    <x v="40"/>
    <s v="Finance"/>
    <s v="SMB"/>
    <s v="Site Analytics"/>
    <s v="VBXRFXIWBP"/>
    <n v="74.95"/>
    <n v="5"/>
    <n v="0"/>
    <n v="36.725499999999997"/>
    <x v="23"/>
    <n v="38.224499999999999"/>
    <n v="11.46735"/>
  </r>
  <r>
    <n v="5751"/>
    <s v="APJ-2020-145800"/>
    <d v="2020-05-30T00:00:00"/>
    <n v="20200530"/>
    <s v="Kylie Lee"/>
    <s v="Australia"/>
    <s v="Brisbane"/>
    <s v="APJ"/>
    <s v="ANZ"/>
    <s v="Engie"/>
    <x v="4"/>
    <s v="Energy"/>
    <s v="SMB"/>
    <s v="ContactMatcher"/>
    <s v="KZWLW5ECIJ"/>
    <n v="355.45499999999998"/>
    <n v="3"/>
    <n v="0.5"/>
    <n v="-184.8366"/>
    <x v="8"/>
    <n v="540.29160000000002"/>
    <n v="162.08748"/>
  </r>
  <r>
    <n v="5752"/>
    <s v="AMER-2022-125850"/>
    <d v="2022-01-22T00:00:00"/>
    <n v="20220122"/>
    <s v="Liam Paige"/>
    <s v="United States"/>
    <s v="Seattle"/>
    <s v="AMER"/>
    <s v="NAMER"/>
    <s v="Allianz"/>
    <x v="65"/>
    <s v="Finance"/>
    <s v="SMB"/>
    <s v="FinanceHub"/>
    <s v="LVXY1R7P88"/>
    <n v="44.4"/>
    <n v="3"/>
    <n v="0"/>
    <n v="22.2"/>
    <x v="12"/>
    <n v="22.2"/>
    <n v="6.6599999999999993"/>
  </r>
  <r>
    <n v="5754"/>
    <s v="EMEA-2022-118514"/>
    <d v="2022-02-03T00:00:00"/>
    <n v="20220203"/>
    <s v="Jan White"/>
    <s v="Ireland"/>
    <s v="Cork"/>
    <s v="EMEA"/>
    <s v="UKIR"/>
    <s v="Lukoil"/>
    <x v="86"/>
    <s v="Energy"/>
    <s v="SMB"/>
    <s v="FinanceHub"/>
    <s v="B5XLUG85IJ"/>
    <n v="866.4"/>
    <n v="4"/>
    <n v="0"/>
    <n v="225.26400000000001"/>
    <x v="47"/>
    <n v="641.13599999999997"/>
    <n v="192.34079999999997"/>
  </r>
  <r>
    <n v="5755"/>
    <s v="EMEA-2021-150749"/>
    <d v="2021-03-29T00:00:00"/>
    <n v="20210329"/>
    <s v="Diane Buckland"/>
    <s v="Spain"/>
    <s v="Barcelona"/>
    <s v="EMEA"/>
    <s v="EU-WEST"/>
    <s v="Ford Motor"/>
    <x v="72"/>
    <s v="Manufacturing"/>
    <s v="SMB"/>
    <s v="ChatBot Plugin"/>
    <s v="RYFRW1ZH49"/>
    <n v="5.56"/>
    <n v="2"/>
    <n v="0"/>
    <n v="1.4456"/>
    <x v="29"/>
    <n v="4.1143999999999998"/>
    <n v="1.2343199999999999"/>
  </r>
  <r>
    <n v="5756"/>
    <s v="APJ-2020-163748"/>
    <d v="2020-10-14T00:00:00"/>
    <n v="20201014"/>
    <s v="Luke Ross"/>
    <s v="Japan"/>
    <s v="Saitama"/>
    <s v="APJ"/>
    <s v="JAPN"/>
    <s v="Philip Morris International"/>
    <x v="39"/>
    <s v="Consumer Products"/>
    <s v="SMB"/>
    <s v="OneView"/>
    <s v="HR65DZHLGJ"/>
    <n v="3.16"/>
    <n v="4"/>
    <n v="0.8"/>
    <n v="-8.532"/>
    <x v="18"/>
    <n v="11.692"/>
    <n v="3.5076000000000001"/>
  </r>
  <r>
    <n v="5758"/>
    <s v="EMEA-2021-119634"/>
    <d v="2021-08-11T00:00:00"/>
    <n v="20210811"/>
    <s v="Andrea Hunter"/>
    <s v="Sweden"/>
    <s v="Stockholm"/>
    <s v="EMEA"/>
    <s v="NOR"/>
    <s v="Alphabet"/>
    <x v="92"/>
    <s v="Tech"/>
    <s v="SMB"/>
    <s v="SaaS Connector Pack"/>
    <s v="BDN1SMLKJ8"/>
    <n v="46.152000000000001"/>
    <n v="3"/>
    <n v="0.2"/>
    <n v="12.1149"/>
    <x v="37"/>
    <n v="34.037100000000002"/>
    <n v="10.211130000000001"/>
  </r>
  <r>
    <n v="5759"/>
    <s v="EMEA-2021-149300"/>
    <d v="2021-11-22T00:00:00"/>
    <n v="20211122"/>
    <s v="Thomas Hodges"/>
    <s v="Germany"/>
    <s v="Hanover"/>
    <s v="EMEA"/>
    <s v="EU-WEST"/>
    <s v="BNP Paribas"/>
    <x v="3"/>
    <s v="Finance"/>
    <s v="SMB"/>
    <s v="Big Ol Database"/>
    <s v="7ZR712T47S"/>
    <n v="32.984999999999999"/>
    <n v="3"/>
    <n v="0.5"/>
    <n v="-1.9791000000000001"/>
    <x v="6"/>
    <n v="34.964100000000002"/>
    <n v="10.489230000000001"/>
  </r>
  <r>
    <n v="5760"/>
    <s v="AMER-2022-111528"/>
    <d v="2022-12-31T00:00:00"/>
    <n v="20221231"/>
    <s v="Oliver King"/>
    <s v="United States"/>
    <s v="New York City"/>
    <s v="AMER"/>
    <s v="NAMER"/>
    <s v="Sysco"/>
    <x v="79"/>
    <s v="Consumer Products"/>
    <s v="Enterprise"/>
    <s v="Marketing Suite - Gold"/>
    <s v="4HT49ZMQW7"/>
    <n v="481.32"/>
    <n v="4"/>
    <n v="0"/>
    <n v="125.14319999999999"/>
    <x v="5"/>
    <n v="356.17680000000001"/>
    <n v="106.85304000000001"/>
  </r>
  <r>
    <n v="5762"/>
    <s v="AMER-2023-158169"/>
    <d v="2023-08-13T00:00:00"/>
    <n v="20230813"/>
    <s v="Amelia Chapman"/>
    <s v="United States"/>
    <s v="Charlotte"/>
    <s v="AMER"/>
    <s v="NAMER"/>
    <s v="Bosch"/>
    <x v="76"/>
    <s v="Tech"/>
    <s v="SMB"/>
    <s v="OneView"/>
    <s v="8C03FMHXQT"/>
    <n v="542.94000000000005"/>
    <n v="3"/>
    <n v="0"/>
    <n v="152.0232"/>
    <x v="43"/>
    <n v="390.91680000000002"/>
    <n v="117.27504"/>
  </r>
  <r>
    <n v="5764"/>
    <s v="EMEA-2021-162047"/>
    <d v="2021-11-03T00:00:00"/>
    <n v="20211103"/>
    <s v="Diana Ince"/>
    <s v="United Kingdom"/>
    <s v="Newcastle"/>
    <s v="EMEA"/>
    <s v="UKIR"/>
    <s v="Humana"/>
    <x v="63"/>
    <s v="Healthcare"/>
    <s v="Strategic"/>
    <s v="FinanceHub"/>
    <s v="LYTK4BYHUC"/>
    <n v="1448.82"/>
    <n v="10"/>
    <n v="0.1"/>
    <n v="209.274"/>
    <x v="6"/>
    <n v="1239.54599999999"/>
    <n v="371.86379999999701"/>
  </r>
  <r>
    <n v="5765"/>
    <s v="AMER-2021-117772"/>
    <d v="2021-09-10T00:00:00"/>
    <n v="20210910"/>
    <s v="Alexandra Morrison"/>
    <s v="Canada"/>
    <s v="Toronto"/>
    <s v="AMER"/>
    <s v="NAMER"/>
    <s v="Humana"/>
    <x v="63"/>
    <s v="Healthcare"/>
    <s v="SMB"/>
    <s v="Marketing Suite - Gold"/>
    <s v="8SZ9EQ8V84"/>
    <n v="353.88"/>
    <n v="6"/>
    <n v="0"/>
    <n v="17.693999999999999"/>
    <x v="11"/>
    <n v="336.18599999999998"/>
    <n v="100.85579999999999"/>
  </r>
  <r>
    <n v="5766"/>
    <s v="AMER-2020-126340"/>
    <d v="2020-11-08T00:00:00"/>
    <n v="20201108"/>
    <s v="Jonathan Ferguson"/>
    <s v="United States"/>
    <s v="Tucson"/>
    <s v="AMER"/>
    <s v="NAMER"/>
    <s v="McKesson"/>
    <x v="12"/>
    <s v="Consumer Products"/>
    <s v="SMB"/>
    <s v="Site Analytics"/>
    <s v="RRL1K4M19C"/>
    <n v="333.57600000000002"/>
    <n v="3"/>
    <n v="0.2"/>
    <n v="25.0182"/>
    <x v="7"/>
    <n v="308.55779999999999"/>
    <n v="92.567339999999987"/>
  </r>
  <r>
    <n v="5767"/>
    <s v="APJ-2022-149685"/>
    <d v="2022-10-09T00:00:00"/>
    <n v="20221009"/>
    <s v="Sebastian Abraham"/>
    <s v="Japan"/>
    <s v="Osaka"/>
    <s v="APJ"/>
    <s v="JAPN"/>
    <s v="Daimler"/>
    <x v="34"/>
    <s v="Transportation"/>
    <s v="Enterprise"/>
    <s v="FinanceHub"/>
    <s v="TYL21Y6101"/>
    <n v="60.143999999999998"/>
    <n v="6"/>
    <n v="0.2"/>
    <n v="20.2986"/>
    <x v="32"/>
    <n v="39.845399999999998"/>
    <n v="11.953619999999999"/>
  </r>
  <r>
    <n v="5768"/>
    <s v="APJ-2023-126396"/>
    <d v="2023-09-09T00:00:00"/>
    <n v="20230909"/>
    <s v="Luke Rutherford"/>
    <s v="Japan"/>
    <s v="Tokyo"/>
    <s v="APJ"/>
    <s v="JAPN"/>
    <s v="Safeway"/>
    <x v="98"/>
    <s v="Retail"/>
    <s v="Strategic"/>
    <s v="Data Smasher"/>
    <s v="JBUAHBSCFG"/>
    <n v="85.2"/>
    <n v="6"/>
    <n v="0.2"/>
    <n v="20.234999999999999"/>
    <x v="15"/>
    <n v="64.965000000000003"/>
    <n v="19.4895"/>
  </r>
  <r>
    <n v="5769"/>
    <s v="APJ-2021-154900"/>
    <d v="2021-02-25T00:00:00"/>
    <n v="20210225"/>
    <s v="Victoria Poole"/>
    <s v="South Korea"/>
    <s v="Gwangju"/>
    <s v="APJ"/>
    <s v="APAC"/>
    <s v="Comcast"/>
    <x v="51"/>
    <s v="Communications"/>
    <s v="SMB"/>
    <s v="FinanceHub"/>
    <s v="1V8W374EU9"/>
    <n v="3.15"/>
    <n v="1"/>
    <n v="0"/>
    <n v="1.512"/>
    <x v="36"/>
    <n v="1.6379999999999999"/>
    <n v="0.49139999999999995"/>
  </r>
  <r>
    <n v="5771"/>
    <s v="AMER-2021-103835"/>
    <d v="2021-09-24T00:00:00"/>
    <n v="20210924"/>
    <s v="Carol Greene"/>
    <s v="United States"/>
    <s v="New York City"/>
    <s v="AMER"/>
    <s v="NAMER"/>
    <s v="Boeing"/>
    <x v="36"/>
    <s v="Manufacturing"/>
    <s v="Strategic"/>
    <s v="SaaS Connector Pack"/>
    <s v="7ZK59K08DC"/>
    <n v="14.91"/>
    <n v="3"/>
    <n v="0"/>
    <n v="4.6220999999999997"/>
    <x v="11"/>
    <n v="10.2879"/>
    <n v="3.0863700000000001"/>
  </r>
  <r>
    <n v="5773"/>
    <s v="EMEA-2021-158939"/>
    <d v="2021-11-26T00:00:00"/>
    <n v="20211126"/>
    <s v="Lily Paterson"/>
    <s v="Poland"/>
    <s v="Warsaw"/>
    <s v="EMEA"/>
    <s v="EU-WEST"/>
    <s v="Carrefour"/>
    <x v="10"/>
    <s v="Retail"/>
    <s v="Strategic"/>
    <s v="Alchemy"/>
    <s v="GRX24QN0OQ"/>
    <n v="599.99"/>
    <n v="1"/>
    <n v="0"/>
    <n v="233.99610000000001"/>
    <x v="6"/>
    <n v="365.9939"/>
    <n v="109.79817"/>
  </r>
  <r>
    <n v="5774"/>
    <s v="APJ-2022-117408"/>
    <d v="2022-09-01T00:00:00"/>
    <n v="20220901"/>
    <s v="Michelle Thomson"/>
    <s v="Japan"/>
    <s v="Kyoto"/>
    <s v="APJ"/>
    <s v="JAPN"/>
    <s v="Anthem"/>
    <x v="84"/>
    <s v="Healthcare"/>
    <s v="SMB"/>
    <s v="Marketing Suite - Gold"/>
    <s v="CKLMY9GRMQ"/>
    <n v="23.968"/>
    <n v="2"/>
    <n v="0.2"/>
    <n v="2.3967999999999998"/>
    <x v="21"/>
    <n v="21.571200000000001"/>
    <n v="6.4713599999999998"/>
  </r>
  <r>
    <n v="5775"/>
    <s v="AMER-2022-142398"/>
    <d v="2022-04-13T00:00:00"/>
    <n v="20220413"/>
    <s v="Gabrielle Dowd"/>
    <s v="United States"/>
    <s v="New York City"/>
    <s v="AMER"/>
    <s v="NAMER"/>
    <s v="Mondelez International"/>
    <x v="25"/>
    <s v="Consumer Products"/>
    <s v="SMB"/>
    <s v="FinanceHub"/>
    <s v="3JGGLG8WMU"/>
    <n v="638.28800000000001"/>
    <n v="7"/>
    <n v="0.2"/>
    <n v="-31.914400000000001"/>
    <x v="25"/>
    <n v="670.20240000000001"/>
    <n v="201.06072"/>
  </r>
  <r>
    <n v="5777"/>
    <s v="EMEA-2022-105277"/>
    <d v="2022-12-05T00:00:00"/>
    <n v="20221205"/>
    <s v="Sebastian Sharp"/>
    <s v="United Kingdom"/>
    <s v="Cardiff"/>
    <s v="EMEA"/>
    <s v="UKIR"/>
    <s v="ConocoPhillips"/>
    <x v="75"/>
    <s v="Energy"/>
    <s v="SMB"/>
    <s v="ContactMatcher"/>
    <s v="RV2AGIM0CB"/>
    <n v="15.528"/>
    <n v="3"/>
    <n v="0.2"/>
    <n v="5.8230000000000004"/>
    <x v="5"/>
    <n v="9.7050000000000001"/>
    <n v="2.9114999999999998"/>
  </r>
  <r>
    <n v="5778"/>
    <s v="AMER-2022-112060"/>
    <d v="2022-12-05T00:00:00"/>
    <n v="20221205"/>
    <s v="Liam Burgess"/>
    <s v="United States"/>
    <s v="Los Angeles"/>
    <s v="AMER"/>
    <s v="NAMER"/>
    <s v="Toyota Motor"/>
    <x v="7"/>
    <s v="Manufacturing"/>
    <s v="SMB"/>
    <s v="Support"/>
    <s v="FH4S99EKGL"/>
    <n v="104.85"/>
    <n v="1"/>
    <n v="0"/>
    <n v="50.328000000000003"/>
    <x v="5"/>
    <n v="54.521999999999899"/>
    <n v="16.356599999999968"/>
  </r>
  <r>
    <n v="5779"/>
    <s v="AMER-2020-105270"/>
    <d v="2020-11-11T00:00:00"/>
    <n v="20201111"/>
    <s v="Stephen Dyer"/>
    <s v="United States"/>
    <s v="New York City"/>
    <s v="AMER"/>
    <s v="NAMER"/>
    <s v="AT&amp;T"/>
    <x v="60"/>
    <s v="Communications"/>
    <s v="SMB"/>
    <s v="ChatBot Plugin"/>
    <s v="4U36TFX09D"/>
    <n v="30.48"/>
    <n v="3"/>
    <n v="0"/>
    <n v="7.9248000000000003"/>
    <x v="7"/>
    <n v="22.555199999999999"/>
    <n v="6.7665599999999992"/>
  </r>
  <r>
    <n v="5781"/>
    <s v="AMER-2021-159513"/>
    <d v="2021-04-02T00:00:00"/>
    <n v="20210402"/>
    <s v="Una Poole"/>
    <s v="United States"/>
    <s v="New York City"/>
    <s v="AMER"/>
    <s v="NAMER"/>
    <s v="Exxon Mobil"/>
    <x v="83"/>
    <s v="Energy"/>
    <s v="SMB"/>
    <s v="Big Ol Database"/>
    <s v="1XYBVTSO22"/>
    <n v="71.975999999999999"/>
    <n v="3"/>
    <n v="0.2"/>
    <n v="24.291899999999998"/>
    <x v="19"/>
    <n v="47.684100000000001"/>
    <n v="14.30523"/>
  </r>
  <r>
    <n v="5782"/>
    <s v="AMER-2021-155586"/>
    <d v="2021-12-12T00:00:00"/>
    <n v="20211212"/>
    <s v="Warren Hemmings"/>
    <s v="United States"/>
    <s v="Springfield"/>
    <s v="AMER"/>
    <s v="NAMER"/>
    <s v="Prudential Financial"/>
    <x v="43"/>
    <s v="Finance"/>
    <s v="SMB"/>
    <s v="ChatBot Plugin"/>
    <s v="R75OAXCNCC"/>
    <n v="2.21"/>
    <n v="1"/>
    <n v="0"/>
    <n v="0.59670000000000001"/>
    <x v="14"/>
    <n v="1.6133"/>
    <n v="0.48398999999999998"/>
  </r>
  <r>
    <n v="5785"/>
    <s v="EMEA-2023-141117"/>
    <d v="2023-10-03T00:00:00"/>
    <n v="20231003"/>
    <s v="Sam Lawrence"/>
    <s v="Belgium"/>
    <s v="Brussels"/>
    <s v="EMEA"/>
    <s v="EU-WEST"/>
    <s v="Cisco Systems"/>
    <x v="42"/>
    <s v="Tech"/>
    <s v="SMB"/>
    <s v="Marketing Suite"/>
    <s v="YWAYWO6M8Q"/>
    <n v="217.76400000000001"/>
    <n v="6"/>
    <n v="0.7"/>
    <n v="-384.71640000000002"/>
    <x v="13"/>
    <n v="602.48040000000003"/>
    <n v="180.74412000000001"/>
  </r>
  <r>
    <n v="5789"/>
    <s v="EMEA-2023-115070"/>
    <d v="2023-04-11T00:00:00"/>
    <n v="20230411"/>
    <s v="Oliver Cornish"/>
    <s v="Germany"/>
    <s v="Berlin"/>
    <s v="EMEA"/>
    <s v="EU-WEST"/>
    <s v="BMW"/>
    <x v="62"/>
    <s v="Manufacturing"/>
    <s v="Strategic"/>
    <s v="SaaS Connector Pack"/>
    <s v="GOU7VJ85M7"/>
    <n v="12.32"/>
    <n v="5"/>
    <n v="0.2"/>
    <n v="1.8480000000000001"/>
    <x v="4"/>
    <n v="10.472"/>
    <n v="3.1415999999999999"/>
  </r>
  <r>
    <n v="5791"/>
    <s v="AMER-2023-140186"/>
    <d v="2023-09-30T00:00:00"/>
    <n v="20230930"/>
    <s v="Charles Churchill"/>
    <s v="United States"/>
    <s v="Indianapolis"/>
    <s v="AMER"/>
    <s v="NAMER"/>
    <s v="Lowes"/>
    <x v="71"/>
    <s v="Retail"/>
    <s v="SMB"/>
    <s v="Storage"/>
    <s v="BUQ2I0PHIP"/>
    <n v="35"/>
    <n v="7"/>
    <n v="0"/>
    <n v="16.8"/>
    <x v="15"/>
    <n v="18.2"/>
    <n v="5.46"/>
  </r>
  <r>
    <n v="5796"/>
    <s v="EMEA-2020-124856"/>
    <d v="2020-09-29T00:00:00"/>
    <n v="20200929"/>
    <s v="Cameron Lawrence"/>
    <s v="United Kingdom"/>
    <s v="London"/>
    <s v="EMEA"/>
    <s v="UKIR"/>
    <s v="Huawei"/>
    <x v="93"/>
    <s v="Tech"/>
    <s v="SMB"/>
    <s v="Marketing Suite - Gold"/>
    <s v="CZ72TLM0NE"/>
    <n v="1395.54"/>
    <n v="9"/>
    <n v="0"/>
    <n v="362.84039999999999"/>
    <x v="30"/>
    <n v="1032.6995999999999"/>
    <n v="309.80987999999996"/>
  </r>
  <r>
    <n v="5800"/>
    <s v="APJ-2020-166716"/>
    <d v="2020-08-20T00:00:00"/>
    <n v="20200820"/>
    <s v="Ruth McGrath"/>
    <s v="Australia"/>
    <s v="Sydney"/>
    <s v="APJ"/>
    <s v="ANZ"/>
    <s v="PepsiCo"/>
    <x v="88"/>
    <s v="Consumer Products"/>
    <s v="SMB"/>
    <s v="FinanceHub"/>
    <s v="W2J9IZ16VW"/>
    <n v="421.37200000000001"/>
    <n v="2"/>
    <n v="0.3"/>
    <n v="-6.0195999999999996"/>
    <x v="9"/>
    <n v="427.39159999999998"/>
    <n v="128.21747999999999"/>
  </r>
  <r>
    <n v="5801"/>
    <s v="APJ-2020-123225"/>
    <d v="2020-07-11T00:00:00"/>
    <n v="20200711"/>
    <s v="Gabrielle Russell"/>
    <s v="Japan"/>
    <s v="Shizuoka"/>
    <s v="APJ"/>
    <s v="JAPN"/>
    <s v="Engie"/>
    <x v="4"/>
    <s v="Energy"/>
    <s v="SMB"/>
    <s v="Site Analytics"/>
    <s v="HQ7AQPZV4U"/>
    <n v="575.96799999999996"/>
    <n v="4"/>
    <n v="0.2"/>
    <n v="43.197600000000001"/>
    <x v="39"/>
    <n v="532.7704"/>
    <n v="159.83112"/>
  </r>
  <r>
    <n v="5803"/>
    <s v="AMER-2021-163440"/>
    <d v="2021-03-22T00:00:00"/>
    <n v="20210322"/>
    <s v="William Alsop"/>
    <s v="United States"/>
    <s v="Nashville"/>
    <s v="AMER"/>
    <s v="NAMER"/>
    <s v="Mondelez International"/>
    <x v="25"/>
    <s v="Consumer Products"/>
    <s v="SMB"/>
    <s v="Site Analytics"/>
    <s v="W0ZWO1YCKH"/>
    <n v="15.984"/>
    <n v="2"/>
    <n v="0.2"/>
    <n v="1.1988000000000001"/>
    <x v="29"/>
    <n v="14.7852"/>
    <n v="4.4355599999999997"/>
  </r>
  <r>
    <n v="5804"/>
    <s v="AMER-2023-106796"/>
    <d v="2023-05-13T00:00:00"/>
    <n v="20230513"/>
    <s v="Oliver King"/>
    <s v="Mexico"/>
    <s v="Toluca"/>
    <s v="AMER"/>
    <s v="LATAM"/>
    <s v="Sysco"/>
    <x v="79"/>
    <s v="Consumer Products"/>
    <s v="Enterprise"/>
    <s v="ChatBot Plugin"/>
    <s v="HE1R1T2D4D"/>
    <n v="10.272"/>
    <n v="3"/>
    <n v="0.2"/>
    <n v="1.1556"/>
    <x v="24"/>
    <n v="9.1164000000000005"/>
    <n v="2.7349200000000002"/>
  </r>
  <r>
    <n v="5805"/>
    <s v="APJ-2023-113873"/>
    <d v="2023-11-14T00:00:00"/>
    <n v="20231114"/>
    <s v="Justin Walsh"/>
    <s v="Japan"/>
    <s v="Aichi"/>
    <s v="APJ"/>
    <s v="JAPN"/>
    <s v="Tyson Foods"/>
    <x v="31"/>
    <s v="Consumer Products"/>
    <s v="Strategic"/>
    <s v="Marketing Suite - Gold"/>
    <s v="KF5R56CX5S"/>
    <n v="61.792000000000002"/>
    <n v="4"/>
    <n v="0.2"/>
    <n v="6.1791999999999998"/>
    <x v="23"/>
    <n v="55.6128"/>
    <n v="16.68384"/>
  </r>
  <r>
    <n v="5807"/>
    <s v="EMEA-2022-149783"/>
    <d v="2022-09-05T00:00:00"/>
    <n v="20220905"/>
    <s v="Molly Rees"/>
    <s v="South Africa"/>
    <s v="Johannesburg"/>
    <s v="EMEA"/>
    <s v="MEA"/>
    <s v="Goldman Sachs Group"/>
    <x v="70"/>
    <s v="Finance"/>
    <s v="SMB"/>
    <s v="Support"/>
    <s v="LAQTVMKMY3"/>
    <n v="12.192"/>
    <n v="3"/>
    <n v="0.2"/>
    <n v="4.1147999999999998"/>
    <x v="21"/>
    <n v="8.0771999999999995"/>
    <n v="2.4231599999999998"/>
  </r>
  <r>
    <n v="5810"/>
    <s v="EMEA-2022-125017"/>
    <d v="2022-02-06T00:00:00"/>
    <n v="20220206"/>
    <s v="James Butler"/>
    <s v="South Africa"/>
    <s v="Johannesburg"/>
    <s v="EMEA"/>
    <s v="MEA"/>
    <s v="Berkshire Hathaway"/>
    <x v="90"/>
    <s v="Finance"/>
    <s v="Strategic"/>
    <s v="SaaS Connector Pack"/>
    <s v="WZ1JMAR7EN"/>
    <n v="132.22399999999999"/>
    <n v="4"/>
    <n v="0.2"/>
    <n v="-18.180800000000001"/>
    <x v="47"/>
    <n v="150.40479999999999"/>
    <n v="45.12144"/>
  </r>
  <r>
    <n v="5811"/>
    <s v="AMER-2021-163279"/>
    <d v="2021-03-22T00:00:00"/>
    <n v="20210322"/>
    <s v="Faith Blake"/>
    <s v="United States"/>
    <s v="Seattle"/>
    <s v="AMER"/>
    <s v="NAMER"/>
    <s v="Bank of America Corp."/>
    <x v="22"/>
    <s v="Finance"/>
    <s v="Strategic"/>
    <s v="Support"/>
    <s v="FKFSGAHBRM"/>
    <n v="105.52"/>
    <n v="4"/>
    <n v="0"/>
    <n v="48.539200000000001"/>
    <x v="29"/>
    <n v="56.980799999999903"/>
    <n v="17.094239999999971"/>
  </r>
  <r>
    <n v="5814"/>
    <s v="EMEA-2021-150196"/>
    <d v="2021-07-02T00:00:00"/>
    <n v="20210702"/>
    <s v="Andrew Lee"/>
    <s v="United Kingdom"/>
    <s v="London"/>
    <s v="EMEA"/>
    <s v="UKIR"/>
    <s v="United Parcel Service"/>
    <x v="66"/>
    <s v="Transportation"/>
    <s v="Enterprise"/>
    <s v="Support"/>
    <s v="UW5M75UTYQ"/>
    <n v="19.440000000000001"/>
    <n v="3"/>
    <n v="0"/>
    <n v="9.3312000000000008"/>
    <x v="38"/>
    <n v="10.1088"/>
    <n v="3.0326400000000002"/>
  </r>
  <r>
    <n v="5815"/>
    <s v="EMEA-2021-106495"/>
    <d v="2021-06-15T00:00:00"/>
    <n v="20210615"/>
    <s v="Adrian Clarkson"/>
    <s v="Germany"/>
    <s v="Cologne"/>
    <s v="EMEA"/>
    <s v="EU-WEST"/>
    <s v="Allstate"/>
    <x v="61"/>
    <s v="Finance"/>
    <s v="SMB"/>
    <s v="Data Smasher"/>
    <s v="DZY2Z6ZW7D"/>
    <n v="11.672000000000001"/>
    <n v="1"/>
    <n v="0.2"/>
    <n v="-0.72950000000000004"/>
    <x v="40"/>
    <n v="12.4015"/>
    <n v="3.72045"/>
  </r>
  <r>
    <n v="5816"/>
    <s v="EMEA-2020-124730"/>
    <d v="2020-11-26T00:00:00"/>
    <n v="20201126"/>
    <s v="Dominic Duncan"/>
    <s v="United Kingdom"/>
    <s v="Birmingham"/>
    <s v="EMEA"/>
    <s v="UKIR"/>
    <s v="Oracle"/>
    <x v="29"/>
    <s v="Tech"/>
    <s v="SMB"/>
    <s v="Site Analytics"/>
    <s v="9YC1YL60WD"/>
    <n v="279.95999999999998"/>
    <n v="4"/>
    <n v="0"/>
    <n v="78.388800000000003"/>
    <x v="7"/>
    <n v="201.57119999999901"/>
    <n v="60.471359999999699"/>
  </r>
  <r>
    <n v="5821"/>
    <s v="AMER-2023-117632"/>
    <d v="2023-05-13T00:00:00"/>
    <n v="20230513"/>
    <s v="Karen Howard"/>
    <s v="United States"/>
    <s v="Los Angeles"/>
    <s v="AMER"/>
    <s v="NAMER"/>
    <s v="Aetna"/>
    <x v="28"/>
    <s v="Healthcare"/>
    <s v="Strategic"/>
    <s v="Support"/>
    <s v="1LKROEGKHA"/>
    <n v="238.62"/>
    <n v="2"/>
    <n v="0"/>
    <n v="4.7724000000000002"/>
    <x v="24"/>
    <n v="233.8476"/>
    <n v="70.15428"/>
  </r>
  <r>
    <n v="5825"/>
    <s v="AMER-2020-115056"/>
    <d v="2020-05-02T00:00:00"/>
    <n v="20200502"/>
    <s v="Jane Pullman"/>
    <s v="Mexico"/>
    <s v="Mexico City"/>
    <s v="AMER"/>
    <s v="LATAM"/>
    <s v="PepsiCo"/>
    <x v="88"/>
    <s v="Consumer Products"/>
    <s v="SMB"/>
    <s v="OneView"/>
    <s v="V5V1SXLHBT"/>
    <n v="26.135999999999999"/>
    <n v="3"/>
    <n v="0.2"/>
    <n v="1.9601999999999999"/>
    <x v="8"/>
    <n v="24.175799999999999"/>
    <n v="7.2527399999999993"/>
  </r>
  <r>
    <n v="5826"/>
    <s v="EMEA-2023-161067"/>
    <d v="2023-09-04T00:00:00"/>
    <n v="20230904"/>
    <s v="Colin White"/>
    <s v="United Kingdom"/>
    <s v="London"/>
    <s v="EMEA"/>
    <s v="UKIR"/>
    <s v="Microsoft"/>
    <x v="5"/>
    <s v="Tech"/>
    <s v="Enterprise"/>
    <s v="Support"/>
    <s v="YP8OWV1YRX"/>
    <n v="419.4"/>
    <n v="4"/>
    <n v="0"/>
    <n v="201.31200000000001"/>
    <x v="15"/>
    <n v="218.087999999999"/>
    <n v="65.426399999999703"/>
  </r>
  <r>
    <n v="5830"/>
    <s v="APJ-2022-122063"/>
    <d v="2022-12-04T00:00:00"/>
    <n v="20221204"/>
    <s v="Faith Robertson"/>
    <s v="India"/>
    <s v="Hyderabad"/>
    <s v="APJ"/>
    <s v="IND"/>
    <s v="Anthem"/>
    <x v="84"/>
    <s v="Healthcare"/>
    <s v="SMB"/>
    <s v="ContactMatcher"/>
    <s v="XRBJNTLJM3"/>
    <n v="581.96"/>
    <n v="2"/>
    <n v="0"/>
    <n v="104.75279999999999"/>
    <x v="5"/>
    <n v="477.2072"/>
    <n v="143.16216"/>
  </r>
  <r>
    <n v="5832"/>
    <s v="AMER-2021-111206"/>
    <d v="2021-07-18T00:00:00"/>
    <n v="20210718"/>
    <s v="Michael King"/>
    <s v="United States"/>
    <s v="Seattle"/>
    <s v="AMER"/>
    <s v="NAMER"/>
    <s v="FedEx"/>
    <x v="46"/>
    <s v="Transportation"/>
    <s v="SMB"/>
    <s v="Data Smasher"/>
    <s v="Y5FAKCX1NY"/>
    <n v="519.96"/>
    <n v="4"/>
    <n v="0"/>
    <n v="176.78639999999999"/>
    <x v="38"/>
    <n v="343.17360000000002"/>
    <n v="102.95208000000001"/>
  </r>
  <r>
    <n v="5833"/>
    <s v="EMEA-2022-142895"/>
    <d v="2022-07-22T00:00:00"/>
    <n v="20220722"/>
    <s v="Gabrielle Dowd"/>
    <s v="Sweden"/>
    <s v="Stockholm"/>
    <s v="EMEA"/>
    <s v="NOR"/>
    <s v="Mondelez International"/>
    <x v="25"/>
    <s v="Consumer Products"/>
    <s v="SMB"/>
    <s v="FinanceHub"/>
    <s v="54VADBAZDP"/>
    <n v="6.2640000000000002"/>
    <n v="3"/>
    <n v="0.2"/>
    <n v="2.0358000000000001"/>
    <x v="16"/>
    <n v="4.2282000000000002"/>
    <n v="1.2684599999999999"/>
  </r>
  <r>
    <n v="5835"/>
    <s v="EMEA-2021-101868"/>
    <d v="2021-06-09T00:00:00"/>
    <n v="20210609"/>
    <s v="Owen Watson"/>
    <s v="Germany"/>
    <s v="Hamburg"/>
    <s v="EMEA"/>
    <s v="EU-WEST"/>
    <s v="Volkswagen"/>
    <x v="58"/>
    <s v="Manufacturing"/>
    <s v="SMB"/>
    <s v="ContactMatcher"/>
    <s v="7E0J9WA17G"/>
    <n v="64.2"/>
    <n v="5"/>
    <n v="0.7"/>
    <n v="-42.8"/>
    <x v="40"/>
    <n v="107"/>
    <n v="32.1"/>
  </r>
  <r>
    <n v="5838"/>
    <s v="AMER-2023-133207"/>
    <d v="2023-11-28T00:00:00"/>
    <n v="20231128"/>
    <s v="Nathan Lambert"/>
    <s v="United States"/>
    <s v="New York City"/>
    <s v="AMER"/>
    <s v="NAMER"/>
    <s v="Prudential Financial"/>
    <x v="43"/>
    <s v="Finance"/>
    <s v="SMB"/>
    <s v="Site Analytics"/>
    <s v="QLG4NE6SZF"/>
    <n v="57.567999999999998"/>
    <n v="4"/>
    <n v="0.2"/>
    <n v="5.7568000000000001"/>
    <x v="23"/>
    <n v="51.811199999999999"/>
    <n v="15.54336"/>
  </r>
  <r>
    <n v="5839"/>
    <s v="AMER-2021-132948"/>
    <d v="2021-03-27T00:00:00"/>
    <n v="20210327"/>
    <s v="Donna Hemmings"/>
    <s v="Canada"/>
    <s v="Toronto"/>
    <s v="AMER"/>
    <s v="NAMER"/>
    <s v="Engie"/>
    <x v="4"/>
    <s v="Energy"/>
    <s v="SMB"/>
    <s v="Marketing Suite - Gold"/>
    <s v="97R291UNQJ"/>
    <n v="83.7"/>
    <n v="5"/>
    <n v="0"/>
    <n v="3.3479999999999999"/>
    <x v="29"/>
    <n v="80.352000000000004"/>
    <n v="24.105599999999999"/>
  </r>
  <r>
    <n v="5840"/>
    <s v="EMEA-2021-134992"/>
    <d v="2021-09-22T00:00:00"/>
    <n v="20210922"/>
    <s v="Dan Hunter"/>
    <s v="Spain"/>
    <s v="Barcelona"/>
    <s v="EMEA"/>
    <s v="EU-WEST"/>
    <s v="AmerisourceBergen"/>
    <x v="52"/>
    <s v="Healthcare"/>
    <s v="Enterprise"/>
    <s v="Support"/>
    <s v="OJSXM27XRP"/>
    <n v="32.4"/>
    <n v="5"/>
    <n v="0"/>
    <n v="15.552"/>
    <x v="11"/>
    <n v="16.847999999999999"/>
    <n v="5.0543999999999993"/>
  </r>
  <r>
    <n v="5842"/>
    <s v="AMER-2021-126725"/>
    <d v="2021-11-17T00:00:00"/>
    <n v="20211117"/>
    <s v="Pippa Kerr"/>
    <s v="United States"/>
    <s v="Seattle"/>
    <s v="AMER"/>
    <s v="NAMER"/>
    <s v="Morgan Stanley"/>
    <x v="21"/>
    <s v="Finance"/>
    <s v="SMB"/>
    <s v="Site Analytics"/>
    <s v="AZX7IK8ZW0"/>
    <n v="415.96800000000002"/>
    <n v="4"/>
    <n v="0.2"/>
    <n v="51.996000000000002"/>
    <x v="6"/>
    <n v="363.97199999999998"/>
    <n v="109.19159999999999"/>
  </r>
  <r>
    <n v="5849"/>
    <s v="EMEA-2021-121783"/>
    <d v="2021-11-10T00:00:00"/>
    <n v="20211110"/>
    <s v="Liam Abraham"/>
    <s v="Luxembourg"/>
    <s v="Luxembourg"/>
    <s v="EMEA"/>
    <s v="EU-WEST"/>
    <s v="Kroger"/>
    <x v="57"/>
    <s v="Retail"/>
    <s v="Enterprise"/>
    <s v="OneView"/>
    <s v="OBHP08NJ5J"/>
    <n v="715.64"/>
    <n v="2"/>
    <n v="0"/>
    <n v="178.91"/>
    <x v="6"/>
    <n v="536.73"/>
    <n v="161.01900000000001"/>
  </r>
  <r>
    <n v="5854"/>
    <s v="EMEA-2020-138835"/>
    <d v="2020-09-10T00:00:00"/>
    <n v="20200910"/>
    <s v="Michelle Hemmings"/>
    <s v="Spain"/>
    <s v="Seville"/>
    <s v="EMEA"/>
    <s v="EU-WEST"/>
    <s v="Kroger"/>
    <x v="57"/>
    <s v="Retail"/>
    <s v="Enterprise"/>
    <s v="ContactMatcher"/>
    <s v="7P2FFVSARM"/>
    <n v="9.64"/>
    <n v="2"/>
    <n v="0"/>
    <n v="4.7236000000000002"/>
    <x v="30"/>
    <n v="4.9164000000000003"/>
    <n v="1.47492"/>
  </r>
  <r>
    <n v="5855"/>
    <s v="APJ-2021-112214"/>
    <d v="2021-08-05T00:00:00"/>
    <n v="20210805"/>
    <s v="Nicholas Paterson"/>
    <s v="Japan"/>
    <s v="Aichi"/>
    <s v="APJ"/>
    <s v="JAPN"/>
    <s v="Walt Disney"/>
    <x v="91"/>
    <s v="Communications"/>
    <s v="Strategic"/>
    <s v="Marketing Suite - Gold"/>
    <s v="P9RK7DVYW3"/>
    <n v="33.488"/>
    <n v="7"/>
    <n v="0.2"/>
    <n v="-1.2558"/>
    <x v="37"/>
    <n v="34.7438"/>
    <n v="10.42314"/>
  </r>
  <r>
    <n v="5859"/>
    <s v="AMER-2023-153255"/>
    <d v="2023-09-04T00:00:00"/>
    <n v="20230904"/>
    <s v="Joanne Walsh"/>
    <s v="United States"/>
    <s v="Columbus"/>
    <s v="AMER"/>
    <s v="NAMER"/>
    <s v="Lowes"/>
    <x v="71"/>
    <s v="Retail"/>
    <s v="SMB"/>
    <s v="Marketing Suite"/>
    <s v="LUSULUIOUY"/>
    <n v="239.666"/>
    <n v="2"/>
    <n v="0.15"/>
    <n v="14.098000000000001"/>
    <x v="15"/>
    <n v="225.56799999999899"/>
    <n v="67.670399999999688"/>
  </r>
  <r>
    <n v="5860"/>
    <s v="EMEA-2021-108119"/>
    <d v="2021-11-01T00:00:00"/>
    <n v="20211101"/>
    <s v="Christian Glover"/>
    <s v="United Arab Emirates"/>
    <s v="Dubai"/>
    <s v="EMEA"/>
    <s v="MEA"/>
    <s v="Exxon Mobil"/>
    <x v="83"/>
    <s v="Energy"/>
    <s v="SMB"/>
    <s v="ContactMatcher"/>
    <s v="PWBEW7C75J"/>
    <n v="301.95999999999998"/>
    <n v="2"/>
    <n v="0"/>
    <n v="45.293999999999997"/>
    <x v="6"/>
    <n v="256.666"/>
    <n v="76.999799999999993"/>
  </r>
  <r>
    <n v="5861"/>
    <s v="EMEA-2021-157434"/>
    <d v="2021-04-29T00:00:00"/>
    <n v="20210429"/>
    <s v="Jack Graham"/>
    <s v="France"/>
    <s v="Paris"/>
    <s v="EMEA"/>
    <s v="EU-WEST"/>
    <s v="Microsoft"/>
    <x v="5"/>
    <s v="Tech"/>
    <s v="Enterprise"/>
    <s v="Support"/>
    <s v="78BC2RHUGD"/>
    <n v="7.968"/>
    <n v="2"/>
    <n v="0.2"/>
    <n v="2.8883999999999999"/>
    <x v="19"/>
    <n v="5.0796000000000001"/>
    <n v="1.5238799999999999"/>
  </r>
  <r>
    <n v="5862"/>
    <s v="EMEA-2022-101525"/>
    <d v="2022-05-02T00:00:00"/>
    <n v="20220502"/>
    <s v="Harry Vaughan"/>
    <s v="United Arab Emirates"/>
    <s v="Abu Dhabi"/>
    <s v="EMEA"/>
    <s v="MEA"/>
    <s v="Volkswagen"/>
    <x v="58"/>
    <s v="Manufacturing"/>
    <s v="SMB"/>
    <s v="Support"/>
    <s v="VK1SK6CHI9"/>
    <n v="109.92"/>
    <n v="2"/>
    <n v="0"/>
    <n v="53.860799999999998"/>
    <x v="35"/>
    <n v="56.059199999999997"/>
    <n v="16.81776"/>
  </r>
  <r>
    <n v="5865"/>
    <s v="EMEA-2020-117968"/>
    <d v="2020-08-05T00:00:00"/>
    <n v="20200805"/>
    <s v="Karen Welch"/>
    <s v="Saudi Arabia"/>
    <s v="Jeddah"/>
    <s v="EMEA"/>
    <s v="MEA"/>
    <s v="Volkswagen"/>
    <x v="58"/>
    <s v="Manufacturing"/>
    <s v="Strategic"/>
    <s v="OneView"/>
    <s v="QGH1ONOCP6"/>
    <n v="79.47"/>
    <n v="3"/>
    <n v="0"/>
    <n v="22.2516"/>
    <x v="9"/>
    <n v="57.218400000000003"/>
    <n v="17.165520000000001"/>
  </r>
  <r>
    <n v="5868"/>
    <s v="EMEA-2022-158211"/>
    <d v="2022-01-04T00:00:00"/>
    <n v="20220104"/>
    <s v="Trevor Clark"/>
    <s v="France"/>
    <s v="Paris"/>
    <s v="EMEA"/>
    <s v="EU-WEST"/>
    <s v="Allianz"/>
    <x v="65"/>
    <s v="Finance"/>
    <s v="Strategic"/>
    <s v="ChatBot Plugin"/>
    <s v="OI7T4LM8YX"/>
    <n v="4.6719999999999997"/>
    <n v="1"/>
    <n v="0.2"/>
    <n v="0.58399999999999996"/>
    <x v="12"/>
    <n v="4.0880000000000001"/>
    <n v="1.2263999999999999"/>
  </r>
  <r>
    <n v="5870"/>
    <s v="EMEA-2022-152247"/>
    <d v="2022-11-08T00:00:00"/>
    <n v="20221108"/>
    <s v="Felicity Abraham"/>
    <s v="Slovenia"/>
    <s v="Ljubljana"/>
    <s v="EMEA"/>
    <s v="EU-WEST"/>
    <s v="Enel"/>
    <x v="78"/>
    <s v="Energy"/>
    <s v="Enterprise"/>
    <s v="FinanceHub"/>
    <s v="W8FFTPOHXK"/>
    <n v="1603.136"/>
    <n v="4"/>
    <n v="0.2"/>
    <n v="100.196"/>
    <x v="0"/>
    <n v="1502.94"/>
    <n v="450.88200000000001"/>
  </r>
  <r>
    <n v="5871"/>
    <s v="AMER-2022-128223"/>
    <d v="2022-06-15T00:00:00"/>
    <n v="20220615"/>
    <s v="Hannah Sanderson"/>
    <s v="United States"/>
    <s v="San Francisco"/>
    <s v="AMER"/>
    <s v="NAMER"/>
    <s v="Verizon Communications"/>
    <x v="32"/>
    <s v="Communications"/>
    <s v="Strategic"/>
    <s v="ContactMatcher"/>
    <s v="QPB6QXCDOY"/>
    <n v="1293.4880000000001"/>
    <n v="7"/>
    <n v="0.2"/>
    <n v="80.843000000000004"/>
    <x v="1"/>
    <n v="1212.645"/>
    <n v="363.79349999999999"/>
  </r>
  <r>
    <n v="5872"/>
    <s v="APJ-2022-154235"/>
    <d v="2022-09-25T00:00:00"/>
    <n v="20220925"/>
    <s v="William Alsop"/>
    <s v="India"/>
    <s v="Hyderabad"/>
    <s v="APJ"/>
    <s v="IND"/>
    <s v="Mondelez International"/>
    <x v="25"/>
    <s v="Consumer Products"/>
    <s v="SMB"/>
    <s v="SaaS Connector Pack"/>
    <s v="C702JAGIBI"/>
    <n v="127.95"/>
    <n v="3"/>
    <n v="0"/>
    <n v="21.7515"/>
    <x v="21"/>
    <n v="106.1985"/>
    <n v="31.859549999999999"/>
  </r>
  <r>
    <n v="5873"/>
    <s v="EMEA-2023-129910"/>
    <d v="2023-03-31T00:00:00"/>
    <n v="20230331"/>
    <s v="Andrea Hughes"/>
    <s v="Finland"/>
    <s v="Helsinki"/>
    <s v="EMEA"/>
    <s v="NOR"/>
    <s v="Royal Dutch Shell"/>
    <x v="2"/>
    <s v="Energy"/>
    <s v="Enterprise"/>
    <s v="Marketing Suite - Gold"/>
    <s v="06NZ40PXWD"/>
    <n v="59.76"/>
    <n v="1"/>
    <n v="0"/>
    <n v="16.732800000000001"/>
    <x v="42"/>
    <n v="43.027199999999901"/>
    <n v="12.90815999999997"/>
  </r>
  <r>
    <n v="5874"/>
    <s v="EMEA-2023-133095"/>
    <d v="2023-06-05T00:00:00"/>
    <n v="20230605"/>
    <s v="Leah MacLeod"/>
    <s v="United Arab Emirates"/>
    <s v="Dubai"/>
    <s v="EMEA"/>
    <s v="MEA"/>
    <s v="Lukoil"/>
    <x v="86"/>
    <s v="Energy"/>
    <s v="Enterprise"/>
    <s v="ContactMatcher"/>
    <s v="E5KUOLD7EI"/>
    <n v="108.08"/>
    <n v="7"/>
    <n v="0"/>
    <n v="54.04"/>
    <x v="27"/>
    <n v="54.04"/>
    <n v="16.212"/>
  </r>
  <r>
    <n v="5876"/>
    <s v="EMEA-2021-130554"/>
    <d v="2021-04-07T00:00:00"/>
    <n v="20210407"/>
    <s v="Una Hudson"/>
    <s v="France"/>
    <s v="Paris"/>
    <s v="EMEA"/>
    <s v="EU-WEST"/>
    <s v="AT&amp;T"/>
    <x v="60"/>
    <s v="Communications"/>
    <s v="Enterprise"/>
    <s v="ChatBot Plugin"/>
    <s v="XNPPO2QKEU"/>
    <n v="11.736000000000001"/>
    <n v="3"/>
    <n v="0.2"/>
    <n v="1.0268999999999999"/>
    <x v="19"/>
    <n v="10.709099999999999"/>
    <n v="3.2127299999999996"/>
  </r>
  <r>
    <n v="5877"/>
    <s v="APJ-2020-152443"/>
    <d v="2020-05-21T00:00:00"/>
    <n v="20200521"/>
    <s v="Owen Scott"/>
    <s v="South Korea"/>
    <s v="Busan"/>
    <s v="APJ"/>
    <s v="APAC"/>
    <s v="News Corp."/>
    <x v="94"/>
    <s v="Misc"/>
    <s v="Enterprise"/>
    <s v="ContactMatcher"/>
    <s v="DK6JTTXOH1"/>
    <n v="447.86"/>
    <n v="7"/>
    <n v="0"/>
    <n v="219.45140000000001"/>
    <x v="8"/>
    <n v="228.40860000000001"/>
    <n v="68.522580000000005"/>
  </r>
  <r>
    <n v="5880"/>
    <s v="EMEA-2022-133319"/>
    <d v="2022-09-06T00:00:00"/>
    <n v="20220906"/>
    <s v="Donna Hemmings"/>
    <s v="United Kingdom"/>
    <s v="London"/>
    <s v="EMEA"/>
    <s v="UKIR"/>
    <s v="Engie"/>
    <x v="4"/>
    <s v="Energy"/>
    <s v="SMB"/>
    <s v="Support"/>
    <s v="HZQ5OCM6FA"/>
    <n v="192.16"/>
    <n v="4"/>
    <n v="0"/>
    <n v="92.236800000000002"/>
    <x v="21"/>
    <n v="99.923199999999994"/>
    <n v="29.976959999999998"/>
  </r>
  <r>
    <n v="5881"/>
    <s v="AMER-2022-133935"/>
    <d v="2022-09-19T00:00:00"/>
    <n v="20220919"/>
    <s v="Andrew Lewis"/>
    <s v="United States"/>
    <s v="Seattle"/>
    <s v="AMER"/>
    <s v="NAMER"/>
    <s v="PepsiCo"/>
    <x v="88"/>
    <s v="Consumer Products"/>
    <s v="Strategic"/>
    <s v="FinanceHub"/>
    <s v="9H5B0MLQK0"/>
    <n v="801.56799999999998"/>
    <n v="2"/>
    <n v="0.2"/>
    <n v="50.097999999999999"/>
    <x v="21"/>
    <n v="751.47"/>
    <n v="225.441"/>
  </r>
  <r>
    <n v="5884"/>
    <s v="AMER-2022-136301"/>
    <d v="2022-03-14T00:00:00"/>
    <n v="20220314"/>
    <s v="Maria James"/>
    <s v="United States"/>
    <s v="Los Angeles"/>
    <s v="AMER"/>
    <s v="NAMER"/>
    <s v="Allianz"/>
    <x v="65"/>
    <s v="Finance"/>
    <s v="Strategic"/>
    <s v="SaaS Connector Pack"/>
    <s v="U8RZZKRVW4"/>
    <n v="28.28"/>
    <n v="2"/>
    <n v="0"/>
    <n v="7.3528000000000002"/>
    <x v="17"/>
    <n v="20.927199999999999"/>
    <n v="6.2781599999999997"/>
  </r>
  <r>
    <n v="5886"/>
    <s v="AMER-2020-109456"/>
    <d v="2020-10-16T00:00:00"/>
    <n v="20201016"/>
    <s v="Dominic Duncan"/>
    <s v="United States"/>
    <s v="Los Angeles"/>
    <s v="AMER"/>
    <s v="NAMER"/>
    <s v="Oracle"/>
    <x v="29"/>
    <s v="Tech"/>
    <s v="SMB"/>
    <s v="ContactMatcher"/>
    <s v="GJ2SIU6F6J"/>
    <n v="14.352"/>
    <n v="3"/>
    <n v="0.2"/>
    <n v="5.0232000000000001"/>
    <x v="18"/>
    <n v="9.3287999999999993"/>
    <n v="2.7986399999999998"/>
  </r>
  <r>
    <n v="5888"/>
    <s v="EMEA-2023-151596"/>
    <d v="2023-10-09T00:00:00"/>
    <n v="20231009"/>
    <s v="Trevor Metcalfe"/>
    <s v="Norway"/>
    <s v="Oslo"/>
    <s v="EMEA"/>
    <s v="NOR"/>
    <s v="Nissan Motor"/>
    <x v="30"/>
    <s v="Transportation"/>
    <s v="Strategic"/>
    <s v="Marketing Suite - Gold"/>
    <s v="H8TA22Z14Y"/>
    <n v="42.76"/>
    <n v="1"/>
    <n v="0"/>
    <n v="11.117599999999999"/>
    <x v="13"/>
    <n v="31.642399999999999"/>
    <n v="9.4927199999999985"/>
  </r>
  <r>
    <n v="5889"/>
    <s v="EMEA-2021-147879"/>
    <d v="2021-05-07T00:00:00"/>
    <n v="20210507"/>
    <s v="Jasmine Springer"/>
    <s v="United Kingdom"/>
    <s v="Belfast"/>
    <s v="EMEA"/>
    <s v="UKIR"/>
    <s v="Comcast"/>
    <x v="51"/>
    <s v="Communications"/>
    <s v="SMB"/>
    <s v="Support"/>
    <s v="37UYBPGIPF"/>
    <n v="45.68"/>
    <n v="2"/>
    <n v="0"/>
    <n v="21.012799999999999"/>
    <x v="33"/>
    <n v="24.667200000000001"/>
    <n v="7.4001599999999996"/>
  </r>
  <r>
    <n v="5890"/>
    <s v="APJ-2022-166625"/>
    <d v="2022-04-15T00:00:00"/>
    <n v="20220415"/>
    <s v="Max Morgan"/>
    <s v="China"/>
    <s v="Beijing"/>
    <s v="APJ"/>
    <s v="APAC"/>
    <s v="Tyson Foods"/>
    <x v="31"/>
    <s v="Consumer Products"/>
    <s v="SMB"/>
    <s v="ContactMatcher"/>
    <s v="QIN3PVK6GY"/>
    <n v="25.06"/>
    <n v="2"/>
    <n v="0"/>
    <n v="11.7782"/>
    <x v="25"/>
    <n v="13.281799999999899"/>
    <n v="3.9845399999999698"/>
  </r>
  <r>
    <n v="5891"/>
    <s v="APJ-2022-146157"/>
    <d v="2022-11-22T00:00:00"/>
    <n v="20221122"/>
    <s v="Heather Dyer"/>
    <s v="Australia"/>
    <s v="Sydney"/>
    <s v="APJ"/>
    <s v="ANZ"/>
    <s v="Goldman Sachs Group"/>
    <x v="70"/>
    <s v="Finance"/>
    <s v="SMB"/>
    <s v="Support"/>
    <s v="O39RW3PJU0"/>
    <n v="38.432000000000002"/>
    <n v="1"/>
    <n v="0.2"/>
    <n v="13.4512"/>
    <x v="0"/>
    <n v="24.980799999999999"/>
    <n v="7.4942399999999996"/>
  </r>
  <r>
    <n v="5894"/>
    <s v="EMEA-2023-159954"/>
    <d v="2023-09-11T00:00:00"/>
    <n v="20230911"/>
    <s v="Kylie Lee"/>
    <s v="Finland"/>
    <s v="Helsinki"/>
    <s v="EMEA"/>
    <s v="NOR"/>
    <s v="Engie"/>
    <x v="4"/>
    <s v="Energy"/>
    <s v="SMB"/>
    <s v="ContactMatcher"/>
    <s v="O7VKET0SDI"/>
    <n v="2.78"/>
    <n v="1"/>
    <n v="0"/>
    <n v="1.3622000000000001"/>
    <x v="15"/>
    <n v="1.41779999999999"/>
    <n v="0.425339999999997"/>
  </r>
  <r>
    <n v="5895"/>
    <s v="AMER-2023-100825"/>
    <d v="2023-09-10T00:00:00"/>
    <n v="20230910"/>
    <s v="William May"/>
    <s v="United States"/>
    <s v="New York City"/>
    <s v="AMER"/>
    <s v="NAMER"/>
    <s v="AT&amp;T"/>
    <x v="60"/>
    <s v="Communications"/>
    <s v="Strategic"/>
    <s v="Marketing Suite - Gold"/>
    <s v="8QJK4WD4I0"/>
    <n v="99.87"/>
    <n v="3"/>
    <n v="0"/>
    <n v="23.968800000000002"/>
    <x v="15"/>
    <n v="75.901200000000003"/>
    <n v="22.77036"/>
  </r>
  <r>
    <n v="5896"/>
    <s v="AMER-2020-168305"/>
    <d v="2020-11-01T00:00:00"/>
    <n v="20201101"/>
    <s v="Jack Hughes"/>
    <s v="United States"/>
    <s v="New York City"/>
    <s v="AMER"/>
    <s v="NAMER"/>
    <s v="Valero Energy"/>
    <x v="37"/>
    <s v="Energy"/>
    <s v="Enterprise"/>
    <s v="FinanceHub"/>
    <s v="A43S20EG0C"/>
    <n v="44.4"/>
    <n v="3"/>
    <n v="0"/>
    <n v="22.2"/>
    <x v="7"/>
    <n v="22.2"/>
    <n v="6.6599999999999993"/>
  </r>
  <r>
    <n v="5898"/>
    <s v="APJ-2022-167682"/>
    <d v="2022-04-04T00:00:00"/>
    <n v="20220404"/>
    <s v="Blake Hughes"/>
    <s v="India"/>
    <s v="Hyderabad"/>
    <s v="APJ"/>
    <s v="IND"/>
    <s v="Wells Fargo"/>
    <x v="9"/>
    <s v="Finance"/>
    <s v="SMB"/>
    <s v="SaaS Connector Pack"/>
    <s v="BLKSMFQCA1"/>
    <n v="71.12"/>
    <n v="4"/>
    <n v="0"/>
    <n v="22.0472"/>
    <x v="25"/>
    <n v="49.072800000000001"/>
    <n v="14.72184"/>
  </r>
  <r>
    <n v="5900"/>
    <s v="AMER-2023-108000"/>
    <d v="2023-01-13T00:00:00"/>
    <n v="20230113"/>
    <s v="Eric Mills"/>
    <s v="United States"/>
    <s v="Los Angeles"/>
    <s v="AMER"/>
    <s v="NAMER"/>
    <s v="Marathon Petroleum"/>
    <x v="80"/>
    <s v="Energy"/>
    <s v="Strategic"/>
    <s v="SaaS Connector Pack - Gold"/>
    <s v="IM35XTSSGR"/>
    <n v="9.7799999999999994"/>
    <n v="1"/>
    <n v="0"/>
    <n v="4.8899999999999997"/>
    <x v="44"/>
    <n v="4.8899999999999997"/>
    <n v="1.4669999999999999"/>
  </r>
  <r>
    <n v="5901"/>
    <s v="AMER-2021-146465"/>
    <d v="2021-11-20T00:00:00"/>
    <n v="20211120"/>
    <s v="Max Langdon"/>
    <s v="United States"/>
    <s v="Los Angeles"/>
    <s v="AMER"/>
    <s v="NAMER"/>
    <s v="J.P. Morgan Chase &amp; Co."/>
    <x v="56"/>
    <s v="Finance"/>
    <s v="Enterprise"/>
    <s v="ContactMatcher"/>
    <s v="VJKHSOVIU8"/>
    <n v="24.192"/>
    <n v="9"/>
    <n v="0.2"/>
    <n v="7.56"/>
    <x v="6"/>
    <n v="16.632000000000001"/>
    <n v="4.9896000000000003"/>
  </r>
  <r>
    <n v="5902"/>
    <s v="AMER-2022-159639"/>
    <d v="2022-11-28T00:00:00"/>
    <n v="20221128"/>
    <s v="Melanie Chapman"/>
    <s v="Argentina"/>
    <s v="CÃ³rdoba"/>
    <s v="AMER"/>
    <s v="LATAM"/>
    <s v="Wells Fargo"/>
    <x v="9"/>
    <s v="Finance"/>
    <s v="Strategic"/>
    <s v="SaaS Connector Pack"/>
    <s v="DAG8IC7FBN"/>
    <n v="31.56"/>
    <n v="3"/>
    <n v="0"/>
    <n v="10.4148"/>
    <x v="0"/>
    <n v="21.145199999999999"/>
    <n v="6.3435599999999992"/>
  </r>
  <r>
    <n v="5903"/>
    <s v="AMER-2023-153948"/>
    <d v="2023-11-07T00:00:00"/>
    <n v="20231107"/>
    <s v="Una Hudson"/>
    <s v="United States"/>
    <s v="Los Angeles"/>
    <s v="AMER"/>
    <s v="NAMER"/>
    <s v="AT&amp;T"/>
    <x v="60"/>
    <s v="Communications"/>
    <s v="Enterprise"/>
    <s v="Support"/>
    <s v="12OPCXJ2KN"/>
    <n v="59.94"/>
    <n v="3"/>
    <n v="0"/>
    <n v="28.171800000000001"/>
    <x v="23"/>
    <n v="31.768199999999901"/>
    <n v="9.5304599999999695"/>
  </r>
  <r>
    <n v="5908"/>
    <s v="AMER-2022-113985"/>
    <d v="2022-12-03T00:00:00"/>
    <n v="20221203"/>
    <s v="William May"/>
    <s v="United States"/>
    <s v="Chicago"/>
    <s v="AMER"/>
    <s v="NAMER"/>
    <s v="AT&amp;T"/>
    <x v="60"/>
    <s v="Communications"/>
    <s v="Strategic"/>
    <s v="ContactMatcher"/>
    <s v="FW5DFX1VYK"/>
    <n v="24.704000000000001"/>
    <n v="2"/>
    <n v="0.2"/>
    <n v="9.2639999999999993"/>
    <x v="5"/>
    <n v="15.44"/>
    <n v="4.6319999999999997"/>
  </r>
  <r>
    <n v="5912"/>
    <s v="AMER-2022-155383"/>
    <d v="2022-12-18T00:00:00"/>
    <n v="20221218"/>
    <s v="Samantha Paterson"/>
    <s v="Canada"/>
    <s v="Toronto"/>
    <s v="AMER"/>
    <s v="NAMER"/>
    <s v="Home Depot"/>
    <x v="8"/>
    <s v="Retail"/>
    <s v="Enterprise"/>
    <s v="Marketing Suite - Gold"/>
    <s v="0A960CP8EM"/>
    <n v="46.53"/>
    <n v="3"/>
    <n v="0"/>
    <n v="13.0284"/>
    <x v="5"/>
    <n v="33.501600000000003"/>
    <n v="10.05048"/>
  </r>
  <r>
    <n v="5913"/>
    <s v="EMEA-2020-120432"/>
    <d v="2020-08-24T00:00:00"/>
    <n v="20200824"/>
    <s v="Austin Newman"/>
    <s v="United Kingdom"/>
    <s v="Belfast"/>
    <s v="EMEA"/>
    <s v="UKIR"/>
    <s v="Banco Santander"/>
    <x v="17"/>
    <s v="Finance"/>
    <s v="Strategic"/>
    <s v="Support"/>
    <s v="75DF9SS8C1"/>
    <n v="25.5"/>
    <n v="3"/>
    <n v="0"/>
    <n v="6.63"/>
    <x v="9"/>
    <n v="18.87"/>
    <n v="5.6610000000000005"/>
  </r>
  <r>
    <n v="5914"/>
    <s v="EMEA-2021-126977"/>
    <d v="2021-09-17T00:00:00"/>
    <n v="20210917"/>
    <s v="Theresa McLean"/>
    <s v="United Kingdom"/>
    <s v="London"/>
    <s v="EMEA"/>
    <s v="UKIR"/>
    <s v="Humana"/>
    <x v="63"/>
    <s v="Healthcare"/>
    <s v="SMB"/>
    <s v="Marketing Suite - Gold"/>
    <s v="H271ANJJIZ"/>
    <n v="14.9"/>
    <n v="5"/>
    <n v="0"/>
    <n v="1.0429999999999999"/>
    <x v="11"/>
    <n v="13.856999999999999"/>
    <n v="4.1570999999999998"/>
  </r>
  <r>
    <n v="5924"/>
    <s v="EMEA-2022-130288"/>
    <d v="2022-11-27T00:00:00"/>
    <n v="20221127"/>
    <s v="Phil Dowd"/>
    <s v="United Kingdom"/>
    <s v="London"/>
    <s v="EMEA"/>
    <s v="UKIR"/>
    <s v="AT&amp;T"/>
    <x v="60"/>
    <s v="Communications"/>
    <s v="Strategic"/>
    <s v="ContactMatcher"/>
    <s v="72BEGJFOZL"/>
    <n v="313.17599999999999"/>
    <n v="2"/>
    <n v="0.4"/>
    <n v="-120.0508"/>
    <x v="0"/>
    <n v="433.226799999999"/>
    <n v="129.96803999999969"/>
  </r>
  <r>
    <n v="5925"/>
    <s v="EMEA-2023-146458"/>
    <d v="2023-11-20T00:00:00"/>
    <n v="20231120"/>
    <s v="Connor Paige"/>
    <s v="Spain"/>
    <s v="Barcelona"/>
    <s v="EMEA"/>
    <s v="EU-WEST"/>
    <s v="AT&amp;T"/>
    <x v="60"/>
    <s v="Communications"/>
    <s v="SMB"/>
    <s v="ChatBot Plugin"/>
    <s v="RP74XS5NSY"/>
    <n v="22.96"/>
    <n v="7"/>
    <n v="0"/>
    <n v="6.6584000000000003"/>
    <x v="23"/>
    <n v="16.301600000000001"/>
    <n v="4.8904800000000002"/>
  </r>
  <r>
    <n v="5926"/>
    <s v="AMER-2023-150420"/>
    <d v="2023-06-04T00:00:00"/>
    <n v="20230604"/>
    <s v="Ella Lawrence"/>
    <s v="Canada"/>
    <s v="Montreal"/>
    <s v="AMER"/>
    <s v="NAMER"/>
    <s v="UnitedHealth Group"/>
    <x v="81"/>
    <s v="Healthcare"/>
    <s v="Strategic"/>
    <s v="Data Smasher"/>
    <s v="KYMXBD62Y3"/>
    <n v="1099.5"/>
    <n v="10"/>
    <n v="0"/>
    <n v="362.83499999999998"/>
    <x v="27"/>
    <n v="736.66499999999996"/>
    <n v="220.99949999999998"/>
  </r>
  <r>
    <n v="5927"/>
    <s v="EMEA-2020-118997"/>
    <d v="2020-04-08T00:00:00"/>
    <n v="20200408"/>
    <s v="Dylan Dickens"/>
    <s v="Portugal"/>
    <s v="Lisboa"/>
    <s v="EMEA"/>
    <s v="EU-WEST"/>
    <s v="Siemens"/>
    <x v="13"/>
    <s v="Manufacturing"/>
    <s v="Strategic"/>
    <s v="ContactMatcher"/>
    <s v="423281L25V"/>
    <n v="1215.92"/>
    <n v="8"/>
    <n v="0"/>
    <n v="316.13920000000002"/>
    <x v="41"/>
    <n v="899.7808"/>
    <n v="269.93423999999999"/>
  </r>
  <r>
    <n v="5928"/>
    <s v="EMEA-2020-114314"/>
    <d v="2020-10-11T00:00:00"/>
    <n v="20201011"/>
    <s v="Victoria Wilkins"/>
    <s v="United Arab Emirates"/>
    <s v="Abu Dhabi"/>
    <s v="EMEA"/>
    <s v="MEA"/>
    <s v="Valero Energy"/>
    <x v="37"/>
    <s v="Energy"/>
    <s v="Strategic"/>
    <s v="FinanceHub"/>
    <s v="LM4JKBZLRE"/>
    <n v="7.31"/>
    <n v="1"/>
    <n v="0"/>
    <n v="3.4357000000000002"/>
    <x v="18"/>
    <n v="3.8742999999999901"/>
    <n v="1.1622899999999969"/>
  </r>
  <r>
    <n v="5930"/>
    <s v="EMEA-2023-169551"/>
    <d v="2023-07-08T00:00:00"/>
    <n v="20230708"/>
    <s v="Irene Wright"/>
    <s v="France"/>
    <s v="Paris"/>
    <s v="EMEA"/>
    <s v="EU-WEST"/>
    <s v="Chevron"/>
    <x v="0"/>
    <s v="Energy"/>
    <s v="SMB"/>
    <s v="Marketing Suite"/>
    <s v="BIYG9PY5L1"/>
    <n v="87.21"/>
    <n v="3"/>
    <n v="0.5"/>
    <n v="-45.349200000000003"/>
    <x v="10"/>
    <n v="132.5592"/>
    <n v="39.767760000000003"/>
  </r>
  <r>
    <n v="5936"/>
    <s v="AMER-2022-103107"/>
    <d v="2022-07-05T00:00:00"/>
    <n v="20220705"/>
    <s v="Gavin Walsh"/>
    <s v="Canada"/>
    <s v="Toronto"/>
    <s v="AMER"/>
    <s v="NAMER"/>
    <s v="Philip Morris International"/>
    <x v="39"/>
    <s v="Consumer Products"/>
    <s v="Enterprise"/>
    <s v="SaaS Connector Pack"/>
    <s v="43UHNGRSTT"/>
    <n v="25.4"/>
    <n v="5"/>
    <n v="0"/>
    <n v="8.6359999999999992"/>
    <x v="16"/>
    <n v="16.763999999999999"/>
    <n v="5.0291999999999994"/>
  </r>
  <r>
    <n v="5939"/>
    <s v="APJ-2023-122077"/>
    <d v="2023-05-20T00:00:00"/>
    <n v="20230520"/>
    <s v="Wanda Sharp"/>
    <s v="Japan"/>
    <s v="Ibaraki"/>
    <s v="APJ"/>
    <s v="JAPN"/>
    <s v="Mondelez International"/>
    <x v="25"/>
    <s v="Consumer Products"/>
    <s v="SMB"/>
    <s v="Site Analytics"/>
    <s v="AC8JLX4VIW"/>
    <n v="95.992000000000004"/>
    <n v="1"/>
    <n v="0.2"/>
    <n v="9.5991999999999997"/>
    <x v="24"/>
    <n v="86.392799999999994"/>
    <n v="25.917839999999998"/>
  </r>
  <r>
    <n v="5941"/>
    <s v="AMER-2023-112431"/>
    <d v="2023-10-13T00:00:00"/>
    <n v="20231013"/>
    <s v="Leonard Cameron"/>
    <s v="United States"/>
    <s v="New York City"/>
    <s v="AMER"/>
    <s v="NAMER"/>
    <s v="Aviva"/>
    <x v="24"/>
    <s v="Finance"/>
    <s v="SMB"/>
    <s v="Data Smasher"/>
    <s v="X8T6YAS8KX"/>
    <n v="435.84"/>
    <n v="12"/>
    <n v="0"/>
    <n v="130.75200000000001"/>
    <x v="13"/>
    <n v="305.087999999999"/>
    <n v="91.526399999999697"/>
  </r>
  <r>
    <n v="5943"/>
    <s v="AMER-2022-151092"/>
    <d v="2022-08-07T00:00:00"/>
    <n v="20220807"/>
    <s v="Dominic Lawrence"/>
    <s v="United States"/>
    <s v="New York City"/>
    <s v="AMER"/>
    <s v="NAMER"/>
    <s v="ConocoPhillips"/>
    <x v="75"/>
    <s v="Energy"/>
    <s v="SMB"/>
    <s v="Site Analytics"/>
    <s v="KSJNRQWXYX"/>
    <n v="211.16800000000001"/>
    <n v="4"/>
    <n v="0.2"/>
    <n v="18.4772"/>
    <x v="28"/>
    <n v="192.6908"/>
    <n v="57.807239999999993"/>
  </r>
  <r>
    <n v="5944"/>
    <s v="AMER-2020-104178"/>
    <d v="2020-08-25T00:00:00"/>
    <n v="20200825"/>
    <s v="Joseph Newman"/>
    <s v="United States"/>
    <s v="New York City"/>
    <s v="AMER"/>
    <s v="NAMER"/>
    <s v="Tesco"/>
    <x v="23"/>
    <s v="Retail"/>
    <s v="Strategic"/>
    <s v="SaaS Connector Pack"/>
    <s v="BBEJMS9HYS"/>
    <n v="6.28"/>
    <n v="1"/>
    <n v="0"/>
    <n v="2.6375999999999999"/>
    <x v="9"/>
    <n v="3.6423999999999999"/>
    <n v="1.0927199999999999"/>
  </r>
  <r>
    <n v="5948"/>
    <s v="EMEA-2021-115924"/>
    <d v="2021-09-14T00:00:00"/>
    <n v="20210914"/>
    <s v="Edward Hardacre"/>
    <s v="Netherlands"/>
    <s v="Amsterdam"/>
    <s v="EMEA"/>
    <s v="EU-WEST"/>
    <s v="Trafigura Group"/>
    <x v="40"/>
    <s v="Finance"/>
    <s v="Enterprise"/>
    <s v="ContactMatcher"/>
    <s v="9B01N8PXU1"/>
    <n v="25.9"/>
    <n v="5"/>
    <n v="0"/>
    <n v="12.691000000000001"/>
    <x v="11"/>
    <n v="13.2089999999999"/>
    <n v="3.9626999999999697"/>
  </r>
  <r>
    <n v="5949"/>
    <s v="EMEA-2023-161046"/>
    <d v="2023-03-06T00:00:00"/>
    <n v="20230306"/>
    <s v="Felicity King"/>
    <s v="Ukraine"/>
    <s v="Odessa"/>
    <s v="EMEA"/>
    <s v="EU-EAST"/>
    <s v="CVS Health"/>
    <x v="48"/>
    <s v="Retail"/>
    <s v="Strategic"/>
    <s v="SaaS Connector Pack - Gold"/>
    <s v="6FGHG89QOG"/>
    <n v="42.68"/>
    <n v="4"/>
    <n v="0"/>
    <n v="19.6328"/>
    <x v="42"/>
    <n v="23.0472"/>
    <n v="6.9141599999999999"/>
  </r>
  <r>
    <n v="5953"/>
    <s v="APJ-2023-141698"/>
    <d v="2023-04-16T00:00:00"/>
    <n v="20230416"/>
    <s v="Victoria Nash"/>
    <s v="Japan"/>
    <s v="Tokyo"/>
    <s v="APJ"/>
    <s v="JAPN"/>
    <s v="BMW"/>
    <x v="62"/>
    <s v="Manufacturing"/>
    <s v="Enterprise"/>
    <s v="Support"/>
    <s v="ICRG3C3KDZ"/>
    <n v="20.736000000000001"/>
    <n v="4"/>
    <n v="0.2"/>
    <n v="7.2576000000000001"/>
    <x v="4"/>
    <n v="13.478400000000001"/>
    <n v="4.04352"/>
  </r>
  <r>
    <n v="5954"/>
    <s v="EMEA-2020-105151"/>
    <d v="2020-03-30T00:00:00"/>
    <n v="20200330"/>
    <s v="Peter Peake"/>
    <s v="United Kingdom"/>
    <s v="London"/>
    <s v="EMEA"/>
    <s v="UKIR"/>
    <s v="Nestle"/>
    <x v="38"/>
    <s v="Consumer Products"/>
    <s v="Strategic"/>
    <s v="ChatBot Plugin"/>
    <s v="11WKJNJRM4"/>
    <n v="10.5"/>
    <n v="5"/>
    <n v="0"/>
    <n v="2.94"/>
    <x v="34"/>
    <n v="7.56"/>
    <n v="2.2679999999999998"/>
  </r>
  <r>
    <n v="5955"/>
    <s v="EMEA-2020-155796"/>
    <d v="2020-11-11T00:00:00"/>
    <n v="20201111"/>
    <s v="Joanne Forsyth"/>
    <s v="France"/>
    <s v="Lyon"/>
    <s v="EMEA"/>
    <s v="EU-WEST"/>
    <s v="PepsiCo"/>
    <x v="88"/>
    <s v="Consumer Products"/>
    <s v="Strategic"/>
    <s v="SaaS Connector Pack"/>
    <s v="PZ29UITPZ2"/>
    <n v="23.968"/>
    <n v="2"/>
    <n v="0.2"/>
    <n v="7.7896000000000001"/>
    <x v="7"/>
    <n v="16.1784"/>
    <n v="4.8535199999999996"/>
  </r>
  <r>
    <n v="5957"/>
    <s v="AMER-2022-127138"/>
    <d v="2022-03-13T00:00:00"/>
    <n v="20220313"/>
    <s v="Phil Dowd"/>
    <s v="United States"/>
    <s v="Los Angeles"/>
    <s v="AMER"/>
    <s v="NAMER"/>
    <s v="AT&amp;T"/>
    <x v="60"/>
    <s v="Communications"/>
    <s v="Strategic"/>
    <s v="Marketing Suite - Gold"/>
    <s v="1XOTQ2C8HR"/>
    <n v="676.55"/>
    <n v="5"/>
    <n v="0"/>
    <n v="6.7655000000000003"/>
    <x v="17"/>
    <n v="669.78449999999998"/>
    <n v="200.93535"/>
  </r>
  <r>
    <n v="5961"/>
    <s v="AMER-2023-150602"/>
    <d v="2023-02-10T00:00:00"/>
    <n v="20230210"/>
    <s v="Michael Forsyth"/>
    <s v="United States"/>
    <s v="New York City"/>
    <s v="AMER"/>
    <s v="NAMER"/>
    <s v="Siemens"/>
    <x v="13"/>
    <s v="Manufacturing"/>
    <s v="Strategic"/>
    <s v="SaaS Connector Pack"/>
    <s v="R4W0DO6LK0"/>
    <n v="21.12"/>
    <n v="4"/>
    <n v="0"/>
    <n v="6.5472000000000001"/>
    <x v="31"/>
    <n v="14.572800000000001"/>
    <n v="4.3718399999999997"/>
  </r>
  <r>
    <n v="5962"/>
    <s v="AMER-2020-140732"/>
    <d v="2020-11-11T00:00:00"/>
    <n v="20201111"/>
    <s v="Amelia Campbell"/>
    <s v="United States"/>
    <s v="New York City"/>
    <s v="AMER"/>
    <s v="NAMER"/>
    <s v="Glencore"/>
    <x v="15"/>
    <s v="Misc"/>
    <s v="Enterprise"/>
    <s v="Site Analytics"/>
    <s v="XRZ6TZUT2P"/>
    <n v="575.928"/>
    <n v="9"/>
    <n v="0.2"/>
    <n v="57.592799999999997"/>
    <x v="7"/>
    <n v="518.33519999999999"/>
    <n v="155.50055999999998"/>
  </r>
  <r>
    <n v="5965"/>
    <s v="AMER-2023-119011"/>
    <d v="2023-08-21T00:00:00"/>
    <n v="20230821"/>
    <s v="Gavin Nash"/>
    <s v="United States"/>
    <s v="Los Angeles"/>
    <s v="AMER"/>
    <s v="NAMER"/>
    <s v="Oracle"/>
    <x v="29"/>
    <s v="Tech"/>
    <s v="Strategic"/>
    <s v="Support"/>
    <s v="MEN4SGRIAW"/>
    <n v="17.22"/>
    <n v="3"/>
    <n v="0"/>
    <n v="5.1660000000000004"/>
    <x v="43"/>
    <n v="12.053999999999901"/>
    <n v="3.6161999999999699"/>
  </r>
  <r>
    <n v="5968"/>
    <s v="EMEA-2022-166912"/>
    <d v="2022-01-15T00:00:00"/>
    <n v="20220115"/>
    <s v="Neil Smith"/>
    <s v="United Kingdom"/>
    <s v="London"/>
    <s v="EMEA"/>
    <s v="UKIR"/>
    <s v="UnitedHealth Group"/>
    <x v="81"/>
    <s v="Healthcare"/>
    <s v="Enterprise"/>
    <s v="Support"/>
    <s v="SJILBONYYQ"/>
    <n v="81.98"/>
    <n v="2"/>
    <n v="0"/>
    <n v="40.170200000000001"/>
    <x v="12"/>
    <n v="41.809800000000003"/>
    <n v="12.54294"/>
  </r>
  <r>
    <n v="5969"/>
    <s v="AMER-2020-141726"/>
    <d v="2020-07-20T00:00:00"/>
    <n v="20200720"/>
    <s v="Jasmine MacLeod"/>
    <s v="United States"/>
    <s v="Seattle"/>
    <s v="AMER"/>
    <s v="NAMER"/>
    <s v="Aetna"/>
    <x v="28"/>
    <s v="Healthcare"/>
    <s v="SMB"/>
    <s v="Support"/>
    <s v="XWH77ACCXN"/>
    <n v="104.85"/>
    <n v="1"/>
    <n v="0"/>
    <n v="50.328000000000003"/>
    <x v="39"/>
    <n v="54.521999999999899"/>
    <n v="16.356599999999968"/>
  </r>
  <r>
    <n v="5973"/>
    <s v="EMEA-2023-115105"/>
    <d v="2023-02-07T00:00:00"/>
    <n v="20230207"/>
    <s v="Jan Vaughan"/>
    <s v="United Kingdom"/>
    <s v="London"/>
    <s v="EMEA"/>
    <s v="UKIR"/>
    <s v="Chevron"/>
    <x v="0"/>
    <s v="Energy"/>
    <s v="SMB"/>
    <s v="Marketing Suite"/>
    <s v="ZRM7AM77M5"/>
    <n v="240.78399999999999"/>
    <n v="1"/>
    <n v="0.2"/>
    <n v="30.097999999999999"/>
    <x v="31"/>
    <n v="210.68599999999901"/>
    <n v="63.205799999999698"/>
  </r>
  <r>
    <n v="5974"/>
    <s v="EMEA-2021-143980"/>
    <d v="2021-12-25T00:00:00"/>
    <n v="20211225"/>
    <s v="Jack Graham"/>
    <s v="United Kingdom"/>
    <s v="London"/>
    <s v="EMEA"/>
    <s v="UKIR"/>
    <s v="Microsoft"/>
    <x v="5"/>
    <s v="Tech"/>
    <s v="Enterprise"/>
    <s v="OneView"/>
    <s v="N2LXIJ0XEK"/>
    <n v="414.96"/>
    <n v="2"/>
    <n v="0"/>
    <n v="124.488"/>
    <x v="14"/>
    <n v="290.47199999999998"/>
    <n v="87.141599999999997"/>
  </r>
  <r>
    <n v="5975"/>
    <s v="EMEA-2022-135636"/>
    <d v="2022-10-09T00:00:00"/>
    <n v="20221009"/>
    <s v="Andrew Wilkins"/>
    <s v="Sweden"/>
    <s v="Stockholm"/>
    <s v="EMEA"/>
    <s v="NOR"/>
    <s v="BNP Paribas"/>
    <x v="3"/>
    <s v="Finance"/>
    <s v="SMB"/>
    <s v="Marketing Suite - Gold"/>
    <s v="2EM3JU7N54"/>
    <n v="387.72"/>
    <n v="5"/>
    <n v="0.2"/>
    <n v="-67.850999999999999"/>
    <x v="32"/>
    <n v="455.57100000000003"/>
    <n v="136.6713"/>
  </r>
  <r>
    <n v="5976"/>
    <s v="APJ-2023-102155"/>
    <d v="2023-07-14T00:00:00"/>
    <n v="20230714"/>
    <s v="Matt Bell"/>
    <s v="Indonesia"/>
    <s v="Jakarta"/>
    <s v="APJ"/>
    <s v="APAC"/>
    <s v="McKesson"/>
    <x v="12"/>
    <s v="Consumer Products"/>
    <s v="Strategic"/>
    <s v="Marketing Suite - Gold"/>
    <s v="WWACPPTAUA"/>
    <n v="360.38"/>
    <n v="2"/>
    <n v="0"/>
    <n v="93.698800000000006"/>
    <x v="10"/>
    <n v="266.68119999999999"/>
    <n v="80.004359999999991"/>
  </r>
  <r>
    <n v="5978"/>
    <s v="AMER-2023-116953"/>
    <d v="2023-04-25T00:00:00"/>
    <n v="20230425"/>
    <s v="Tracey Skinner"/>
    <s v="Chile"/>
    <s v="Antofagasta"/>
    <s v="AMER"/>
    <s v="LATAM"/>
    <s v="Comcast"/>
    <x v="51"/>
    <s v="Communications"/>
    <s v="SMB"/>
    <s v="Site Analytics"/>
    <s v="IOIQE8PO14"/>
    <n v="552"/>
    <n v="10"/>
    <n v="0.2"/>
    <n v="34.5"/>
    <x v="4"/>
    <n v="517.5"/>
    <n v="155.25"/>
  </r>
  <r>
    <n v="5979"/>
    <s v="APJ-2020-117765"/>
    <d v="2020-09-07T00:00:00"/>
    <n v="20200907"/>
    <s v="Gavin Walsh"/>
    <s v="Singapore"/>
    <s v="Singapore"/>
    <s v="APJ"/>
    <s v="APAC"/>
    <s v="Philip Morris International"/>
    <x v="39"/>
    <s v="Consumer Products"/>
    <s v="Enterprise"/>
    <s v="ContactMatcher"/>
    <s v="7MVB7LDJYH"/>
    <n v="429.9"/>
    <n v="5"/>
    <n v="0"/>
    <n v="111.774"/>
    <x v="30"/>
    <n v="318.12599999999998"/>
    <n v="95.437799999999996"/>
  </r>
  <r>
    <n v="5983"/>
    <s v="EMEA-2022-114895"/>
    <d v="2022-11-22T00:00:00"/>
    <n v="20221122"/>
    <s v="Molly Vance"/>
    <s v="United Kingdom"/>
    <s v="London"/>
    <s v="EMEA"/>
    <s v="UKIR"/>
    <s v="Boeing"/>
    <x v="36"/>
    <s v="Manufacturing"/>
    <s v="SMB"/>
    <s v="Support"/>
    <s v="1MP8KLBD47"/>
    <n v="12.96"/>
    <n v="2"/>
    <n v="0"/>
    <n v="6.3503999999999996"/>
    <x v="0"/>
    <n v="6.6096000000000004"/>
    <n v="1.98288"/>
  </r>
  <r>
    <n v="5984"/>
    <s v="EMEA-2023-112984"/>
    <d v="2023-09-17T00:00:00"/>
    <n v="20230917"/>
    <s v="Keith Morrison"/>
    <s v="France"/>
    <s v="Paris"/>
    <s v="EMEA"/>
    <s v="EU-WEST"/>
    <s v="Aetna"/>
    <x v="28"/>
    <s v="Healthcare"/>
    <s v="SMB"/>
    <s v="Support"/>
    <s v="4A0BLMWWFW"/>
    <n v="20.544"/>
    <n v="6"/>
    <n v="0.2"/>
    <n v="6.42"/>
    <x v="15"/>
    <n v="14.124000000000001"/>
    <n v="4.2371999999999996"/>
  </r>
  <r>
    <n v="5985"/>
    <s v="EMEA-2022-163776"/>
    <d v="2022-07-20T00:00:00"/>
    <n v="20220720"/>
    <s v="Lucas Taylor"/>
    <s v="Ukraine"/>
    <s v="Donetsk"/>
    <s v="EMEA"/>
    <s v="EU-EAST"/>
    <s v="Coca-Cola"/>
    <x v="87"/>
    <s v="Consumer Products"/>
    <s v="SMB"/>
    <s v="SaaS Connector Pack"/>
    <s v="2P3PLBLMRZ"/>
    <n v="185.58"/>
    <n v="6"/>
    <n v="0"/>
    <n v="76.087800000000001"/>
    <x v="16"/>
    <n v="109.4922"/>
    <n v="32.847659999999998"/>
  </r>
  <r>
    <n v="5991"/>
    <s v="AMER-2023-163300"/>
    <d v="2023-09-16T00:00:00"/>
    <n v="20230916"/>
    <s v="Audrey Wilkins"/>
    <s v="United States"/>
    <s v="New York City"/>
    <s v="AMER"/>
    <s v="NAMER"/>
    <s v="Home Depot"/>
    <x v="8"/>
    <s v="Retail"/>
    <s v="SMB"/>
    <s v="ContactMatcher"/>
    <s v="695VE5CQ9G"/>
    <n v="2357.4879999999998"/>
    <n v="7"/>
    <n v="0.2"/>
    <n v="884.05799999999999"/>
    <x v="15"/>
    <n v="1473.4299999999901"/>
    <n v="442.02899999999698"/>
  </r>
  <r>
    <n v="5994"/>
    <s v="AMER-2022-162187"/>
    <d v="2022-12-12T00:00:00"/>
    <n v="20221212"/>
    <s v="Chloe May"/>
    <s v="Mexico"/>
    <s v="Mexico City"/>
    <s v="AMER"/>
    <s v="LATAM"/>
    <s v="Chevron"/>
    <x v="0"/>
    <s v="Energy"/>
    <s v="Strategic"/>
    <s v="Marketing Suite - Gold"/>
    <s v="QASFEVX896"/>
    <n v="64.959999999999994"/>
    <n v="5"/>
    <n v="0.2"/>
    <n v="-4.0599999999999996"/>
    <x v="5"/>
    <n v="69.02"/>
    <n v="20.706"/>
  </r>
  <r>
    <n v="5999"/>
    <s v="APJ-2020-112991"/>
    <d v="2020-12-10T00:00:00"/>
    <n v="20201210"/>
    <s v="Harry Murray"/>
    <s v="Taiwan"/>
    <s v="Taipei"/>
    <s v="APJ"/>
    <s v="APAC"/>
    <s v="State Farm Insurance Cos."/>
    <x v="50"/>
    <s v="Finance"/>
    <s v="Strategic"/>
    <s v="FinanceHub"/>
    <s v="ZWJ4Q2ONXT"/>
    <n v="338.35199999999998"/>
    <n v="3"/>
    <n v="0.2"/>
    <n v="4.2294"/>
    <x v="20"/>
    <n v="334.12259999999998"/>
    <n v="100.23678"/>
  </r>
  <r>
    <n v="6002"/>
    <s v="AMER-2020-124079"/>
    <d v="2020-12-13T00:00:00"/>
    <n v="20201213"/>
    <s v="Gordon Bower"/>
    <s v="Chile"/>
    <s v="Santiago"/>
    <s v="AMER"/>
    <s v="LATAM"/>
    <s v="Verizon Communications"/>
    <x v="32"/>
    <s v="Communications"/>
    <s v="Strategic"/>
    <s v="SaaS Connector Pack"/>
    <s v="TJJG9KHT7Z"/>
    <n v="87.96"/>
    <n v="3"/>
    <n v="0.2"/>
    <n v="7.6965000000000003"/>
    <x v="20"/>
    <n v="80.263499999999993"/>
    <n v="24.079049999999999"/>
  </r>
  <r>
    <n v="6004"/>
    <s v="EMEA-2023-146878"/>
    <d v="2023-09-22T00:00:00"/>
    <n v="20230922"/>
    <s v="Deirdre James"/>
    <s v="Germany"/>
    <s v="Hamburg"/>
    <s v="EMEA"/>
    <s v="EU-WEST"/>
    <s v="Prudential Financial"/>
    <x v="43"/>
    <s v="Finance"/>
    <s v="SMB"/>
    <s v="ContactMatcher"/>
    <s v="Z3JIK506JA"/>
    <n v="12.294"/>
    <n v="1"/>
    <n v="0.7"/>
    <n v="-8.6058000000000003"/>
    <x v="15"/>
    <n v="20.899799999999999"/>
    <n v="6.2699399999999992"/>
  </r>
  <r>
    <n v="6005"/>
    <s v="AMER-2023-107244"/>
    <d v="2023-09-08T00:00:00"/>
    <n v="20230908"/>
    <s v="Owen Hill"/>
    <s v="United States"/>
    <s v="New York City"/>
    <s v="AMER"/>
    <s v="NAMER"/>
    <s v="Walgreens"/>
    <x v="35"/>
    <s v="Retail"/>
    <s v="SMB"/>
    <s v="SaaS Connector Pack"/>
    <s v="7RT8VO9BQ5"/>
    <n v="19.760000000000002"/>
    <n v="4"/>
    <n v="0"/>
    <n v="8.2992000000000008"/>
    <x v="15"/>
    <n v="11.460800000000001"/>
    <n v="3.43824"/>
  </r>
  <r>
    <n v="6006"/>
    <s v="EMEA-2021-100657"/>
    <d v="2021-11-02T00:00:00"/>
    <n v="20211102"/>
    <s v="Connor Nolan"/>
    <s v="United Kingdom"/>
    <s v="Brighton"/>
    <s v="EMEA"/>
    <s v="UKIR"/>
    <s v="Allianz"/>
    <x v="65"/>
    <s v="Finance"/>
    <s v="SMB"/>
    <s v="FinanceHub"/>
    <s v="X0LADHR5ID"/>
    <n v="109.764"/>
    <n v="2"/>
    <n v="0.1"/>
    <n v="8.5372000000000003"/>
    <x v="6"/>
    <n v="101.2268"/>
    <n v="30.368039999999997"/>
  </r>
  <r>
    <n v="6007"/>
    <s v="APJ-2023-129581"/>
    <d v="2023-12-12T00:00:00"/>
    <n v="20231212"/>
    <s v="Brandon Kerr"/>
    <s v="South Korea"/>
    <s v="Daegu"/>
    <s v="APJ"/>
    <s v="APAC"/>
    <s v="J.P. Morgan Chase &amp; Co."/>
    <x v="56"/>
    <s v="Finance"/>
    <s v="Strategic"/>
    <s v="Site Analytics"/>
    <s v="28DGD5PYMH"/>
    <n v="128.85"/>
    <n v="3"/>
    <n v="0"/>
    <n v="3.8654999999999999"/>
    <x v="22"/>
    <n v="124.9845"/>
    <n v="37.495349999999995"/>
  </r>
  <r>
    <n v="6008"/>
    <s v="AMER-2023-129028"/>
    <d v="2023-04-02T00:00:00"/>
    <n v="20230402"/>
    <s v="Robert McGrath"/>
    <s v="Colombia"/>
    <s v="Cali"/>
    <s v="AMER"/>
    <s v="LATAM"/>
    <s v="Walgreens"/>
    <x v="35"/>
    <s v="Retail"/>
    <s v="Strategic"/>
    <s v="SaaS Connector Pack"/>
    <s v="JGXMAH2V19"/>
    <n v="127.95"/>
    <n v="3"/>
    <n v="0"/>
    <n v="21.7515"/>
    <x v="4"/>
    <n v="106.1985"/>
    <n v="31.859549999999999"/>
  </r>
  <r>
    <n v="6009"/>
    <s v="AMER-2021-135580"/>
    <d v="2021-12-30T00:00:00"/>
    <n v="20211230"/>
    <s v="Alexandra Dyer"/>
    <s v="United States"/>
    <s v="New York City"/>
    <s v="AMER"/>
    <s v="NAMER"/>
    <s v="Walmart"/>
    <x v="41"/>
    <s v="Retail"/>
    <s v="SMB"/>
    <s v="Support"/>
    <s v="96SCV4P0ZE"/>
    <n v="68.52"/>
    <n v="3"/>
    <n v="0"/>
    <n v="31.519200000000001"/>
    <x v="14"/>
    <n v="37.000799999999998"/>
    <n v="11.100239999999999"/>
  </r>
  <r>
    <n v="6014"/>
    <s v="AMER-2022-159016"/>
    <d v="2022-03-11T00:00:00"/>
    <n v="20220311"/>
    <s v="Lucas Newman"/>
    <s v="United States"/>
    <s v="New York City"/>
    <s v="AMER"/>
    <s v="NAMER"/>
    <s v="Allstate"/>
    <x v="61"/>
    <s v="Finance"/>
    <s v="Enterprise"/>
    <s v="Support"/>
    <s v="TCXFU97YFM"/>
    <n v="14.9"/>
    <n v="5"/>
    <n v="0"/>
    <n v="7.1520000000000001"/>
    <x v="17"/>
    <n v="7.7480000000000002"/>
    <n v="2.3243999999999998"/>
  </r>
  <r>
    <n v="6016"/>
    <s v="AMER-2020-102652"/>
    <d v="2020-04-06T00:00:00"/>
    <n v="20200406"/>
    <s v="Samantha Ince"/>
    <s v="United States"/>
    <s v="New York City"/>
    <s v="AMER"/>
    <s v="NAMER"/>
    <s v="Panasonic"/>
    <x v="97"/>
    <s v="Tech"/>
    <s v="Strategic"/>
    <s v="SaaS Connector Pack"/>
    <s v="4ADBF7II3M"/>
    <n v="91.96"/>
    <n v="2"/>
    <n v="0"/>
    <n v="15.6332"/>
    <x v="41"/>
    <n v="76.326799999999906"/>
    <n v="22.89803999999997"/>
  </r>
  <r>
    <n v="6020"/>
    <s v="AMER-2020-152422"/>
    <d v="2020-10-05T00:00:00"/>
    <n v="20201005"/>
    <s v="Ian Sharp"/>
    <s v="Mexico"/>
    <s v="Mexico City"/>
    <s v="AMER"/>
    <s v="LATAM"/>
    <s v="AT&amp;T"/>
    <x v="60"/>
    <s v="Communications"/>
    <s v="SMB"/>
    <s v="OneView"/>
    <s v="H0R6JNRD0C"/>
    <n v="91.92"/>
    <n v="5"/>
    <n v="0.2"/>
    <n v="11.49"/>
    <x v="18"/>
    <n v="80.430000000000007"/>
    <n v="24.129000000000001"/>
  </r>
  <r>
    <n v="6021"/>
    <s v="EMEA-2022-156692"/>
    <d v="2022-08-14T00:00:00"/>
    <n v="20220814"/>
    <s v="Luke Ross"/>
    <s v="Czech Republic"/>
    <s v="Prague"/>
    <s v="EMEA"/>
    <s v="EU-EAST"/>
    <s v="Philip Morris International"/>
    <x v="39"/>
    <s v="Consumer Products"/>
    <s v="SMB"/>
    <s v="OneView"/>
    <s v="17UW0BDD5T"/>
    <n v="17.34"/>
    <n v="2"/>
    <n v="0"/>
    <n v="4.6818"/>
    <x v="28"/>
    <n v="12.658200000000001"/>
    <n v="3.7974600000000001"/>
  </r>
  <r>
    <n v="6023"/>
    <s v="APJ-2020-130869"/>
    <d v="2020-11-17T00:00:00"/>
    <n v="20201117"/>
    <s v="Kevin Vaughan"/>
    <s v="Japan"/>
    <s v="Osaka"/>
    <s v="APJ"/>
    <s v="JAPN"/>
    <s v="Tyson Foods"/>
    <x v="31"/>
    <s v="Consumer Products"/>
    <s v="SMB"/>
    <s v="SaaS Connector Pack - Gold"/>
    <s v="4AJX24BDH1"/>
    <n v="7.08"/>
    <n v="3"/>
    <n v="0.2"/>
    <n v="2.4780000000000002"/>
    <x v="7"/>
    <n v="4.6020000000000003"/>
    <n v="1.3806"/>
  </r>
  <r>
    <n v="6024"/>
    <s v="EMEA-2023-128832"/>
    <d v="2023-04-25T00:00:00"/>
    <n v="20230425"/>
    <s v="Eric Mills"/>
    <s v="Norway"/>
    <s v="Oslo"/>
    <s v="EMEA"/>
    <s v="NOR"/>
    <s v="Marathon Petroleum"/>
    <x v="80"/>
    <s v="Energy"/>
    <s v="Strategic"/>
    <s v="Data Smasher"/>
    <s v="LJIUSMDIWP"/>
    <n v="69.98"/>
    <n v="2"/>
    <n v="0"/>
    <n v="4.8986000000000001"/>
    <x v="4"/>
    <n v="65.081400000000002"/>
    <n v="19.524419999999999"/>
  </r>
  <r>
    <n v="6025"/>
    <s v="AMER-2023-139717"/>
    <d v="2023-08-25T00:00:00"/>
    <n v="20230825"/>
    <s v="Phil Mills"/>
    <s v="Mexico"/>
    <s v="Guadalajara"/>
    <s v="AMER"/>
    <s v="LATAM"/>
    <s v="China National Petroleum"/>
    <x v="74"/>
    <s v="Energy"/>
    <s v="SMB"/>
    <s v="OneView"/>
    <s v="HM7BHXBDH9"/>
    <n v="646.27200000000005"/>
    <n v="8"/>
    <n v="0.2"/>
    <n v="64.627200000000002"/>
    <x v="43"/>
    <n v="581.64480000000003"/>
    <n v="174.49343999999999"/>
  </r>
  <r>
    <n v="6027"/>
    <s v="AMER-2023-136007"/>
    <d v="2023-02-24T00:00:00"/>
    <n v="20230224"/>
    <s v="Gordon Dyer"/>
    <s v="Canada"/>
    <s v="Toronto"/>
    <s v="AMER"/>
    <s v="NAMER"/>
    <s v="Samsung Electronics"/>
    <x v="19"/>
    <s v="Tech"/>
    <s v="Strategic"/>
    <s v="Storage"/>
    <s v="FQCL30GSIO"/>
    <n v="8.4"/>
    <n v="5"/>
    <n v="0"/>
    <n v="0.33600000000000002"/>
    <x v="31"/>
    <n v="8.0640000000000001"/>
    <n v="2.4192"/>
  </r>
  <r>
    <n v="6029"/>
    <s v="EMEA-2022-157364"/>
    <d v="2022-11-20T00:00:00"/>
    <n v="20221120"/>
    <s v="Ava Ellison"/>
    <s v="Sweden"/>
    <s v="Stockholm"/>
    <s v="EMEA"/>
    <s v="NOR"/>
    <s v="Oracle"/>
    <x v="29"/>
    <s v="Tech"/>
    <s v="SMB"/>
    <s v="ChatBot Plugin"/>
    <s v="OOJETKYBV2"/>
    <n v="18.48"/>
    <n v="2"/>
    <n v="0.2"/>
    <n v="6.0060000000000002"/>
    <x v="0"/>
    <n v="12.474"/>
    <n v="3.7422"/>
  </r>
  <r>
    <n v="6030"/>
    <s v="AMER-2022-112970"/>
    <d v="2022-11-15T00:00:00"/>
    <n v="20221115"/>
    <s v="Warren Abraham"/>
    <s v="United States"/>
    <s v="New York City"/>
    <s v="AMER"/>
    <s v="NAMER"/>
    <s v="Aetna"/>
    <x v="28"/>
    <s v="Healthcare"/>
    <s v="SMB"/>
    <s v="ChatBot Plugin"/>
    <s v="WL53UPBQVS"/>
    <n v="9.84"/>
    <n v="3"/>
    <n v="0"/>
    <n v="2.8536000000000001"/>
    <x v="0"/>
    <n v="6.9863999999999997"/>
    <n v="2.09592"/>
  </r>
  <r>
    <n v="6031"/>
    <s v="EMEA-2023-152492"/>
    <d v="2023-07-07T00:00:00"/>
    <n v="20230707"/>
    <s v="Ella Clarkson"/>
    <s v="Germany"/>
    <s v="Hamburg"/>
    <s v="EMEA"/>
    <s v="EU-WEST"/>
    <s v="Fannie Mae"/>
    <x v="27"/>
    <s v="Finance"/>
    <s v="SMB"/>
    <s v="FinanceHub"/>
    <s v="TWBSJ5KXHY"/>
    <n v="239.24"/>
    <n v="1"/>
    <n v="0.2"/>
    <n v="23.923999999999999"/>
    <x v="10"/>
    <n v="215.316"/>
    <n v="64.594799999999992"/>
  </r>
  <r>
    <n v="6032"/>
    <s v="EMEA-2022-101168"/>
    <d v="2022-12-26T00:00:00"/>
    <n v="20221226"/>
    <s v="Edward Wilkins"/>
    <s v="Greece"/>
    <s v="Athens"/>
    <s v="EMEA"/>
    <s v="EU-EAST"/>
    <s v="American Express"/>
    <x v="55"/>
    <s v="Finance"/>
    <s v="Strategic"/>
    <s v="SaaS Connector Pack"/>
    <s v="COVZC46E2T"/>
    <n v="21.12"/>
    <n v="4"/>
    <n v="0"/>
    <n v="6.5472000000000001"/>
    <x v="5"/>
    <n v="14.572800000000001"/>
    <n v="4.3718399999999997"/>
  </r>
  <r>
    <n v="6033"/>
    <s v="EMEA-2023-104010"/>
    <d v="2023-04-24T00:00:00"/>
    <n v="20230424"/>
    <s v="Sally Wallace"/>
    <s v="United Kingdom"/>
    <s v="London"/>
    <s v="EMEA"/>
    <s v="UKIR"/>
    <s v="Tyson Foods"/>
    <x v="31"/>
    <s v="Consumer Products"/>
    <s v="SMB"/>
    <s v="Support"/>
    <s v="H280NNEU88"/>
    <n v="54.9"/>
    <n v="5"/>
    <n v="0"/>
    <n v="15.372"/>
    <x v="4"/>
    <n v="39.527999999999999"/>
    <n v="11.8584"/>
  </r>
  <r>
    <n v="6034"/>
    <s v="AMER-2021-130253"/>
    <d v="2021-12-14T00:00:00"/>
    <n v="20211214"/>
    <s v="Tracey Dickens"/>
    <s v="United States"/>
    <s v="New York City"/>
    <s v="AMER"/>
    <s v="NAMER"/>
    <s v="Mitsubishi"/>
    <x v="82"/>
    <s v="Manufacturing"/>
    <s v="Enterprise"/>
    <s v="SaaS Connector Pack"/>
    <s v="ZDKP4444GQ"/>
    <n v="15.24"/>
    <n v="3"/>
    <n v="0"/>
    <n v="5.1816000000000004"/>
    <x v="14"/>
    <n v="10.058399999999899"/>
    <n v="3.0175199999999696"/>
  </r>
  <r>
    <n v="6035"/>
    <s v="APJ-2021-155369"/>
    <d v="2021-04-19T00:00:00"/>
    <n v="20210419"/>
    <s v="Charles Churchill"/>
    <s v="Japan"/>
    <s v="Kyoto"/>
    <s v="APJ"/>
    <s v="JAPN"/>
    <s v="Lowes"/>
    <x v="71"/>
    <s v="Retail"/>
    <s v="SMB"/>
    <s v="OneView"/>
    <s v="NJ6FV4SOCT"/>
    <n v="19.568000000000001"/>
    <n v="2"/>
    <n v="0.8"/>
    <n v="-52.833599999999997"/>
    <x v="19"/>
    <n v="72.401600000000002"/>
    <n v="21.720479999999998"/>
  </r>
  <r>
    <n v="6037"/>
    <s v="EMEA-2022-131205"/>
    <d v="2022-09-05T00:00:00"/>
    <n v="20220905"/>
    <s v="Jane Manning"/>
    <s v="Ireland"/>
    <s v="Limerick"/>
    <s v="EMEA"/>
    <s v="UKIR"/>
    <s v="United Parcel Service"/>
    <x v="66"/>
    <s v="Transportation"/>
    <s v="SMB"/>
    <s v="SaaS Connector Pack"/>
    <s v="LQXK9NA7OU"/>
    <n v="42.6"/>
    <n v="3"/>
    <n v="0"/>
    <n v="16.614000000000001"/>
    <x v="21"/>
    <n v="25.986000000000001"/>
    <n v="7.7957999999999998"/>
  </r>
  <r>
    <n v="6041"/>
    <s v="AMER-2023-122364"/>
    <d v="2023-09-25T00:00:00"/>
    <n v="20230925"/>
    <s v="Fiona Peters"/>
    <s v="United States"/>
    <s v="New York City"/>
    <s v="AMER"/>
    <s v="NAMER"/>
    <s v="United Parcel Service"/>
    <x v="66"/>
    <s v="Transportation"/>
    <s v="Strategic"/>
    <s v="Site Analytics"/>
    <s v="WLYEKZX3K7"/>
    <n v="859.2"/>
    <n v="3"/>
    <n v="0.2"/>
    <n v="75.180000000000007"/>
    <x v="15"/>
    <n v="784.02"/>
    <n v="235.20599999999999"/>
  </r>
  <r>
    <n v="6043"/>
    <s v="AMER-2022-117912"/>
    <d v="2022-02-04T00:00:00"/>
    <n v="20220204"/>
    <s v="Neil Gill"/>
    <s v="Chile"/>
    <s v="Puente Alto"/>
    <s v="AMER"/>
    <s v="LATAM"/>
    <s v="Intel"/>
    <x v="14"/>
    <s v="Tech"/>
    <s v="SMB"/>
    <s v="SaaS Connector Pack"/>
    <s v="DFZ1AICIR1"/>
    <n v="14.368"/>
    <n v="2"/>
    <n v="0.2"/>
    <n v="3.9512"/>
    <x v="47"/>
    <n v="10.4168"/>
    <n v="3.1250399999999998"/>
  </r>
  <r>
    <n v="6044"/>
    <s v="EMEA-2023-145702"/>
    <d v="2023-05-20T00:00:00"/>
    <n v="20230520"/>
    <s v="Diana Taylor"/>
    <s v="South Africa"/>
    <s v="Johannesburg"/>
    <s v="EMEA"/>
    <s v="MEA"/>
    <s v="Kroger"/>
    <x v="57"/>
    <s v="Retail"/>
    <s v="Strategic"/>
    <s v="FinanceHub"/>
    <s v="JHX7MUWJTO"/>
    <n v="314.35199999999998"/>
    <n v="3"/>
    <n v="0.2"/>
    <n v="-35.364600000000003"/>
    <x v="24"/>
    <n v="349.716599999999"/>
    <n v="104.9149799999997"/>
  </r>
  <r>
    <n v="6046"/>
    <s v="AMER-2021-113215"/>
    <d v="2021-09-03T00:00:00"/>
    <n v="20210903"/>
    <s v="Julian Langdon"/>
    <s v="Chile"/>
    <s v="Santiago"/>
    <s v="AMER"/>
    <s v="LATAM"/>
    <s v="BMW"/>
    <x v="62"/>
    <s v="Manufacturing"/>
    <s v="Strategic"/>
    <s v="SaaS Connector Pack"/>
    <s v="JYS8G6QDTM"/>
    <n v="238.15199999999999"/>
    <n v="3"/>
    <n v="0.2"/>
    <n v="89.307000000000002"/>
    <x v="11"/>
    <n v="148.844999999999"/>
    <n v="44.653499999999703"/>
  </r>
  <r>
    <n v="6047"/>
    <s v="EMEA-2022-154662"/>
    <d v="2022-06-10T00:00:00"/>
    <n v="20220610"/>
    <s v="Leonard Ogden"/>
    <s v="Luxembourg"/>
    <s v="Luxembourg"/>
    <s v="EMEA"/>
    <s v="EU-WEST"/>
    <s v="HonHai Precision Industry"/>
    <x v="54"/>
    <s v="Tech"/>
    <s v="Enterprise"/>
    <s v="ContactMatcher"/>
    <s v="9CWYHJ0UJH"/>
    <n v="692.94"/>
    <n v="3"/>
    <n v="0"/>
    <n v="173.23500000000001"/>
    <x v="1"/>
    <n v="519.70500000000004"/>
    <n v="155.91150000000002"/>
  </r>
  <r>
    <n v="6048"/>
    <s v="EMEA-2021-105571"/>
    <d v="2021-11-07T00:00:00"/>
    <n v="20211107"/>
    <s v="Christopher James"/>
    <s v="Germany"/>
    <s v="Hamburg"/>
    <s v="EMEA"/>
    <s v="EU-WEST"/>
    <s v="Allstate"/>
    <x v="61"/>
    <s v="Finance"/>
    <s v="Strategic"/>
    <s v="ContactMatcher"/>
    <s v="H6561VP1CC"/>
    <n v="16.146000000000001"/>
    <n v="9"/>
    <n v="0.7"/>
    <n v="-12.9168"/>
    <x v="6"/>
    <n v="29.062799999999999"/>
    <n v="8.7188400000000001"/>
  </r>
  <r>
    <n v="6050"/>
    <s v="APJ-2022-152765"/>
    <d v="2022-06-16T00:00:00"/>
    <n v="20220616"/>
    <s v="Dominic Duncan"/>
    <s v="Japan"/>
    <s v="Tokyo"/>
    <s v="APJ"/>
    <s v="JAPN"/>
    <s v="Oracle"/>
    <x v="29"/>
    <s v="Tech"/>
    <s v="SMB"/>
    <s v="Support"/>
    <s v="UT72E91TQ1"/>
    <n v="173.488"/>
    <n v="7"/>
    <n v="0.2"/>
    <n v="54.215000000000003"/>
    <x v="1"/>
    <n v="119.273"/>
    <n v="35.7819"/>
  </r>
  <r>
    <n v="6051"/>
    <s v="EMEA-2021-153878"/>
    <d v="2021-04-25T00:00:00"/>
    <n v="20210425"/>
    <s v="Katherine Watson"/>
    <s v="Italy"/>
    <s v="Milan"/>
    <s v="EMEA"/>
    <s v="EU"/>
    <s v="Tyson Foods"/>
    <x v="31"/>
    <s v="Consumer Products"/>
    <s v="SMB"/>
    <s v="ChatBot Plugin"/>
    <s v="KJPWBRFLKK"/>
    <n v="57.75"/>
    <n v="5"/>
    <n v="0"/>
    <n v="16.170000000000002"/>
    <x v="19"/>
    <n v="41.58"/>
    <n v="12.473999999999998"/>
  </r>
  <r>
    <n v="6053"/>
    <s v="AMER-2022-124016"/>
    <d v="2022-09-24T00:00:00"/>
    <n v="20220924"/>
    <s v="Dylan Mills"/>
    <s v="Mexico"/>
    <s v="Guadalajara"/>
    <s v="AMER"/>
    <s v="LATAM"/>
    <s v="Exxon Mobil"/>
    <x v="83"/>
    <s v="Energy"/>
    <s v="Enterprise"/>
    <s v="Support"/>
    <s v="8SGXL10KVN"/>
    <n v="11.952"/>
    <n v="3"/>
    <n v="0.2"/>
    <n v="4.0338000000000003"/>
    <x v="21"/>
    <n v="7.9181999999999997"/>
    <n v="2.3754599999999999"/>
  </r>
  <r>
    <n v="6056"/>
    <s v="APJ-2022-113551"/>
    <d v="2022-08-19T00:00:00"/>
    <n v="20220819"/>
    <s v="Sean Rees"/>
    <s v="Japan"/>
    <s v="Saitama"/>
    <s v="APJ"/>
    <s v="JAPN"/>
    <s v="Walgreens"/>
    <x v="35"/>
    <s v="Retail"/>
    <s v="SMB"/>
    <s v="ContactMatcher"/>
    <s v="A7E630R88G"/>
    <n v="2.0680000000000001"/>
    <n v="1"/>
    <n v="0.8"/>
    <n v="-3.4121999999999999"/>
    <x v="28"/>
    <n v="5.4802"/>
    <n v="1.6440599999999999"/>
  </r>
  <r>
    <n v="6058"/>
    <s v="EMEA-2020-107524"/>
    <d v="2020-03-02T00:00:00"/>
    <n v="20200302"/>
    <s v="Carl Ince"/>
    <s v="United Kingdom"/>
    <s v="London"/>
    <s v="EMEA"/>
    <s v="UKIR"/>
    <s v="Intel"/>
    <x v="14"/>
    <s v="Tech"/>
    <s v="Enterprise"/>
    <s v="SaaS Connector Pack - Gold"/>
    <s v="XIYA6ZLU1P"/>
    <n v="11.36"/>
    <n v="2"/>
    <n v="0"/>
    <n v="5.3391999999999999"/>
    <x v="34"/>
    <n v="6.0207999999999897"/>
    <n v="1.8062399999999967"/>
  </r>
  <r>
    <n v="6060"/>
    <s v="EMEA-2020-138072"/>
    <d v="2020-12-30T00:00:00"/>
    <n v="20201230"/>
    <s v="William Robertson"/>
    <s v="France"/>
    <s v="Paris"/>
    <s v="EMEA"/>
    <s v="EU-WEST"/>
    <s v="General Electric"/>
    <x v="89"/>
    <s v="Finance"/>
    <s v="SMB"/>
    <s v="Data Smasher"/>
    <s v="63IQ94YD2Z"/>
    <n v="27.968"/>
    <n v="2"/>
    <n v="0.2"/>
    <n v="6.992"/>
    <x v="20"/>
    <n v="20.975999999999999"/>
    <n v="6.2927999999999997"/>
  </r>
  <r>
    <n v="6061"/>
    <s v="EMEA-2021-134201"/>
    <d v="2021-04-10T00:00:00"/>
    <n v="20210410"/>
    <s v="Kevin Rampling"/>
    <s v="United Kingdom"/>
    <s v="Liverpool"/>
    <s v="EMEA"/>
    <s v="UKIR"/>
    <s v="Philip Morris International"/>
    <x v="39"/>
    <s v="Consumer Products"/>
    <s v="Enterprise"/>
    <s v="Marketing Suite - Gold"/>
    <s v="RK75F6Q1NU"/>
    <n v="142.04"/>
    <n v="4"/>
    <n v="0"/>
    <n v="38.3508"/>
    <x v="19"/>
    <n v="103.6892"/>
    <n v="31.106759999999998"/>
  </r>
  <r>
    <n v="6063"/>
    <s v="AMER-2021-111780"/>
    <d v="2021-12-25T00:00:00"/>
    <n v="20211225"/>
    <s v="Kimberly Oliver"/>
    <s v="United States"/>
    <s v="Seattle"/>
    <s v="AMER"/>
    <s v="NAMER"/>
    <s v="Microsoft"/>
    <x v="5"/>
    <s v="Tech"/>
    <s v="SMB"/>
    <s v="Alchemy"/>
    <s v="WNZ7GT3JPE"/>
    <n v="1199.96"/>
    <n v="5"/>
    <n v="0.2"/>
    <n v="224.99250000000001"/>
    <x v="14"/>
    <n v="974.96749999999997"/>
    <n v="292.49025"/>
  </r>
  <r>
    <n v="6066"/>
    <s v="EMEA-2021-119942"/>
    <d v="2021-04-05T00:00:00"/>
    <n v="20210405"/>
    <s v="Joanne Carr"/>
    <s v="France"/>
    <s v="Paris"/>
    <s v="EMEA"/>
    <s v="EU-WEST"/>
    <s v="J.P. Morgan Chase &amp; Co."/>
    <x v="56"/>
    <s v="Finance"/>
    <s v="SMB"/>
    <s v="FinanceHub"/>
    <s v="X3FG8E7UL6"/>
    <n v="23.904"/>
    <n v="6"/>
    <n v="0.2"/>
    <n v="7.7687999999999997"/>
    <x v="19"/>
    <n v="16.135200000000001"/>
    <n v="4.84056"/>
  </r>
  <r>
    <n v="6067"/>
    <s v="EMEA-2021-151547"/>
    <d v="2021-01-17T00:00:00"/>
    <n v="20210117"/>
    <s v="Nathan Hughes"/>
    <s v="South Africa"/>
    <s v="Johannesburg"/>
    <s v="EMEA"/>
    <s v="MEA"/>
    <s v="Nissan Motor"/>
    <x v="30"/>
    <s v="Transportation"/>
    <s v="SMB"/>
    <s v="Support"/>
    <s v="6ECENI53J4"/>
    <n v="88.96"/>
    <n v="8"/>
    <n v="0.2"/>
    <n v="10.007999999999999"/>
    <x v="26"/>
    <n v="78.951999999999998"/>
    <n v="23.685599999999997"/>
  </r>
  <r>
    <n v="6068"/>
    <s v="AMER-2023-166695"/>
    <d v="2023-05-21T00:00:00"/>
    <n v="20230521"/>
    <s v="Michael Morgan"/>
    <s v="United States"/>
    <s v="Burlington"/>
    <s v="AMER"/>
    <s v="NAMER"/>
    <s v="Merck"/>
    <x v="59"/>
    <s v="Healthcare"/>
    <s v="Enterprise"/>
    <s v="FinanceHub"/>
    <s v="D3XKL9FSAM"/>
    <n v="518.27200000000005"/>
    <n v="8"/>
    <n v="0.2"/>
    <n v="-97.176000000000002"/>
    <x v="24"/>
    <n v="615.44799999999998"/>
    <n v="184.6344"/>
  </r>
  <r>
    <n v="6071"/>
    <s v="EMEA-2023-167542"/>
    <d v="2023-08-14T00:00:00"/>
    <n v="20230814"/>
    <s v="William May"/>
    <s v="France"/>
    <s v="Paris"/>
    <s v="EMEA"/>
    <s v="EU-WEST"/>
    <s v="AT&amp;T"/>
    <x v="60"/>
    <s v="Communications"/>
    <s v="Strategic"/>
    <s v="FinanceHub"/>
    <s v="J0NOWEXOX0"/>
    <n v="17.544"/>
    <n v="3"/>
    <n v="0.2"/>
    <n v="5.9211"/>
    <x v="43"/>
    <n v="11.6229"/>
    <n v="3.4868699999999997"/>
  </r>
  <r>
    <n v="6072"/>
    <s v="APJ-2021-120901"/>
    <d v="2021-12-31T00:00:00"/>
    <n v="20211231"/>
    <s v="Molly MacDonald"/>
    <s v="Japan"/>
    <s v="Chiba"/>
    <s v="APJ"/>
    <s v="JAPN"/>
    <s v="Toyota Motor"/>
    <x v="7"/>
    <s v="Manufacturing"/>
    <s v="SMB"/>
    <s v="Marketing Suite - Gold"/>
    <s v="ZAEFYF6R4S"/>
    <n v="152.68799999999999"/>
    <n v="2"/>
    <n v="0.2"/>
    <n v="-26.720400000000001"/>
    <x v="14"/>
    <n v="179.4084"/>
    <n v="53.822519999999997"/>
  </r>
  <r>
    <n v="6075"/>
    <s v="AMER-2023-121398"/>
    <d v="2023-12-26T00:00:00"/>
    <n v="20231226"/>
    <s v="Diana Ince"/>
    <s v="United States"/>
    <s v="New York City"/>
    <s v="AMER"/>
    <s v="NAMER"/>
    <s v="Humana"/>
    <x v="63"/>
    <s v="Healthcare"/>
    <s v="Strategic"/>
    <s v="ContactMatcher"/>
    <s v="F4KGSLI0M7"/>
    <n v="153.55199999999999"/>
    <n v="3"/>
    <n v="0.2"/>
    <n v="51.823799999999999"/>
    <x v="22"/>
    <n v="101.72819999999901"/>
    <n v="30.518459999999699"/>
  </r>
  <r>
    <n v="6077"/>
    <s v="EMEA-2022-151561"/>
    <d v="2022-09-02T00:00:00"/>
    <n v="20220902"/>
    <s v="Charles Churchill"/>
    <s v="United Kingdom"/>
    <s v="London"/>
    <s v="EMEA"/>
    <s v="UKIR"/>
    <s v="Lowes"/>
    <x v="71"/>
    <s v="Retail"/>
    <s v="SMB"/>
    <s v="Data Smasher"/>
    <s v="H4SZGITVJT"/>
    <n v="468.9"/>
    <n v="6"/>
    <n v="0"/>
    <n v="206.316"/>
    <x v="21"/>
    <n v="262.58399999999898"/>
    <n v="78.775199999999685"/>
  </r>
  <r>
    <n v="6081"/>
    <s v="APJ-2023-154676"/>
    <d v="2023-08-06T00:00:00"/>
    <n v="20230806"/>
    <s v="Thomas Roberts"/>
    <s v="Japan"/>
    <s v="Tokyo"/>
    <s v="APJ"/>
    <s v="JAPN"/>
    <s v="Siemens"/>
    <x v="13"/>
    <s v="Manufacturing"/>
    <s v="Enterprise"/>
    <s v="Marketing Suite - Gold"/>
    <s v="CDLIK57F5Z"/>
    <n v="151.05600000000001"/>
    <n v="9"/>
    <n v="0.2"/>
    <n v="7.5528000000000004"/>
    <x v="43"/>
    <n v="143.50319999999999"/>
    <n v="43.050959999999996"/>
  </r>
  <r>
    <n v="6082"/>
    <s v="APJ-2020-165589"/>
    <d v="2020-02-19T00:00:00"/>
    <n v="20200219"/>
    <s v="Owen Ferguson"/>
    <s v="Japan"/>
    <s v="Osaka"/>
    <s v="APJ"/>
    <s v="JAPN"/>
    <s v="Nissan Motor"/>
    <x v="30"/>
    <s v="Transportation"/>
    <s v="SMB"/>
    <s v="SaaS Connector Pack"/>
    <s v="7OX0WJIMIC"/>
    <n v="25.16"/>
    <n v="5"/>
    <n v="0.6"/>
    <n v="-11.321999999999999"/>
    <x v="45"/>
    <n v="36.481999999999999"/>
    <n v="10.944599999999999"/>
  </r>
  <r>
    <n v="6083"/>
    <s v="APJ-2022-132577"/>
    <d v="2022-11-23T00:00:00"/>
    <n v="20221123"/>
    <s v="Stewart Hart"/>
    <s v="Japan"/>
    <s v="Tokyo"/>
    <s v="APJ"/>
    <s v="JAPN"/>
    <s v="Nestle"/>
    <x v="38"/>
    <s v="Consumer Products"/>
    <s v="SMB"/>
    <s v="ContactMatcher"/>
    <s v="XRRC16GQSC"/>
    <n v="6.2160000000000002"/>
    <n v="6"/>
    <n v="0.8"/>
    <n v="-9.6348000000000003"/>
    <x v="0"/>
    <n v="15.8508"/>
    <n v="4.7552399999999997"/>
  </r>
  <r>
    <n v="6088"/>
    <s v="AMER-2021-114048"/>
    <d v="2021-12-14T00:00:00"/>
    <n v="20211214"/>
    <s v="Sam Parsons"/>
    <s v="United States"/>
    <s v="Milwaukee"/>
    <s v="AMER"/>
    <s v="NAMER"/>
    <s v="Siemens"/>
    <x v="13"/>
    <s v="Manufacturing"/>
    <s v="SMB"/>
    <s v="SaaS Connector Pack"/>
    <s v="6ZP479YB8M"/>
    <n v="29.22"/>
    <n v="3"/>
    <n v="0"/>
    <n v="12.8568"/>
    <x v="14"/>
    <n v="16.363199999999999"/>
    <n v="4.9089599999999995"/>
  </r>
  <r>
    <n v="6089"/>
    <s v="EMEA-2021-137281"/>
    <d v="2021-06-13T00:00:00"/>
    <n v="20210613"/>
    <s v="Emily Blake"/>
    <s v="Finland"/>
    <s v="Helsinki"/>
    <s v="EMEA"/>
    <s v="NOR"/>
    <s v="Comcast"/>
    <x v="51"/>
    <s v="Communications"/>
    <s v="Strategic"/>
    <s v="Support"/>
    <s v="8P3IX5PLG2"/>
    <n v="6.48"/>
    <n v="1"/>
    <n v="0"/>
    <n v="3.1103999999999998"/>
    <x v="40"/>
    <n v="3.3696000000000002"/>
    <n v="1.01088"/>
  </r>
  <r>
    <n v="6090"/>
    <s v="EMEA-2023-162068"/>
    <d v="2023-12-29T00:00:00"/>
    <n v="20231229"/>
    <s v="Melanie Chapman"/>
    <s v="Russia"/>
    <s v="Moscow"/>
    <s v="EMEA"/>
    <s v="EU-EAST"/>
    <s v="Wells Fargo"/>
    <x v="9"/>
    <s v="Finance"/>
    <s v="Strategic"/>
    <s v="ContactMatcher"/>
    <s v="Z4F8SB7HTT"/>
    <n v="1.1879999999999999"/>
    <n v="2"/>
    <n v="0.7"/>
    <n v="-0.99"/>
    <x v="22"/>
    <n v="2.1779999999999999"/>
    <n v="0.65339999999999998"/>
  </r>
  <r>
    <n v="6091"/>
    <s v="EMEA-2023-100111"/>
    <d v="2023-09-21T00:00:00"/>
    <n v="20230921"/>
    <s v="Irene Walsh"/>
    <s v="United Kingdom"/>
    <s v="London"/>
    <s v="EMEA"/>
    <s v="UKIR"/>
    <s v="Wells Fargo"/>
    <x v="9"/>
    <s v="Finance"/>
    <s v="SMB"/>
    <s v="FinanceHub"/>
    <s v="P4ADV65M2W"/>
    <n v="272.64600000000002"/>
    <n v="3"/>
    <n v="0.1"/>
    <n v="18.176400000000001"/>
    <x v="15"/>
    <n v="254.46960000000001"/>
    <n v="76.340879999999999"/>
  </r>
  <r>
    <n v="6105"/>
    <s v="EMEA-2023-132381"/>
    <d v="2023-08-23T00:00:00"/>
    <n v="20230823"/>
    <s v="Sally Nolan"/>
    <s v="France"/>
    <s v="Paris"/>
    <s v="EMEA"/>
    <s v="EU-WEST"/>
    <s v="Lukoil"/>
    <x v="86"/>
    <s v="Energy"/>
    <s v="Enterprise"/>
    <s v="ContactMatcher"/>
    <s v="FZD2VKK03C"/>
    <n v="314.53199999999998"/>
    <n v="2"/>
    <n v="0.4"/>
    <n v="-83.875200000000007"/>
    <x v="43"/>
    <n v="398.40719999999999"/>
    <n v="119.52215999999999"/>
  </r>
  <r>
    <n v="6106"/>
    <s v="EMEA-2021-147011"/>
    <d v="2021-06-18T00:00:00"/>
    <n v="20210618"/>
    <s v="Justin Carr"/>
    <s v="Germany"/>
    <s v="Hamburg"/>
    <s v="EMEA"/>
    <s v="EU-WEST"/>
    <s v="ConocoPhillips"/>
    <x v="75"/>
    <s v="Energy"/>
    <s v="Strategic"/>
    <s v="ChatBot Plugin"/>
    <s v="JJC4BIKHI9"/>
    <n v="13.632"/>
    <n v="4"/>
    <n v="0.2"/>
    <n v="3.5783999999999998"/>
    <x v="40"/>
    <n v="10.053599999999999"/>
    <n v="3.0160799999999997"/>
  </r>
  <r>
    <n v="6107"/>
    <s v="APJ-2020-120852"/>
    <d v="2020-12-20T00:00:00"/>
    <n v="20201220"/>
    <s v="Leonard Kelly"/>
    <s v="Japan"/>
    <s v="Saitama"/>
    <s v="APJ"/>
    <s v="JAPN"/>
    <s v="ConocoPhillips"/>
    <x v="75"/>
    <s v="Energy"/>
    <s v="SMB"/>
    <s v="OneView"/>
    <s v="LN933UKJFY"/>
    <n v="19.431999999999999"/>
    <n v="2"/>
    <n v="0.8"/>
    <n v="-49.551600000000001"/>
    <x v="20"/>
    <n v="68.983599999999996"/>
    <n v="20.695079999999997"/>
  </r>
  <r>
    <n v="6109"/>
    <s v="APJ-2022-150007"/>
    <d v="2022-09-12T00:00:00"/>
    <n v="20220912"/>
    <s v="Victoria Ellison"/>
    <s v="Australia"/>
    <s v="Sydney"/>
    <s v="APJ"/>
    <s v="ANZ"/>
    <s v="Morgan Stanley"/>
    <x v="21"/>
    <s v="Finance"/>
    <s v="SMB"/>
    <s v="FinanceHub"/>
    <s v="N07JE1SXLD"/>
    <n v="6"/>
    <n v="2"/>
    <n v="0.2"/>
    <n v="2.1"/>
    <x v="21"/>
    <n v="3.9"/>
    <n v="1.17"/>
  </r>
  <r>
    <n v="6111"/>
    <s v="AMER-2022-124590"/>
    <d v="2022-11-13T00:00:00"/>
    <n v="20221113"/>
    <s v="Bernadette Black"/>
    <s v="Mexico"/>
    <s v="Cabo San Lucas"/>
    <s v="AMER"/>
    <s v="LATAM"/>
    <s v="United Parcel Service"/>
    <x v="66"/>
    <s v="Transportation"/>
    <s v="SMB"/>
    <s v="FinanceHub"/>
    <s v="T302NNQ3ST"/>
    <n v="1474.8019999999999"/>
    <n v="7"/>
    <n v="0.3"/>
    <n v="-21.0686"/>
    <x v="0"/>
    <n v="1495.8706"/>
    <n v="448.76117999999997"/>
  </r>
  <r>
    <n v="6116"/>
    <s v="AMER-2022-133802"/>
    <d v="2022-03-15T00:00:00"/>
    <n v="20220315"/>
    <s v="Gordon Graham"/>
    <s v="United States"/>
    <s v="Tulsa"/>
    <s v="AMER"/>
    <s v="NAMER"/>
    <s v="Engie"/>
    <x v="4"/>
    <s v="Energy"/>
    <s v="Strategic"/>
    <s v="ContactMatcher"/>
    <s v="IWWZGRK6IG"/>
    <n v="41.904000000000003"/>
    <n v="6"/>
    <n v="0.2"/>
    <n v="14.1426"/>
    <x v="17"/>
    <n v="27.761399999999998"/>
    <n v="8.3284199999999995"/>
  </r>
  <r>
    <n v="6117"/>
    <s v="EMEA-2022-113677"/>
    <d v="2022-11-14T00:00:00"/>
    <n v="20221114"/>
    <s v="Harry Buckland"/>
    <s v="United Kingdom"/>
    <s v="London"/>
    <s v="EMEA"/>
    <s v="UKIR"/>
    <s v="News Corp."/>
    <x v="94"/>
    <s v="Misc"/>
    <s v="Enterprise"/>
    <s v="Site Analytics"/>
    <s v="C45AMTIEVL"/>
    <n v="2279.96"/>
    <n v="4"/>
    <n v="0"/>
    <n v="592.78959999999995"/>
    <x v="0"/>
    <n v="1687.1704"/>
    <n v="506.15111999999999"/>
  </r>
  <r>
    <n v="6119"/>
    <s v="EMEA-2023-143378"/>
    <d v="2023-09-20T00:00:00"/>
    <n v="20230920"/>
    <s v="Sue Wilson"/>
    <s v="Belgium"/>
    <s v="Brussels"/>
    <s v="EMEA"/>
    <s v="EU-WEST"/>
    <s v="Walmart"/>
    <x v="41"/>
    <s v="Retail"/>
    <s v="Strategic"/>
    <s v="Site Analytics"/>
    <s v="6BYTTHJFL7"/>
    <n v="191.976"/>
    <n v="3"/>
    <n v="0.2"/>
    <n v="19.197600000000001"/>
    <x v="15"/>
    <n v="172.7784"/>
    <n v="51.83352"/>
  </r>
  <r>
    <n v="6123"/>
    <s v="APJ-2023-152660"/>
    <d v="2023-12-05T00:00:00"/>
    <n v="20231205"/>
    <s v="Caroline Greene"/>
    <s v="Australia"/>
    <s v="Sydney"/>
    <s v="APJ"/>
    <s v="ANZ"/>
    <s v="Daimler"/>
    <x v="34"/>
    <s v="Transportation"/>
    <s v="SMB"/>
    <s v="Marketing Suite - Gold"/>
    <s v="WHHT0BYTPY"/>
    <n v="61.567999999999998"/>
    <n v="2"/>
    <n v="0.2"/>
    <n v="4.6176000000000004"/>
    <x v="22"/>
    <n v="56.950399999999902"/>
    <n v="17.085119999999971"/>
  </r>
  <r>
    <n v="6124"/>
    <s v="APJ-2021-142139"/>
    <d v="2021-08-31T00:00:00"/>
    <n v="20210831"/>
    <s v="Victoria Nash"/>
    <s v="Japan"/>
    <s v="Ibaraki"/>
    <s v="APJ"/>
    <s v="JAPN"/>
    <s v="BMW"/>
    <x v="62"/>
    <s v="Manufacturing"/>
    <s v="Enterprise"/>
    <s v="Support"/>
    <s v="Q24A6DJN1Z"/>
    <n v="20.96"/>
    <n v="4"/>
    <n v="0.2"/>
    <n v="6.8120000000000003"/>
    <x v="37"/>
    <n v="14.148"/>
    <n v="4.2443999999999997"/>
  </r>
  <r>
    <n v="6125"/>
    <s v="AMER-2023-145772"/>
    <d v="2023-06-04T00:00:00"/>
    <n v="20230604"/>
    <s v="Edward Wilkins"/>
    <s v="United States"/>
    <s v="New York City"/>
    <s v="AMER"/>
    <s v="NAMER"/>
    <s v="American Express"/>
    <x v="55"/>
    <s v="Finance"/>
    <s v="Strategic"/>
    <s v="Data Smasher"/>
    <s v="PPK19T8O0N"/>
    <n v="44.75"/>
    <n v="5"/>
    <n v="0"/>
    <n v="8.5024999999999995"/>
    <x v="27"/>
    <n v="36.247500000000002"/>
    <n v="10.87425"/>
  </r>
  <r>
    <n v="6128"/>
    <s v="EMEA-2022-124100"/>
    <d v="2022-04-01T00:00:00"/>
    <n v="20220401"/>
    <s v="Adam Nash"/>
    <s v="United Kingdom"/>
    <s v="London"/>
    <s v="EMEA"/>
    <s v="UKIR"/>
    <s v="Aviva"/>
    <x v="24"/>
    <s v="Finance"/>
    <s v="SMB"/>
    <s v="FinanceHub"/>
    <s v="930LL4HE8S"/>
    <n v="327.99599999999998"/>
    <n v="6"/>
    <n v="0.1"/>
    <n v="54.665999999999997"/>
    <x v="25"/>
    <n v="273.33"/>
    <n v="81.998999999999995"/>
  </r>
  <r>
    <n v="6129"/>
    <s v="AMER-2020-158400"/>
    <d v="2020-10-25T00:00:00"/>
    <n v="20201025"/>
    <s v="Ryan Jackson"/>
    <s v="United States"/>
    <s v="Los Angeles"/>
    <s v="AMER"/>
    <s v="NAMER"/>
    <s v="Abbott Laboratories"/>
    <x v="26"/>
    <s v="Healthcare"/>
    <s v="Strategic"/>
    <s v="ContactMatcher"/>
    <s v="7KKRVF9LNR"/>
    <n v="49.408000000000001"/>
    <n v="4"/>
    <n v="0.2"/>
    <n v="18.527999999999999"/>
    <x v="18"/>
    <n v="30.88"/>
    <n v="9.2639999999999993"/>
  </r>
  <r>
    <n v="6130"/>
    <s v="EMEA-2023-162033"/>
    <d v="2023-03-27T00:00:00"/>
    <n v="20230327"/>
    <s v="Felicity Peters"/>
    <s v="Spain"/>
    <s v="Seville"/>
    <s v="EMEA"/>
    <s v="EU-WEST"/>
    <s v="Carrefour"/>
    <x v="10"/>
    <s v="Retail"/>
    <s v="Enterprise"/>
    <s v="Data Smasher"/>
    <s v="36GV5TI7KE"/>
    <n v="53.25"/>
    <n v="3"/>
    <n v="0"/>
    <n v="20.767499999999998"/>
    <x v="42"/>
    <n v="32.482500000000002"/>
    <n v="9.7447499999999998"/>
  </r>
  <r>
    <n v="6132"/>
    <s v="EMEA-2020-163447"/>
    <d v="2020-12-27T00:00:00"/>
    <n v="20201227"/>
    <s v="Luke McDonald"/>
    <s v="United Kingdom"/>
    <s v="London"/>
    <s v="EMEA"/>
    <s v="UKIR"/>
    <s v="Panasonic"/>
    <x v="97"/>
    <s v="Tech"/>
    <s v="Enterprise"/>
    <s v="FinanceHub"/>
    <s v="N4564SNLT6"/>
    <n v="767.21400000000006"/>
    <n v="14"/>
    <n v="0.1"/>
    <n v="161.9674"/>
    <x v="20"/>
    <n v="605.24659999999994"/>
    <n v="181.57397999999998"/>
  </r>
  <r>
    <n v="6133"/>
    <s v="EMEA-2023-145737"/>
    <d v="2023-09-16T00:00:00"/>
    <n v="20230916"/>
    <s v="Ella Henderson"/>
    <s v="South Africa"/>
    <s v="Johannesburg"/>
    <s v="EMEA"/>
    <s v="MEA"/>
    <s v="Intel"/>
    <x v="14"/>
    <s v="Tech"/>
    <s v="SMB"/>
    <s v="Support"/>
    <s v="JPU3EAUWWO"/>
    <n v="163.96"/>
    <n v="5"/>
    <n v="0.2"/>
    <n v="59.435499999999998"/>
    <x v="15"/>
    <n v="104.5245"/>
    <n v="31.35735"/>
  </r>
  <r>
    <n v="6134"/>
    <s v="AMER-2022-148096"/>
    <d v="2022-08-17T00:00:00"/>
    <n v="20220817"/>
    <s v="Brian Campbell"/>
    <s v="United States"/>
    <s v="New York City"/>
    <s v="AMER"/>
    <s v="NAMER"/>
    <s v="Aviva"/>
    <x v="24"/>
    <s v="Finance"/>
    <s v="Strategic"/>
    <s v="ContactMatcher"/>
    <s v="EMGPC1HSM9"/>
    <n v="161.28"/>
    <n v="2"/>
    <n v="0.2"/>
    <n v="12.096"/>
    <x v="28"/>
    <n v="149.184"/>
    <n v="44.755199999999995"/>
  </r>
  <r>
    <n v="6135"/>
    <s v="AMER-2022-146766"/>
    <d v="2022-11-05T00:00:00"/>
    <n v="20221105"/>
    <s v="Caroline Smith"/>
    <s v="United States"/>
    <s v="Newark"/>
    <s v="AMER"/>
    <s v="NAMER"/>
    <s v="J.P. Morgan Chase &amp; Co."/>
    <x v="56"/>
    <s v="Finance"/>
    <s v="SMB"/>
    <s v="ChatBot Plugin"/>
    <s v="KTH54NMZXP"/>
    <n v="192.8"/>
    <n v="4"/>
    <n v="0"/>
    <n v="55.911999999999999"/>
    <x v="0"/>
    <n v="136.88800000000001"/>
    <n v="41.066400000000002"/>
  </r>
  <r>
    <n v="6136"/>
    <s v="APJ-2021-105613"/>
    <d v="2021-10-18T00:00:00"/>
    <n v="20211018"/>
    <s v="Carl Ince"/>
    <s v="Japan"/>
    <s v="Sapporo"/>
    <s v="APJ"/>
    <s v="JAPN"/>
    <s v="Intel"/>
    <x v="14"/>
    <s v="Tech"/>
    <s v="Enterprise"/>
    <s v="Data Smasher"/>
    <s v="MCA5X9F3XH"/>
    <n v="27.696000000000002"/>
    <n v="3"/>
    <n v="0.2"/>
    <n v="3.4620000000000002"/>
    <x v="2"/>
    <n v="24.234000000000002"/>
    <n v="7.2702"/>
  </r>
  <r>
    <n v="6138"/>
    <s v="EMEA-2022-142251"/>
    <d v="2022-11-01T00:00:00"/>
    <n v="20221101"/>
    <s v="Ian McGrath"/>
    <s v="Germany"/>
    <s v="Frankfurt"/>
    <s v="EMEA"/>
    <s v="EU-WEST"/>
    <s v="Apple"/>
    <x v="73"/>
    <s v="Tech"/>
    <s v="SMB"/>
    <s v="Support"/>
    <s v="5HMN95E8RY"/>
    <n v="32.064"/>
    <n v="6"/>
    <n v="0.2"/>
    <n v="11.2224"/>
    <x v="0"/>
    <n v="20.8416"/>
    <n v="6.2524799999999994"/>
  </r>
  <r>
    <n v="6139"/>
    <s v="AMER-2020-131247"/>
    <d v="2020-03-30T00:00:00"/>
    <n v="20200330"/>
    <s v="William Robertson"/>
    <s v="United States"/>
    <s v="Los Angeles"/>
    <s v="AMER"/>
    <s v="NAMER"/>
    <s v="General Electric"/>
    <x v="89"/>
    <s v="Finance"/>
    <s v="SMB"/>
    <s v="Marketing Suite"/>
    <s v="0NGG1060Q7"/>
    <n v="205.666"/>
    <n v="2"/>
    <n v="0.15"/>
    <n v="-12.098000000000001"/>
    <x v="34"/>
    <n v="217.76400000000001"/>
    <n v="65.3292"/>
  </r>
  <r>
    <n v="6140"/>
    <s v="AMER-2021-113593"/>
    <d v="2021-04-18T00:00:00"/>
    <n v="20210418"/>
    <s v="Carl Langdon"/>
    <s v="United States"/>
    <s v="Springfield"/>
    <s v="AMER"/>
    <s v="NAMER"/>
    <s v="Itochu"/>
    <x v="33"/>
    <s v="Finance"/>
    <s v="SMB"/>
    <s v="Marketing Suite - Gold"/>
    <s v="RQDBOXF8X6"/>
    <n v="115.44"/>
    <n v="3"/>
    <n v="0"/>
    <n v="30.014399999999998"/>
    <x v="19"/>
    <n v="85.425600000000003"/>
    <n v="25.627680000000002"/>
  </r>
  <r>
    <n v="6141"/>
    <s v="EMEA-2023-121083"/>
    <d v="2023-07-10T00:00:00"/>
    <n v="20230710"/>
    <s v="Sarah Sanderson"/>
    <s v="Saudi Arabia"/>
    <s v="Dhahran"/>
    <s v="EMEA"/>
    <s v="MEA"/>
    <s v="Prudential Financial"/>
    <x v="43"/>
    <s v="Finance"/>
    <s v="SMB"/>
    <s v="Support"/>
    <s v="QH5JYYTSVQ"/>
    <n v="274.8"/>
    <n v="5"/>
    <n v="0"/>
    <n v="134.65199999999999"/>
    <x v="10"/>
    <n v="140.148"/>
    <n v="42.044399999999996"/>
  </r>
  <r>
    <n v="6145"/>
    <s v="AMER-2023-151190"/>
    <d v="2023-06-28T00:00:00"/>
    <n v="20230628"/>
    <s v="Michelle Langdon"/>
    <s v="Costa Rica"/>
    <s v="San JosÃ©"/>
    <s v="AMER"/>
    <s v="LATAM"/>
    <s v="Lukoil"/>
    <x v="86"/>
    <s v="Energy"/>
    <s v="SMB"/>
    <s v="Support"/>
    <s v="JO9GF79YZK"/>
    <n v="20.07"/>
    <n v="3"/>
    <n v="0"/>
    <n v="9.2322000000000006"/>
    <x v="27"/>
    <n v="10.8378"/>
    <n v="3.2513399999999999"/>
  </r>
  <r>
    <n v="6146"/>
    <s v="AMER-2020-133543"/>
    <d v="2020-12-22T00:00:00"/>
    <n v="20201222"/>
    <s v="John Davies"/>
    <s v="United States"/>
    <s v="Chicago"/>
    <s v="AMER"/>
    <s v="NAMER"/>
    <s v="Cigna"/>
    <x v="69"/>
    <s v="Healthcare"/>
    <s v="SMB"/>
    <s v="ChatBot Plugin"/>
    <s v="NNPM2AJ1JU"/>
    <n v="11.76"/>
    <n v="4"/>
    <n v="0"/>
    <n v="3.1751999999999998"/>
    <x v="20"/>
    <n v="8.5847999999999995"/>
    <n v="2.57544"/>
  </r>
  <r>
    <n v="6147"/>
    <s v="AMER-2023-105130"/>
    <d v="2023-11-22T00:00:00"/>
    <n v="20231122"/>
    <s v="Christian Lyman"/>
    <s v="United States"/>
    <s v="Los Angeles"/>
    <s v="AMER"/>
    <s v="NAMER"/>
    <s v="Phillips 66"/>
    <x v="1"/>
    <s v="Energy"/>
    <s v="Strategic"/>
    <s v="ChatBot Plugin"/>
    <s v="RU3C6YJJ2H"/>
    <n v="11.76"/>
    <n v="4"/>
    <n v="0"/>
    <n v="3.1751999999999998"/>
    <x v="23"/>
    <n v="8.5847999999999995"/>
    <n v="2.57544"/>
  </r>
  <r>
    <n v="6149"/>
    <s v="AMER-2022-161928"/>
    <d v="2022-06-28T00:00:00"/>
    <n v="20220628"/>
    <s v="James Fisher"/>
    <s v="United States"/>
    <s v="Los Angeles"/>
    <s v="AMER"/>
    <s v="NAMER"/>
    <s v="Honda Motor"/>
    <x v="47"/>
    <s v="Manufacturing"/>
    <s v="SMB"/>
    <s v="Site Analytics"/>
    <s v="Z6KRJNWEGY"/>
    <n v="201.584"/>
    <n v="2"/>
    <n v="0.2"/>
    <n v="12.599"/>
    <x v="1"/>
    <n v="188.98500000000001"/>
    <n v="56.695500000000003"/>
  </r>
  <r>
    <n v="6150"/>
    <s v="AMER-2023-101322"/>
    <d v="2023-12-29T00:00:00"/>
    <n v="20231229"/>
    <s v="Jessica Hughes"/>
    <s v="United States"/>
    <s v="Jacksonville"/>
    <s v="AMER"/>
    <s v="NAMER"/>
    <s v="UnitedHealth Group"/>
    <x v="81"/>
    <s v="Healthcare"/>
    <s v="Strategic"/>
    <s v="FinanceHub"/>
    <s v="F36JXX0NJ6"/>
    <n v="340.70400000000001"/>
    <n v="6"/>
    <n v="0.2"/>
    <n v="-34.070399999999999"/>
    <x v="22"/>
    <n v="374.77440000000001"/>
    <n v="112.43232"/>
  </r>
  <r>
    <n v="6151"/>
    <s v="EMEA-2022-106600"/>
    <d v="2022-04-09T00:00:00"/>
    <n v="20220409"/>
    <s v="Sean Morrison"/>
    <s v="Finland"/>
    <s v="Helsinki"/>
    <s v="EMEA"/>
    <s v="NOR"/>
    <s v="News Corp."/>
    <x v="94"/>
    <s v="Misc"/>
    <s v="SMB"/>
    <s v="Marketing Suite"/>
    <s v="DLWLSHQY8X"/>
    <n v="354.9"/>
    <n v="5"/>
    <n v="0"/>
    <n v="88.724999999999994"/>
    <x v="25"/>
    <n v="266.17499999999899"/>
    <n v="79.852499999999694"/>
  </r>
  <r>
    <n v="6152"/>
    <s v="AMER-2020-111871"/>
    <d v="2020-03-18T00:00:00"/>
    <n v="20200318"/>
    <s v="Thomas Watson"/>
    <s v="United States"/>
    <s v="Los Angeles"/>
    <s v="AMER"/>
    <s v="NAMER"/>
    <s v="Home Depot"/>
    <x v="8"/>
    <s v="Retail"/>
    <s v="Enterprise"/>
    <s v="Marketing Suite"/>
    <s v="OI99X15HKU"/>
    <n v="1198.33"/>
    <n v="10"/>
    <n v="0.15"/>
    <n v="70.489999999999995"/>
    <x v="34"/>
    <n v="1127.8399999999999"/>
    <n v="338.35199999999998"/>
  </r>
  <r>
    <n v="6153"/>
    <s v="AMER-2023-139437"/>
    <d v="2023-07-04T00:00:00"/>
    <n v="20230704"/>
    <s v="Emily Ogden"/>
    <s v="United States"/>
    <s v="New York City"/>
    <s v="AMER"/>
    <s v="NAMER"/>
    <s v="Cigna"/>
    <x v="69"/>
    <s v="Healthcare"/>
    <s v="SMB"/>
    <s v="Marketing Suite - Gold"/>
    <s v="E9K414PU4D"/>
    <n v="87.92"/>
    <n v="4"/>
    <n v="0"/>
    <n v="0.87919999999999998"/>
    <x v="10"/>
    <n v="87.040800000000004"/>
    <n v="26.11224"/>
  </r>
  <r>
    <n v="6154"/>
    <s v="EMEA-2023-151484"/>
    <d v="2023-04-21T00:00:00"/>
    <n v="20230421"/>
    <s v="Luke Mills"/>
    <s v="France"/>
    <s v="Paris"/>
    <s v="EMEA"/>
    <s v="EU-WEST"/>
    <s v="Prudential Financial"/>
    <x v="43"/>
    <s v="Finance"/>
    <s v="Strategic"/>
    <s v="SaaS Connector Pack"/>
    <s v="YE4THFDRGS"/>
    <n v="51.968000000000004"/>
    <n v="2"/>
    <n v="0.2"/>
    <n v="10.393599999999999"/>
    <x v="4"/>
    <n v="41.574399999999997"/>
    <n v="12.472319999999998"/>
  </r>
  <r>
    <n v="6158"/>
    <s v="APJ-2022-104150"/>
    <d v="2022-08-04T00:00:00"/>
    <n v="20220804"/>
    <s v="Rebecca Mackay"/>
    <s v="Singapore"/>
    <s v="Singapore"/>
    <s v="APJ"/>
    <s v="APAC"/>
    <s v="Costco Wholesale"/>
    <x v="11"/>
    <s v="Retail"/>
    <s v="SMB"/>
    <s v="SaaS Connector Pack - Gold"/>
    <s v="ZXH0XK7NSR"/>
    <n v="81.540000000000006"/>
    <n v="3"/>
    <n v="0"/>
    <n v="38.323799999999999"/>
    <x v="28"/>
    <n v="43.216200000000001"/>
    <n v="12.96486"/>
  </r>
  <r>
    <n v="6160"/>
    <s v="AMER-2022-161025"/>
    <d v="2022-12-04T00:00:00"/>
    <n v="20221204"/>
    <s v="Evan Paige"/>
    <s v="United States"/>
    <s v="New York City"/>
    <s v="AMER"/>
    <s v="NAMER"/>
    <s v="Honda Motor"/>
    <x v="47"/>
    <s v="Manufacturing"/>
    <s v="SMB"/>
    <s v="Marketing Suite - Gold"/>
    <s v="EPWK4ZW2NF"/>
    <n v="772.68"/>
    <n v="4"/>
    <n v="0"/>
    <n v="108.1752"/>
    <x v="5"/>
    <n v="664.50479999999902"/>
    <n v="199.35143999999971"/>
  </r>
  <r>
    <n v="6161"/>
    <s v="EMEA-2020-103989"/>
    <d v="2020-03-19T00:00:00"/>
    <n v="20200319"/>
    <s v="Molly Rutherford"/>
    <s v="Germany"/>
    <s v="Frankfurt"/>
    <s v="EMEA"/>
    <s v="EU-WEST"/>
    <s v="PepsiCo"/>
    <x v="88"/>
    <s v="Consumer Products"/>
    <s v="Strategic"/>
    <s v="Site Analytics"/>
    <s v="KYVQFOUXML"/>
    <n v="323.976"/>
    <n v="3"/>
    <n v="0.2"/>
    <n v="28.347899999999999"/>
    <x v="34"/>
    <n v="295.62810000000002"/>
    <n v="88.688429999999997"/>
  </r>
  <r>
    <n v="6168"/>
    <s v="APJ-2021-142433"/>
    <d v="2021-04-20T00:00:00"/>
    <n v="20210420"/>
    <s v="Audrey Wilkins"/>
    <s v="Japan"/>
    <s v="Tokyo"/>
    <s v="APJ"/>
    <s v="JAPN"/>
    <s v="Home Depot"/>
    <x v="8"/>
    <s v="Retail"/>
    <s v="SMB"/>
    <s v="Support"/>
    <s v="ZU42R94FUZ"/>
    <n v="117.456"/>
    <n v="3"/>
    <n v="0.2"/>
    <n v="44.045999999999999"/>
    <x v="19"/>
    <n v="73.41"/>
    <n v="22.023"/>
  </r>
  <r>
    <n v="6169"/>
    <s v="AMER-2021-132815"/>
    <d v="2021-09-19T00:00:00"/>
    <n v="20210919"/>
    <s v="Joseph White"/>
    <s v="United States"/>
    <s v="New York City"/>
    <s v="AMER"/>
    <s v="NAMER"/>
    <s v="Abbott Laboratories"/>
    <x v="26"/>
    <s v="Healthcare"/>
    <s v="Strategic"/>
    <s v="Support"/>
    <s v="IOHNQPACJ4"/>
    <n v="22.96"/>
    <n v="2"/>
    <n v="0"/>
    <n v="11.250400000000001"/>
    <x v="11"/>
    <n v="11.7096"/>
    <n v="3.51288"/>
  </r>
  <r>
    <n v="6170"/>
    <s v="EMEA-2020-101266"/>
    <d v="2020-08-27T00:00:00"/>
    <n v="20200827"/>
    <s v="Faith Robertson"/>
    <s v="Spain"/>
    <s v="Barcelona"/>
    <s v="EMEA"/>
    <s v="EU-WEST"/>
    <s v="Anthem"/>
    <x v="84"/>
    <s v="Healthcare"/>
    <s v="SMB"/>
    <s v="Support"/>
    <s v="TZXMA8YXW3"/>
    <n v="13.36"/>
    <n v="2"/>
    <n v="0"/>
    <n v="6.4127999999999998"/>
    <x v="9"/>
    <n v="6.9471999999999996"/>
    <n v="2.0841599999999998"/>
  </r>
  <r>
    <n v="6171"/>
    <s v="EMEA-2022-141523"/>
    <d v="2022-12-20T00:00:00"/>
    <n v="20221220"/>
    <s v="Charles Ross"/>
    <s v="United Kingdom"/>
    <s v="London"/>
    <s v="EMEA"/>
    <s v="UKIR"/>
    <s v="Mondelez International"/>
    <x v="25"/>
    <s v="Consumer Products"/>
    <s v="Strategic"/>
    <s v="ContactMatcher"/>
    <s v="TSH5I04LUE"/>
    <n v="34.247999999999998"/>
    <n v="3"/>
    <n v="0.2"/>
    <n v="11.5587"/>
    <x v="5"/>
    <n v="22.6892999999999"/>
    <n v="6.8067899999999701"/>
  </r>
  <r>
    <n v="6173"/>
    <s v="EMEA-2020-106299"/>
    <d v="2020-08-02T00:00:00"/>
    <n v="20200802"/>
    <s v="Thomas Roberts"/>
    <s v="Poland"/>
    <s v="Warsaw"/>
    <s v="EMEA"/>
    <s v="EU-WEST"/>
    <s v="Siemens"/>
    <x v="13"/>
    <s v="Manufacturing"/>
    <s v="Enterprise"/>
    <s v="ContactMatcher"/>
    <s v="1JGRNS4NQX"/>
    <n v="26.7"/>
    <n v="5"/>
    <n v="0"/>
    <n v="12.548999999999999"/>
    <x v="9"/>
    <n v="14.151"/>
    <n v="4.2452999999999994"/>
  </r>
  <r>
    <n v="6176"/>
    <s v="AMER-2021-158421"/>
    <d v="2021-09-21T00:00:00"/>
    <n v="20210921"/>
    <s v="Dylan Ince"/>
    <s v="Colombia"/>
    <s v="MedellÃ­n"/>
    <s v="AMER"/>
    <s v="LATAM"/>
    <s v="Procter &amp; Gamble"/>
    <x v="16"/>
    <s v="Consumer Products"/>
    <s v="SMB"/>
    <s v="FinanceHub"/>
    <s v="XOS8IST707"/>
    <n v="1690.04"/>
    <n v="4"/>
    <n v="0"/>
    <n v="422.51"/>
    <x v="11"/>
    <n v="1267.53"/>
    <n v="380.25899999999996"/>
  </r>
  <r>
    <n v="6185"/>
    <s v="EMEA-2022-143609"/>
    <d v="2022-12-12T00:00:00"/>
    <n v="20221212"/>
    <s v="Audrey Young"/>
    <s v="Belgium"/>
    <s v="Brussels"/>
    <s v="EMEA"/>
    <s v="EU-WEST"/>
    <s v="Kroger"/>
    <x v="57"/>
    <s v="Retail"/>
    <s v="Enterprise"/>
    <s v="FinanceHub"/>
    <s v="I3HWGN8GXZ"/>
    <n v="403.92"/>
    <n v="5"/>
    <n v="0.2"/>
    <n v="25.245000000000001"/>
    <x v="5"/>
    <n v="378.67500000000001"/>
    <n v="113.60250000000001"/>
  </r>
  <r>
    <n v="6186"/>
    <s v="EMEA-2021-138331"/>
    <d v="2021-08-07T00:00:00"/>
    <n v="20210807"/>
    <s v="Kimberly Harris"/>
    <s v="France"/>
    <s v="Paris"/>
    <s v="EMEA"/>
    <s v="EU-WEST"/>
    <s v="Intel"/>
    <x v="14"/>
    <s v="Tech"/>
    <s v="SMB"/>
    <s v="ChatBot Plugin"/>
    <s v="JJJBHT2PBZ"/>
    <n v="106.8"/>
    <n v="10"/>
    <n v="0.2"/>
    <n v="10.68"/>
    <x v="37"/>
    <n v="96.12"/>
    <n v="28.835999999999999"/>
  </r>
  <r>
    <n v="6187"/>
    <s v="EMEA-2021-138954"/>
    <d v="2021-11-15T00:00:00"/>
    <n v="20211115"/>
    <s v="Diane Mills"/>
    <s v="United Kingdom"/>
    <s v="London"/>
    <s v="EMEA"/>
    <s v="UKIR"/>
    <s v="General Motors"/>
    <x v="49"/>
    <s v="Manufacturing"/>
    <s v="Strategic"/>
    <s v="Marketing Suite - Gold"/>
    <s v="9YQ9GO3CX8"/>
    <n v="70.95"/>
    <n v="3"/>
    <n v="0"/>
    <n v="20.575500000000002"/>
    <x v="6"/>
    <n v="50.374499999999998"/>
    <n v="15.112349999999999"/>
  </r>
  <r>
    <n v="6190"/>
    <s v="APJ-2023-157903"/>
    <d v="2023-04-05T00:00:00"/>
    <n v="20230405"/>
    <s v="Joanne Blake"/>
    <s v="Australia"/>
    <s v="Adelaide"/>
    <s v="APJ"/>
    <s v="ANZ"/>
    <s v="PepsiCo"/>
    <x v="88"/>
    <s v="Consumer Products"/>
    <s v="SMB"/>
    <s v="Site Analytics"/>
    <s v="1IRA8KYZNS"/>
    <n v="383.84"/>
    <n v="4"/>
    <n v="0.2"/>
    <n v="47.98"/>
    <x v="4"/>
    <n v="335.85999999999899"/>
    <n v="100.7579999999997"/>
  </r>
  <r>
    <n v="6191"/>
    <s v="EMEA-2022-157259"/>
    <d v="2022-12-25T00:00:00"/>
    <n v="20221225"/>
    <s v="Liam Murray"/>
    <s v="United Kingdom"/>
    <s v="London"/>
    <s v="EMEA"/>
    <s v="UKIR"/>
    <s v="American Express"/>
    <x v="55"/>
    <s v="Finance"/>
    <s v="SMB"/>
    <s v="SaaS Connector Pack"/>
    <s v="72AZCQ6Q32"/>
    <n v="799.56"/>
    <n v="9"/>
    <n v="0"/>
    <n v="207.88560000000001"/>
    <x v="5"/>
    <n v="591.67439999999897"/>
    <n v="177.50231999999968"/>
  </r>
  <r>
    <n v="6192"/>
    <s v="AMER-2023-107986"/>
    <d v="2023-12-14T00:00:00"/>
    <n v="20231214"/>
    <s v="Blake Short"/>
    <s v="Canada"/>
    <s v="Toronto"/>
    <s v="AMER"/>
    <s v="NAMER"/>
    <s v="Carrefour"/>
    <x v="10"/>
    <s v="Retail"/>
    <s v="SMB"/>
    <s v="Marketing Suite - Gold"/>
    <s v="RH5Y7VGIYV"/>
    <n v="31.44"/>
    <n v="3"/>
    <n v="0"/>
    <n v="8.4887999999999995"/>
    <x v="22"/>
    <n v="22.9512"/>
    <n v="6.8853599999999995"/>
  </r>
  <r>
    <n v="6193"/>
    <s v="APJ-2023-104927"/>
    <d v="2023-12-23T00:00:00"/>
    <n v="20231223"/>
    <s v="Rebecca Mackay"/>
    <s v="Japan"/>
    <s v="Tokyo"/>
    <s v="APJ"/>
    <s v="JAPN"/>
    <s v="Costco Wholesale"/>
    <x v="11"/>
    <s v="Retail"/>
    <s v="SMB"/>
    <s v="Support"/>
    <s v="NU9VK1BU2P"/>
    <n v="25.92"/>
    <n v="5"/>
    <n v="0.2"/>
    <n v="9.0719999999999992"/>
    <x v="22"/>
    <n v="16.847999999999999"/>
    <n v="5.0543999999999993"/>
  </r>
  <r>
    <n v="6196"/>
    <s v="EMEA-2023-113453"/>
    <d v="2023-10-22T00:00:00"/>
    <n v="20231022"/>
    <s v="Sophie Cornish"/>
    <s v="France"/>
    <s v="Paris"/>
    <s v="EMEA"/>
    <s v="EU-WEST"/>
    <s v="Humana"/>
    <x v="63"/>
    <s v="Healthcare"/>
    <s v="SMB"/>
    <s v="Site Analytics"/>
    <s v="LUYMYZKXSI"/>
    <n v="329.988"/>
    <n v="2"/>
    <n v="0.4"/>
    <n v="-76.997200000000007"/>
    <x v="13"/>
    <n v="406.98520000000002"/>
    <n v="122.09556000000001"/>
  </r>
  <r>
    <n v="6198"/>
    <s v="APJ-2021-149909"/>
    <d v="2021-11-13T00:00:00"/>
    <n v="20211113"/>
    <s v="Faith Jones"/>
    <s v="India"/>
    <s v="Chennai"/>
    <s v="APJ"/>
    <s v="IND"/>
    <s v="Sony"/>
    <x v="20"/>
    <s v="Tech"/>
    <s v="SMB"/>
    <s v="Support"/>
    <s v="1X89BTA42F"/>
    <n v="63.77"/>
    <n v="7"/>
    <n v="0"/>
    <n v="28.6965"/>
    <x v="6"/>
    <n v="35.073500000000003"/>
    <n v="10.52205"/>
  </r>
  <r>
    <n v="6201"/>
    <s v="APJ-2021-146675"/>
    <d v="2021-04-16T00:00:00"/>
    <n v="20210416"/>
    <s v="Victor Lewis"/>
    <s v="Australia"/>
    <s v="Brisbane"/>
    <s v="APJ"/>
    <s v="ANZ"/>
    <s v="BNP Paribas"/>
    <x v="3"/>
    <s v="Finance"/>
    <s v="SMB"/>
    <s v="Alchemy"/>
    <s v="DXUR83AFDE"/>
    <n v="1439.9680000000001"/>
    <n v="4"/>
    <n v="0.2"/>
    <n v="485.98919999999998"/>
    <x v="19"/>
    <n v="953.97879999999998"/>
    <n v="286.19363999999996"/>
  </r>
  <r>
    <n v="6203"/>
    <s v="AMER-2022-118332"/>
    <d v="2022-12-17T00:00:00"/>
    <n v="20221217"/>
    <s v="Claire Welch"/>
    <s v="United States"/>
    <s v="Arlington"/>
    <s v="AMER"/>
    <s v="NAMER"/>
    <s v="Toyota Motor"/>
    <x v="7"/>
    <s v="Manufacturing"/>
    <s v="SMB"/>
    <s v="FinanceHub"/>
    <s v="9JLZJ2H2A1"/>
    <n v="563.91999999999996"/>
    <n v="5"/>
    <n v="0.2"/>
    <n v="7.0490000000000004"/>
    <x v="5"/>
    <n v="556.87099999999998"/>
    <n v="167.06129999999999"/>
  </r>
  <r>
    <n v="6204"/>
    <s v="AMER-2022-133669"/>
    <d v="2022-10-22T00:00:00"/>
    <n v="20221022"/>
    <s v="Tracey Skinner"/>
    <s v="Mexico"/>
    <s v="Mexico City"/>
    <s v="AMER"/>
    <s v="LATAM"/>
    <s v="Comcast"/>
    <x v="51"/>
    <s v="Communications"/>
    <s v="SMB"/>
    <s v="Site Analytics"/>
    <s v="44PQQ05ZWZ"/>
    <n v="235.15199999999999"/>
    <n v="8"/>
    <n v="0.4"/>
    <n v="-47.0304"/>
    <x v="32"/>
    <n v="282.18239999999997"/>
    <n v="84.654719999999983"/>
  </r>
  <r>
    <n v="6205"/>
    <s v="AMER-2023-145660"/>
    <d v="2023-12-02T00:00:00"/>
    <n v="20231202"/>
    <s v="Zoe Lyman"/>
    <s v="Mexico"/>
    <s v="Mexico City"/>
    <s v="AMER"/>
    <s v="LATAM"/>
    <s v="UnitedHealth Group"/>
    <x v="81"/>
    <s v="Healthcare"/>
    <s v="Enterprise"/>
    <s v="SaaS Connector Pack"/>
    <s v="VGLBYC726D"/>
    <n v="7.7119999999999997"/>
    <n v="2"/>
    <n v="0.2"/>
    <n v="1.7352000000000001"/>
    <x v="22"/>
    <n v="5.9767999999999999"/>
    <n v="1.79304"/>
  </r>
  <r>
    <n v="6206"/>
    <s v="APJ-2022-133697"/>
    <d v="2022-10-21T00:00:00"/>
    <n v="20221021"/>
    <s v="Chloe Campbell"/>
    <s v="Japan"/>
    <s v="Tokyo"/>
    <s v="APJ"/>
    <s v="JAPN"/>
    <s v="Comcast"/>
    <x v="51"/>
    <s v="Communications"/>
    <s v="SMB"/>
    <s v="Support"/>
    <s v="OZX2JB7LL1"/>
    <n v="51.015999999999998"/>
    <n v="7"/>
    <n v="0.2"/>
    <n v="15.942500000000001"/>
    <x v="32"/>
    <n v="35.073499999999903"/>
    <n v="10.52204999999997"/>
  </r>
  <r>
    <n v="6209"/>
    <s v="AMER-2023-148138"/>
    <d v="2023-09-30T00:00:00"/>
    <n v="20230930"/>
    <s v="Joanne Harris"/>
    <s v="Mexico"/>
    <s v="Mexico City"/>
    <s v="AMER"/>
    <s v="LATAM"/>
    <s v="Johnson &amp; Johnson"/>
    <x v="53"/>
    <s v="Healthcare"/>
    <s v="Strategic"/>
    <s v="Marketing Suite - Gold"/>
    <s v="5693AL4P5M"/>
    <n v="51.167999999999999"/>
    <n v="2"/>
    <n v="0.2"/>
    <n v="-6.3959999999999999"/>
    <x v="15"/>
    <n v="57.564"/>
    <n v="17.269199999999998"/>
  </r>
  <r>
    <n v="6210"/>
    <s v="AMER-2023-119809"/>
    <d v="2023-08-19T00:00:00"/>
    <n v="20230819"/>
    <s v="Rose Hill"/>
    <s v="Canada"/>
    <s v="Toronto"/>
    <s v="AMER"/>
    <s v="NAMER"/>
    <s v="Bank of America Corp."/>
    <x v="22"/>
    <s v="Finance"/>
    <s v="Strategic"/>
    <s v="ContactMatcher"/>
    <s v="XLPCWGXOHD"/>
    <n v="2793.5279999999998"/>
    <n v="9"/>
    <n v="0.2"/>
    <n v="942.81569999999999"/>
    <x v="43"/>
    <n v="1850.7122999999899"/>
    <n v="555.21368999999697"/>
  </r>
  <r>
    <n v="6213"/>
    <s v="AMER-2023-149944"/>
    <d v="2023-11-13T00:00:00"/>
    <n v="20231113"/>
    <s v="Tracey Knox"/>
    <s v="Canada"/>
    <s v="Winnipeg"/>
    <s v="AMER"/>
    <s v="NAMER"/>
    <s v="Gazprom"/>
    <x v="45"/>
    <s v="Energy"/>
    <s v="SMB"/>
    <s v="Storage"/>
    <s v="LIOPDSL5SP"/>
    <n v="18.239999999999998"/>
    <n v="3"/>
    <n v="0"/>
    <n v="9.1199999999999992"/>
    <x v="23"/>
    <n v="9.1199999999999992"/>
    <n v="2.7359999999999998"/>
  </r>
  <r>
    <n v="6215"/>
    <s v="AMER-2020-128538"/>
    <d v="2020-10-11T00:00:00"/>
    <n v="20201011"/>
    <s v="Diane Buckland"/>
    <s v="United States"/>
    <s v="Lakewood"/>
    <s v="AMER"/>
    <s v="NAMER"/>
    <s v="Ford Motor"/>
    <x v="72"/>
    <s v="Manufacturing"/>
    <s v="SMB"/>
    <s v="SaaS Connector Pack - Gold"/>
    <s v="G6ZI47APMH"/>
    <n v="7.64"/>
    <n v="1"/>
    <n v="0"/>
    <n v="3.7435999999999998"/>
    <x v="18"/>
    <n v="3.8963999999999999"/>
    <n v="1.16892"/>
  </r>
  <r>
    <n v="6216"/>
    <s v="EMEA-2021-161711"/>
    <d v="2021-11-28T00:00:00"/>
    <n v="20211128"/>
    <s v="Sonia Hardacre"/>
    <s v="United Kingdom"/>
    <s v="London"/>
    <s v="EMEA"/>
    <s v="UKIR"/>
    <s v="AmerisourceBergen"/>
    <x v="52"/>
    <s v="Healthcare"/>
    <s v="Strategic"/>
    <s v="SaaS Connector Pack"/>
    <s v="XLO502JXIP"/>
    <n v="68.16"/>
    <n v="3"/>
    <n v="0"/>
    <n v="27.945599999999999"/>
    <x v="6"/>
    <n v="40.214399999999998"/>
    <n v="12.064319999999999"/>
  </r>
  <r>
    <n v="6218"/>
    <s v="EMEA-2021-129553"/>
    <d v="2021-07-27T00:00:00"/>
    <n v="20210727"/>
    <s v="Charles Churchill"/>
    <s v="Ireland"/>
    <s v="Dublin"/>
    <s v="EMEA"/>
    <s v="UKIR"/>
    <s v="Lowes"/>
    <x v="71"/>
    <s v="Retail"/>
    <s v="SMB"/>
    <s v="Site Analytics"/>
    <s v="AMTS7UNORT"/>
    <n v="29.97"/>
    <n v="3"/>
    <n v="0"/>
    <n v="0.29970000000000002"/>
    <x v="38"/>
    <n v="29.670299999999902"/>
    <n v="8.9010899999999697"/>
  </r>
  <r>
    <n v="6219"/>
    <s v="AMER-2022-160220"/>
    <d v="2022-10-21T00:00:00"/>
    <n v="20221021"/>
    <s v="Lucas Taylor"/>
    <s v="Brazil"/>
    <s v="Belo Horizonte"/>
    <s v="AMER"/>
    <s v="LATAM"/>
    <s v="Coca-Cola"/>
    <x v="87"/>
    <s v="Consumer Products"/>
    <s v="SMB"/>
    <s v="Site Analytics"/>
    <s v="MYPOZBY3KR"/>
    <n v="125.7"/>
    <n v="6"/>
    <n v="0"/>
    <n v="35.195999999999998"/>
    <x v="32"/>
    <n v="90.504000000000005"/>
    <n v="27.151199999999999"/>
  </r>
  <r>
    <n v="6222"/>
    <s v="AMER-2023-157224"/>
    <d v="2023-09-15T00:00:00"/>
    <n v="20230915"/>
    <s v="Joanne Davies"/>
    <s v="United States"/>
    <s v="New York City"/>
    <s v="AMER"/>
    <s v="NAMER"/>
    <s v="Tyson Foods"/>
    <x v="31"/>
    <s v="Consumer Products"/>
    <s v="SMB"/>
    <s v="FinanceHub"/>
    <s v="81AT1HTN38"/>
    <n v="56.7"/>
    <n v="9"/>
    <n v="0"/>
    <n v="26.082000000000001"/>
    <x v="15"/>
    <n v="30.617999999999999"/>
    <n v="9.1853999999999996"/>
  </r>
  <r>
    <n v="6223"/>
    <s v="EMEA-2023-140627"/>
    <d v="2023-12-24T00:00:00"/>
    <n v="20231224"/>
    <s v="Emma Young"/>
    <s v="South Africa"/>
    <s v="Cape Town"/>
    <s v="EMEA"/>
    <s v="MEA"/>
    <s v="Lowes"/>
    <x v="71"/>
    <s v="Retail"/>
    <s v="SMB"/>
    <s v="SaaS Connector Pack"/>
    <s v="GFDUSVO9B7"/>
    <n v="72.703999999999994"/>
    <n v="4"/>
    <n v="0.2"/>
    <n v="19.084800000000001"/>
    <x v="22"/>
    <n v="53.6191999999999"/>
    <n v="16.085759999999969"/>
  </r>
  <r>
    <n v="6226"/>
    <s v="EMEA-2021-133445"/>
    <d v="2021-10-05T00:00:00"/>
    <n v="20211005"/>
    <s v="Caroline Burgess"/>
    <s v="Belgium"/>
    <s v="Brussels"/>
    <s v="EMEA"/>
    <s v="EU-WEST"/>
    <s v="J.P. Morgan Chase &amp; Co."/>
    <x v="56"/>
    <s v="Finance"/>
    <s v="SMB"/>
    <s v="Marketing Suite"/>
    <s v="OJRFAF3EZT"/>
    <n v="66.293999999999997"/>
    <n v="1"/>
    <n v="0.7"/>
    <n v="-103.86060000000001"/>
    <x v="2"/>
    <n v="170.15459999999999"/>
    <n v="51.046379999999992"/>
  </r>
  <r>
    <n v="6228"/>
    <s v="APJ-2020-148782"/>
    <d v="2020-11-02T00:00:00"/>
    <n v="20201102"/>
    <s v="Peter McLean"/>
    <s v="Japan"/>
    <s v="Tokyo"/>
    <s v="APJ"/>
    <s v="JAPN"/>
    <s v="Pfizer"/>
    <x v="6"/>
    <s v="Healthcare"/>
    <s v="SMB"/>
    <s v="Site Analytics"/>
    <s v="EM0TXP33A3"/>
    <n v="88.775999999999996"/>
    <n v="3"/>
    <n v="0.2"/>
    <n v="7.7679"/>
    <x v="7"/>
    <n v="81.008099999999999"/>
    <n v="24.302429999999998"/>
  </r>
  <r>
    <n v="6229"/>
    <s v="AMER-2022-148208"/>
    <d v="2022-01-22T00:00:00"/>
    <n v="20220122"/>
    <s v="David McDonald"/>
    <s v="Mexico"/>
    <s v="Tijuana"/>
    <s v="AMER"/>
    <s v="LATAM"/>
    <s v="Prudential Financial"/>
    <x v="43"/>
    <s v="Finance"/>
    <s v="Enterprise"/>
    <s v="Site Analytics"/>
    <s v="W2TZIIG1DS"/>
    <n v="110.376"/>
    <n v="4"/>
    <n v="0.4"/>
    <n v="-20.235600000000002"/>
    <x v="12"/>
    <n v="130.61160000000001"/>
    <n v="39.183480000000003"/>
  </r>
  <r>
    <n v="6231"/>
    <s v="EMEA-2023-127656"/>
    <d v="2023-07-12T00:00:00"/>
    <n v="20230712"/>
    <s v="Sarah Alsop"/>
    <s v="Netherlands"/>
    <s v="The Hague"/>
    <s v="EMEA"/>
    <s v="EU-WEST"/>
    <s v="Sysco"/>
    <x v="79"/>
    <s v="Consumer Products"/>
    <s v="SMB"/>
    <s v="ChatBot Plugin"/>
    <s v="MS3DG98ODI"/>
    <n v="30.32"/>
    <n v="4"/>
    <n v="0"/>
    <n v="11.8248"/>
    <x v="10"/>
    <n v="18.495200000000001"/>
    <n v="5.5485600000000002"/>
  </r>
  <r>
    <n v="6232"/>
    <s v="AMER-2023-142188"/>
    <d v="2023-09-12T00:00:00"/>
    <n v="20230912"/>
    <s v="Justin Pullman"/>
    <s v="Canada"/>
    <s v="Toronto"/>
    <s v="AMER"/>
    <s v="NAMER"/>
    <s v="HonHai Precision Industry"/>
    <x v="54"/>
    <s v="Tech"/>
    <s v="SMB"/>
    <s v="FinanceHub"/>
    <s v="6ZAMEHURGS"/>
    <n v="177.56800000000001"/>
    <n v="2"/>
    <n v="0.2"/>
    <n v="8.8783999999999992"/>
    <x v="15"/>
    <n v="168.68960000000001"/>
    <n v="50.606880000000004"/>
  </r>
  <r>
    <n v="6237"/>
    <s v="EMEA-2022-144400"/>
    <d v="2022-02-23T00:00:00"/>
    <n v="20220223"/>
    <s v="Matt Forsyth"/>
    <s v="France"/>
    <s v="Paris"/>
    <s v="EMEA"/>
    <s v="EU-WEST"/>
    <s v="Sprint Nextel"/>
    <x v="64"/>
    <s v="Communications"/>
    <s v="Strategic"/>
    <s v="SaaS Connector Pack - Gold"/>
    <s v="TJS4FPECOX"/>
    <n v="57.576000000000001"/>
    <n v="3"/>
    <n v="0.2"/>
    <n v="21.591000000000001"/>
    <x v="47"/>
    <n v="35.984999999999999"/>
    <n v="10.795499999999999"/>
  </r>
  <r>
    <n v="6238"/>
    <s v="EMEA-2022-155180"/>
    <d v="2022-01-22T00:00:00"/>
    <n v="20220122"/>
    <s v="Gordon Sanderson"/>
    <s v="United Kingdom"/>
    <s v="London"/>
    <s v="EMEA"/>
    <s v="UKIR"/>
    <s v="Royal Dutch Shell"/>
    <x v="2"/>
    <s v="Energy"/>
    <s v="SMB"/>
    <s v="ContactMatcher"/>
    <s v="K57TGOP3PX"/>
    <n v="26.335999999999999"/>
    <n v="4"/>
    <n v="0.2"/>
    <n v="9.2175999999999991"/>
    <x v="12"/>
    <n v="17.118400000000001"/>
    <n v="5.1355200000000005"/>
  </r>
  <r>
    <n v="6239"/>
    <s v="AMER-2021-134075"/>
    <d v="2021-12-12T00:00:00"/>
    <n v="20211212"/>
    <s v="Steven Coleman"/>
    <s v="United States"/>
    <s v="Chicago"/>
    <s v="AMER"/>
    <s v="NAMER"/>
    <s v="American Express"/>
    <x v="55"/>
    <s v="Finance"/>
    <s v="SMB"/>
    <s v="SaaS Connector Pack"/>
    <s v="0OYYRE7B0P"/>
    <n v="166.5"/>
    <n v="3"/>
    <n v="0"/>
    <n v="21.645"/>
    <x v="14"/>
    <n v="144.85499999999999"/>
    <n v="43.456499999999998"/>
  </r>
  <r>
    <n v="6241"/>
    <s v="AMER-2022-131912"/>
    <d v="2022-10-30T00:00:00"/>
    <n v="20221030"/>
    <s v="Vanessa Davidson"/>
    <s v="United States"/>
    <s v="New York City"/>
    <s v="AMER"/>
    <s v="NAMER"/>
    <s v="Cigna"/>
    <x v="69"/>
    <s v="Healthcare"/>
    <s v="SMB"/>
    <s v="ContactMatcher"/>
    <s v="V7L02MKUAK"/>
    <n v="11.744"/>
    <n v="1"/>
    <n v="0.2"/>
    <n v="3.8168000000000002"/>
    <x v="32"/>
    <n v="7.9271999999999903"/>
    <n v="2.3781599999999972"/>
  </r>
  <r>
    <n v="6242"/>
    <s v="EMEA-2023-141572"/>
    <d v="2023-05-29T00:00:00"/>
    <n v="20230529"/>
    <s v="Molly Grant"/>
    <s v="Greece"/>
    <s v="Thessaloniki"/>
    <s v="EMEA"/>
    <s v="EU-EAST"/>
    <s v="Itochu"/>
    <x v="33"/>
    <s v="Finance"/>
    <s v="Strategic"/>
    <s v="SaaS Connector Pack"/>
    <s v="XXZHP1VTP6"/>
    <n v="247.44"/>
    <n v="8"/>
    <n v="0"/>
    <n v="101.4504"/>
    <x v="24"/>
    <n v="145.9896"/>
    <n v="43.796879999999994"/>
  </r>
  <r>
    <n v="6243"/>
    <s v="EMEA-2020-134621"/>
    <d v="2020-12-21T00:00:00"/>
    <n v="20201221"/>
    <s v="Rose Dyer"/>
    <s v="South Africa"/>
    <s v="Johannesburg"/>
    <s v="EMEA"/>
    <s v="MEA"/>
    <s v="Apple"/>
    <x v="73"/>
    <s v="Tech"/>
    <s v="Enterprise"/>
    <s v="ContactMatcher"/>
    <s v="YP0OAN6S6T"/>
    <n v="18.239999999999998"/>
    <n v="2"/>
    <n v="0.7"/>
    <n v="-14.592000000000001"/>
    <x v="20"/>
    <n v="32.832000000000001"/>
    <n v="9.8496000000000006"/>
  </r>
  <r>
    <n v="6244"/>
    <s v="AMER-2022-165561"/>
    <d v="2022-11-25T00:00:00"/>
    <n v="20221125"/>
    <s v="Cameron Oliver"/>
    <s v="Canada"/>
    <s v="Quebec"/>
    <s v="AMER"/>
    <s v="NAMER"/>
    <s v="UnitedHealth Group"/>
    <x v="81"/>
    <s v="Healthcare"/>
    <s v="Enterprise"/>
    <s v="Support"/>
    <s v="7XVFLIM4BV"/>
    <n v="25.35"/>
    <n v="3"/>
    <n v="0"/>
    <n v="7.6050000000000004"/>
    <x v="0"/>
    <n v="17.745000000000001"/>
    <n v="5.3235000000000001"/>
  </r>
  <r>
    <n v="6245"/>
    <s v="AMER-2021-112305"/>
    <d v="2021-11-20T00:00:00"/>
    <n v="20211120"/>
    <s v="Colin White"/>
    <s v="Canada"/>
    <s v="Toronto"/>
    <s v="AMER"/>
    <s v="NAMER"/>
    <s v="Microsoft"/>
    <x v="5"/>
    <s v="Tech"/>
    <s v="Enterprise"/>
    <s v="ChatBot Plugin"/>
    <s v="M2JBB89NI7"/>
    <n v="119.04"/>
    <n v="6"/>
    <n v="0"/>
    <n v="30.950399999999998"/>
    <x v="6"/>
    <n v="88.089600000000004"/>
    <n v="26.426880000000001"/>
  </r>
  <r>
    <n v="6248"/>
    <s v="APJ-2023-121580"/>
    <d v="2023-05-30T00:00:00"/>
    <n v="20230530"/>
    <s v="Lucas Oliver"/>
    <s v="India"/>
    <s v="Chennai"/>
    <s v="APJ"/>
    <s v="IND"/>
    <s v="Panasonic"/>
    <x v="97"/>
    <s v="Tech"/>
    <s v="SMB"/>
    <s v="ContactMatcher"/>
    <s v="O940S1DNGA"/>
    <n v="43.41"/>
    <n v="1"/>
    <n v="0"/>
    <n v="19.968599999999999"/>
    <x v="24"/>
    <n v="23.441399999999899"/>
    <n v="7.032419999999969"/>
  </r>
  <r>
    <n v="6252"/>
    <s v="APJ-2020-101147"/>
    <d v="2020-12-02T00:00:00"/>
    <n v="20201202"/>
    <s v="Alexandra Morrison"/>
    <s v="Australia"/>
    <s v="Sydney"/>
    <s v="APJ"/>
    <s v="ANZ"/>
    <s v="Humana"/>
    <x v="63"/>
    <s v="Healthcare"/>
    <s v="SMB"/>
    <s v="OneView"/>
    <s v="Q9X3QZH4V2"/>
    <n v="2.3940000000000001"/>
    <n v="1"/>
    <n v="0.8"/>
    <n v="-6.3441000000000001"/>
    <x v="20"/>
    <n v="8.7380999999999993"/>
    <n v="2.6214299999999997"/>
  </r>
  <r>
    <n v="6253"/>
    <s v="EMEA-2020-165806"/>
    <d v="2020-04-07T00:00:00"/>
    <n v="20200407"/>
    <s v="Madeleine Smith"/>
    <s v="Finland"/>
    <s v="Espoo"/>
    <s v="EMEA"/>
    <s v="NOR"/>
    <s v="BMW"/>
    <x v="62"/>
    <s v="Manufacturing"/>
    <s v="Enterprise"/>
    <s v="Support"/>
    <s v="Z1DV99BS4Z"/>
    <n v="58.32"/>
    <n v="9"/>
    <n v="0"/>
    <n v="27.993600000000001"/>
    <x v="41"/>
    <n v="30.3264"/>
    <n v="9.0979200000000002"/>
  </r>
  <r>
    <n v="6255"/>
    <s v="EMEA-2021-151624"/>
    <d v="2021-09-08T00:00:00"/>
    <n v="20210908"/>
    <s v="Evan Terry"/>
    <s v="Portugal"/>
    <s v="Porto"/>
    <s v="EMEA"/>
    <s v="EU-WEST"/>
    <s v="Tyson Foods"/>
    <x v="31"/>
    <s v="Consumer Products"/>
    <s v="Strategic"/>
    <s v="SaaS Connector Pack"/>
    <s v="SSWI3BEKGJ"/>
    <n v="21.36"/>
    <n v="8"/>
    <n v="0"/>
    <n v="8.1167999999999996"/>
    <x v="11"/>
    <n v="13.2432"/>
    <n v="3.9729599999999996"/>
  </r>
  <r>
    <n v="6256"/>
    <s v="APJ-2023-139444"/>
    <d v="2023-09-10T00:00:00"/>
    <n v="20230910"/>
    <s v="Phil Short"/>
    <s v="Japan"/>
    <s v="Ibaraki"/>
    <s v="APJ"/>
    <s v="JAPN"/>
    <s v="Bosch"/>
    <x v="76"/>
    <s v="Tech"/>
    <s v="Strategic"/>
    <s v="FinanceHub"/>
    <s v="IE17LA4E57"/>
    <n v="9.8559999999999999"/>
    <n v="4"/>
    <n v="0.2"/>
    <n v="3.4496000000000002"/>
    <x v="15"/>
    <n v="6.4063999999999997"/>
    <n v="1.9219199999999999"/>
  </r>
  <r>
    <n v="6257"/>
    <s v="EMEA-2021-133977"/>
    <d v="2021-09-06T00:00:00"/>
    <n v="20210906"/>
    <s v="Samantha Piper"/>
    <s v="Germany"/>
    <s v="Munich"/>
    <s v="EMEA"/>
    <s v="EU-WEST"/>
    <s v="Fannie Mae"/>
    <x v="27"/>
    <s v="Finance"/>
    <s v="Enterprise"/>
    <s v="ContactMatcher"/>
    <s v="TFZRQ3634H"/>
    <n v="3.444"/>
    <n v="1"/>
    <n v="0.7"/>
    <n v="-2.5255999999999998"/>
    <x v="11"/>
    <n v="5.9695999999999998"/>
    <n v="1.7908799999999998"/>
  </r>
  <r>
    <n v="6258"/>
    <s v="AMER-2023-141425"/>
    <d v="2023-11-03T00:00:00"/>
    <n v="20231103"/>
    <s v="Peter Hart"/>
    <s v="Mexico"/>
    <s v="Mexico City"/>
    <s v="AMER"/>
    <s v="LATAM"/>
    <s v="Valero Energy"/>
    <x v="37"/>
    <s v="Energy"/>
    <s v="Strategic"/>
    <s v="Support"/>
    <s v="V8TOX7H6J2"/>
    <n v="384.59199999999998"/>
    <n v="2"/>
    <n v="0.2"/>
    <n v="-81.725800000000007"/>
    <x v="23"/>
    <n v="466.31779999999998"/>
    <n v="139.89533999999998"/>
  </r>
  <r>
    <n v="6259"/>
    <s v="EMEA-2021-133536"/>
    <d v="2021-03-28T00:00:00"/>
    <n v="20210328"/>
    <s v="Grace Butler"/>
    <s v="United Kingdom"/>
    <s v="London"/>
    <s v="EMEA"/>
    <s v="UKIR"/>
    <s v="Mondelez International"/>
    <x v="25"/>
    <s v="Consumer Products"/>
    <s v="SMB"/>
    <s v="SaaS Connector Pack - Gold"/>
    <s v="MS8BTE6EID"/>
    <n v="22.92"/>
    <n v="3"/>
    <n v="0"/>
    <n v="11.2308"/>
    <x v="29"/>
    <n v="11.6892"/>
    <n v="3.5067599999999999"/>
  </r>
  <r>
    <n v="6260"/>
    <s v="APJ-2021-150441"/>
    <d v="2021-08-13T00:00:00"/>
    <n v="20210813"/>
    <s v="Kimberly Oliver"/>
    <s v="India"/>
    <s v="Chennai"/>
    <s v="APJ"/>
    <s v="IND"/>
    <s v="Microsoft"/>
    <x v="5"/>
    <s v="Tech"/>
    <s v="SMB"/>
    <s v="ContactMatcher"/>
    <s v="0LCOT7IKCF"/>
    <n v="11.36"/>
    <n v="4"/>
    <n v="0"/>
    <n v="5.5663999999999998"/>
    <x v="37"/>
    <n v="5.7935999999999996"/>
    <n v="1.7380799999999998"/>
  </r>
  <r>
    <n v="6261"/>
    <s v="AMER-2021-162607"/>
    <d v="2021-05-12T00:00:00"/>
    <n v="20210512"/>
    <s v="Samantha Murray"/>
    <s v="Canada"/>
    <s v="Toronto"/>
    <s v="AMER"/>
    <s v="NAMER"/>
    <s v="Morgan Stanley"/>
    <x v="21"/>
    <s v="Finance"/>
    <s v="SMB"/>
    <s v="ContactMatcher"/>
    <s v="THNMBDXWSI"/>
    <n v="14.592000000000001"/>
    <n v="3"/>
    <n v="0.2"/>
    <n v="4.9248000000000003"/>
    <x v="33"/>
    <n v="9.6671999999999993"/>
    <n v="2.9001599999999996"/>
  </r>
  <r>
    <n v="6262"/>
    <s v="EMEA-2023-103506"/>
    <d v="2023-07-24T00:00:00"/>
    <n v="20230724"/>
    <s v="Gavin Nash"/>
    <s v="United Kingdom"/>
    <s v="Newcastle"/>
    <s v="EMEA"/>
    <s v="UKIR"/>
    <s v="Oracle"/>
    <x v="29"/>
    <s v="Tech"/>
    <s v="Strategic"/>
    <s v="FinanceHub"/>
    <s v="2M5569WD70"/>
    <n v="41.4"/>
    <n v="4"/>
    <n v="0"/>
    <n v="19.872"/>
    <x v="10"/>
    <n v="21.527999999999999"/>
    <n v="6.4583999999999993"/>
  </r>
  <r>
    <n v="6263"/>
    <s v="APJ-2022-132479"/>
    <d v="2022-09-25T00:00:00"/>
    <n v="20220925"/>
    <s v="Julian Nash"/>
    <s v="Australia"/>
    <s v="Melbourne"/>
    <s v="APJ"/>
    <s v="ANZ"/>
    <s v="Amazon"/>
    <x v="44"/>
    <s v="Tech"/>
    <s v="Strategic"/>
    <s v="ContactMatcher"/>
    <s v="2YBSFZEZ17"/>
    <n v="442.37200000000001"/>
    <n v="7"/>
    <n v="0.8"/>
    <n v="-729.91380000000004"/>
    <x v="21"/>
    <n v="1172.2858000000001"/>
    <n v="351.68574000000001"/>
  </r>
  <r>
    <n v="6264"/>
    <s v="EMEA-2023-160724"/>
    <d v="2023-05-06T00:00:00"/>
    <n v="20230506"/>
    <s v="Rose Hill"/>
    <s v="Finland"/>
    <s v="Helsinki"/>
    <s v="EMEA"/>
    <s v="NOR"/>
    <s v="Bank of America Corp."/>
    <x v="22"/>
    <s v="Finance"/>
    <s v="Strategic"/>
    <s v="ContactMatcher"/>
    <s v="RJCXK8Q58K"/>
    <n v="34.5"/>
    <n v="3"/>
    <n v="0"/>
    <n v="15.525"/>
    <x v="24"/>
    <n v="18.975000000000001"/>
    <n v="5.6924999999999999"/>
  </r>
  <r>
    <n v="6265"/>
    <s v="APJ-2022-115952"/>
    <d v="2022-10-07T00:00:00"/>
    <n v="20221007"/>
    <s v="Bella Mackenzie"/>
    <s v="Singapore"/>
    <s v="Singapore"/>
    <s v="APJ"/>
    <s v="APAC"/>
    <s v="Allianz"/>
    <x v="65"/>
    <s v="Finance"/>
    <s v="SMB"/>
    <s v="ContactMatcher"/>
    <s v="4WTLU37ELB"/>
    <n v="28.85"/>
    <n v="5"/>
    <n v="0"/>
    <n v="14.425000000000001"/>
    <x v="32"/>
    <n v="14.425000000000001"/>
    <n v="4.3274999999999997"/>
  </r>
  <r>
    <n v="6266"/>
    <s v="EMEA-2020-146731"/>
    <d v="2020-11-03T00:00:00"/>
    <n v="20201103"/>
    <s v="Grace Hodges"/>
    <s v="South Africa"/>
    <s v="Johannesburg"/>
    <s v="EMEA"/>
    <s v="MEA"/>
    <s v="Home Depot"/>
    <x v="8"/>
    <s v="Retail"/>
    <s v="SMB"/>
    <s v="Support"/>
    <s v="JLBWD379C9"/>
    <n v="3.488"/>
    <n v="2"/>
    <n v="0.2"/>
    <n v="1.1772"/>
    <x v="7"/>
    <n v="2.3108"/>
    <n v="0.69323999999999997"/>
  </r>
  <r>
    <n v="6268"/>
    <s v="APJ-2021-115392"/>
    <d v="2021-10-01T00:00:00"/>
    <n v="20211001"/>
    <s v="Brian Short"/>
    <s v="South Korea"/>
    <s v="Seoul"/>
    <s v="APJ"/>
    <s v="APAC"/>
    <s v="Merck"/>
    <x v="59"/>
    <s v="Healthcare"/>
    <s v="Enterprise"/>
    <s v="Site Analytics"/>
    <s v="4X8YI1A4AF"/>
    <n v="311.98"/>
    <n v="2"/>
    <n v="0"/>
    <n v="93.593999999999994"/>
    <x v="2"/>
    <n v="218.386"/>
    <n v="65.515799999999999"/>
  </r>
  <r>
    <n v="6270"/>
    <s v="AMER-2023-102379"/>
    <d v="2023-12-03T00:00:00"/>
    <n v="20231203"/>
    <s v="Chloe Underwood"/>
    <s v="United States"/>
    <s v="San Diego"/>
    <s v="AMER"/>
    <s v="NAMER"/>
    <s v="American Express"/>
    <x v="55"/>
    <s v="Finance"/>
    <s v="Strategic"/>
    <s v="Site Analytics"/>
    <s v="BGWHNZ0OM4"/>
    <n v="39.991999999999997"/>
    <n v="1"/>
    <n v="0.2"/>
    <n v="-7.9984000000000002"/>
    <x v="22"/>
    <n v="47.990399999999902"/>
    <n v="14.397119999999969"/>
  </r>
  <r>
    <n v="6273"/>
    <s v="APJ-2023-149706"/>
    <d v="2023-12-12T00:00:00"/>
    <n v="20231212"/>
    <s v="Grace Duncan"/>
    <s v="Australia"/>
    <s v="Adelaide"/>
    <s v="APJ"/>
    <s v="ANZ"/>
    <s v="Allianz"/>
    <x v="65"/>
    <s v="Finance"/>
    <s v="Strategic"/>
    <s v="Data Smasher"/>
    <s v="CZRO4U1GJ6"/>
    <n v="116.312"/>
    <n v="7"/>
    <n v="0.2"/>
    <n v="23.2624"/>
    <x v="22"/>
    <n v="93.049599999999998"/>
    <n v="27.91488"/>
  </r>
  <r>
    <n v="6274"/>
    <s v="AMER-2022-139087"/>
    <d v="2022-07-18T00:00:00"/>
    <n v="20220718"/>
    <s v="Paul Harris"/>
    <s v="Canada"/>
    <s v="Toronto"/>
    <s v="AMER"/>
    <s v="NAMER"/>
    <s v="PepsiCo"/>
    <x v="88"/>
    <s v="Consumer Products"/>
    <s v="SMB"/>
    <s v="SaaS Connector Pack"/>
    <s v="6KPJ3AHQHZ"/>
    <n v="12.42"/>
    <n v="3"/>
    <n v="0"/>
    <n v="4.4711999999999996"/>
    <x v="16"/>
    <n v="7.9488000000000003"/>
    <n v="2.3846400000000001"/>
  </r>
  <r>
    <n v="6281"/>
    <s v="AMER-2023-152226"/>
    <d v="2023-05-13T00:00:00"/>
    <n v="20230513"/>
    <s v="Bella Mackenzie"/>
    <s v="Mexico"/>
    <s v="Guadalajara"/>
    <s v="AMER"/>
    <s v="LATAM"/>
    <s v="Allianz"/>
    <x v="65"/>
    <s v="Finance"/>
    <s v="SMB"/>
    <s v="FinanceHub"/>
    <s v="0O2ISLA5MA"/>
    <n v="5.9039999999999999"/>
    <n v="2"/>
    <n v="0.2"/>
    <n v="1.9925999999999999"/>
    <x v="24"/>
    <n v="3.9114"/>
    <n v="1.1734199999999999"/>
  </r>
  <r>
    <n v="6282"/>
    <s v="AMER-2021-116484"/>
    <d v="2021-11-20T00:00:00"/>
    <n v="20211120"/>
    <s v="Molly Turner"/>
    <s v="Mexico"/>
    <s v="Mexico City"/>
    <s v="AMER"/>
    <s v="LATAM"/>
    <s v="Kroger"/>
    <x v="57"/>
    <s v="Retail"/>
    <s v="SMB"/>
    <s v="SaaS Connector Pack"/>
    <s v="YK9E0GPOAX"/>
    <n v="63.823999999999998"/>
    <n v="2"/>
    <n v="0.2"/>
    <n v="9.5736000000000008"/>
    <x v="6"/>
    <n v="54.250399999999999"/>
    <n v="16.275119999999998"/>
  </r>
  <r>
    <n v="6284"/>
    <s v="AMER-2022-100944"/>
    <d v="2022-09-25T00:00:00"/>
    <n v="20220925"/>
    <s v="Maria James"/>
    <s v="United States"/>
    <s v="New York City"/>
    <s v="AMER"/>
    <s v="NAMER"/>
    <s v="Allianz"/>
    <x v="65"/>
    <s v="Finance"/>
    <s v="Strategic"/>
    <s v="SaaS Connector Pack - Gold"/>
    <s v="J9ZT22TJSM"/>
    <n v="304.89999999999998"/>
    <n v="5"/>
    <n v="0"/>
    <n v="143.303"/>
    <x v="21"/>
    <n v="161.59699999999901"/>
    <n v="48.479099999999704"/>
  </r>
  <r>
    <n v="6286"/>
    <s v="AMER-2022-125080"/>
    <d v="2022-10-22T00:00:00"/>
    <n v="20221022"/>
    <s v="Evan Terry"/>
    <s v="Mexico"/>
    <s v="Guadalajara"/>
    <s v="AMER"/>
    <s v="LATAM"/>
    <s v="Tyson Foods"/>
    <x v="31"/>
    <s v="Consumer Products"/>
    <s v="Strategic"/>
    <s v="ContactMatcher"/>
    <s v="LOAQ3F9J7D"/>
    <n v="661.17600000000004"/>
    <n v="2"/>
    <n v="0.4"/>
    <n v="-231.41159999999999"/>
    <x v="32"/>
    <n v="892.58759999999995"/>
    <n v="267.77627999999999"/>
  </r>
  <r>
    <n v="6287"/>
    <s v="EMEA-2022-121020"/>
    <d v="2022-10-25T00:00:00"/>
    <n v="20221025"/>
    <s v="Edward Mathis"/>
    <s v="South Africa"/>
    <s v="Johannesburg"/>
    <s v="EMEA"/>
    <s v="MEA"/>
    <s v="Airbus"/>
    <x v="68"/>
    <s v="Manufacturing"/>
    <s v="Enterprise"/>
    <s v="Site Analytics"/>
    <s v="AQZWJP0DKV"/>
    <n v="239.976"/>
    <n v="3"/>
    <n v="0.2"/>
    <n v="17.998200000000001"/>
    <x v="32"/>
    <n v="221.9778"/>
    <n v="66.593339999999998"/>
  </r>
  <r>
    <n v="6288"/>
    <s v="AMER-2020-100090"/>
    <d v="2020-07-08T00:00:00"/>
    <n v="20200708"/>
    <s v="Hannah Sanderson"/>
    <s v="United States"/>
    <s v="Los Angeles"/>
    <s v="AMER"/>
    <s v="NAMER"/>
    <s v="Verizon Communications"/>
    <x v="32"/>
    <s v="Communications"/>
    <s v="Strategic"/>
    <s v="ContactMatcher"/>
    <s v="4BEAB9UXKH"/>
    <n v="502.488"/>
    <n v="3"/>
    <n v="0.2"/>
    <n v="-87.935400000000001"/>
    <x v="39"/>
    <n v="590.42340000000002"/>
    <n v="177.12701999999999"/>
  </r>
  <r>
    <n v="6290"/>
    <s v="AMER-2021-139675"/>
    <d v="2021-03-13T00:00:00"/>
    <n v="20210313"/>
    <s v="David Murray"/>
    <s v="United States"/>
    <s v="Springfield"/>
    <s v="AMER"/>
    <s v="NAMER"/>
    <s v="Samsung Electronics"/>
    <x v="19"/>
    <s v="Tech"/>
    <s v="Enterprise"/>
    <s v="FinanceHub"/>
    <s v="OGBJNV6QCB"/>
    <n v="915.13599999999997"/>
    <n v="4"/>
    <n v="0.2"/>
    <n v="102.9528"/>
    <x v="29"/>
    <n v="812.18319999999903"/>
    <n v="243.6549599999997"/>
  </r>
  <r>
    <n v="6292"/>
    <s v="EMEA-2023-143756"/>
    <d v="2023-12-03T00:00:00"/>
    <n v="20231203"/>
    <s v="Alan Hudson"/>
    <s v="Spain"/>
    <s v="Madrid"/>
    <s v="EMEA"/>
    <s v="EU-WEST"/>
    <s v="Honda Motor"/>
    <x v="47"/>
    <s v="Manufacturing"/>
    <s v="SMB"/>
    <s v="FinanceHub"/>
    <s v="H1RY8FZZXX"/>
    <n v="701.96"/>
    <n v="2"/>
    <n v="0"/>
    <n v="168.47040000000001"/>
    <x v="22"/>
    <n v="533.4896"/>
    <n v="160.04687999999999"/>
  </r>
  <r>
    <n v="6293"/>
    <s v="AMER-2021-151253"/>
    <d v="2021-04-22T00:00:00"/>
    <n v="20210422"/>
    <s v="Evan Jackson"/>
    <s v="United States"/>
    <s v="New York City"/>
    <s v="AMER"/>
    <s v="NAMER"/>
    <s v="Allianz"/>
    <x v="65"/>
    <s v="Finance"/>
    <s v="SMB"/>
    <s v="Site Analytics"/>
    <s v="UD5TK2B563"/>
    <n v="88.775999999999996"/>
    <n v="3"/>
    <n v="0.2"/>
    <n v="7.7679"/>
    <x v="19"/>
    <n v="81.008099999999999"/>
    <n v="24.302429999999998"/>
  </r>
  <r>
    <n v="6295"/>
    <s v="EMEA-2020-141152"/>
    <d v="2020-09-16T00:00:00"/>
    <n v="20200916"/>
    <s v="Gordon Bower"/>
    <s v="United Kingdom"/>
    <s v="London"/>
    <s v="EMEA"/>
    <s v="UKIR"/>
    <s v="Verizon Communications"/>
    <x v="32"/>
    <s v="Communications"/>
    <s v="Strategic"/>
    <s v="ContactMatcher"/>
    <s v="AENXYB4RGK"/>
    <n v="33.552"/>
    <n v="1"/>
    <n v="0.2"/>
    <n v="12.582000000000001"/>
    <x v="30"/>
    <n v="20.97"/>
    <n v="6.2909999999999995"/>
  </r>
  <r>
    <n v="6296"/>
    <s v="APJ-2020-141313"/>
    <d v="2020-12-28T00:00:00"/>
    <n v="20201228"/>
    <s v="Andrew Miller"/>
    <s v="South Korea"/>
    <s v="Daegu"/>
    <s v="APJ"/>
    <s v="APAC"/>
    <s v="Airbus"/>
    <x v="68"/>
    <s v="Manufacturing"/>
    <s v="Strategic"/>
    <s v="OneView"/>
    <s v="C0ZNG7LYBS"/>
    <n v="1737.18"/>
    <n v="6"/>
    <n v="0"/>
    <n v="503.78219999999999"/>
    <x v="20"/>
    <n v="1233.3978"/>
    <n v="370.01934"/>
  </r>
  <r>
    <n v="6299"/>
    <s v="AMER-2020-169852"/>
    <d v="2020-10-21T00:00:00"/>
    <n v="20201021"/>
    <s v="Vanessa White"/>
    <s v="United States"/>
    <s v="Seattle"/>
    <s v="AMER"/>
    <s v="NAMER"/>
    <s v="Pfizer"/>
    <x v="6"/>
    <s v="Healthcare"/>
    <s v="Strategic"/>
    <s v="ContactMatcher"/>
    <s v="HAMTIQL4JK"/>
    <n v="36.36"/>
    <n v="3"/>
    <n v="0.2"/>
    <n v="12.2715"/>
    <x v="18"/>
    <n v="24.0885"/>
    <n v="7.2265499999999996"/>
  </r>
  <r>
    <n v="6300"/>
    <s v="AMER-2023-107314"/>
    <d v="2023-12-01T00:00:00"/>
    <n v="20231201"/>
    <s v="Andrea Hill"/>
    <s v="United States"/>
    <s v="Los Angeles"/>
    <s v="AMER"/>
    <s v="NAMER"/>
    <s v="Cisco Systems"/>
    <x v="42"/>
    <s v="Tech"/>
    <s v="Enterprise"/>
    <s v="SaaS Connector Pack"/>
    <s v="J5P2PQG10U"/>
    <n v="25.83"/>
    <n v="3"/>
    <n v="0"/>
    <n v="9.5571000000000002"/>
    <x v="22"/>
    <n v="16.2729"/>
    <n v="4.8818700000000002"/>
  </r>
  <r>
    <n v="6301"/>
    <s v="APJ-2020-161305"/>
    <d v="2020-06-06T00:00:00"/>
    <n v="20200606"/>
    <s v="Kevin Burgess"/>
    <s v="Australia"/>
    <s v="Sydney"/>
    <s v="APJ"/>
    <s v="ANZ"/>
    <s v="Petrobras"/>
    <x v="85"/>
    <s v="Energy"/>
    <s v="SMB"/>
    <s v="ContactMatcher"/>
    <s v="R56HIPDN4G"/>
    <n v="24.588000000000001"/>
    <n v="3"/>
    <n v="0.8"/>
    <n v="-38.111400000000003"/>
    <x v="3"/>
    <n v="62.699399999999997"/>
    <n v="18.809819999999998"/>
  </r>
  <r>
    <n v="6303"/>
    <s v="APJ-2023-166919"/>
    <d v="2023-11-24T00:00:00"/>
    <n v="20231124"/>
    <s v="Joanne Robertson"/>
    <s v="Japan"/>
    <s v="Aichi"/>
    <s v="APJ"/>
    <s v="JAPN"/>
    <s v="Ford Motor"/>
    <x v="72"/>
    <s v="Manufacturing"/>
    <s v="SMB"/>
    <s v="Site Analytics"/>
    <s v="3PDZ0PEH02"/>
    <n v="195.96"/>
    <n v="5"/>
    <n v="0.2"/>
    <n v="19.596"/>
    <x v="23"/>
    <n v="176.364"/>
    <n v="52.909199999999998"/>
  </r>
  <r>
    <n v="6304"/>
    <s v="APJ-2023-162712"/>
    <d v="2023-06-19T00:00:00"/>
    <n v="20230619"/>
    <s v="Sean Bower"/>
    <s v="Japan"/>
    <s v="Hiroshima"/>
    <s v="APJ"/>
    <s v="JAPN"/>
    <s v="HonHai Precision Industry"/>
    <x v="54"/>
    <s v="Tech"/>
    <s v="Enterprise"/>
    <s v="Support"/>
    <s v="X0LBSYC7TG"/>
    <n v="74.352000000000004"/>
    <n v="3"/>
    <n v="0.2"/>
    <n v="23.234999999999999"/>
    <x v="27"/>
    <n v="51.116999999999997"/>
    <n v="15.335099999999999"/>
  </r>
  <r>
    <n v="6305"/>
    <s v="EMEA-2023-107552"/>
    <d v="2023-05-06T00:00:00"/>
    <n v="20230506"/>
    <s v="Emma Greene"/>
    <s v="United Kingdom"/>
    <s v="London"/>
    <s v="EMEA"/>
    <s v="UKIR"/>
    <s v="FedEx"/>
    <x v="46"/>
    <s v="Transportation"/>
    <s v="SMB"/>
    <s v="Support"/>
    <s v="2VIMDVH2P8"/>
    <n v="6.68"/>
    <n v="1"/>
    <n v="0"/>
    <n v="3.2063999999999999"/>
    <x v="24"/>
    <n v="3.4735999999999998"/>
    <n v="1.0420799999999999"/>
  </r>
  <r>
    <n v="6306"/>
    <s v="EMEA-2022-163328"/>
    <d v="2022-11-05T00:00:00"/>
    <n v="20221105"/>
    <s v="Dylan Anderson"/>
    <s v="Belgium"/>
    <s v="Antwerp"/>
    <s v="EMEA"/>
    <s v="EU-WEST"/>
    <s v="PepsiCo"/>
    <x v="88"/>
    <s v="Consumer Products"/>
    <s v="Strategic"/>
    <s v="Support"/>
    <s v="L9LJJUKY3D"/>
    <n v="17.584"/>
    <n v="7"/>
    <n v="0.2"/>
    <n v="-4.1761999999999997"/>
    <x v="0"/>
    <n v="21.760199999999902"/>
    <n v="6.5280599999999707"/>
  </r>
  <r>
    <n v="6312"/>
    <s v="AMER-2020-112837"/>
    <d v="2020-09-11T00:00:00"/>
    <n v="20200911"/>
    <s v="Lily Hart"/>
    <s v="United States"/>
    <s v="Denver"/>
    <s v="AMER"/>
    <s v="NAMER"/>
    <s v="Home Depot"/>
    <x v="8"/>
    <s v="Retail"/>
    <s v="SMB"/>
    <s v="SaaS Connector Pack"/>
    <s v="OH9OABPTIN"/>
    <n v="127.95"/>
    <n v="3"/>
    <n v="0"/>
    <n v="21.7515"/>
    <x v="30"/>
    <n v="106.1985"/>
    <n v="31.859549999999999"/>
  </r>
  <r>
    <n v="6313"/>
    <s v="EMEA-2023-120019"/>
    <d v="2023-02-17T00:00:00"/>
    <n v="20230217"/>
    <s v="Ella Simpson"/>
    <s v="Saudi Arabia"/>
    <s v="Jeddah"/>
    <s v="EMEA"/>
    <s v="MEA"/>
    <s v="HonHai Precision Industry"/>
    <x v="54"/>
    <s v="Tech"/>
    <s v="Strategic"/>
    <s v="Marketing Suite - Gold"/>
    <s v="W70CRLPFAU"/>
    <n v="579.51"/>
    <n v="3"/>
    <n v="0"/>
    <n v="81.131399999999999"/>
    <x v="31"/>
    <n v="498.37860000000001"/>
    <n v="149.51357999999999"/>
  </r>
  <r>
    <n v="6315"/>
    <s v="AMER-2020-100762"/>
    <d v="2020-11-24T00:00:00"/>
    <n v="20201124"/>
    <s v="Ella Simpson"/>
    <s v="Brazil"/>
    <s v="Rio de Janeiro"/>
    <s v="AMER"/>
    <s v="LATAM"/>
    <s v="HonHai Precision Industry"/>
    <x v="54"/>
    <s v="Tech"/>
    <s v="Strategic"/>
    <s v="ChatBot Plugin"/>
    <s v="9WNGMUMGIU"/>
    <n v="151.91999999999999"/>
    <n v="4"/>
    <n v="0"/>
    <n v="45.576000000000001"/>
    <x v="7"/>
    <n v="106.34399999999999"/>
    <n v="31.903199999999998"/>
  </r>
  <r>
    <n v="6319"/>
    <s v="AMER-2023-161459"/>
    <d v="2023-11-26T00:00:00"/>
    <n v="20231126"/>
    <s v="Peter Knox"/>
    <s v="United States"/>
    <s v="Columbia"/>
    <s v="AMER"/>
    <s v="NAMER"/>
    <s v="Sprint Nextel"/>
    <x v="64"/>
    <s v="Communications"/>
    <s v="Strategic"/>
    <s v="Site Analytics"/>
    <s v="V63U1FZIDI"/>
    <n v="39.96"/>
    <n v="5"/>
    <n v="0.2"/>
    <n v="3.4965000000000002"/>
    <x v="23"/>
    <n v="36.463500000000003"/>
    <n v="10.93905"/>
  </r>
  <r>
    <n v="6321"/>
    <s v="EMEA-2023-160017"/>
    <d v="2023-09-29T00:00:00"/>
    <n v="20230929"/>
    <s v="Blake Campbell"/>
    <s v="Germany"/>
    <s v="Berlin"/>
    <s v="EMEA"/>
    <s v="EU-WEST"/>
    <s v="AT&amp;T"/>
    <x v="60"/>
    <s v="Communications"/>
    <s v="Strategic"/>
    <s v="Support"/>
    <s v="4J10M93WZT"/>
    <n v="10.368"/>
    <n v="2"/>
    <n v="0.2"/>
    <n v="3.6288"/>
    <x v="15"/>
    <n v="6.7392000000000003"/>
    <n v="2.02176"/>
  </r>
  <r>
    <n v="6322"/>
    <s v="EMEA-2020-123316"/>
    <d v="2020-10-13T00:00:00"/>
    <n v="20201013"/>
    <s v="Dan Tucker"/>
    <s v="United Kingdom"/>
    <s v="Edinburgh"/>
    <s v="EMEA"/>
    <s v="UKIR"/>
    <s v="Cigna"/>
    <x v="69"/>
    <s v="Healthcare"/>
    <s v="Strategic"/>
    <s v="ContactMatcher"/>
    <s v="18DZJY2RE4"/>
    <n v="7.7519999999999998"/>
    <n v="3"/>
    <n v="0.2"/>
    <n v="2.8100999999999998"/>
    <x v="18"/>
    <n v="4.9419000000000004"/>
    <n v="1.4825700000000002"/>
  </r>
  <r>
    <n v="6323"/>
    <s v="AMER-2020-141299"/>
    <d v="2020-06-03T00:00:00"/>
    <n v="20200603"/>
    <s v="Gordon Greene"/>
    <s v="Brazil"/>
    <s v="BrasÃ­lia"/>
    <s v="AMER"/>
    <s v="LATAM"/>
    <s v="Lowes"/>
    <x v="71"/>
    <s v="Retail"/>
    <s v="Enterprise"/>
    <s v="SaaS Connector Pack - Gold"/>
    <s v="06XAXG6YP9"/>
    <n v="15.28"/>
    <n v="2"/>
    <n v="0"/>
    <n v="7.4871999999999996"/>
    <x v="3"/>
    <n v="7.7927999999999997"/>
    <n v="2.3378399999999999"/>
  </r>
  <r>
    <n v="6324"/>
    <s v="APJ-2020-104402"/>
    <d v="2020-06-17T00:00:00"/>
    <n v="20200617"/>
    <s v="Keith Randall"/>
    <s v="Philippines"/>
    <s v="Quezon City"/>
    <s v="APJ"/>
    <s v="APAC"/>
    <s v="Johnson &amp; Johnson"/>
    <x v="53"/>
    <s v="Healthcare"/>
    <s v="SMB"/>
    <s v="Big Ol Database"/>
    <s v="3QLSZ2W1S3"/>
    <n v="65.97"/>
    <n v="3"/>
    <n v="0"/>
    <n v="31.0059"/>
    <x v="3"/>
    <n v="34.964100000000002"/>
    <n v="10.489230000000001"/>
  </r>
  <r>
    <n v="6325"/>
    <s v="AMER-2021-110289"/>
    <d v="2021-10-29T00:00:00"/>
    <n v="20211029"/>
    <s v="Jessica Langdon"/>
    <s v="United States"/>
    <s v="Los Angeles"/>
    <s v="AMER"/>
    <s v="NAMER"/>
    <s v="Allianz"/>
    <x v="65"/>
    <s v="Finance"/>
    <s v="Strategic"/>
    <s v="Support"/>
    <s v="DZRZ4IQWFE"/>
    <n v="33.4"/>
    <n v="5"/>
    <n v="0"/>
    <n v="16.032"/>
    <x v="2"/>
    <n v="17.367999999999999"/>
    <n v="5.210399999999999"/>
  </r>
  <r>
    <n v="6327"/>
    <s v="AMER-2020-167927"/>
    <d v="2020-01-21T00:00:00"/>
    <n v="20200121"/>
    <s v="Warren Hemmings"/>
    <s v="Brazil"/>
    <s v="Salvador"/>
    <s v="AMER"/>
    <s v="LATAM"/>
    <s v="Prudential Financial"/>
    <x v="43"/>
    <s v="Finance"/>
    <s v="SMB"/>
    <s v="Marketing Suite - Gold"/>
    <s v="LV08U7DY48"/>
    <n v="13.98"/>
    <n v="1"/>
    <n v="0"/>
    <n v="4.0541999999999998"/>
    <x v="46"/>
    <n v="9.9258000000000006"/>
    <n v="2.9777400000000003"/>
  </r>
  <r>
    <n v="6335"/>
    <s v="EMEA-2020-133305"/>
    <d v="2020-07-11T00:00:00"/>
    <n v="20200711"/>
    <s v="Theresa Cameron"/>
    <s v="United Kingdom"/>
    <s v="London"/>
    <s v="EMEA"/>
    <s v="UKIR"/>
    <s v="Siemens"/>
    <x v="13"/>
    <s v="Manufacturing"/>
    <s v="SMB"/>
    <s v="Support"/>
    <s v="FINMQQNOP0"/>
    <n v="49.12"/>
    <n v="4"/>
    <n v="0"/>
    <n v="23.086400000000001"/>
    <x v="39"/>
    <n v="26.0335999999999"/>
    <n v="7.8100799999999699"/>
  </r>
  <r>
    <n v="6337"/>
    <s v="AMER-2022-165995"/>
    <d v="2022-08-31T00:00:00"/>
    <n v="20220831"/>
    <s v="Dorothy Pullman"/>
    <s v="United States"/>
    <s v="New York City"/>
    <s v="AMER"/>
    <s v="NAMER"/>
    <s v="Anthem"/>
    <x v="84"/>
    <s v="Healthcare"/>
    <s v="SMB"/>
    <s v="SaaS Connector Pack"/>
    <s v="Q3YFDE43MW"/>
    <n v="47.04"/>
    <n v="4"/>
    <n v="0"/>
    <n v="15.993600000000001"/>
    <x v="28"/>
    <n v="31.046399999999998"/>
    <n v="9.3139199999999995"/>
  </r>
  <r>
    <n v="6339"/>
    <s v="EMEA-2023-143112"/>
    <d v="2023-10-06T00:00:00"/>
    <n v="20231006"/>
    <s v="Olivia Graham"/>
    <s v="United Kingdom"/>
    <s v="London"/>
    <s v="EMEA"/>
    <s v="UKIR"/>
    <s v="Phillips 66"/>
    <x v="1"/>
    <s v="Energy"/>
    <s v="Strategic"/>
    <s v="Site Analytics"/>
    <s v="1RJ5YRJVF6"/>
    <n v="87.8"/>
    <n v="4"/>
    <n v="0"/>
    <n v="43.9"/>
    <x v="13"/>
    <n v="43.9"/>
    <n v="13.17"/>
  </r>
  <r>
    <n v="6342"/>
    <s v="AMER-2023-105830"/>
    <d v="2023-01-01T00:00:00"/>
    <n v="20230101"/>
    <s v="Keith Randall"/>
    <s v="Mexico"/>
    <s v="Guadalajara"/>
    <s v="AMER"/>
    <s v="LATAM"/>
    <s v="Johnson &amp; Johnson"/>
    <x v="53"/>
    <s v="Healthcare"/>
    <s v="SMB"/>
    <s v="Marketing Suite - Gold"/>
    <s v="N4Y2WNALER"/>
    <n v="156.512"/>
    <n v="4"/>
    <n v="0.2"/>
    <n v="-35.215200000000003"/>
    <x v="44"/>
    <n v="191.72720000000001"/>
    <n v="57.518160000000002"/>
  </r>
  <r>
    <n v="6343"/>
    <s v="APJ-2021-146255"/>
    <d v="2021-03-07T00:00:00"/>
    <n v="20210307"/>
    <s v="Alan Berry"/>
    <s v="Philippines"/>
    <s v="Quezon City"/>
    <s v="APJ"/>
    <s v="APAC"/>
    <s v="Home Depot"/>
    <x v="8"/>
    <s v="Retail"/>
    <s v="Enterprise"/>
    <s v="Data Smasher"/>
    <s v="KU1Z2ZPFDJ"/>
    <n v="119.85"/>
    <n v="3"/>
    <n v="0"/>
    <n v="52.734000000000002"/>
    <x v="29"/>
    <n v="67.1159999999999"/>
    <n v="20.13479999999997"/>
  </r>
  <r>
    <n v="6347"/>
    <s v="EMEA-2023-104822"/>
    <d v="2023-10-21T00:00:00"/>
    <n v="20231021"/>
    <s v="Gavin Walsh"/>
    <s v="United Kingdom"/>
    <s v="London"/>
    <s v="EMEA"/>
    <s v="UKIR"/>
    <s v="Philip Morris International"/>
    <x v="39"/>
    <s v="Consumer Products"/>
    <s v="Enterprise"/>
    <s v="FinanceHub"/>
    <s v="ESNT0CU5T5"/>
    <n v="24.55"/>
    <n v="5"/>
    <n v="0"/>
    <n v="12.029500000000001"/>
    <x v="13"/>
    <n v="12.5205"/>
    <n v="3.7561499999999999"/>
  </r>
  <r>
    <n v="6348"/>
    <s v="AMER-2021-104486"/>
    <d v="2021-05-01T00:00:00"/>
    <n v="20210501"/>
    <s v="Peter McLean"/>
    <s v="United States"/>
    <s v="Los Angeles"/>
    <s v="AMER"/>
    <s v="NAMER"/>
    <s v="Pfizer"/>
    <x v="6"/>
    <s v="Healthcare"/>
    <s v="SMB"/>
    <s v="ContactMatcher"/>
    <s v="9Y11DEL7B7"/>
    <n v="12.176"/>
    <n v="1"/>
    <n v="0.2"/>
    <n v="4.4138000000000002"/>
    <x v="33"/>
    <n v="7.7622"/>
    <n v="2.3286599999999997"/>
  </r>
  <r>
    <n v="6351"/>
    <s v="APJ-2023-161557"/>
    <d v="2023-09-04T00:00:00"/>
    <n v="20230904"/>
    <s v="Sue Anderson"/>
    <s v="Japan"/>
    <s v="Aichi"/>
    <s v="APJ"/>
    <s v="JAPN"/>
    <s v="BMW"/>
    <x v="62"/>
    <s v="Manufacturing"/>
    <s v="SMB"/>
    <s v="SaaS Connector Pack"/>
    <s v="005Q2UQUDZ"/>
    <n v="108.4"/>
    <n v="5"/>
    <n v="0.6"/>
    <n v="-105.69"/>
    <x v="15"/>
    <n v="214.09"/>
    <n v="64.227000000000004"/>
  </r>
  <r>
    <n v="6352"/>
    <s v="EMEA-2023-161130"/>
    <d v="2023-11-04T00:00:00"/>
    <n v="20231104"/>
    <s v="Stephen Robertson"/>
    <s v="Germany"/>
    <s v="Hamburg"/>
    <s v="EMEA"/>
    <s v="EU-WEST"/>
    <s v="Allianz"/>
    <x v="65"/>
    <s v="Finance"/>
    <s v="Strategic"/>
    <s v="Site Analytics"/>
    <s v="2VSDK0GAAN"/>
    <n v="361.37599999999998"/>
    <n v="2"/>
    <n v="0.2"/>
    <n v="27.103200000000001"/>
    <x v="23"/>
    <n v="334.27279999999899"/>
    <n v="100.28183999999969"/>
  </r>
  <r>
    <n v="6353"/>
    <s v="EMEA-2021-161347"/>
    <d v="2021-09-13T00:00:00"/>
    <n v="20210913"/>
    <s v="Michael Nolan"/>
    <s v="France"/>
    <s v="Paris"/>
    <s v="EMEA"/>
    <s v="EU-WEST"/>
    <s v="Apple"/>
    <x v="73"/>
    <s v="Tech"/>
    <s v="SMB"/>
    <s v="ContactMatcher"/>
    <s v="C77IUJ09KP"/>
    <n v="2.4119999999999999"/>
    <n v="1"/>
    <n v="0.7"/>
    <n v="-2.0099999999999998"/>
    <x v="11"/>
    <n v="4.4219999999999997"/>
    <n v="1.3265999999999998"/>
  </r>
  <r>
    <n v="6354"/>
    <s v="EMEA-2021-109015"/>
    <d v="2021-09-06T00:00:00"/>
    <n v="20210906"/>
    <s v="Leah Clarkson"/>
    <s v="United Kingdom"/>
    <s v="London"/>
    <s v="EMEA"/>
    <s v="UKIR"/>
    <s v="Morgan Stanley"/>
    <x v="21"/>
    <s v="Finance"/>
    <s v="Strategic"/>
    <s v="OneView"/>
    <s v="CGQ937AGZY"/>
    <n v="8.39"/>
    <n v="1"/>
    <n v="0"/>
    <n v="2.0975000000000001"/>
    <x v="11"/>
    <n v="6.2925000000000004"/>
    <n v="1.88775"/>
  </r>
  <r>
    <n v="6356"/>
    <s v="EMEA-2020-110611"/>
    <d v="2020-10-06T00:00:00"/>
    <n v="20201006"/>
    <s v="Joanne Hemmings"/>
    <s v="France"/>
    <s v="Paris"/>
    <s v="EMEA"/>
    <s v="EU-WEST"/>
    <s v="Walmart"/>
    <x v="41"/>
    <s v="Retail"/>
    <s v="SMB"/>
    <s v="Marketing Suite - Gold"/>
    <s v="ZKN935AOIU"/>
    <n v="83.92"/>
    <n v="5"/>
    <n v="0.2"/>
    <n v="-13.637"/>
    <x v="18"/>
    <n v="97.557000000000002"/>
    <n v="29.267099999999999"/>
  </r>
  <r>
    <n v="6357"/>
    <s v="AMER-2023-139080"/>
    <d v="2023-01-24T00:00:00"/>
    <n v="20230124"/>
    <s v="Anthony Mackay"/>
    <s v="Canada"/>
    <s v="Toronto"/>
    <s v="AMER"/>
    <s v="NAMER"/>
    <s v="Bosch"/>
    <x v="76"/>
    <s v="Tech"/>
    <s v="Strategic"/>
    <s v="ContactMatcher"/>
    <s v="WNXIEZSW9U"/>
    <n v="19.68"/>
    <n v="5"/>
    <n v="0.2"/>
    <n v="6.8879999999999999"/>
    <x v="44"/>
    <n v="12.792"/>
    <n v="3.8375999999999997"/>
  </r>
  <r>
    <n v="6361"/>
    <s v="AMER-2021-115693"/>
    <d v="2021-12-10T00:00:00"/>
    <n v="20211210"/>
    <s v="Sean Randall"/>
    <s v="United States"/>
    <s v="New York City"/>
    <s v="AMER"/>
    <s v="NAMER"/>
    <s v="Toyota Motor"/>
    <x v="7"/>
    <s v="Manufacturing"/>
    <s v="Enterprise"/>
    <s v="ChatBot Plugin"/>
    <s v="8WLVEQW0PO"/>
    <n v="56.3"/>
    <n v="2"/>
    <n v="0"/>
    <n v="15.763999999999999"/>
    <x v="14"/>
    <n v="40.536000000000001"/>
    <n v="12.1608"/>
  </r>
  <r>
    <n v="6362"/>
    <s v="EMEA-2020-107993"/>
    <d v="2020-11-25T00:00:00"/>
    <n v="20201125"/>
    <s v="Jane Stewart"/>
    <s v="Belgium"/>
    <s v="Antwerp"/>
    <s v="EMEA"/>
    <s v="EU-WEST"/>
    <s v="Honda Motor"/>
    <x v="47"/>
    <s v="Manufacturing"/>
    <s v="SMB"/>
    <s v="ChatBot Plugin"/>
    <s v="A2AZ6D5HO8"/>
    <n v="51.015999999999998"/>
    <n v="7"/>
    <n v="0.2"/>
    <n v="8.2901000000000007"/>
    <x v="7"/>
    <n v="42.725899999999903"/>
    <n v="12.817769999999971"/>
  </r>
  <r>
    <n v="6363"/>
    <s v="AMER-2023-110443"/>
    <d v="2023-11-22T00:00:00"/>
    <n v="20231122"/>
    <s v="Evan Ince"/>
    <s v="Canada"/>
    <s v="Calgary"/>
    <s v="AMER"/>
    <s v="NAMER"/>
    <s v="Banco Santander"/>
    <x v="17"/>
    <s v="Finance"/>
    <s v="SMB"/>
    <s v="ContactMatcher"/>
    <s v="2GZO6D1LOP"/>
    <n v="150.80000000000001"/>
    <n v="5"/>
    <n v="0.2"/>
    <n v="56.55"/>
    <x v="23"/>
    <n v="94.25"/>
    <n v="28.274999999999999"/>
  </r>
  <r>
    <n v="6366"/>
    <s v="EMEA-2023-144848"/>
    <d v="2023-04-05T00:00:00"/>
    <n v="20230405"/>
    <s v="Sam Carr"/>
    <s v="United Kingdom"/>
    <s v="London"/>
    <s v="EMEA"/>
    <s v="UKIR"/>
    <s v="Walmart"/>
    <x v="41"/>
    <s v="Retail"/>
    <s v="Enterprise"/>
    <s v="Site Analytics"/>
    <s v="KRCIIX5FIT"/>
    <n v="41.22"/>
    <n v="1"/>
    <n v="0"/>
    <n v="11.1294"/>
    <x v="4"/>
    <n v="30.090599999999998"/>
    <n v="9.0271799999999995"/>
  </r>
  <r>
    <n v="6369"/>
    <s v="AMER-2023-147998"/>
    <d v="2023-05-20T00:00:00"/>
    <n v="20230520"/>
    <s v="Jack Hodges"/>
    <s v="United States"/>
    <s v="Chicago"/>
    <s v="AMER"/>
    <s v="NAMER"/>
    <s v="Chevron"/>
    <x v="0"/>
    <s v="Energy"/>
    <s v="SMB"/>
    <s v="ContactMatcher"/>
    <s v="U1PI6PPWBO"/>
    <n v="133.12"/>
    <n v="5"/>
    <n v="0.2"/>
    <n v="49.92"/>
    <x v="24"/>
    <n v="83.2"/>
    <n v="24.96"/>
  </r>
  <r>
    <n v="6370"/>
    <s v="APJ-2022-103919"/>
    <d v="2022-10-04T00:00:00"/>
    <n v="20221004"/>
    <s v="Dylan Anderson"/>
    <s v="Japan"/>
    <s v="Saitama"/>
    <s v="APJ"/>
    <s v="JAPN"/>
    <s v="PepsiCo"/>
    <x v="88"/>
    <s v="Consumer Products"/>
    <s v="Strategic"/>
    <s v="SaaS Connector Pack"/>
    <s v="PD18CP0U20"/>
    <n v="38.08"/>
    <n v="5"/>
    <n v="0.6"/>
    <n v="-29.512"/>
    <x v="32"/>
    <n v="67.591999999999999"/>
    <n v="20.2776"/>
  </r>
  <r>
    <n v="6371"/>
    <s v="EMEA-2022-113425"/>
    <d v="2022-11-22T00:00:00"/>
    <n v="20221122"/>
    <s v="Warren McGrath"/>
    <s v="United Kingdom"/>
    <s v="London"/>
    <s v="EMEA"/>
    <s v="UKIR"/>
    <s v="Huawei"/>
    <x v="93"/>
    <s v="Tech"/>
    <s v="Enterprise"/>
    <s v="Marketing Suite"/>
    <s v="HPK5SYUDUU"/>
    <n v="113.568"/>
    <n v="2"/>
    <n v="0.2"/>
    <n v="12.776400000000001"/>
    <x v="0"/>
    <n v="100.7916"/>
    <n v="30.237479999999998"/>
  </r>
  <r>
    <n v="6372"/>
    <s v="EMEA-2023-143035"/>
    <d v="2023-10-04T00:00:00"/>
    <n v="20231004"/>
    <s v="Michael Morgan"/>
    <s v="United Kingdom"/>
    <s v="London"/>
    <s v="EMEA"/>
    <s v="UKIR"/>
    <s v="Merck"/>
    <x v="59"/>
    <s v="Healthcare"/>
    <s v="Enterprise"/>
    <s v="SaaS Connector Pack"/>
    <s v="HVRHMH9G7W"/>
    <n v="83.92"/>
    <n v="4"/>
    <n v="0"/>
    <n v="21.819199999999999"/>
    <x v="13"/>
    <n v="62.1008"/>
    <n v="18.630240000000001"/>
  </r>
  <r>
    <n v="6375"/>
    <s v="EMEA-2020-107811"/>
    <d v="2020-04-29T00:00:00"/>
    <n v="20200429"/>
    <s v="Richard Davidson"/>
    <s v="South Africa"/>
    <s v="Cape Town"/>
    <s v="EMEA"/>
    <s v="MEA"/>
    <s v="Intel"/>
    <x v="14"/>
    <s v="Tech"/>
    <s v="Strategic"/>
    <s v="FinanceHub"/>
    <s v="SOHJLQAN2Z"/>
    <n v="561.58399999999995"/>
    <n v="2"/>
    <n v="0.2"/>
    <n v="70.197999999999993"/>
    <x v="41"/>
    <n v="491.385999999999"/>
    <n v="147.41579999999971"/>
  </r>
  <r>
    <n v="6377"/>
    <s v="EMEA-2022-163216"/>
    <d v="2022-10-08T00:00:00"/>
    <n v="20221008"/>
    <s v="Donna Bailey"/>
    <s v="France"/>
    <s v="Paris"/>
    <s v="EMEA"/>
    <s v="EU-WEST"/>
    <s v="Exxon Mobil"/>
    <x v="83"/>
    <s v="Energy"/>
    <s v="Enterprise"/>
    <s v="FinanceHub"/>
    <s v="P6WW0B84D7"/>
    <n v="4.9279999999999999"/>
    <n v="2"/>
    <n v="0.2"/>
    <n v="1.7248000000000001"/>
    <x v="32"/>
    <n v="3.2031999999999998"/>
    <n v="0.96095999999999993"/>
  </r>
  <r>
    <n v="6378"/>
    <s v="AMER-2022-116442"/>
    <d v="2022-12-16T00:00:00"/>
    <n v="20221216"/>
    <s v="Irene Johnston"/>
    <s v="United States"/>
    <s v="New York City"/>
    <s v="AMER"/>
    <s v="NAMER"/>
    <s v="Walt Disney"/>
    <x v="91"/>
    <s v="Communications"/>
    <s v="SMB"/>
    <s v="SaaS Connector Pack"/>
    <s v="OCZOYGSBJV"/>
    <n v="14.76"/>
    <n v="2"/>
    <n v="0"/>
    <n v="4.2804000000000002"/>
    <x v="5"/>
    <n v="10.4796"/>
    <n v="3.1438799999999998"/>
  </r>
  <r>
    <n v="6379"/>
    <s v="EMEA-2023-150623"/>
    <d v="2023-04-11T00:00:00"/>
    <n v="20230411"/>
    <s v="Diane Hart"/>
    <s v="Saudi Arabia"/>
    <s v="Riyadh"/>
    <s v="EMEA"/>
    <s v="MEA"/>
    <s v="Kroger"/>
    <x v="57"/>
    <s v="Retail"/>
    <s v="Enterprise"/>
    <s v="Data Smasher"/>
    <s v="RJ8RRS5B50"/>
    <n v="99.99"/>
    <n v="1"/>
    <n v="0"/>
    <n v="41.995800000000003"/>
    <x v="4"/>
    <n v="57.9941999999999"/>
    <n v="17.398259999999969"/>
  </r>
  <r>
    <n v="6381"/>
    <s v="AMER-2020-163797"/>
    <d v="2020-04-08T00:00:00"/>
    <n v="20200408"/>
    <s v="Ella Hart"/>
    <s v="Chile"/>
    <s v="Santiago"/>
    <s v="AMER"/>
    <s v="LATAM"/>
    <s v="BNP Paribas"/>
    <x v="3"/>
    <s v="Finance"/>
    <s v="Enterprise"/>
    <s v="Storage"/>
    <s v="YOJTKQN2KR"/>
    <n v="49.792000000000002"/>
    <n v="8"/>
    <n v="0.2"/>
    <n v="-11.8256"/>
    <x v="41"/>
    <n v="61.617600000000003"/>
    <n v="18.485279999999999"/>
  </r>
  <r>
    <n v="6382"/>
    <s v="AMER-2022-127236"/>
    <d v="2022-03-30T00:00:00"/>
    <n v="20220330"/>
    <s v="Owen Ferguson"/>
    <s v="Mexico"/>
    <s v="Toluca"/>
    <s v="AMER"/>
    <s v="LATAM"/>
    <s v="Nissan Motor"/>
    <x v="30"/>
    <s v="Transportation"/>
    <s v="SMB"/>
    <s v="Marketing Suite"/>
    <s v="EVZU94RKKD"/>
    <n v="299.97500000000002"/>
    <n v="5"/>
    <n v="0.5"/>
    <n v="-167.98599999999999"/>
    <x v="17"/>
    <n v="467.96100000000001"/>
    <n v="140.38829999999999"/>
  </r>
  <r>
    <n v="6384"/>
    <s v="APJ-2023-104661"/>
    <d v="2023-01-16T00:00:00"/>
    <n v="20230116"/>
    <s v="Warren Abraham"/>
    <s v="Japan"/>
    <s v="Chiba"/>
    <s v="APJ"/>
    <s v="JAPN"/>
    <s v="Aetna"/>
    <x v="28"/>
    <s v="Healthcare"/>
    <s v="SMB"/>
    <s v="ContactMatcher"/>
    <s v="ILSSYY97R1"/>
    <n v="32.783999999999999"/>
    <n v="4"/>
    <n v="0.8"/>
    <n v="-52.4544"/>
    <x v="44"/>
    <n v="85.238399999999999"/>
    <n v="25.57152"/>
  </r>
  <r>
    <n v="6388"/>
    <s v="AMER-2020-134103"/>
    <d v="2020-01-31T00:00:00"/>
    <n v="20200131"/>
    <s v="Molly Vance"/>
    <s v="Brazil"/>
    <s v="SÃ£o Paulo"/>
    <s v="AMER"/>
    <s v="LATAM"/>
    <s v="Boeing"/>
    <x v="36"/>
    <s v="Manufacturing"/>
    <s v="SMB"/>
    <s v="Support"/>
    <s v="K8T1AJYOXR"/>
    <n v="10.56"/>
    <n v="2"/>
    <n v="0"/>
    <n v="4.7519999999999998"/>
    <x v="46"/>
    <n v="5.8079999999999998"/>
    <n v="1.7423999999999999"/>
  </r>
  <r>
    <n v="6390"/>
    <s v="EMEA-2021-147529"/>
    <d v="2021-02-07T00:00:00"/>
    <n v="20210207"/>
    <s v="Elizabeth Young"/>
    <s v="Spain"/>
    <s v="Barcelona"/>
    <s v="EMEA"/>
    <s v="EU-WEST"/>
    <s v="Procter &amp; Gamble"/>
    <x v="16"/>
    <s v="Consumer Products"/>
    <s v="Strategic"/>
    <s v="SaaS Connector Pack - Gold"/>
    <s v="B7FJJ53WNG"/>
    <n v="311.14999999999998"/>
    <n v="5"/>
    <n v="0"/>
    <n v="146.2405"/>
    <x v="36"/>
    <n v="164.90949999999901"/>
    <n v="49.472849999999703"/>
  </r>
  <r>
    <n v="6392"/>
    <s v="EMEA-2022-129126"/>
    <d v="2022-12-15T00:00:00"/>
    <n v="20221215"/>
    <s v="Claire Welch"/>
    <s v="United Kingdom"/>
    <s v="London"/>
    <s v="EMEA"/>
    <s v="UKIR"/>
    <s v="Toyota Motor"/>
    <x v="7"/>
    <s v="Manufacturing"/>
    <s v="SMB"/>
    <s v="Support"/>
    <s v="G8L0E1JKN5"/>
    <n v="14.62"/>
    <n v="2"/>
    <n v="0"/>
    <n v="6.7252000000000001"/>
    <x v="5"/>
    <n v="7.8947999999999903"/>
    <n v="2.368439999999997"/>
  </r>
  <r>
    <n v="6398"/>
    <s v="APJ-2023-131632"/>
    <d v="2023-11-01T00:00:00"/>
    <n v="20231101"/>
    <s v="Alexander Pullman"/>
    <s v="Japan"/>
    <s v="Aichi"/>
    <s v="APJ"/>
    <s v="JAPN"/>
    <s v="Ford Motor"/>
    <x v="72"/>
    <s v="Manufacturing"/>
    <s v="Enterprise"/>
    <s v="ChatBot Plugin"/>
    <s v="BI6TAQO36F"/>
    <n v="5.2480000000000002"/>
    <n v="2"/>
    <n v="0.2"/>
    <n v="0.59040000000000004"/>
    <x v="23"/>
    <n v="4.6576000000000004"/>
    <n v="1.3972800000000001"/>
  </r>
  <r>
    <n v="6399"/>
    <s v="EMEA-2023-151981"/>
    <d v="2023-08-07T00:00:00"/>
    <n v="20230807"/>
    <s v="William Lewis"/>
    <s v="Greece"/>
    <s v="Thessaloniki"/>
    <s v="EMEA"/>
    <s v="EU-EAST"/>
    <s v="Fannie Mae"/>
    <x v="27"/>
    <s v="Finance"/>
    <s v="Enterprise"/>
    <s v="Site Analytics"/>
    <s v="ZIKNLZYR9R"/>
    <n v="824.95"/>
    <n v="5"/>
    <n v="0"/>
    <n v="247.48500000000001"/>
    <x v="43"/>
    <n v="577.46500000000003"/>
    <n v="173.23949999999999"/>
  </r>
  <r>
    <n v="6402"/>
    <s v="EMEA-2023-125472"/>
    <d v="2023-05-31T00:00:00"/>
    <n v="20230531"/>
    <s v="Leonard Nash"/>
    <s v="Czech Republic"/>
    <s v="Prague"/>
    <s v="EMEA"/>
    <s v="EU-EAST"/>
    <s v="Berkshire Hathaway"/>
    <x v="90"/>
    <s v="Finance"/>
    <s v="SMB"/>
    <s v="Marketing Suite"/>
    <s v="MB349WP800"/>
    <n v="241.96"/>
    <n v="2"/>
    <n v="0"/>
    <n v="33.874400000000001"/>
    <x v="24"/>
    <n v="208.0856"/>
    <n v="62.42568"/>
  </r>
  <r>
    <n v="6405"/>
    <s v="EMEA-2021-156328"/>
    <d v="2021-11-30T00:00:00"/>
    <n v="20211130"/>
    <s v="Sean Morrison"/>
    <s v="Sweden"/>
    <s v="Stockholm"/>
    <s v="EMEA"/>
    <s v="NOR"/>
    <s v="News Corp."/>
    <x v="94"/>
    <s v="Misc"/>
    <s v="SMB"/>
    <s v="Site Analytics"/>
    <s v="OI99XEKZRA"/>
    <n v="177.48"/>
    <n v="3"/>
    <n v="0.2"/>
    <n v="19.9665"/>
    <x v="6"/>
    <n v="157.51349999999999"/>
    <n v="47.254049999999999"/>
  </r>
  <r>
    <n v="6406"/>
    <s v="AMER-2023-154074"/>
    <d v="2023-09-01T00:00:00"/>
    <n v="20230901"/>
    <s v="Ian Butler"/>
    <s v="Canada"/>
    <s v="Montreal"/>
    <s v="AMER"/>
    <s v="NAMER"/>
    <s v="China National Petroleum"/>
    <x v="74"/>
    <s v="Energy"/>
    <s v="Strategic"/>
    <s v="FinanceHub"/>
    <s v="HAAMI8WDTF"/>
    <n v="569.56799999999998"/>
    <n v="2"/>
    <n v="0.2"/>
    <n v="7.1196000000000002"/>
    <x v="15"/>
    <n v="562.44839999999999"/>
    <n v="168.73452"/>
  </r>
  <r>
    <n v="6408"/>
    <s v="APJ-2023-161774"/>
    <d v="2023-05-15T00:00:00"/>
    <n v="20230515"/>
    <s v="Michelle Langdon"/>
    <s v="Japan"/>
    <s v="Tokyo"/>
    <s v="APJ"/>
    <s v="JAPN"/>
    <s v="Lukoil"/>
    <x v="86"/>
    <s v="Energy"/>
    <s v="SMB"/>
    <s v="FinanceHub"/>
    <s v="HPSL7ZDZM9"/>
    <n v="899.43"/>
    <n v="5"/>
    <n v="0.3"/>
    <n v="-12.849"/>
    <x v="24"/>
    <n v="912.279"/>
    <n v="273.68369999999999"/>
  </r>
  <r>
    <n v="6413"/>
    <s v="EMEA-2023-151211"/>
    <d v="2023-08-18T00:00:00"/>
    <n v="20230818"/>
    <s v="Alexander Pullman"/>
    <s v="Ireland"/>
    <s v="Dublin"/>
    <s v="EMEA"/>
    <s v="UKIR"/>
    <s v="Ford Motor"/>
    <x v="72"/>
    <s v="Manufacturing"/>
    <s v="Enterprise"/>
    <s v="ContactMatcher"/>
    <s v="6GC43V4GZS"/>
    <n v="102.93"/>
    <n v="3"/>
    <n v="0"/>
    <n v="48.377099999999999"/>
    <x v="43"/>
    <n v="54.552900000000001"/>
    <n v="16.365870000000001"/>
  </r>
  <r>
    <n v="6415"/>
    <s v="EMEA-2023-142671"/>
    <d v="2023-11-11T00:00:00"/>
    <n v="20231111"/>
    <s v="Julian Short"/>
    <s v="Germany"/>
    <s v="Frankfurt"/>
    <s v="EMEA"/>
    <s v="EU-WEST"/>
    <s v="Glencore"/>
    <x v="15"/>
    <s v="Misc"/>
    <s v="Enterprise"/>
    <s v="ContactMatcher"/>
    <s v="37CQKCK04M"/>
    <n v="11.52"/>
    <n v="5"/>
    <n v="0.7"/>
    <n v="-7.68"/>
    <x v="23"/>
    <n v="19.2"/>
    <n v="5.76"/>
  </r>
  <r>
    <n v="6416"/>
    <s v="AMER-2023-144750"/>
    <d v="2023-08-22T00:00:00"/>
    <n v="20230822"/>
    <s v="Richard Carr"/>
    <s v="Chile"/>
    <s v="Santiago"/>
    <s v="AMER"/>
    <s v="LATAM"/>
    <s v="Petrobras"/>
    <x v="85"/>
    <s v="Energy"/>
    <s v="Strategic"/>
    <s v="Support"/>
    <s v="7FE02WY38M"/>
    <n v="83.88"/>
    <n v="1"/>
    <n v="0.2"/>
    <n v="29.358000000000001"/>
    <x v="43"/>
    <n v="54.521999999999899"/>
    <n v="16.356599999999968"/>
  </r>
  <r>
    <n v="6417"/>
    <s v="EMEA-2022-111976"/>
    <d v="2022-03-09T00:00:00"/>
    <n v="20220309"/>
    <s v="John MacDonald"/>
    <s v="France"/>
    <s v="Paris"/>
    <s v="EMEA"/>
    <s v="EU-WEST"/>
    <s v="Samsung Electronics"/>
    <x v="19"/>
    <s v="Tech"/>
    <s v="SMB"/>
    <s v="Site Analytics"/>
    <s v="KPEGS59DFJ"/>
    <n v="108.57599999999999"/>
    <n v="4"/>
    <n v="0.4"/>
    <n v="-25.334399999999999"/>
    <x v="17"/>
    <n v="133.91039999999899"/>
    <n v="40.173119999999692"/>
  </r>
  <r>
    <n v="6419"/>
    <s v="APJ-2022-140130"/>
    <d v="2022-11-01T00:00:00"/>
    <n v="20221101"/>
    <s v="Harry McGrath"/>
    <s v="Singapore"/>
    <s v="Singapore"/>
    <s v="APJ"/>
    <s v="APAC"/>
    <s v="Valero Energy"/>
    <x v="37"/>
    <s v="Energy"/>
    <s v="Strategic"/>
    <s v="Support"/>
    <s v="KD3194EU3J"/>
    <n v="21.96"/>
    <n v="2"/>
    <n v="0"/>
    <n v="6.1487999999999996"/>
    <x v="0"/>
    <n v="15.811199999999999"/>
    <n v="4.74336"/>
  </r>
  <r>
    <n v="6423"/>
    <s v="EMEA-2020-159121"/>
    <d v="2020-07-26T00:00:00"/>
    <n v="20200726"/>
    <s v="Keith Coleman"/>
    <s v="Turkey"/>
    <s v="Bursa"/>
    <s v="EMEA"/>
    <s v="MEA"/>
    <s v="Exxon Mobil"/>
    <x v="83"/>
    <s v="Energy"/>
    <s v="Strategic"/>
    <s v="Data Smasher"/>
    <s v="C6TIFTL21K"/>
    <n v="111.93"/>
    <n v="7"/>
    <n v="0"/>
    <n v="34.698300000000003"/>
    <x v="39"/>
    <n v="77.231700000000004"/>
    <n v="23.169509999999999"/>
  </r>
  <r>
    <n v="6424"/>
    <s v="AMER-2021-149650"/>
    <d v="2021-10-24T00:00:00"/>
    <n v="20211024"/>
    <s v="Isaac Paterson"/>
    <s v="United States"/>
    <s v="San Diego"/>
    <s v="AMER"/>
    <s v="NAMER"/>
    <s v="Phillips 66"/>
    <x v="1"/>
    <s v="Energy"/>
    <s v="Enterprise"/>
    <s v="FinanceHub"/>
    <s v="U1U2P4CXJV"/>
    <n v="454.27199999999999"/>
    <n v="8"/>
    <n v="0.2"/>
    <n v="-73.819199999999995"/>
    <x v="2"/>
    <n v="528.09119999999996"/>
    <n v="158.42735999999999"/>
  </r>
  <r>
    <n v="6425"/>
    <s v="APJ-2023-115777"/>
    <d v="2023-08-20T00:00:00"/>
    <n v="20230820"/>
    <s v="Nathan Lambert"/>
    <s v="South Korea"/>
    <s v="Busan"/>
    <s v="APJ"/>
    <s v="APAC"/>
    <s v="Prudential Financial"/>
    <x v="43"/>
    <s v="Finance"/>
    <s v="SMB"/>
    <s v="Support"/>
    <s v="VJOYH3XGSA"/>
    <n v="19.440000000000001"/>
    <n v="3"/>
    <n v="0"/>
    <n v="9.3312000000000008"/>
    <x v="43"/>
    <n v="10.1088"/>
    <n v="3.0326400000000002"/>
  </r>
  <r>
    <n v="6426"/>
    <s v="EMEA-2022-143714"/>
    <d v="2022-05-24T00:00:00"/>
    <n v="20220524"/>
    <s v="Alexander Langdon"/>
    <s v="France"/>
    <s v="Paris"/>
    <s v="EMEA"/>
    <s v="EU-WEST"/>
    <s v="BMW"/>
    <x v="62"/>
    <s v="Manufacturing"/>
    <s v="SMB"/>
    <s v="Alchemy"/>
    <s v="C76HNU0077"/>
    <n v="8399.9760000000006"/>
    <n v="4"/>
    <n v="0.4"/>
    <n v="1119.9967999999999"/>
    <x v="35"/>
    <n v="7279.9791999999998"/>
    <n v="2183.9937599999998"/>
  </r>
  <r>
    <n v="6430"/>
    <s v="EMEA-2020-165764"/>
    <d v="2020-11-03T00:00:00"/>
    <n v="20201103"/>
    <s v="Harry Mills"/>
    <s v="Sweden"/>
    <s v="Stockholm"/>
    <s v="EMEA"/>
    <s v="NOR"/>
    <s v="Bosch"/>
    <x v="76"/>
    <s v="Tech"/>
    <s v="SMB"/>
    <s v="Marketing Suite - Gold"/>
    <s v="DCWEKCGLJV"/>
    <n v="25.984000000000002"/>
    <n v="2"/>
    <n v="0.2"/>
    <n v="-1.6240000000000001"/>
    <x v="7"/>
    <n v="27.608000000000001"/>
    <n v="8.2823999999999991"/>
  </r>
  <r>
    <n v="6434"/>
    <s v="APJ-2021-121405"/>
    <d v="2021-03-30T00:00:00"/>
    <n v="20210330"/>
    <s v="Julian Glover"/>
    <s v="Australia"/>
    <s v="Sydney"/>
    <s v="APJ"/>
    <s v="ANZ"/>
    <s v="Fannie Mae"/>
    <x v="27"/>
    <s v="Finance"/>
    <s v="Strategic"/>
    <s v="Support"/>
    <s v="DCDHWL1N67"/>
    <n v="23.52"/>
    <n v="5"/>
    <n v="0.2"/>
    <n v="8.5259999999999998"/>
    <x v="29"/>
    <n v="14.994"/>
    <n v="4.4981999999999998"/>
  </r>
  <r>
    <n v="6436"/>
    <s v="APJ-2023-116897"/>
    <d v="2023-05-28T00:00:00"/>
    <n v="20230528"/>
    <s v="Alison Howard"/>
    <s v="Taiwan"/>
    <s v="Taipei"/>
    <s v="APJ"/>
    <s v="APAC"/>
    <s v="Kroger"/>
    <x v="57"/>
    <s v="Retail"/>
    <s v="SMB"/>
    <s v="SaaS Connector Pack"/>
    <s v="462KGSG4MN"/>
    <n v="35"/>
    <n v="4"/>
    <n v="0"/>
    <n v="14.7"/>
    <x v="24"/>
    <n v="20.3"/>
    <n v="6.09"/>
  </r>
  <r>
    <n v="6439"/>
    <s v="APJ-2023-113992"/>
    <d v="2023-12-15T00:00:00"/>
    <n v="20231215"/>
    <s v="Rose Scott"/>
    <s v="Japan"/>
    <s v="Ibaraki"/>
    <s v="APJ"/>
    <s v="JAPN"/>
    <s v="CVS Health"/>
    <x v="48"/>
    <s v="Retail"/>
    <s v="SMB"/>
    <s v="ContactMatcher"/>
    <s v="0OI6MGAWJ0"/>
    <n v="974.98800000000006"/>
    <n v="4"/>
    <n v="0.3"/>
    <n v="-97.498800000000003"/>
    <x v="22"/>
    <n v="1072.4867999999999"/>
    <n v="321.74603999999994"/>
  </r>
  <r>
    <n v="6440"/>
    <s v="EMEA-2020-166891"/>
    <d v="2020-10-04T00:00:00"/>
    <n v="20201004"/>
    <s v="Jasmine Springer"/>
    <s v="United Kingdom"/>
    <s v="London"/>
    <s v="EMEA"/>
    <s v="UKIR"/>
    <s v="Comcast"/>
    <x v="51"/>
    <s v="Communications"/>
    <s v="SMB"/>
    <s v="FinanceHub"/>
    <s v="L9B1ZQ1AZU"/>
    <n v="589.41"/>
    <n v="5"/>
    <n v="0.1"/>
    <n v="-6.5490000000000004"/>
    <x v="18"/>
    <n v="595.95899999999995"/>
    <n v="178.78769999999997"/>
  </r>
  <r>
    <n v="6441"/>
    <s v="EMEA-2022-101161"/>
    <d v="2022-10-14T00:00:00"/>
    <n v="20221014"/>
    <s v="Ian Butler"/>
    <s v="United Kingdom"/>
    <s v="London"/>
    <s v="EMEA"/>
    <s v="UKIR"/>
    <s v="China National Petroleum"/>
    <x v="74"/>
    <s v="Energy"/>
    <s v="Strategic"/>
    <s v="ChatBot Plugin"/>
    <s v="4P01QOJFJ0"/>
    <n v="34.700000000000003"/>
    <n v="5"/>
    <n v="0"/>
    <n v="12.492000000000001"/>
    <x v="32"/>
    <n v="22.207999999999998"/>
    <n v="6.662399999999999"/>
  </r>
  <r>
    <n v="6446"/>
    <s v="APJ-2021-151785"/>
    <d v="2021-03-05T00:00:00"/>
    <n v="20210305"/>
    <s v="Victoria Henderson"/>
    <s v="Australia"/>
    <s v="Sydney"/>
    <s v="APJ"/>
    <s v="ANZ"/>
    <s v="Costco Wholesale"/>
    <x v="11"/>
    <s v="Retail"/>
    <s v="SMB"/>
    <s v="Storage"/>
    <s v="DEK3CME228"/>
    <n v="7.1040000000000001"/>
    <n v="6"/>
    <n v="0.2"/>
    <n v="2.4864000000000002"/>
    <x v="29"/>
    <n v="4.6175999999999897"/>
    <n v="1.385279999999997"/>
  </r>
  <r>
    <n v="6447"/>
    <s v="APJ-2023-119816"/>
    <d v="2023-03-05T00:00:00"/>
    <n v="20230305"/>
    <s v="Dan Rutherford"/>
    <s v="Japan"/>
    <s v="Tokyo"/>
    <s v="APJ"/>
    <s v="JAPN"/>
    <s v="Phillips 66"/>
    <x v="1"/>
    <s v="Energy"/>
    <s v="Enterprise"/>
    <s v="SaaS Connector Pack"/>
    <s v="EORYS8RV8N"/>
    <n v="103.5"/>
    <n v="5"/>
    <n v="0.6"/>
    <n v="-77.625"/>
    <x v="42"/>
    <n v="181.125"/>
    <n v="54.337499999999999"/>
  </r>
  <r>
    <n v="6450"/>
    <s v="EMEA-2021-156510"/>
    <d v="2021-09-25T00:00:00"/>
    <n v="20210925"/>
    <s v="Adam Nash"/>
    <s v="Saudi Arabia"/>
    <s v="Jeddah"/>
    <s v="EMEA"/>
    <s v="MEA"/>
    <s v="Aviva"/>
    <x v="24"/>
    <s v="Finance"/>
    <s v="SMB"/>
    <s v="ContactMatcher"/>
    <s v="DDWNJELTSN"/>
    <n v="10.76"/>
    <n v="2"/>
    <n v="0"/>
    <n v="5.1647999999999996"/>
    <x v="11"/>
    <n v="5.5952000000000002"/>
    <n v="1.6785600000000001"/>
  </r>
  <r>
    <n v="6453"/>
    <s v="APJ-2021-110261"/>
    <d v="2021-12-19T00:00:00"/>
    <n v="20211219"/>
    <s v="Megan Rampling"/>
    <s v="Australia"/>
    <s v="Melbourne"/>
    <s v="APJ"/>
    <s v="ANZ"/>
    <s v="Mondelez International"/>
    <x v="25"/>
    <s v="Consumer Products"/>
    <s v="SMB"/>
    <s v="Site Analytics"/>
    <s v="HN6KHJDFNF"/>
    <n v="158.376"/>
    <n v="3"/>
    <n v="0.2"/>
    <n v="13.857900000000001"/>
    <x v="14"/>
    <n v="144.5181"/>
    <n v="43.355429999999998"/>
  </r>
  <r>
    <n v="6454"/>
    <s v="APJ-2021-125710"/>
    <d v="2021-10-08T00:00:00"/>
    <n v="20211008"/>
    <s v="Rebecca May"/>
    <s v="Japan"/>
    <s v="Tokyo"/>
    <s v="APJ"/>
    <s v="JAPN"/>
    <s v="Anthem"/>
    <x v="84"/>
    <s v="Healthcare"/>
    <s v="SMB"/>
    <s v="ChatBot Plugin"/>
    <s v="XC6NXSMNXT"/>
    <n v="3.44"/>
    <n v="2"/>
    <n v="0.2"/>
    <n v="0.55900000000000005"/>
    <x v="2"/>
    <n v="2.8809999999999998"/>
    <n v="0.86429999999999996"/>
  </r>
  <r>
    <n v="6455"/>
    <s v="AMER-2023-161102"/>
    <d v="2023-08-01T00:00:00"/>
    <n v="20230801"/>
    <s v="Jennifer Avery"/>
    <s v="United States"/>
    <s v="Los Angeles"/>
    <s v="AMER"/>
    <s v="NAMER"/>
    <s v="Chevron"/>
    <x v="0"/>
    <s v="Energy"/>
    <s v="SMB"/>
    <s v="Marketing Suite - Gold"/>
    <s v="XZSHF2WX7O"/>
    <n v="56.56"/>
    <n v="2"/>
    <n v="0"/>
    <n v="15.2712"/>
    <x v="43"/>
    <n v="41.288800000000002"/>
    <n v="12.38664"/>
  </r>
  <r>
    <n v="6457"/>
    <s v="EMEA-2020-110065"/>
    <d v="2020-08-05T00:00:00"/>
    <n v="20200805"/>
    <s v="Gordon Graham"/>
    <s v="United Kingdom"/>
    <s v="London"/>
    <s v="EMEA"/>
    <s v="UKIR"/>
    <s v="Engie"/>
    <x v="4"/>
    <s v="Energy"/>
    <s v="Strategic"/>
    <s v="Site Analytics"/>
    <s v="3WD6F364EN"/>
    <n v="135.99"/>
    <n v="1"/>
    <n v="0"/>
    <n v="36.717300000000002"/>
    <x v="9"/>
    <n v="99.2727"/>
    <n v="29.78181"/>
  </r>
  <r>
    <n v="6459"/>
    <s v="APJ-2023-133361"/>
    <d v="2023-05-15T00:00:00"/>
    <n v="20230515"/>
    <s v="Andrew Miller"/>
    <s v="China"/>
    <s v="Beijing"/>
    <s v="APJ"/>
    <s v="APAC"/>
    <s v="Airbus"/>
    <x v="68"/>
    <s v="Manufacturing"/>
    <s v="Strategic"/>
    <s v="ChatBot Plugin"/>
    <s v="MMO7VKAATL"/>
    <n v="3.76"/>
    <n v="2"/>
    <n v="0"/>
    <n v="1.0904"/>
    <x v="24"/>
    <n v="2.6696"/>
    <n v="0.80087999999999993"/>
  </r>
  <r>
    <n v="6465"/>
    <s v="EMEA-2022-155404"/>
    <d v="2022-09-23T00:00:00"/>
    <n v="20220923"/>
    <s v="Maria Edmunds"/>
    <s v="Ireland"/>
    <s v="Dublin"/>
    <s v="EMEA"/>
    <s v="UKIR"/>
    <s v="Caterpillar"/>
    <x v="95"/>
    <s v="Manufacturing"/>
    <s v="Enterprise"/>
    <s v="SaaS Connector Pack"/>
    <s v="WW4RTPYZLB"/>
    <n v="13.28"/>
    <n v="2"/>
    <n v="0"/>
    <n v="6.3743999999999996"/>
    <x v="21"/>
    <n v="6.9055999999999997"/>
    <n v="2.0716799999999997"/>
  </r>
  <r>
    <n v="6466"/>
    <s v="EMEA-2021-114503"/>
    <d v="2021-11-13T00:00:00"/>
    <n v="20211113"/>
    <s v="Irene Clark"/>
    <s v="South Africa"/>
    <s v="Johannesburg"/>
    <s v="EMEA"/>
    <s v="MEA"/>
    <s v="Comcast"/>
    <x v="51"/>
    <s v="Communications"/>
    <s v="SMB"/>
    <s v="Marketing Suite - Gold"/>
    <s v="UBMFY1UUTY"/>
    <n v="84.96"/>
    <n v="6"/>
    <n v="0.2"/>
    <n v="6.3719999999999999"/>
    <x v="6"/>
    <n v="78.587999999999994"/>
    <n v="23.576399999999996"/>
  </r>
  <r>
    <n v="6467"/>
    <s v="AMER-2023-153080"/>
    <d v="2023-05-23T00:00:00"/>
    <n v="20230523"/>
    <s v="Sam Parsons"/>
    <s v="United States"/>
    <s v="New York City"/>
    <s v="AMER"/>
    <s v="NAMER"/>
    <s v="Siemens"/>
    <x v="13"/>
    <s v="Manufacturing"/>
    <s v="SMB"/>
    <s v="Data Smasher"/>
    <s v="GULK2F105Z"/>
    <n v="68.459999999999994"/>
    <n v="7"/>
    <n v="0"/>
    <n v="25.330200000000001"/>
    <x v="24"/>
    <n v="43.129799999999904"/>
    <n v="12.93893999999997"/>
  </r>
  <r>
    <n v="6468"/>
    <s v="EMEA-2022-163804"/>
    <d v="2022-12-03T00:00:00"/>
    <n v="20221203"/>
    <s v="Audrey Young"/>
    <s v="Norway"/>
    <s v="Oslo"/>
    <s v="EMEA"/>
    <s v="NOR"/>
    <s v="Kroger"/>
    <x v="57"/>
    <s v="Retail"/>
    <s v="Enterprise"/>
    <s v="Marketing Suite - Gold"/>
    <s v="AX4XLFP6RM"/>
    <n v="2079.4"/>
    <n v="5"/>
    <n v="0"/>
    <n v="582.23199999999997"/>
    <x v="5"/>
    <n v="1497.1679999999999"/>
    <n v="449.15039999999993"/>
  </r>
  <r>
    <n v="6471"/>
    <s v="AMER-2021-108532"/>
    <d v="2021-08-29T00:00:00"/>
    <n v="20210829"/>
    <s v="Samantha Hardacre"/>
    <s v="Brazil"/>
    <s v="SÃ£o Paulo"/>
    <s v="AMER"/>
    <s v="LATAM"/>
    <s v="Apple"/>
    <x v="73"/>
    <s v="Tech"/>
    <s v="Enterprise"/>
    <s v="Site Analytics"/>
    <s v="TP6D5Q0Q9V"/>
    <n v="131.97999999999999"/>
    <n v="2"/>
    <n v="0"/>
    <n v="35.634599999999999"/>
    <x v="37"/>
    <n v="96.345399999999898"/>
    <n v="28.903619999999968"/>
  </r>
  <r>
    <n v="6473"/>
    <s v="APJ-2020-151897"/>
    <d v="2020-06-06T00:00:00"/>
    <n v="20200606"/>
    <s v="Emma Baker"/>
    <s v="Japan"/>
    <s v="Tokyo"/>
    <s v="APJ"/>
    <s v="JAPN"/>
    <s v="Fannie Mae"/>
    <x v="27"/>
    <s v="Finance"/>
    <s v="Enterprise"/>
    <s v="FinanceHub"/>
    <s v="4W8YLMTANN"/>
    <n v="100.24"/>
    <n v="10"/>
    <n v="0.2"/>
    <n v="33.831000000000003"/>
    <x v="3"/>
    <n v="66.408999999999907"/>
    <n v="19.922699999999971"/>
  </r>
  <r>
    <n v="6474"/>
    <s v="EMEA-2022-113292"/>
    <d v="2022-03-19T00:00:00"/>
    <n v="20220319"/>
    <s v="Anthony Sanderson"/>
    <s v="South Africa"/>
    <s v="Johannesburg"/>
    <s v="EMEA"/>
    <s v="MEA"/>
    <s v="American Express"/>
    <x v="55"/>
    <s v="Finance"/>
    <s v="SMB"/>
    <s v="OneView"/>
    <s v="7VJ6U24XC0"/>
    <n v="871.8"/>
    <n v="3"/>
    <n v="0.2"/>
    <n v="87.18"/>
    <x v="17"/>
    <n v="784.61999999999898"/>
    <n v="235.38599999999968"/>
  </r>
  <r>
    <n v="6475"/>
    <s v="EMEA-2020-149524"/>
    <d v="2020-01-15T00:00:00"/>
    <n v="20200115"/>
    <s v="Leah Clarkson"/>
    <s v="France"/>
    <s v="Paris"/>
    <s v="EMEA"/>
    <s v="EU-WEST"/>
    <s v="Morgan Stanley"/>
    <x v="21"/>
    <s v="Finance"/>
    <s v="Strategic"/>
    <s v="Marketing Suite"/>
    <s v="J25TOFSQHP"/>
    <n v="61.96"/>
    <n v="4"/>
    <n v="0.5"/>
    <n v="-53.285600000000002"/>
    <x v="46"/>
    <n v="115.2456"/>
    <n v="34.573679999999996"/>
  </r>
  <r>
    <n v="6476"/>
    <s v="EMEA-2023-140872"/>
    <d v="2023-06-04T00:00:00"/>
    <n v="20230604"/>
    <s v="Amelia Lee"/>
    <s v="Germany"/>
    <s v="Dresden"/>
    <s v="EMEA"/>
    <s v="EU-WEST"/>
    <s v="Nestle"/>
    <x v="38"/>
    <s v="Consumer Products"/>
    <s v="SMB"/>
    <s v="ContactMatcher"/>
    <s v="FYUHDBIDXW"/>
    <n v="4.5540000000000003"/>
    <n v="3"/>
    <n v="0.7"/>
    <n v="-3.4914000000000001"/>
    <x v="27"/>
    <n v="8.0454000000000008"/>
    <n v="2.4136200000000003"/>
  </r>
  <r>
    <n v="6484"/>
    <s v="EMEA-2023-113908"/>
    <d v="2023-06-04T00:00:00"/>
    <n v="20230604"/>
    <s v="Brandon Kerr"/>
    <s v="United Kingdom"/>
    <s v="London"/>
    <s v="EMEA"/>
    <s v="UKIR"/>
    <s v="J.P. Morgan Chase &amp; Co."/>
    <x v="56"/>
    <s v="Finance"/>
    <s v="Strategic"/>
    <s v="ContactMatcher"/>
    <s v="JM8RH32UEE"/>
    <n v="384.76799999999997"/>
    <n v="2"/>
    <n v="0.4"/>
    <n v="-115.43040000000001"/>
    <x v="27"/>
    <n v="500.19839999999999"/>
    <n v="150.05951999999999"/>
  </r>
  <r>
    <n v="6487"/>
    <s v="EMEA-2021-120621"/>
    <d v="2021-03-21T00:00:00"/>
    <n v="20210321"/>
    <s v="Felicity Terry"/>
    <s v="Sweden"/>
    <s v="Gothenburg"/>
    <s v="EMEA"/>
    <s v="NOR"/>
    <s v="Alphabet"/>
    <x v="92"/>
    <s v="Tech"/>
    <s v="SMB"/>
    <s v="OneView"/>
    <s v="BSV2FH7BVM"/>
    <n v="962.08"/>
    <n v="4"/>
    <n v="0.2"/>
    <n v="156.33799999999999"/>
    <x v="29"/>
    <n v="805.74199999999996"/>
    <n v="241.72259999999997"/>
  </r>
  <r>
    <n v="6490"/>
    <s v="EMEA-2023-148866"/>
    <d v="2023-09-20T00:00:00"/>
    <n v="20230920"/>
    <s v="Liam Murray"/>
    <s v="United Kingdom"/>
    <s v="London"/>
    <s v="EMEA"/>
    <s v="UKIR"/>
    <s v="American Express"/>
    <x v="55"/>
    <s v="Finance"/>
    <s v="SMB"/>
    <s v="Support"/>
    <s v="ECPWFPWILT"/>
    <n v="32.4"/>
    <n v="5"/>
    <n v="0"/>
    <n v="15.552"/>
    <x v="15"/>
    <n v="16.847999999999999"/>
    <n v="5.0543999999999993"/>
  </r>
  <r>
    <n v="6491"/>
    <s v="EMEA-2020-149594"/>
    <d v="2020-09-15T00:00:00"/>
    <n v="20200915"/>
    <s v="Benjamin Bower"/>
    <s v="France"/>
    <s v="Paris"/>
    <s v="EMEA"/>
    <s v="EU-WEST"/>
    <s v="Fannie Mae"/>
    <x v="27"/>
    <s v="Finance"/>
    <s v="Strategic"/>
    <s v="SaaS Connector Pack"/>
    <s v="BR6UJJZE14"/>
    <n v="103.93600000000001"/>
    <n v="4"/>
    <n v="0.2"/>
    <n v="16.889600000000002"/>
    <x v="30"/>
    <n v="87.046400000000006"/>
    <n v="26.11392"/>
  </r>
  <r>
    <n v="6492"/>
    <s v="EMEA-2022-113845"/>
    <d v="2022-11-21T00:00:00"/>
    <n v="20221121"/>
    <s v="Fiona Peters"/>
    <s v="Germany"/>
    <s v="Nuremberg"/>
    <s v="EMEA"/>
    <s v="EU-WEST"/>
    <s v="United Parcel Service"/>
    <x v="66"/>
    <s v="Transportation"/>
    <s v="Strategic"/>
    <s v="Marketing Suite"/>
    <s v="4EPYGPBKM2"/>
    <n v="289.56799999999998"/>
    <n v="2"/>
    <n v="0.2"/>
    <n v="10.8588"/>
    <x v="0"/>
    <n v="278.70920000000001"/>
    <n v="83.612759999999994"/>
  </r>
  <r>
    <n v="6495"/>
    <s v="APJ-2023-111262"/>
    <d v="2023-10-29T00:00:00"/>
    <n v="20231029"/>
    <s v="Kimberly Newman"/>
    <s v="Japan"/>
    <s v="Tokyo"/>
    <s v="APJ"/>
    <s v="JAPN"/>
    <s v="Amazon"/>
    <x v="44"/>
    <s v="Tech"/>
    <s v="SMB"/>
    <s v="Data Smasher"/>
    <s v="K4RV9UO2Z6"/>
    <n v="24"/>
    <n v="2"/>
    <n v="0.2"/>
    <n v="-2.7"/>
    <x v="13"/>
    <n v="26.7"/>
    <n v="8.01"/>
  </r>
  <r>
    <n v="6498"/>
    <s v="EMEA-2021-103135"/>
    <d v="2021-07-24T00:00:00"/>
    <n v="20210724"/>
    <s v="Sam Gill"/>
    <s v="Ireland"/>
    <s v="Dublin"/>
    <s v="EMEA"/>
    <s v="UKIR"/>
    <s v="Safeway"/>
    <x v="98"/>
    <s v="Retail"/>
    <s v="Enterprise"/>
    <s v="SaaS Connector Pack"/>
    <s v="9SH995Q784"/>
    <n v="20.94"/>
    <n v="3"/>
    <n v="0"/>
    <n v="6.0726000000000004"/>
    <x v="38"/>
    <n v="14.8674"/>
    <n v="4.4602199999999996"/>
  </r>
  <r>
    <n v="6502"/>
    <s v="AMER-2020-129147"/>
    <d v="2020-11-02T00:00:00"/>
    <n v="20201102"/>
    <s v="Jan White"/>
    <s v="Mexico"/>
    <s v="Mexico City"/>
    <s v="AMER"/>
    <s v="LATAM"/>
    <s v="Lukoil"/>
    <x v="86"/>
    <s v="Energy"/>
    <s v="SMB"/>
    <s v="Site Analytics"/>
    <s v="V6XTEOHIES"/>
    <n v="539.96400000000006"/>
    <n v="6"/>
    <n v="0.4"/>
    <n v="-107.9928"/>
    <x v="7"/>
    <n v="647.95680000000004"/>
    <n v="194.38704000000001"/>
  </r>
  <r>
    <n v="6505"/>
    <s v="EMEA-2023-128265"/>
    <d v="2023-11-18T00:00:00"/>
    <n v="20231118"/>
    <s v="Evan Terry"/>
    <s v="United Kingdom"/>
    <s v="London"/>
    <s v="EMEA"/>
    <s v="UKIR"/>
    <s v="Tyson Foods"/>
    <x v="31"/>
    <s v="Consumer Products"/>
    <s v="Strategic"/>
    <s v="Marketing Suite - Gold"/>
    <s v="RVNCNU4EVF"/>
    <n v="1247.6400000000001"/>
    <n v="3"/>
    <n v="0"/>
    <n v="349.33920000000001"/>
    <x v="23"/>
    <n v="898.30079999999998"/>
    <n v="269.49023999999997"/>
  </r>
  <r>
    <n v="6506"/>
    <s v="APJ-2022-152331"/>
    <d v="2022-06-27T00:00:00"/>
    <n v="20220627"/>
    <s v="Joshua Gibson"/>
    <s v="Australia"/>
    <s v="Sydney"/>
    <s v="APJ"/>
    <s v="ANZ"/>
    <s v="Marathon Petroleum"/>
    <x v="80"/>
    <s v="Energy"/>
    <s v="Strategic"/>
    <s v="ChatBot Plugin"/>
    <s v="WU5O6WFFHB"/>
    <n v="5.3040000000000003"/>
    <n v="3"/>
    <n v="0.2"/>
    <n v="0.46410000000000001"/>
    <x v="1"/>
    <n v="4.8399000000000001"/>
    <n v="1.45197"/>
  </r>
  <r>
    <n v="6507"/>
    <s v="EMEA-2022-128909"/>
    <d v="2022-10-10T00:00:00"/>
    <n v="20221010"/>
    <s v="Dan Tucker"/>
    <s v="France"/>
    <s v="Paris"/>
    <s v="EMEA"/>
    <s v="EU-WEST"/>
    <s v="Cigna"/>
    <x v="69"/>
    <s v="Healthcare"/>
    <s v="Strategic"/>
    <s v="Support"/>
    <s v="9K16IM8PGP"/>
    <n v="19.135999999999999"/>
    <n v="4"/>
    <n v="0.2"/>
    <n v="5.98"/>
    <x v="32"/>
    <n v="13.155999999999899"/>
    <n v="3.9467999999999694"/>
  </r>
  <r>
    <n v="6509"/>
    <s v="EMEA-2023-102197"/>
    <d v="2023-12-21T00:00:00"/>
    <n v="20231221"/>
    <s v="Sophie Henderson"/>
    <s v="United Kingdom"/>
    <s v="London"/>
    <s v="EMEA"/>
    <s v="UKIR"/>
    <s v="Merck"/>
    <x v="59"/>
    <s v="Healthcare"/>
    <s v="Strategic"/>
    <s v="Support"/>
    <s v="NZ9E09XE3G"/>
    <n v="279.89999999999998"/>
    <n v="5"/>
    <n v="0"/>
    <n v="137.15100000000001"/>
    <x v="22"/>
    <n v="142.748999999999"/>
    <n v="42.824699999999702"/>
  </r>
  <r>
    <n v="6512"/>
    <s v="AMER-2023-167640"/>
    <d v="2023-03-07T00:00:00"/>
    <n v="20230307"/>
    <s v="Sean Randall"/>
    <s v="United States"/>
    <s v="Los Angeles"/>
    <s v="AMER"/>
    <s v="NAMER"/>
    <s v="Toyota Motor"/>
    <x v="7"/>
    <s v="Manufacturing"/>
    <s v="Enterprise"/>
    <s v="ChatBot Plugin"/>
    <s v="30M3C68GP0"/>
    <n v="23.88"/>
    <n v="6"/>
    <n v="0"/>
    <n v="8.1191999999999993"/>
    <x v="42"/>
    <n v="15.7608"/>
    <n v="4.7282399999999996"/>
  </r>
  <r>
    <n v="6516"/>
    <s v="AMER-2023-116652"/>
    <d v="2023-09-16T00:00:00"/>
    <n v="20230916"/>
    <s v="Rose James"/>
    <s v="United States"/>
    <s v="Los Angeles"/>
    <s v="AMER"/>
    <s v="NAMER"/>
    <s v="Engie"/>
    <x v="4"/>
    <s v="Energy"/>
    <s v="SMB"/>
    <s v="FinanceHub"/>
    <s v="OQM38GWAY9"/>
    <n v="218.352"/>
    <n v="3"/>
    <n v="0.2"/>
    <n v="0"/>
    <x v="15"/>
    <n v="218.352"/>
    <n v="65.505600000000001"/>
  </r>
  <r>
    <n v="6521"/>
    <s v="AMER-2023-138289"/>
    <d v="2023-01-17T00:00:00"/>
    <n v="20230117"/>
    <s v="Sophie Murray"/>
    <s v="Brazil"/>
    <s v="Rio de Janeiro"/>
    <s v="AMER"/>
    <s v="LATAM"/>
    <s v="Alphabet"/>
    <x v="92"/>
    <s v="Tech"/>
    <s v="SMB"/>
    <s v="ContactMatcher"/>
    <s v="EZE6LFNTH1"/>
    <n v="5443.96"/>
    <n v="4"/>
    <n v="0"/>
    <n v="2504.2215999999999"/>
    <x v="44"/>
    <n v="2939.7384000000002"/>
    <n v="881.92151999999999"/>
  </r>
  <r>
    <n v="6524"/>
    <s v="EMEA-2022-129308"/>
    <d v="2022-07-08T00:00:00"/>
    <n v="20220708"/>
    <s v="Samantha Hardacre"/>
    <s v="France"/>
    <s v="Paris"/>
    <s v="EMEA"/>
    <s v="EU-WEST"/>
    <s v="Apple"/>
    <x v="73"/>
    <s v="Tech"/>
    <s v="Enterprise"/>
    <s v="FinanceHub"/>
    <s v="X718UX1F4F"/>
    <n v="10.08"/>
    <n v="2"/>
    <n v="0.2"/>
    <n v="3.2759999999999998"/>
    <x v="16"/>
    <n v="6.8040000000000003"/>
    <n v="2.0411999999999999"/>
  </r>
  <r>
    <n v="6528"/>
    <s v="EMEA-2022-157791"/>
    <d v="2022-12-24T00:00:00"/>
    <n v="20221224"/>
    <s v="Carl Avery"/>
    <s v="Norway"/>
    <s v="Hordaland"/>
    <s v="EMEA"/>
    <s v="NOR"/>
    <s v="Siemens"/>
    <x v="13"/>
    <s v="Manufacturing"/>
    <s v="Strategic"/>
    <s v="Alchemy"/>
    <s v="99FMG0HDG3"/>
    <n v="1999.96"/>
    <n v="4"/>
    <n v="0"/>
    <n v="899.98199999999997"/>
    <x v="5"/>
    <n v="1099.9780000000001"/>
    <n v="329.99340000000001"/>
  </r>
  <r>
    <n v="6529"/>
    <s v="EMEA-2020-146864"/>
    <d v="2020-12-22T00:00:00"/>
    <n v="20201222"/>
    <s v="David McDonald"/>
    <s v="United Kingdom"/>
    <s v="London"/>
    <s v="EMEA"/>
    <s v="UKIR"/>
    <s v="Prudential Financial"/>
    <x v="43"/>
    <s v="Finance"/>
    <s v="Enterprise"/>
    <s v="Marketing Suite - Gold"/>
    <s v="TZ2OAISO9C"/>
    <n v="216.4"/>
    <n v="4"/>
    <n v="0"/>
    <n v="56.264000000000003"/>
    <x v="20"/>
    <n v="160.136"/>
    <n v="48.040799999999997"/>
  </r>
  <r>
    <n v="6530"/>
    <s v="APJ-2020-103744"/>
    <d v="2020-02-24T00:00:00"/>
    <n v="20200224"/>
    <s v="Dan Hunter"/>
    <s v="Japan"/>
    <s v="Shizuoka"/>
    <s v="APJ"/>
    <s v="JAPN"/>
    <s v="AmerisourceBergen"/>
    <x v="52"/>
    <s v="Healthcare"/>
    <s v="Enterprise"/>
    <s v="FinanceHub"/>
    <s v="DKFCQQA18Y"/>
    <n v="6.9359999999999999"/>
    <n v="3"/>
    <n v="0.2"/>
    <n v="2.3409"/>
    <x v="45"/>
    <n v="4.5951000000000004"/>
    <n v="1.37853"/>
  </r>
  <r>
    <n v="6532"/>
    <s v="EMEA-2023-107384"/>
    <d v="2023-12-05T00:00:00"/>
    <n v="20231205"/>
    <s v="Michelle Thomson"/>
    <s v="Luxembourg"/>
    <s v="Luxembourg"/>
    <s v="EMEA"/>
    <s v="EU-WEST"/>
    <s v="Anthem"/>
    <x v="84"/>
    <s v="Healthcare"/>
    <s v="SMB"/>
    <s v="ChatBot Plugin"/>
    <s v="C069U77KMJ"/>
    <n v="8.8000000000000007"/>
    <n v="5"/>
    <n v="0"/>
    <n v="2.552"/>
    <x v="22"/>
    <n v="6.2480000000000002"/>
    <n v="1.8744000000000001"/>
  </r>
  <r>
    <n v="6535"/>
    <s v="EMEA-2020-128209"/>
    <d v="2020-11-17T00:00:00"/>
    <n v="20201117"/>
    <s v="Michelle Langdon"/>
    <s v="United Kingdom"/>
    <s v="Manchester"/>
    <s v="EMEA"/>
    <s v="UKIR"/>
    <s v="Lukoil"/>
    <x v="86"/>
    <s v="Energy"/>
    <s v="SMB"/>
    <s v="ContactMatcher"/>
    <s v="7PDA75RKCE"/>
    <n v="2152.7759999999998"/>
    <n v="3"/>
    <n v="0.2"/>
    <n v="726.56190000000004"/>
    <x v="7"/>
    <n v="1426.2140999999899"/>
    <n v="427.86422999999695"/>
  </r>
  <r>
    <n v="6537"/>
    <s v="EMEA-2020-169684"/>
    <d v="2020-10-20T00:00:00"/>
    <n v="20201020"/>
    <s v="Diana Ince"/>
    <s v="South Africa"/>
    <s v="Johannesburg"/>
    <s v="EMEA"/>
    <s v="MEA"/>
    <s v="Humana"/>
    <x v="63"/>
    <s v="Healthcare"/>
    <s v="Strategic"/>
    <s v="ContactMatcher"/>
    <s v="RVIQJJ9WQW"/>
    <n v="328.59"/>
    <n v="3"/>
    <n v="0.4"/>
    <n v="-147.8655"/>
    <x v="18"/>
    <n v="476.45549999999997"/>
    <n v="142.93664999999999"/>
  </r>
  <r>
    <n v="6539"/>
    <s v="APJ-2021-109862"/>
    <d v="2021-10-25T00:00:00"/>
    <n v="20211025"/>
    <s v="Jan Clark"/>
    <s v="Philippines"/>
    <s v="Quezon City"/>
    <s v="APJ"/>
    <s v="APAC"/>
    <s v="Samsung Electronics"/>
    <x v="19"/>
    <s v="Tech"/>
    <s v="Strategic"/>
    <s v="Site Analytics"/>
    <s v="DHOBEN4XTS"/>
    <n v="158.99"/>
    <n v="1"/>
    <n v="0"/>
    <n v="41.337400000000002"/>
    <x v="2"/>
    <n v="117.65260000000001"/>
    <n v="35.295780000000001"/>
  </r>
  <r>
    <n v="6541"/>
    <s v="AMER-2023-107888"/>
    <d v="2023-11-17T00:00:00"/>
    <n v="20231117"/>
    <s v="Jasmine Springer"/>
    <s v="Canada"/>
    <s v="Toronto"/>
    <s v="AMER"/>
    <s v="NAMER"/>
    <s v="Comcast"/>
    <x v="51"/>
    <s v="Communications"/>
    <s v="SMB"/>
    <s v="Support"/>
    <s v="N88UJC3SRB"/>
    <n v="73.680000000000007"/>
    <n v="6"/>
    <n v="0"/>
    <n v="34.629600000000003"/>
    <x v="23"/>
    <n v="39.050400000000003"/>
    <n v="11.715120000000001"/>
  </r>
  <r>
    <n v="6545"/>
    <s v="AMER-2023-154872"/>
    <d v="2023-05-15T00:00:00"/>
    <n v="20230515"/>
    <s v="Brian Dickens"/>
    <s v="Mexico"/>
    <s v="Tijuana"/>
    <s v="AMER"/>
    <s v="LATAM"/>
    <s v="Siemens"/>
    <x v="13"/>
    <s v="Manufacturing"/>
    <s v="SMB"/>
    <s v="ContactMatcher"/>
    <s v="6IFY4NYJEU"/>
    <n v="58.17"/>
    <n v="5"/>
    <n v="0.7"/>
    <n v="-46.536000000000001"/>
    <x v="24"/>
    <n v="104.706"/>
    <n v="31.411799999999999"/>
  </r>
  <r>
    <n v="6548"/>
    <s v="APJ-2020-113880"/>
    <d v="2020-03-01T00:00:00"/>
    <n v="20200301"/>
    <s v="Ian Jones"/>
    <s v="Australia"/>
    <s v="Hobart"/>
    <s v="APJ"/>
    <s v="ANZ"/>
    <s v="Intel"/>
    <x v="14"/>
    <s v="Tech"/>
    <s v="Enterprise"/>
    <s v="FinanceHub"/>
    <s v="602WUL2MMK"/>
    <n v="634.11599999999999"/>
    <n v="6"/>
    <n v="0.3"/>
    <n v="-172.1172"/>
    <x v="34"/>
    <n v="806.23320000000001"/>
    <n v="241.86995999999999"/>
  </r>
  <r>
    <n v="6550"/>
    <s v="EMEA-2021-164966"/>
    <d v="2021-07-30T00:00:00"/>
    <n v="20210730"/>
    <s v="Anna Fisher"/>
    <s v="Luxembourg"/>
    <s v="Luxembourg"/>
    <s v="EMEA"/>
    <s v="EU-WEST"/>
    <s v="General Motors"/>
    <x v="49"/>
    <s v="Manufacturing"/>
    <s v="Enterprise"/>
    <s v="FinanceHub"/>
    <s v="6RW7ZJGJ37"/>
    <n v="155.88"/>
    <n v="6"/>
    <n v="0"/>
    <n v="38.97"/>
    <x v="38"/>
    <n v="116.91"/>
    <n v="35.073"/>
  </r>
  <r>
    <n v="6551"/>
    <s v="EMEA-2021-126739"/>
    <d v="2021-11-01T00:00:00"/>
    <n v="20211101"/>
    <s v="Blake Jackson"/>
    <s v="United Kingdom"/>
    <s v="London"/>
    <s v="EMEA"/>
    <s v="UKIR"/>
    <s v="Itochu"/>
    <x v="33"/>
    <s v="Finance"/>
    <s v="SMB"/>
    <s v="FinanceHub"/>
    <s v="SB7ZTD3B27"/>
    <n v="327.56400000000002"/>
    <n v="4"/>
    <n v="0.1"/>
    <n v="21.837599999999998"/>
    <x v="6"/>
    <n v="305.72640000000001"/>
    <n v="91.717920000000007"/>
  </r>
  <r>
    <n v="6552"/>
    <s v="AMER-2023-161578"/>
    <d v="2023-12-17T00:00:00"/>
    <n v="20231217"/>
    <s v="Gavin Walsh"/>
    <s v="United States"/>
    <s v="New York City"/>
    <s v="AMER"/>
    <s v="NAMER"/>
    <s v="Philip Morris International"/>
    <x v="39"/>
    <s v="Consumer Products"/>
    <s v="Enterprise"/>
    <s v="Support"/>
    <s v="1B2A2CTBIC"/>
    <n v="13.36"/>
    <n v="2"/>
    <n v="0"/>
    <n v="6.4127999999999998"/>
    <x v="22"/>
    <n v="6.9471999999999996"/>
    <n v="2.0841599999999998"/>
  </r>
  <r>
    <n v="6554"/>
    <s v="APJ-2020-137092"/>
    <d v="2020-10-20T00:00:00"/>
    <n v="20201020"/>
    <s v="Victor Short"/>
    <s v="Australia"/>
    <s v="Sydney"/>
    <s v="APJ"/>
    <s v="ANZ"/>
    <s v="Prudential Financial"/>
    <x v="43"/>
    <s v="Finance"/>
    <s v="Enterprise"/>
    <s v="Data Smasher"/>
    <s v="9U4FCGBVYT"/>
    <n v="319.96800000000002"/>
    <n v="4"/>
    <n v="0.2"/>
    <n v="71.992800000000003"/>
    <x v="18"/>
    <n v="247.9752"/>
    <n v="74.392560000000003"/>
  </r>
  <r>
    <n v="6559"/>
    <s v="EMEA-2021-166947"/>
    <d v="2021-06-05T00:00:00"/>
    <n v="20210605"/>
    <s v="Peter Knox"/>
    <s v="United Kingdom"/>
    <s v="Manchester"/>
    <s v="EMEA"/>
    <s v="UKIR"/>
    <s v="Sprint Nextel"/>
    <x v="64"/>
    <s v="Communications"/>
    <s v="Strategic"/>
    <s v="FinanceHub"/>
    <s v="Q6CV54NR7D"/>
    <n v="1522.6379999999999"/>
    <n v="9"/>
    <n v="0.1"/>
    <n v="169.18199999999999"/>
    <x v="40"/>
    <n v="1353.4559999999999"/>
    <n v="406.03679999999997"/>
  </r>
  <r>
    <n v="6560"/>
    <s v="AMER-2022-160941"/>
    <d v="2022-07-22T00:00:00"/>
    <n v="20220722"/>
    <s v="Elizabeth Young"/>
    <s v="United States"/>
    <s v="Aurora"/>
    <s v="AMER"/>
    <s v="NAMER"/>
    <s v="Procter &amp; Gamble"/>
    <x v="16"/>
    <s v="Consumer Products"/>
    <s v="Strategic"/>
    <s v="SaaS Connector Pack - Gold"/>
    <s v="3ZSP6JTTSY"/>
    <n v="419.9"/>
    <n v="5"/>
    <n v="0"/>
    <n v="197.35300000000001"/>
    <x v="16"/>
    <n v="222.546999999999"/>
    <n v="66.764099999999701"/>
  </r>
  <r>
    <n v="6562"/>
    <s v="APJ-2023-144680"/>
    <d v="2023-04-01T00:00:00"/>
    <n v="20230401"/>
    <s v="Emma Stewart"/>
    <s v="Japan"/>
    <s v="Hyogo"/>
    <s v="APJ"/>
    <s v="JAPN"/>
    <s v="Marathon Petroleum"/>
    <x v="80"/>
    <s v="Energy"/>
    <s v="Strategic"/>
    <s v="OneView"/>
    <s v="HQM9TKY5SV"/>
    <n v="33.619999999999997"/>
    <n v="5"/>
    <n v="0.8"/>
    <n v="-90.774000000000001"/>
    <x v="4"/>
    <n v="124.39400000000001"/>
    <n v="37.318199999999997"/>
  </r>
  <r>
    <n v="6563"/>
    <s v="APJ-2020-166086"/>
    <d v="2020-05-07T00:00:00"/>
    <n v="20200507"/>
    <s v="Owen Ellison"/>
    <s v="South Korea"/>
    <s v="Busan"/>
    <s v="APJ"/>
    <s v="APAC"/>
    <s v="Johnson &amp; Johnson"/>
    <x v="53"/>
    <s v="Healthcare"/>
    <s v="SMB"/>
    <s v="ContactMatcher"/>
    <s v="GQYCRS7V47"/>
    <n v="16.14"/>
    <n v="3"/>
    <n v="0"/>
    <n v="7.9085999999999999"/>
    <x v="8"/>
    <n v="8.2314000000000007"/>
    <n v="2.4694199999999999"/>
  </r>
  <r>
    <n v="6567"/>
    <s v="APJ-2023-131282"/>
    <d v="2023-02-06T00:00:00"/>
    <n v="20230206"/>
    <s v="Kevin Vaughan"/>
    <s v="Japan"/>
    <s v="Kyoto"/>
    <s v="APJ"/>
    <s v="JAPN"/>
    <s v="Tyson Foods"/>
    <x v="31"/>
    <s v="Consumer Products"/>
    <s v="SMB"/>
    <s v="ContactMatcher"/>
    <s v="KC349L2CKC"/>
    <n v="243.99199999999999"/>
    <n v="4"/>
    <n v="0.8"/>
    <n v="-426.98599999999999"/>
    <x v="31"/>
    <n v="670.97799999999995"/>
    <n v="201.29339999999999"/>
  </r>
  <r>
    <n v="6569"/>
    <s v="APJ-2020-100678"/>
    <d v="2020-04-18T00:00:00"/>
    <n v="20200418"/>
    <s v="Stewart Wilson"/>
    <s v="Japan"/>
    <s v="Tokyo"/>
    <s v="APJ"/>
    <s v="JAPN"/>
    <s v="Mondelez International"/>
    <x v="25"/>
    <s v="Consumer Products"/>
    <s v="SMB"/>
    <s v="ChatBot Plugin"/>
    <s v="9CKJU57BER"/>
    <n v="2.6880000000000002"/>
    <n v="2"/>
    <n v="0.2"/>
    <n v="1.008"/>
    <x v="41"/>
    <n v="1.68"/>
    <n v="0.504"/>
  </r>
  <r>
    <n v="6573"/>
    <s v="AMER-2022-161543"/>
    <d v="2022-05-11T00:00:00"/>
    <n v="20220511"/>
    <s v="Heather Dyer"/>
    <s v="Canada"/>
    <s v="Toronto"/>
    <s v="AMER"/>
    <s v="NAMER"/>
    <s v="Goldman Sachs Group"/>
    <x v="70"/>
    <s v="Finance"/>
    <s v="SMB"/>
    <s v="Support"/>
    <s v="8D6BA93PNB"/>
    <n v="11.96"/>
    <n v="2"/>
    <n v="0"/>
    <n v="5.8604000000000003"/>
    <x v="35"/>
    <n v="6.0995999999999997"/>
    <n v="1.8298799999999997"/>
  </r>
  <r>
    <n v="6574"/>
    <s v="AMER-2022-160535"/>
    <d v="2022-11-26T00:00:00"/>
    <n v="20221126"/>
    <s v="Trevor Metcalfe"/>
    <s v="Argentina"/>
    <s v="Rosario"/>
    <s v="AMER"/>
    <s v="LATAM"/>
    <s v="Nissan Motor"/>
    <x v="30"/>
    <s v="Transportation"/>
    <s v="Strategic"/>
    <s v="Marketing Suite - Gold"/>
    <s v="INGND5F9R2"/>
    <n v="563.4"/>
    <n v="4"/>
    <n v="0"/>
    <n v="67.608000000000004"/>
    <x v="0"/>
    <n v="495.79199999999997"/>
    <n v="148.73759999999999"/>
  </r>
  <r>
    <n v="6576"/>
    <s v="AMER-2023-123085"/>
    <d v="2023-03-04T00:00:00"/>
    <n v="20230304"/>
    <s v="Joshua Short"/>
    <s v="United States"/>
    <s v="New York City"/>
    <s v="AMER"/>
    <s v="NAMER"/>
    <s v="Kroger"/>
    <x v="57"/>
    <s v="Retail"/>
    <s v="SMB"/>
    <s v="Data Smasher"/>
    <s v="BECFQUW6JL"/>
    <n v="1049.44"/>
    <n v="8"/>
    <n v="0"/>
    <n v="440.76479999999998"/>
    <x v="42"/>
    <n v="608.67520000000002"/>
    <n v="182.60256000000001"/>
  </r>
  <r>
    <n v="6578"/>
    <s v="EMEA-2021-153752"/>
    <d v="2021-12-06T00:00:00"/>
    <n v="20211206"/>
    <s v="Samantha Murray"/>
    <s v="Spain"/>
    <s v="Barcelona"/>
    <s v="EMEA"/>
    <s v="EU-WEST"/>
    <s v="Morgan Stanley"/>
    <x v="21"/>
    <s v="Finance"/>
    <s v="SMB"/>
    <s v="Site Analytics"/>
    <s v="LXO299KWXQ"/>
    <n v="173.94"/>
    <n v="6"/>
    <n v="0"/>
    <n v="50.442599999999999"/>
    <x v="14"/>
    <n v="123.4974"/>
    <n v="37.049219999999998"/>
  </r>
  <r>
    <n v="6579"/>
    <s v="AMER-2020-103660"/>
    <d v="2020-08-25T00:00:00"/>
    <n v="20200825"/>
    <s v="Blake Short"/>
    <s v="Canada"/>
    <s v="Toronto"/>
    <s v="AMER"/>
    <s v="NAMER"/>
    <s v="Carrefour"/>
    <x v="10"/>
    <s v="Retail"/>
    <s v="SMB"/>
    <s v="Site Analytics"/>
    <s v="6L2MFU22VJ"/>
    <n v="1007.944"/>
    <n v="7"/>
    <n v="0.2"/>
    <n v="75.595799999999997"/>
    <x v="9"/>
    <n v="932.348199999999"/>
    <n v="279.7044599999997"/>
  </r>
  <r>
    <n v="6580"/>
    <s v="AMER-2022-169887"/>
    <d v="2022-10-23T00:00:00"/>
    <n v="20221023"/>
    <s v="Christian Glover"/>
    <s v="Canada"/>
    <s v="Toronto"/>
    <s v="AMER"/>
    <s v="NAMER"/>
    <s v="Exxon Mobil"/>
    <x v="83"/>
    <s v="Energy"/>
    <s v="SMB"/>
    <s v="Support"/>
    <s v="QU1Z6388HI"/>
    <n v="6.68"/>
    <n v="1"/>
    <n v="0"/>
    <n v="3.2063999999999999"/>
    <x v="32"/>
    <n v="3.4735999999999998"/>
    <n v="1.0420799999999999"/>
  </r>
  <r>
    <n v="6583"/>
    <s v="AMER-2022-148516"/>
    <d v="2022-08-08T00:00:00"/>
    <n v="20220808"/>
    <s v="Austin Newman"/>
    <s v="Canada"/>
    <s v="Montreal"/>
    <s v="AMER"/>
    <s v="NAMER"/>
    <s v="Banco Santander"/>
    <x v="17"/>
    <s v="Finance"/>
    <s v="Strategic"/>
    <s v="Data Smasher"/>
    <s v="PDK3FS2A14"/>
    <n v="179.97"/>
    <n v="3"/>
    <n v="0"/>
    <n v="86.385599999999997"/>
    <x v="28"/>
    <n v="93.584400000000002"/>
    <n v="28.075320000000001"/>
  </r>
  <r>
    <n v="6584"/>
    <s v="EMEA-2023-104731"/>
    <d v="2023-07-22T00:00:00"/>
    <n v="20230722"/>
    <s v="Joanne Blake"/>
    <s v="Spain"/>
    <s v="Madrid"/>
    <s v="EMEA"/>
    <s v="EU-WEST"/>
    <s v="PepsiCo"/>
    <x v="88"/>
    <s v="Consumer Products"/>
    <s v="SMB"/>
    <s v="ChatBot Plugin"/>
    <s v="X2O7FNUNZY"/>
    <n v="101.94"/>
    <n v="6"/>
    <n v="0"/>
    <n v="29.5626"/>
    <x v="10"/>
    <n v="72.377399999999994"/>
    <n v="21.713219999999996"/>
  </r>
  <r>
    <n v="6591"/>
    <s v="EMEA-2020-164749"/>
    <d v="2020-03-23T00:00:00"/>
    <n v="20200323"/>
    <s v="Dorothy Pullman"/>
    <s v="Germany"/>
    <s v="Munich"/>
    <s v="EMEA"/>
    <s v="EU-WEST"/>
    <s v="Anthem"/>
    <x v="84"/>
    <s v="Healthcare"/>
    <s v="SMB"/>
    <s v="FinanceHub"/>
    <s v="XJZVZ27CZN"/>
    <n v="9.9120000000000008"/>
    <n v="3"/>
    <n v="0.2"/>
    <n v="3.2214"/>
    <x v="34"/>
    <n v="6.6905999999999999"/>
    <n v="2.00718"/>
  </r>
  <r>
    <n v="6592"/>
    <s v="AMER-2021-103716"/>
    <d v="2021-04-30T00:00:00"/>
    <n v="20210430"/>
    <s v="Melanie Sharp"/>
    <s v="United States"/>
    <s v="Los Angeles"/>
    <s v="AMER"/>
    <s v="NAMER"/>
    <s v="Carrefour"/>
    <x v="10"/>
    <s v="Retail"/>
    <s v="Strategic"/>
    <s v="ChatBot Plugin"/>
    <s v="CKLOQ242JE"/>
    <n v="34.65"/>
    <n v="3"/>
    <n v="0"/>
    <n v="9.702"/>
    <x v="19"/>
    <n v="24.948"/>
    <n v="7.4843999999999999"/>
  </r>
  <r>
    <n v="6594"/>
    <s v="EMEA-2022-126795"/>
    <d v="2022-06-14T00:00:00"/>
    <n v="20220614"/>
    <s v="Michelle Langdon"/>
    <s v="United Kingdom"/>
    <s v="London"/>
    <s v="EMEA"/>
    <s v="UKIR"/>
    <s v="Lukoil"/>
    <x v="86"/>
    <s v="Energy"/>
    <s v="SMB"/>
    <s v="ContactMatcher"/>
    <s v="2TB2V85OAZ"/>
    <n v="33.567999999999998"/>
    <n v="2"/>
    <n v="0.2"/>
    <n v="11.748799999999999"/>
    <x v="1"/>
    <n v="21.819199999999999"/>
    <n v="6.5457599999999996"/>
  </r>
  <r>
    <n v="6595"/>
    <s v="APJ-2021-146290"/>
    <d v="2021-05-04T00:00:00"/>
    <n v="20210504"/>
    <s v="Carl Powell"/>
    <s v="India"/>
    <s v="Delhi"/>
    <s v="APJ"/>
    <s v="IND"/>
    <s v="Lukoil"/>
    <x v="86"/>
    <s v="Energy"/>
    <s v="Strategic"/>
    <s v="ChatBot Plugin"/>
    <s v="LUHNP48444"/>
    <n v="125.93"/>
    <n v="7"/>
    <n v="0"/>
    <n v="35.260399999999997"/>
    <x v="33"/>
    <n v="90.669600000000003"/>
    <n v="27.200880000000002"/>
  </r>
  <r>
    <n v="6596"/>
    <s v="AMER-2023-157112"/>
    <d v="2023-04-24T00:00:00"/>
    <n v="20230424"/>
    <s v="Jennifer Dowd"/>
    <s v="Mexico"/>
    <s v="Mexico City"/>
    <s v="AMER"/>
    <s v="LATAM"/>
    <s v="Gazprom"/>
    <x v="45"/>
    <s v="Energy"/>
    <s v="Strategic"/>
    <s v="ContactMatcher"/>
    <s v="V10FMHRRRW"/>
    <n v="11.76"/>
    <n v="5"/>
    <n v="0.7"/>
    <n v="-7.84"/>
    <x v="4"/>
    <n v="19.600000000000001"/>
    <n v="5.88"/>
  </r>
  <r>
    <n v="6598"/>
    <s v="EMEA-2020-169257"/>
    <d v="2020-06-06T00:00:00"/>
    <n v="20200606"/>
    <s v="Alexander Hill"/>
    <s v="Germany"/>
    <s v="Berlin"/>
    <s v="EMEA"/>
    <s v="EU-WEST"/>
    <s v="Philip Morris International"/>
    <x v="39"/>
    <s v="Consumer Products"/>
    <s v="SMB"/>
    <s v="ContactMatcher"/>
    <s v="Z5EPTNOE1Y"/>
    <n v="1.365"/>
    <n v="1"/>
    <n v="0.7"/>
    <n v="-0.91"/>
    <x v="3"/>
    <n v="2.2749999999999999"/>
    <n v="0.6825"/>
  </r>
  <r>
    <n v="6600"/>
    <s v="APJ-2020-154095"/>
    <d v="2020-12-02T00:00:00"/>
    <n v="20201202"/>
    <s v="Gavin Mitchell"/>
    <s v="China"/>
    <s v="Shenzhen"/>
    <s v="APJ"/>
    <s v="APAC"/>
    <s v="Sony"/>
    <x v="20"/>
    <s v="Tech"/>
    <s v="Strategic"/>
    <s v="SaaS Connector Pack"/>
    <s v="QDME38BYVR"/>
    <n v="60.72"/>
    <n v="3"/>
    <n v="0"/>
    <n v="23.680800000000001"/>
    <x v="20"/>
    <n v="37.039199999999902"/>
    <n v="11.11175999999997"/>
  </r>
  <r>
    <n v="6604"/>
    <s v="EMEA-2023-146346"/>
    <d v="2023-06-18T00:00:00"/>
    <n v="20230618"/>
    <s v="Stewart Baker"/>
    <s v="Russia"/>
    <s v="Moscow"/>
    <s v="EMEA"/>
    <s v="EU-EAST"/>
    <s v="Carrefour"/>
    <x v="10"/>
    <s v="Retail"/>
    <s v="SMB"/>
    <s v="Marketing Suite - Gold"/>
    <s v="562OHRB242"/>
    <n v="146.352"/>
    <n v="3"/>
    <n v="0.2"/>
    <n v="-32.929200000000002"/>
    <x v="27"/>
    <n v="179.28120000000001"/>
    <n v="53.78436"/>
  </r>
  <r>
    <n v="6605"/>
    <s v="AMER-2022-148852"/>
    <d v="2022-05-27T00:00:00"/>
    <n v="20220527"/>
    <s v="Alexander Hill"/>
    <s v="United States"/>
    <s v="Atlanta"/>
    <s v="AMER"/>
    <s v="NAMER"/>
    <s v="Philip Morris International"/>
    <x v="39"/>
    <s v="Consumer Products"/>
    <s v="SMB"/>
    <s v="Storage"/>
    <s v="PF4DZ2UY07"/>
    <n v="5.94"/>
    <n v="3"/>
    <n v="0"/>
    <n v="0"/>
    <x v="35"/>
    <n v="5.94"/>
    <n v="1.782"/>
  </r>
  <r>
    <n v="6610"/>
    <s v="APJ-2021-118906"/>
    <d v="2021-03-10T00:00:00"/>
    <n v="20210310"/>
    <s v="Melanie Sharp"/>
    <s v="China"/>
    <s v="Shenzhen"/>
    <s v="APJ"/>
    <s v="APAC"/>
    <s v="Carrefour"/>
    <x v="10"/>
    <s v="Retail"/>
    <s v="Strategic"/>
    <s v="Marketing Suite - Gold"/>
    <s v="9FZLA0B0AI"/>
    <n v="89.82"/>
    <n v="6"/>
    <n v="0"/>
    <n v="25.1496"/>
    <x v="29"/>
    <n v="64.670400000000001"/>
    <n v="19.401119999999999"/>
  </r>
  <r>
    <n v="6611"/>
    <s v="AMER-2022-168921"/>
    <d v="2022-10-21T00:00:00"/>
    <n v="20221021"/>
    <s v="Isaac Hart"/>
    <s v="United States"/>
    <s v="New York City"/>
    <s v="AMER"/>
    <s v="NAMER"/>
    <s v="China National Petroleum"/>
    <x v="74"/>
    <s v="Energy"/>
    <s v="Strategic"/>
    <s v="ContactMatcher"/>
    <s v="M9H61ZT01L"/>
    <n v="19.295999999999999"/>
    <n v="3"/>
    <n v="0.2"/>
    <n v="6.03"/>
    <x v="32"/>
    <n v="13.265999999999901"/>
    <n v="3.9797999999999698"/>
  </r>
  <r>
    <n v="6612"/>
    <s v="EMEA-2021-107678"/>
    <d v="2021-04-21T00:00:00"/>
    <n v="20210421"/>
    <s v="Sam Lawrence"/>
    <s v="Ireland"/>
    <s v="Dublin"/>
    <s v="EMEA"/>
    <s v="UKIR"/>
    <s v="Cisco Systems"/>
    <x v="42"/>
    <s v="Tech"/>
    <s v="SMB"/>
    <s v="FinanceHub"/>
    <s v="BSNKKHVUHT"/>
    <n v="191.96"/>
    <n v="2"/>
    <n v="0"/>
    <n v="51.8292"/>
    <x v="19"/>
    <n v="140.13079999999999"/>
    <n v="42.039239999999999"/>
  </r>
  <r>
    <n v="6616"/>
    <s v="AMER-2022-123512"/>
    <d v="2022-06-18T00:00:00"/>
    <n v="20220618"/>
    <s v="Molly Vance"/>
    <s v="United States"/>
    <s v="New York City"/>
    <s v="AMER"/>
    <s v="NAMER"/>
    <s v="Boeing"/>
    <x v="36"/>
    <s v="Manufacturing"/>
    <s v="SMB"/>
    <s v="Marketing Suite"/>
    <s v="LVIGNMED9V"/>
    <n v="239.666"/>
    <n v="2"/>
    <n v="0.15"/>
    <n v="14.098000000000001"/>
    <x v="1"/>
    <n v="225.56799999999899"/>
    <n v="67.670399999999688"/>
  </r>
  <r>
    <n v="6619"/>
    <s v="EMEA-2023-167402"/>
    <d v="2023-01-14T00:00:00"/>
    <n v="20230114"/>
    <s v="Julian Langdon"/>
    <s v="Poland"/>
    <s v="Warsaw"/>
    <s v="EMEA"/>
    <s v="EU-WEST"/>
    <s v="BMW"/>
    <x v="62"/>
    <s v="Manufacturing"/>
    <s v="Strategic"/>
    <s v="Support"/>
    <s v="6PAPN0U1ZF"/>
    <n v="32.4"/>
    <n v="5"/>
    <n v="0"/>
    <n v="15.552"/>
    <x v="44"/>
    <n v="16.847999999999999"/>
    <n v="5.0543999999999993"/>
  </r>
  <r>
    <n v="6623"/>
    <s v="AMER-2020-130449"/>
    <d v="2020-09-06T00:00:00"/>
    <n v="20200906"/>
    <s v="Katherine Rutherford"/>
    <s v="United States"/>
    <s v="Los Angeles"/>
    <s v="AMER"/>
    <s v="NAMER"/>
    <s v="Bosch"/>
    <x v="76"/>
    <s v="Tech"/>
    <s v="Strategic"/>
    <s v="SaaS Connector Pack"/>
    <s v="GL3S6NWT5J"/>
    <n v="41.88"/>
    <n v="6"/>
    <n v="0"/>
    <n v="12.145200000000001"/>
    <x v="30"/>
    <n v="29.7348"/>
    <n v="8.9204399999999993"/>
  </r>
  <r>
    <n v="6625"/>
    <s v="APJ-2021-141250"/>
    <d v="2021-01-19T00:00:00"/>
    <n v="20210119"/>
    <s v="Jake Berry"/>
    <s v="Japan"/>
    <s v="Fukuoka"/>
    <s v="APJ"/>
    <s v="JAPN"/>
    <s v="PepsiCo"/>
    <x v="88"/>
    <s v="Consumer Products"/>
    <s v="SMB"/>
    <s v="ContactMatcher"/>
    <s v="BNDNLYOQ2Z"/>
    <n v="102.438"/>
    <n v="1"/>
    <n v="0.3"/>
    <n v="-13.1706"/>
    <x v="26"/>
    <n v="115.6086"/>
    <n v="34.682579999999994"/>
  </r>
  <r>
    <n v="6627"/>
    <s v="EMEA-2020-145541"/>
    <d v="2020-12-14T00:00:00"/>
    <n v="20201214"/>
    <s v="Dan Allan"/>
    <s v="United Kingdom"/>
    <s v="London"/>
    <s v="EMEA"/>
    <s v="UKIR"/>
    <s v="Johnson &amp; Johnson"/>
    <x v="53"/>
    <s v="Healthcare"/>
    <s v="SMB"/>
    <s v="Big Ol Database"/>
    <s v="IWVABNLFJB"/>
    <n v="6999.96"/>
    <n v="4"/>
    <n v="0"/>
    <n v="2239.9872"/>
    <x v="20"/>
    <n v="4759.9727999999996"/>
    <n v="1427.9918399999999"/>
  </r>
  <r>
    <n v="6628"/>
    <s v="AMER-2020-138513"/>
    <d v="2020-05-23T00:00:00"/>
    <n v="20200523"/>
    <s v="Adam Nash"/>
    <s v="Canada"/>
    <s v="Quebec"/>
    <s v="AMER"/>
    <s v="NAMER"/>
    <s v="Aviva"/>
    <x v="24"/>
    <s v="Finance"/>
    <s v="SMB"/>
    <s v="Support"/>
    <s v="6CES2MJWFY"/>
    <n v="12.96"/>
    <n v="2"/>
    <n v="0"/>
    <n v="6.2207999999999997"/>
    <x v="8"/>
    <n v="6.7392000000000003"/>
    <n v="2.02176"/>
  </r>
  <r>
    <n v="6629"/>
    <s v="EMEA-2021-135489"/>
    <d v="2021-09-19T00:00:00"/>
    <n v="20210919"/>
    <s v="Adrian Walker"/>
    <s v="United Kingdom"/>
    <s v="London"/>
    <s v="EMEA"/>
    <s v="UKIR"/>
    <s v="Amazon"/>
    <x v="44"/>
    <s v="Tech"/>
    <s v="SMB"/>
    <s v="Site Analytics"/>
    <s v="YX60C3ZV4H"/>
    <n v="279.86"/>
    <n v="14"/>
    <n v="0"/>
    <n v="134.33279999999999"/>
    <x v="11"/>
    <n v="145.52719999999999"/>
    <n v="43.658159999999995"/>
  </r>
  <r>
    <n v="6630"/>
    <s v="EMEA-2021-125696"/>
    <d v="2021-10-02T00:00:00"/>
    <n v="20211002"/>
    <s v="Alexander Wallace"/>
    <s v="Sweden"/>
    <s v="MalmÃ¶"/>
    <s v="EMEA"/>
    <s v="NOR"/>
    <s v="Ford Motor"/>
    <x v="72"/>
    <s v="Manufacturing"/>
    <s v="Enterprise"/>
    <s v="ContactMatcher"/>
    <s v="F7JXOCVIRN"/>
    <n v="7.38"/>
    <n v="5"/>
    <n v="0.7"/>
    <n v="-5.4119999999999999"/>
    <x v="2"/>
    <n v="12.792"/>
    <n v="3.8375999999999997"/>
  </r>
  <r>
    <n v="6631"/>
    <s v="AMER-2022-105081"/>
    <d v="2022-12-26T00:00:00"/>
    <n v="20221226"/>
    <s v="Kimberly Manning"/>
    <s v="Canada"/>
    <s v="Toronto"/>
    <s v="AMER"/>
    <s v="NAMER"/>
    <s v="AmerisourceBergen"/>
    <x v="52"/>
    <s v="Healthcare"/>
    <s v="SMB"/>
    <s v="FinanceHub"/>
    <s v="QDMQEFU41T"/>
    <n v="698.35199999999998"/>
    <n v="3"/>
    <n v="0.2"/>
    <n v="52.376399999999997"/>
    <x v="5"/>
    <n v="645.97559999999999"/>
    <n v="193.79267999999999"/>
  </r>
  <r>
    <n v="6633"/>
    <s v="EMEA-2022-146857"/>
    <d v="2022-05-07T00:00:00"/>
    <n v="20220507"/>
    <s v="Edward Hardacre"/>
    <s v="Poland"/>
    <s v="Krakow"/>
    <s v="EMEA"/>
    <s v="EU-WEST"/>
    <s v="Trafigura Group"/>
    <x v="40"/>
    <s v="Finance"/>
    <s v="Enterprise"/>
    <s v="OneView"/>
    <s v="1OGBTOBUF7"/>
    <n v="54.48"/>
    <n v="1"/>
    <n v="0"/>
    <n v="15.2544"/>
    <x v="35"/>
    <n v="39.2256"/>
    <n v="11.76768"/>
  </r>
  <r>
    <n v="6634"/>
    <s v="AMER-2022-166275"/>
    <d v="2022-10-25T00:00:00"/>
    <n v="20221025"/>
    <s v="Connor Watson"/>
    <s v="United States"/>
    <s v="Los Angeles"/>
    <s v="AMER"/>
    <s v="NAMER"/>
    <s v="Tesco"/>
    <x v="23"/>
    <s v="Retail"/>
    <s v="SMB"/>
    <s v="Data Smasher"/>
    <s v="M84HC7L35L"/>
    <n v="199.99"/>
    <n v="1"/>
    <n v="0"/>
    <n v="85.995699999999999"/>
    <x v="32"/>
    <n v="113.9943"/>
    <n v="34.19829"/>
  </r>
  <r>
    <n v="6635"/>
    <s v="EMEA-2023-144498"/>
    <d v="2023-05-07T00:00:00"/>
    <n v="20230507"/>
    <s v="Ella Springer"/>
    <s v="Sweden"/>
    <s v="Stockholm"/>
    <s v="EMEA"/>
    <s v="NOR"/>
    <s v="Mitsubishi"/>
    <x v="82"/>
    <s v="Manufacturing"/>
    <s v="SMB"/>
    <s v="ContactMatcher"/>
    <s v="I6OH3D2Z1Z"/>
    <n v="68.540999999999997"/>
    <n v="11"/>
    <n v="0.7"/>
    <n v="-52.548099999999998"/>
    <x v="24"/>
    <n v="121.0891"/>
    <n v="36.326729999999998"/>
  </r>
  <r>
    <n v="6638"/>
    <s v="EMEA-2023-103352"/>
    <d v="2023-11-28T00:00:00"/>
    <n v="20231128"/>
    <s v="Simon Payne"/>
    <s v="United Kingdom"/>
    <s v="London"/>
    <s v="EMEA"/>
    <s v="UKIR"/>
    <s v="Tyson Foods"/>
    <x v="31"/>
    <s v="Consumer Products"/>
    <s v="SMB"/>
    <s v="ChatBot Plugin"/>
    <s v="9BARTZU8WO"/>
    <n v="6.99"/>
    <n v="3"/>
    <n v="0"/>
    <n v="2.0270999999999999"/>
    <x v="23"/>
    <n v="4.9629000000000003"/>
    <n v="1.4888700000000001"/>
  </r>
  <r>
    <n v="6640"/>
    <s v="AMER-2020-108609"/>
    <d v="2020-10-31T00:00:00"/>
    <n v="20201031"/>
    <s v="Andrew Miller"/>
    <s v="Mexico"/>
    <s v="Mexico City"/>
    <s v="AMER"/>
    <s v="LATAM"/>
    <s v="Airbus"/>
    <x v="68"/>
    <s v="Manufacturing"/>
    <s v="Strategic"/>
    <s v="ContactMatcher"/>
    <s v="BMQFOPNH2H"/>
    <n v="1421.664"/>
    <n v="8"/>
    <n v="0.4"/>
    <n v="-734.52639999999997"/>
    <x v="18"/>
    <n v="2156.1904"/>
    <n v="646.85712000000001"/>
  </r>
  <r>
    <n v="6641"/>
    <s v="APJ-2023-128328"/>
    <d v="2023-08-06T00:00:00"/>
    <n v="20230806"/>
    <s v="Katherine Dowd"/>
    <s v="India"/>
    <s v="Delhi"/>
    <s v="APJ"/>
    <s v="IND"/>
    <s v="Morgan Stanley"/>
    <x v="21"/>
    <s v="Finance"/>
    <s v="SMB"/>
    <s v="ContactMatcher"/>
    <s v="NK5WSDT3PZ"/>
    <n v="125.88"/>
    <n v="6"/>
    <n v="0"/>
    <n v="60.422400000000003"/>
    <x v="43"/>
    <n v="65.4575999999999"/>
    <n v="19.637279999999969"/>
  </r>
  <r>
    <n v="6644"/>
    <s v="EMEA-2021-156496"/>
    <d v="2021-08-10T00:00:00"/>
    <n v="20210810"/>
    <s v="Leonard Kelly"/>
    <s v="Belgium"/>
    <s v="Brussels"/>
    <s v="EMEA"/>
    <s v="EU-WEST"/>
    <s v="ConocoPhillips"/>
    <x v="75"/>
    <s v="Energy"/>
    <s v="SMB"/>
    <s v="Site Analytics"/>
    <s v="ENFMXU7SGP"/>
    <n v="438.36799999999999"/>
    <n v="4"/>
    <n v="0.2"/>
    <n v="38.357199999999999"/>
    <x v="37"/>
    <n v="400.01080000000002"/>
    <n v="120.00324000000001"/>
  </r>
  <r>
    <n v="6647"/>
    <s v="EMEA-2022-127334"/>
    <d v="2022-12-16T00:00:00"/>
    <n v="20221216"/>
    <s v="Alexandra Sharp"/>
    <s v="Belgium"/>
    <s v="Brussels"/>
    <s v="EMEA"/>
    <s v="EU-WEST"/>
    <s v="Caterpillar"/>
    <x v="95"/>
    <s v="Manufacturing"/>
    <s v="Enterprise"/>
    <s v="ContactMatcher"/>
    <s v="O5N96H1ZGR"/>
    <n v="564.19500000000005"/>
    <n v="3"/>
    <n v="0.5"/>
    <n v="-304.6653"/>
    <x v="5"/>
    <n v="868.86030000000005"/>
    <n v="260.65809000000002"/>
  </r>
  <r>
    <n v="6649"/>
    <s v="APJ-2023-124779"/>
    <d v="2023-09-09T00:00:00"/>
    <n v="20230909"/>
    <s v="Colin Bell"/>
    <s v="Japan"/>
    <s v="Hyogo"/>
    <s v="APJ"/>
    <s v="JAPN"/>
    <s v="Enel"/>
    <x v="78"/>
    <s v="Energy"/>
    <s v="Strategic"/>
    <s v="ContactMatcher"/>
    <s v="4J33W04L6F"/>
    <n v="42.616"/>
    <n v="7"/>
    <n v="0.8"/>
    <n v="-68.185599999999994"/>
    <x v="15"/>
    <n v="110.80159999999999"/>
    <n v="33.240479999999998"/>
  </r>
  <r>
    <n v="6655"/>
    <s v="AMER-2023-135937"/>
    <d v="2023-02-21T00:00:00"/>
    <n v="20230221"/>
    <s v="Sue Parsons"/>
    <s v="Chile"/>
    <s v="Puente Alto"/>
    <s v="AMER"/>
    <s v="LATAM"/>
    <s v="Walt Disney"/>
    <x v="91"/>
    <s v="Communications"/>
    <s v="Enterprise"/>
    <s v="Site Analytics"/>
    <s v="AQFWEMH3IM"/>
    <n v="333.57600000000002"/>
    <n v="3"/>
    <n v="0.2"/>
    <n v="25.0182"/>
    <x v="31"/>
    <n v="308.55779999999999"/>
    <n v="92.567339999999987"/>
  </r>
  <r>
    <n v="6661"/>
    <s v="APJ-2021-129322"/>
    <d v="2021-08-08T00:00:00"/>
    <n v="20210808"/>
    <s v="Leonard Poole"/>
    <s v="South Korea"/>
    <s v="Incheon"/>
    <s v="APJ"/>
    <s v="APAC"/>
    <s v="Trafigura Group"/>
    <x v="40"/>
    <s v="Finance"/>
    <s v="SMB"/>
    <s v="ChatBot Plugin"/>
    <s v="NVAYXZ2NB5"/>
    <n v="39.659999999999997"/>
    <n v="2"/>
    <n v="0"/>
    <n v="11.898"/>
    <x v="37"/>
    <n v="27.761999999999901"/>
    <n v="8.3285999999999696"/>
  </r>
  <r>
    <n v="6664"/>
    <s v="EMEA-2023-162173"/>
    <d v="2023-10-27T00:00:00"/>
    <n v="20231027"/>
    <s v="Jonathan Thomson"/>
    <s v="Spain"/>
    <s v="Seville"/>
    <s v="EMEA"/>
    <s v="EU-WEST"/>
    <s v="HSBC Holdings"/>
    <x v="77"/>
    <s v="Finance"/>
    <s v="SMB"/>
    <s v="ContactMatcher"/>
    <s v="KOTJFXSILW"/>
    <n v="356.85"/>
    <n v="5"/>
    <n v="0"/>
    <n v="60.664499999999997"/>
    <x v="13"/>
    <n v="296.18549999999999"/>
    <n v="88.855649999999997"/>
  </r>
  <r>
    <n v="6666"/>
    <s v="APJ-2022-115483"/>
    <d v="2022-07-15T00:00:00"/>
    <n v="20220715"/>
    <s v="Emily Ross"/>
    <s v="Japan"/>
    <s v="Tokyo"/>
    <s v="APJ"/>
    <s v="JAPN"/>
    <s v="American Express"/>
    <x v="55"/>
    <s v="Finance"/>
    <s v="SMB"/>
    <s v="Support"/>
    <s v="Y8TULY7XSD"/>
    <n v="219.84"/>
    <n v="5"/>
    <n v="0.2"/>
    <n v="79.691999999999993"/>
    <x v="16"/>
    <n v="140.148"/>
    <n v="42.044399999999996"/>
  </r>
  <r>
    <n v="6667"/>
    <s v="AMER-2023-122175"/>
    <d v="2023-05-13T00:00:00"/>
    <n v="20230513"/>
    <s v="Justin Anderson"/>
    <s v="Argentina"/>
    <s v="Buenos Aires"/>
    <s v="AMER"/>
    <s v="LATAM"/>
    <s v="CVS Health"/>
    <x v="48"/>
    <s v="Retail"/>
    <s v="SMB"/>
    <s v="SaaS Connector Pack"/>
    <s v="02TV2WI461"/>
    <n v="42.85"/>
    <n v="5"/>
    <n v="0"/>
    <n v="15.426"/>
    <x v="24"/>
    <n v="27.423999999999999"/>
    <n v="8.2271999999999998"/>
  </r>
  <r>
    <n v="6671"/>
    <s v="EMEA-2023-161088"/>
    <d v="2023-05-26T00:00:00"/>
    <n v="20230526"/>
    <s v="Boris Springer"/>
    <s v="Finland"/>
    <s v="Espoo"/>
    <s v="EMEA"/>
    <s v="NOR"/>
    <s v="Sprint Nextel"/>
    <x v="64"/>
    <s v="Communications"/>
    <s v="Enterprise"/>
    <s v="ContactMatcher"/>
    <s v="C17JDTTEML"/>
    <n v="29.84"/>
    <n v="2"/>
    <n v="0"/>
    <n v="13.428000000000001"/>
    <x v="24"/>
    <n v="16.411999999999999"/>
    <n v="4.9235999999999995"/>
  </r>
  <r>
    <n v="6672"/>
    <s v="AMER-2020-154837"/>
    <d v="2020-08-23T00:00:00"/>
    <n v="20200823"/>
    <s v="Blake Reid"/>
    <s v="United States"/>
    <s v="New York City"/>
    <s v="AMER"/>
    <s v="NAMER"/>
    <s v="BNP Paribas"/>
    <x v="3"/>
    <s v="Finance"/>
    <s v="Strategic"/>
    <s v="ContactMatcher"/>
    <s v="85P9FDHEF6"/>
    <n v="49.567999999999998"/>
    <n v="2"/>
    <n v="0.2"/>
    <n v="17.348800000000001"/>
    <x v="9"/>
    <n v="32.219200000000001"/>
    <n v="9.6657600000000006"/>
  </r>
  <r>
    <n v="6673"/>
    <s v="AMER-2021-153794"/>
    <d v="2021-09-11T00:00:00"/>
    <n v="20210911"/>
    <s v="Charles Hart"/>
    <s v="United States"/>
    <s v="Seattle"/>
    <s v="AMER"/>
    <s v="NAMER"/>
    <s v="HonHai Precision Industry"/>
    <x v="54"/>
    <s v="Tech"/>
    <s v="Strategic"/>
    <s v="ChatBot Plugin"/>
    <s v="MMSDZ1JKGE"/>
    <n v="265.86"/>
    <n v="7"/>
    <n v="0"/>
    <n v="79.757999999999996"/>
    <x v="11"/>
    <n v="186.102"/>
    <n v="55.830599999999997"/>
  </r>
  <r>
    <n v="6674"/>
    <s v="EMEA-2021-135510"/>
    <d v="2021-09-05T00:00:00"/>
    <n v="20210905"/>
    <s v="Paul MacDonald"/>
    <s v="Spain"/>
    <s v="Valencia"/>
    <s v="EMEA"/>
    <s v="EU-WEST"/>
    <s v="Johnson &amp; Johnson"/>
    <x v="53"/>
    <s v="Healthcare"/>
    <s v="Enterprise"/>
    <s v="SaaS Connector Pack"/>
    <s v="DMHA81XFV8"/>
    <n v="67.959999999999994"/>
    <n v="4"/>
    <n v="0"/>
    <n v="12.232799999999999"/>
    <x v="11"/>
    <n v="55.727199999999897"/>
    <n v="16.718159999999969"/>
  </r>
  <r>
    <n v="6675"/>
    <s v="APJ-2021-109337"/>
    <d v="2021-11-21T00:00:00"/>
    <n v="20211121"/>
    <s v="Jonathan Grant"/>
    <s v="India"/>
    <s v="Mumbai"/>
    <s v="APJ"/>
    <s v="IND"/>
    <s v="Sysco"/>
    <x v="79"/>
    <s v="Consumer Products"/>
    <s v="SMB"/>
    <s v="ChatBot Plugin"/>
    <s v="R0MVG1O42C"/>
    <n v="10.92"/>
    <n v="6"/>
    <n v="0"/>
    <n v="4.9139999999999997"/>
    <x v="6"/>
    <n v="6.0060000000000002"/>
    <n v="1.8018000000000001"/>
  </r>
  <r>
    <n v="6679"/>
    <s v="AMER-2020-150329"/>
    <d v="2020-10-10T00:00:00"/>
    <n v="20201010"/>
    <s v="Victoria Nash"/>
    <s v="Chile"/>
    <s v="Santiago"/>
    <s v="AMER"/>
    <s v="LATAM"/>
    <s v="BMW"/>
    <x v="62"/>
    <s v="Manufacturing"/>
    <s v="Enterprise"/>
    <s v="SaaS Connector Pack"/>
    <s v="77RJTWC6RF"/>
    <n v="46.872"/>
    <n v="7"/>
    <n v="0.2"/>
    <n v="3.5154000000000001"/>
    <x v="18"/>
    <n v="43.3566"/>
    <n v="13.00698"/>
  </r>
  <r>
    <n v="6680"/>
    <s v="EMEA-2023-145037"/>
    <d v="2023-09-03T00:00:00"/>
    <n v="20230903"/>
    <s v="Nicola Howard"/>
    <s v="Saudi Arabia"/>
    <s v="Jeddah"/>
    <s v="EMEA"/>
    <s v="MEA"/>
    <s v="Aviva"/>
    <x v="24"/>
    <s v="Finance"/>
    <s v="SMB"/>
    <s v="Marketing Suite - Gold"/>
    <s v="SIV1O3H2BA"/>
    <n v="10.9"/>
    <n v="1"/>
    <n v="0"/>
    <n v="2.8340000000000001"/>
    <x v="15"/>
    <n v="8.0660000000000007"/>
    <n v="2.4198"/>
  </r>
  <r>
    <n v="6683"/>
    <s v="EMEA-2023-154466"/>
    <d v="2023-01-02T00:00:00"/>
    <n v="20230102"/>
    <s v="Rose Dyer"/>
    <s v="Italy"/>
    <s v="Rome"/>
    <s v="EMEA"/>
    <s v="EU"/>
    <s v="Apple"/>
    <x v="73"/>
    <s v="Tech"/>
    <s v="Enterprise"/>
    <s v="ContactMatcher"/>
    <s v="QWTH4MDO6N"/>
    <n v="3.6"/>
    <n v="2"/>
    <n v="0"/>
    <n v="1.728"/>
    <x v="44"/>
    <n v="1.8720000000000001"/>
    <n v="0.56159999999999999"/>
  </r>
  <r>
    <n v="6684"/>
    <s v="AMER-2020-109134"/>
    <d v="2020-11-05T00:00:00"/>
    <n v="20201105"/>
    <s v="Audrey Bower"/>
    <s v="United States"/>
    <s v="New York City"/>
    <s v="AMER"/>
    <s v="NAMER"/>
    <s v="Alphabet"/>
    <x v="92"/>
    <s v="Tech"/>
    <s v="Enterprise"/>
    <s v="SaaS Connector Pack"/>
    <s v="MVTX7ILO7F"/>
    <n v="20.04"/>
    <n v="6"/>
    <n v="0"/>
    <n v="8.8176000000000005"/>
    <x v="7"/>
    <n v="11.222399999999899"/>
    <n v="3.3667199999999697"/>
  </r>
  <r>
    <n v="6685"/>
    <s v="APJ-2021-129637"/>
    <d v="2021-12-17T00:00:00"/>
    <n v="20211217"/>
    <s v="Connor Roberts"/>
    <s v="Australia"/>
    <s v="Geelong"/>
    <s v="APJ"/>
    <s v="ANZ"/>
    <s v="PepsiCo"/>
    <x v="88"/>
    <s v="Consumer Products"/>
    <s v="SMB"/>
    <s v="Marketing Suite - Gold"/>
    <s v="3BYV999J8W"/>
    <n v="180.01599999999999"/>
    <n v="1"/>
    <n v="0.2"/>
    <n v="-15.7514"/>
    <x v="14"/>
    <n v="195.76739999999899"/>
    <n v="58.73021999999969"/>
  </r>
  <r>
    <n v="6688"/>
    <s v="AMER-2021-165162"/>
    <d v="2021-05-14T00:00:00"/>
    <n v="20210514"/>
    <s v="Luke Ross"/>
    <s v="United States"/>
    <s v="New York City"/>
    <s v="AMER"/>
    <s v="NAMER"/>
    <s v="Philip Morris International"/>
    <x v="39"/>
    <s v="Consumer Products"/>
    <s v="SMB"/>
    <s v="Marketing Suite - Gold"/>
    <s v="UBPJALYJ4U"/>
    <n v="1117.92"/>
    <n v="4"/>
    <n v="0"/>
    <n v="55.896000000000001"/>
    <x v="33"/>
    <n v="1062.0239999999999"/>
    <n v="318.60719999999998"/>
  </r>
  <r>
    <n v="6689"/>
    <s v="AMER-2023-140494"/>
    <d v="2023-03-11T00:00:00"/>
    <n v="20230311"/>
    <s v="Katherine Manning"/>
    <s v="United States"/>
    <s v="Los Angeles"/>
    <s v="AMER"/>
    <s v="NAMER"/>
    <s v="Lukoil"/>
    <x v="86"/>
    <s v="Energy"/>
    <s v="Strategic"/>
    <s v="Data Smasher"/>
    <s v="PSHFJTD0ZJ"/>
    <n v="111.96"/>
    <n v="4"/>
    <n v="0"/>
    <n v="21.272400000000001"/>
    <x v="42"/>
    <n v="90.687599999999904"/>
    <n v="27.206279999999971"/>
  </r>
  <r>
    <n v="6690"/>
    <s v="APJ-2023-104108"/>
    <d v="2023-12-03T00:00:00"/>
    <n v="20231203"/>
    <s v="Edward Berry"/>
    <s v="Japan"/>
    <s v="Tokyo"/>
    <s v="APJ"/>
    <s v="JAPN"/>
    <s v="Sony"/>
    <x v="20"/>
    <s v="Tech"/>
    <s v="Strategic"/>
    <s v="ChatBot Plugin"/>
    <s v="AWXLXYJT55"/>
    <n v="12.16"/>
    <n v="5"/>
    <n v="0.2"/>
    <n v="2.1280000000000001"/>
    <x v="22"/>
    <n v="10.032"/>
    <n v="3.0095999999999998"/>
  </r>
  <r>
    <n v="6691"/>
    <s v="EMEA-2023-165869"/>
    <d v="2023-08-01T00:00:00"/>
    <n v="20230801"/>
    <s v="Rose Ball"/>
    <s v="Italy"/>
    <s v="Milan"/>
    <s v="EMEA"/>
    <s v="EU"/>
    <s v="Target"/>
    <x v="67"/>
    <s v="Retail"/>
    <s v="Strategic"/>
    <s v="ContactMatcher"/>
    <s v="OJYZR3MNBR"/>
    <n v="17.52"/>
    <n v="4"/>
    <n v="0"/>
    <n v="8.4095999999999993"/>
    <x v="43"/>
    <n v="9.1104000000000003"/>
    <n v="2.73312"/>
  </r>
  <r>
    <n v="6693"/>
    <s v="EMEA-2023-160899"/>
    <d v="2023-08-12T00:00:00"/>
    <n v="20230812"/>
    <s v="Julian Short"/>
    <s v="Czech Republic"/>
    <s v="Prague"/>
    <s v="EMEA"/>
    <s v="EU-EAST"/>
    <s v="Glencore"/>
    <x v="15"/>
    <s v="Misc"/>
    <s v="Enterprise"/>
    <s v="ContactMatcher"/>
    <s v="ZKL00PWHHS"/>
    <n v="477.51"/>
    <n v="11"/>
    <n v="0"/>
    <n v="219.65459999999999"/>
    <x v="43"/>
    <n v="257.85539999999997"/>
    <n v="77.356619999999992"/>
  </r>
  <r>
    <n v="6694"/>
    <s v="APJ-2023-144225"/>
    <d v="2023-10-01T00:00:00"/>
    <n v="20231001"/>
    <s v="Samantha Walker"/>
    <s v="China"/>
    <s v="Beijing"/>
    <s v="APJ"/>
    <s v="APAC"/>
    <s v="BNP Paribas"/>
    <x v="3"/>
    <s v="Finance"/>
    <s v="SMB"/>
    <s v="Support"/>
    <s v="UA7RCBCEUR"/>
    <n v="164.88"/>
    <n v="3"/>
    <n v="0"/>
    <n v="80.791200000000003"/>
    <x v="13"/>
    <n v="84.088799999999907"/>
    <n v="25.226639999999971"/>
  </r>
  <r>
    <n v="6695"/>
    <s v="EMEA-2022-163538"/>
    <d v="2022-08-27T00:00:00"/>
    <n v="20220827"/>
    <s v="Sam Gill"/>
    <s v="Italy"/>
    <s v="Rome"/>
    <s v="EMEA"/>
    <s v="EU"/>
    <s v="Safeway"/>
    <x v="98"/>
    <s v="Retail"/>
    <s v="Enterprise"/>
    <s v="Data Smasher"/>
    <s v="WWHLVQGBH6"/>
    <n v="47.97"/>
    <n v="3"/>
    <n v="0"/>
    <n v="14.870699999999999"/>
    <x v="28"/>
    <n v="33.099299999999999"/>
    <n v="9.9297899999999988"/>
  </r>
  <r>
    <n v="6696"/>
    <s v="EMEA-2022-155103"/>
    <d v="2022-12-03T00:00:00"/>
    <n v="20221203"/>
    <s v="Sarah Sanderson"/>
    <s v="United Kingdom"/>
    <s v="London"/>
    <s v="EMEA"/>
    <s v="UKIR"/>
    <s v="Prudential Financial"/>
    <x v="43"/>
    <s v="Finance"/>
    <s v="SMB"/>
    <s v="ContactMatcher"/>
    <s v="CFKPAB0FJ0"/>
    <n v="415.17599999999999"/>
    <n v="3"/>
    <n v="0.2"/>
    <n v="134.93219999999999"/>
    <x v="5"/>
    <n v="280.243799999999"/>
    <n v="84.073139999999697"/>
  </r>
  <r>
    <n v="6699"/>
    <s v="AMER-2023-145429"/>
    <d v="2023-07-22T00:00:00"/>
    <n v="20230722"/>
    <s v="Gordon Burgess"/>
    <s v="United States"/>
    <s v="Seattle"/>
    <s v="AMER"/>
    <s v="NAMER"/>
    <s v="Pemex"/>
    <x v="18"/>
    <s v="Energy"/>
    <s v="SMB"/>
    <s v="Support"/>
    <s v="ENONGWQQB1"/>
    <n v="16.34"/>
    <n v="2"/>
    <n v="0"/>
    <n v="7.6798000000000002"/>
    <x v="10"/>
    <n v="8.6601999999999997"/>
    <n v="2.5980599999999998"/>
  </r>
  <r>
    <n v="6702"/>
    <s v="EMEA-2021-153535"/>
    <d v="2021-05-20T00:00:00"/>
    <n v="20210520"/>
    <s v="Kimberly Langdon"/>
    <s v="Sweden"/>
    <s v="MalmÃ¶"/>
    <s v="EMEA"/>
    <s v="NOR"/>
    <s v="Home Depot"/>
    <x v="8"/>
    <s v="Retail"/>
    <s v="SMB"/>
    <s v="SaaS Connector Pack"/>
    <s v="HXG70H0ASB"/>
    <n v="163.136"/>
    <n v="4"/>
    <n v="0.2"/>
    <n v="20.391999999999999"/>
    <x v="33"/>
    <n v="142.744"/>
    <n v="42.8232"/>
  </r>
  <r>
    <n v="6704"/>
    <s v="AMER-2021-139164"/>
    <d v="2021-06-23T00:00:00"/>
    <n v="20210623"/>
    <s v="Jacob Vaughan"/>
    <s v="United States"/>
    <s v="Jacksonville"/>
    <s v="AMER"/>
    <s v="NAMER"/>
    <s v="BNP Paribas"/>
    <x v="3"/>
    <s v="Finance"/>
    <s v="SMB"/>
    <s v="Site Analytics"/>
    <s v="N9VD3K4KT4"/>
    <n v="217.584"/>
    <n v="2"/>
    <n v="0.2"/>
    <n v="19.038599999999999"/>
    <x v="40"/>
    <n v="198.5454"/>
    <n v="59.56362"/>
  </r>
  <r>
    <n v="6707"/>
    <s v="EMEA-2022-112277"/>
    <d v="2022-09-11T00:00:00"/>
    <n v="20220911"/>
    <s v="Kevin Mitchell"/>
    <s v="Germany"/>
    <s v="Stuttgart"/>
    <s v="EMEA"/>
    <s v="EU-WEST"/>
    <s v="Fannie Mae"/>
    <x v="27"/>
    <s v="Finance"/>
    <s v="Strategic"/>
    <s v="Site Analytics"/>
    <s v="WQTD4OL45N"/>
    <n v="519.67999999999995"/>
    <n v="7"/>
    <n v="0.2"/>
    <n v="58.463999999999999"/>
    <x v="21"/>
    <n v="461.21599999999899"/>
    <n v="138.36479999999969"/>
  </r>
  <r>
    <n v="6708"/>
    <s v="APJ-2020-167724"/>
    <d v="2020-04-13T00:00:00"/>
    <n v="20200413"/>
    <s v="Bella Hodges"/>
    <s v="China"/>
    <s v="Beijing"/>
    <s v="APJ"/>
    <s v="APAC"/>
    <s v="Cisco Systems"/>
    <x v="42"/>
    <s v="Tech"/>
    <s v="Enterprise"/>
    <s v="FinanceHub"/>
    <s v="IPEZ1NGMWG"/>
    <n v="7.83"/>
    <n v="3"/>
    <n v="0"/>
    <n v="3.6017999999999999"/>
    <x v="41"/>
    <n v="4.2282000000000002"/>
    <n v="1.2684599999999999"/>
  </r>
  <r>
    <n v="6709"/>
    <s v="APJ-2021-123141"/>
    <d v="2021-11-14T00:00:00"/>
    <n v="20211114"/>
    <s v="Penelope Peake"/>
    <s v="New Zealand"/>
    <s v="Wellington"/>
    <s v="APJ"/>
    <s v="ANZ"/>
    <s v="Trafigura Group"/>
    <x v="40"/>
    <s v="Finance"/>
    <s v="SMB"/>
    <s v="FinanceHub"/>
    <s v="8BAXWGPQY5"/>
    <n v="883.84"/>
    <n v="4"/>
    <n v="0.2"/>
    <n v="99.432000000000002"/>
    <x v="6"/>
    <n v="784.40800000000002"/>
    <n v="235.32239999999999"/>
  </r>
  <r>
    <n v="6711"/>
    <s v="AMER-2022-149503"/>
    <d v="2022-12-10T00:00:00"/>
    <n v="20221210"/>
    <s v="Gordon Graham"/>
    <s v="United States"/>
    <s v="Burlington"/>
    <s v="AMER"/>
    <s v="NAMER"/>
    <s v="Engie"/>
    <x v="4"/>
    <s v="Energy"/>
    <s v="Strategic"/>
    <s v="ContactMatcher"/>
    <s v="VN765NXGL8"/>
    <n v="273.92"/>
    <n v="8"/>
    <n v="0.2"/>
    <n v="99.296000000000006"/>
    <x v="5"/>
    <n v="174.624"/>
    <n v="52.3872"/>
  </r>
  <r>
    <n v="6712"/>
    <s v="AMER-2023-163069"/>
    <d v="2023-08-19T00:00:00"/>
    <n v="20230819"/>
    <s v="Trevor Simpson"/>
    <s v="Mexico"/>
    <s v="Mexico City"/>
    <s v="AMER"/>
    <s v="LATAM"/>
    <s v="Pemex"/>
    <x v="18"/>
    <s v="Energy"/>
    <s v="SMB"/>
    <s v="ChatBot Plugin"/>
    <s v="31JHJAFP8F"/>
    <n v="9.9120000000000008"/>
    <n v="3"/>
    <n v="0.2"/>
    <n v="1.2390000000000001"/>
    <x v="43"/>
    <n v="8.673"/>
    <n v="2.6019000000000001"/>
  </r>
  <r>
    <n v="6713"/>
    <s v="APJ-2023-107629"/>
    <d v="2023-12-15T00:00:00"/>
    <n v="20231215"/>
    <s v="Anthony Sanderson"/>
    <s v="Australia"/>
    <s v="Brisbane"/>
    <s v="APJ"/>
    <s v="ANZ"/>
    <s v="American Express"/>
    <x v="55"/>
    <s v="Finance"/>
    <s v="SMB"/>
    <s v="SaaS Connector Pack"/>
    <s v="R12SKHJH2Z"/>
    <n v="266.35199999999998"/>
    <n v="6"/>
    <n v="0.6"/>
    <n v="-292.98719999999997"/>
    <x v="22"/>
    <n v="559.33919999999898"/>
    <n v="167.80175999999969"/>
  </r>
  <r>
    <n v="6717"/>
    <s v="EMEA-2022-134789"/>
    <d v="2022-04-09T00:00:00"/>
    <n v="20220409"/>
    <s v="Adrian Poole"/>
    <s v="United Arab Emirates"/>
    <s v="Abu Dhabi"/>
    <s v="EMEA"/>
    <s v="MEA"/>
    <s v="Comcast"/>
    <x v="51"/>
    <s v="Communications"/>
    <s v="Enterprise"/>
    <s v="Storage"/>
    <s v="PFH3DJ4AIV"/>
    <n v="30"/>
    <n v="6"/>
    <n v="0"/>
    <n v="14.4"/>
    <x v="25"/>
    <n v="15.6"/>
    <n v="4.68"/>
  </r>
  <r>
    <n v="6720"/>
    <s v="EMEA-2022-130442"/>
    <d v="2022-12-17T00:00:00"/>
    <n v="20221217"/>
    <s v="Luke Bower"/>
    <s v="Sweden"/>
    <s v="Stockholm"/>
    <s v="EMEA"/>
    <s v="NOR"/>
    <s v="Costco Wholesale"/>
    <x v="11"/>
    <s v="Retail"/>
    <s v="SMB"/>
    <s v="OneView"/>
    <s v="MYBUUZ7HFL"/>
    <n v="34.944000000000003"/>
    <n v="3"/>
    <n v="0.2"/>
    <n v="3.0575999999999999"/>
    <x v="5"/>
    <n v="31.886399999999998"/>
    <n v="9.5659199999999984"/>
  </r>
  <r>
    <n v="6721"/>
    <s v="AMER-2023-102974"/>
    <d v="2023-09-20T00:00:00"/>
    <n v="20230920"/>
    <s v="Virginia Murray"/>
    <s v="United States"/>
    <s v="New York City"/>
    <s v="AMER"/>
    <s v="NAMER"/>
    <s v="McKesson"/>
    <x v="12"/>
    <s v="Consumer Products"/>
    <s v="Strategic"/>
    <s v="Data Smasher"/>
    <s v="HO7FWWYN4E"/>
    <n v="149.94999999999999"/>
    <n v="5"/>
    <n v="0"/>
    <n v="31.4895"/>
    <x v="15"/>
    <n v="118.4605"/>
    <n v="35.538149999999995"/>
  </r>
  <r>
    <n v="6724"/>
    <s v="EMEA-2023-166394"/>
    <d v="2023-09-05T00:00:00"/>
    <n v="20230905"/>
    <s v="Lauren Ellison"/>
    <s v="Greece"/>
    <s v="Athens"/>
    <s v="EMEA"/>
    <s v="EU-EAST"/>
    <s v="Allianz"/>
    <x v="65"/>
    <s v="Finance"/>
    <s v="SMB"/>
    <s v="Storage"/>
    <s v="4TFW90B7MP"/>
    <n v="14.82"/>
    <n v="6"/>
    <n v="0"/>
    <n v="6.9653999999999998"/>
    <x v="15"/>
    <n v="7.8545999999999996"/>
    <n v="2.3563799999999997"/>
  </r>
  <r>
    <n v="6725"/>
    <s v="AMER-2022-128811"/>
    <d v="2022-09-13T00:00:00"/>
    <n v="20220913"/>
    <s v="Joseph Cameron"/>
    <s v="Canada"/>
    <s v="Toronto"/>
    <s v="AMER"/>
    <s v="NAMER"/>
    <s v="Morgan Stanley"/>
    <x v="21"/>
    <s v="Finance"/>
    <s v="SMB"/>
    <s v="Storage"/>
    <s v="5EMHNX42KZ"/>
    <n v="10.47"/>
    <n v="3"/>
    <n v="0"/>
    <n v="4.8162000000000003"/>
    <x v="21"/>
    <n v="5.6538000000000004"/>
    <n v="1.69614"/>
  </r>
  <r>
    <n v="6728"/>
    <s v="APJ-2023-145443"/>
    <d v="2023-08-11T00:00:00"/>
    <n v="20230811"/>
    <s v="Kevin Mitchell"/>
    <s v="India"/>
    <s v="Chennai"/>
    <s v="APJ"/>
    <s v="IND"/>
    <s v="Fannie Mae"/>
    <x v="27"/>
    <s v="Finance"/>
    <s v="Strategic"/>
    <s v="Support"/>
    <s v="NJUO6ZO42S"/>
    <n v="177.2"/>
    <n v="5"/>
    <n v="0"/>
    <n v="83.284000000000006"/>
    <x v="43"/>
    <n v="93.915999999999897"/>
    <n v="28.174799999999969"/>
  </r>
  <r>
    <n v="6729"/>
    <s v="EMEA-2022-165827"/>
    <d v="2022-11-05T00:00:00"/>
    <n v="20221105"/>
    <s v="Rose MacDonald"/>
    <s v="Germany"/>
    <s v="Hamburg"/>
    <s v="EMEA"/>
    <s v="EU-WEST"/>
    <s v="Samsung Electronics"/>
    <x v="19"/>
    <s v="Tech"/>
    <s v="Strategic"/>
    <s v="SaaS Connector Pack"/>
    <s v="Q0KHIJSJ1V"/>
    <n v="50.496000000000002"/>
    <n v="6"/>
    <n v="0.2"/>
    <n v="8.2056000000000004"/>
    <x v="0"/>
    <n v="42.290399999999998"/>
    <n v="12.687119999999998"/>
  </r>
  <r>
    <n v="6730"/>
    <s v="EMEA-2021-156734"/>
    <d v="2021-06-18T00:00:00"/>
    <n v="20210618"/>
    <s v="Sam Rampling"/>
    <s v="South Africa"/>
    <s v="Cape Town"/>
    <s v="EMEA"/>
    <s v="MEA"/>
    <s v="Aviva"/>
    <x v="24"/>
    <s v="Finance"/>
    <s v="Strategic"/>
    <s v="ContactMatcher"/>
    <s v="XSBRYA93WM"/>
    <n v="6.1289999999999996"/>
    <n v="3"/>
    <n v="0.7"/>
    <n v="-4.4946000000000002"/>
    <x v="40"/>
    <n v="10.6236"/>
    <n v="3.1870799999999999"/>
  </r>
  <r>
    <n v="6733"/>
    <s v="EMEA-2020-120096"/>
    <d v="2020-07-04T00:00:00"/>
    <n v="20200704"/>
    <s v="Justin Walsh"/>
    <s v="Russia"/>
    <s v="St Petersburg"/>
    <s v="EMEA"/>
    <s v="EU-EAST"/>
    <s v="Tyson Foods"/>
    <x v="31"/>
    <s v="Consumer Products"/>
    <s v="Strategic"/>
    <s v="Support"/>
    <s v="SQ2C8BVGY7"/>
    <n v="177.536"/>
    <n v="4"/>
    <n v="0.2"/>
    <n v="62.137599999999999"/>
    <x v="39"/>
    <n v="115.3984"/>
    <n v="34.619519999999994"/>
  </r>
  <r>
    <n v="6735"/>
    <s v="EMEA-2021-141754"/>
    <d v="2021-12-20T00:00:00"/>
    <n v="20211220"/>
    <s v="Felicity Peters"/>
    <s v="Germany"/>
    <s v="Hamburg"/>
    <s v="EMEA"/>
    <s v="EU-WEST"/>
    <s v="Carrefour"/>
    <x v="10"/>
    <s v="Retail"/>
    <s v="Enterprise"/>
    <s v="FinanceHub"/>
    <s v="AVTGDZ5OWT"/>
    <n v="11.696"/>
    <n v="2"/>
    <n v="0.2"/>
    <n v="3.9474"/>
    <x v="14"/>
    <n v="7.7485999999999997"/>
    <n v="2.3245799999999996"/>
  </r>
  <r>
    <n v="6736"/>
    <s v="AMER-2022-123358"/>
    <d v="2022-04-11T00:00:00"/>
    <n v="20220411"/>
    <s v="Rebecca May"/>
    <s v="United States"/>
    <s v="Los Angeles"/>
    <s v="AMER"/>
    <s v="NAMER"/>
    <s v="Anthem"/>
    <x v="84"/>
    <s v="Healthcare"/>
    <s v="SMB"/>
    <s v="OneView"/>
    <s v="SSVXC2YXWC"/>
    <n v="113.76"/>
    <n v="3"/>
    <n v="0"/>
    <n v="44.366399999999999"/>
    <x v="25"/>
    <n v="69.393600000000006"/>
    <n v="20.818080000000002"/>
  </r>
  <r>
    <n v="6740"/>
    <s v="APJ-2020-144029"/>
    <d v="2020-05-26T00:00:00"/>
    <n v="20200526"/>
    <s v="Alison Miller"/>
    <s v="Australia"/>
    <s v="Sydney"/>
    <s v="APJ"/>
    <s v="ANZ"/>
    <s v="HSBC Holdings"/>
    <x v="77"/>
    <s v="Finance"/>
    <s v="SMB"/>
    <s v="Marketing Suite - Gold"/>
    <s v="91QE36U67B"/>
    <n v="102.624"/>
    <n v="3"/>
    <n v="0.2"/>
    <n v="7.6967999999999996"/>
    <x v="8"/>
    <n v="94.927199999999999"/>
    <n v="28.478159999999999"/>
  </r>
  <r>
    <n v="6743"/>
    <s v="AMER-2023-101784"/>
    <d v="2023-07-07T00:00:00"/>
    <n v="20230707"/>
    <s v="Peter McLean"/>
    <s v="United States"/>
    <s v="New York City"/>
    <s v="AMER"/>
    <s v="NAMER"/>
    <s v="Pfizer"/>
    <x v="6"/>
    <s v="Healthcare"/>
    <s v="SMB"/>
    <s v="FinanceHub"/>
    <s v="AZKBJA17S1"/>
    <n v="122.136"/>
    <n v="3"/>
    <n v="0.2"/>
    <n v="-13.7403"/>
    <x v="10"/>
    <n v="135.87629999999999"/>
    <n v="40.762889999999992"/>
  </r>
  <r>
    <n v="6744"/>
    <s v="EMEA-2021-156923"/>
    <d v="2021-02-16T00:00:00"/>
    <n v="20210216"/>
    <s v="Blake Campbell"/>
    <s v="Greece"/>
    <s v="Athens"/>
    <s v="EMEA"/>
    <s v="EU-EAST"/>
    <s v="AT&amp;T"/>
    <x v="60"/>
    <s v="Communications"/>
    <s v="Strategic"/>
    <s v="Support"/>
    <s v="9MCOPUHVQ5"/>
    <n v="35.880000000000003"/>
    <n v="6"/>
    <n v="0"/>
    <n v="16.146000000000001"/>
    <x v="36"/>
    <n v="19.734000000000002"/>
    <n v="5.9202000000000004"/>
  </r>
  <r>
    <n v="6745"/>
    <s v="AMER-2023-111269"/>
    <d v="2023-06-17T00:00:00"/>
    <n v="20230617"/>
    <s v="Jacob Vaughan"/>
    <s v="Mexico"/>
    <s v="Guadalajara"/>
    <s v="AMER"/>
    <s v="LATAM"/>
    <s v="BNP Paribas"/>
    <x v="3"/>
    <s v="Finance"/>
    <s v="SMB"/>
    <s v="Data Smasher"/>
    <s v="DIROTTBICH"/>
    <n v="479.952"/>
    <n v="6"/>
    <n v="0.2"/>
    <n v="107.9892"/>
    <x v="27"/>
    <n v="371.96280000000002"/>
    <n v="111.58884"/>
  </r>
  <r>
    <n v="6747"/>
    <s v="EMEA-2023-159156"/>
    <d v="2023-11-14T00:00:00"/>
    <n v="20231114"/>
    <s v="Maria Dyer"/>
    <s v="United Kingdom"/>
    <s v="London"/>
    <s v="EMEA"/>
    <s v="UKIR"/>
    <s v="Nissan Motor"/>
    <x v="30"/>
    <s v="Transportation"/>
    <s v="Strategic"/>
    <s v="Site Analytics"/>
    <s v="E719ZNG3WM"/>
    <n v="629.95000000000005"/>
    <n v="5"/>
    <n v="0"/>
    <n v="163.78700000000001"/>
    <x v="23"/>
    <n v="466.16300000000001"/>
    <n v="139.84889999999999"/>
  </r>
  <r>
    <n v="6748"/>
    <s v="EMEA-2023-100230"/>
    <d v="2023-12-12T00:00:00"/>
    <n v="20231212"/>
    <s v="Irene Clark"/>
    <s v="United Kingdom"/>
    <s v="London"/>
    <s v="EMEA"/>
    <s v="UKIR"/>
    <s v="Comcast"/>
    <x v="51"/>
    <s v="Communications"/>
    <s v="SMB"/>
    <s v="ContactMatcher"/>
    <s v="0VEWPENQQM"/>
    <n v="14.952"/>
    <n v="1"/>
    <n v="0.2"/>
    <n v="5.0462999999999996"/>
    <x v="22"/>
    <n v="9.9056999999999995"/>
    <n v="2.9717099999999999"/>
  </r>
  <r>
    <n v="6751"/>
    <s v="AMER-2022-154767"/>
    <d v="2022-06-29T00:00:00"/>
    <n v="20220629"/>
    <s v="Rachel Blake"/>
    <s v="Argentina"/>
    <s v="Mendoza"/>
    <s v="AMER"/>
    <s v="LATAM"/>
    <s v="Humana"/>
    <x v="63"/>
    <s v="Healthcare"/>
    <s v="SMB"/>
    <s v="FinanceHub"/>
    <s v="IX6S6OGOJ9"/>
    <n v="121.96"/>
    <n v="2"/>
    <n v="0"/>
    <n v="20.7332"/>
    <x v="1"/>
    <n v="101.2268"/>
    <n v="30.368039999999997"/>
  </r>
  <r>
    <n v="6756"/>
    <s v="AMER-2023-124205"/>
    <d v="2023-09-16T00:00:00"/>
    <n v="20230916"/>
    <s v="Katherine Baker"/>
    <s v="Argentina"/>
    <s v="Buenos Aires"/>
    <s v="AMER"/>
    <s v="LATAM"/>
    <s v="Fannie Mae"/>
    <x v="27"/>
    <s v="Finance"/>
    <s v="Strategic"/>
    <s v="SaaS Connector Pack"/>
    <s v="RP2LH72UBK"/>
    <n v="47.4"/>
    <n v="5"/>
    <n v="0"/>
    <n v="18.96"/>
    <x v="15"/>
    <n v="28.439999999999898"/>
    <n v="8.5319999999999698"/>
  </r>
  <r>
    <n v="6760"/>
    <s v="EMEA-2023-165715"/>
    <d v="2023-12-03T00:00:00"/>
    <n v="20231203"/>
    <s v="Molly MacDonald"/>
    <s v="Sweden"/>
    <s v="MalmÃ¶"/>
    <s v="EMEA"/>
    <s v="NOR"/>
    <s v="Toyota Motor"/>
    <x v="7"/>
    <s v="Manufacturing"/>
    <s v="SMB"/>
    <s v="ChatBot Plugin"/>
    <s v="FMGXV6X06P"/>
    <n v="32.776000000000003"/>
    <n v="1"/>
    <n v="0.2"/>
    <n v="2.4582000000000002"/>
    <x v="22"/>
    <n v="30.317799999999998"/>
    <n v="9.0953399999999984"/>
  </r>
  <r>
    <n v="6761"/>
    <s v="EMEA-2023-100636"/>
    <d v="2023-06-27T00:00:00"/>
    <n v="20230627"/>
    <s v="Colin Glover"/>
    <s v="United Kingdom"/>
    <s v="London"/>
    <s v="EMEA"/>
    <s v="UKIR"/>
    <s v="Verizon Communications"/>
    <x v="32"/>
    <s v="Communications"/>
    <s v="SMB"/>
    <s v="Marketing Suite - Gold"/>
    <s v="NIJ73HWI5B"/>
    <n v="272.94"/>
    <n v="3"/>
    <n v="0"/>
    <n v="0"/>
    <x v="27"/>
    <n v="272.94"/>
    <n v="81.881999999999991"/>
  </r>
  <r>
    <n v="6762"/>
    <s v="EMEA-2022-162943"/>
    <d v="2022-07-25T00:00:00"/>
    <n v="20220725"/>
    <s v="Lisa Lawrence"/>
    <s v="United Kingdom"/>
    <s v="London"/>
    <s v="EMEA"/>
    <s v="UKIR"/>
    <s v="J.P. Morgan Chase &amp; Co."/>
    <x v="56"/>
    <s v="Finance"/>
    <s v="Strategic"/>
    <s v="FinanceHub"/>
    <s v="DY88HXQUGU"/>
    <n v="253.76400000000001"/>
    <n v="2"/>
    <n v="0.1"/>
    <n v="31.015599999999999"/>
    <x v="16"/>
    <n v="222.7484"/>
    <n v="66.824519999999993"/>
  </r>
  <r>
    <n v="6763"/>
    <s v="APJ-2022-144764"/>
    <d v="2022-09-03T00:00:00"/>
    <n v="20220903"/>
    <s v="Irene Wright"/>
    <s v="Australia"/>
    <s v="Sydney"/>
    <s v="APJ"/>
    <s v="ANZ"/>
    <s v="Chevron"/>
    <x v="0"/>
    <s v="Energy"/>
    <s v="SMB"/>
    <s v="FinanceHub"/>
    <s v="NSAFT35GTO"/>
    <n v="29.24"/>
    <n v="5"/>
    <n v="0.2"/>
    <n v="9.8684999999999992"/>
    <x v="21"/>
    <n v="19.371499999999902"/>
    <n v="5.8114499999999705"/>
  </r>
  <r>
    <n v="6766"/>
    <s v="APJ-2023-100615"/>
    <d v="2023-04-21T00:00:00"/>
    <n v="20230421"/>
    <s v="Phil Tucker"/>
    <s v="Australia"/>
    <s v="Sydney"/>
    <s v="APJ"/>
    <s v="ANZ"/>
    <s v="Aetna"/>
    <x v="28"/>
    <s v="Healthcare"/>
    <s v="SMB"/>
    <s v="FinanceHub"/>
    <s v="GYNW3BO5GI"/>
    <n v="317.05799999999999"/>
    <n v="3"/>
    <n v="0.3"/>
    <n v="-18.117599999999999"/>
    <x v="4"/>
    <n v="335.17559999999997"/>
    <n v="100.55268"/>
  </r>
  <r>
    <n v="6769"/>
    <s v="AMER-2020-109302"/>
    <d v="2020-08-12T00:00:00"/>
    <n v="20200812"/>
    <s v="Karen Howard"/>
    <s v="Argentina"/>
    <s v="Buenos Aires"/>
    <s v="AMER"/>
    <s v="LATAM"/>
    <s v="Aetna"/>
    <x v="28"/>
    <s v="Healthcare"/>
    <s v="Strategic"/>
    <s v="ContactMatcher"/>
    <s v="IO0FML7Q52"/>
    <n v="196.21"/>
    <n v="7"/>
    <n v="0"/>
    <n v="98.105000000000004"/>
    <x v="9"/>
    <n v="98.105000000000004"/>
    <n v="29.4315"/>
  </r>
  <r>
    <n v="6770"/>
    <s v="EMEA-2023-139787"/>
    <d v="2023-09-20T00:00:00"/>
    <n v="20230920"/>
    <s v="Oliver King"/>
    <s v="Finland"/>
    <s v="Espoo"/>
    <s v="EMEA"/>
    <s v="NOR"/>
    <s v="Sysco"/>
    <x v="79"/>
    <s v="Consumer Products"/>
    <s v="Enterprise"/>
    <s v="ChatBot Plugin"/>
    <s v="T3K5936D9M"/>
    <n v="35.4"/>
    <n v="5"/>
    <n v="0"/>
    <n v="13.452"/>
    <x v="15"/>
    <n v="21.948"/>
    <n v="6.5843999999999996"/>
  </r>
  <r>
    <n v="6771"/>
    <s v="AMER-2023-139402"/>
    <d v="2023-12-10T00:00:00"/>
    <n v="20231210"/>
    <s v="Blake Hart"/>
    <s v="Chile"/>
    <s v="Santiago"/>
    <s v="AMER"/>
    <s v="LATAM"/>
    <s v="Ford Motor"/>
    <x v="72"/>
    <s v="Manufacturing"/>
    <s v="Strategic"/>
    <s v="Support"/>
    <s v="V7NP39LRS6"/>
    <n v="419.4"/>
    <n v="5"/>
    <n v="0.2"/>
    <n v="146.79"/>
    <x v="22"/>
    <n v="272.61"/>
    <n v="81.783000000000001"/>
  </r>
  <r>
    <n v="6773"/>
    <s v="AMER-2022-119018"/>
    <d v="2022-11-05T00:00:00"/>
    <n v="20221105"/>
    <s v="Una Knox"/>
    <s v="United States"/>
    <s v="New York City"/>
    <s v="AMER"/>
    <s v="NAMER"/>
    <s v="Pemex"/>
    <x v="18"/>
    <s v="Energy"/>
    <s v="Enterprise"/>
    <s v="ContactMatcher"/>
    <s v="54HTRIWO5R"/>
    <n v="7.7119999999999997"/>
    <n v="2"/>
    <n v="0.2"/>
    <n v="2.7955999999999999"/>
    <x v="0"/>
    <n v="4.9163999999999897"/>
    <n v="1.4749199999999969"/>
  </r>
  <r>
    <n v="6776"/>
    <s v="EMEA-2021-105361"/>
    <d v="2021-03-29T00:00:00"/>
    <n v="20210329"/>
    <s v="Jake North"/>
    <s v="United Kingdom"/>
    <s v="London"/>
    <s v="EMEA"/>
    <s v="UKIR"/>
    <s v="Chevron"/>
    <x v="0"/>
    <s v="Energy"/>
    <s v="SMB"/>
    <s v="Support"/>
    <s v="3AKNZ9OK2O"/>
    <n v="17.64"/>
    <n v="4"/>
    <n v="0"/>
    <n v="8.1143999999999998"/>
    <x v="29"/>
    <n v="9.5256000000000007"/>
    <n v="2.8576800000000002"/>
  </r>
  <r>
    <n v="6777"/>
    <s v="APJ-2022-152373"/>
    <d v="2022-09-06T00:00:00"/>
    <n v="20220906"/>
    <s v="Matt Berry"/>
    <s v="Japan"/>
    <s v="Osaka"/>
    <s v="APJ"/>
    <s v="JAPN"/>
    <s v="Berkshire Hathaway"/>
    <x v="90"/>
    <s v="Finance"/>
    <s v="SMB"/>
    <s v="Marketing Suite - Gold"/>
    <s v="6TR3F98BWA"/>
    <n v="93.456000000000003"/>
    <n v="3"/>
    <n v="0.2"/>
    <n v="-17.523"/>
    <x v="21"/>
    <n v="110.979"/>
    <n v="33.293700000000001"/>
  </r>
  <r>
    <n v="6778"/>
    <s v="EMEA-2023-166037"/>
    <d v="2023-01-29T00:00:00"/>
    <n v="20230129"/>
    <s v="Stephanie Kelly"/>
    <s v="United Kingdom"/>
    <s v="London"/>
    <s v="EMEA"/>
    <s v="UKIR"/>
    <s v="State Farm Insurance Cos."/>
    <x v="50"/>
    <s v="Finance"/>
    <s v="Enterprise"/>
    <s v="Data Smasher"/>
    <s v="OQQ5ZCRUY2"/>
    <n v="449.91"/>
    <n v="9"/>
    <n v="0"/>
    <n v="157.46850000000001"/>
    <x v="44"/>
    <n v="292.44150000000002"/>
    <n v="87.73245"/>
  </r>
  <r>
    <n v="6779"/>
    <s v="APJ-2022-147711"/>
    <d v="2022-09-04T00:00:00"/>
    <n v="20220904"/>
    <s v="Karen Vance"/>
    <s v="China"/>
    <s v="Beijing"/>
    <s v="APJ"/>
    <s v="APAC"/>
    <s v="Aviva"/>
    <x v="24"/>
    <s v="Finance"/>
    <s v="SMB"/>
    <s v="Marketing Suite"/>
    <s v="H8IT6HYMGY"/>
    <n v="344.94"/>
    <n v="3"/>
    <n v="0"/>
    <n v="31.044599999999999"/>
    <x v="21"/>
    <n v="313.8954"/>
    <n v="94.16861999999999"/>
  </r>
  <r>
    <n v="6783"/>
    <s v="EMEA-2023-121293"/>
    <d v="2023-07-26T00:00:00"/>
    <n v="20230726"/>
    <s v="Max James"/>
    <s v="France"/>
    <s v="Paris"/>
    <s v="EMEA"/>
    <s v="EU-WEST"/>
    <s v="Mitsubishi"/>
    <x v="82"/>
    <s v="Manufacturing"/>
    <s v="SMB"/>
    <s v="SaaS Connector Pack"/>
    <s v="6HCI6Y2JCW"/>
    <n v="20.096"/>
    <n v="4"/>
    <n v="0.2"/>
    <n v="3.0144000000000002"/>
    <x v="10"/>
    <n v="17.081600000000002"/>
    <n v="5.1244800000000001"/>
  </r>
  <r>
    <n v="6788"/>
    <s v="EMEA-2021-118843"/>
    <d v="2021-09-13T00:00:00"/>
    <n v="20210913"/>
    <s v="Bella Mackenzie"/>
    <s v="Finland"/>
    <s v="Helsinki"/>
    <s v="EMEA"/>
    <s v="NOR"/>
    <s v="Allianz"/>
    <x v="65"/>
    <s v="Finance"/>
    <s v="SMB"/>
    <s v="SaaS Connector Pack"/>
    <s v="35KX1V6TDN"/>
    <n v="129.93"/>
    <n v="3"/>
    <n v="0"/>
    <n v="12.993"/>
    <x v="11"/>
    <n v="116.937"/>
    <n v="35.081099999999999"/>
  </r>
  <r>
    <n v="6790"/>
    <s v="EMEA-2021-161445"/>
    <d v="2021-09-07T00:00:00"/>
    <n v="20210907"/>
    <s v="Warren Reid"/>
    <s v="Sweden"/>
    <s v="Uppsala"/>
    <s v="EMEA"/>
    <s v="NOR"/>
    <s v="Wells Fargo"/>
    <x v="9"/>
    <s v="Finance"/>
    <s v="Strategic"/>
    <s v="ChatBot Plugin"/>
    <s v="K99P5644HH"/>
    <n v="140.73599999999999"/>
    <n v="4"/>
    <n v="0.2"/>
    <n v="12.314399999999999"/>
    <x v="11"/>
    <n v="128.42159999999899"/>
    <n v="38.526479999999694"/>
  </r>
  <r>
    <n v="6791"/>
    <s v="AMER-2022-124527"/>
    <d v="2022-11-17T00:00:00"/>
    <n v="20221117"/>
    <s v="Boris Reid"/>
    <s v="United States"/>
    <s v="Aurora"/>
    <s v="AMER"/>
    <s v="NAMER"/>
    <s v="Huawei"/>
    <x v="93"/>
    <s v="Tech"/>
    <s v="SMB"/>
    <s v="ContactMatcher"/>
    <s v="UYM0IYAETS"/>
    <n v="8.32"/>
    <n v="5"/>
    <n v="0.2"/>
    <n v="2.8079999999999998"/>
    <x v="0"/>
    <n v="5.5119999999999996"/>
    <n v="1.6535999999999997"/>
  </r>
  <r>
    <n v="6792"/>
    <s v="AMER-2022-162348"/>
    <d v="2022-11-11T00:00:00"/>
    <n v="20221111"/>
    <s v="Bella Hodges"/>
    <s v="United States"/>
    <s v="Houston"/>
    <s v="AMER"/>
    <s v="NAMER"/>
    <s v="Cisco Systems"/>
    <x v="42"/>
    <s v="Tech"/>
    <s v="Enterprise"/>
    <s v="SaaS Connector Pack"/>
    <s v="YDIRLTXSLD"/>
    <n v="9.98"/>
    <n v="1"/>
    <n v="0"/>
    <n v="2.7944"/>
    <x v="0"/>
    <n v="7.1856"/>
    <n v="2.1556799999999998"/>
  </r>
  <r>
    <n v="6793"/>
    <s v="EMEA-2020-141005"/>
    <d v="2020-08-15T00:00:00"/>
    <n v="20200815"/>
    <s v="Jacob Vaughan"/>
    <s v="Saudi Arabia"/>
    <s v="Jeddah"/>
    <s v="EMEA"/>
    <s v="MEA"/>
    <s v="BNP Paribas"/>
    <x v="3"/>
    <s v="Finance"/>
    <s v="SMB"/>
    <s v="ContactMatcher"/>
    <s v="SWUCBZYSIH"/>
    <n v="62.94"/>
    <n v="3"/>
    <n v="0"/>
    <n v="30.211200000000002"/>
    <x v="9"/>
    <n v="32.7287999999999"/>
    <n v="9.8186399999999701"/>
  </r>
  <r>
    <n v="6794"/>
    <s v="APJ-2021-145394"/>
    <d v="2021-11-16T00:00:00"/>
    <n v="20211116"/>
    <s v="Molly Rutherford"/>
    <s v="Australia"/>
    <s v="Sydney"/>
    <s v="APJ"/>
    <s v="ANZ"/>
    <s v="PepsiCo"/>
    <x v="88"/>
    <s v="Consumer Products"/>
    <s v="Strategic"/>
    <s v="Marketing Suite - Gold"/>
    <s v="6EB6AVZP7V"/>
    <n v="21.488"/>
    <n v="2"/>
    <n v="0.2"/>
    <n v="1.6115999999999999"/>
    <x v="6"/>
    <n v="19.8764"/>
    <n v="5.9629199999999996"/>
  </r>
  <r>
    <n v="6797"/>
    <s v="APJ-2021-168809"/>
    <d v="2021-08-25T00:00:00"/>
    <n v="20210825"/>
    <s v="Connor Roberts"/>
    <s v="Japan"/>
    <s v="Tokyo"/>
    <s v="APJ"/>
    <s v="JAPN"/>
    <s v="PepsiCo"/>
    <x v="88"/>
    <s v="Consumer Products"/>
    <s v="SMB"/>
    <s v="SaaS Connector Pack"/>
    <s v="52ODOD1G3N"/>
    <n v="20.103999999999999"/>
    <n v="2"/>
    <n v="0.6"/>
    <n v="-16.585799999999999"/>
    <x v="37"/>
    <n v="36.689799999999998"/>
    <n v="11.006939999999998"/>
  </r>
  <r>
    <n v="6800"/>
    <s v="AMER-2022-109827"/>
    <d v="2022-12-26T00:00:00"/>
    <n v="20221226"/>
    <s v="Molly Mitchell"/>
    <s v="Chile"/>
    <s v="Santiago"/>
    <s v="AMER"/>
    <s v="LATAM"/>
    <s v="Safeway"/>
    <x v="98"/>
    <s v="Retail"/>
    <s v="Strategic"/>
    <s v="ContactMatcher"/>
    <s v="H6PTSCOO61"/>
    <n v="35.445"/>
    <n v="1"/>
    <n v="0.5"/>
    <n v="-24.102599999999999"/>
    <x v="5"/>
    <n v="59.547600000000003"/>
    <n v="17.864280000000001"/>
  </r>
  <r>
    <n v="6805"/>
    <s v="AMER-2020-152233"/>
    <d v="2020-10-05T00:00:00"/>
    <n v="20201005"/>
    <s v="Kimberly Newman"/>
    <s v="United States"/>
    <s v="Phoenix"/>
    <s v="AMER"/>
    <s v="NAMER"/>
    <s v="Amazon"/>
    <x v="44"/>
    <s v="Tech"/>
    <s v="SMB"/>
    <s v="Data Smasher"/>
    <s v="8XFP32ZODM"/>
    <n v="99.98"/>
    <n v="2"/>
    <n v="0"/>
    <n v="34.993000000000002"/>
    <x v="18"/>
    <n v="64.986999999999995"/>
    <n v="19.496099999999998"/>
  </r>
  <r>
    <n v="6806"/>
    <s v="EMEA-2020-125682"/>
    <d v="2020-11-22T00:00:00"/>
    <n v="20201122"/>
    <s v="Blake Reid"/>
    <s v="Finland"/>
    <s v="Helsinki"/>
    <s v="EMEA"/>
    <s v="NOR"/>
    <s v="BNP Paribas"/>
    <x v="3"/>
    <s v="Finance"/>
    <s v="Strategic"/>
    <s v="Support"/>
    <s v="PBIIKKFRJY"/>
    <n v="9.9600000000000009"/>
    <n v="2"/>
    <n v="0"/>
    <n v="4.8803999999999998"/>
    <x v="7"/>
    <n v="5.0796000000000001"/>
    <n v="1.5238799999999999"/>
  </r>
  <r>
    <n v="6807"/>
    <s v="AMER-2023-162880"/>
    <d v="2023-12-26T00:00:00"/>
    <n v="20231226"/>
    <s v="Ella Lawrence"/>
    <s v="Canada"/>
    <s v="Victoria"/>
    <s v="AMER"/>
    <s v="NAMER"/>
    <s v="UnitedHealth Group"/>
    <x v="81"/>
    <s v="Healthcare"/>
    <s v="Strategic"/>
    <s v="ContactMatcher"/>
    <s v="ZS7Q9H3AJZ"/>
    <n v="3.8559999999999999"/>
    <n v="1"/>
    <n v="0.2"/>
    <n v="1.3977999999999999"/>
    <x v="22"/>
    <n v="2.4581999999999899"/>
    <n v="0.73745999999999701"/>
  </r>
  <r>
    <n v="6808"/>
    <s v="APJ-2021-128125"/>
    <d v="2021-03-31T00:00:00"/>
    <n v="20210331"/>
    <s v="Hannah Sanderson"/>
    <s v="Japan"/>
    <s v="Tokyo"/>
    <s v="APJ"/>
    <s v="JAPN"/>
    <s v="Verizon Communications"/>
    <x v="32"/>
    <s v="Communications"/>
    <s v="Strategic"/>
    <s v="Support"/>
    <s v="1P5MVIOSG5"/>
    <n v="98.376000000000005"/>
    <n v="3"/>
    <n v="0.2"/>
    <n v="35.661299999999997"/>
    <x v="29"/>
    <n v="62.714700000000001"/>
    <n v="18.814409999999999"/>
  </r>
  <r>
    <n v="6810"/>
    <s v="EMEA-2023-156237"/>
    <d v="2023-09-15T00:00:00"/>
    <n v="20230915"/>
    <s v="Lisa Wilkins"/>
    <s v="France"/>
    <s v="Paris"/>
    <s v="EMEA"/>
    <s v="EU-WEST"/>
    <s v="Bank of America Corp."/>
    <x v="22"/>
    <s v="Finance"/>
    <s v="SMB"/>
    <s v="ContactMatcher"/>
    <s v="GSV4IQRDNS"/>
    <n v="3.8820000000000001"/>
    <n v="2"/>
    <n v="0.7"/>
    <n v="-2.5880000000000001"/>
    <x v="15"/>
    <n v="6.47"/>
    <n v="1.9409999999999998"/>
  </r>
  <r>
    <n v="6816"/>
    <s v="AMER-2020-144414"/>
    <d v="2020-06-17T00:00:00"/>
    <n v="20200617"/>
    <s v="Una Avery"/>
    <s v="Canada"/>
    <s v="Toronto"/>
    <s v="AMER"/>
    <s v="NAMER"/>
    <s v="Ford Motor"/>
    <x v="72"/>
    <s v="Manufacturing"/>
    <s v="SMB"/>
    <s v="SaaS Connector Pack"/>
    <s v="JA6BPXNYEF"/>
    <n v="6.24"/>
    <n v="3"/>
    <n v="0"/>
    <n v="2.6208"/>
    <x v="3"/>
    <n v="3.6192000000000002"/>
    <n v="1.0857600000000001"/>
  </r>
  <r>
    <n v="6819"/>
    <s v="APJ-2023-163860"/>
    <d v="2023-12-29T00:00:00"/>
    <n v="20231229"/>
    <s v="Molly Grant"/>
    <s v="Australia"/>
    <s v="Adelaide"/>
    <s v="APJ"/>
    <s v="ANZ"/>
    <s v="Itochu"/>
    <x v="33"/>
    <s v="Finance"/>
    <s v="Strategic"/>
    <s v="ContactMatcher"/>
    <s v="FKRU063J5V"/>
    <n v="1.68"/>
    <n v="5"/>
    <n v="0.8"/>
    <n v="-2.6880000000000002"/>
    <x v="22"/>
    <n v="4.3680000000000003"/>
    <n v="1.3104"/>
  </r>
  <r>
    <n v="6823"/>
    <s v="AMER-2023-115609"/>
    <d v="2023-11-03T00:00:00"/>
    <n v="20231103"/>
    <s v="Faith Campbell"/>
    <s v="United States"/>
    <s v="New York City"/>
    <s v="AMER"/>
    <s v="NAMER"/>
    <s v="Allstate"/>
    <x v="61"/>
    <s v="Finance"/>
    <s v="SMB"/>
    <s v="OneView"/>
    <s v="9JCOG74VWD"/>
    <n v="168.1"/>
    <n v="5"/>
    <n v="0"/>
    <n v="43.706000000000003"/>
    <x v="23"/>
    <n v="124.393999999999"/>
    <n v="37.318199999999699"/>
  </r>
  <r>
    <n v="6824"/>
    <s v="EMEA-2021-154291"/>
    <d v="2021-07-25T00:00:00"/>
    <n v="20210725"/>
    <s v="Rose Hill"/>
    <s v="Portugal"/>
    <s v="Porto"/>
    <s v="EMEA"/>
    <s v="EU-WEST"/>
    <s v="Bank of America Corp."/>
    <x v="22"/>
    <s v="Finance"/>
    <s v="Strategic"/>
    <s v="SaaS Connector Pack - Gold"/>
    <s v="6F2SNWVIDO"/>
    <n v="98.46"/>
    <n v="9"/>
    <n v="0"/>
    <n v="49.23"/>
    <x v="38"/>
    <n v="49.23"/>
    <n v="14.768999999999998"/>
  </r>
  <r>
    <n v="6826"/>
    <s v="APJ-2022-118689"/>
    <d v="2022-10-03T00:00:00"/>
    <n v="20221003"/>
    <s v="Nicholas Skinner"/>
    <s v="India"/>
    <s v="Mumbai"/>
    <s v="APJ"/>
    <s v="IND"/>
    <s v="Coca-Cola"/>
    <x v="87"/>
    <s v="Consumer Products"/>
    <s v="Strategic"/>
    <s v="Marketing Suite - Gold"/>
    <s v="SYKUW3XU6W"/>
    <n v="32.479999999999997"/>
    <n v="2"/>
    <n v="0"/>
    <n v="4.8719999999999999"/>
    <x v="32"/>
    <n v="27.607999999999901"/>
    <n v="8.2823999999999707"/>
  </r>
  <r>
    <n v="6831"/>
    <s v="EMEA-2022-140438"/>
    <d v="2022-12-25T00:00:00"/>
    <n v="20221225"/>
    <s v="Diana Black"/>
    <s v="United Kingdom"/>
    <s v="London"/>
    <s v="EMEA"/>
    <s v="UKIR"/>
    <s v="Allstate"/>
    <x v="61"/>
    <s v="Finance"/>
    <s v="Strategic"/>
    <s v="Site Analytics"/>
    <s v="JZ89NKNO8Y"/>
    <n v="197.97"/>
    <n v="3"/>
    <n v="0"/>
    <n v="53.451900000000002"/>
    <x v="5"/>
    <n v="144.5181"/>
    <n v="43.355429999999998"/>
  </r>
  <r>
    <n v="6832"/>
    <s v="EMEA-2023-123204"/>
    <d v="2023-07-22T00:00:00"/>
    <n v="20230722"/>
    <s v="Deirdre Ogden"/>
    <s v="United Kingdom"/>
    <s v="London"/>
    <s v="EMEA"/>
    <s v="UKIR"/>
    <s v="Goldman Sachs Group"/>
    <x v="70"/>
    <s v="Finance"/>
    <s v="SMB"/>
    <s v="OneView"/>
    <s v="1YJNAC1H1J"/>
    <n v="17.48"/>
    <n v="4"/>
    <n v="0"/>
    <n v="4.5448000000000004"/>
    <x v="10"/>
    <n v="12.9352"/>
    <n v="3.88056"/>
  </r>
  <r>
    <n v="6833"/>
    <s v="APJ-2021-112522"/>
    <d v="2021-10-10T00:00:00"/>
    <n v="20211010"/>
    <s v="Kevin Welch"/>
    <s v="Australia"/>
    <s v="Sydney"/>
    <s v="APJ"/>
    <s v="ANZ"/>
    <s v="McKesson"/>
    <x v="12"/>
    <s v="Consumer Products"/>
    <s v="SMB"/>
    <s v="ChatBot Plugin"/>
    <s v="E4SM1TQ592"/>
    <n v="8.016"/>
    <n v="3"/>
    <n v="0.2"/>
    <n v="1.002"/>
    <x v="2"/>
    <n v="7.0140000000000002"/>
    <n v="2.1042000000000001"/>
  </r>
  <r>
    <n v="6834"/>
    <s v="AMER-2022-153101"/>
    <d v="2022-09-09T00:00:00"/>
    <n v="20220909"/>
    <s v="Trevor Simpson"/>
    <s v="United States"/>
    <s v="Atlanta"/>
    <s v="AMER"/>
    <s v="NAMER"/>
    <s v="Pemex"/>
    <x v="18"/>
    <s v="Energy"/>
    <s v="SMB"/>
    <s v="ContactMatcher"/>
    <s v="VZ9KQ1Y5RT"/>
    <n v="146.04"/>
    <n v="1"/>
    <n v="0.2"/>
    <n v="-12.778499999999999"/>
    <x v="21"/>
    <n v="158.8185"/>
    <n v="47.64555"/>
  </r>
  <r>
    <n v="6835"/>
    <s v="AMER-2022-142615"/>
    <d v="2022-11-21T00:00:00"/>
    <n v="20221121"/>
    <s v="James Terry"/>
    <s v="United States"/>
    <s v="Alexandria"/>
    <s v="AMER"/>
    <s v="NAMER"/>
    <s v="BNP Paribas"/>
    <x v="3"/>
    <s v="Finance"/>
    <s v="Strategic"/>
    <s v="Data Smasher"/>
    <s v="NVHJZRSVFJ"/>
    <n v="27.88"/>
    <n v="2"/>
    <n v="0"/>
    <n v="3.9032"/>
    <x v="0"/>
    <n v="23.976799999999901"/>
    <n v="7.1930399999999706"/>
  </r>
  <r>
    <n v="6836"/>
    <s v="AMER-2023-142643"/>
    <d v="2023-10-16T00:00:00"/>
    <n v="20231016"/>
    <s v="Richard Carr"/>
    <s v="United States"/>
    <s v="Nashville"/>
    <s v="AMER"/>
    <s v="NAMER"/>
    <s v="Petrobras"/>
    <x v="85"/>
    <s v="Energy"/>
    <s v="Strategic"/>
    <s v="FinanceHub"/>
    <s v="TMRJ7C9CDJ"/>
    <n v="152.65"/>
    <n v="5"/>
    <n v="0"/>
    <n v="70.218999999999994"/>
    <x v="13"/>
    <n v="82.430999999999997"/>
    <n v="24.729299999999999"/>
  </r>
  <r>
    <n v="6838"/>
    <s v="AMER-2021-116260"/>
    <d v="2021-07-06T00:00:00"/>
    <n v="20210706"/>
    <s v="Emily Blake"/>
    <s v="Argentina"/>
    <s v="Buenos Aires"/>
    <s v="AMER"/>
    <s v="LATAM"/>
    <s v="Comcast"/>
    <x v="51"/>
    <s v="Communications"/>
    <s v="Strategic"/>
    <s v="ChatBot Plugin"/>
    <s v="IXTV7X40L4"/>
    <n v="11.12"/>
    <n v="4"/>
    <n v="0"/>
    <n v="2.8912"/>
    <x v="38"/>
    <n v="8.2287999999999997"/>
    <n v="2.4686399999999997"/>
  </r>
  <r>
    <n v="6839"/>
    <s v="AMER-2023-107517"/>
    <d v="2023-02-06T00:00:00"/>
    <n v="20230206"/>
    <s v="Julian Glover"/>
    <s v="United States"/>
    <s v="Springfield"/>
    <s v="AMER"/>
    <s v="NAMER"/>
    <s v="Fannie Mae"/>
    <x v="27"/>
    <s v="Finance"/>
    <s v="Strategic"/>
    <s v="OneView"/>
    <s v="JWBZDAC21O"/>
    <n v="1640.7"/>
    <n v="5"/>
    <n v="0"/>
    <n v="459.39600000000002"/>
    <x v="31"/>
    <n v="1181.3040000000001"/>
    <n v="354.39120000000003"/>
  </r>
  <r>
    <n v="6841"/>
    <s v="AMER-2021-166338"/>
    <d v="2021-12-06T00:00:00"/>
    <n v="20211206"/>
    <s v="Alexandra Sharp"/>
    <s v="Mexico"/>
    <s v="Tijuana"/>
    <s v="AMER"/>
    <s v="LATAM"/>
    <s v="Caterpillar"/>
    <x v="95"/>
    <s v="Manufacturing"/>
    <s v="Enterprise"/>
    <s v="ContactMatcher"/>
    <s v="8AEL5BLW98"/>
    <n v="14.832000000000001"/>
    <n v="3"/>
    <n v="0.7"/>
    <n v="-10.382400000000001"/>
    <x v="14"/>
    <n v="25.214400000000001"/>
    <n v="7.5643200000000004"/>
  </r>
  <r>
    <n v="6842"/>
    <s v="EMEA-2022-123946"/>
    <d v="2022-09-13T00:00:00"/>
    <n v="20220913"/>
    <s v="Carolyn Dowd"/>
    <s v="Spain"/>
    <s v="Barcelona"/>
    <s v="EMEA"/>
    <s v="EU-WEST"/>
    <s v="Nestle"/>
    <x v="38"/>
    <s v="Consumer Products"/>
    <s v="Strategic"/>
    <s v="Data Smasher"/>
    <s v="53MHLNAAMC"/>
    <n v="20.7"/>
    <n v="3"/>
    <n v="0"/>
    <n v="1.6559999999999999"/>
    <x v="21"/>
    <n v="19.044"/>
    <n v="5.7131999999999996"/>
  </r>
  <r>
    <n v="6846"/>
    <s v="AMER-2020-147543"/>
    <d v="2020-07-06T00:00:00"/>
    <n v="20200706"/>
    <s v="Natalie Newman"/>
    <s v="United States"/>
    <s v="Raleigh"/>
    <s v="AMER"/>
    <s v="NAMER"/>
    <s v="Nestle"/>
    <x v="38"/>
    <s v="Consumer Products"/>
    <s v="Enterprise"/>
    <s v="FinanceHub"/>
    <s v="YBDF2C7QM7"/>
    <n v="478.48"/>
    <n v="2"/>
    <n v="0.2"/>
    <n v="47.847999999999999"/>
    <x v="39"/>
    <n v="430.63200000000001"/>
    <n v="129.18959999999998"/>
  </r>
  <r>
    <n v="6847"/>
    <s v="AMER-2022-159093"/>
    <d v="2022-05-10T00:00:00"/>
    <n v="20220510"/>
    <s v="Karen Welch"/>
    <s v="United States"/>
    <s v="Raleigh"/>
    <s v="AMER"/>
    <s v="NAMER"/>
    <s v="Volkswagen"/>
    <x v="58"/>
    <s v="Manufacturing"/>
    <s v="Strategic"/>
    <s v="Support"/>
    <s v="824JNSTZNK"/>
    <n v="32.04"/>
    <n v="4"/>
    <n v="0"/>
    <n v="14.417999999999999"/>
    <x v="35"/>
    <n v="17.622"/>
    <n v="5.2866"/>
  </r>
  <r>
    <n v="6848"/>
    <s v="AMER-2022-162110"/>
    <d v="2022-07-19T00:00:00"/>
    <n v="20220719"/>
    <s v="Stewart Marshall"/>
    <s v="Chile"/>
    <s v="Santiago"/>
    <s v="AMER"/>
    <s v="LATAM"/>
    <s v="Daimler"/>
    <x v="34"/>
    <s v="Transportation"/>
    <s v="SMB"/>
    <s v="Site Analytics"/>
    <s v="FOL9EEP2DR"/>
    <n v="55.991999999999997"/>
    <n v="1"/>
    <n v="0.2"/>
    <n v="3.4994999999999998"/>
    <x v="16"/>
    <n v="52.4925"/>
    <n v="15.74775"/>
  </r>
  <r>
    <n v="6849"/>
    <s v="APJ-2022-163461"/>
    <d v="2022-06-19T00:00:00"/>
    <n v="20220619"/>
    <s v="Warren Butler"/>
    <s v="Australia"/>
    <s v="Melbourne"/>
    <s v="APJ"/>
    <s v="ANZ"/>
    <s v="Aviva"/>
    <x v="24"/>
    <s v="Finance"/>
    <s v="SMB"/>
    <s v="Support"/>
    <s v="T5N75P1XBB"/>
    <n v="76.864000000000004"/>
    <n v="2"/>
    <n v="0.2"/>
    <n v="26.9024"/>
    <x v="1"/>
    <n v="49.961599999999997"/>
    <n v="14.988479999999999"/>
  </r>
  <r>
    <n v="6850"/>
    <s v="AMER-2020-101462"/>
    <d v="2020-04-20T00:00:00"/>
    <n v="20200420"/>
    <s v="Irene Johnston"/>
    <s v="United States"/>
    <s v="Raleigh"/>
    <s v="AMER"/>
    <s v="NAMER"/>
    <s v="Walt Disney"/>
    <x v="91"/>
    <s v="Communications"/>
    <s v="SMB"/>
    <s v="SaaS Connector Pack"/>
    <s v="9A6FU3L3XD"/>
    <n v="59.92"/>
    <n v="4"/>
    <n v="0"/>
    <n v="27.563199999999998"/>
    <x v="41"/>
    <n v="32.3568"/>
    <n v="9.7070399999999992"/>
  </r>
  <r>
    <n v="6851"/>
    <s v="EMEA-2022-100461"/>
    <d v="2022-01-08T00:00:00"/>
    <n v="20220108"/>
    <s v="Keith Coleman"/>
    <s v="Italy"/>
    <s v="Rome"/>
    <s v="EMEA"/>
    <s v="EU"/>
    <s v="Exxon Mobil"/>
    <x v="83"/>
    <s v="Energy"/>
    <s v="Strategic"/>
    <s v="Marketing Suite"/>
    <s v="2J00QTNI1W"/>
    <n v="1565.88"/>
    <n v="6"/>
    <n v="0"/>
    <n v="407.12880000000001"/>
    <x v="12"/>
    <n v="1158.7511999999999"/>
    <n v="347.62535999999994"/>
  </r>
  <r>
    <n v="6853"/>
    <s v="EMEA-2023-162670"/>
    <d v="2023-12-24T00:00:00"/>
    <n v="20231224"/>
    <s v="Benjamin Bower"/>
    <s v="United Arab Emirates"/>
    <s v="Abu Dhabi"/>
    <s v="EMEA"/>
    <s v="MEA"/>
    <s v="Fannie Mae"/>
    <x v="27"/>
    <s v="Finance"/>
    <s v="Strategic"/>
    <s v="Marketing Suite - Gold"/>
    <s v="H3Y3YVLXRV"/>
    <n v="62.04"/>
    <n v="4"/>
    <n v="0"/>
    <n v="17.371200000000002"/>
    <x v="22"/>
    <n v="44.668799999999997"/>
    <n v="13.400639999999999"/>
  </r>
  <r>
    <n v="6858"/>
    <s v="AMER-2023-128965"/>
    <d v="2023-04-18T00:00:00"/>
    <n v="20230418"/>
    <s v="Lisa Wilkins"/>
    <s v="United States"/>
    <s v="Raleigh"/>
    <s v="AMER"/>
    <s v="NAMER"/>
    <s v="Bank of America Corp."/>
    <x v="22"/>
    <s v="Finance"/>
    <s v="SMB"/>
    <s v="Support"/>
    <s v="MU7P9F0TWW"/>
    <n v="28.14"/>
    <n v="3"/>
    <n v="0"/>
    <n v="13.507199999999999"/>
    <x v="4"/>
    <n v="14.6328"/>
    <n v="4.3898399999999995"/>
  </r>
  <r>
    <n v="6864"/>
    <s v="APJ-2023-138618"/>
    <d v="2023-12-02T00:00:00"/>
    <n v="20231202"/>
    <s v="Sam Alsop"/>
    <s v="Japan"/>
    <s v="Osaka"/>
    <s v="APJ"/>
    <s v="JAPN"/>
    <s v="Petrobras"/>
    <x v="85"/>
    <s v="Energy"/>
    <s v="Strategic"/>
    <s v="Support"/>
    <s v="X72LO9BK96"/>
    <n v="10.368"/>
    <n v="2"/>
    <n v="0.2"/>
    <n v="3.6288"/>
    <x v="22"/>
    <n v="6.7392000000000003"/>
    <n v="2.02176"/>
  </r>
  <r>
    <n v="6865"/>
    <s v="AMER-2022-126452"/>
    <d v="2022-08-22T00:00:00"/>
    <n v="20220822"/>
    <s v="Madeleine Cameron"/>
    <s v="United States"/>
    <s v="New York City"/>
    <s v="AMER"/>
    <s v="NAMER"/>
    <s v="Marathon Petroleum"/>
    <x v="80"/>
    <s v="Energy"/>
    <s v="Strategic"/>
    <s v="ContactMatcher"/>
    <s v="3O8WXCGFQW"/>
    <n v="12.672000000000001"/>
    <n v="2"/>
    <n v="0.2"/>
    <n v="4.7519999999999998"/>
    <x v="28"/>
    <n v="7.92"/>
    <n v="2.3759999999999999"/>
  </r>
  <r>
    <n v="6872"/>
    <s v="APJ-2022-145009"/>
    <d v="2022-12-06T00:00:00"/>
    <n v="20221206"/>
    <s v="Gordon Bower"/>
    <s v="Australia"/>
    <s v="Sydney"/>
    <s v="APJ"/>
    <s v="ANZ"/>
    <s v="Verizon Communications"/>
    <x v="32"/>
    <s v="Communications"/>
    <s v="Strategic"/>
    <s v="FinanceHub"/>
    <s v="9976EHKRHK"/>
    <n v="11.952"/>
    <n v="3"/>
    <n v="0.2"/>
    <n v="3.8843999999999999"/>
    <x v="5"/>
    <n v="8.0676000000000005"/>
    <n v="2.42028"/>
  </r>
  <r>
    <n v="6873"/>
    <s v="AMER-2021-162544"/>
    <d v="2021-12-16T00:00:00"/>
    <n v="20211216"/>
    <s v="Dylan Dowd"/>
    <s v="Canada"/>
    <s v="Toronto"/>
    <s v="AMER"/>
    <s v="NAMER"/>
    <s v="Comcast"/>
    <x v="51"/>
    <s v="Communications"/>
    <s v="SMB"/>
    <s v="Support"/>
    <s v="T1A8CAMMOC"/>
    <n v="4.9800000000000004"/>
    <n v="1"/>
    <n v="0"/>
    <n v="2.3405999999999998"/>
    <x v="14"/>
    <n v="2.6394000000000002"/>
    <n v="0.79182000000000008"/>
  </r>
  <r>
    <n v="6874"/>
    <s v="APJ-2020-124394"/>
    <d v="2020-10-17T00:00:00"/>
    <n v="20201017"/>
    <s v="Neil Gill"/>
    <s v="Japan"/>
    <s v="Saitama"/>
    <s v="APJ"/>
    <s v="JAPN"/>
    <s v="Intel"/>
    <x v="14"/>
    <s v="Tech"/>
    <s v="SMB"/>
    <s v="ContactMatcher"/>
    <s v="VX687WANUN"/>
    <n v="10.78"/>
    <n v="5"/>
    <n v="0.8"/>
    <n v="-17.248000000000001"/>
    <x v="18"/>
    <n v="28.027999999999999"/>
    <n v="8.4083999999999985"/>
  </r>
  <r>
    <n v="6876"/>
    <s v="EMEA-2022-121013"/>
    <d v="2022-09-06T00:00:00"/>
    <n v="20220906"/>
    <s v="Faith Robertson"/>
    <s v="Spain"/>
    <s v="Valencia"/>
    <s v="EMEA"/>
    <s v="EU-WEST"/>
    <s v="Anthem"/>
    <x v="84"/>
    <s v="Healthcare"/>
    <s v="SMB"/>
    <s v="FinanceHub"/>
    <s v="ZOGF7DYSTG"/>
    <n v="25.06"/>
    <n v="2"/>
    <n v="0"/>
    <n v="11.7782"/>
    <x v="21"/>
    <n v="13.281799999999899"/>
    <n v="3.9845399999999698"/>
  </r>
  <r>
    <n v="6878"/>
    <s v="APJ-2021-123918"/>
    <d v="2021-10-15T00:00:00"/>
    <n v="20211015"/>
    <s v="Nathan Bell"/>
    <s v="Japan"/>
    <s v="Aichi"/>
    <s v="APJ"/>
    <s v="JAPN"/>
    <s v="Chevron"/>
    <x v="0"/>
    <s v="Energy"/>
    <s v="SMB"/>
    <s v="SaaS Connector Pack"/>
    <s v="B3WRIJFQAP"/>
    <n v="131.376"/>
    <n v="6"/>
    <n v="0.6"/>
    <n v="-95.247600000000006"/>
    <x v="2"/>
    <n v="226.62360000000001"/>
    <n v="67.987080000000006"/>
  </r>
  <r>
    <n v="6880"/>
    <s v="AMER-2021-137113"/>
    <d v="2021-12-01T00:00:00"/>
    <n v="20211201"/>
    <s v="Paul MacDonald"/>
    <s v="Canada"/>
    <s v="Toronto"/>
    <s v="AMER"/>
    <s v="NAMER"/>
    <s v="Johnson &amp; Johnson"/>
    <x v="53"/>
    <s v="Healthcare"/>
    <s v="Enterprise"/>
    <s v="FinanceHub"/>
    <s v="BYYAC9CMM6"/>
    <n v="2003.92"/>
    <n v="5"/>
    <n v="0.2"/>
    <n v="125.245"/>
    <x v="14"/>
    <n v="1878.675"/>
    <n v="563.60249999999996"/>
  </r>
  <r>
    <n v="6885"/>
    <s v="EMEA-2021-120677"/>
    <d v="2021-05-31T00:00:00"/>
    <n v="20210531"/>
    <s v="Zoe Ferguson"/>
    <s v="Luxembourg"/>
    <s v="Luxembourg"/>
    <s v="EMEA"/>
    <s v="EU-WEST"/>
    <s v="Cigna"/>
    <x v="69"/>
    <s v="Healthcare"/>
    <s v="SMB"/>
    <s v="FinanceHub"/>
    <s v="2H0ELBB2IK"/>
    <n v="2567.84"/>
    <n v="8"/>
    <n v="0"/>
    <n v="770.35199999999998"/>
    <x v="33"/>
    <n v="1797.4880000000001"/>
    <n v="539.24639999999999"/>
  </r>
  <r>
    <n v="6886"/>
    <s v="AMER-2023-123036"/>
    <d v="2023-09-11T00:00:00"/>
    <n v="20230911"/>
    <s v="Steven Coleman"/>
    <s v="Mexico"/>
    <s v="Toluca"/>
    <s v="AMER"/>
    <s v="LATAM"/>
    <s v="American Express"/>
    <x v="55"/>
    <s v="Finance"/>
    <s v="SMB"/>
    <s v="Data Smasher"/>
    <s v="1ZI6RBMG37"/>
    <n v="37.055999999999997"/>
    <n v="4"/>
    <n v="0.2"/>
    <n v="8.8008000000000006"/>
    <x v="15"/>
    <n v="28.255199999999899"/>
    <n v="8.476559999999969"/>
  </r>
  <r>
    <n v="6888"/>
    <s v="AMER-2023-120222"/>
    <d v="2023-04-26T00:00:00"/>
    <n v="20230426"/>
    <s v="Carol Edmunds"/>
    <s v="United States"/>
    <s v="New York City"/>
    <s v="AMER"/>
    <s v="NAMER"/>
    <s v="Aetna"/>
    <x v="28"/>
    <s v="Healthcare"/>
    <s v="SMB"/>
    <s v="Support"/>
    <s v="Z5XKEHMNSK"/>
    <n v="19.05"/>
    <n v="3"/>
    <n v="0"/>
    <n v="8.7629999999999999"/>
    <x v="4"/>
    <n v="10.287000000000001"/>
    <n v="3.0861000000000001"/>
  </r>
  <r>
    <n v="6890"/>
    <s v="EMEA-2023-164756"/>
    <d v="2023-09-19T00:00:00"/>
    <n v="20230919"/>
    <s v="Edward Wilkins"/>
    <s v="Finland"/>
    <s v="Espoo"/>
    <s v="EMEA"/>
    <s v="NOR"/>
    <s v="American Express"/>
    <x v="55"/>
    <s v="Finance"/>
    <s v="Strategic"/>
    <s v="Site Analytics"/>
    <s v="64L942WPJK"/>
    <n v="95.68"/>
    <n v="8"/>
    <n v="0"/>
    <n v="26.790400000000002"/>
    <x v="15"/>
    <n v="68.889600000000002"/>
    <n v="20.666879999999999"/>
  </r>
  <r>
    <n v="6898"/>
    <s v="AMER-2023-122028"/>
    <d v="2023-08-19T00:00:00"/>
    <n v="20230819"/>
    <s v="Evan Ince"/>
    <s v="Mexico"/>
    <s v="Tijuana"/>
    <s v="AMER"/>
    <s v="LATAM"/>
    <s v="Banco Santander"/>
    <x v="17"/>
    <s v="Finance"/>
    <s v="SMB"/>
    <s v="ContactMatcher"/>
    <s v="CKISMPUBD3"/>
    <n v="10.782"/>
    <n v="3"/>
    <n v="0.7"/>
    <n v="-7.9067999999999996"/>
    <x v="43"/>
    <n v="18.688800000000001"/>
    <n v="5.6066399999999996"/>
  </r>
  <r>
    <n v="6899"/>
    <s v="APJ-2021-165512"/>
    <d v="2021-05-24T00:00:00"/>
    <n v="20210524"/>
    <s v="Simon Hart"/>
    <s v="Australia"/>
    <s v="Wollongong"/>
    <s v="APJ"/>
    <s v="ANZ"/>
    <s v="Nestle"/>
    <x v="38"/>
    <s v="Consumer Products"/>
    <s v="SMB"/>
    <s v="FinanceHub"/>
    <s v="TD7G78KWAQ"/>
    <n v="602.65099999999995"/>
    <n v="7"/>
    <n v="0.3"/>
    <n v="-163.57669999999999"/>
    <x v="33"/>
    <n v="766.227699999999"/>
    <n v="229.8683099999997"/>
  </r>
  <r>
    <n v="6901"/>
    <s v="EMEA-2021-140557"/>
    <d v="2021-09-07T00:00:00"/>
    <n v="20210907"/>
    <s v="Diane Metcalfe"/>
    <s v="United Kingdom"/>
    <s v="London"/>
    <s v="EMEA"/>
    <s v="UKIR"/>
    <s v="Itochu"/>
    <x v="33"/>
    <s v="Finance"/>
    <s v="Enterprise"/>
    <s v="Data Smasher"/>
    <s v="DTXYVWMYBA"/>
    <n v="559.92999999999995"/>
    <n v="7"/>
    <n v="0"/>
    <n v="167.97900000000001"/>
    <x v="11"/>
    <n v="391.950999999999"/>
    <n v="117.58529999999969"/>
  </r>
  <r>
    <n v="6902"/>
    <s v="AMER-2023-135013"/>
    <d v="2023-07-25T00:00:00"/>
    <n v="20230725"/>
    <s v="Justin Carr"/>
    <s v="United States"/>
    <s v="Henderson"/>
    <s v="AMER"/>
    <s v="NAMER"/>
    <s v="ConocoPhillips"/>
    <x v="75"/>
    <s v="Energy"/>
    <s v="Strategic"/>
    <s v="Alchemy"/>
    <s v="OD04Z7T7XM"/>
    <n v="2399.96"/>
    <n v="5"/>
    <n v="0.2"/>
    <n v="839.98599999999999"/>
    <x v="10"/>
    <n v="1559.9739999999999"/>
    <n v="467.99219999999997"/>
  </r>
  <r>
    <n v="6903"/>
    <s v="APJ-2023-111220"/>
    <d v="2023-09-03T00:00:00"/>
    <n v="20230903"/>
    <s v="Amelia Kelly"/>
    <s v="Australia"/>
    <s v="Sydney"/>
    <s v="APJ"/>
    <s v="ANZ"/>
    <s v="Anthem"/>
    <x v="84"/>
    <s v="Healthcare"/>
    <s v="Strategic"/>
    <s v="Storage"/>
    <s v="QMCDTZ6CLC"/>
    <n v="16"/>
    <n v="4"/>
    <n v="0.2"/>
    <n v="5.6"/>
    <x v="15"/>
    <n v="10.4"/>
    <n v="3.12"/>
  </r>
  <r>
    <n v="6906"/>
    <s v="AMER-2023-149006"/>
    <d v="2023-12-07T00:00:00"/>
    <n v="20231207"/>
    <s v="Lucas Kerr"/>
    <s v="United States"/>
    <s v="Detroit"/>
    <s v="AMER"/>
    <s v="NAMER"/>
    <s v="Philip Morris International"/>
    <x v="39"/>
    <s v="Consumer Products"/>
    <s v="Strategic"/>
    <s v="Marketing Suite - Gold"/>
    <s v="KPA0MECF4V"/>
    <n v="10.68"/>
    <n v="1"/>
    <n v="0"/>
    <n v="2.8835999999999999"/>
    <x v="22"/>
    <n v="7.7964000000000002"/>
    <n v="2.3389199999999999"/>
  </r>
  <r>
    <n v="6907"/>
    <s v="AMER-2023-149468"/>
    <d v="2023-05-21T00:00:00"/>
    <n v="20230521"/>
    <s v="Fiona Nolan"/>
    <s v="Brazil"/>
    <s v="Belo Horizonte"/>
    <s v="AMER"/>
    <s v="LATAM"/>
    <s v="Sony"/>
    <x v="20"/>
    <s v="Tech"/>
    <s v="Strategic"/>
    <s v="ContactMatcher"/>
    <s v="X4XJZI0OS6"/>
    <n v="41.28"/>
    <n v="2"/>
    <n v="0"/>
    <n v="19.814399999999999"/>
    <x v="24"/>
    <n v="21.465599999999998"/>
    <n v="6.4396799999999992"/>
  </r>
  <r>
    <n v="6908"/>
    <s v="AMER-2022-140249"/>
    <d v="2022-09-28T00:00:00"/>
    <n v="20220928"/>
    <s v="Gordon Burgess"/>
    <s v="Canada"/>
    <s v="Toronto"/>
    <s v="AMER"/>
    <s v="NAMER"/>
    <s v="Pemex"/>
    <x v="18"/>
    <s v="Energy"/>
    <s v="SMB"/>
    <s v="Site Analytics"/>
    <s v="3QIILBYSSS"/>
    <n v="1001.5839999999999"/>
    <n v="2"/>
    <n v="0.2"/>
    <n v="125.19799999999999"/>
    <x v="21"/>
    <n v="876.38599999999997"/>
    <n v="262.91579999999999"/>
  </r>
  <r>
    <n v="6909"/>
    <s v="AMER-2023-135503"/>
    <d v="2023-12-11T00:00:00"/>
    <n v="20231211"/>
    <s v="Joseph Duncan"/>
    <s v="Colombia"/>
    <s v="MedellÃ­n"/>
    <s v="AMER"/>
    <s v="LATAM"/>
    <s v="Walmart"/>
    <x v="41"/>
    <s v="Retail"/>
    <s v="Strategic"/>
    <s v="SaaS Connector Pack"/>
    <s v="4JUIU6HGIQ"/>
    <n v="14.76"/>
    <n v="2"/>
    <n v="0"/>
    <n v="4.2804000000000002"/>
    <x v="22"/>
    <n v="10.4796"/>
    <n v="3.1438799999999998"/>
  </r>
  <r>
    <n v="6910"/>
    <s v="AMER-2020-126277"/>
    <d v="2020-09-13T00:00:00"/>
    <n v="20200913"/>
    <s v="Harry Brown"/>
    <s v="Mexico"/>
    <s v="Mexico City"/>
    <s v="AMER"/>
    <s v="LATAM"/>
    <s v="Bank of America Corp."/>
    <x v="22"/>
    <s v="Finance"/>
    <s v="SMB"/>
    <s v="ContactMatcher"/>
    <s v="7DHPPJ8QEI"/>
    <n v="2.5019999999999998"/>
    <n v="3"/>
    <n v="0.7"/>
    <n v="-2.0015999999999998"/>
    <x v="30"/>
    <n v="4.5035999999999996"/>
    <n v="1.3510799999999998"/>
  </r>
  <r>
    <n v="6911"/>
    <s v="AMER-2023-115301"/>
    <d v="2023-07-30T00:00:00"/>
    <n v="20230730"/>
    <s v="Dominic Lawrence"/>
    <s v="Canada"/>
    <s v="Toronto"/>
    <s v="AMER"/>
    <s v="NAMER"/>
    <s v="ConocoPhillips"/>
    <x v="75"/>
    <s v="Energy"/>
    <s v="SMB"/>
    <s v="Marketing Suite"/>
    <s v="W0ZICV4TS0"/>
    <n v="115.96"/>
    <n v="2"/>
    <n v="0"/>
    <n v="25.511199999999999"/>
    <x v="10"/>
    <n v="90.448799999999906"/>
    <n v="27.134639999999973"/>
  </r>
  <r>
    <n v="6912"/>
    <s v="AMER-2023-168942"/>
    <d v="2023-08-02T00:00:00"/>
    <n v="20230802"/>
    <s v="Angela Davies"/>
    <s v="United States"/>
    <s v="Los Angeles"/>
    <s v="AMER"/>
    <s v="NAMER"/>
    <s v="Kroger"/>
    <x v="57"/>
    <s v="Retail"/>
    <s v="SMB"/>
    <s v="Marketing Suite - Gold"/>
    <s v="WGLUMD0PHH"/>
    <n v="186.54"/>
    <n v="3"/>
    <n v="0"/>
    <n v="50.3658"/>
    <x v="43"/>
    <n v="136.17419999999899"/>
    <n v="40.852259999999696"/>
  </r>
  <r>
    <n v="6913"/>
    <s v="AMER-2023-128398"/>
    <d v="2023-05-03T00:00:00"/>
    <n v="20230503"/>
    <s v="Max Hardacre"/>
    <s v="United States"/>
    <s v="New York City"/>
    <s v="AMER"/>
    <s v="NAMER"/>
    <s v="China National Petroleum"/>
    <x v="74"/>
    <s v="Energy"/>
    <s v="Strategic"/>
    <s v="Data Smasher"/>
    <s v="RR5D9655TI"/>
    <n v="159.56"/>
    <n v="4"/>
    <n v="0"/>
    <n v="59.037199999999999"/>
    <x v="24"/>
    <n v="100.5228"/>
    <n v="30.156839999999999"/>
  </r>
  <r>
    <n v="6914"/>
    <s v="EMEA-2021-104115"/>
    <d v="2021-06-12T00:00:00"/>
    <n v="20210612"/>
    <s v="Bella Mackenzie"/>
    <s v="Germany"/>
    <s v="Cologne"/>
    <s v="EMEA"/>
    <s v="EU-WEST"/>
    <s v="Allianz"/>
    <x v="65"/>
    <s v="Finance"/>
    <s v="SMB"/>
    <s v="Site Analytics"/>
    <s v="Y4BVE23ZYQ"/>
    <n v="55.984000000000002"/>
    <n v="2"/>
    <n v="0.2"/>
    <n v="4.1988000000000003"/>
    <x v="40"/>
    <n v="51.785200000000003"/>
    <n v="15.53556"/>
  </r>
  <r>
    <n v="6915"/>
    <s v="APJ-2020-142510"/>
    <d v="2020-12-22T00:00:00"/>
    <n v="20201222"/>
    <s v="Cameron King"/>
    <s v="Australia"/>
    <s v="Sydney"/>
    <s v="APJ"/>
    <s v="ANZ"/>
    <s v="HSBC Holdings"/>
    <x v="77"/>
    <s v="Finance"/>
    <s v="SMB"/>
    <s v="Marketing Suite - Gold"/>
    <s v="9HY1LJ2686"/>
    <n v="132.16"/>
    <n v="1"/>
    <n v="0.2"/>
    <n v="9.9120000000000008"/>
    <x v="20"/>
    <n v="122.247999999999"/>
    <n v="36.6743999999997"/>
  </r>
  <r>
    <n v="6918"/>
    <s v="AMER-2020-124247"/>
    <d v="2020-12-16T00:00:00"/>
    <n v="20201216"/>
    <s v="Carolyn Metcalfe"/>
    <s v="United States"/>
    <s v="Houston"/>
    <s v="AMER"/>
    <s v="NAMER"/>
    <s v="Glencore"/>
    <x v="15"/>
    <s v="Misc"/>
    <s v="Strategic"/>
    <s v="FinanceHub"/>
    <s v="W9WNGZZL1P"/>
    <n v="1403.92"/>
    <n v="5"/>
    <n v="0.2"/>
    <n v="70.195999999999998"/>
    <x v="20"/>
    <n v="1333.7239999999999"/>
    <n v="400.11719999999997"/>
  </r>
  <r>
    <n v="6919"/>
    <s v="AMER-2022-105473"/>
    <d v="2022-04-17T00:00:00"/>
    <n v="20220417"/>
    <s v="Isaac Robertson"/>
    <s v="Canada"/>
    <s v="Toronto"/>
    <s v="AMER"/>
    <s v="NAMER"/>
    <s v="Daimler"/>
    <x v="34"/>
    <s v="Transportation"/>
    <s v="SMB"/>
    <s v="Support"/>
    <s v="5Q5986YPV7"/>
    <n v="28.8"/>
    <n v="3"/>
    <n v="0"/>
    <n v="0.86399999999999999"/>
    <x v="25"/>
    <n v="27.936"/>
    <n v="8.3807999999999989"/>
  </r>
  <r>
    <n v="6920"/>
    <s v="EMEA-2021-102806"/>
    <d v="2021-05-21T00:00:00"/>
    <n v="20210521"/>
    <s v="Ruth Vaughan"/>
    <s v="France"/>
    <s v="Paris"/>
    <s v="EMEA"/>
    <s v="EU-WEST"/>
    <s v="Ford Motor"/>
    <x v="72"/>
    <s v="Manufacturing"/>
    <s v="Strategic"/>
    <s v="ContactMatcher"/>
    <s v="ZAAMWANI1S"/>
    <n v="24.588000000000001"/>
    <n v="2"/>
    <n v="0.7"/>
    <n v="-18.031199999999998"/>
    <x v="33"/>
    <n v="42.619199999999999"/>
    <n v="12.78576"/>
  </r>
  <r>
    <n v="6921"/>
    <s v="AMER-2023-121706"/>
    <d v="2023-02-27T00:00:00"/>
    <n v="20230227"/>
    <s v="Melanie Davidson"/>
    <s v="United States"/>
    <s v="San Antonio"/>
    <s v="AMER"/>
    <s v="NAMER"/>
    <s v="Nissan Motor"/>
    <x v="30"/>
    <s v="Transportation"/>
    <s v="SMB"/>
    <s v="OneView"/>
    <s v="3C7A53XEZH"/>
    <n v="356.79"/>
    <n v="7"/>
    <n v="0"/>
    <n v="99.901200000000003"/>
    <x v="31"/>
    <n v="256.8888"/>
    <n v="77.066639999999992"/>
  </r>
  <r>
    <n v="6922"/>
    <s v="EMEA-2023-109211"/>
    <d v="2023-04-05T00:00:00"/>
    <n v="20230405"/>
    <s v="Wanda Hardacre"/>
    <s v="United Kingdom"/>
    <s v="London"/>
    <s v="EMEA"/>
    <s v="UKIR"/>
    <s v="Costco Wholesale"/>
    <x v="11"/>
    <s v="Retail"/>
    <s v="Enterprise"/>
    <s v="SaaS Connector Pack - Gold"/>
    <s v="ARW7MDC83E"/>
    <n v="16.98"/>
    <n v="1"/>
    <n v="0"/>
    <n v="8.49"/>
    <x v="4"/>
    <n v="8.49"/>
    <n v="2.5470000000000002"/>
  </r>
  <r>
    <n v="6923"/>
    <s v="EMEA-2021-134257"/>
    <d v="2021-03-16T00:00:00"/>
    <n v="20210316"/>
    <s v="Carl Miller"/>
    <s v="Portugal"/>
    <s v="Lisboa"/>
    <s v="EMEA"/>
    <s v="EU-WEST"/>
    <s v="Marathon Petroleum"/>
    <x v="80"/>
    <s v="Energy"/>
    <s v="SMB"/>
    <s v="FinanceHub"/>
    <s v="FJ0S58E5TP"/>
    <n v="491.55"/>
    <n v="5"/>
    <n v="0"/>
    <n v="240.8595"/>
    <x v="29"/>
    <n v="250.69049999999999"/>
    <n v="75.207149999999999"/>
  </r>
  <r>
    <n v="6925"/>
    <s v="EMEA-2021-137925"/>
    <d v="2021-11-30T00:00:00"/>
    <n v="20211130"/>
    <s v="Luke Churchill"/>
    <s v="United Kingdom"/>
    <s v="London"/>
    <s v="EMEA"/>
    <s v="UKIR"/>
    <s v="Caterpillar"/>
    <x v="95"/>
    <s v="Manufacturing"/>
    <s v="SMB"/>
    <s v="Support"/>
    <s v="9VFOBFKYSD"/>
    <n v="23.66"/>
    <n v="7"/>
    <n v="0"/>
    <n v="10.883599999999999"/>
    <x v="6"/>
    <n v="12.776400000000001"/>
    <n v="3.8329200000000001"/>
  </r>
  <r>
    <n v="6927"/>
    <s v="AMER-2022-140046"/>
    <d v="2022-07-29T00:00:00"/>
    <n v="20220729"/>
    <s v="John Davies"/>
    <s v="United States"/>
    <s v="New York City"/>
    <s v="AMER"/>
    <s v="NAMER"/>
    <s v="Cigna"/>
    <x v="69"/>
    <s v="Healthcare"/>
    <s v="SMB"/>
    <s v="FinanceHub"/>
    <s v="JL1CYSOTI2"/>
    <n v="18.899999999999999"/>
    <n v="3"/>
    <n v="0"/>
    <n v="8.6940000000000008"/>
    <x v="16"/>
    <n v="10.2059999999999"/>
    <n v="3.0617999999999701"/>
  </r>
  <r>
    <n v="6928"/>
    <s v="AMER-2022-140382"/>
    <d v="2022-06-24T00:00:00"/>
    <n v="20220624"/>
    <s v="William Alsop"/>
    <s v="United States"/>
    <s v="Los Angeles"/>
    <s v="AMER"/>
    <s v="NAMER"/>
    <s v="Mondelez International"/>
    <x v="25"/>
    <s v="Consumer Products"/>
    <s v="SMB"/>
    <s v="Marketing Suite - Gold"/>
    <s v="56YC8BR4MI"/>
    <n v="93.68"/>
    <n v="4"/>
    <n v="0"/>
    <n v="25.293600000000001"/>
    <x v="1"/>
    <n v="68.386399999999995"/>
    <n v="20.515919999999998"/>
  </r>
  <r>
    <n v="6932"/>
    <s v="EMEA-2020-164182"/>
    <d v="2020-07-14T00:00:00"/>
    <n v="20200714"/>
    <s v="Katherine Graham"/>
    <s v="France"/>
    <s v="Paris"/>
    <s v="EMEA"/>
    <s v="EU-WEST"/>
    <s v="UnitedHealth Group"/>
    <x v="81"/>
    <s v="Healthcare"/>
    <s v="SMB"/>
    <s v="Site Analytics"/>
    <s v="3CFMP0KN3N"/>
    <n v="13.494"/>
    <n v="1"/>
    <n v="0.4"/>
    <n v="-2.2490000000000001"/>
    <x v="39"/>
    <n v="15.743"/>
    <n v="4.7229000000000001"/>
  </r>
  <r>
    <n v="6936"/>
    <s v="APJ-2023-137365"/>
    <d v="2023-12-01T00:00:00"/>
    <n v="20231201"/>
    <s v="Dominic Bell"/>
    <s v="Japan"/>
    <s v="Shizuoka"/>
    <s v="APJ"/>
    <s v="JAPN"/>
    <s v="Mitsubishi"/>
    <x v="82"/>
    <s v="Manufacturing"/>
    <s v="Strategic"/>
    <s v="Data Smasher"/>
    <s v="DK6XFZ0C1B"/>
    <n v="95.975999999999999"/>
    <n v="3"/>
    <n v="0.2"/>
    <n v="-10.7973"/>
    <x v="22"/>
    <n v="106.77330000000001"/>
    <n v="32.03199"/>
  </r>
  <r>
    <n v="6937"/>
    <s v="APJ-2022-129847"/>
    <d v="2022-09-03T00:00:00"/>
    <n v="20220903"/>
    <s v="Jennifer Payne"/>
    <s v="Australia"/>
    <s v="Sydney"/>
    <s v="APJ"/>
    <s v="ANZ"/>
    <s v="Trafigura Group"/>
    <x v="40"/>
    <s v="Finance"/>
    <s v="Enterprise"/>
    <s v="SaaS Connector Pack"/>
    <s v="BDN98IVAF1"/>
    <n v="84.272000000000006"/>
    <n v="2"/>
    <n v="0.6"/>
    <n v="-75.844800000000006"/>
    <x v="21"/>
    <n v="160.11680000000001"/>
    <n v="48.035040000000002"/>
  </r>
  <r>
    <n v="6938"/>
    <s v="APJ-2020-126963"/>
    <d v="2020-06-15T00:00:00"/>
    <n v="20200615"/>
    <s v="Lisa Wilkins"/>
    <s v="Japan"/>
    <s v="Shizuoka"/>
    <s v="APJ"/>
    <s v="JAPN"/>
    <s v="Bank of America Corp."/>
    <x v="22"/>
    <s v="Finance"/>
    <s v="SMB"/>
    <s v="Support"/>
    <s v="OEMFY8NDQV"/>
    <n v="36.543999999999997"/>
    <n v="2"/>
    <n v="0.2"/>
    <n v="11.876799999999999"/>
    <x v="3"/>
    <n v="24.667199999999902"/>
    <n v="7.4001599999999703"/>
  </r>
  <r>
    <n v="6939"/>
    <s v="AMER-2022-125094"/>
    <d v="2022-11-06T00:00:00"/>
    <n v="20221106"/>
    <s v="Cameron King"/>
    <s v="Canada"/>
    <s v="Toronto"/>
    <s v="AMER"/>
    <s v="NAMER"/>
    <s v="HSBC Holdings"/>
    <x v="77"/>
    <s v="Finance"/>
    <s v="SMB"/>
    <s v="Data Smasher"/>
    <s v="HDT9GZ2O2P"/>
    <n v="479.72"/>
    <n v="4"/>
    <n v="0"/>
    <n v="52.769199999999998"/>
    <x v="0"/>
    <n v="426.95080000000002"/>
    <n v="128.08524"/>
  </r>
  <r>
    <n v="6940"/>
    <s v="EMEA-2023-107132"/>
    <d v="2023-06-27T00:00:00"/>
    <n v="20230627"/>
    <s v="Emma Stewart"/>
    <s v="United Kingdom"/>
    <s v="London"/>
    <s v="EMEA"/>
    <s v="UKIR"/>
    <s v="Marathon Petroleum"/>
    <x v="80"/>
    <s v="Energy"/>
    <s v="Strategic"/>
    <s v="ContactMatcher"/>
    <s v="NOQPXLQ20R"/>
    <n v="102.36799999999999"/>
    <n v="2"/>
    <n v="0.2"/>
    <n v="37.108400000000003"/>
    <x v="27"/>
    <n v="65.259599999999907"/>
    <n v="19.577879999999972"/>
  </r>
  <r>
    <n v="6944"/>
    <s v="AMER-2021-139248"/>
    <d v="2021-07-25T00:00:00"/>
    <n v="20210725"/>
    <s v="Dominic Burgess"/>
    <s v="United States"/>
    <s v="New York City"/>
    <s v="AMER"/>
    <s v="NAMER"/>
    <s v="Petrobras"/>
    <x v="85"/>
    <s v="Energy"/>
    <s v="SMB"/>
    <s v="Site Analytics"/>
    <s v="1IPY27BKVR"/>
    <n v="623.96"/>
    <n v="5"/>
    <n v="0.2"/>
    <n v="38.997500000000002"/>
    <x v="38"/>
    <n v="584.96249999999998"/>
    <n v="175.48874999999998"/>
  </r>
  <r>
    <n v="6945"/>
    <s v="APJ-2020-148369"/>
    <d v="2020-09-23T00:00:00"/>
    <n v="20200923"/>
    <s v="Lily Hardacre"/>
    <s v="Philippines"/>
    <s v="Quezon City"/>
    <s v="APJ"/>
    <s v="APAC"/>
    <s v="Oracle"/>
    <x v="29"/>
    <s v="Tech"/>
    <s v="Strategic"/>
    <s v="ContactMatcher"/>
    <s v="71NZN7I9VT"/>
    <n v="11.12"/>
    <n v="4"/>
    <n v="0"/>
    <n v="5.4488000000000003"/>
    <x v="30"/>
    <n v="5.67119999999999"/>
    <n v="1.7013599999999969"/>
  </r>
  <r>
    <n v="6946"/>
    <s v="EMEA-2022-106243"/>
    <d v="2022-10-01T00:00:00"/>
    <n v="20221001"/>
    <s v="Una Mackay"/>
    <s v="United Kingdom"/>
    <s v="London"/>
    <s v="EMEA"/>
    <s v="UKIR"/>
    <s v="Intel"/>
    <x v="14"/>
    <s v="Tech"/>
    <s v="SMB"/>
    <s v="Marketing Suite"/>
    <s v="F8I9ZWBODW"/>
    <n v="523.91999999999996"/>
    <n v="5"/>
    <n v="0.2"/>
    <n v="-26.196000000000002"/>
    <x v="32"/>
    <n v="550.11599999999999"/>
    <n v="165.03479999999999"/>
  </r>
  <r>
    <n v="6947"/>
    <s v="AMER-2021-126466"/>
    <d v="2021-11-09T00:00:00"/>
    <n v="20211109"/>
    <s v="Stewart May"/>
    <s v="United States"/>
    <s v="Aurora"/>
    <s v="AMER"/>
    <s v="NAMER"/>
    <s v="Siemens"/>
    <x v="13"/>
    <s v="Manufacturing"/>
    <s v="Enterprise"/>
    <s v="Storage"/>
    <s v="42PD04LPHQ"/>
    <n v="2.48"/>
    <n v="2"/>
    <n v="0"/>
    <n v="1.1656"/>
    <x v="6"/>
    <n v="1.3144"/>
    <n v="0.39432"/>
  </r>
  <r>
    <n v="6948"/>
    <s v="APJ-2021-130365"/>
    <d v="2021-04-25T00:00:00"/>
    <n v="20210425"/>
    <s v="Pippa Brown"/>
    <s v="Australia"/>
    <s v="Melbourne"/>
    <s v="APJ"/>
    <s v="ANZ"/>
    <s v="Volkswagen"/>
    <x v="58"/>
    <s v="Manufacturing"/>
    <s v="SMB"/>
    <s v="Marketing Suite - Gold"/>
    <s v="WEPR0N80PQ"/>
    <n v="221.024"/>
    <n v="2"/>
    <n v="0.2"/>
    <n v="-55.256"/>
    <x v="19"/>
    <n v="276.27999999999997"/>
    <n v="82.883999999999986"/>
  </r>
  <r>
    <n v="6950"/>
    <s v="EMEA-2023-143021"/>
    <d v="2023-11-20T00:00:00"/>
    <n v="20231120"/>
    <s v="Lisa Peake"/>
    <s v="United Kingdom"/>
    <s v="London"/>
    <s v="EMEA"/>
    <s v="UKIR"/>
    <s v="CVS Health"/>
    <x v="48"/>
    <s v="Retail"/>
    <s v="Enterprise"/>
    <s v="ContactMatcher"/>
    <s v="UC0FQAT5DZ"/>
    <n v="58.408000000000001"/>
    <n v="7"/>
    <n v="0.2"/>
    <n v="18.252500000000001"/>
    <x v="23"/>
    <n v="40.155500000000004"/>
    <n v="12.046650000000001"/>
  </r>
  <r>
    <n v="6952"/>
    <s v="APJ-2021-161767"/>
    <d v="2021-11-20T00:00:00"/>
    <n v="20211120"/>
    <s v="Phil Short"/>
    <s v="Japan"/>
    <s v="Aichi"/>
    <s v="APJ"/>
    <s v="JAPN"/>
    <s v="Bosch"/>
    <x v="76"/>
    <s v="Tech"/>
    <s v="Strategic"/>
    <s v="Big Ol Database"/>
    <s v="OWOWEF9P7Q"/>
    <n v="479.988"/>
    <n v="2"/>
    <n v="0.4"/>
    <n v="55.998600000000003"/>
    <x v="6"/>
    <n v="423.98939999999999"/>
    <n v="127.19681999999999"/>
  </r>
  <r>
    <n v="6953"/>
    <s v="AMER-2021-129917"/>
    <d v="2021-10-02T00:00:00"/>
    <n v="20211002"/>
    <s v="Sophie Vance"/>
    <s v="United States"/>
    <s v="New York City"/>
    <s v="AMER"/>
    <s v="NAMER"/>
    <s v="Aetna"/>
    <x v="28"/>
    <s v="Healthcare"/>
    <s v="SMB"/>
    <s v="ContactMatcher"/>
    <s v="5FOCVZ9VEF"/>
    <n v="11.808"/>
    <n v="3"/>
    <n v="0.2"/>
    <n v="4.1327999999999996"/>
    <x v="2"/>
    <n v="7.6752000000000002"/>
    <n v="2.3025600000000002"/>
  </r>
  <r>
    <n v="6956"/>
    <s v="AMER-2021-115420"/>
    <d v="2021-04-25T00:00:00"/>
    <n v="20210425"/>
    <s v="Eric Mills"/>
    <s v="United States"/>
    <s v="New York City"/>
    <s v="AMER"/>
    <s v="NAMER"/>
    <s v="Marathon Petroleum"/>
    <x v="80"/>
    <s v="Energy"/>
    <s v="Strategic"/>
    <s v="SaaS Connector Pack - Gold"/>
    <s v="I5H7WOJTJJ"/>
    <n v="21.34"/>
    <n v="2"/>
    <n v="0"/>
    <n v="9.8163999999999998"/>
    <x v="19"/>
    <n v="11.5236"/>
    <n v="3.4570799999999999"/>
  </r>
  <r>
    <n v="6957"/>
    <s v="EMEA-2022-157588"/>
    <d v="2022-07-15T00:00:00"/>
    <n v="20220715"/>
    <s v="Kylie Mackenzie"/>
    <s v="Finland"/>
    <s v="Espoo"/>
    <s v="EMEA"/>
    <s v="NOR"/>
    <s v="Goldman Sachs Group"/>
    <x v="70"/>
    <s v="Finance"/>
    <s v="SMB"/>
    <s v="ContactMatcher"/>
    <s v="0UPFOEGW6Y"/>
    <n v="36.4"/>
    <n v="5"/>
    <n v="0"/>
    <n v="17.108000000000001"/>
    <x v="16"/>
    <n v="19.291999999999899"/>
    <n v="5.7875999999999692"/>
  </r>
  <r>
    <n v="6959"/>
    <s v="AMER-2021-167255"/>
    <d v="2021-09-27T00:00:00"/>
    <n v="20210927"/>
    <s v="Max Skinner"/>
    <s v="United States"/>
    <s v="Los Angeles"/>
    <s v="AMER"/>
    <s v="NAMER"/>
    <s v="Bank of America Corp."/>
    <x v="22"/>
    <s v="Finance"/>
    <s v="Enterprise"/>
    <s v="Marketing Suite - Gold"/>
    <s v="VUCNYD1L2M"/>
    <n v="15.51"/>
    <n v="1"/>
    <n v="0"/>
    <n v="4.3428000000000004"/>
    <x v="11"/>
    <n v="11.167199999999999"/>
    <n v="3.3501599999999998"/>
  </r>
  <r>
    <n v="6962"/>
    <s v="AMER-2023-162096"/>
    <d v="2023-11-11T00:00:00"/>
    <n v="20231111"/>
    <s v="Luke McDonald"/>
    <s v="United States"/>
    <s v="Columbus"/>
    <s v="AMER"/>
    <s v="NAMER"/>
    <s v="Panasonic"/>
    <x v="97"/>
    <s v="Tech"/>
    <s v="Enterprise"/>
    <s v="ChatBot Plugin"/>
    <s v="HIKYTPZTBS"/>
    <n v="7.8"/>
    <n v="3"/>
    <n v="0"/>
    <n v="2.1059999999999999"/>
    <x v="23"/>
    <n v="5.694"/>
    <n v="1.7081999999999999"/>
  </r>
  <r>
    <n v="6963"/>
    <s v="AMER-2022-157161"/>
    <d v="2022-07-17T00:00:00"/>
    <n v="20220717"/>
    <s v="Tim Morrison"/>
    <s v="Colombia"/>
    <s v="MedellÃ­n"/>
    <s v="AMER"/>
    <s v="LATAM"/>
    <s v="General Motors"/>
    <x v="49"/>
    <s v="Manufacturing"/>
    <s v="Strategic"/>
    <s v="SaaS Connector Pack - Gold"/>
    <s v="SZQMJZVJYQ"/>
    <n v="10.199999999999999"/>
    <n v="5"/>
    <n v="0"/>
    <n v="4.7939999999999996"/>
    <x v="16"/>
    <n v="5.4059999999999997"/>
    <n v="1.6217999999999999"/>
  </r>
  <r>
    <n v="6969"/>
    <s v="EMEA-2021-110765"/>
    <d v="2021-10-16T00:00:00"/>
    <n v="20211016"/>
    <s v="Irene Duncan"/>
    <s v="United Kingdom"/>
    <s v="London"/>
    <s v="EMEA"/>
    <s v="UKIR"/>
    <s v="Comcast"/>
    <x v="51"/>
    <s v="Communications"/>
    <s v="Strategic"/>
    <s v="Site Analytics"/>
    <s v="ZPP8IO5W3F"/>
    <n v="824.97"/>
    <n v="3"/>
    <n v="0"/>
    <n v="214.4922"/>
    <x v="2"/>
    <n v="610.4778"/>
    <n v="183.14333999999999"/>
  </r>
  <r>
    <n v="6970"/>
    <s v="AMER-2022-163937"/>
    <d v="2022-01-10T00:00:00"/>
    <n v="20220110"/>
    <s v="Joanne Davies"/>
    <s v="Canada"/>
    <s v="Winnipeg"/>
    <s v="AMER"/>
    <s v="NAMER"/>
    <s v="Tyson Foods"/>
    <x v="31"/>
    <s v="Consumer Products"/>
    <s v="SMB"/>
    <s v="SaaS Connector Pack"/>
    <s v="ULDN08TM0O"/>
    <n v="24.85"/>
    <n v="5"/>
    <n v="0"/>
    <n v="7.7035"/>
    <x v="12"/>
    <n v="17.1465"/>
    <n v="5.1439499999999994"/>
  </r>
  <r>
    <n v="6971"/>
    <s v="AMER-2023-153822"/>
    <d v="2023-09-20T00:00:00"/>
    <n v="20230920"/>
    <s v="Carolyn Parr"/>
    <s v="Chile"/>
    <s v="Santiago"/>
    <s v="AMER"/>
    <s v="LATAM"/>
    <s v="Valero Energy"/>
    <x v="37"/>
    <s v="Energy"/>
    <s v="SMB"/>
    <s v="Marketing Suite - Gold"/>
    <s v="5BT5UBZDAM"/>
    <n v="12.624000000000001"/>
    <n v="2"/>
    <n v="0.2"/>
    <n v="-2.5247999999999999"/>
    <x v="15"/>
    <n v="15.1488"/>
    <n v="4.5446399999999993"/>
  </r>
  <r>
    <n v="6975"/>
    <s v="APJ-2023-146185"/>
    <d v="2023-09-16T00:00:00"/>
    <n v="20230916"/>
    <s v="Jasmine MacLeod"/>
    <s v="Japan"/>
    <s v="Tokyo"/>
    <s v="APJ"/>
    <s v="JAPN"/>
    <s v="Aetna"/>
    <x v="28"/>
    <s v="Healthcare"/>
    <s v="SMB"/>
    <s v="ChatBot Plugin"/>
    <s v="SE8HEOEIHM"/>
    <n v="31.744"/>
    <n v="2"/>
    <n v="0.2"/>
    <n v="8.3328000000000007"/>
    <x v="15"/>
    <n v="23.411200000000001"/>
    <n v="7.0233600000000003"/>
  </r>
  <r>
    <n v="6976"/>
    <s v="AMER-2021-112144"/>
    <d v="2021-06-28T00:00:00"/>
    <n v="20210628"/>
    <s v="Irene Graham"/>
    <s v="Chile"/>
    <s v="Puente Alto"/>
    <s v="AMER"/>
    <s v="LATAM"/>
    <s v="Sony"/>
    <x v="20"/>
    <s v="Tech"/>
    <s v="Strategic"/>
    <s v="FinanceHub"/>
    <s v="07JA7MJU4D"/>
    <n v="5.9039999999999999"/>
    <n v="2"/>
    <n v="0.2"/>
    <n v="1.9925999999999999"/>
    <x v="40"/>
    <n v="3.9114"/>
    <n v="1.1734199999999999"/>
  </r>
  <r>
    <n v="6978"/>
    <s v="EMEA-2022-119298"/>
    <d v="2022-11-26T00:00:00"/>
    <n v="20221126"/>
    <s v="Sean Scott"/>
    <s v="United Arab Emirates"/>
    <s v="Dubai"/>
    <s v="EMEA"/>
    <s v="MEA"/>
    <s v="Prudential Financial"/>
    <x v="43"/>
    <s v="Finance"/>
    <s v="SMB"/>
    <s v="Site Analytics"/>
    <s v="698EJXKDUO"/>
    <n v="59.98"/>
    <n v="2"/>
    <n v="0"/>
    <n v="17.994"/>
    <x v="0"/>
    <n v="41.985999999999997"/>
    <n v="12.595799999999999"/>
  </r>
  <r>
    <n v="6979"/>
    <s v="EMEA-2023-155159"/>
    <d v="2023-11-26T00:00:00"/>
    <n v="20231126"/>
    <s v="Molly Rees"/>
    <s v="Finland"/>
    <s v="Helsinki"/>
    <s v="EMEA"/>
    <s v="NOR"/>
    <s v="Goldman Sachs Group"/>
    <x v="70"/>
    <s v="Finance"/>
    <s v="SMB"/>
    <s v="Support"/>
    <s v="D443I3Z1A6"/>
    <n v="48.87"/>
    <n v="9"/>
    <n v="0"/>
    <n v="23.946300000000001"/>
    <x v="23"/>
    <n v="24.923699999999901"/>
    <n v="7.4771099999999695"/>
  </r>
  <r>
    <n v="6980"/>
    <s v="AMER-2023-149076"/>
    <d v="2023-01-15T00:00:00"/>
    <n v="20230115"/>
    <s v="Zoe Hodges"/>
    <s v="United States"/>
    <s v="New York City"/>
    <s v="AMER"/>
    <s v="NAMER"/>
    <s v="Royal Dutch Shell"/>
    <x v="2"/>
    <s v="Energy"/>
    <s v="SMB"/>
    <s v="Support"/>
    <s v="XONSP8NOJL"/>
    <n v="154.9"/>
    <n v="5"/>
    <n v="0"/>
    <n v="69.704999999999998"/>
    <x v="44"/>
    <n v="85.194999999999993"/>
    <n v="25.558499999999999"/>
  </r>
  <r>
    <n v="6981"/>
    <s v="EMEA-2020-146990"/>
    <d v="2020-11-07T00:00:00"/>
    <n v="20201107"/>
    <s v="Dominic Bell"/>
    <s v="United Kingdom"/>
    <s v="London"/>
    <s v="EMEA"/>
    <s v="UKIR"/>
    <s v="Mitsubishi"/>
    <x v="82"/>
    <s v="Manufacturing"/>
    <s v="Strategic"/>
    <s v="Storage"/>
    <s v="0969IR5ZNQ"/>
    <n v="5.92"/>
    <n v="4"/>
    <n v="0"/>
    <n v="2.8416000000000001"/>
    <x v="7"/>
    <n v="3.0783999999999998"/>
    <n v="0.9235199999999999"/>
  </r>
  <r>
    <n v="6983"/>
    <s v="AMER-2022-116526"/>
    <d v="2022-09-02T00:00:00"/>
    <n v="20220902"/>
    <s v="Jonathan Ball"/>
    <s v="Brazil"/>
    <s v="SÃ£o Paulo"/>
    <s v="AMER"/>
    <s v="LATAM"/>
    <s v="AmerisourceBergen"/>
    <x v="52"/>
    <s v="Healthcare"/>
    <s v="SMB"/>
    <s v="ContactMatcher"/>
    <s v="TACZMPQEJP"/>
    <n v="24.1"/>
    <n v="5"/>
    <n v="0"/>
    <n v="11.086"/>
    <x v="21"/>
    <n v="13.013999999999999"/>
    <n v="3.9041999999999994"/>
  </r>
  <r>
    <n v="6989"/>
    <s v="EMEA-2023-158561"/>
    <d v="2023-11-12T00:00:00"/>
    <n v="20231112"/>
    <s v="Chloe Underwood"/>
    <s v="Germany"/>
    <s v="Stuttgart"/>
    <s v="EMEA"/>
    <s v="EU-WEST"/>
    <s v="American Express"/>
    <x v="55"/>
    <s v="Finance"/>
    <s v="Strategic"/>
    <s v="OneView"/>
    <s v="Z2D3X9H8MT"/>
    <n v="1158.1199999999999"/>
    <n v="5"/>
    <n v="0.2"/>
    <n v="130.2885"/>
    <x v="23"/>
    <n v="1027.83149999999"/>
    <n v="308.34944999999698"/>
  </r>
  <r>
    <n v="6990"/>
    <s v="APJ-2023-165099"/>
    <d v="2023-12-12T00:00:00"/>
    <n v="20231212"/>
    <s v="Paul Harris"/>
    <s v="Japan"/>
    <s v="Kyoto"/>
    <s v="APJ"/>
    <s v="JAPN"/>
    <s v="PepsiCo"/>
    <x v="88"/>
    <s v="Consumer Products"/>
    <s v="SMB"/>
    <s v="OneView"/>
    <s v="DMB6D8ZFVF"/>
    <n v="1.3919999999999999"/>
    <n v="2"/>
    <n v="0.8"/>
    <n v="-3.7584"/>
    <x v="22"/>
    <n v="5.1503999999999897"/>
    <n v="1.5451199999999969"/>
  </r>
  <r>
    <n v="6991"/>
    <s v="EMEA-2021-109386"/>
    <d v="2021-11-08T00:00:00"/>
    <n v="20211108"/>
    <s v="Gordon Baker"/>
    <s v="Spain"/>
    <s v="Barcelona"/>
    <s v="EMEA"/>
    <s v="EU-WEST"/>
    <s v="ConocoPhillips"/>
    <x v="75"/>
    <s v="Energy"/>
    <s v="SMB"/>
    <s v="OneView"/>
    <s v="W7DURE3JNU"/>
    <n v="44.43"/>
    <n v="3"/>
    <n v="0"/>
    <n v="18.660599999999999"/>
    <x v="6"/>
    <n v="25.769400000000001"/>
    <n v="7.7308199999999996"/>
  </r>
  <r>
    <n v="6996"/>
    <s v="EMEA-2021-166800"/>
    <d v="2021-11-19T00:00:00"/>
    <n v="20211119"/>
    <s v="Andrew Slater"/>
    <s v="Israel"/>
    <s v="Tel Aviv"/>
    <s v="EMEA"/>
    <s v="EU-EAST"/>
    <s v="Costco Wholesale"/>
    <x v="11"/>
    <s v="Retail"/>
    <s v="Strategic"/>
    <s v="OneView"/>
    <s v="WX4QGCXIOJ"/>
    <n v="31.08"/>
    <n v="4"/>
    <n v="0"/>
    <n v="8.3916000000000004"/>
    <x v="6"/>
    <n v="22.688399999999898"/>
    <n v="6.8065199999999697"/>
  </r>
  <r>
    <n v="6997"/>
    <s v="APJ-2023-117443"/>
    <d v="2023-12-24T00:00:00"/>
    <n v="20231224"/>
    <s v="Gabrielle Ogden"/>
    <s v="Australia"/>
    <s v="Melbourne"/>
    <s v="APJ"/>
    <s v="ANZ"/>
    <s v="Royal Dutch Shell"/>
    <x v="2"/>
    <s v="Energy"/>
    <s v="Strategic"/>
    <s v="ContactMatcher"/>
    <s v="P01PKKX3XE"/>
    <n v="13.84"/>
    <n v="4"/>
    <n v="0.8"/>
    <n v="-22.143999999999998"/>
    <x v="22"/>
    <n v="35.983999999999902"/>
    <n v="10.795199999999971"/>
  </r>
  <r>
    <n v="6999"/>
    <s v="AMER-2022-134369"/>
    <d v="2022-09-17T00:00:00"/>
    <n v="20220917"/>
    <s v="Natalie Newman"/>
    <s v="United States"/>
    <s v="Columbia"/>
    <s v="AMER"/>
    <s v="NAMER"/>
    <s v="Nestle"/>
    <x v="38"/>
    <s v="Consumer Products"/>
    <s v="Enterprise"/>
    <s v="Support"/>
    <s v="CEMDC9CWGV"/>
    <n v="12.96"/>
    <n v="2"/>
    <n v="0"/>
    <n v="6.3503999999999996"/>
    <x v="21"/>
    <n v="6.6096000000000004"/>
    <n v="1.98288"/>
  </r>
  <r>
    <n v="7000"/>
    <s v="EMEA-2023-123687"/>
    <d v="2023-05-27T00:00:00"/>
    <n v="20230527"/>
    <s v="Felicity Henderson"/>
    <s v="Ireland"/>
    <s v="Dublin"/>
    <s v="EMEA"/>
    <s v="UKIR"/>
    <s v="Bank of America Corp."/>
    <x v="22"/>
    <s v="Finance"/>
    <s v="Strategic"/>
    <s v="OneView"/>
    <s v="D2DVRFRWQB"/>
    <n v="208.44"/>
    <n v="3"/>
    <n v="0"/>
    <n v="62.531999999999996"/>
    <x v="24"/>
    <n v="145.90799999999999"/>
    <n v="43.772399999999998"/>
  </r>
  <r>
    <n v="7002"/>
    <s v="APJ-2021-104871"/>
    <d v="2021-03-30T00:00:00"/>
    <n v="20210330"/>
    <s v="Julian Short"/>
    <s v="Australia"/>
    <s v="Perth"/>
    <s v="APJ"/>
    <s v="ANZ"/>
    <s v="Glencore"/>
    <x v="15"/>
    <s v="Misc"/>
    <s v="Enterprise"/>
    <s v="FinanceHub"/>
    <s v="66HGFNHKL7"/>
    <n v="366.74400000000003"/>
    <n v="4"/>
    <n v="0.3"/>
    <n v="-110.0232"/>
    <x v="29"/>
    <n v="476.7672"/>
    <n v="143.03016"/>
  </r>
  <r>
    <n v="7003"/>
    <s v="AMER-2020-133158"/>
    <d v="2020-08-19T00:00:00"/>
    <n v="20200819"/>
    <s v="Simon Taylor"/>
    <s v="United States"/>
    <s v="New York City"/>
    <s v="AMER"/>
    <s v="NAMER"/>
    <s v="Engie"/>
    <x v="4"/>
    <s v="Energy"/>
    <s v="Strategic"/>
    <s v="SaaS Connector Pack"/>
    <s v="MWK9B2RDC4"/>
    <n v="289.24"/>
    <n v="7"/>
    <n v="0"/>
    <n v="26.031600000000001"/>
    <x v="9"/>
    <n v="263.20839999999998"/>
    <n v="78.962519999999998"/>
  </r>
  <r>
    <n v="7005"/>
    <s v="APJ-2020-126333"/>
    <d v="2020-12-23T00:00:00"/>
    <n v="20201223"/>
    <s v="Joanne Harris"/>
    <s v="Japan"/>
    <s v="Shizuoka"/>
    <s v="APJ"/>
    <s v="JAPN"/>
    <s v="Johnson &amp; Johnson"/>
    <x v="53"/>
    <s v="Healthcare"/>
    <s v="Strategic"/>
    <s v="Support"/>
    <s v="JYX7AP77CA"/>
    <n v="5.1840000000000002"/>
    <n v="1"/>
    <n v="0.2"/>
    <n v="1.8144"/>
    <x v="20"/>
    <n v="3.3696000000000002"/>
    <n v="1.01088"/>
  </r>
  <r>
    <n v="7006"/>
    <s v="EMEA-2021-141740"/>
    <d v="2021-11-01T00:00:00"/>
    <n v="20211101"/>
    <s v="Caroline Burgess"/>
    <s v="United Kingdom"/>
    <s v="London"/>
    <s v="EMEA"/>
    <s v="UKIR"/>
    <s v="J.P. Morgan Chase &amp; Co."/>
    <x v="56"/>
    <s v="Finance"/>
    <s v="SMB"/>
    <s v="FinanceHub"/>
    <s v="EPV96UTZ9N"/>
    <n v="205.16399999999999"/>
    <n v="2"/>
    <n v="0.1"/>
    <n v="13.6776"/>
    <x v="6"/>
    <n v="191.48639999999901"/>
    <n v="57.445919999999703"/>
  </r>
  <r>
    <n v="7007"/>
    <s v="APJ-2020-119466"/>
    <d v="2020-12-15T00:00:00"/>
    <n v="20201215"/>
    <s v="Blake Campbell"/>
    <s v="Australia"/>
    <s v="Sydney"/>
    <s v="APJ"/>
    <s v="ANZ"/>
    <s v="AT&amp;T"/>
    <x v="60"/>
    <s v="Communications"/>
    <s v="Strategic"/>
    <s v="SaaS Connector Pack"/>
    <s v="201RY3CO8Y"/>
    <n v="8.5440000000000005"/>
    <n v="2"/>
    <n v="0.6"/>
    <n v="-7.476"/>
    <x v="20"/>
    <n v="16.02"/>
    <n v="4.806"/>
  </r>
  <r>
    <n v="7008"/>
    <s v="AMER-2021-154823"/>
    <d v="2021-08-21T00:00:00"/>
    <n v="20210821"/>
    <s v="Brandon Kerr"/>
    <s v="Mexico"/>
    <s v="Toluca"/>
    <s v="AMER"/>
    <s v="LATAM"/>
    <s v="J.P. Morgan Chase &amp; Co."/>
    <x v="56"/>
    <s v="Finance"/>
    <s v="Strategic"/>
    <s v="ContactMatcher"/>
    <s v="YRD76DB9FB"/>
    <n v="12.827999999999999"/>
    <n v="2"/>
    <n v="0.7"/>
    <n v="-8.9795999999999996"/>
    <x v="37"/>
    <n v="21.807600000000001"/>
    <n v="6.5422799999999999"/>
  </r>
  <r>
    <n v="7011"/>
    <s v="EMEA-2020-135881"/>
    <d v="2020-05-23T00:00:00"/>
    <n v="20200523"/>
    <s v="Michelle Langdon"/>
    <s v="United Kingdom"/>
    <s v="London"/>
    <s v="EMEA"/>
    <s v="UKIR"/>
    <s v="Lukoil"/>
    <x v="86"/>
    <s v="Energy"/>
    <s v="SMB"/>
    <s v="ContactMatcher"/>
    <s v="6TI6CGL5BX"/>
    <n v="17.96"/>
    <n v="5"/>
    <n v="0.2"/>
    <n v="5.8369999999999997"/>
    <x v="8"/>
    <n v="12.122999999999999"/>
    <n v="3.6368999999999998"/>
  </r>
  <r>
    <n v="7014"/>
    <s v="AMER-2023-141201"/>
    <d v="2023-12-10T00:00:00"/>
    <n v="20231210"/>
    <s v="Christian Kerr"/>
    <s v="United States"/>
    <s v="Jackson"/>
    <s v="AMER"/>
    <s v="NAMER"/>
    <s v="Volkswagen"/>
    <x v="58"/>
    <s v="Manufacturing"/>
    <s v="Enterprise"/>
    <s v="Marketing Suite"/>
    <s v="MYM3UDQDMP"/>
    <n v="148.25700000000001"/>
    <n v="3"/>
    <n v="0.15"/>
    <n v="15.697800000000001"/>
    <x v="22"/>
    <n v="132.5592"/>
    <n v="39.767760000000003"/>
  </r>
  <r>
    <n v="7015"/>
    <s v="EMEA-2020-114790"/>
    <d v="2020-03-11T00:00:00"/>
    <n v="20200311"/>
    <s v="Carol Berry"/>
    <s v="Ireland"/>
    <s v="Cork"/>
    <s v="EMEA"/>
    <s v="UKIR"/>
    <s v="American Express"/>
    <x v="55"/>
    <s v="Finance"/>
    <s v="Strategic"/>
    <s v="OneView"/>
    <s v="A5OLB9B05B"/>
    <n v="146.76"/>
    <n v="3"/>
    <n v="0"/>
    <n v="38.157600000000002"/>
    <x v="34"/>
    <n v="108.60239999999899"/>
    <n v="32.580719999999694"/>
  </r>
  <r>
    <n v="7019"/>
    <s v="EMEA-2022-154256"/>
    <d v="2022-06-24T00:00:00"/>
    <n v="20220624"/>
    <s v="Sue Ince"/>
    <s v="United Kingdom"/>
    <s v="London"/>
    <s v="EMEA"/>
    <s v="UKIR"/>
    <s v="Wells Fargo"/>
    <x v="9"/>
    <s v="Finance"/>
    <s v="SMB"/>
    <s v="FinanceHub"/>
    <s v="IC2D2IVX53"/>
    <n v="25.83"/>
    <n v="7"/>
    <n v="0"/>
    <n v="12.1401"/>
    <x v="1"/>
    <n v="13.6898999999999"/>
    <n v="4.1069699999999703"/>
  </r>
  <r>
    <n v="7020"/>
    <s v="EMEA-2020-124737"/>
    <d v="2020-08-23T00:00:00"/>
    <n v="20200823"/>
    <s v="Stephen Dyer"/>
    <s v="Russia"/>
    <s v="Moscow"/>
    <s v="EMEA"/>
    <s v="EU-EAST"/>
    <s v="AT&amp;T"/>
    <x v="60"/>
    <s v="Communications"/>
    <s v="SMB"/>
    <s v="Support"/>
    <s v="MCBHD5FFY1"/>
    <n v="15.552"/>
    <n v="3"/>
    <n v="0.2"/>
    <n v="5.4432"/>
    <x v="9"/>
    <n v="10.108799999999899"/>
    <n v="3.0326399999999696"/>
  </r>
  <r>
    <n v="7026"/>
    <s v="EMEA-2023-101840"/>
    <d v="2023-02-07T00:00:00"/>
    <n v="20230207"/>
    <s v="Dan Tucker"/>
    <s v="United Kingdom"/>
    <s v="London"/>
    <s v="EMEA"/>
    <s v="UKIR"/>
    <s v="Cigna"/>
    <x v="69"/>
    <s v="Healthcare"/>
    <s v="Strategic"/>
    <s v="Site Analytics"/>
    <s v="08BHVU3OAX"/>
    <n v="227.46"/>
    <n v="6"/>
    <n v="0"/>
    <n v="65.963399999999993"/>
    <x v="31"/>
    <n v="161.4966"/>
    <n v="48.448979999999999"/>
  </r>
  <r>
    <n v="7028"/>
    <s v="EMEA-2023-131653"/>
    <d v="2023-01-30T00:00:00"/>
    <n v="20230130"/>
    <s v="Emily Ogden"/>
    <s v="United Kingdom"/>
    <s v="London"/>
    <s v="EMEA"/>
    <s v="UKIR"/>
    <s v="Cigna"/>
    <x v="69"/>
    <s v="Healthcare"/>
    <s v="SMB"/>
    <s v="FinanceHub"/>
    <s v="1F4KUTHEC4"/>
    <n v="5.22"/>
    <n v="2"/>
    <n v="0"/>
    <n v="2.4011999999999998"/>
    <x v="44"/>
    <n v="2.8188"/>
    <n v="0.84563999999999995"/>
  </r>
  <r>
    <n v="7029"/>
    <s v="AMER-2022-157840"/>
    <d v="2022-12-21T00:00:00"/>
    <n v="20221221"/>
    <s v="Alexandra Morrison"/>
    <s v="Costa Rica"/>
    <s v="San JosÃ©"/>
    <s v="AMER"/>
    <s v="LATAM"/>
    <s v="Humana"/>
    <x v="63"/>
    <s v="Healthcare"/>
    <s v="SMB"/>
    <s v="Support"/>
    <s v="Y8RBCHVYZ1"/>
    <n v="33.9"/>
    <n v="5"/>
    <n v="0"/>
    <n v="15.593999999999999"/>
    <x v="5"/>
    <n v="18.305999999999901"/>
    <n v="5.4917999999999703"/>
  </r>
  <r>
    <n v="7030"/>
    <s v="EMEA-2022-145548"/>
    <d v="2022-11-12T00:00:00"/>
    <n v="20221112"/>
    <s v="Peter Knox"/>
    <s v="United Kingdom"/>
    <s v="London"/>
    <s v="EMEA"/>
    <s v="UKIR"/>
    <s v="Sprint Nextel"/>
    <x v="64"/>
    <s v="Communications"/>
    <s v="Strategic"/>
    <s v="Marketing Suite - Gold"/>
    <s v="ZC6NUVZC3K"/>
    <n v="28.14"/>
    <n v="3"/>
    <n v="0"/>
    <n v="7.8792"/>
    <x v="0"/>
    <n v="20.2608"/>
    <n v="6.0782400000000001"/>
  </r>
  <r>
    <n v="7036"/>
    <s v="AMER-2023-119494"/>
    <d v="2023-11-10T00:00:00"/>
    <n v="20231110"/>
    <s v="Bernadette Scott"/>
    <s v="United States"/>
    <s v="Seattle"/>
    <s v="AMER"/>
    <s v="NAMER"/>
    <s v="American Express"/>
    <x v="55"/>
    <s v="Finance"/>
    <s v="Strategic"/>
    <s v="FinanceHub"/>
    <s v="1GFKQO2SLC"/>
    <n v="523.39200000000005"/>
    <n v="3"/>
    <n v="0.2"/>
    <n v="52.339199999999998"/>
    <x v="23"/>
    <n v="471.05279999999999"/>
    <n v="141.31583999999998"/>
  </r>
  <r>
    <n v="7037"/>
    <s v="EMEA-2020-124618"/>
    <d v="2020-05-02T00:00:00"/>
    <n v="20200502"/>
    <s v="Deirdre Ogden"/>
    <s v="Germany"/>
    <s v="Frankfurt"/>
    <s v="EMEA"/>
    <s v="EU-WEST"/>
    <s v="Goldman Sachs Group"/>
    <x v="70"/>
    <s v="Finance"/>
    <s v="SMB"/>
    <s v="Alchemy"/>
    <s v="8JPDYU5ZAM"/>
    <n v="479.98399999999998"/>
    <n v="2"/>
    <n v="0.2"/>
    <n v="89.997"/>
    <x v="8"/>
    <n v="389.986999999999"/>
    <n v="116.9960999999997"/>
  </r>
  <r>
    <n v="7038"/>
    <s v="EMEA-2023-161970"/>
    <d v="2023-09-23T00:00:00"/>
    <n v="20230923"/>
    <s v="Cameron Bower"/>
    <s v="Finland"/>
    <s v="Tampere"/>
    <s v="EMEA"/>
    <s v="NOR"/>
    <s v="Toyota Motor"/>
    <x v="7"/>
    <s v="Manufacturing"/>
    <s v="SMB"/>
    <s v="Support"/>
    <s v="U641XDU65G"/>
    <n v="12.96"/>
    <n v="2"/>
    <n v="0"/>
    <n v="6.2207999999999997"/>
    <x v="15"/>
    <n v="6.7392000000000003"/>
    <n v="2.02176"/>
  </r>
  <r>
    <n v="7040"/>
    <s v="EMEA-2023-103443"/>
    <d v="2023-12-18T00:00:00"/>
    <n v="20231218"/>
    <s v="Grace Hodges"/>
    <s v="United Kingdom"/>
    <s v="London"/>
    <s v="EMEA"/>
    <s v="UKIR"/>
    <s v="Home Depot"/>
    <x v="8"/>
    <s v="Retail"/>
    <s v="SMB"/>
    <s v="Marketing Suite - Gold"/>
    <s v="MURRQ6W2PJ"/>
    <n v="166.72"/>
    <n v="2"/>
    <n v="0"/>
    <n v="41.68"/>
    <x v="22"/>
    <n v="125.039999999999"/>
    <n v="37.511999999999695"/>
  </r>
  <r>
    <n v="7043"/>
    <s v="EMEA-2023-165358"/>
    <d v="2023-07-19T00:00:00"/>
    <n v="20230719"/>
    <s v="Irene Walsh"/>
    <s v="France"/>
    <s v="Paris"/>
    <s v="EMEA"/>
    <s v="EU-WEST"/>
    <s v="Wells Fargo"/>
    <x v="9"/>
    <s v="Finance"/>
    <s v="SMB"/>
    <s v="Alchemy"/>
    <s v="MZR1WGCT79"/>
    <n v="599.97"/>
    <n v="5"/>
    <n v="0.4"/>
    <n v="69.996499999999997"/>
    <x v="10"/>
    <n v="529.97349999999994"/>
    <n v="158.99204999999998"/>
  </r>
  <r>
    <n v="7046"/>
    <s v="APJ-2022-160136"/>
    <d v="2022-11-04T00:00:00"/>
    <n v="20221104"/>
    <s v="Christian Lyman"/>
    <s v="Japan"/>
    <s v="Aichi"/>
    <s v="APJ"/>
    <s v="JAPN"/>
    <s v="Phillips 66"/>
    <x v="1"/>
    <s v="Energy"/>
    <s v="Strategic"/>
    <s v="Support"/>
    <s v="2Q2DRJRTZ6"/>
    <n v="9.2479999999999993"/>
    <n v="2"/>
    <n v="0.2"/>
    <n v="3.3523999999999998"/>
    <x v="0"/>
    <n v="5.8956"/>
    <n v="1.76868"/>
  </r>
  <r>
    <n v="7047"/>
    <s v="AMER-2020-150581"/>
    <d v="2020-04-08T00:00:00"/>
    <n v="20200408"/>
    <s v="Boris Underwood"/>
    <s v="United States"/>
    <s v="Columbus"/>
    <s v="AMER"/>
    <s v="NAMER"/>
    <s v="Itochu"/>
    <x v="33"/>
    <s v="Finance"/>
    <s v="Enterprise"/>
    <s v="ContactMatcher"/>
    <s v="2KB81GML2O"/>
    <n v="99.591999999999999"/>
    <n v="1"/>
    <n v="0.2"/>
    <n v="2.4897999999999998"/>
    <x v="41"/>
    <n v="97.102199999999996"/>
    <n v="29.130659999999999"/>
  </r>
  <r>
    <n v="7049"/>
    <s v="EMEA-2022-119515"/>
    <d v="2022-08-15T00:00:00"/>
    <n v="20220815"/>
    <s v="Alexandra Slater"/>
    <s v="South Africa"/>
    <s v="Johannesburg"/>
    <s v="EMEA"/>
    <s v="MEA"/>
    <s v="Trafigura Group"/>
    <x v="40"/>
    <s v="Finance"/>
    <s v="SMB"/>
    <s v="Support"/>
    <s v="FDJJH2PQG1"/>
    <n v="15.552"/>
    <n v="3"/>
    <n v="0.2"/>
    <n v="5.4432"/>
    <x v="28"/>
    <n v="10.108799999999899"/>
    <n v="3.0326399999999696"/>
  </r>
  <r>
    <n v="7050"/>
    <s v="EMEA-2020-141355"/>
    <d v="2020-09-25T00:00:00"/>
    <n v="20200925"/>
    <s v="Andrew Sanderson"/>
    <s v="Russia"/>
    <s v="St Petersburg"/>
    <s v="EMEA"/>
    <s v="EU-EAST"/>
    <s v="Banco Santander"/>
    <x v="17"/>
    <s v="Finance"/>
    <s v="Enterprise"/>
    <s v="ChatBot Plugin"/>
    <s v="VRO8NBSJNR"/>
    <n v="14.576000000000001"/>
    <n v="2"/>
    <n v="0.2"/>
    <n v="2.3685999999999998"/>
    <x v="30"/>
    <n v="12.2074"/>
    <n v="3.6622199999999996"/>
  </r>
  <r>
    <n v="7051"/>
    <s v="AMER-2022-165330"/>
    <d v="2022-12-12T00:00:00"/>
    <n v="20221212"/>
    <s v="Leonard Kelly"/>
    <s v="United States"/>
    <s v="San Francisco"/>
    <s v="AMER"/>
    <s v="NAMER"/>
    <s v="ConocoPhillips"/>
    <x v="75"/>
    <s v="Energy"/>
    <s v="SMB"/>
    <s v="ContactMatcher"/>
    <s v="JDDZZ0NS47"/>
    <n v="209.6"/>
    <n v="5"/>
    <n v="0.2"/>
    <n v="68.12"/>
    <x v="5"/>
    <n v="141.47999999999999"/>
    <n v="42.443999999999996"/>
  </r>
  <r>
    <n v="7062"/>
    <s v="EMEA-2021-132633"/>
    <d v="2021-02-03T00:00:00"/>
    <n v="20210203"/>
    <s v="Sebastian Brown"/>
    <s v="Turkey"/>
    <s v="Izmir"/>
    <s v="EMEA"/>
    <s v="MEA"/>
    <s v="Phillips 66"/>
    <x v="1"/>
    <s v="Energy"/>
    <s v="Strategic"/>
    <s v="ContactMatcher"/>
    <s v="NBDYT4AACE"/>
    <n v="12.144"/>
    <n v="3"/>
    <n v="0.2"/>
    <n v="4.0986000000000002"/>
    <x v="36"/>
    <n v="8.0454000000000008"/>
    <n v="2.4136200000000003"/>
  </r>
  <r>
    <n v="7063"/>
    <s v="EMEA-2022-157742"/>
    <d v="2022-12-30T00:00:00"/>
    <n v="20221230"/>
    <s v="Trevor Langdon"/>
    <s v="Belgium"/>
    <s v="Brussels"/>
    <s v="EMEA"/>
    <s v="EU-WEST"/>
    <s v="Target"/>
    <x v="67"/>
    <s v="Retail"/>
    <s v="SMB"/>
    <s v="SaaS Connector Pack - Gold"/>
    <s v="WTCH3NW8IF"/>
    <n v="27.792000000000002"/>
    <n v="3"/>
    <n v="0.2"/>
    <n v="10.422000000000001"/>
    <x v="5"/>
    <n v="17.37"/>
    <n v="5.2110000000000003"/>
  </r>
  <r>
    <n v="7064"/>
    <s v="EMEA-2023-127712"/>
    <d v="2023-09-01T00:00:00"/>
    <n v="20230901"/>
    <s v="Pippa Chapman"/>
    <s v="Belgium"/>
    <s v="Brussels"/>
    <s v="EMEA"/>
    <s v="EU-WEST"/>
    <s v="China National Petroleum"/>
    <x v="74"/>
    <s v="Energy"/>
    <s v="Enterprise"/>
    <s v="Support"/>
    <s v="T6118YR58E"/>
    <n v="6.2080000000000002"/>
    <n v="2"/>
    <n v="0.2"/>
    <n v="0.69840000000000002"/>
    <x v="15"/>
    <n v="5.5095999999999998"/>
    <n v="1.6528799999999999"/>
  </r>
  <r>
    <n v="7065"/>
    <s v="EMEA-2023-169474"/>
    <d v="2023-02-05T00:00:00"/>
    <n v="20230205"/>
    <s v="Austin Stewart"/>
    <s v="United Kingdom"/>
    <s v="Liverpool"/>
    <s v="EMEA"/>
    <s v="UKIR"/>
    <s v="Ford Motor"/>
    <x v="72"/>
    <s v="Manufacturing"/>
    <s v="SMB"/>
    <s v="OneView"/>
    <s v="WCW6YAT3E8"/>
    <n v="32.67"/>
    <n v="3"/>
    <n v="0"/>
    <n v="8.4941999999999993"/>
    <x v="31"/>
    <n v="24.175799999999999"/>
    <n v="7.2527399999999993"/>
  </r>
  <r>
    <n v="7066"/>
    <s v="AMER-2020-106726"/>
    <d v="2020-12-06T00:00:00"/>
    <n v="20201206"/>
    <s v="Claire Carr"/>
    <s v="United States"/>
    <s v="New York City"/>
    <s v="AMER"/>
    <s v="NAMER"/>
    <s v="Caterpillar"/>
    <x v="95"/>
    <s v="Manufacturing"/>
    <s v="Strategic"/>
    <s v="Marketing Suite - Gold"/>
    <s v="MAEB3LW84B"/>
    <n v="1261.33"/>
    <n v="7"/>
    <n v="0"/>
    <n v="327.94580000000002"/>
    <x v="20"/>
    <n v="933.38419999999996"/>
    <n v="280.01525999999996"/>
  </r>
  <r>
    <n v="7067"/>
    <s v="AMER-2022-147473"/>
    <d v="2022-05-31T00:00:00"/>
    <n v="20220531"/>
    <s v="Joan Watson"/>
    <s v="United States"/>
    <s v="New York City"/>
    <s v="AMER"/>
    <s v="NAMER"/>
    <s v="Johnson &amp; Johnson"/>
    <x v="53"/>
    <s v="Healthcare"/>
    <s v="Enterprise"/>
    <s v="Support"/>
    <s v="BUT60BKBIK"/>
    <n v="38.880000000000003"/>
    <n v="6"/>
    <n v="0"/>
    <n v="18.662400000000002"/>
    <x v="35"/>
    <n v="20.217600000000001"/>
    <n v="6.0652800000000004"/>
  </r>
  <r>
    <n v="7068"/>
    <s v="APJ-2022-114209"/>
    <d v="2022-05-22T00:00:00"/>
    <n v="20220522"/>
    <s v="Grace Duncan"/>
    <s v="Japan"/>
    <s v="Aichi"/>
    <s v="APJ"/>
    <s v="JAPN"/>
    <s v="Allianz"/>
    <x v="65"/>
    <s v="Finance"/>
    <s v="Strategic"/>
    <s v="ContactMatcher"/>
    <s v="YO4U9EDQL0"/>
    <n v="1.964"/>
    <n v="2"/>
    <n v="0.8"/>
    <n v="-3.2406000000000001"/>
    <x v="35"/>
    <n v="5.2046000000000001"/>
    <n v="1.56138"/>
  </r>
  <r>
    <n v="7070"/>
    <s v="AMER-2020-141901"/>
    <d v="2020-08-09T00:00:00"/>
    <n v="20200809"/>
    <s v="Jonathan Brown"/>
    <s v="United States"/>
    <s v="Philadelphia"/>
    <s v="AMER"/>
    <s v="NAMER"/>
    <s v="Oracle"/>
    <x v="29"/>
    <s v="Tech"/>
    <s v="SMB"/>
    <s v="Support"/>
    <s v="111OWDPBBW"/>
    <n v="5.98"/>
    <n v="1"/>
    <n v="0"/>
    <n v="2.6909999999999998"/>
    <x v="9"/>
    <n v="3.2890000000000001"/>
    <n v="0.98670000000000002"/>
  </r>
  <r>
    <n v="7071"/>
    <s v="APJ-2022-164490"/>
    <d v="2022-09-06T00:00:00"/>
    <n v="20220906"/>
    <s v="Molly Watson"/>
    <s v="Australia"/>
    <s v="Sydney"/>
    <s v="APJ"/>
    <s v="ANZ"/>
    <s v="Philip Morris International"/>
    <x v="39"/>
    <s v="Consumer Products"/>
    <s v="Enterprise"/>
    <s v="Support"/>
    <s v="K3E7DFHC18"/>
    <n v="9.2479999999999993"/>
    <n v="2"/>
    <n v="0.2"/>
    <n v="3.3523999999999998"/>
    <x v="21"/>
    <n v="5.8956"/>
    <n v="1.76868"/>
  </r>
  <r>
    <n v="7072"/>
    <s v="APJ-2022-112256"/>
    <d v="2022-07-24T00:00:00"/>
    <n v="20220724"/>
    <s v="Evan Ince"/>
    <s v="Japan"/>
    <s v="Sapporo"/>
    <s v="APJ"/>
    <s v="JAPN"/>
    <s v="Banco Santander"/>
    <x v="17"/>
    <s v="Finance"/>
    <s v="SMB"/>
    <s v="ChatBot Plugin"/>
    <s v="SL1TACEYVP"/>
    <n v="4.4480000000000004"/>
    <n v="2"/>
    <n v="0.2"/>
    <n v="0.33360000000000001"/>
    <x v="16"/>
    <n v="4.1143999999999998"/>
    <n v="1.2343199999999999"/>
  </r>
  <r>
    <n v="7077"/>
    <s v="AMER-2022-167416"/>
    <d v="2022-05-13T00:00:00"/>
    <n v="20220513"/>
    <s v="Max Morgan"/>
    <s v="Canada"/>
    <s v="Toronto"/>
    <s v="AMER"/>
    <s v="NAMER"/>
    <s v="Tyson Foods"/>
    <x v="31"/>
    <s v="Consumer Products"/>
    <s v="SMB"/>
    <s v="SaaS Connector Pack - Gold"/>
    <s v="RV3FV188QN"/>
    <n v="54.9"/>
    <n v="5"/>
    <n v="0"/>
    <n v="26.901"/>
    <x v="35"/>
    <n v="27.998999999999999"/>
    <n v="8.3996999999999993"/>
  </r>
  <r>
    <n v="7078"/>
    <s v="EMEA-2022-106950"/>
    <d v="2022-09-03T00:00:00"/>
    <n v="20220903"/>
    <s v="Kimberly Manning"/>
    <s v="Sweden"/>
    <s v="Stockholm"/>
    <s v="EMEA"/>
    <s v="NOR"/>
    <s v="AmerisourceBergen"/>
    <x v="52"/>
    <s v="Healthcare"/>
    <s v="SMB"/>
    <s v="ContactMatcher"/>
    <s v="7UFM8U8K5A"/>
    <n v="22.911000000000001"/>
    <n v="7"/>
    <n v="0.7"/>
    <n v="-17.565100000000001"/>
    <x v="21"/>
    <n v="40.476100000000002"/>
    <n v="12.14283"/>
  </r>
  <r>
    <n v="7084"/>
    <s v="AMER-2023-118724"/>
    <d v="2023-07-22T00:00:00"/>
    <n v="20230722"/>
    <s v="Peter Hart"/>
    <s v="United States"/>
    <s v="Columbus"/>
    <s v="AMER"/>
    <s v="NAMER"/>
    <s v="Valero Energy"/>
    <x v="37"/>
    <s v="Energy"/>
    <s v="Strategic"/>
    <s v="ChatBot Plugin"/>
    <s v="WSMT7U1TA5"/>
    <n v="3.52"/>
    <n v="2"/>
    <n v="0"/>
    <n v="1.6896"/>
    <x v="10"/>
    <n v="1.8304"/>
    <n v="0.54911999999999994"/>
  </r>
  <r>
    <n v="7086"/>
    <s v="EMEA-2023-112004"/>
    <d v="2023-09-26T00:00:00"/>
    <n v="20230926"/>
    <s v="Diana Taylor"/>
    <s v="France"/>
    <s v="Lyon"/>
    <s v="EMEA"/>
    <s v="EU-WEST"/>
    <s v="Kroger"/>
    <x v="57"/>
    <s v="Retail"/>
    <s v="Strategic"/>
    <s v="ContactMatcher"/>
    <s v="NCK6W65SH5"/>
    <n v="8.5950000000000006"/>
    <n v="5"/>
    <n v="0.7"/>
    <n v="-6.3029999999999999"/>
    <x v="15"/>
    <n v="14.898"/>
    <n v="4.4693999999999994"/>
  </r>
  <r>
    <n v="7088"/>
    <s v="AMER-2023-143175"/>
    <d v="2023-08-04T00:00:00"/>
    <n v="20230804"/>
    <s v="Julian Morrison"/>
    <s v="United States"/>
    <s v="New York City"/>
    <s v="AMER"/>
    <s v="NAMER"/>
    <s v="FedEx"/>
    <x v="46"/>
    <s v="Transportation"/>
    <s v="SMB"/>
    <s v="Marketing Suite - Gold"/>
    <s v="M7DKWM6GU5"/>
    <n v="99.87"/>
    <n v="3"/>
    <n v="0"/>
    <n v="23.968800000000002"/>
    <x v="43"/>
    <n v="75.901200000000003"/>
    <n v="22.77036"/>
  </r>
  <r>
    <n v="7089"/>
    <s v="EMEA-2021-105844"/>
    <d v="2021-10-25T00:00:00"/>
    <n v="20211025"/>
    <s v="Justin Pullman"/>
    <s v="Israel"/>
    <s v="Jerusalem"/>
    <s v="EMEA"/>
    <s v="EU-EAST"/>
    <s v="HonHai Precision Industry"/>
    <x v="54"/>
    <s v="Tech"/>
    <s v="SMB"/>
    <s v="ChatBot Plugin"/>
    <s v="Y0TFAJL5O2"/>
    <n v="79.36"/>
    <n v="4"/>
    <n v="0"/>
    <n v="23.808"/>
    <x v="2"/>
    <n v="55.552"/>
    <n v="16.665599999999998"/>
  </r>
  <r>
    <n v="7090"/>
    <s v="AMER-2023-118864"/>
    <d v="2023-06-16T00:00:00"/>
    <n v="20230616"/>
    <s v="Zoe Avery"/>
    <s v="United States"/>
    <s v="New York City"/>
    <s v="AMER"/>
    <s v="NAMER"/>
    <s v="Apple"/>
    <x v="73"/>
    <s v="Tech"/>
    <s v="Strategic"/>
    <s v="Site Analytics"/>
    <s v="48497CY19M"/>
    <n v="119.96"/>
    <n v="1"/>
    <n v="0.2"/>
    <n v="7.4974999999999996"/>
    <x v="27"/>
    <n v="112.462499999999"/>
    <n v="33.738749999999698"/>
  </r>
  <r>
    <n v="7091"/>
    <s v="EMEA-2021-119480"/>
    <d v="2021-01-09T00:00:00"/>
    <n v="20210109"/>
    <s v="Alexander Martin"/>
    <s v="Ireland"/>
    <s v="Dublin"/>
    <s v="EMEA"/>
    <s v="UKIR"/>
    <s v="General Electric"/>
    <x v="89"/>
    <s v="Finance"/>
    <s v="SMB"/>
    <s v="Support"/>
    <s v="VQ9WRXQLY8"/>
    <n v="106.32"/>
    <n v="3"/>
    <n v="0"/>
    <n v="49.970399999999998"/>
    <x v="26"/>
    <n v="56.349599999999903"/>
    <n v="16.90487999999997"/>
  </r>
  <r>
    <n v="7095"/>
    <s v="APJ-2021-153374"/>
    <d v="2021-02-09T00:00:00"/>
    <n v="20210209"/>
    <s v="John Dyer"/>
    <s v="Australia"/>
    <s v="Melbourne"/>
    <s v="APJ"/>
    <s v="ANZ"/>
    <s v="BMW"/>
    <x v="62"/>
    <s v="Manufacturing"/>
    <s v="SMB"/>
    <s v="Data Smasher"/>
    <s v="ZD4GBQAJQC"/>
    <n v="479.952"/>
    <n v="6"/>
    <n v="0.2"/>
    <n v="89.991"/>
    <x v="36"/>
    <n v="389.96100000000001"/>
    <n v="116.9883"/>
  </r>
  <r>
    <n v="7096"/>
    <s v="EMEA-2022-101980"/>
    <d v="2022-08-20T00:00:00"/>
    <n v="20220820"/>
    <s v="Simon Payne"/>
    <s v="United Kingdom"/>
    <s v="London"/>
    <s v="EMEA"/>
    <s v="UKIR"/>
    <s v="Tyson Foods"/>
    <x v="31"/>
    <s v="Consumer Products"/>
    <s v="SMB"/>
    <s v="ContactMatcher"/>
    <s v="8LV4IE7A6I"/>
    <n v="146.68799999999999"/>
    <n v="6"/>
    <n v="0.2"/>
    <n v="55.008000000000003"/>
    <x v="28"/>
    <n v="91.679999999999893"/>
    <n v="27.503999999999966"/>
  </r>
  <r>
    <n v="7099"/>
    <s v="EMEA-2023-144596"/>
    <d v="2023-11-07T00:00:00"/>
    <n v="20231107"/>
    <s v="Liam Clarkson"/>
    <s v="United Kingdom"/>
    <s v="London"/>
    <s v="EMEA"/>
    <s v="UKIR"/>
    <s v="News Corp."/>
    <x v="94"/>
    <s v="Misc"/>
    <s v="SMB"/>
    <s v="Support"/>
    <s v="DFIHN191FC"/>
    <n v="318.95999999999998"/>
    <n v="9"/>
    <n v="0"/>
    <n v="149.91120000000001"/>
    <x v="23"/>
    <n v="169.04879999999901"/>
    <n v="50.714639999999697"/>
  </r>
  <r>
    <n v="7100"/>
    <s v="EMEA-2021-124933"/>
    <d v="2021-12-26T00:00:00"/>
    <n v="20211226"/>
    <s v="Andrea Rampling"/>
    <s v="United Kingdom"/>
    <s v="London"/>
    <s v="EMEA"/>
    <s v="UKIR"/>
    <s v="Aviva"/>
    <x v="24"/>
    <s v="Finance"/>
    <s v="SMB"/>
    <s v="Support"/>
    <s v="0CGYD5F5IN"/>
    <n v="212.64"/>
    <n v="6"/>
    <n v="0"/>
    <n v="99.940799999999996"/>
    <x v="14"/>
    <n v="112.699199999999"/>
    <n v="33.809759999999699"/>
  </r>
  <r>
    <n v="7101"/>
    <s v="AMER-2020-159625"/>
    <d v="2020-11-23T00:00:00"/>
    <n v="20201123"/>
    <s v="Sue Ince"/>
    <s v="Chile"/>
    <s v="Puente Alto"/>
    <s v="AMER"/>
    <s v="LATAM"/>
    <s v="Wells Fargo"/>
    <x v="9"/>
    <s v="Finance"/>
    <s v="SMB"/>
    <s v="SaaS Connector Pack - Gold"/>
    <s v="3KRF22TYMK"/>
    <n v="23.472000000000001"/>
    <n v="3"/>
    <n v="0.2"/>
    <n v="8.8019999999999996"/>
    <x v="7"/>
    <n v="14.67"/>
    <n v="4.4009999999999998"/>
  </r>
  <r>
    <n v="7102"/>
    <s v="APJ-2022-144337"/>
    <d v="2022-08-02T00:00:00"/>
    <n v="20220802"/>
    <s v="Peter Peake"/>
    <s v="Japan"/>
    <s v="Fukuoka"/>
    <s v="APJ"/>
    <s v="JAPN"/>
    <s v="Nestle"/>
    <x v="38"/>
    <s v="Consumer Products"/>
    <s v="Strategic"/>
    <s v="Support"/>
    <s v="198583NZA3"/>
    <n v="19.648"/>
    <n v="2"/>
    <n v="0.2"/>
    <n v="6.6311999999999998"/>
    <x v="28"/>
    <n v="13.0168"/>
    <n v="3.9050399999999996"/>
  </r>
  <r>
    <n v="7103"/>
    <s v="EMEA-2020-117478"/>
    <d v="2020-09-21T00:00:00"/>
    <n v="20200921"/>
    <s v="Lauren Peters"/>
    <s v="France"/>
    <s v="Paris"/>
    <s v="EMEA"/>
    <s v="EU-WEST"/>
    <s v="FedEx"/>
    <x v="46"/>
    <s v="Transportation"/>
    <s v="SMB"/>
    <s v="ContactMatcher"/>
    <s v="K2F9I4BP7K"/>
    <n v="6.57"/>
    <n v="3"/>
    <n v="0.7"/>
    <n v="-5.0369999999999999"/>
    <x v="30"/>
    <n v="11.606999999999999"/>
    <n v="3.4820999999999995"/>
  </r>
  <r>
    <n v="7104"/>
    <s v="AMER-2023-147410"/>
    <d v="2023-09-05T00:00:00"/>
    <n v="20230905"/>
    <s v="Jonathan Gibson"/>
    <s v="United States"/>
    <s v="Atlanta"/>
    <s v="AMER"/>
    <s v="NAMER"/>
    <s v="Ford Motor"/>
    <x v="72"/>
    <s v="Manufacturing"/>
    <s v="SMB"/>
    <s v="Marketing Suite - Gold"/>
    <s v="E38QYQBLK5"/>
    <n v="421.1"/>
    <n v="2"/>
    <n v="0"/>
    <n v="105.27500000000001"/>
    <x v="15"/>
    <n v="315.82499999999999"/>
    <n v="94.747499999999988"/>
  </r>
  <r>
    <n v="7105"/>
    <s v="AMER-2023-128944"/>
    <d v="2023-06-20T00:00:00"/>
    <n v="20230620"/>
    <s v="Penelope Terry"/>
    <s v="Mexico"/>
    <s v="Monterrey"/>
    <s v="AMER"/>
    <s v="LATAM"/>
    <s v="ConocoPhillips"/>
    <x v="75"/>
    <s v="Energy"/>
    <s v="Strategic"/>
    <s v="FinanceHub"/>
    <s v="OM1M2OEQRL"/>
    <n v="760.11599999999999"/>
    <n v="6"/>
    <n v="0.3"/>
    <n v="-43.435200000000002"/>
    <x v="27"/>
    <n v="803.55119999999999"/>
    <n v="241.06536"/>
  </r>
  <r>
    <n v="7108"/>
    <s v="EMEA-2022-109666"/>
    <d v="2022-04-20T00:00:00"/>
    <n v="20220420"/>
    <s v="Stewart Wilson"/>
    <s v="United Kingdom"/>
    <s v="London"/>
    <s v="EMEA"/>
    <s v="UKIR"/>
    <s v="Mondelez International"/>
    <x v="25"/>
    <s v="Consumer Products"/>
    <s v="SMB"/>
    <s v="Site Analytics"/>
    <s v="2A6DIHODNH"/>
    <n v="25.98"/>
    <n v="2"/>
    <n v="0"/>
    <n v="0.77939999999999998"/>
    <x v="25"/>
    <n v="25.200600000000001"/>
    <n v="7.5601799999999999"/>
  </r>
  <r>
    <n v="7115"/>
    <s v="EMEA-2022-102239"/>
    <d v="2022-05-06T00:00:00"/>
    <n v="20220506"/>
    <s v="Evan Ross"/>
    <s v="Israel"/>
    <s v="Jerusalem"/>
    <s v="EMEA"/>
    <s v="EU-EAST"/>
    <s v="Sysco"/>
    <x v="79"/>
    <s v="Consumer Products"/>
    <s v="Strategic"/>
    <s v="ContactMatcher"/>
    <s v="0Q7PLTLMVV"/>
    <n v="1685.88"/>
    <n v="6"/>
    <n v="0"/>
    <n v="320.31720000000001"/>
    <x v="35"/>
    <n v="1365.5627999999999"/>
    <n v="409.66883999999999"/>
  </r>
  <r>
    <n v="7117"/>
    <s v="AMER-2020-143168"/>
    <d v="2020-10-18T00:00:00"/>
    <n v="20201018"/>
    <s v="Anna Clarkson"/>
    <s v="Canada"/>
    <s v="Toronto"/>
    <s v="AMER"/>
    <s v="NAMER"/>
    <s v="Allianz"/>
    <x v="65"/>
    <s v="Finance"/>
    <s v="SMB"/>
    <s v="Support"/>
    <s v="X8OJ7MM6Y3"/>
    <n v="61.96"/>
    <n v="2"/>
    <n v="0"/>
    <n v="27.882000000000001"/>
    <x v="18"/>
    <n v="34.078000000000003"/>
    <n v="10.2234"/>
  </r>
  <r>
    <n v="7119"/>
    <s v="EMEA-2023-104906"/>
    <d v="2023-02-14T00:00:00"/>
    <n v="20230214"/>
    <s v="Anna Reid"/>
    <s v="United Kingdom"/>
    <s v="London"/>
    <s v="EMEA"/>
    <s v="UKIR"/>
    <s v="China National Petroleum"/>
    <x v="74"/>
    <s v="Energy"/>
    <s v="Strategic"/>
    <s v="Support"/>
    <s v="ASHDDCG4N3"/>
    <n v="17.940000000000001"/>
    <n v="3"/>
    <n v="0"/>
    <n v="8.7905999999999995"/>
    <x v="31"/>
    <n v="9.1494"/>
    <n v="2.7448199999999998"/>
  </r>
  <r>
    <n v="7120"/>
    <s v="AMER-2023-118122"/>
    <d v="2023-11-18T00:00:00"/>
    <n v="20231118"/>
    <s v="Jennifer Dowd"/>
    <s v="Canada"/>
    <s v="Toronto"/>
    <s v="AMER"/>
    <s v="NAMER"/>
    <s v="Gazprom"/>
    <x v="45"/>
    <s v="Energy"/>
    <s v="Strategic"/>
    <s v="ContactMatcher"/>
    <s v="VL96RWZH4N"/>
    <n v="13.904"/>
    <n v="2"/>
    <n v="0.2"/>
    <n v="4.5187999999999997"/>
    <x v="23"/>
    <n v="9.3851999999999993"/>
    <n v="2.8155599999999996"/>
  </r>
  <r>
    <n v="7121"/>
    <s v="EMEA-2020-147774"/>
    <d v="2020-01-21T00:00:00"/>
    <n v="20200121"/>
    <s v="Boris Coleman"/>
    <s v="South Africa"/>
    <s v="Cape Town"/>
    <s v="EMEA"/>
    <s v="MEA"/>
    <s v="Goldman Sachs Group"/>
    <x v="70"/>
    <s v="Finance"/>
    <s v="Strategic"/>
    <s v="ContactMatcher"/>
    <s v="DK1SN12PC5"/>
    <n v="67.194000000000003"/>
    <n v="1"/>
    <n v="0.7"/>
    <n v="-51.5154"/>
    <x v="46"/>
    <n v="118.7094"/>
    <n v="35.612819999999999"/>
  </r>
  <r>
    <n v="7122"/>
    <s v="AMER-2023-166926"/>
    <d v="2023-12-02T00:00:00"/>
    <n v="20231202"/>
    <s v="Zoe Hodges"/>
    <s v="Canada"/>
    <s v="Toronto"/>
    <s v="AMER"/>
    <s v="NAMER"/>
    <s v="Royal Dutch Shell"/>
    <x v="2"/>
    <s v="Energy"/>
    <s v="SMB"/>
    <s v="Support"/>
    <s v="KP07CLUOGK"/>
    <n v="41.86"/>
    <n v="7"/>
    <n v="0"/>
    <n v="18.837"/>
    <x v="22"/>
    <n v="23.023"/>
    <n v="6.9068999999999994"/>
  </r>
  <r>
    <n v="7124"/>
    <s v="EMEA-2021-128013"/>
    <d v="2021-08-09T00:00:00"/>
    <n v="20210809"/>
    <s v="Benjamin Bower"/>
    <s v="United Kingdom"/>
    <s v="London"/>
    <s v="EMEA"/>
    <s v="UKIR"/>
    <s v="Fannie Mae"/>
    <x v="27"/>
    <s v="Finance"/>
    <s v="Strategic"/>
    <s v="SaaS Connector Pack"/>
    <s v="A7WE1WMMQP"/>
    <n v="10.02"/>
    <n v="3"/>
    <n v="0"/>
    <n v="4.4088000000000003"/>
    <x v="37"/>
    <n v="5.6111999999999904"/>
    <n v="1.6833599999999971"/>
  </r>
  <r>
    <n v="7126"/>
    <s v="EMEA-2022-123176"/>
    <d v="2022-09-28T00:00:00"/>
    <n v="20220928"/>
    <s v="Alison Howard"/>
    <s v="Finland"/>
    <s v="Helsinki"/>
    <s v="EMEA"/>
    <s v="NOR"/>
    <s v="Kroger"/>
    <x v="57"/>
    <s v="Retail"/>
    <s v="SMB"/>
    <s v="Support"/>
    <s v="YNUK7PWCFR"/>
    <n v="17.940000000000001"/>
    <n v="3"/>
    <n v="0"/>
    <n v="8.7905999999999995"/>
    <x v="21"/>
    <n v="9.1494"/>
    <n v="2.7448199999999998"/>
  </r>
  <r>
    <n v="7128"/>
    <s v="APJ-2022-117541"/>
    <d v="2022-11-15T00:00:00"/>
    <n v="20221115"/>
    <s v="Amelia Chapman"/>
    <s v="Philippines"/>
    <s v="Quezon City"/>
    <s v="APJ"/>
    <s v="APAC"/>
    <s v="Bosch"/>
    <x v="76"/>
    <s v="Tech"/>
    <s v="SMB"/>
    <s v="Support"/>
    <s v="FU86ACO48C"/>
    <n v="16.45"/>
    <n v="5"/>
    <n v="0"/>
    <n v="7.5670000000000002"/>
    <x v="0"/>
    <n v="8.8829999999999991"/>
    <n v="2.6648999999999998"/>
  </r>
  <r>
    <n v="7130"/>
    <s v="EMEA-2022-166282"/>
    <d v="2022-04-17T00:00:00"/>
    <n v="20220417"/>
    <s v="Claire Welch"/>
    <s v="South Africa"/>
    <s v="Johannesburg"/>
    <s v="EMEA"/>
    <s v="MEA"/>
    <s v="Toyota Motor"/>
    <x v="7"/>
    <s v="Manufacturing"/>
    <s v="SMB"/>
    <s v="Data Smasher"/>
    <s v="CDPUKBPIR6"/>
    <n v="35.167999999999999"/>
    <n v="4"/>
    <n v="0.2"/>
    <n v="8.3523999999999994"/>
    <x v="25"/>
    <n v="26.8156"/>
    <n v="8.0446799999999996"/>
  </r>
  <r>
    <n v="7132"/>
    <s v="APJ-2023-141439"/>
    <d v="2023-11-27T00:00:00"/>
    <n v="20231127"/>
    <s v="Dan Rutherford"/>
    <s v="India"/>
    <s v="Chennai"/>
    <s v="APJ"/>
    <s v="IND"/>
    <s v="Phillips 66"/>
    <x v="1"/>
    <s v="Energy"/>
    <s v="Enterprise"/>
    <s v="ContactMatcher"/>
    <s v="GYAC880TYZ"/>
    <n v="257.94"/>
    <n v="3"/>
    <n v="0"/>
    <n v="67.064400000000006"/>
    <x v="23"/>
    <n v="190.87559999999999"/>
    <n v="57.262679999999996"/>
  </r>
  <r>
    <n v="7137"/>
    <s v="EMEA-2021-163965"/>
    <d v="2021-11-20T00:00:00"/>
    <n v="20211120"/>
    <s v="Victoria Poole"/>
    <s v="Germany"/>
    <s v="Hamburg"/>
    <s v="EMEA"/>
    <s v="EU-WEST"/>
    <s v="Comcast"/>
    <x v="51"/>
    <s v="Communications"/>
    <s v="SMB"/>
    <s v="ContactMatcher"/>
    <s v="4XEE3W4NIV"/>
    <n v="7.23"/>
    <n v="5"/>
    <n v="0.7"/>
    <n v="-5.7839999999999998"/>
    <x v="6"/>
    <n v="13.013999999999999"/>
    <n v="3.9041999999999994"/>
  </r>
  <r>
    <n v="7141"/>
    <s v="EMEA-2023-128783"/>
    <d v="2023-09-08T00:00:00"/>
    <n v="20230908"/>
    <s v="Natalie Nash"/>
    <s v="Poland"/>
    <s v="Krakow"/>
    <s v="EMEA"/>
    <s v="EU-WEST"/>
    <s v="Itochu"/>
    <x v="33"/>
    <s v="Finance"/>
    <s v="SMB"/>
    <s v="Data Smasher"/>
    <s v="YHU2FOX2P5"/>
    <n v="113.52"/>
    <n v="4"/>
    <n v="0"/>
    <n v="46.543199999999999"/>
    <x v="15"/>
    <n v="66.976799999999997"/>
    <n v="20.093039999999998"/>
  </r>
  <r>
    <n v="7143"/>
    <s v="EMEA-2020-122217"/>
    <d v="2020-11-24T00:00:00"/>
    <n v="20201124"/>
    <s v="Emily Morrison"/>
    <s v="Spain"/>
    <s v="Seville"/>
    <s v="EMEA"/>
    <s v="EU-WEST"/>
    <s v="Pfizer"/>
    <x v="6"/>
    <s v="Healthcare"/>
    <s v="Enterprise"/>
    <s v="SaaS Connector Pack"/>
    <s v="GLUNKSND1K"/>
    <n v="111.15"/>
    <n v="5"/>
    <n v="0"/>
    <n v="48.905999999999999"/>
    <x v="7"/>
    <n v="62.244"/>
    <n v="18.673199999999998"/>
  </r>
  <r>
    <n v="7144"/>
    <s v="EMEA-2023-141558"/>
    <d v="2023-03-12T00:00:00"/>
    <n v="20230312"/>
    <s v="Lily Blake"/>
    <s v="France"/>
    <s v="Paris"/>
    <s v="EMEA"/>
    <s v="EU-WEST"/>
    <s v="Intel"/>
    <x v="14"/>
    <s v="Tech"/>
    <s v="Enterprise"/>
    <s v="Site Analytics"/>
    <s v="AN620R9QF9"/>
    <n v="776.85"/>
    <n v="5"/>
    <n v="0.4"/>
    <n v="-181.26499999999999"/>
    <x v="42"/>
    <n v="958.11500000000001"/>
    <n v="287.43450000000001"/>
  </r>
  <r>
    <n v="7148"/>
    <s v="EMEA-2022-139941"/>
    <d v="2022-06-13T00:00:00"/>
    <n v="20220613"/>
    <s v="Caroline Greene"/>
    <s v="United Kingdom"/>
    <s v="Newcastle"/>
    <s v="EMEA"/>
    <s v="UKIR"/>
    <s v="Daimler"/>
    <x v="34"/>
    <s v="Transportation"/>
    <s v="SMB"/>
    <s v="Support"/>
    <s v="IZ8AFE8CUY"/>
    <n v="92.94"/>
    <n v="3"/>
    <n v="0"/>
    <n v="41.823"/>
    <x v="1"/>
    <n v="51.116999999999997"/>
    <n v="15.335099999999999"/>
  </r>
  <r>
    <n v="7150"/>
    <s v="APJ-2021-166583"/>
    <d v="2021-06-26T00:00:00"/>
    <n v="20210626"/>
    <s v="Carolyn Murray"/>
    <s v="Japan"/>
    <s v="Tokyo"/>
    <s v="APJ"/>
    <s v="JAPN"/>
    <s v="United Parcel Service"/>
    <x v="66"/>
    <s v="Transportation"/>
    <s v="SMB"/>
    <s v="Site Analytics"/>
    <s v="4QMCZ0FH6Y"/>
    <n v="971.88"/>
    <n v="3"/>
    <n v="0.2"/>
    <n v="109.3365"/>
    <x v="40"/>
    <n v="862.54349999999999"/>
    <n v="258.76304999999996"/>
  </r>
  <r>
    <n v="7151"/>
    <s v="EMEA-2023-100412"/>
    <d v="2023-12-23T00:00:00"/>
    <n v="20231223"/>
    <s v="Joshua Vaughan"/>
    <s v="Portugal"/>
    <s v="Porto"/>
    <s v="EMEA"/>
    <s v="EU-WEST"/>
    <s v="FedEx"/>
    <x v="46"/>
    <s v="Transportation"/>
    <s v="Enterprise"/>
    <s v="FinanceHub"/>
    <s v="QT7IO0H2HR"/>
    <n v="141.96"/>
    <n v="2"/>
    <n v="0"/>
    <n v="35.49"/>
    <x v="22"/>
    <n v="106.47"/>
    <n v="31.940999999999999"/>
  </r>
  <r>
    <n v="7152"/>
    <s v="AMER-2023-142909"/>
    <d v="2023-12-23T00:00:00"/>
    <n v="20231223"/>
    <s v="Rebecca Mackay"/>
    <s v="Chile"/>
    <s v="Antofagasta"/>
    <s v="AMER"/>
    <s v="LATAM"/>
    <s v="Costco Wholesale"/>
    <x v="11"/>
    <s v="Retail"/>
    <s v="SMB"/>
    <s v="ContactMatcher"/>
    <s v="WL1L0OPZV4"/>
    <n v="182.55"/>
    <n v="2"/>
    <n v="0.5"/>
    <n v="-135.08699999999999"/>
    <x v="22"/>
    <n v="317.637"/>
    <n v="95.2911"/>
  </r>
  <r>
    <n v="7153"/>
    <s v="EMEA-2020-137911"/>
    <d v="2020-10-09T00:00:00"/>
    <n v="20201009"/>
    <s v="Dominic Bell"/>
    <s v="Sweden"/>
    <s v="Gothenburg"/>
    <s v="EMEA"/>
    <s v="NOR"/>
    <s v="Mitsubishi"/>
    <x v="82"/>
    <s v="Manufacturing"/>
    <s v="Strategic"/>
    <s v="Support"/>
    <s v="QCFM4JXOX2"/>
    <n v="88.768000000000001"/>
    <n v="2"/>
    <n v="0.2"/>
    <n v="31.0688"/>
    <x v="18"/>
    <n v="57.699199999999998"/>
    <n v="17.309759999999997"/>
  </r>
  <r>
    <n v="7154"/>
    <s v="APJ-2021-106208"/>
    <d v="2021-12-10T00:00:00"/>
    <n v="20211210"/>
    <s v="Felicity Terry"/>
    <s v="Australia"/>
    <s v="Sydney"/>
    <s v="APJ"/>
    <s v="ANZ"/>
    <s v="Alphabet"/>
    <x v="92"/>
    <s v="Tech"/>
    <s v="SMB"/>
    <s v="OneView"/>
    <s v="MYWK0R01KL"/>
    <n v="53.088000000000001"/>
    <n v="7"/>
    <n v="0.8"/>
    <n v="-108.8304"/>
    <x v="14"/>
    <n v="161.91839999999999"/>
    <n v="48.575519999999997"/>
  </r>
  <r>
    <n v="7155"/>
    <s v="EMEA-2021-136749"/>
    <d v="2021-12-25T00:00:00"/>
    <n v="20211225"/>
    <s v="Harry Brown"/>
    <s v="Finland"/>
    <s v="Espoo"/>
    <s v="EMEA"/>
    <s v="NOR"/>
    <s v="Bank of America Corp."/>
    <x v="22"/>
    <s v="Finance"/>
    <s v="SMB"/>
    <s v="SaaS Connector Pack"/>
    <s v="1BKMQZ4DJ7"/>
    <n v="275.88"/>
    <n v="6"/>
    <n v="0"/>
    <n v="46.8996"/>
    <x v="14"/>
    <n v="228.9804"/>
    <n v="68.694119999999998"/>
  </r>
  <r>
    <n v="7157"/>
    <s v="AMER-2023-126718"/>
    <d v="2023-04-30T00:00:00"/>
    <n v="20230430"/>
    <s v="Leonard Parsons"/>
    <s v="Argentina"/>
    <s v="Buenos Aires"/>
    <s v="AMER"/>
    <s v="LATAM"/>
    <s v="Ford Motor"/>
    <x v="72"/>
    <s v="Manufacturing"/>
    <s v="SMB"/>
    <s v="FinanceHub"/>
    <s v="YP7R0T1K04"/>
    <n v="4.91"/>
    <n v="1"/>
    <n v="0"/>
    <n v="2.4058999999999999"/>
    <x v="4"/>
    <n v="2.5041000000000002"/>
    <n v="0.75123000000000006"/>
  </r>
  <r>
    <n v="7158"/>
    <s v="AMER-2022-131380"/>
    <d v="2022-03-29T00:00:00"/>
    <n v="20220329"/>
    <s v="Jasmine Springer"/>
    <s v="United States"/>
    <s v="New York City"/>
    <s v="AMER"/>
    <s v="NAMER"/>
    <s v="Comcast"/>
    <x v="51"/>
    <s v="Communications"/>
    <s v="SMB"/>
    <s v="Marketing Suite - Gold"/>
    <s v="TH2HYBGU2Y"/>
    <n v="87.92"/>
    <n v="4"/>
    <n v="0"/>
    <n v="0.87919999999999998"/>
    <x v="17"/>
    <n v="87.040800000000004"/>
    <n v="26.11224"/>
  </r>
  <r>
    <n v="7160"/>
    <s v="APJ-2021-145835"/>
    <d v="2021-05-13T00:00:00"/>
    <n v="20210513"/>
    <s v="Bella Hodges"/>
    <s v="Australia"/>
    <s v="Sydney"/>
    <s v="APJ"/>
    <s v="ANZ"/>
    <s v="Cisco Systems"/>
    <x v="42"/>
    <s v="Tech"/>
    <s v="Enterprise"/>
    <s v="Site Analytics"/>
    <s v="GGMOSFZHC5"/>
    <n v="222.38399999999999"/>
    <n v="2"/>
    <n v="0.2"/>
    <n v="16.678799999999999"/>
    <x v="33"/>
    <n v="205.70519999999999"/>
    <n v="61.711559999999992"/>
  </r>
  <r>
    <n v="7162"/>
    <s v="EMEA-2020-138709"/>
    <d v="2020-07-04T00:00:00"/>
    <n v="20200704"/>
    <s v="Leonard Dyer"/>
    <s v="Spain"/>
    <s v="Murcia"/>
    <s v="EMEA"/>
    <s v="EU-WEST"/>
    <s v="Ford Motor"/>
    <x v="72"/>
    <s v="Manufacturing"/>
    <s v="SMB"/>
    <s v="Support"/>
    <s v="YX640U1ZDI"/>
    <n v="21.84"/>
    <n v="3"/>
    <n v="0"/>
    <n v="10.92"/>
    <x v="39"/>
    <n v="10.92"/>
    <n v="3.2759999999999998"/>
  </r>
  <r>
    <n v="7164"/>
    <s v="EMEA-2020-122070"/>
    <d v="2020-04-22T00:00:00"/>
    <n v="20200422"/>
    <s v="Ryan Jackson"/>
    <s v="United Kingdom"/>
    <s v="Brighton"/>
    <s v="EMEA"/>
    <s v="UKIR"/>
    <s v="Abbott Laboratories"/>
    <x v="26"/>
    <s v="Healthcare"/>
    <s v="Strategic"/>
    <s v="SaaS Connector Pack - Gold"/>
    <s v="883816BFYS"/>
    <n v="247.84"/>
    <n v="8"/>
    <n v="0"/>
    <n v="121.44159999999999"/>
    <x v="41"/>
    <n v="126.3984"/>
    <n v="37.919519999999999"/>
  </r>
  <r>
    <n v="7166"/>
    <s v="EMEA-2022-158610"/>
    <d v="2022-09-20T00:00:00"/>
    <n v="20220920"/>
    <s v="Carolyn Ross"/>
    <s v="Norway"/>
    <s v="Oslo"/>
    <s v="EMEA"/>
    <s v="NOR"/>
    <s v="Airbus"/>
    <x v="68"/>
    <s v="Manufacturing"/>
    <s v="SMB"/>
    <s v="Marketing Suite - Gold"/>
    <s v="7YD8JA59HV"/>
    <n v="69.52"/>
    <n v="2"/>
    <n v="0"/>
    <n v="17.38"/>
    <x v="21"/>
    <n v="52.14"/>
    <n v="15.641999999999999"/>
  </r>
  <r>
    <n v="7167"/>
    <s v="AMER-2020-117464"/>
    <d v="2020-07-22T00:00:00"/>
    <n v="20200722"/>
    <s v="Pippa Blake"/>
    <s v="United States"/>
    <s v="Los Angeles"/>
    <s v="AMER"/>
    <s v="NAMER"/>
    <s v="Caterpillar"/>
    <x v="95"/>
    <s v="Manufacturing"/>
    <s v="SMB"/>
    <s v="ChatBot Plugin"/>
    <s v="MTJJB68AQF"/>
    <n v="11.52"/>
    <n v="4"/>
    <n v="0"/>
    <n v="3.2256"/>
    <x v="39"/>
    <n v="8.2943999999999996"/>
    <n v="2.4883199999999999"/>
  </r>
  <r>
    <n v="7171"/>
    <s v="EMEA-2023-168613"/>
    <d v="2023-10-09T00:00:00"/>
    <n v="20231009"/>
    <s v="Evan Paige"/>
    <s v="United Kingdom"/>
    <s v="London"/>
    <s v="EMEA"/>
    <s v="UKIR"/>
    <s v="Honda Motor"/>
    <x v="47"/>
    <s v="Manufacturing"/>
    <s v="SMB"/>
    <s v="FinanceHub"/>
    <s v="9WFO5PVAYW"/>
    <n v="145.76400000000001"/>
    <n v="2"/>
    <n v="0.1"/>
    <n v="3.2391999999999999"/>
    <x v="13"/>
    <n v="142.5248"/>
    <n v="42.757439999999995"/>
  </r>
  <r>
    <n v="7172"/>
    <s v="AMER-2023-125381"/>
    <d v="2023-04-26T00:00:00"/>
    <n v="20230426"/>
    <s v="Michael Lewis"/>
    <s v="United States"/>
    <s v="Los Angeles"/>
    <s v="AMER"/>
    <s v="NAMER"/>
    <s v="Nissan Motor"/>
    <x v="30"/>
    <s v="Transportation"/>
    <s v="SMB"/>
    <s v="Data Smasher"/>
    <s v="A8KDISEPTR"/>
    <n v="107.97"/>
    <n v="3"/>
    <n v="0"/>
    <n v="22.6737"/>
    <x v="4"/>
    <n v="85.296300000000002"/>
    <n v="25.588889999999999"/>
  </r>
  <r>
    <n v="7173"/>
    <s v="APJ-2023-141677"/>
    <d v="2023-03-27T00:00:00"/>
    <n v="20230327"/>
    <s v="Jan Clark"/>
    <s v="Japan"/>
    <s v="Tokyo"/>
    <s v="APJ"/>
    <s v="JAPN"/>
    <s v="Samsung Electronics"/>
    <x v="19"/>
    <s v="Tech"/>
    <s v="Strategic"/>
    <s v="Data Smasher"/>
    <s v="UZ8JL0S7KC"/>
    <n v="143.96"/>
    <n v="5"/>
    <n v="0.2"/>
    <n v="1.7995000000000001"/>
    <x v="42"/>
    <n v="142.16050000000001"/>
    <n v="42.648150000000001"/>
  </r>
  <r>
    <n v="7178"/>
    <s v="EMEA-2023-133067"/>
    <d v="2023-05-05T00:00:00"/>
    <n v="20230505"/>
    <s v="Pippa Edmunds"/>
    <s v="France"/>
    <s v="Paris"/>
    <s v="EMEA"/>
    <s v="EU-WEST"/>
    <s v="BNP Paribas"/>
    <x v="3"/>
    <s v="Finance"/>
    <s v="Strategic"/>
    <s v="ContactMatcher"/>
    <s v="FC28TEOYGE"/>
    <n v="2.202"/>
    <n v="2"/>
    <n v="0.7"/>
    <n v="-1.5414000000000001"/>
    <x v="24"/>
    <n v="3.7433999999999998"/>
    <n v="1.1230199999999999"/>
  </r>
  <r>
    <n v="7180"/>
    <s v="APJ-2022-144351"/>
    <d v="2022-11-15T00:00:00"/>
    <n v="20221115"/>
    <s v="Rebecca Dickens"/>
    <s v="China"/>
    <s v="Beijing"/>
    <s v="APJ"/>
    <s v="APAC"/>
    <s v="Amazon"/>
    <x v="44"/>
    <s v="Tech"/>
    <s v="SMB"/>
    <s v="Site Analytics"/>
    <s v="VGR63H4MAB"/>
    <n v="89.97"/>
    <n v="3"/>
    <n v="0"/>
    <n v="25.191600000000001"/>
    <x v="0"/>
    <n v="64.778400000000005"/>
    <n v="19.433520000000001"/>
  </r>
  <r>
    <n v="7181"/>
    <s v="EMEA-2020-106054"/>
    <d v="2020-01-07T00:00:00"/>
    <n v="20200107"/>
    <s v="Keith Coleman"/>
    <s v="Finland"/>
    <s v="Espoo"/>
    <s v="EMEA"/>
    <s v="NOR"/>
    <s v="Exxon Mobil"/>
    <x v="83"/>
    <s v="Energy"/>
    <s v="Strategic"/>
    <s v="ChatBot Plugin"/>
    <s v="QDXELHND9M"/>
    <n v="12.78"/>
    <n v="3"/>
    <n v="0"/>
    <n v="5.2397999999999998"/>
    <x v="46"/>
    <n v="7.5401999999999996"/>
    <n v="2.26206"/>
  </r>
  <r>
    <n v="7182"/>
    <s v="AMER-2022-138667"/>
    <d v="2022-12-28T00:00:00"/>
    <n v="20221228"/>
    <s v="Blake Short"/>
    <s v="Mexico"/>
    <s v="Tijuana"/>
    <s v="AMER"/>
    <s v="LATAM"/>
    <s v="Carrefour"/>
    <x v="10"/>
    <s v="Retail"/>
    <s v="SMB"/>
    <s v="Data Smasher"/>
    <s v="IVM68WQ3PO"/>
    <n v="40"/>
    <n v="2"/>
    <n v="0.2"/>
    <n v="0.5"/>
    <x v="5"/>
    <n v="39.5"/>
    <n v="11.85"/>
  </r>
  <r>
    <n v="7183"/>
    <s v="AMER-2023-150609"/>
    <d v="2023-05-01T00:00:00"/>
    <n v="20230501"/>
    <s v="Thomas Roberts"/>
    <s v="United States"/>
    <s v="New York City"/>
    <s v="AMER"/>
    <s v="NAMER"/>
    <s v="Siemens"/>
    <x v="13"/>
    <s v="Manufacturing"/>
    <s v="Enterprise"/>
    <s v="ContactMatcher"/>
    <s v="RKQGWUGDEC"/>
    <n v="23.24"/>
    <n v="5"/>
    <n v="0.2"/>
    <n v="7.5529999999999999"/>
    <x v="24"/>
    <n v="15.6869999999999"/>
    <n v="4.70609999999997"/>
  </r>
  <r>
    <n v="7184"/>
    <s v="APJ-2023-128853"/>
    <d v="2023-04-22T00:00:00"/>
    <n v="20230422"/>
    <s v="Carl Jackson"/>
    <s v="China"/>
    <s v="Beijing"/>
    <s v="APJ"/>
    <s v="APAC"/>
    <s v="Cisco Systems"/>
    <x v="42"/>
    <s v="Tech"/>
    <s v="SMB"/>
    <s v="FinanceHub"/>
    <s v="7ITISAMDFR"/>
    <n v="908.82"/>
    <n v="9"/>
    <n v="0"/>
    <n v="227.20500000000001"/>
    <x v="4"/>
    <n v="681.61500000000001"/>
    <n v="204.4845"/>
  </r>
  <r>
    <n v="7185"/>
    <s v="APJ-2023-133102"/>
    <d v="2023-08-18T00:00:00"/>
    <n v="20230818"/>
    <s v="David Graham"/>
    <s v="Japan"/>
    <s v="Tokyo"/>
    <s v="APJ"/>
    <s v="JAPN"/>
    <s v="Daimler"/>
    <x v="34"/>
    <s v="Transportation"/>
    <s v="Enterprise"/>
    <s v="Support"/>
    <s v="NOIEYBBTSS"/>
    <n v="5.5519999999999996"/>
    <n v="2"/>
    <n v="0.2"/>
    <n v="-1.0409999999999999"/>
    <x v="43"/>
    <n v="6.593"/>
    <n v="1.9779"/>
  </r>
  <r>
    <n v="7190"/>
    <s v="AMER-2022-164399"/>
    <d v="2022-11-13T00:00:00"/>
    <n v="20221113"/>
    <s v="Luke Terry"/>
    <s v="United States"/>
    <s v="Seattle"/>
    <s v="AMER"/>
    <s v="NAMER"/>
    <s v="Airbus"/>
    <x v="68"/>
    <s v="Manufacturing"/>
    <s v="Enterprise"/>
    <s v="Site Analytics"/>
    <s v="4DI7WLBT00"/>
    <n v="203.976"/>
    <n v="3"/>
    <n v="0.2"/>
    <n v="25.497"/>
    <x v="0"/>
    <n v="178.47899999999899"/>
    <n v="53.543699999999696"/>
  </r>
  <r>
    <n v="7192"/>
    <s v="EMEA-2022-116918"/>
    <d v="2022-10-02T00:00:00"/>
    <n v="20221002"/>
    <s v="Molly Turner"/>
    <s v="Germany"/>
    <s v="Hanover"/>
    <s v="EMEA"/>
    <s v="EU-WEST"/>
    <s v="Kroger"/>
    <x v="57"/>
    <s v="Retail"/>
    <s v="SMB"/>
    <s v="ContactMatcher"/>
    <s v="MCVMEPDQVL"/>
    <n v="5.3879999999999999"/>
    <n v="4"/>
    <n v="0.7"/>
    <n v="-4.49"/>
    <x v="32"/>
    <n v="9.8780000000000001"/>
    <n v="2.9634"/>
  </r>
  <r>
    <n v="7194"/>
    <s v="EMEA-2022-110492"/>
    <d v="2022-02-12T00:00:00"/>
    <n v="20220212"/>
    <s v="Emily Ross"/>
    <s v="Finland"/>
    <s v="Helsinki"/>
    <s v="EMEA"/>
    <s v="NOR"/>
    <s v="American Express"/>
    <x v="55"/>
    <s v="Finance"/>
    <s v="SMB"/>
    <s v="Marketing Suite - Gold"/>
    <s v="X9AZZ3ANB1"/>
    <n v="1350.12"/>
    <n v="6"/>
    <n v="0"/>
    <n v="175.51560000000001"/>
    <x v="47"/>
    <n v="1174.6043999999999"/>
    <n v="352.38131999999996"/>
  </r>
  <r>
    <n v="7196"/>
    <s v="AMER-2022-147683"/>
    <d v="2022-11-14T00:00:00"/>
    <n v="20221114"/>
    <s v="Liam Abraham"/>
    <s v="Canada"/>
    <s v="Toronto"/>
    <s v="AMER"/>
    <s v="NAMER"/>
    <s v="Kroger"/>
    <x v="57"/>
    <s v="Retail"/>
    <s v="Enterprise"/>
    <s v="SaaS Connector Pack"/>
    <s v="V7VB8VT1GV"/>
    <n v="19.54"/>
    <n v="2"/>
    <n v="0"/>
    <n v="7.2298"/>
    <x v="0"/>
    <n v="12.310199999999901"/>
    <n v="3.6930599999999698"/>
  </r>
  <r>
    <n v="7197"/>
    <s v="AMER-2020-116785"/>
    <d v="2020-04-26T00:00:00"/>
    <n v="20200426"/>
    <s v="Lily Blake"/>
    <s v="United States"/>
    <s v="New York City"/>
    <s v="AMER"/>
    <s v="NAMER"/>
    <s v="Intel"/>
    <x v="14"/>
    <s v="Tech"/>
    <s v="Enterprise"/>
    <s v="ChatBot Plugin"/>
    <s v="64PUDRNAW6"/>
    <n v="21.4"/>
    <n v="5"/>
    <n v="0"/>
    <n v="6.2060000000000004"/>
    <x v="41"/>
    <n v="15.1939999999999"/>
    <n v="4.5581999999999701"/>
  </r>
  <r>
    <n v="7199"/>
    <s v="EMEA-2021-156797"/>
    <d v="2021-08-11T00:00:00"/>
    <n v="20210811"/>
    <s v="Liam Abraham"/>
    <s v="United Kingdom"/>
    <s v="London"/>
    <s v="EMEA"/>
    <s v="UKIR"/>
    <s v="Kroger"/>
    <x v="57"/>
    <s v="Retail"/>
    <s v="Enterprise"/>
    <s v="ChatBot Plugin"/>
    <s v="EBBP9WQUEJ"/>
    <n v="11.96"/>
    <n v="2"/>
    <n v="0"/>
    <n v="3.1095999999999999"/>
    <x v="37"/>
    <n v="8.8504000000000005"/>
    <n v="2.6551200000000001"/>
  </r>
  <r>
    <n v="7201"/>
    <s v="EMEA-2022-104276"/>
    <d v="2022-11-28T00:00:00"/>
    <n v="20221128"/>
    <s v="Karen Vance"/>
    <s v="Germany"/>
    <s v="Stuttgart"/>
    <s v="EMEA"/>
    <s v="EU-WEST"/>
    <s v="Aviva"/>
    <x v="24"/>
    <s v="Finance"/>
    <s v="SMB"/>
    <s v="Site Analytics"/>
    <s v="AHH0X7HO4F"/>
    <n v="116.76"/>
    <n v="1"/>
    <n v="0.2"/>
    <n v="14.595000000000001"/>
    <x v="0"/>
    <n v="102.16500000000001"/>
    <n v="30.6495"/>
  </r>
  <r>
    <n v="7203"/>
    <s v="EMEA-2022-120369"/>
    <d v="2022-10-29T00:00:00"/>
    <n v="20221029"/>
    <s v="Gordon Chapman"/>
    <s v="United Kingdom"/>
    <s v="Liverpool"/>
    <s v="EMEA"/>
    <s v="UKIR"/>
    <s v="Itochu"/>
    <x v="33"/>
    <s v="Finance"/>
    <s v="Strategic"/>
    <s v="SaaS Connector Pack"/>
    <s v="ANUR0J58JD"/>
    <n v="756.8"/>
    <n v="5"/>
    <n v="0"/>
    <n v="75.680000000000007"/>
    <x v="32"/>
    <n v="681.11999999999898"/>
    <n v="204.3359999999997"/>
  </r>
  <r>
    <n v="7204"/>
    <s v="APJ-2020-118276"/>
    <d v="2020-12-29T00:00:00"/>
    <n v="20201229"/>
    <s v="Pippa Chapman"/>
    <s v="Australia"/>
    <s v="Perth"/>
    <s v="APJ"/>
    <s v="ANZ"/>
    <s v="China National Petroleum"/>
    <x v="74"/>
    <s v="Energy"/>
    <s v="Enterprise"/>
    <s v="SaaS Connector Pack"/>
    <s v="Q93KA0V79N"/>
    <n v="8.7360000000000007"/>
    <n v="3"/>
    <n v="0.6"/>
    <n v="-4.8048000000000002"/>
    <x v="20"/>
    <n v="13.540800000000001"/>
    <n v="4.0622400000000001"/>
  </r>
  <r>
    <n v="7205"/>
    <s v="EMEA-2021-136658"/>
    <d v="2021-09-10T00:00:00"/>
    <n v="20210910"/>
    <s v="Olivia Taylor"/>
    <s v="United Kingdom"/>
    <s v="London"/>
    <s v="EMEA"/>
    <s v="UKIR"/>
    <s v="Huawei"/>
    <x v="93"/>
    <s v="Tech"/>
    <s v="SMB"/>
    <s v="ChatBot Plugin"/>
    <s v="97ZP2PLWIZ"/>
    <n v="6.08"/>
    <n v="2"/>
    <n v="0"/>
    <n v="2.0672000000000001"/>
    <x v="11"/>
    <n v="4.0128000000000004"/>
    <n v="1.20384"/>
  </r>
  <r>
    <n v="7206"/>
    <s v="AMER-2023-137414"/>
    <d v="2023-10-03T00:00:00"/>
    <n v="20231003"/>
    <s v="Jake North"/>
    <s v="United States"/>
    <s v="Los Angeles"/>
    <s v="AMER"/>
    <s v="NAMER"/>
    <s v="Chevron"/>
    <x v="0"/>
    <s v="Energy"/>
    <s v="SMB"/>
    <s v="SaaS Connector Pack"/>
    <s v="SDBEU06S7F"/>
    <n v="17.46"/>
    <n v="2"/>
    <n v="0"/>
    <n v="5.9363999999999999"/>
    <x v="13"/>
    <n v="11.5236"/>
    <n v="3.4570799999999999"/>
  </r>
  <r>
    <n v="7208"/>
    <s v="AMER-2022-143476"/>
    <d v="2022-09-12T00:00:00"/>
    <n v="20220912"/>
    <s v="Karen Mathis"/>
    <s v="Chile"/>
    <s v="Santiago"/>
    <s v="AMER"/>
    <s v="LATAM"/>
    <s v="Pemex"/>
    <x v="18"/>
    <s v="Energy"/>
    <s v="Strategic"/>
    <s v="ChatBot Plugin"/>
    <s v="W4YBOUFAZE"/>
    <n v="2.9119999999999999"/>
    <n v="2"/>
    <n v="0.2"/>
    <n v="0.91"/>
    <x v="21"/>
    <n v="2.0019999999999998"/>
    <n v="0.60059999999999991"/>
  </r>
  <r>
    <n v="7211"/>
    <s v="AMER-2022-119046"/>
    <d v="2022-06-03T00:00:00"/>
    <n v="20220603"/>
    <s v="Maria James"/>
    <s v="Canada"/>
    <s v="Toronto"/>
    <s v="AMER"/>
    <s v="NAMER"/>
    <s v="Allianz"/>
    <x v="65"/>
    <s v="Finance"/>
    <s v="Strategic"/>
    <s v="Support"/>
    <s v="U4T0E3IBMD"/>
    <n v="30.18"/>
    <n v="3"/>
    <n v="0"/>
    <n v="13.8828"/>
    <x v="1"/>
    <n v="16.2972"/>
    <n v="4.8891599999999995"/>
  </r>
  <r>
    <n v="7214"/>
    <s v="AMER-2023-154949"/>
    <d v="2023-10-16T00:00:00"/>
    <n v="20231016"/>
    <s v="Theresa Henderson"/>
    <s v="United States"/>
    <s v="Las Vegas"/>
    <s v="AMER"/>
    <s v="NAMER"/>
    <s v="Safeway"/>
    <x v="98"/>
    <s v="Retail"/>
    <s v="SMB"/>
    <s v="FinanceHub"/>
    <s v="WSVK9M67MN"/>
    <n v="14.73"/>
    <n v="3"/>
    <n v="0"/>
    <n v="7.2176999999999998"/>
    <x v="13"/>
    <n v="7.5122999999999998"/>
    <n v="2.2536899999999997"/>
  </r>
  <r>
    <n v="7215"/>
    <s v="AMER-2021-103072"/>
    <d v="2021-09-27T00:00:00"/>
    <n v="20210927"/>
    <s v="Harry McGrath"/>
    <s v="Brazil"/>
    <s v="SÃ£o Paulo"/>
    <s v="AMER"/>
    <s v="LATAM"/>
    <s v="Valero Energy"/>
    <x v="37"/>
    <s v="Energy"/>
    <s v="Strategic"/>
    <s v="ChatBot Plugin"/>
    <s v="6508VP9BTU"/>
    <n v="16.399999999999999"/>
    <n v="5"/>
    <n v="0"/>
    <n v="4.7560000000000002"/>
    <x v="11"/>
    <n v="11.643999999999901"/>
    <n v="3.4931999999999701"/>
  </r>
  <r>
    <n v="7217"/>
    <s v="AMER-2021-150770"/>
    <d v="2021-05-03T00:00:00"/>
    <n v="20210503"/>
    <s v="Amy Scott"/>
    <s v="United States"/>
    <s v="Los Angeles"/>
    <s v="AMER"/>
    <s v="NAMER"/>
    <s v="Walmart"/>
    <x v="41"/>
    <s v="Retail"/>
    <s v="SMB"/>
    <s v="ChatBot Plugin"/>
    <s v="MEQ0C22L2G"/>
    <n v="8.82"/>
    <n v="3"/>
    <n v="0"/>
    <n v="2.5577999999999999"/>
    <x v="33"/>
    <n v="6.2622"/>
    <n v="1.87866"/>
  </r>
  <r>
    <n v="7221"/>
    <s v="EMEA-2023-154760"/>
    <d v="2023-01-10T00:00:00"/>
    <n v="20230110"/>
    <s v="Gabrielle Dowd"/>
    <s v="France"/>
    <s v="Paris"/>
    <s v="EMEA"/>
    <s v="EU-WEST"/>
    <s v="Mondelez International"/>
    <x v="25"/>
    <s v="Consumer Products"/>
    <s v="SMB"/>
    <s v="ContactMatcher"/>
    <s v="RULRDP58GU"/>
    <n v="274.49099999999999"/>
    <n v="3"/>
    <n v="0.7"/>
    <n v="-228.74250000000001"/>
    <x v="44"/>
    <n v="503.23349999999999"/>
    <n v="150.97004999999999"/>
  </r>
  <r>
    <n v="7222"/>
    <s v="EMEA-2023-104437"/>
    <d v="2023-01-28T00:00:00"/>
    <n v="20230128"/>
    <s v="Connor Morrison"/>
    <s v="United Kingdom"/>
    <s v="London"/>
    <s v="EMEA"/>
    <s v="UKIR"/>
    <s v="Humana"/>
    <x v="63"/>
    <s v="Healthcare"/>
    <s v="SMB"/>
    <s v="Site Analytics"/>
    <s v="K6ZR18YWTJ"/>
    <n v="137.94"/>
    <n v="3"/>
    <n v="0"/>
    <n v="35.864400000000003"/>
    <x v="44"/>
    <n v="102.07559999999999"/>
    <n v="30.622679999999995"/>
  </r>
  <r>
    <n v="7223"/>
    <s v="APJ-2023-113075"/>
    <d v="2023-09-03T00:00:00"/>
    <n v="20230903"/>
    <s v="Connor Roberts"/>
    <s v="Australia"/>
    <s v="Sydney"/>
    <s v="APJ"/>
    <s v="ANZ"/>
    <s v="PepsiCo"/>
    <x v="88"/>
    <s v="Consumer Products"/>
    <s v="SMB"/>
    <s v="Data Smasher"/>
    <s v="OD7C4YPRA9"/>
    <n v="40.68"/>
    <n v="3"/>
    <n v="0.2"/>
    <n v="-7.1189999999999998"/>
    <x v="15"/>
    <n v="47.798999999999999"/>
    <n v="14.339699999999999"/>
  </r>
  <r>
    <n v="7224"/>
    <s v="AMER-2022-109953"/>
    <d v="2022-07-15T00:00:00"/>
    <n v="20220715"/>
    <s v="Cameron MacLeod"/>
    <s v="United States"/>
    <s v="Los Angeles"/>
    <s v="AMER"/>
    <s v="NAMER"/>
    <s v="Mondelez International"/>
    <x v="25"/>
    <s v="Consumer Products"/>
    <s v="SMB"/>
    <s v="Site Analytics"/>
    <s v="QEU8HABH1W"/>
    <n v="110.376"/>
    <n v="3"/>
    <n v="0.2"/>
    <n v="12.417299999999999"/>
    <x v="16"/>
    <n v="97.958699999999993"/>
    <n v="29.387609999999995"/>
  </r>
  <r>
    <n v="7227"/>
    <s v="EMEA-2023-127397"/>
    <d v="2023-02-25T00:00:00"/>
    <n v="20230225"/>
    <s v="Sophie Lewis"/>
    <s v="France"/>
    <s v="Paris"/>
    <s v="EMEA"/>
    <s v="EU-WEST"/>
    <s v="Samsung Electronics"/>
    <x v="19"/>
    <s v="Tech"/>
    <s v="Strategic"/>
    <s v="Support"/>
    <s v="K7OC1Q9ZYS"/>
    <n v="123.92"/>
    <n v="5"/>
    <n v="0.2"/>
    <n v="38.725000000000001"/>
    <x v="31"/>
    <n v="85.194999999999993"/>
    <n v="25.558499999999999"/>
  </r>
  <r>
    <n v="7229"/>
    <s v="AMER-2020-157546"/>
    <d v="2020-07-20T00:00:00"/>
    <n v="20200720"/>
    <s v="Heather Dyer"/>
    <s v="United States"/>
    <s v="Los Angeles"/>
    <s v="AMER"/>
    <s v="NAMER"/>
    <s v="Goldman Sachs Group"/>
    <x v="70"/>
    <s v="Finance"/>
    <s v="SMB"/>
    <s v="ContactMatcher"/>
    <s v="IMIW4IRG7J"/>
    <n v="89.712000000000003"/>
    <n v="6"/>
    <n v="0.2"/>
    <n v="30.277799999999999"/>
    <x v="39"/>
    <n v="59.434199999999997"/>
    <n v="17.830259999999999"/>
  </r>
  <r>
    <n v="7231"/>
    <s v="EMEA-2023-153843"/>
    <d v="2023-03-14T00:00:00"/>
    <n v="20230314"/>
    <s v="Benjamin Hughes"/>
    <s v="Saudi Arabia"/>
    <s v="Jeddah"/>
    <s v="EMEA"/>
    <s v="MEA"/>
    <s v="Apple"/>
    <x v="73"/>
    <s v="Tech"/>
    <s v="SMB"/>
    <s v="ContactMatcher"/>
    <s v="NRP806BKML"/>
    <n v="30.88"/>
    <n v="2"/>
    <n v="0"/>
    <n v="15.44"/>
    <x v="42"/>
    <n v="15.44"/>
    <n v="4.6319999999999997"/>
  </r>
  <r>
    <n v="7234"/>
    <s v="EMEA-2022-137337"/>
    <d v="2022-03-09T00:00:00"/>
    <n v="20220309"/>
    <s v="Dylan Ince"/>
    <s v="United Kingdom"/>
    <s v="London"/>
    <s v="EMEA"/>
    <s v="UKIR"/>
    <s v="Procter &amp; Gamble"/>
    <x v="16"/>
    <s v="Consumer Products"/>
    <s v="SMB"/>
    <s v="SaaS Connector Pack"/>
    <s v="RA71GRQCW8"/>
    <n v="113.6"/>
    <n v="8"/>
    <n v="0"/>
    <n v="44.304000000000002"/>
    <x v="17"/>
    <n v="69.295999999999907"/>
    <n v="20.78879999999997"/>
  </r>
  <r>
    <n v="7237"/>
    <s v="AMER-2020-138737"/>
    <d v="2020-12-07T00:00:00"/>
    <n v="20201207"/>
    <s v="Liam Paige"/>
    <s v="United States"/>
    <s v="New York City"/>
    <s v="AMER"/>
    <s v="NAMER"/>
    <s v="Allianz"/>
    <x v="65"/>
    <s v="Finance"/>
    <s v="SMB"/>
    <s v="ChatBot Plugin"/>
    <s v="PYF8YSYC6P"/>
    <n v="8.64"/>
    <n v="3"/>
    <n v="0"/>
    <n v="2.4192"/>
    <x v="20"/>
    <n v="6.2207999999999997"/>
    <n v="1.8662399999999999"/>
  </r>
  <r>
    <n v="7238"/>
    <s v="EMEA-2022-164924"/>
    <d v="2022-07-11T00:00:00"/>
    <n v="20220711"/>
    <s v="Lily Paterson"/>
    <s v="France"/>
    <s v="Paris"/>
    <s v="EMEA"/>
    <s v="EU-WEST"/>
    <s v="Carrefour"/>
    <x v="10"/>
    <s v="Retail"/>
    <s v="Strategic"/>
    <s v="Big Ol Database"/>
    <s v="H455E6HCLC"/>
    <n v="341.99099999999999"/>
    <n v="3"/>
    <n v="0.7"/>
    <n v="-319.19159999999999"/>
    <x v="16"/>
    <n v="661.18259999999998"/>
    <n v="198.35477999999998"/>
  </r>
  <r>
    <n v="7239"/>
    <s v="AMER-2022-101651"/>
    <d v="2022-12-25T00:00:00"/>
    <n v="20221225"/>
    <s v="Emily Ball"/>
    <s v="United States"/>
    <s v="Chicago"/>
    <s v="AMER"/>
    <s v="NAMER"/>
    <s v="Comcast"/>
    <x v="51"/>
    <s v="Communications"/>
    <s v="SMB"/>
    <s v="SaaS Connector Pack"/>
    <s v="SOEZ7DMF64"/>
    <n v="43.96"/>
    <n v="7"/>
    <n v="0"/>
    <n v="18.463200000000001"/>
    <x v="5"/>
    <n v="25.4968"/>
    <n v="7.6490399999999994"/>
  </r>
  <r>
    <n v="7241"/>
    <s v="AMER-2023-136651"/>
    <d v="2023-04-24T00:00:00"/>
    <n v="20230424"/>
    <s v="Austin Stewart"/>
    <s v="United States"/>
    <s v="Newark"/>
    <s v="AMER"/>
    <s v="NAMER"/>
    <s v="Ford Motor"/>
    <x v="72"/>
    <s v="Manufacturing"/>
    <s v="SMB"/>
    <s v="SaaS Connector Pack"/>
    <s v="90OGS3JRFV"/>
    <n v="66.36"/>
    <n v="7"/>
    <n v="0"/>
    <n v="26.544"/>
    <x v="4"/>
    <n v="39.816000000000003"/>
    <n v="11.944800000000001"/>
  </r>
  <r>
    <n v="7244"/>
    <s v="EMEA-2023-118892"/>
    <d v="2023-08-18T00:00:00"/>
    <n v="20230818"/>
    <s v="Steven Rees"/>
    <s v="France"/>
    <s v="Paris"/>
    <s v="EMEA"/>
    <s v="EU-WEST"/>
    <s v="Siemens"/>
    <x v="13"/>
    <s v="Manufacturing"/>
    <s v="SMB"/>
    <s v="FinanceHub"/>
    <s v="R7RJ70JUYY"/>
    <n v="4416.174"/>
    <n v="9"/>
    <n v="0.3"/>
    <n v="-630.88199999999995"/>
    <x v="43"/>
    <n v="5047.0559999999996"/>
    <n v="1514.1167999999998"/>
  </r>
  <r>
    <n v="7245"/>
    <s v="AMER-2023-151127"/>
    <d v="2023-05-23T00:00:00"/>
    <n v="20230523"/>
    <s v="Irene Wright"/>
    <s v="United States"/>
    <s v="New York City"/>
    <s v="AMER"/>
    <s v="NAMER"/>
    <s v="Chevron"/>
    <x v="0"/>
    <s v="Energy"/>
    <s v="SMB"/>
    <s v="ChatBot Plugin"/>
    <s v="GHZPRDYFFS"/>
    <n v="49.56"/>
    <n v="7"/>
    <n v="0"/>
    <n v="18.832799999999999"/>
    <x v="24"/>
    <n v="30.7272"/>
    <n v="9.2181599999999992"/>
  </r>
  <r>
    <n v="7246"/>
    <s v="AMER-2023-145807"/>
    <d v="2023-02-10T00:00:00"/>
    <n v="20230210"/>
    <s v="Kevin Burgess"/>
    <s v="United States"/>
    <s v="New York City"/>
    <s v="AMER"/>
    <s v="NAMER"/>
    <s v="Petrobras"/>
    <x v="85"/>
    <s v="Energy"/>
    <s v="SMB"/>
    <s v="Marketing Suite - Gold"/>
    <s v="38J0JZ700G"/>
    <n v="354.9"/>
    <n v="5"/>
    <n v="0"/>
    <n v="17.745000000000001"/>
    <x v="31"/>
    <n v="337.15499999999997"/>
    <n v="101.14649999999999"/>
  </r>
  <r>
    <n v="7247"/>
    <s v="AMER-2020-127978"/>
    <d v="2020-03-03T00:00:00"/>
    <n v="20200303"/>
    <s v="Amelia Kelly"/>
    <s v="Mexico"/>
    <s v="Mexico City"/>
    <s v="AMER"/>
    <s v="LATAM"/>
    <s v="Anthem"/>
    <x v="84"/>
    <s v="Healthcare"/>
    <s v="Strategic"/>
    <s v="FinanceHub"/>
    <s v="XK6DR1M154"/>
    <n v="15.12"/>
    <n v="3"/>
    <n v="0.2"/>
    <n v="4.9139999999999997"/>
    <x v="34"/>
    <n v="10.206"/>
    <n v="3.0617999999999999"/>
  </r>
  <r>
    <n v="7250"/>
    <s v="AMER-2021-158491"/>
    <d v="2021-06-04T00:00:00"/>
    <n v="20210604"/>
    <s v="Rachel Blake"/>
    <s v="United States"/>
    <s v="New York City"/>
    <s v="AMER"/>
    <s v="NAMER"/>
    <s v="Humana"/>
    <x v="63"/>
    <s v="Healthcare"/>
    <s v="SMB"/>
    <s v="Data Smasher"/>
    <s v="H5EFGI7GFH"/>
    <n v="119.98"/>
    <n v="2"/>
    <n v="0"/>
    <n v="35.994"/>
    <x v="40"/>
    <n v="83.986000000000004"/>
    <n v="25.195800000000002"/>
  </r>
  <r>
    <n v="7252"/>
    <s v="EMEA-2022-116764"/>
    <d v="2022-08-28T00:00:00"/>
    <n v="20220828"/>
    <s v="Max Hardacre"/>
    <s v="Germany"/>
    <s v="Frankfurt"/>
    <s v="EMEA"/>
    <s v="EU-WEST"/>
    <s v="China National Petroleum"/>
    <x v="74"/>
    <s v="Energy"/>
    <s v="Strategic"/>
    <s v="FinanceHub"/>
    <s v="V5219TGMWD"/>
    <n v="9.2159999999999993"/>
    <n v="4"/>
    <n v="0.2"/>
    <n v="3.3408000000000002"/>
    <x v="28"/>
    <n v="5.8751999999999898"/>
    <n v="1.7625599999999968"/>
  </r>
  <r>
    <n v="7253"/>
    <s v="AMER-2022-152457"/>
    <d v="2022-09-13T00:00:00"/>
    <n v="20220913"/>
    <s v="Kevin Mitchell"/>
    <s v="Brazil"/>
    <s v="BrasÃ­lia"/>
    <s v="AMER"/>
    <s v="LATAM"/>
    <s v="Fannie Mae"/>
    <x v="27"/>
    <s v="Finance"/>
    <s v="Strategic"/>
    <s v="Support"/>
    <s v="QBU4TB8LZM"/>
    <n v="68.52"/>
    <n v="3"/>
    <n v="0"/>
    <n v="31.519200000000001"/>
    <x v="21"/>
    <n v="37.000799999999998"/>
    <n v="11.100239999999999"/>
  </r>
  <r>
    <n v="7254"/>
    <s v="EMEA-2022-152730"/>
    <d v="2022-05-31T00:00:00"/>
    <n v="20220531"/>
    <s v="Alan Berry"/>
    <s v="Italy"/>
    <s v="Bari"/>
    <s v="EMEA"/>
    <s v="EU"/>
    <s v="Home Depot"/>
    <x v="8"/>
    <s v="Retail"/>
    <s v="Enterprise"/>
    <s v="OneView"/>
    <s v="6Z7VJ6CQ81"/>
    <n v="364.74"/>
    <n v="3"/>
    <n v="0"/>
    <n v="109.422"/>
    <x v="35"/>
    <n v="255.31800000000001"/>
    <n v="76.595399999999998"/>
  </r>
  <r>
    <n v="7262"/>
    <s v="AMER-2023-137001"/>
    <d v="2023-06-11T00:00:00"/>
    <n v="20230611"/>
    <s v="Nicholas May"/>
    <s v="United States"/>
    <s v="Nashville"/>
    <s v="AMER"/>
    <s v="NAMER"/>
    <s v="Amazon"/>
    <x v="44"/>
    <s v="Tech"/>
    <s v="Strategic"/>
    <s v="ChatBot Plugin"/>
    <s v="BQKTU21P6A"/>
    <n v="14.7"/>
    <n v="7"/>
    <n v="0"/>
    <n v="4.1159999999999997"/>
    <x v="27"/>
    <n v="10.584"/>
    <n v="3.1751999999999998"/>
  </r>
  <r>
    <n v="7263"/>
    <s v="EMEA-2023-156363"/>
    <d v="2023-10-23T00:00:00"/>
    <n v="20231023"/>
    <s v="Michael Forsyth"/>
    <s v="France"/>
    <s v="Paris"/>
    <s v="EMEA"/>
    <s v="EU-WEST"/>
    <s v="Siemens"/>
    <x v="13"/>
    <s v="Manufacturing"/>
    <s v="Strategic"/>
    <s v="Site Analytics"/>
    <s v="2M8O4QOBUD"/>
    <n v="32.700000000000003"/>
    <n v="5"/>
    <n v="0.4"/>
    <n v="-6.54"/>
    <x v="13"/>
    <n v="39.24"/>
    <n v="11.772"/>
  </r>
  <r>
    <n v="7265"/>
    <s v="EMEA-2023-122056"/>
    <d v="2023-06-14T00:00:00"/>
    <n v="20230614"/>
    <s v="Sonia Ince"/>
    <s v="Spain"/>
    <s v="Barcelona"/>
    <s v="EMEA"/>
    <s v="EU-WEST"/>
    <s v="Daimler"/>
    <x v="34"/>
    <s v="Transportation"/>
    <s v="SMB"/>
    <s v="ChatBot Plugin"/>
    <s v="U5NAV7QORZ"/>
    <n v="181.86"/>
    <n v="7"/>
    <n v="0"/>
    <n v="50.9208"/>
    <x v="27"/>
    <n v="130.9392"/>
    <n v="39.281759999999998"/>
  </r>
  <r>
    <n v="7266"/>
    <s v="APJ-2020-143721"/>
    <d v="2020-11-23T00:00:00"/>
    <n v="20201123"/>
    <s v="Elizabeth Young"/>
    <s v="Japan"/>
    <s v="Tokyo"/>
    <s v="APJ"/>
    <s v="JAPN"/>
    <s v="Procter &amp; Gamble"/>
    <x v="16"/>
    <s v="Consumer Products"/>
    <s v="Strategic"/>
    <s v="FinanceHub"/>
    <s v="9OAIYP4ZWA"/>
    <n v="155.37200000000001"/>
    <n v="2"/>
    <n v="0.3"/>
    <n v="-35.513599999999997"/>
    <x v="7"/>
    <n v="190.88560000000001"/>
    <n v="57.265680000000003"/>
  </r>
  <r>
    <n v="7267"/>
    <s v="EMEA-2023-122987"/>
    <d v="2023-08-17T00:00:00"/>
    <n v="20230817"/>
    <s v="Phil Tucker"/>
    <s v="South Africa"/>
    <s v="Johannesburg"/>
    <s v="EMEA"/>
    <s v="MEA"/>
    <s v="Aetna"/>
    <x v="28"/>
    <s v="Healthcare"/>
    <s v="SMB"/>
    <s v="ContactMatcher"/>
    <s v="5UF21RJP6D"/>
    <n v="13.428000000000001"/>
    <n v="3"/>
    <n v="0.7"/>
    <n v="-11.19"/>
    <x v="43"/>
    <n v="24.617999999999999"/>
    <n v="7.3853999999999989"/>
  </r>
  <r>
    <n v="7269"/>
    <s v="EMEA-2022-133368"/>
    <d v="2022-01-14T00:00:00"/>
    <n v="20220114"/>
    <s v="Richard Lyman"/>
    <s v="Sweden"/>
    <s v="Gothenburg"/>
    <s v="EMEA"/>
    <s v="NOR"/>
    <s v="Bank of America Corp."/>
    <x v="22"/>
    <s v="Finance"/>
    <s v="SMB"/>
    <s v="Support"/>
    <s v="6EOJ9UAH3N"/>
    <n v="89.567999999999998"/>
    <n v="2"/>
    <n v="0.2"/>
    <n v="32.468400000000003"/>
    <x v="12"/>
    <n v="57.099599999999903"/>
    <n v="17.129879999999972"/>
  </r>
  <r>
    <n v="7271"/>
    <s v="AMER-2022-123337"/>
    <d v="2022-09-17T00:00:00"/>
    <n v="20220917"/>
    <s v="William May"/>
    <s v="United States"/>
    <s v="Chicago"/>
    <s v="AMER"/>
    <s v="NAMER"/>
    <s v="AT&amp;T"/>
    <x v="60"/>
    <s v="Communications"/>
    <s v="Strategic"/>
    <s v="Marketing Suite"/>
    <s v="7WHVO0RXO3"/>
    <n v="273.666"/>
    <n v="2"/>
    <n v="0.15"/>
    <n v="-12.878399999999999"/>
    <x v="21"/>
    <n v="286.5444"/>
    <n v="85.963319999999996"/>
  </r>
  <r>
    <n v="7273"/>
    <s v="EMEA-2022-150357"/>
    <d v="2022-10-11T00:00:00"/>
    <n v="20221011"/>
    <s v="Justin Walker"/>
    <s v="Sweden"/>
    <s v="MalmÃ¶"/>
    <s v="EMEA"/>
    <s v="NOR"/>
    <s v="Aviva"/>
    <x v="24"/>
    <s v="Finance"/>
    <s v="Strategic"/>
    <s v="Support"/>
    <s v="XC8UI2IWVP"/>
    <n v="20.608000000000001"/>
    <n v="2"/>
    <n v="0.2"/>
    <n v="-4.3792"/>
    <x v="32"/>
    <n v="24.987200000000001"/>
    <n v="7.4961599999999997"/>
  </r>
  <r>
    <n v="7275"/>
    <s v="EMEA-2021-144519"/>
    <d v="2021-11-13T00:00:00"/>
    <n v="20211113"/>
    <s v="Donna Bailey"/>
    <s v="Netherlands"/>
    <s v="The Hague"/>
    <s v="EMEA"/>
    <s v="EU-WEST"/>
    <s v="Exxon Mobil"/>
    <x v="83"/>
    <s v="Energy"/>
    <s v="Enterprise"/>
    <s v="Site Analytics"/>
    <s v="T9KJUPPORG"/>
    <n v="339.96"/>
    <n v="5"/>
    <n v="0.2"/>
    <n v="42.494999999999997"/>
    <x v="6"/>
    <n v="297.46499999999997"/>
    <n v="89.239499999999992"/>
  </r>
  <r>
    <n v="7277"/>
    <s v="EMEA-2020-120670"/>
    <d v="2020-11-02T00:00:00"/>
    <n v="20201102"/>
    <s v="Warren McGrath"/>
    <s v="Germany"/>
    <s v="Stuttgart"/>
    <s v="EMEA"/>
    <s v="EU-WEST"/>
    <s v="Huawei"/>
    <x v="93"/>
    <s v="Tech"/>
    <s v="Enterprise"/>
    <s v="Data Smasher"/>
    <s v="XWECHPW21J"/>
    <n v="799.92"/>
    <n v="10"/>
    <n v="0.2"/>
    <n v="239.976"/>
    <x v="7"/>
    <n v="559.94399999999996"/>
    <n v="167.98319999999998"/>
  </r>
  <r>
    <n v="7278"/>
    <s v="AMER-2022-157217"/>
    <d v="2022-07-20T00:00:00"/>
    <n v="20220720"/>
    <s v="Liam Russell"/>
    <s v="United States"/>
    <s v="Los Angeles"/>
    <s v="AMER"/>
    <s v="NAMER"/>
    <s v="Boeing"/>
    <x v="36"/>
    <s v="Manufacturing"/>
    <s v="Enterprise"/>
    <s v="Site Analytics"/>
    <s v="UV2II6TGOD"/>
    <n v="35.984000000000002"/>
    <n v="2"/>
    <n v="0.2"/>
    <n v="4.4980000000000002"/>
    <x v="16"/>
    <n v="31.486000000000001"/>
    <n v="9.4458000000000002"/>
  </r>
  <r>
    <n v="7280"/>
    <s v="AMER-2022-108224"/>
    <d v="2022-05-15T00:00:00"/>
    <n v="20220515"/>
    <s v="Stephanie Abraham"/>
    <s v="Chile"/>
    <s v="Santiago"/>
    <s v="AMER"/>
    <s v="LATAM"/>
    <s v="Huawei"/>
    <x v="93"/>
    <s v="Tech"/>
    <s v="Strategic"/>
    <s v="Data Smasher"/>
    <s v="47BZLZ2B0B"/>
    <n v="185.52799999999999"/>
    <n v="7"/>
    <n v="0.2"/>
    <n v="48.701099999999997"/>
    <x v="35"/>
    <n v="136.82689999999999"/>
    <n v="41.048069999999996"/>
  </r>
  <r>
    <n v="7281"/>
    <s v="APJ-2021-162782"/>
    <d v="2021-02-21T00:00:00"/>
    <n v="20210221"/>
    <s v="Kevin Brown"/>
    <s v="China"/>
    <s v="Guangzhou"/>
    <s v="APJ"/>
    <s v="APAC"/>
    <s v="Siemens"/>
    <x v="13"/>
    <s v="Manufacturing"/>
    <s v="SMB"/>
    <s v="ContactMatcher"/>
    <s v="GJNYI10X0Z"/>
    <n v="2541.98"/>
    <n v="2"/>
    <n v="0"/>
    <n v="1270.99"/>
    <x v="36"/>
    <n v="1270.99"/>
    <n v="381.29699999999997"/>
  </r>
  <r>
    <n v="7282"/>
    <s v="AMER-2023-159282"/>
    <d v="2023-10-17T00:00:00"/>
    <n v="20231017"/>
    <s v="Anna Fisher"/>
    <s v="Chile"/>
    <s v="Santiago"/>
    <s v="AMER"/>
    <s v="LATAM"/>
    <s v="General Motors"/>
    <x v="49"/>
    <s v="Manufacturing"/>
    <s v="Enterprise"/>
    <s v="Big Ol Database"/>
    <s v="GRXZQSMZD8"/>
    <n v="599.98500000000001"/>
    <n v="5"/>
    <n v="0.7"/>
    <n v="-479.988"/>
    <x v="13"/>
    <n v="1079.973"/>
    <n v="323.99189999999999"/>
  </r>
  <r>
    <n v="7283"/>
    <s v="APJ-2023-155936"/>
    <d v="2023-06-23T00:00:00"/>
    <n v="20230623"/>
    <s v="Joanne Walsh"/>
    <s v="Australia"/>
    <s v="Sydney"/>
    <s v="APJ"/>
    <s v="ANZ"/>
    <s v="Lowes"/>
    <x v="71"/>
    <s v="Retail"/>
    <s v="SMB"/>
    <s v="ContactMatcher"/>
    <s v="3Z9XZB4C8Q"/>
    <n v="3.036"/>
    <n v="3"/>
    <n v="0.8"/>
    <n v="-5.0094000000000003"/>
    <x v="27"/>
    <n v="8.0454000000000008"/>
    <n v="2.4136200000000003"/>
  </r>
  <r>
    <n v="7284"/>
    <s v="AMER-2023-169439"/>
    <d v="2023-09-10T00:00:00"/>
    <n v="20230910"/>
    <s v="Diana Bell"/>
    <s v="Mexico"/>
    <s v="Tijuana"/>
    <s v="AMER"/>
    <s v="LATAM"/>
    <s v="Sprint Nextel"/>
    <x v="64"/>
    <s v="Communications"/>
    <s v="SMB"/>
    <s v="ChatBot Plugin"/>
    <s v="MMZAO0QGU5"/>
    <n v="25.92"/>
    <n v="5"/>
    <n v="0.2"/>
    <n v="3.8879999999999999"/>
    <x v="15"/>
    <n v="22.032"/>
    <n v="6.6095999999999995"/>
  </r>
  <r>
    <n v="7286"/>
    <s v="AMER-2023-151183"/>
    <d v="2023-10-15T00:00:00"/>
    <n v="20231015"/>
    <s v="Colin Hamilton"/>
    <s v="United States"/>
    <s v="Los Angeles"/>
    <s v="AMER"/>
    <s v="NAMER"/>
    <s v="Abbott Laboratories"/>
    <x v="26"/>
    <s v="Healthcare"/>
    <s v="SMB"/>
    <s v="Data Smasher"/>
    <s v="RYAK9KJHV0"/>
    <n v="46.36"/>
    <n v="4"/>
    <n v="0"/>
    <n v="15.2988"/>
    <x v="13"/>
    <n v="31.061199999999999"/>
    <n v="9.3183600000000002"/>
  </r>
  <r>
    <n v="7287"/>
    <s v="APJ-2022-149965"/>
    <d v="2022-06-21T00:00:00"/>
    <n v="20220621"/>
    <s v="Kevin Wilkins"/>
    <s v="Singapore"/>
    <s v="Singapore"/>
    <s v="APJ"/>
    <s v="APAC"/>
    <s v="Lowes"/>
    <x v="71"/>
    <s v="Retail"/>
    <s v="Strategic"/>
    <s v="Data Smasher"/>
    <s v="XZTBPESF1A"/>
    <n v="6.9"/>
    <n v="1"/>
    <n v="0"/>
    <n v="0.55200000000000005"/>
    <x v="1"/>
    <n v="6.3479999999999999"/>
    <n v="1.9043999999999999"/>
  </r>
  <r>
    <n v="7289"/>
    <s v="APJ-2020-158281"/>
    <d v="2020-09-02T00:00:00"/>
    <n v="20200902"/>
    <s v="Jasmine MacDonald"/>
    <s v="Japan"/>
    <s v="Tokyo"/>
    <s v="APJ"/>
    <s v="JAPN"/>
    <s v="Enel"/>
    <x v="78"/>
    <s v="Energy"/>
    <s v="Strategic"/>
    <s v="Big Ol Database"/>
    <s v="3VT7B1F2J8"/>
    <n v="559.71"/>
    <n v="3"/>
    <n v="0.4"/>
    <n v="-121.2705"/>
    <x v="30"/>
    <n v="680.98050000000001"/>
    <n v="204.29415"/>
  </r>
  <r>
    <n v="7290"/>
    <s v="AMER-2022-153661"/>
    <d v="2022-01-30T00:00:00"/>
    <n v="20220130"/>
    <s v="Natalie Sanderson"/>
    <s v="United States"/>
    <s v="Los Angeles"/>
    <s v="AMER"/>
    <s v="NAMER"/>
    <s v="Aetna"/>
    <x v="28"/>
    <s v="Healthcare"/>
    <s v="SMB"/>
    <s v="Marketing Suite - Gold"/>
    <s v="0PWZ4AFL49"/>
    <n v="305.01"/>
    <n v="9"/>
    <n v="0"/>
    <n v="76.252499999999998"/>
    <x v="12"/>
    <n v="228.75749999999999"/>
    <n v="68.627249999999989"/>
  </r>
  <r>
    <n v="7293"/>
    <s v="EMEA-2023-109183"/>
    <d v="2023-12-05T00:00:00"/>
    <n v="20231205"/>
    <s v="Matt Kelly"/>
    <s v="South Africa"/>
    <s v="Johannesburg"/>
    <s v="EMEA"/>
    <s v="MEA"/>
    <s v="Alphabet"/>
    <x v="92"/>
    <s v="Tech"/>
    <s v="SMB"/>
    <s v="Big Ol Database"/>
    <s v="SEHJWY4W3G"/>
    <n v="649"/>
    <n v="2"/>
    <n v="0.5"/>
    <n v="-272.58"/>
    <x v="22"/>
    <n v="921.57999999999902"/>
    <n v="276.47399999999971"/>
  </r>
  <r>
    <n v="7294"/>
    <s v="AMER-2022-113656"/>
    <d v="2022-01-23T00:00:00"/>
    <n v="20220123"/>
    <s v="Caroline Greene"/>
    <s v="United States"/>
    <s v="New York City"/>
    <s v="AMER"/>
    <s v="NAMER"/>
    <s v="Daimler"/>
    <x v="34"/>
    <s v="Transportation"/>
    <s v="SMB"/>
    <s v="SaaS Connector Pack"/>
    <s v="JZFGRXA5I1"/>
    <n v="59.99"/>
    <n v="7"/>
    <n v="0"/>
    <n v="21.596399999999999"/>
    <x v="12"/>
    <n v="38.393599999999999"/>
    <n v="11.518079999999999"/>
  </r>
  <r>
    <n v="7295"/>
    <s v="AMER-2021-148964"/>
    <d v="2021-05-26T00:00:00"/>
    <n v="20210526"/>
    <s v="William Alsop"/>
    <s v="Canada"/>
    <s v="Quebec"/>
    <s v="AMER"/>
    <s v="NAMER"/>
    <s v="Mondelez International"/>
    <x v="25"/>
    <s v="Consumer Products"/>
    <s v="SMB"/>
    <s v="SaaS Connector Pack"/>
    <s v="701B42M5C6"/>
    <n v="20.239999999999998"/>
    <n v="1"/>
    <n v="0"/>
    <n v="7.8936000000000002"/>
    <x v="33"/>
    <n v="12.346399999999999"/>
    <n v="3.7039199999999997"/>
  </r>
  <r>
    <n v="7296"/>
    <s v="APJ-2020-111899"/>
    <d v="2020-05-04T00:00:00"/>
    <n v="20200504"/>
    <s v="Claire Springer"/>
    <s v="Japan"/>
    <s v="Tokyo"/>
    <s v="APJ"/>
    <s v="JAPN"/>
    <s v="Airbus"/>
    <x v="68"/>
    <s v="Manufacturing"/>
    <s v="SMB"/>
    <s v="ChatBot Plugin"/>
    <s v="VK407BHAPK"/>
    <n v="37.840000000000003"/>
    <n v="2"/>
    <n v="0.2"/>
    <n v="2.8380000000000001"/>
    <x v="8"/>
    <n v="35.002000000000002"/>
    <n v="10.5006"/>
  </r>
  <r>
    <n v="7298"/>
    <s v="EMEA-2021-101126"/>
    <d v="2021-02-10T00:00:00"/>
    <n v="20210210"/>
    <s v="Jessica Langdon"/>
    <s v="France"/>
    <s v="Paris"/>
    <s v="EMEA"/>
    <s v="EU-WEST"/>
    <s v="Allianz"/>
    <x v="65"/>
    <s v="Finance"/>
    <s v="Strategic"/>
    <s v="Marketing Suite - Gold"/>
    <s v="5EBCWZ50VX"/>
    <n v="77.239999999999995"/>
    <n v="5"/>
    <n v="0.2"/>
    <n v="7.7240000000000002"/>
    <x v="36"/>
    <n v="69.515999999999906"/>
    <n v="20.854799999999972"/>
  </r>
  <r>
    <n v="7299"/>
    <s v="APJ-2020-163468"/>
    <d v="2020-11-18T00:00:00"/>
    <n v="20201118"/>
    <s v="Joanne Walsh"/>
    <s v="Australia"/>
    <s v="Adelaide"/>
    <s v="APJ"/>
    <s v="ANZ"/>
    <s v="Lowes"/>
    <x v="71"/>
    <s v="Retail"/>
    <s v="SMB"/>
    <s v="ContactMatcher"/>
    <s v="HL1T7O9IS9"/>
    <n v="292.10000000000002"/>
    <n v="4"/>
    <n v="0.5"/>
    <n v="-175.26"/>
    <x v="7"/>
    <n v="467.36"/>
    <n v="140.208"/>
  </r>
  <r>
    <n v="7304"/>
    <s v="EMEA-2023-117450"/>
    <d v="2023-09-05T00:00:00"/>
    <n v="20230905"/>
    <s v="Nathan Lambert"/>
    <s v="Germany"/>
    <s v="Dresden"/>
    <s v="EMEA"/>
    <s v="EU-WEST"/>
    <s v="Prudential Financial"/>
    <x v="43"/>
    <s v="Finance"/>
    <s v="SMB"/>
    <s v="FinanceHub"/>
    <s v="CQ31QYBCQJ"/>
    <n v="97.183999999999997"/>
    <n v="2"/>
    <n v="0.2"/>
    <n v="6.0739999999999998"/>
    <x v="15"/>
    <n v="91.11"/>
    <n v="27.332999999999998"/>
  </r>
  <r>
    <n v="7306"/>
    <s v="APJ-2020-137274"/>
    <d v="2020-03-29T00:00:00"/>
    <n v="20200329"/>
    <s v="Joseph Tucker"/>
    <s v="Japan"/>
    <s v="Ibaraki"/>
    <s v="APJ"/>
    <s v="JAPN"/>
    <s v="General Electric"/>
    <x v="89"/>
    <s v="Finance"/>
    <s v="SMB"/>
    <s v="ContactMatcher"/>
    <s v="QBIFMHLLHA"/>
    <n v="890.84100000000001"/>
    <n v="3"/>
    <n v="0.3"/>
    <n v="-152.71559999999999"/>
    <x v="34"/>
    <n v="1043.5565999999999"/>
    <n v="313.06697999999994"/>
  </r>
  <r>
    <n v="7307"/>
    <s v="AMER-2022-144092"/>
    <d v="2022-11-06T00:00:00"/>
    <n v="20221106"/>
    <s v="Vanessa Davidson"/>
    <s v="United States"/>
    <s v="Chicago"/>
    <s v="AMER"/>
    <s v="NAMER"/>
    <s v="Cigna"/>
    <x v="69"/>
    <s v="Healthcare"/>
    <s v="SMB"/>
    <s v="Data Smasher"/>
    <s v="G5PXRSZLCS"/>
    <n v="72"/>
    <n v="4"/>
    <n v="0"/>
    <n v="12.96"/>
    <x v="0"/>
    <n v="59.04"/>
    <n v="17.712"/>
  </r>
  <r>
    <n v="7310"/>
    <s v="EMEA-2023-112172"/>
    <d v="2023-06-11T00:00:00"/>
    <n v="20230611"/>
    <s v="Boris Coleman"/>
    <s v="United Kingdom"/>
    <s v="London"/>
    <s v="EMEA"/>
    <s v="UKIR"/>
    <s v="Goldman Sachs Group"/>
    <x v="70"/>
    <s v="Finance"/>
    <s v="Strategic"/>
    <s v="Storage"/>
    <s v="F4IWE4ELQ0"/>
    <n v="14.13"/>
    <n v="3"/>
    <n v="0"/>
    <n v="0.70650000000000002"/>
    <x v="27"/>
    <n v="13.423500000000001"/>
    <n v="4.02705"/>
  </r>
  <r>
    <n v="7311"/>
    <s v="AMER-2021-121699"/>
    <d v="2021-08-10T00:00:00"/>
    <n v="20210810"/>
    <s v="Zoe Ferguson"/>
    <s v="Brazil"/>
    <s v="SÃ£o Paulo"/>
    <s v="AMER"/>
    <s v="LATAM"/>
    <s v="Cigna"/>
    <x v="69"/>
    <s v="Healthcare"/>
    <s v="SMB"/>
    <s v="ContactMatcher"/>
    <s v="5VNLOSLKCD"/>
    <n v="64.75"/>
    <n v="5"/>
    <n v="0"/>
    <n v="29.137499999999999"/>
    <x v="37"/>
    <n v="35.612499999999997"/>
    <n v="10.683749999999998"/>
  </r>
  <r>
    <n v="7312"/>
    <s v="EMEA-2021-162761"/>
    <d v="2021-10-09T00:00:00"/>
    <n v="20211009"/>
    <s v="Jake Mackenzie"/>
    <s v="Germany"/>
    <s v="Hamburg"/>
    <s v="EMEA"/>
    <s v="EU-WEST"/>
    <s v="Glencore"/>
    <x v="15"/>
    <s v="Misc"/>
    <s v="SMB"/>
    <s v="ContactMatcher"/>
    <s v="IP9EEEDP4C"/>
    <n v="1.8720000000000001"/>
    <n v="2"/>
    <n v="0.7"/>
    <n v="-1.3104"/>
    <x v="2"/>
    <n v="3.1823999999999999"/>
    <n v="0.9547199999999999"/>
  </r>
  <r>
    <n v="7315"/>
    <s v="APJ-2022-121377"/>
    <d v="2022-05-29T00:00:00"/>
    <n v="20220529"/>
    <s v="Diane Metcalfe"/>
    <s v="Australia"/>
    <s v="Melbourne"/>
    <s v="APJ"/>
    <s v="ANZ"/>
    <s v="Itochu"/>
    <x v="33"/>
    <s v="Finance"/>
    <s v="Enterprise"/>
    <s v="Site Analytics"/>
    <s v="1O7Q4BAOUD"/>
    <n v="286.39999999999998"/>
    <n v="1"/>
    <n v="0.2"/>
    <n v="25.06"/>
    <x v="35"/>
    <n v="261.33999999999997"/>
    <n v="78.401999999999987"/>
  </r>
  <r>
    <n v="7316"/>
    <s v="EMEA-2023-115322"/>
    <d v="2023-05-12T00:00:00"/>
    <n v="20230512"/>
    <s v="Pippa Brown"/>
    <s v="United Kingdom"/>
    <s v="London"/>
    <s v="EMEA"/>
    <s v="UKIR"/>
    <s v="Volkswagen"/>
    <x v="58"/>
    <s v="Manufacturing"/>
    <s v="SMB"/>
    <s v="ChatBot Plugin"/>
    <s v="CVOYHX42A1"/>
    <n v="43.92"/>
    <n v="3"/>
    <n v="0"/>
    <n v="12.736800000000001"/>
    <x v="24"/>
    <n v="31.183199999999999"/>
    <n v="9.3549600000000002"/>
  </r>
  <r>
    <n v="7317"/>
    <s v="EMEA-2022-132066"/>
    <d v="2022-10-17T00:00:00"/>
    <n v="20221017"/>
    <s v="Jessica Langdon"/>
    <s v="United Kingdom"/>
    <s v="London"/>
    <s v="EMEA"/>
    <s v="UKIR"/>
    <s v="Allianz"/>
    <x v="65"/>
    <s v="Finance"/>
    <s v="Strategic"/>
    <s v="ContactMatcher"/>
    <s v="20K4HLD8AU"/>
    <n v="142.18199999999999"/>
    <n v="1"/>
    <n v="0.4"/>
    <n v="-37.915199999999999"/>
    <x v="32"/>
    <n v="180.09719999999999"/>
    <n v="54.029159999999997"/>
  </r>
  <r>
    <n v="7318"/>
    <s v="EMEA-2023-158120"/>
    <d v="2023-11-18T00:00:00"/>
    <n v="20231118"/>
    <s v="Penelope Terry"/>
    <s v="Belgium"/>
    <s v="Brussels"/>
    <s v="EMEA"/>
    <s v="EU-WEST"/>
    <s v="ConocoPhillips"/>
    <x v="75"/>
    <s v="Energy"/>
    <s v="Strategic"/>
    <s v="Support"/>
    <s v="IVCKXLSR22"/>
    <n v="19.608000000000001"/>
    <n v="3"/>
    <n v="0.2"/>
    <n v="6.6177000000000001"/>
    <x v="23"/>
    <n v="12.9903"/>
    <n v="3.8970899999999995"/>
  </r>
  <r>
    <n v="7320"/>
    <s v="EMEA-2023-100097"/>
    <d v="2023-11-27T00:00:00"/>
    <n v="20231127"/>
    <s v="Gabrielle Russell"/>
    <s v="United Kingdom"/>
    <s v="London"/>
    <s v="EMEA"/>
    <s v="UKIR"/>
    <s v="Engie"/>
    <x v="4"/>
    <s v="Energy"/>
    <s v="SMB"/>
    <s v="Site Analytics"/>
    <s v="IUT2YNT5S8"/>
    <n v="979.95"/>
    <n v="5"/>
    <n v="0"/>
    <n v="264.5865"/>
    <x v="23"/>
    <n v="715.36350000000004"/>
    <n v="214.60905"/>
  </r>
  <r>
    <n v="7322"/>
    <s v="APJ-2023-167626"/>
    <d v="2023-09-04T00:00:00"/>
    <n v="20230904"/>
    <s v="Pippa Edmunds"/>
    <s v="Australia"/>
    <s v="Sydney"/>
    <s v="APJ"/>
    <s v="ANZ"/>
    <s v="BNP Paribas"/>
    <x v="3"/>
    <s v="Finance"/>
    <s v="Strategic"/>
    <s v="Support"/>
    <s v="8PDI8PM7GD"/>
    <n v="8.9039999999999999"/>
    <n v="3"/>
    <n v="0.2"/>
    <n v="3.339"/>
    <x v="15"/>
    <n v="5.5649999999999897"/>
    <n v="1.6694999999999969"/>
  </r>
  <r>
    <n v="7324"/>
    <s v="EMEA-2023-126053"/>
    <d v="2023-12-06T00:00:00"/>
    <n v="20231206"/>
    <s v="Colin Morgan"/>
    <s v="United Kingdom"/>
    <s v="London"/>
    <s v="EMEA"/>
    <s v="UKIR"/>
    <s v="Boeing"/>
    <x v="36"/>
    <s v="Manufacturing"/>
    <s v="SMB"/>
    <s v="SaaS Connector Pack"/>
    <s v="LRGBEU142I"/>
    <n v="41.96"/>
    <n v="2"/>
    <n v="0"/>
    <n v="10.909599999999999"/>
    <x v="22"/>
    <n v="31.0504"/>
    <n v="9.3151200000000003"/>
  </r>
  <r>
    <n v="7326"/>
    <s v="AMER-2023-128447"/>
    <d v="2023-11-11T00:00:00"/>
    <n v="20231111"/>
    <s v="Joan Dickens"/>
    <s v="Canada"/>
    <s v="Vancouver"/>
    <s v="AMER"/>
    <s v="NAMER"/>
    <s v="Allstate"/>
    <x v="61"/>
    <s v="Finance"/>
    <s v="SMB"/>
    <s v="OneView"/>
    <s v="1NKNJQNL36"/>
    <n v="400.8"/>
    <n v="5"/>
    <n v="0"/>
    <n v="112.224"/>
    <x v="23"/>
    <n v="288.57600000000002"/>
    <n v="86.572800000000001"/>
  </r>
  <r>
    <n v="7328"/>
    <s v="AMER-2020-131275"/>
    <d v="2020-03-18T00:00:00"/>
    <n v="20200318"/>
    <s v="Angela Churchill"/>
    <s v="United States"/>
    <s v="Minneapolis"/>
    <s v="AMER"/>
    <s v="NAMER"/>
    <s v="Valero Energy"/>
    <x v="37"/>
    <s v="Energy"/>
    <s v="Enterprise"/>
    <s v="SaaS Connector Pack"/>
    <s v="U8JTG057CS"/>
    <n v="111"/>
    <n v="2"/>
    <n v="0"/>
    <n v="14.43"/>
    <x v="34"/>
    <n v="96.57"/>
    <n v="28.970999999999997"/>
  </r>
  <r>
    <n v="7331"/>
    <s v="APJ-2022-149349"/>
    <d v="2022-11-13T00:00:00"/>
    <n v="20221113"/>
    <s v="Gordon Graham"/>
    <s v="Australia"/>
    <s v="Sydney"/>
    <s v="APJ"/>
    <s v="ANZ"/>
    <s v="Engie"/>
    <x v="4"/>
    <s v="Energy"/>
    <s v="Strategic"/>
    <s v="SaaS Connector Pack"/>
    <s v="6478Y6XDNB"/>
    <n v="22.751999999999999"/>
    <n v="6"/>
    <n v="0.6"/>
    <n v="-8.532"/>
    <x v="0"/>
    <n v="31.283999999999999"/>
    <n v="9.3851999999999993"/>
  </r>
  <r>
    <n v="7332"/>
    <s v="EMEA-2023-115119"/>
    <d v="2023-10-27T00:00:00"/>
    <n v="20231027"/>
    <s v="Carol Greene"/>
    <s v="France"/>
    <s v="Nice"/>
    <s v="EMEA"/>
    <s v="EU-WEST"/>
    <s v="Boeing"/>
    <x v="36"/>
    <s v="Manufacturing"/>
    <s v="Strategic"/>
    <s v="Site Analytics"/>
    <s v="B19MCB5B70"/>
    <n v="61.542000000000002"/>
    <n v="1"/>
    <n v="0.4"/>
    <n v="-13.334099999999999"/>
    <x v="13"/>
    <n v="74.876099999999994"/>
    <n v="22.462829999999997"/>
  </r>
  <r>
    <n v="7334"/>
    <s v="EMEA-2021-125563"/>
    <d v="2021-04-11T00:00:00"/>
    <n v="20210411"/>
    <s v="Megan Rampling"/>
    <s v="Germany"/>
    <s v="Cologne"/>
    <s v="EMEA"/>
    <s v="EU-WEST"/>
    <s v="Mondelez International"/>
    <x v="25"/>
    <s v="Consumer Products"/>
    <s v="SMB"/>
    <s v="SaaS Connector Pack"/>
    <s v="BQAYU39SAC"/>
    <n v="67.36"/>
    <n v="2"/>
    <n v="0.2"/>
    <n v="10.103999999999999"/>
    <x v="19"/>
    <n v="57.256"/>
    <n v="17.1768"/>
  </r>
  <r>
    <n v="7336"/>
    <s v="EMEA-2021-113152"/>
    <d v="2021-12-25T00:00:00"/>
    <n v="20211225"/>
    <s v="Kimberly Harris"/>
    <s v="United Kingdom"/>
    <s v="London"/>
    <s v="EMEA"/>
    <s v="UKIR"/>
    <s v="Intel"/>
    <x v="14"/>
    <s v="Tech"/>
    <s v="SMB"/>
    <s v="Data Smasher"/>
    <s v="D576T8WMRQ"/>
    <n v="843.9"/>
    <n v="2"/>
    <n v="0"/>
    <n v="371.31599999999997"/>
    <x v="14"/>
    <n v="472.584"/>
    <n v="141.77519999999998"/>
  </r>
  <r>
    <n v="7338"/>
    <s v="AMER-2023-165155"/>
    <d v="2023-09-22T00:00:00"/>
    <n v="20230922"/>
    <s v="James Terry"/>
    <s v="United States"/>
    <s v="New York City"/>
    <s v="AMER"/>
    <s v="NAMER"/>
    <s v="BNP Paribas"/>
    <x v="3"/>
    <s v="Finance"/>
    <s v="Strategic"/>
    <s v="Marketing Suite - Gold"/>
    <s v="XY820P2WCT"/>
    <n v="15.51"/>
    <n v="1"/>
    <n v="0"/>
    <n v="3.8774999999999999"/>
    <x v="15"/>
    <n v="11.6325"/>
    <n v="3.4897499999999999"/>
  </r>
  <r>
    <n v="7339"/>
    <s v="EMEA-2020-163412"/>
    <d v="2020-12-20T00:00:00"/>
    <n v="20201220"/>
    <s v="Steven Henderson"/>
    <s v="United Kingdom"/>
    <s v="London"/>
    <s v="EMEA"/>
    <s v="UKIR"/>
    <s v="Sony"/>
    <x v="20"/>
    <s v="Tech"/>
    <s v="Strategic"/>
    <s v="FinanceHub"/>
    <s v="9ZXTQVVOPD"/>
    <n v="192.18600000000001"/>
    <n v="3"/>
    <n v="0.1"/>
    <n v="36.3018"/>
    <x v="20"/>
    <n v="155.88419999999999"/>
    <n v="46.765259999999998"/>
  </r>
  <r>
    <n v="7340"/>
    <s v="EMEA-2021-159590"/>
    <d v="2021-07-18T00:00:00"/>
    <n v="20210718"/>
    <s v="Max Ross"/>
    <s v="United Kingdom"/>
    <s v="London"/>
    <s v="EMEA"/>
    <s v="UKIR"/>
    <s v="Goldman Sachs Group"/>
    <x v="70"/>
    <s v="Finance"/>
    <s v="Strategic"/>
    <s v="ChatBot Plugin"/>
    <s v="NPYV908XMM"/>
    <n v="5.76"/>
    <n v="2"/>
    <n v="0"/>
    <n v="1.6128"/>
    <x v="38"/>
    <n v="4.1471999999999998"/>
    <n v="1.2441599999999999"/>
  </r>
  <r>
    <n v="7341"/>
    <s v="EMEA-2020-116190"/>
    <d v="2020-07-26T00:00:00"/>
    <n v="20200726"/>
    <s v="Kimberly Langdon"/>
    <s v="Finland"/>
    <s v="Helsinki"/>
    <s v="EMEA"/>
    <s v="NOR"/>
    <s v="Home Depot"/>
    <x v="8"/>
    <s v="Retail"/>
    <s v="SMB"/>
    <s v="FinanceHub"/>
    <s v="XJEJAD1XPT"/>
    <n v="67.88"/>
    <n v="2"/>
    <n v="0"/>
    <n v="18.3276"/>
    <x v="39"/>
    <n v="49.552399999999899"/>
    <n v="14.865719999999969"/>
  </r>
  <r>
    <n v="7344"/>
    <s v="EMEA-2020-168473"/>
    <d v="2020-12-26T00:00:00"/>
    <n v="20201226"/>
    <s v="Neil Gill"/>
    <s v="United Kingdom"/>
    <s v="London"/>
    <s v="EMEA"/>
    <s v="UKIR"/>
    <s v="Intel"/>
    <x v="14"/>
    <s v="Tech"/>
    <s v="SMB"/>
    <s v="Marketing Suite - Gold"/>
    <s v="QTY5L5CNRD"/>
    <n v="191.88"/>
    <n v="6"/>
    <n v="0"/>
    <n v="19.187999999999999"/>
    <x v="20"/>
    <n v="172.69200000000001"/>
    <n v="51.807600000000001"/>
  </r>
  <r>
    <n v="7345"/>
    <s v="EMEA-2023-168389"/>
    <d v="2023-12-12T00:00:00"/>
    <n v="20231212"/>
    <s v="Deirdre Bailey"/>
    <s v="Germany"/>
    <s v="Berlin"/>
    <s v="EMEA"/>
    <s v="EU-WEST"/>
    <s v="Phillips 66"/>
    <x v="1"/>
    <s v="Energy"/>
    <s v="Strategic"/>
    <s v="ContactMatcher"/>
    <s v="WETIUEMF9E"/>
    <n v="721.875"/>
    <n v="6"/>
    <n v="0.45"/>
    <n v="-420"/>
    <x v="22"/>
    <n v="1141.875"/>
    <n v="342.5625"/>
  </r>
  <r>
    <n v="7349"/>
    <s v="APJ-2020-130421"/>
    <d v="2020-03-03T00:00:00"/>
    <n v="20200303"/>
    <s v="Grace Bell"/>
    <s v="Japan"/>
    <s v="Tokyo"/>
    <s v="APJ"/>
    <s v="JAPN"/>
    <s v="ConocoPhillips"/>
    <x v="75"/>
    <s v="Energy"/>
    <s v="SMB"/>
    <s v="OneView"/>
    <s v="H2P364FUTK"/>
    <n v="176.77199999999999"/>
    <n v="3"/>
    <n v="0.8"/>
    <n v="-459.60719999999998"/>
    <x v="34"/>
    <n v="636.37919999999997"/>
    <n v="190.91376"/>
  </r>
  <r>
    <n v="7350"/>
    <s v="EMEA-2023-142125"/>
    <d v="2023-10-22T00:00:00"/>
    <n v="20231022"/>
    <s v="Gabrielle Ogden"/>
    <s v="Italy"/>
    <s v="Milan"/>
    <s v="EMEA"/>
    <s v="EU"/>
    <s v="Royal Dutch Shell"/>
    <x v="2"/>
    <s v="Energy"/>
    <s v="Strategic"/>
    <s v="ContactMatcher"/>
    <s v="38X1QHQQE5"/>
    <n v="38.82"/>
    <n v="6"/>
    <n v="0"/>
    <n v="19.41"/>
    <x v="13"/>
    <n v="19.41"/>
    <n v="5.8229999999999995"/>
  </r>
  <r>
    <n v="7352"/>
    <s v="AMER-2023-141138"/>
    <d v="2023-11-11T00:00:00"/>
    <n v="20231111"/>
    <s v="Una Avery"/>
    <s v="United States"/>
    <s v="Omaha"/>
    <s v="AMER"/>
    <s v="NAMER"/>
    <s v="Ford Motor"/>
    <x v="72"/>
    <s v="Manufacturing"/>
    <s v="SMB"/>
    <s v="Data Smasher"/>
    <s v="CG7YT15R0S"/>
    <n v="111.79"/>
    <n v="7"/>
    <n v="0"/>
    <n v="43.598100000000002"/>
    <x v="23"/>
    <n v="68.191900000000004"/>
    <n v="20.45757"/>
  </r>
  <r>
    <n v="7353"/>
    <s v="AMER-2023-152135"/>
    <d v="2023-03-17T00:00:00"/>
    <n v="20230317"/>
    <s v="Zoe Lyman"/>
    <s v="Mexico"/>
    <s v="Tijuana"/>
    <s v="AMER"/>
    <s v="LATAM"/>
    <s v="UnitedHealth Group"/>
    <x v="81"/>
    <s v="Healthcare"/>
    <s v="Enterprise"/>
    <s v="Site Analytics"/>
    <s v="NWILV154K0"/>
    <n v="445.44"/>
    <n v="8"/>
    <n v="0.4"/>
    <n v="-81.664000000000001"/>
    <x v="42"/>
    <n v="527.10400000000004"/>
    <n v="158.13120000000001"/>
  </r>
  <r>
    <n v="7354"/>
    <s v="EMEA-2022-151974"/>
    <d v="2022-09-23T00:00:00"/>
    <n v="20220923"/>
    <s v="Isaac Paterson"/>
    <s v="France"/>
    <s v="Paris"/>
    <s v="EMEA"/>
    <s v="EU-WEST"/>
    <s v="Phillips 66"/>
    <x v="1"/>
    <s v="Energy"/>
    <s v="Enterprise"/>
    <s v="FinanceHub"/>
    <s v="1HDG73K00J"/>
    <n v="16.52"/>
    <n v="5"/>
    <n v="0.2"/>
    <n v="5.3689999999999998"/>
    <x v="21"/>
    <n v="11.151"/>
    <n v="3.3452999999999999"/>
  </r>
  <r>
    <n v="7355"/>
    <s v="AMER-2023-154102"/>
    <d v="2023-02-07T00:00:00"/>
    <n v="20230207"/>
    <s v="Jan Hemmings"/>
    <s v="United States"/>
    <s v="Los Angeles"/>
    <s v="AMER"/>
    <s v="NAMER"/>
    <s v="Mitsubishi"/>
    <x v="82"/>
    <s v="Manufacturing"/>
    <s v="Enterprise"/>
    <s v="Support"/>
    <s v="XBGLREJEO7"/>
    <n v="29.9"/>
    <n v="5"/>
    <n v="0"/>
    <n v="13.455"/>
    <x v="31"/>
    <n v="16.445"/>
    <n v="4.9334999999999996"/>
  </r>
  <r>
    <n v="7356"/>
    <s v="AMER-2021-139780"/>
    <d v="2021-12-31T00:00:00"/>
    <n v="20211231"/>
    <s v="Nicholas Paterson"/>
    <s v="Brazil"/>
    <s v="SÃ£o Paulo"/>
    <s v="AMER"/>
    <s v="LATAM"/>
    <s v="Walt Disney"/>
    <x v="91"/>
    <s v="Communications"/>
    <s v="Strategic"/>
    <s v="ContactMatcher"/>
    <s v="G3G1MXRAYK"/>
    <n v="116.4"/>
    <n v="8"/>
    <n v="0"/>
    <n v="52.38"/>
    <x v="14"/>
    <n v="64.02"/>
    <n v="19.206"/>
  </r>
  <r>
    <n v="7357"/>
    <s v="AMER-2022-114748"/>
    <d v="2022-10-10T00:00:00"/>
    <n v="20221010"/>
    <s v="Andrea Hill"/>
    <s v="Chile"/>
    <s v="Santiago"/>
    <s v="AMER"/>
    <s v="LATAM"/>
    <s v="Cisco Systems"/>
    <x v="42"/>
    <s v="Tech"/>
    <s v="Enterprise"/>
    <s v="ChatBot Plugin"/>
    <s v="O8RTDCUWVM"/>
    <n v="1.4079999999999999"/>
    <n v="1"/>
    <n v="0.2"/>
    <n v="0.15840000000000001"/>
    <x v="32"/>
    <n v="1.2495999999999901"/>
    <n v="0.37487999999999699"/>
  </r>
  <r>
    <n v="7359"/>
    <s v="EMEA-2020-115189"/>
    <d v="2020-12-30T00:00:00"/>
    <n v="20201230"/>
    <s v="Luke Rutherford"/>
    <s v="France"/>
    <s v="Paris"/>
    <s v="EMEA"/>
    <s v="EU-WEST"/>
    <s v="Safeway"/>
    <x v="98"/>
    <s v="Retail"/>
    <s v="Strategic"/>
    <s v="Site Analytics"/>
    <s v="63TT8SCKVY"/>
    <n v="251.964"/>
    <n v="6"/>
    <n v="0.4"/>
    <n v="-50.392800000000001"/>
    <x v="20"/>
    <n v="302.35680000000002"/>
    <n v="90.707040000000006"/>
  </r>
  <r>
    <n v="7361"/>
    <s v="AMER-2022-163594"/>
    <d v="2022-04-13T00:00:00"/>
    <n v="20220413"/>
    <s v="Wanda Sharp"/>
    <s v="United States"/>
    <s v="New York City"/>
    <s v="AMER"/>
    <s v="NAMER"/>
    <s v="Mondelez International"/>
    <x v="25"/>
    <s v="Consumer Products"/>
    <s v="SMB"/>
    <s v="Support"/>
    <s v="W6QJZLA96B"/>
    <n v="19.440000000000001"/>
    <n v="3"/>
    <n v="0"/>
    <n v="9.3312000000000008"/>
    <x v="25"/>
    <n v="10.1088"/>
    <n v="3.0326400000000002"/>
  </r>
  <r>
    <n v="7364"/>
    <s v="EMEA-2022-127243"/>
    <d v="2022-11-29T00:00:00"/>
    <n v="20221129"/>
    <s v="Joe Ross"/>
    <s v="France"/>
    <s v="Paris"/>
    <s v="EMEA"/>
    <s v="EU-WEST"/>
    <s v="Wells Fargo"/>
    <x v="9"/>
    <s v="Finance"/>
    <s v="Strategic"/>
    <s v="Site Analytics"/>
    <s v="4RCO0ZYWF7"/>
    <n v="340.18200000000002"/>
    <n v="3"/>
    <n v="0.4"/>
    <n v="-73.706100000000006"/>
    <x v="0"/>
    <n v="413.88810000000001"/>
    <n v="124.16642999999999"/>
  </r>
  <r>
    <n v="7369"/>
    <s v="EMEA-2023-161851"/>
    <d v="2023-04-16T00:00:00"/>
    <n v="20230416"/>
    <s v="Dominic Bell"/>
    <s v="Germany"/>
    <s v="Hamburg"/>
    <s v="EMEA"/>
    <s v="EU-WEST"/>
    <s v="Mitsubishi"/>
    <x v="82"/>
    <s v="Manufacturing"/>
    <s v="Strategic"/>
    <s v="ContactMatcher"/>
    <s v="P08XRQ5NND"/>
    <n v="15.57"/>
    <n v="3"/>
    <n v="0.7"/>
    <n v="-11.936999999999999"/>
    <x v="4"/>
    <n v="27.506999999999898"/>
    <n v="8.2520999999999685"/>
  </r>
  <r>
    <n v="7370"/>
    <s v="EMEA-2021-110345"/>
    <d v="2021-03-09T00:00:00"/>
    <n v="20210309"/>
    <s v="Connor Morrison"/>
    <s v="Sweden"/>
    <s v="Stockholm"/>
    <s v="EMEA"/>
    <s v="NOR"/>
    <s v="Humana"/>
    <x v="63"/>
    <s v="Healthcare"/>
    <s v="SMB"/>
    <s v="FinanceHub"/>
    <s v="9WJZCE87PT"/>
    <n v="4.6079999999999997"/>
    <n v="2"/>
    <n v="0.2"/>
    <n v="1.6704000000000001"/>
    <x v="29"/>
    <n v="2.93759999999999"/>
    <n v="0.88127999999999695"/>
  </r>
  <r>
    <n v="7371"/>
    <s v="APJ-2020-107769"/>
    <d v="2020-10-28T00:00:00"/>
    <n v="20201028"/>
    <s v="Alison Coleman"/>
    <s v="Indonesia"/>
    <s v="Bandung"/>
    <s v="APJ"/>
    <s v="APAC"/>
    <s v="Philip Morris International"/>
    <x v="39"/>
    <s v="Consumer Products"/>
    <s v="Strategic"/>
    <s v="Site Analytics"/>
    <s v="HRT3PHBEEQ"/>
    <n v="257.98"/>
    <n v="2"/>
    <n v="0"/>
    <n v="74.8142"/>
    <x v="18"/>
    <n v="183.16579999999999"/>
    <n v="54.949739999999998"/>
  </r>
  <r>
    <n v="7372"/>
    <s v="AMER-2023-123862"/>
    <d v="2023-01-08T00:00:00"/>
    <n v="20230108"/>
    <s v="Sarah Sanderson"/>
    <s v="United States"/>
    <s v="Jacksonville"/>
    <s v="AMER"/>
    <s v="NAMER"/>
    <s v="Prudential Financial"/>
    <x v="43"/>
    <s v="Finance"/>
    <s v="SMB"/>
    <s v="Marketing Suite - Gold"/>
    <s v="DVNQHP2TJA"/>
    <n v="153.78"/>
    <n v="11"/>
    <n v="0"/>
    <n v="44.596200000000003"/>
    <x v="44"/>
    <n v="109.183799999999"/>
    <n v="32.755139999999699"/>
  </r>
  <r>
    <n v="7376"/>
    <s v="AMER-2023-100580"/>
    <d v="2023-08-14T00:00:00"/>
    <n v="20230814"/>
    <s v="Julian Nash"/>
    <s v="United States"/>
    <s v="Seattle"/>
    <s v="AMER"/>
    <s v="NAMER"/>
    <s v="Amazon"/>
    <x v="44"/>
    <s v="Tech"/>
    <s v="Strategic"/>
    <s v="ContactMatcher"/>
    <s v="T9CRE8P8EI"/>
    <n v="36.024000000000001"/>
    <n v="3"/>
    <n v="0.2"/>
    <n v="11.707800000000001"/>
    <x v="43"/>
    <n v="24.316199999999998"/>
    <n v="7.294859999999999"/>
  </r>
  <r>
    <n v="7377"/>
    <s v="APJ-2023-145597"/>
    <d v="2023-11-03T00:00:00"/>
    <n v="20231103"/>
    <s v="Jennifer Dowd"/>
    <s v="Australia"/>
    <s v="Geelong"/>
    <s v="APJ"/>
    <s v="ANZ"/>
    <s v="Gazprom"/>
    <x v="45"/>
    <s v="Energy"/>
    <s v="Strategic"/>
    <s v="ChatBot Plugin"/>
    <s v="SMYE48J3Z6"/>
    <n v="54.335999999999999"/>
    <n v="4"/>
    <n v="0.2"/>
    <n v="5.4336000000000002"/>
    <x v="23"/>
    <n v="48.9024"/>
    <n v="14.670719999999999"/>
  </r>
  <r>
    <n v="7378"/>
    <s v="AMER-2020-132787"/>
    <d v="2020-09-19T00:00:00"/>
    <n v="20200919"/>
    <s v="Jonathan Marshall"/>
    <s v="Canada"/>
    <s v="Toronto"/>
    <s v="AMER"/>
    <s v="NAMER"/>
    <s v="Royal Dutch Shell"/>
    <x v="2"/>
    <s v="Energy"/>
    <s v="Strategic"/>
    <s v="Marketing Suite - Gold"/>
    <s v="1NI4FYS07D"/>
    <n v="92.52"/>
    <n v="6"/>
    <n v="0"/>
    <n v="24.980399999999999"/>
    <x v="30"/>
    <n v="67.539599999999993"/>
    <n v="20.261879999999998"/>
  </r>
  <r>
    <n v="7379"/>
    <s v="EMEA-2021-136224"/>
    <d v="2021-05-31T00:00:00"/>
    <n v="20210531"/>
    <s v="Julian Newman"/>
    <s v="Sweden"/>
    <s v="Gothenburg"/>
    <s v="EMEA"/>
    <s v="NOR"/>
    <s v="Coca-Cola"/>
    <x v="87"/>
    <s v="Consumer Products"/>
    <s v="SMB"/>
    <s v="ChatBot Plugin"/>
    <s v="S7515DO1ZA"/>
    <n v="10.272"/>
    <n v="3"/>
    <n v="0.2"/>
    <n v="1.1556"/>
    <x v="33"/>
    <n v="9.1164000000000005"/>
    <n v="2.7349200000000002"/>
  </r>
  <r>
    <n v="7380"/>
    <s v="AMER-2022-105732"/>
    <d v="2022-09-14T00:00:00"/>
    <n v="20220914"/>
    <s v="Carol Campbell"/>
    <s v="Costa Rica"/>
    <s v="San JosÃ©"/>
    <s v="AMER"/>
    <s v="LATAM"/>
    <s v="Home Depot"/>
    <x v="8"/>
    <s v="Retail"/>
    <s v="SMB"/>
    <s v="Marketing Suite - Gold"/>
    <s v="PNLJHKFUR6"/>
    <n v="40.74"/>
    <n v="3"/>
    <n v="0"/>
    <n v="0.40739999999999998"/>
    <x v="21"/>
    <n v="40.332599999999999"/>
    <n v="12.099779999999999"/>
  </r>
  <r>
    <n v="7390"/>
    <s v="EMEA-2023-108035"/>
    <d v="2023-11-30T00:00:00"/>
    <n v="20231130"/>
    <s v="Joanne Carr"/>
    <s v="South Africa"/>
    <s v="Johannesburg"/>
    <s v="EMEA"/>
    <s v="MEA"/>
    <s v="J.P. Morgan Chase &amp; Co."/>
    <x v="56"/>
    <s v="Finance"/>
    <s v="SMB"/>
    <s v="FinanceHub"/>
    <s v="CXTI4VABP7"/>
    <n v="390.36799999999999"/>
    <n v="2"/>
    <n v="0.2"/>
    <n v="48.795999999999999"/>
    <x v="23"/>
    <n v="341.572"/>
    <n v="102.4716"/>
  </r>
  <r>
    <n v="7392"/>
    <s v="AMER-2023-160031"/>
    <d v="2023-12-05T00:00:00"/>
    <n v="20231205"/>
    <s v="Bella Payne"/>
    <s v="Mexico"/>
    <s v="Tijuana"/>
    <s v="AMER"/>
    <s v="LATAM"/>
    <s v="AmerisourceBergen"/>
    <x v="52"/>
    <s v="Healthcare"/>
    <s v="SMB"/>
    <s v="Support"/>
    <s v="2MNA1MA3J7"/>
    <n v="74.352000000000004"/>
    <n v="3"/>
    <n v="0.2"/>
    <n v="23.234999999999999"/>
    <x v="22"/>
    <n v="51.116999999999997"/>
    <n v="15.335099999999999"/>
  </r>
  <r>
    <n v="7393"/>
    <s v="AMER-2023-147844"/>
    <d v="2023-05-03T00:00:00"/>
    <n v="20230503"/>
    <s v="Victor Avery"/>
    <s v="United States"/>
    <s v="New York City"/>
    <s v="AMER"/>
    <s v="NAMER"/>
    <s v="Aetna"/>
    <x v="28"/>
    <s v="Healthcare"/>
    <s v="SMB"/>
    <s v="Support"/>
    <s v="YDYMLVM7T7"/>
    <n v="15.7"/>
    <n v="5"/>
    <n v="0"/>
    <n v="7.0650000000000004"/>
    <x v="24"/>
    <n v="8.6349999999999891"/>
    <n v="2.5904999999999965"/>
  </r>
  <r>
    <n v="7396"/>
    <s v="EMEA-2022-110975"/>
    <d v="2022-12-26T00:00:00"/>
    <n v="20221226"/>
    <s v="Lisa Lawrence"/>
    <s v="United Kingdom"/>
    <s v="London"/>
    <s v="EMEA"/>
    <s v="UKIR"/>
    <s v="J.P. Morgan Chase &amp; Co."/>
    <x v="56"/>
    <s v="Finance"/>
    <s v="Strategic"/>
    <s v="ContactMatcher"/>
    <s v="39ZOT2X0Z8"/>
    <n v="313.17599999999999"/>
    <n v="2"/>
    <n v="0.4"/>
    <n v="-120.0508"/>
    <x v="5"/>
    <n v="433.226799999999"/>
    <n v="129.96803999999969"/>
  </r>
  <r>
    <n v="7398"/>
    <s v="AMER-2020-141649"/>
    <d v="2020-09-30T00:00:00"/>
    <n v="20200930"/>
    <s v="Ella King"/>
    <s v="Mexico"/>
    <s v="Tijuana"/>
    <s v="AMER"/>
    <s v="LATAM"/>
    <s v="Aetna"/>
    <x v="28"/>
    <s v="Healthcare"/>
    <s v="Strategic"/>
    <s v="OneView"/>
    <s v="EJ1UQFL7GI"/>
    <n v="795.40800000000002"/>
    <n v="6"/>
    <n v="0.2"/>
    <n v="59.6556"/>
    <x v="30"/>
    <n v="735.75239999999997"/>
    <n v="220.72572"/>
  </r>
  <r>
    <n v="7399"/>
    <s v="APJ-2020-124807"/>
    <d v="2020-07-12T00:00:00"/>
    <n v="20200712"/>
    <s v="Alan Hudson"/>
    <s v="Australia"/>
    <s v="Sydney"/>
    <s v="APJ"/>
    <s v="ANZ"/>
    <s v="Honda Motor"/>
    <x v="47"/>
    <s v="Manufacturing"/>
    <s v="SMB"/>
    <s v="Support"/>
    <s v="LFMWDPRA3S"/>
    <n v="35.856000000000002"/>
    <n v="9"/>
    <n v="0.2"/>
    <n v="12.9978"/>
    <x v="39"/>
    <n v="22.8582"/>
    <n v="6.8574599999999997"/>
  </r>
  <r>
    <n v="7401"/>
    <s v="AMER-2022-110009"/>
    <d v="2022-09-09T00:00:00"/>
    <n v="20220909"/>
    <s v="Alexandra Slater"/>
    <s v="Canada"/>
    <s v="Toronto"/>
    <s v="AMER"/>
    <s v="NAMER"/>
    <s v="Trafigura Group"/>
    <x v="40"/>
    <s v="Finance"/>
    <s v="SMB"/>
    <s v="SaaS Connector Pack"/>
    <s v="ZRAWGZPLV1"/>
    <n v="43.13"/>
    <n v="1"/>
    <n v="0"/>
    <n v="14.664199999999999"/>
    <x v="21"/>
    <n v="28.465800000000002"/>
    <n v="8.5397400000000001"/>
  </r>
  <r>
    <n v="7403"/>
    <s v="EMEA-2023-168172"/>
    <d v="2023-08-07T00:00:00"/>
    <n v="20230807"/>
    <s v="Harry Mills"/>
    <s v="United Kingdom"/>
    <s v="London"/>
    <s v="EMEA"/>
    <s v="UKIR"/>
    <s v="Bosch"/>
    <x v="76"/>
    <s v="Tech"/>
    <s v="SMB"/>
    <s v="Support"/>
    <s v="OCFC92CLN7"/>
    <n v="70.12"/>
    <n v="4"/>
    <n v="0"/>
    <n v="21.036000000000001"/>
    <x v="43"/>
    <n v="49.084000000000003"/>
    <n v="14.725200000000001"/>
  </r>
  <r>
    <n v="7404"/>
    <s v="AMER-2021-100146"/>
    <d v="2021-05-14T00:00:00"/>
    <n v="20210514"/>
    <s v="Felicity King"/>
    <s v="United States"/>
    <s v="Las Vegas"/>
    <s v="AMER"/>
    <s v="NAMER"/>
    <s v="CVS Health"/>
    <x v="48"/>
    <s v="Retail"/>
    <s v="Strategic"/>
    <s v="Marketing Suite"/>
    <s v="31NXVSHR65"/>
    <n v="509.95749999999998"/>
    <n v="5"/>
    <n v="0.15"/>
    <n v="41.996499999999997"/>
    <x v="33"/>
    <n v="467.96100000000001"/>
    <n v="140.38829999999999"/>
  </r>
  <r>
    <n v="7408"/>
    <s v="APJ-2023-152079"/>
    <d v="2023-01-21T00:00:00"/>
    <n v="20230121"/>
    <s v="Lucas Oliver"/>
    <s v="Australia"/>
    <s v="Sydney"/>
    <s v="APJ"/>
    <s v="ANZ"/>
    <s v="Panasonic"/>
    <x v="97"/>
    <s v="Tech"/>
    <s v="SMB"/>
    <s v="FinanceHub"/>
    <s v="2ZJCLRFHNY"/>
    <n v="11.52"/>
    <n v="5"/>
    <n v="0.2"/>
    <n v="4.1760000000000002"/>
    <x v="44"/>
    <n v="7.3439999999999896"/>
    <n v="2.2031999999999967"/>
  </r>
  <r>
    <n v="7409"/>
    <s v="AMER-2022-129728"/>
    <d v="2022-05-31T00:00:00"/>
    <n v="20220531"/>
    <s v="Jessica Hughes"/>
    <s v="United States"/>
    <s v="New York City"/>
    <s v="AMER"/>
    <s v="NAMER"/>
    <s v="UnitedHealth Group"/>
    <x v="81"/>
    <s v="Healthcare"/>
    <s v="Strategic"/>
    <s v="SaaS Connector Pack"/>
    <s v="M1HANESD0B"/>
    <n v="167.84"/>
    <n v="8"/>
    <n v="0"/>
    <n v="11.748799999999999"/>
    <x v="35"/>
    <n v="156.09119999999999"/>
    <n v="46.827359999999992"/>
  </r>
  <r>
    <n v="7410"/>
    <s v="AMER-2020-121769"/>
    <d v="2020-04-08T00:00:00"/>
    <n v="20200408"/>
    <s v="Emily Ross"/>
    <s v="Mexico"/>
    <s v="Cancun"/>
    <s v="AMER"/>
    <s v="LATAM"/>
    <s v="American Express"/>
    <x v="55"/>
    <s v="Finance"/>
    <s v="SMB"/>
    <s v="ContactMatcher"/>
    <s v="CKN6MELW20"/>
    <n v="172.11"/>
    <n v="1"/>
    <n v="0.4"/>
    <n v="-94.660499999999999"/>
    <x v="41"/>
    <n v="266.77050000000003"/>
    <n v="80.031150000000011"/>
  </r>
  <r>
    <n v="7411"/>
    <s v="EMEA-2020-103058"/>
    <d v="2020-07-23T00:00:00"/>
    <n v="20200723"/>
    <s v="Carol Campbell"/>
    <s v="United Kingdom"/>
    <s v="London"/>
    <s v="EMEA"/>
    <s v="UKIR"/>
    <s v="Home Depot"/>
    <x v="8"/>
    <s v="Retail"/>
    <s v="SMB"/>
    <s v="Data Smasher"/>
    <s v="B0OQQSGXRW"/>
    <n v="99.98"/>
    <n v="2"/>
    <n v="0"/>
    <n v="7.9984000000000002"/>
    <x v="39"/>
    <n v="91.9816"/>
    <n v="27.594480000000001"/>
  </r>
  <r>
    <n v="7412"/>
    <s v="EMEA-2023-121125"/>
    <d v="2023-05-31T00:00:00"/>
    <n v="20230531"/>
    <s v="Pippa Chapman"/>
    <s v="Belgium"/>
    <s v="Antwerp"/>
    <s v="EMEA"/>
    <s v="EU-WEST"/>
    <s v="China National Petroleum"/>
    <x v="74"/>
    <s v="Energy"/>
    <s v="Enterprise"/>
    <s v="Site Analytics"/>
    <s v="3BA5MU0U06"/>
    <n v="156.792"/>
    <n v="1"/>
    <n v="0.2"/>
    <n v="17.639099999999999"/>
    <x v="24"/>
    <n v="139.15289999999999"/>
    <n v="41.745869999999996"/>
  </r>
  <r>
    <n v="7415"/>
    <s v="EMEA-2022-114013"/>
    <d v="2022-03-14T00:00:00"/>
    <n v="20220314"/>
    <s v="Julia Ellison"/>
    <s v="France"/>
    <s v="Paris"/>
    <s v="EMEA"/>
    <s v="EU-WEST"/>
    <s v="Tyson Foods"/>
    <x v="31"/>
    <s v="Consumer Products"/>
    <s v="Strategic"/>
    <s v="FinanceHub"/>
    <s v="NA9ZLL7Y2F"/>
    <n v="386.68"/>
    <n v="2"/>
    <n v="0.3"/>
    <n v="-5.524"/>
    <x v="17"/>
    <n v="392.20400000000001"/>
    <n v="117.66119999999999"/>
  </r>
  <r>
    <n v="7424"/>
    <s v="EMEA-2023-135069"/>
    <d v="2023-04-11T00:00:00"/>
    <n v="20230411"/>
    <s v="Michelle McLean"/>
    <s v="France"/>
    <s v="Paris"/>
    <s v="EMEA"/>
    <s v="EU-WEST"/>
    <s v="Johnson &amp; Johnson"/>
    <x v="53"/>
    <s v="Healthcare"/>
    <s v="SMB"/>
    <s v="OneView"/>
    <s v="8QC8O57KWD"/>
    <n v="195.10400000000001"/>
    <n v="4"/>
    <n v="0.2"/>
    <n v="21.949200000000001"/>
    <x v="4"/>
    <n v="173.15479999999999"/>
    <n v="51.946439999999996"/>
  </r>
  <r>
    <n v="7426"/>
    <s v="APJ-2022-101693"/>
    <d v="2022-06-26T00:00:00"/>
    <n v="20220626"/>
    <s v="Diana Bell"/>
    <s v="Japan"/>
    <s v="Tokyo"/>
    <s v="APJ"/>
    <s v="JAPN"/>
    <s v="Sprint Nextel"/>
    <x v="64"/>
    <s v="Communications"/>
    <s v="SMB"/>
    <s v="FinanceHub"/>
    <s v="L3X2M7H8HW"/>
    <n v="85.245999999999995"/>
    <n v="2"/>
    <n v="0.3"/>
    <n v="-6.0890000000000004"/>
    <x v="1"/>
    <n v="91.334999999999994"/>
    <n v="27.400499999999997"/>
  </r>
  <r>
    <n v="7428"/>
    <s v="EMEA-2020-164763"/>
    <d v="2020-03-17T00:00:00"/>
    <n v="20200317"/>
    <s v="Charles Ross"/>
    <s v="Ukraine"/>
    <s v="Kyiv"/>
    <s v="EMEA"/>
    <s v="EU-EAST"/>
    <s v="Mondelez International"/>
    <x v="25"/>
    <s v="Consumer Products"/>
    <s v="Strategic"/>
    <s v="ContactMatcher"/>
    <s v="WHRKMG8G3B"/>
    <n v="11.43"/>
    <n v="3"/>
    <n v="0"/>
    <n v="5.3720999999999997"/>
    <x v="34"/>
    <n v="6.0579000000000001"/>
    <n v="1.8173699999999999"/>
  </r>
  <r>
    <n v="7433"/>
    <s v="AMER-2020-161249"/>
    <d v="2020-08-09T00:00:00"/>
    <n v="20200809"/>
    <s v="Heather Dyer"/>
    <s v="Chile"/>
    <s v="Santiago"/>
    <s v="AMER"/>
    <s v="LATAM"/>
    <s v="Goldman Sachs Group"/>
    <x v="70"/>
    <s v="Finance"/>
    <s v="SMB"/>
    <s v="Storage"/>
    <s v="WBPWAMF066"/>
    <n v="4.4640000000000004"/>
    <n v="3"/>
    <n v="0.2"/>
    <n v="-0.9486"/>
    <x v="9"/>
    <n v="5.4126000000000003"/>
    <n v="1.62378"/>
  </r>
  <r>
    <n v="7435"/>
    <s v="AMER-2021-148180"/>
    <d v="2021-07-26T00:00:00"/>
    <n v="20210726"/>
    <s v="Dominic Bell"/>
    <s v="United States"/>
    <s v="Denver"/>
    <s v="AMER"/>
    <s v="NAMER"/>
    <s v="Mitsubishi"/>
    <x v="82"/>
    <s v="Manufacturing"/>
    <s v="Strategic"/>
    <s v="ContactMatcher"/>
    <s v="40TI89SZKI"/>
    <n v="9.1440000000000001"/>
    <n v="3"/>
    <n v="0.2"/>
    <n v="3.0861000000000001"/>
    <x v="38"/>
    <n v="6.0579000000000001"/>
    <n v="1.8173699999999999"/>
  </r>
  <r>
    <n v="7438"/>
    <s v="AMER-2020-165568"/>
    <d v="2020-02-16T00:00:00"/>
    <n v="20200216"/>
    <s v="Colin Bell"/>
    <s v="Canada"/>
    <s v="Toronto"/>
    <s v="AMER"/>
    <s v="NAMER"/>
    <s v="Enel"/>
    <x v="78"/>
    <s v="Energy"/>
    <s v="Strategic"/>
    <s v="ContactMatcher"/>
    <s v="7CTTJTEOZI"/>
    <n v="21.36"/>
    <n v="5"/>
    <n v="0.2"/>
    <n v="7.2089999999999996"/>
    <x v="45"/>
    <n v="14.151"/>
    <n v="4.2452999999999994"/>
  </r>
  <r>
    <n v="7439"/>
    <s v="AMER-2021-145457"/>
    <d v="2021-03-24T00:00:00"/>
    <n v="20210324"/>
    <s v="Julian Langdon"/>
    <s v="Canada"/>
    <s v="Regina"/>
    <s v="AMER"/>
    <s v="NAMER"/>
    <s v="BMW"/>
    <x v="62"/>
    <s v="Manufacturing"/>
    <s v="Strategic"/>
    <s v="SaaS Connector Pack"/>
    <s v="WSG3R09Z7V"/>
    <n v="46.9"/>
    <n v="5"/>
    <n v="0"/>
    <n v="13.132"/>
    <x v="29"/>
    <n v="33.768000000000001"/>
    <n v="10.1304"/>
  </r>
  <r>
    <n v="7440"/>
    <s v="AMER-2023-163657"/>
    <d v="2023-09-03T00:00:00"/>
    <n v="20230903"/>
    <s v="Luke Churchill"/>
    <s v="United States"/>
    <s v="New York City"/>
    <s v="AMER"/>
    <s v="NAMER"/>
    <s v="Caterpillar"/>
    <x v="95"/>
    <s v="Manufacturing"/>
    <s v="SMB"/>
    <s v="ContactMatcher"/>
    <s v="H2535WDTZJ"/>
    <n v="18.72"/>
    <n v="5"/>
    <n v="0.2"/>
    <n v="6.5519999999999996"/>
    <x v="15"/>
    <n v="12.167999999999999"/>
    <n v="3.6503999999999994"/>
  </r>
  <r>
    <n v="7442"/>
    <s v="AMER-2021-120446"/>
    <d v="2021-11-16T00:00:00"/>
    <n v="20211116"/>
    <s v="Alexander James"/>
    <s v="United States"/>
    <s v="Seattle"/>
    <s v="AMER"/>
    <s v="NAMER"/>
    <s v="Daimler"/>
    <x v="34"/>
    <s v="Transportation"/>
    <s v="Strategic"/>
    <s v="FinanceHub"/>
    <s v="W0STYS15CZ"/>
    <n v="18.899999999999999"/>
    <n v="3"/>
    <n v="0"/>
    <n v="8.6940000000000008"/>
    <x v="6"/>
    <n v="10.2059999999999"/>
    <n v="3.0617999999999701"/>
  </r>
  <r>
    <n v="7443"/>
    <s v="APJ-2020-109932"/>
    <d v="2020-12-09T00:00:00"/>
    <n v="20201209"/>
    <s v="Katherine Rutherford"/>
    <s v="Japan"/>
    <s v="Osaka"/>
    <s v="APJ"/>
    <s v="JAPN"/>
    <s v="Bosch"/>
    <x v="76"/>
    <s v="Tech"/>
    <s v="Strategic"/>
    <s v="Support"/>
    <s v="9OVBBXC6CY"/>
    <n v="10.688000000000001"/>
    <n v="2"/>
    <n v="0.2"/>
    <n v="3.7408000000000001"/>
    <x v="20"/>
    <n v="6.9471999999999996"/>
    <n v="2.0841599999999998"/>
  </r>
  <r>
    <n v="7445"/>
    <s v="APJ-2023-127474"/>
    <d v="2023-02-04T00:00:00"/>
    <n v="20230204"/>
    <s v="Amy Simpson"/>
    <s v="Australia"/>
    <s v="Sydney"/>
    <s v="APJ"/>
    <s v="ANZ"/>
    <s v="Kroger"/>
    <x v="57"/>
    <s v="Retail"/>
    <s v="Enterprise"/>
    <s v="Support"/>
    <s v="GVOJWFGDO5"/>
    <n v="5.1840000000000002"/>
    <n v="1"/>
    <n v="0.2"/>
    <n v="1.8144"/>
    <x v="31"/>
    <n v="3.3696000000000002"/>
    <n v="1.01088"/>
  </r>
  <r>
    <n v="7449"/>
    <s v="EMEA-2023-115448"/>
    <d v="2023-11-12T00:00:00"/>
    <n v="20231112"/>
    <s v="Olivia Hamilton"/>
    <s v="South Africa"/>
    <s v="Johannesburg"/>
    <s v="EMEA"/>
    <s v="MEA"/>
    <s v="State Farm Insurance Cos."/>
    <x v="50"/>
    <s v="Finance"/>
    <s v="SMB"/>
    <s v="SaaS Connector Pack"/>
    <s v="6CTR211S0H"/>
    <n v="88.92"/>
    <n v="5"/>
    <n v="0.2"/>
    <n v="14.4495"/>
    <x v="23"/>
    <n v="74.470500000000001"/>
    <n v="22.341149999999999"/>
  </r>
  <r>
    <n v="7450"/>
    <s v="APJ-2023-105669"/>
    <d v="2023-09-18T00:00:00"/>
    <n v="20230918"/>
    <s v="Liam Young"/>
    <s v="Japan"/>
    <s v="Tokyo"/>
    <s v="APJ"/>
    <s v="JAPN"/>
    <s v="FedEx"/>
    <x v="46"/>
    <s v="Transportation"/>
    <s v="Enterprise"/>
    <s v="ChatBot Plugin"/>
    <s v="84897F98JQ"/>
    <n v="9.9120000000000008"/>
    <n v="3"/>
    <n v="0.2"/>
    <n v="3.2214"/>
    <x v="15"/>
    <n v="6.6905999999999999"/>
    <n v="2.00718"/>
  </r>
  <r>
    <n v="7454"/>
    <s v="APJ-2023-134796"/>
    <d v="2023-06-26T00:00:00"/>
    <n v="20230626"/>
    <s v="Elizabeth Hughes"/>
    <s v="Australia"/>
    <s v="Hobart"/>
    <s v="APJ"/>
    <s v="ANZ"/>
    <s v="Enel"/>
    <x v="78"/>
    <s v="Energy"/>
    <s v="SMB"/>
    <s v="Site Analytics"/>
    <s v="8OZPL6ZFE2"/>
    <n v="148.47999999999999"/>
    <n v="2"/>
    <n v="0.2"/>
    <n v="16.704000000000001"/>
    <x v="27"/>
    <n v="131.77599999999899"/>
    <n v="39.532799999999696"/>
  </r>
  <r>
    <n v="7455"/>
    <s v="APJ-2022-137743"/>
    <d v="2022-07-31T00:00:00"/>
    <n v="20220731"/>
    <s v="Faith Gray"/>
    <s v="Australia"/>
    <s v="Sydney"/>
    <s v="APJ"/>
    <s v="ANZ"/>
    <s v="Costco Wholesale"/>
    <x v="11"/>
    <s v="Retail"/>
    <s v="SMB"/>
    <s v="FinanceHub"/>
    <s v="WYJOWB7P5U"/>
    <n v="9.2479999999999993"/>
    <n v="4"/>
    <n v="0.2"/>
    <n v="3.1212"/>
    <x v="16"/>
    <n v="6.1267999999999896"/>
    <n v="1.8380399999999968"/>
  </r>
  <r>
    <n v="7457"/>
    <s v="EMEA-2021-137974"/>
    <d v="2021-04-16T00:00:00"/>
    <n v="20210416"/>
    <s v="Carol Edmunds"/>
    <s v="Spain"/>
    <s v="Madrid"/>
    <s v="EMEA"/>
    <s v="EU-WEST"/>
    <s v="Aetna"/>
    <x v="28"/>
    <s v="Healthcare"/>
    <s v="SMB"/>
    <s v="Site Analytics"/>
    <s v="3V1DEBQ6QN"/>
    <n v="569.64"/>
    <n v="2"/>
    <n v="0"/>
    <n v="148.10640000000001"/>
    <x v="19"/>
    <n v="421.53359999999998"/>
    <n v="126.46007999999999"/>
  </r>
  <r>
    <n v="7461"/>
    <s v="AMER-2021-136987"/>
    <d v="2021-04-11T00:00:00"/>
    <n v="20210411"/>
    <s v="Sophie Murray"/>
    <s v="United States"/>
    <s v="New York City"/>
    <s v="AMER"/>
    <s v="NAMER"/>
    <s v="Alphabet"/>
    <x v="92"/>
    <s v="Tech"/>
    <s v="SMB"/>
    <s v="Alchemy"/>
    <s v="IEZJ0K7Q0F"/>
    <n v="639.96799999999996"/>
    <n v="4"/>
    <n v="0.2"/>
    <n v="215.98920000000001"/>
    <x v="19"/>
    <n v="423.97879999999998"/>
    <n v="127.19363999999999"/>
  </r>
  <r>
    <n v="7463"/>
    <s v="AMER-2021-138485"/>
    <d v="2021-02-27T00:00:00"/>
    <n v="20210227"/>
    <s v="Stewart Marshall"/>
    <s v="Canada"/>
    <s v="Toronto"/>
    <s v="AMER"/>
    <s v="NAMER"/>
    <s v="Daimler"/>
    <x v="34"/>
    <s v="Transportation"/>
    <s v="SMB"/>
    <s v="Data Smasher"/>
    <s v="2INQJK5KKU"/>
    <n v="538.91999999999996"/>
    <n v="9"/>
    <n v="0"/>
    <n v="80.837999999999994"/>
    <x v="36"/>
    <n v="458.08199999999999"/>
    <n v="137.4246"/>
  </r>
  <r>
    <n v="7464"/>
    <s v="AMER-2022-103709"/>
    <d v="2022-09-09T00:00:00"/>
    <n v="20220909"/>
    <s v="Ryan Ellison"/>
    <s v="United States"/>
    <s v="Richmond"/>
    <s v="AMER"/>
    <s v="NAMER"/>
    <s v="Coca-Cola"/>
    <x v="87"/>
    <s v="Consumer Products"/>
    <s v="SMB"/>
    <s v="ChatBot Plugin"/>
    <s v="AIZRAPVEYD"/>
    <n v="14.88"/>
    <n v="2"/>
    <n v="0"/>
    <n v="3.72"/>
    <x v="21"/>
    <n v="11.16"/>
    <n v="3.3479999999999999"/>
  </r>
  <r>
    <n v="7467"/>
    <s v="AMER-2022-138282"/>
    <d v="2022-05-20T00:00:00"/>
    <n v="20220520"/>
    <s v="Nicholas Paterson"/>
    <s v="United States"/>
    <s v="New York City"/>
    <s v="AMER"/>
    <s v="NAMER"/>
    <s v="Walt Disney"/>
    <x v="91"/>
    <s v="Communications"/>
    <s v="Strategic"/>
    <s v="OneView"/>
    <s v="J6IZYGTQQV"/>
    <n v="87.84"/>
    <n v="8"/>
    <n v="0"/>
    <n v="23.716799999999999"/>
    <x v="35"/>
    <n v="64.123199999999997"/>
    <n v="19.23696"/>
  </r>
  <r>
    <n v="7468"/>
    <s v="AMER-2023-148985"/>
    <d v="2023-11-12T00:00:00"/>
    <n v="20231112"/>
    <s v="Luke McDonald"/>
    <s v="United States"/>
    <s v="New York City"/>
    <s v="AMER"/>
    <s v="NAMER"/>
    <s v="Panasonic"/>
    <x v="97"/>
    <s v="Tech"/>
    <s v="Enterprise"/>
    <s v="SaaS Connector Pack"/>
    <s v="WI4P2PYO16"/>
    <n v="34.92"/>
    <n v="4"/>
    <n v="0"/>
    <n v="11.8728"/>
    <x v="23"/>
    <n v="23.0472"/>
    <n v="6.9141599999999999"/>
  </r>
  <r>
    <n v="7469"/>
    <s v="EMEA-2020-138100"/>
    <d v="2020-09-15T00:00:00"/>
    <n v="20200915"/>
    <s v="Kimberly Short"/>
    <s v="United Kingdom"/>
    <s v="London"/>
    <s v="EMEA"/>
    <s v="UKIR"/>
    <s v="Chevron"/>
    <x v="0"/>
    <s v="Energy"/>
    <s v="SMB"/>
    <s v="Support"/>
    <s v="IFMQ3YHO2U"/>
    <n v="14.94"/>
    <n v="3"/>
    <n v="0"/>
    <n v="7.0217999999999998"/>
    <x v="30"/>
    <n v="7.9181999999999997"/>
    <n v="2.3754599999999999"/>
  </r>
  <r>
    <n v="7471"/>
    <s v="EMEA-2021-100734"/>
    <d v="2021-09-15T00:00:00"/>
    <n v="20210915"/>
    <s v="Gordon Dyer"/>
    <s v="France"/>
    <s v="Paris"/>
    <s v="EMEA"/>
    <s v="EU-WEST"/>
    <s v="Samsung Electronics"/>
    <x v="19"/>
    <s v="Tech"/>
    <s v="Strategic"/>
    <s v="ContactMatcher"/>
    <s v="ROQ4MWI78F"/>
    <n v="3.5760000000000001"/>
    <n v="4"/>
    <n v="0.7"/>
    <n v="-2.8607999999999998"/>
    <x v="11"/>
    <n v="6.4367999999999999"/>
    <n v="1.9310399999999999"/>
  </r>
  <r>
    <n v="7473"/>
    <s v="EMEA-2022-139997"/>
    <d v="2022-07-02T00:00:00"/>
    <n v="20220702"/>
    <s v="Alan Berry"/>
    <s v="Turkey"/>
    <s v="Bursa"/>
    <s v="EMEA"/>
    <s v="MEA"/>
    <s v="Home Depot"/>
    <x v="8"/>
    <s v="Retail"/>
    <s v="Enterprise"/>
    <s v="Alchemy"/>
    <s v="WS740GS3JT"/>
    <n v="1499.95"/>
    <n v="5"/>
    <n v="0"/>
    <n v="449.98500000000001"/>
    <x v="16"/>
    <n v="1049.9649999999999"/>
    <n v="314.98949999999996"/>
  </r>
  <r>
    <n v="7474"/>
    <s v="APJ-2022-109652"/>
    <d v="2022-04-11T00:00:00"/>
    <n v="20220411"/>
    <s v="Pippa Hunter"/>
    <s v="Australia"/>
    <s v="Sydney"/>
    <s v="APJ"/>
    <s v="ANZ"/>
    <s v="Samsung Electronics"/>
    <x v="19"/>
    <s v="Tech"/>
    <s v="Strategic"/>
    <s v="ChatBot Plugin"/>
    <s v="8AL0PZ81QD"/>
    <n v="13.568"/>
    <n v="4"/>
    <n v="0.2"/>
    <n v="3.2223999999999999"/>
    <x v="25"/>
    <n v="10.345599999999999"/>
    <n v="3.1036799999999998"/>
  </r>
  <r>
    <n v="7475"/>
    <s v="EMEA-2020-167199"/>
    <d v="2020-01-07T00:00:00"/>
    <n v="20200107"/>
    <s v="Andrea Hughes"/>
    <s v="Ireland"/>
    <s v="Dublin"/>
    <s v="EMEA"/>
    <s v="UKIR"/>
    <s v="Royal Dutch Shell"/>
    <x v="2"/>
    <s v="Energy"/>
    <s v="Enterprise"/>
    <s v="FinanceHub"/>
    <s v="KXD6LC2EZB"/>
    <n v="2573.8200000000002"/>
    <n v="9"/>
    <n v="0"/>
    <n v="746.40779999999995"/>
    <x v="46"/>
    <n v="1827.4122"/>
    <n v="548.22366"/>
  </r>
  <r>
    <n v="7482"/>
    <s v="AMER-2022-124583"/>
    <d v="2022-09-02T00:00:00"/>
    <n v="20220902"/>
    <s v="Natalie Skinner"/>
    <s v="United States"/>
    <s v="Henderson"/>
    <s v="AMER"/>
    <s v="NAMER"/>
    <s v="Itochu"/>
    <x v="33"/>
    <s v="Finance"/>
    <s v="Enterprise"/>
    <s v="SaaS Connector Pack - Gold"/>
    <s v="MXXCWQQK08"/>
    <n v="12.78"/>
    <n v="1"/>
    <n v="0"/>
    <n v="5.7510000000000003"/>
    <x v="21"/>
    <n v="7.0289999999999901"/>
    <n v="2.1086999999999971"/>
  </r>
  <r>
    <n v="7483"/>
    <s v="EMEA-2020-113964"/>
    <d v="2020-09-23T00:00:00"/>
    <n v="20200923"/>
    <s v="Oliver King"/>
    <s v="United Kingdom"/>
    <s v="London"/>
    <s v="EMEA"/>
    <s v="UKIR"/>
    <s v="Sysco"/>
    <x v="79"/>
    <s v="Consumer Products"/>
    <s v="Enterprise"/>
    <s v="ContactMatcher"/>
    <s v="LKMQPN5Q9G"/>
    <n v="18.463999999999999"/>
    <n v="4"/>
    <n v="0.2"/>
    <n v="6.9240000000000004"/>
    <x v="30"/>
    <n v="11.54"/>
    <n v="3.4619999999999997"/>
  </r>
  <r>
    <n v="7484"/>
    <s v="EMEA-2020-129938"/>
    <d v="2020-12-15T00:00:00"/>
    <n v="20201215"/>
    <s v="Hannah Sanderson"/>
    <s v="France"/>
    <s v="Paris"/>
    <s v="EMEA"/>
    <s v="EU-WEST"/>
    <s v="Verizon Communications"/>
    <x v="32"/>
    <s v="Communications"/>
    <s v="Strategic"/>
    <s v="FinanceHub"/>
    <s v="117J71X4HD"/>
    <n v="445.80200000000002"/>
    <n v="7"/>
    <n v="0.3"/>
    <n v="-108.2662"/>
    <x v="20"/>
    <n v="554.06820000000005"/>
    <n v="166.22046"/>
  </r>
  <r>
    <n v="7485"/>
    <s v="EMEA-2023-135111"/>
    <d v="2023-12-29T00:00:00"/>
    <n v="20231229"/>
    <s v="Bernadette Nolan"/>
    <s v="Qatar"/>
    <s v="Doha"/>
    <s v="EMEA"/>
    <s v="MEA"/>
    <s v="Royal Dutch Shell"/>
    <x v="2"/>
    <s v="Energy"/>
    <s v="Enterprise"/>
    <s v="ChatBot Plugin"/>
    <s v="ZSDXIUSX69"/>
    <n v="2.48"/>
    <n v="1"/>
    <n v="0"/>
    <n v="0.86799999999999999"/>
    <x v="22"/>
    <n v="1.6120000000000001"/>
    <n v="0.48360000000000003"/>
  </r>
  <r>
    <n v="7487"/>
    <s v="EMEA-2021-134558"/>
    <d v="2021-12-19T00:00:00"/>
    <n v="20211219"/>
    <s v="Sebastian Abraham"/>
    <s v="Greece"/>
    <s v="Athens"/>
    <s v="EMEA"/>
    <s v="EU-EAST"/>
    <s v="Daimler"/>
    <x v="34"/>
    <s v="Transportation"/>
    <s v="Enterprise"/>
    <s v="Support"/>
    <s v="HMSSAB012B"/>
    <n v="29.9"/>
    <n v="5"/>
    <n v="0"/>
    <n v="14.651"/>
    <x v="14"/>
    <n v="15.248999999999899"/>
    <n v="4.5746999999999698"/>
  </r>
  <r>
    <n v="7490"/>
    <s v="AMER-2023-157196"/>
    <d v="2023-11-06T00:00:00"/>
    <n v="20231106"/>
    <s v="Jane Manning"/>
    <s v="United States"/>
    <s v="Seattle"/>
    <s v="AMER"/>
    <s v="NAMER"/>
    <s v="United Parcel Service"/>
    <x v="66"/>
    <s v="Transportation"/>
    <s v="SMB"/>
    <s v="Support"/>
    <s v="1OYAJ1HNKQ"/>
    <n v="12.96"/>
    <n v="2"/>
    <n v="0"/>
    <n v="6.2207999999999997"/>
    <x v="23"/>
    <n v="6.7392000000000003"/>
    <n v="2.02176"/>
  </r>
  <r>
    <n v="7491"/>
    <s v="AMER-2021-108672"/>
    <d v="2021-09-10T00:00:00"/>
    <n v="20210910"/>
    <s v="Fiona Peters"/>
    <s v="United States"/>
    <s v="New York City"/>
    <s v="AMER"/>
    <s v="NAMER"/>
    <s v="United Parcel Service"/>
    <x v="66"/>
    <s v="Transportation"/>
    <s v="Strategic"/>
    <s v="SaaS Connector Pack"/>
    <s v="YCX2SMNJ1R"/>
    <n v="106.68"/>
    <n v="6"/>
    <n v="0"/>
    <n v="33.070799999999998"/>
    <x v="11"/>
    <n v="73.609200000000001"/>
    <n v="22.08276"/>
  </r>
  <r>
    <n v="7492"/>
    <s v="EMEA-2023-118598"/>
    <d v="2023-11-17T00:00:00"/>
    <n v="20231117"/>
    <s v="Emily Campbell"/>
    <s v="United Kingdom"/>
    <s v="Birmingham"/>
    <s v="EMEA"/>
    <s v="UKIR"/>
    <s v="Allianz"/>
    <x v="65"/>
    <s v="Finance"/>
    <s v="SMB"/>
    <s v="Site Analytics"/>
    <s v="D8YCTYG4TR"/>
    <n v="119.94"/>
    <n v="6"/>
    <n v="0"/>
    <n v="5.9969999999999999"/>
    <x v="23"/>
    <n v="113.943"/>
    <n v="34.182899999999997"/>
  </r>
  <r>
    <n v="7493"/>
    <s v="APJ-2023-160836"/>
    <d v="2023-09-12T00:00:00"/>
    <n v="20230912"/>
    <s v="Samantha Walker"/>
    <s v="Japan"/>
    <s v="Tokyo"/>
    <s v="APJ"/>
    <s v="JAPN"/>
    <s v="BNP Paribas"/>
    <x v="3"/>
    <s v="Finance"/>
    <s v="SMB"/>
    <s v="Support"/>
    <s v="QW89ZZKHES"/>
    <n v="10.272"/>
    <n v="3"/>
    <n v="0.2"/>
    <n v="3.21"/>
    <x v="15"/>
    <n v="7.0620000000000003"/>
    <n v="2.1185999999999998"/>
  </r>
  <r>
    <n v="7496"/>
    <s v="AMER-2023-121048"/>
    <d v="2023-07-15T00:00:00"/>
    <n v="20230715"/>
    <s v="Keith Paige"/>
    <s v="United States"/>
    <s v="Dallas"/>
    <s v="AMER"/>
    <s v="NAMER"/>
    <s v="Bank of America Corp."/>
    <x v="22"/>
    <s v="Finance"/>
    <s v="SMB"/>
    <s v="ContactMatcher"/>
    <s v="EJJVPMLS9J"/>
    <n v="4.4480000000000004"/>
    <n v="2"/>
    <n v="0.2"/>
    <n v="1.4456"/>
    <x v="10"/>
    <n v="3.0024000000000002"/>
    <n v="0.90071999999999997"/>
  </r>
  <r>
    <n v="7503"/>
    <s v="AMER-2023-120117"/>
    <d v="2023-03-31T00:00:00"/>
    <n v="20230331"/>
    <s v="Dan Allan"/>
    <s v="United States"/>
    <s v="New York City"/>
    <s v="AMER"/>
    <s v="NAMER"/>
    <s v="Johnson &amp; Johnson"/>
    <x v="53"/>
    <s v="Healthcare"/>
    <s v="SMB"/>
    <s v="ChatBot Plugin"/>
    <s v="ZP6D8CO71Q"/>
    <n v="6.08"/>
    <n v="2"/>
    <n v="0"/>
    <n v="2.0672000000000001"/>
    <x v="42"/>
    <n v="4.0128000000000004"/>
    <n v="1.20384"/>
  </r>
  <r>
    <n v="7505"/>
    <s v="AMER-2022-158043"/>
    <d v="2022-01-31T00:00:00"/>
    <n v="20220131"/>
    <s v="Sophie Hill"/>
    <s v="Argentina"/>
    <s v="Buenos Aires"/>
    <s v="AMER"/>
    <s v="LATAM"/>
    <s v="Exxon Mobil"/>
    <x v="83"/>
    <s v="Energy"/>
    <s v="Strategic"/>
    <s v="SaaS Connector Pack - Gold"/>
    <s v="4BDRPNZ53Y"/>
    <n v="23.36"/>
    <n v="2"/>
    <n v="0"/>
    <n v="11.68"/>
    <x v="12"/>
    <n v="11.68"/>
    <n v="3.504"/>
  </r>
  <r>
    <n v="7506"/>
    <s v="APJ-2023-106579"/>
    <d v="2023-06-09T00:00:00"/>
    <n v="20230609"/>
    <s v="Sonia Miller"/>
    <s v="Australia"/>
    <s v="Brisbane"/>
    <s v="APJ"/>
    <s v="ANZ"/>
    <s v="Pfizer"/>
    <x v="6"/>
    <s v="Healthcare"/>
    <s v="SMB"/>
    <s v="ContactMatcher"/>
    <s v="4WD21VCI83"/>
    <n v="12.176"/>
    <n v="4"/>
    <n v="0.8"/>
    <n v="-18.872800000000002"/>
    <x v="27"/>
    <n v="31.0488"/>
    <n v="9.3146399999999989"/>
  </r>
  <r>
    <n v="7507"/>
    <s v="AMER-2020-115889"/>
    <d v="2020-11-02T00:00:00"/>
    <n v="20201102"/>
    <s v="Harry Mills"/>
    <s v="United States"/>
    <s v="Los Angeles"/>
    <s v="AMER"/>
    <s v="NAMER"/>
    <s v="Bosch"/>
    <x v="76"/>
    <s v="Tech"/>
    <s v="SMB"/>
    <s v="Site Analytics"/>
    <s v="PE0V8477UX"/>
    <n v="46.384"/>
    <n v="2"/>
    <n v="0.2"/>
    <n v="5.2182000000000004"/>
    <x v="7"/>
    <n v="41.165799999999997"/>
    <n v="12.349739999999999"/>
  </r>
  <r>
    <n v="7509"/>
    <s v="AMER-2023-161935"/>
    <d v="2023-07-15T00:00:00"/>
    <n v="20230715"/>
    <s v="Gordon Parr"/>
    <s v="Mexico"/>
    <s v="Mexico City"/>
    <s v="AMER"/>
    <s v="LATAM"/>
    <s v="Aetna"/>
    <x v="28"/>
    <s v="Healthcare"/>
    <s v="SMB"/>
    <s v="Support"/>
    <s v="021KP11JRX"/>
    <n v="9.2479999999999993"/>
    <n v="2"/>
    <n v="0.2"/>
    <n v="3.3523999999999998"/>
    <x v="10"/>
    <n v="5.8956"/>
    <n v="1.76868"/>
  </r>
  <r>
    <n v="7515"/>
    <s v="EMEA-2023-167920"/>
    <d v="2023-12-10T00:00:00"/>
    <n v="20231210"/>
    <s v="Gordon Parr"/>
    <s v="United Kingdom"/>
    <s v="Belfast"/>
    <s v="EMEA"/>
    <s v="UKIR"/>
    <s v="Aetna"/>
    <x v="28"/>
    <s v="Healthcare"/>
    <s v="SMB"/>
    <s v="ContactMatcher"/>
    <s v="PI2P1FMZZS"/>
    <n v="29.36"/>
    <n v="2"/>
    <n v="0"/>
    <n v="13.505599999999999"/>
    <x v="22"/>
    <n v="15.8544"/>
    <n v="4.7563199999999997"/>
  </r>
  <r>
    <n v="7522"/>
    <s v="AMER-2022-162383"/>
    <d v="2022-09-06T00:00:00"/>
    <n v="20220906"/>
    <s v="Carol Forsyth"/>
    <s v="Mexico"/>
    <s v="Tijuana"/>
    <s v="AMER"/>
    <s v="LATAM"/>
    <s v="Nestle"/>
    <x v="38"/>
    <s v="Consumer Products"/>
    <s v="SMB"/>
    <s v="ContactMatcher"/>
    <s v="XA687NQ61Q"/>
    <n v="8.952"/>
    <n v="2"/>
    <n v="0.7"/>
    <n v="-7.46"/>
    <x v="21"/>
    <n v="16.411999999999999"/>
    <n v="4.9235999999999995"/>
  </r>
  <r>
    <n v="7525"/>
    <s v="EMEA-2020-125731"/>
    <d v="2020-09-10T00:00:00"/>
    <n v="20200910"/>
    <s v="Alexandra Dyer"/>
    <s v="Belgium"/>
    <s v="Ghent"/>
    <s v="EMEA"/>
    <s v="EU-WEST"/>
    <s v="Walmart"/>
    <x v="41"/>
    <s v="Retail"/>
    <s v="SMB"/>
    <s v="SaaS Connector Pack - Gold"/>
    <s v="QUV9A8C9YK"/>
    <n v="21.728000000000002"/>
    <n v="7"/>
    <n v="0.2"/>
    <n v="7.6048"/>
    <x v="30"/>
    <n v="14.123200000000001"/>
    <n v="4.2369599999999998"/>
  </r>
  <r>
    <n v="7527"/>
    <s v="AMER-2023-106145"/>
    <d v="2023-09-27T00:00:00"/>
    <n v="20230927"/>
    <s v="Dylan Dickens"/>
    <s v="United States"/>
    <s v="Los Angeles"/>
    <s v="AMER"/>
    <s v="NAMER"/>
    <s v="Siemens"/>
    <x v="13"/>
    <s v="Manufacturing"/>
    <s v="Strategic"/>
    <s v="SaaS Connector Pack - Gold"/>
    <s v="F0XGB192QL"/>
    <n v="71.88"/>
    <n v="6"/>
    <n v="0"/>
    <n v="33.064799999999998"/>
    <x v="15"/>
    <n v="38.815199999999997"/>
    <n v="11.644559999999998"/>
  </r>
  <r>
    <n v="7532"/>
    <s v="EMEA-2022-107146"/>
    <d v="2022-06-18T00:00:00"/>
    <n v="20220618"/>
    <s v="Rose Scott"/>
    <s v="Russia"/>
    <s v="Moscow"/>
    <s v="EMEA"/>
    <s v="EU-EAST"/>
    <s v="CVS Health"/>
    <x v="48"/>
    <s v="Retail"/>
    <s v="SMB"/>
    <s v="SaaS Connector Pack"/>
    <s v="GPD1S60R4N"/>
    <n v="266.35199999999998"/>
    <n v="3"/>
    <n v="0.2"/>
    <n v="-13.317600000000001"/>
    <x v="1"/>
    <n v="279.6696"/>
    <n v="83.900880000000001"/>
  </r>
  <r>
    <n v="7534"/>
    <s v="EMEA-2023-134642"/>
    <d v="2023-02-26T00:00:00"/>
    <n v="20230226"/>
    <s v="Connor Nolan"/>
    <s v="Sweden"/>
    <s v="Uppsala"/>
    <s v="EMEA"/>
    <s v="NOR"/>
    <s v="Allianz"/>
    <x v="65"/>
    <s v="Finance"/>
    <s v="SMB"/>
    <s v="FinanceHub"/>
    <s v="EM42K2CFPY"/>
    <n v="196.78399999999999"/>
    <n v="2"/>
    <n v="0.2"/>
    <n v="-22.138200000000001"/>
    <x v="31"/>
    <n v="218.9222"/>
    <n v="65.676659999999998"/>
  </r>
  <r>
    <n v="7536"/>
    <s v="AMER-2023-160143"/>
    <d v="2023-04-01T00:00:00"/>
    <n v="20230401"/>
    <s v="Ruth Vaughan"/>
    <s v="United States"/>
    <s v="New York City"/>
    <s v="AMER"/>
    <s v="NAMER"/>
    <s v="Ford Motor"/>
    <x v="72"/>
    <s v="Manufacturing"/>
    <s v="Strategic"/>
    <s v="Support"/>
    <s v="GLN5FGNGDL"/>
    <n v="29.7"/>
    <n v="3"/>
    <n v="0"/>
    <n v="8.0190000000000001"/>
    <x v="4"/>
    <n v="21.680999999999901"/>
    <n v="6.5042999999999704"/>
  </r>
  <r>
    <n v="7537"/>
    <s v="APJ-2023-103415"/>
    <d v="2023-12-04T00:00:00"/>
    <n v="20231204"/>
    <s v="Donna Hemmings"/>
    <s v="Japan"/>
    <s v="Tokyo"/>
    <s v="APJ"/>
    <s v="JAPN"/>
    <s v="Engie"/>
    <x v="4"/>
    <s v="Energy"/>
    <s v="SMB"/>
    <s v="SaaS Connector Pack"/>
    <s v="UAGIC6A921"/>
    <n v="13.592000000000001"/>
    <n v="2"/>
    <n v="0.6"/>
    <n v="-14.271599999999999"/>
    <x v="22"/>
    <n v="27.863599999999899"/>
    <n v="8.3590799999999685"/>
  </r>
  <r>
    <n v="7538"/>
    <s v="AMER-2022-106460"/>
    <d v="2022-02-19T00:00:00"/>
    <n v="20220219"/>
    <s v="Michelle Langdon"/>
    <s v="United States"/>
    <s v="Los Angeles"/>
    <s v="AMER"/>
    <s v="NAMER"/>
    <s v="Lukoil"/>
    <x v="86"/>
    <s v="Energy"/>
    <s v="SMB"/>
    <s v="Support"/>
    <s v="9QEP4LRJMQ"/>
    <n v="70.88"/>
    <n v="2"/>
    <n v="0"/>
    <n v="33.313600000000001"/>
    <x v="47"/>
    <n v="37.566399999999902"/>
    <n v="11.269919999999971"/>
  </r>
  <r>
    <n v="7539"/>
    <s v="EMEA-2023-112347"/>
    <d v="2023-12-03T00:00:00"/>
    <n v="20231203"/>
    <s v="Leah Murray"/>
    <s v="Russia"/>
    <s v="Moscow"/>
    <s v="EMEA"/>
    <s v="EU-EAST"/>
    <s v="Bosch"/>
    <x v="76"/>
    <s v="Tech"/>
    <s v="Strategic"/>
    <s v="Marketing Suite - Gold"/>
    <s v="URHSH0TOJ5"/>
    <n v="114.288"/>
    <n v="1"/>
    <n v="0.2"/>
    <n v="12.8574"/>
    <x v="22"/>
    <n v="101.4306"/>
    <n v="30.429179999999999"/>
  </r>
  <r>
    <n v="7546"/>
    <s v="APJ-2020-103492"/>
    <d v="2020-10-10T00:00:00"/>
    <n v="20201010"/>
    <s v="Stewart Vance"/>
    <s v="Japan"/>
    <s v="Kanagawa"/>
    <s v="APJ"/>
    <s v="JAPN"/>
    <s v="Huawei"/>
    <x v="93"/>
    <s v="Tech"/>
    <s v="Strategic"/>
    <s v="Site Analytics"/>
    <s v="FZBE5OFNXA"/>
    <n v="719.952"/>
    <n v="6"/>
    <n v="0.2"/>
    <n v="71.995199999999997"/>
    <x v="18"/>
    <n v="647.95680000000004"/>
    <n v="194.38704000000001"/>
  </r>
  <r>
    <n v="7550"/>
    <s v="APJ-2022-136595"/>
    <d v="2022-09-06T00:00:00"/>
    <n v="20220906"/>
    <s v="Max Hardacre"/>
    <s v="Japan"/>
    <s v="Tokyo"/>
    <s v="APJ"/>
    <s v="JAPN"/>
    <s v="China National Petroleum"/>
    <x v="74"/>
    <s v="Energy"/>
    <s v="Strategic"/>
    <s v="SaaS Connector Pack"/>
    <s v="8IQIOCZQMX"/>
    <n v="21.204000000000001"/>
    <n v="3"/>
    <n v="0.6"/>
    <n v="-11.6622"/>
    <x v="21"/>
    <n v="32.866199999999999"/>
    <n v="9.8598599999999994"/>
  </r>
  <r>
    <n v="7551"/>
    <s v="EMEA-2020-140396"/>
    <d v="2020-11-20T00:00:00"/>
    <n v="20201120"/>
    <s v="Penelope Terry"/>
    <s v="United Kingdom"/>
    <s v="London"/>
    <s v="EMEA"/>
    <s v="UKIR"/>
    <s v="ConocoPhillips"/>
    <x v="75"/>
    <s v="Energy"/>
    <s v="Strategic"/>
    <s v="SaaS Connector Pack - Gold"/>
    <s v="5BTPZ3NAPC"/>
    <n v="34.74"/>
    <n v="3"/>
    <n v="0"/>
    <n v="17.37"/>
    <x v="7"/>
    <n v="17.37"/>
    <n v="5.2110000000000003"/>
  </r>
  <r>
    <n v="7555"/>
    <s v="EMEA-2020-114181"/>
    <d v="2020-05-10T00:00:00"/>
    <n v="20200510"/>
    <s v="Joe Davies"/>
    <s v="France"/>
    <s v="Paris"/>
    <s v="EMEA"/>
    <s v="EU-WEST"/>
    <s v="McKesson"/>
    <x v="12"/>
    <s v="Consumer Products"/>
    <s v="SMB"/>
    <s v="Marketing Suite"/>
    <s v="WLGZ822XIV"/>
    <n v="349.96499999999997"/>
    <n v="7"/>
    <n v="0.5"/>
    <n v="-216.97829999999999"/>
    <x v="8"/>
    <n v="566.943299999999"/>
    <n v="170.08298999999968"/>
  </r>
  <r>
    <n v="7557"/>
    <s v="APJ-2023-159506"/>
    <d v="2023-11-28T00:00:00"/>
    <n v="20231128"/>
    <s v="Sue Wilson"/>
    <s v="India"/>
    <s v="Chennai"/>
    <s v="APJ"/>
    <s v="IND"/>
    <s v="Walmart"/>
    <x v="41"/>
    <s v="Retail"/>
    <s v="Strategic"/>
    <s v="Support"/>
    <s v="RV7G4NRRSB"/>
    <n v="158.28"/>
    <n v="6"/>
    <n v="0"/>
    <n v="72.808800000000005"/>
    <x v="23"/>
    <n v="85.471199999999996"/>
    <n v="25.641359999999999"/>
  </r>
  <r>
    <n v="7559"/>
    <s v="EMEA-2020-137155"/>
    <d v="2020-11-01T00:00:00"/>
    <n v="20201101"/>
    <s v="Benjamin Berry"/>
    <s v="United Kingdom"/>
    <s v="Newcastle"/>
    <s v="EMEA"/>
    <s v="UKIR"/>
    <s v="State Farm Insurance Cos."/>
    <x v="50"/>
    <s v="Finance"/>
    <s v="SMB"/>
    <s v="OneView"/>
    <s v="CZ3DUFY9UV"/>
    <n v="533.94000000000005"/>
    <n v="3"/>
    <n v="0"/>
    <n v="154.8426"/>
    <x v="7"/>
    <n v="379.09739999999999"/>
    <n v="113.72922"/>
  </r>
  <r>
    <n v="7562"/>
    <s v="EMEA-2022-105746"/>
    <d v="2022-12-31T00:00:00"/>
    <n v="20221231"/>
    <s v="Alan White"/>
    <s v="France"/>
    <s v="Nice"/>
    <s v="EMEA"/>
    <s v="EU-WEST"/>
    <s v="Amazon"/>
    <x v="44"/>
    <s v="Tech"/>
    <s v="SMB"/>
    <s v="FinanceHub"/>
    <s v="N0F1YZ6J0I"/>
    <n v="170.786"/>
    <n v="1"/>
    <n v="0.3"/>
    <n v="0"/>
    <x v="5"/>
    <n v="170.786"/>
    <n v="51.235799999999998"/>
  </r>
  <r>
    <n v="7563"/>
    <s v="APJ-2022-104815"/>
    <d v="2022-09-04T00:00:00"/>
    <n v="20220904"/>
    <s v="Bella Powell"/>
    <s v="Australia"/>
    <s v="Sydney"/>
    <s v="APJ"/>
    <s v="ANZ"/>
    <s v="CVS Health"/>
    <x v="48"/>
    <s v="Retail"/>
    <s v="SMB"/>
    <s v="Marketing Suite"/>
    <s v="6LEK2T3I1K"/>
    <n v="198.744"/>
    <n v="4"/>
    <n v="0.3"/>
    <n v="0"/>
    <x v="21"/>
    <n v="198.744"/>
    <n v="59.623199999999997"/>
  </r>
  <r>
    <n v="7564"/>
    <s v="EMEA-2023-157672"/>
    <d v="2023-10-06T00:00:00"/>
    <n v="20231006"/>
    <s v="Gordon Greene"/>
    <s v="Russia"/>
    <s v="Moscow"/>
    <s v="EMEA"/>
    <s v="EU-EAST"/>
    <s v="Lowes"/>
    <x v="71"/>
    <s v="Retail"/>
    <s v="Enterprise"/>
    <s v="Data Smasher"/>
    <s v="5FZUYDL1XB"/>
    <n v="63.823999999999998"/>
    <n v="2"/>
    <n v="0.2"/>
    <n v="13.5626"/>
    <x v="13"/>
    <n v="50.261399999999902"/>
    <n v="15.078419999999969"/>
  </r>
  <r>
    <n v="7565"/>
    <s v="AMER-2022-166660"/>
    <d v="2022-01-30T00:00:00"/>
    <n v="20220130"/>
    <s v="Warren Abraham"/>
    <s v="Canada"/>
    <s v="Toronto"/>
    <s v="AMER"/>
    <s v="NAMER"/>
    <s v="Aetna"/>
    <x v="28"/>
    <s v="Healthcare"/>
    <s v="SMB"/>
    <s v="FinanceHub"/>
    <s v="P1SH2J9WJW"/>
    <n v="435.16800000000001"/>
    <n v="4"/>
    <n v="0.2"/>
    <n v="-59.835599999999999"/>
    <x v="12"/>
    <n v="495.00360000000001"/>
    <n v="148.50108"/>
  </r>
  <r>
    <n v="7567"/>
    <s v="APJ-2023-140802"/>
    <d v="2023-04-22T00:00:00"/>
    <n v="20230422"/>
    <s v="Brandon Kerr"/>
    <s v="Japan"/>
    <s v="Tokyo"/>
    <s v="APJ"/>
    <s v="JAPN"/>
    <s v="J.P. Morgan Chase &amp; Co."/>
    <x v="56"/>
    <s v="Finance"/>
    <s v="Strategic"/>
    <s v="Data Smasher"/>
    <s v="MM5Y0QD4N0"/>
    <n v="47.975999999999999"/>
    <n v="3"/>
    <n v="0.2"/>
    <n v="8.3957999999999995"/>
    <x v="4"/>
    <n v="39.580199999999998"/>
    <n v="11.874059999999998"/>
  </r>
  <r>
    <n v="7569"/>
    <s v="AMER-2020-133830"/>
    <d v="2020-12-05T00:00:00"/>
    <n v="20201205"/>
    <s v="Irene Wright"/>
    <s v="United States"/>
    <s v="New York City"/>
    <s v="AMER"/>
    <s v="NAMER"/>
    <s v="Chevron"/>
    <x v="0"/>
    <s v="Energy"/>
    <s v="SMB"/>
    <s v="ChatBot Plugin"/>
    <s v="5TYYMAH3JS"/>
    <n v="26.46"/>
    <n v="9"/>
    <n v="0"/>
    <n v="11.907"/>
    <x v="20"/>
    <n v="14.553000000000001"/>
    <n v="4.3658999999999999"/>
  </r>
  <r>
    <n v="7572"/>
    <s v="EMEA-2020-100916"/>
    <d v="2020-10-21T00:00:00"/>
    <n v="20201021"/>
    <s v="Frank Newman"/>
    <s v="Spain"/>
    <s v="Granada"/>
    <s v="EMEA"/>
    <s v="EU-WEST"/>
    <s v="CVS Health"/>
    <x v="48"/>
    <s v="Retail"/>
    <s v="Strategic"/>
    <s v="Marketing Suite - Gold"/>
    <s v="8KA5G8VOM5"/>
    <n v="194.7"/>
    <n v="5"/>
    <n v="0"/>
    <n v="9.7349999999999994"/>
    <x v="18"/>
    <n v="184.96499999999901"/>
    <n v="55.489499999999701"/>
  </r>
  <r>
    <n v="7575"/>
    <s v="AMER-2021-129532"/>
    <d v="2021-12-08T00:00:00"/>
    <n v="20211208"/>
    <s v="Rose Hill"/>
    <s v="United States"/>
    <s v="New York City"/>
    <s v="AMER"/>
    <s v="NAMER"/>
    <s v="Bank of America Corp."/>
    <x v="22"/>
    <s v="Finance"/>
    <s v="Strategic"/>
    <s v="Marketing Suite - Gold"/>
    <s v="3Z1SC5XP85"/>
    <n v="221.96"/>
    <n v="2"/>
    <n v="0"/>
    <n v="4.4391999999999996"/>
    <x v="14"/>
    <n v="217.52080000000001"/>
    <n v="65.256240000000005"/>
  </r>
  <r>
    <n v="7577"/>
    <s v="AMER-2020-134726"/>
    <d v="2020-11-02T00:00:00"/>
    <n v="20201102"/>
    <s v="Bella Wallace"/>
    <s v="Canada"/>
    <s v="Toronto"/>
    <s v="AMER"/>
    <s v="NAMER"/>
    <s v="Pemex"/>
    <x v="18"/>
    <s v="Energy"/>
    <s v="Strategic"/>
    <s v="Data Smasher"/>
    <s v="8ULLQRNAWN"/>
    <n v="41.94"/>
    <n v="2"/>
    <n v="0"/>
    <n v="15.0984"/>
    <x v="7"/>
    <n v="26.8416"/>
    <n v="8.0524799999999992"/>
  </r>
  <r>
    <n v="7579"/>
    <s v="AMER-2022-138597"/>
    <d v="2022-12-19T00:00:00"/>
    <n v="20221219"/>
    <s v="Max Marshall"/>
    <s v="Costa Rica"/>
    <s v="San JosÃ©"/>
    <s v="AMER"/>
    <s v="LATAM"/>
    <s v="Boeing"/>
    <x v="36"/>
    <s v="Manufacturing"/>
    <s v="Enterprise"/>
    <s v="FinanceHub"/>
    <s v="GCECCBJZ5Q"/>
    <n v="563.94000000000005"/>
    <n v="3"/>
    <n v="0"/>
    <n v="112.788"/>
    <x v="5"/>
    <n v="451.15199999999999"/>
    <n v="135.34559999999999"/>
  </r>
  <r>
    <n v="7580"/>
    <s v="AMER-2021-123113"/>
    <d v="2021-11-23T00:00:00"/>
    <n v="20211123"/>
    <s v="Grace Hodges"/>
    <s v="Argentina"/>
    <s v="CÃ³rdoba"/>
    <s v="AMER"/>
    <s v="LATAM"/>
    <s v="Home Depot"/>
    <x v="8"/>
    <s v="Retail"/>
    <s v="SMB"/>
    <s v="OneView"/>
    <s v="0ZYT41F8IA"/>
    <n v="2625.12"/>
    <n v="8"/>
    <n v="0"/>
    <n v="735.03359999999998"/>
    <x v="6"/>
    <n v="1890.0863999999999"/>
    <n v="567.02591999999993"/>
  </r>
  <r>
    <n v="7582"/>
    <s v="EMEA-2021-169656"/>
    <d v="2021-08-13T00:00:00"/>
    <n v="20210813"/>
    <s v="Joshua Short"/>
    <s v="France"/>
    <s v="Paris"/>
    <s v="EMEA"/>
    <s v="EU-WEST"/>
    <s v="Kroger"/>
    <x v="57"/>
    <s v="Retail"/>
    <s v="SMB"/>
    <s v="Marketing Suite - Gold"/>
    <s v="66C1Z53VIT"/>
    <n v="422.85599999999999"/>
    <n v="3"/>
    <n v="0.2"/>
    <n v="15.857100000000001"/>
    <x v="37"/>
    <n v="406.99889999999999"/>
    <n v="122.09966999999999"/>
  </r>
  <r>
    <n v="7583"/>
    <s v="EMEA-2021-142734"/>
    <d v="2021-04-16T00:00:00"/>
    <n v="20210416"/>
    <s v="Liam Robertson"/>
    <s v="United Kingdom"/>
    <s v="London"/>
    <s v="EMEA"/>
    <s v="UKIR"/>
    <s v="Walt Disney"/>
    <x v="91"/>
    <s v="Communications"/>
    <s v="Strategic"/>
    <s v="FinanceHub"/>
    <s v="PHV65NVTLX"/>
    <n v="127.764"/>
    <n v="2"/>
    <n v="0.1"/>
    <n v="2.8391999999999999"/>
    <x v="19"/>
    <n v="124.924799999999"/>
    <n v="37.477439999999696"/>
  </r>
  <r>
    <n v="7584"/>
    <s v="EMEA-2020-163223"/>
    <d v="2020-03-21T00:00:00"/>
    <n v="20200321"/>
    <s v="Zoe Avery"/>
    <s v="Spain"/>
    <s v="Barcelona"/>
    <s v="EMEA"/>
    <s v="EU-WEST"/>
    <s v="Apple"/>
    <x v="73"/>
    <s v="Tech"/>
    <s v="Strategic"/>
    <s v="Site Analytics"/>
    <s v="RSIXAY02WN"/>
    <n v="3499.93"/>
    <n v="7"/>
    <n v="0"/>
    <n v="909.98180000000002"/>
    <x v="34"/>
    <n v="2589.9481999999998"/>
    <n v="776.9844599999999"/>
  </r>
  <r>
    <n v="7589"/>
    <s v="AMER-2023-122945"/>
    <d v="2023-11-17T00:00:00"/>
    <n v="20231117"/>
    <s v="Ella Springer"/>
    <s v="United States"/>
    <s v="Aurora"/>
    <s v="AMER"/>
    <s v="NAMER"/>
    <s v="Mitsubishi"/>
    <x v="82"/>
    <s v="Manufacturing"/>
    <s v="SMB"/>
    <s v="SaaS Connector Pack"/>
    <s v="SAIZQ0OM6N"/>
    <n v="17.309999999999999"/>
    <n v="3"/>
    <n v="0"/>
    <n v="5.1929999999999996"/>
    <x v="23"/>
    <n v="12.1169999999999"/>
    <n v="3.6350999999999698"/>
  </r>
  <r>
    <n v="7590"/>
    <s v="APJ-2021-139738"/>
    <d v="2021-09-25T00:00:00"/>
    <n v="20210925"/>
    <s v="Boris Vance"/>
    <s v="Australia"/>
    <s v="Melbourne"/>
    <s v="APJ"/>
    <s v="ANZ"/>
    <s v="State Farm Insurance Cos."/>
    <x v="50"/>
    <s v="Finance"/>
    <s v="SMB"/>
    <s v="ChatBot Plugin"/>
    <s v="1OC2KYSVAD"/>
    <n v="128.744"/>
    <n v="7"/>
    <n v="0.2"/>
    <n v="12.8744"/>
    <x v="11"/>
    <n v="115.86960000000001"/>
    <n v="34.76088"/>
  </r>
  <r>
    <n v="7591"/>
    <s v="EMEA-2022-158778"/>
    <d v="2022-09-06T00:00:00"/>
    <n v="20220906"/>
    <s v="Karen Taylor"/>
    <s v="France"/>
    <s v="Paris"/>
    <s v="EMEA"/>
    <s v="EU-WEST"/>
    <s v="Coca-Cola"/>
    <x v="87"/>
    <s v="Consumer Products"/>
    <s v="SMB"/>
    <s v="SaaS Connector Pack"/>
    <s v="7HGXUMO75H"/>
    <n v="58.247999999999998"/>
    <n v="9"/>
    <n v="0.2"/>
    <n v="11.6496"/>
    <x v="21"/>
    <n v="46.598399999999998"/>
    <n v="13.979519999999999"/>
  </r>
  <r>
    <n v="7595"/>
    <s v="AMER-2023-119655"/>
    <d v="2023-04-21T00:00:00"/>
    <n v="20230421"/>
    <s v="Jennifer Bailey"/>
    <s v="Brazil"/>
    <s v="SÃ£o Paulo"/>
    <s v="AMER"/>
    <s v="LATAM"/>
    <s v="Cisco Systems"/>
    <x v="42"/>
    <s v="Tech"/>
    <s v="SMB"/>
    <s v="ContactMatcher"/>
    <s v="PPLLCUXT8V"/>
    <n v="146.86000000000001"/>
    <n v="7"/>
    <n v="0"/>
    <n v="70.492800000000003"/>
    <x v="4"/>
    <n v="76.367199999999997"/>
    <n v="22.910159999999998"/>
  </r>
  <r>
    <n v="7597"/>
    <s v="AMER-2021-164567"/>
    <d v="2021-06-15T00:00:00"/>
    <n v="20210615"/>
    <s v="Phil Short"/>
    <s v="United States"/>
    <s v="New York City"/>
    <s v="AMER"/>
    <s v="NAMER"/>
    <s v="Bosch"/>
    <x v="76"/>
    <s v="Tech"/>
    <s v="Strategic"/>
    <s v="Site Analytics"/>
    <s v="73UZXFN8HL"/>
    <n v="225.57599999999999"/>
    <n v="3"/>
    <n v="0.2"/>
    <n v="22.557600000000001"/>
    <x v="40"/>
    <n v="203.01839999999899"/>
    <n v="60.905519999999697"/>
  </r>
  <r>
    <n v="7598"/>
    <s v="EMEA-2020-131947"/>
    <d v="2020-09-17T00:00:00"/>
    <n v="20200917"/>
    <s v="Jonathan Ball"/>
    <s v="Belgium"/>
    <s v="Brussels"/>
    <s v="EMEA"/>
    <s v="EU-WEST"/>
    <s v="AmerisourceBergen"/>
    <x v="52"/>
    <s v="Healthcare"/>
    <s v="SMB"/>
    <s v="ChatBot Plugin"/>
    <s v="E4JRPT7EOT"/>
    <n v="5.2480000000000002"/>
    <n v="2"/>
    <n v="0.2"/>
    <n v="0.4592"/>
    <x v="30"/>
    <n v="4.7888000000000002"/>
    <n v="1.4366399999999999"/>
  </r>
  <r>
    <n v="7604"/>
    <s v="EMEA-2022-152520"/>
    <d v="2022-07-09T00:00:00"/>
    <n v="20220709"/>
    <s v="Lily Hardacre"/>
    <s v="Norway"/>
    <s v="Oslo"/>
    <s v="EMEA"/>
    <s v="NOR"/>
    <s v="Oracle"/>
    <x v="29"/>
    <s v="Tech"/>
    <s v="Strategic"/>
    <s v="Support"/>
    <s v="40JM60VE6Z"/>
    <n v="12.96"/>
    <n v="2"/>
    <n v="0"/>
    <n v="6.2207999999999997"/>
    <x v="16"/>
    <n v="6.7392000000000003"/>
    <n v="2.02176"/>
  </r>
  <r>
    <n v="7605"/>
    <s v="APJ-2022-101791"/>
    <d v="2022-05-28T00:00:00"/>
    <n v="20220528"/>
    <s v="Pippa Kerr"/>
    <s v="Australia"/>
    <s v="Sydney"/>
    <s v="APJ"/>
    <s v="ANZ"/>
    <s v="Morgan Stanley"/>
    <x v="21"/>
    <s v="Finance"/>
    <s v="SMB"/>
    <s v="SaaS Connector Pack"/>
    <s v="I0EJ6JNEVD"/>
    <n v="25.175999999999998"/>
    <n v="3"/>
    <n v="0.6"/>
    <n v="-33.358199999999997"/>
    <x v="35"/>
    <n v="58.534199999999998"/>
    <n v="17.56026"/>
  </r>
  <r>
    <n v="7608"/>
    <s v="APJ-2023-121195"/>
    <d v="2023-12-25T00:00:00"/>
    <n v="20231225"/>
    <s v="Frank Piper"/>
    <s v="Japan"/>
    <s v="Aichi"/>
    <s v="APJ"/>
    <s v="JAPN"/>
    <s v="AmerisourceBergen"/>
    <x v="52"/>
    <s v="Healthcare"/>
    <s v="SMB"/>
    <s v="Marketing Suite - Gold"/>
    <s v="3OIOITM8T8"/>
    <n v="264.32"/>
    <n v="2"/>
    <n v="0.2"/>
    <n v="19.824000000000002"/>
    <x v="22"/>
    <n v="244.49599999999899"/>
    <n v="73.348799999999699"/>
  </r>
  <r>
    <n v="7609"/>
    <s v="AMER-2023-163209"/>
    <d v="2023-05-04T00:00:00"/>
    <n v="20230504"/>
    <s v="Ryan Oliver"/>
    <s v="United States"/>
    <s v="Los Angeles"/>
    <s v="AMER"/>
    <s v="NAMER"/>
    <s v="CVS Health"/>
    <x v="48"/>
    <s v="Retail"/>
    <s v="SMB"/>
    <s v="Support"/>
    <s v="PKG1AICI0W"/>
    <n v="25.92"/>
    <n v="4"/>
    <n v="0"/>
    <n v="12.441599999999999"/>
    <x v="24"/>
    <n v="13.478400000000001"/>
    <n v="4.04352"/>
  </r>
  <r>
    <n v="7611"/>
    <s v="AMER-2020-133354"/>
    <d v="2020-02-23T00:00:00"/>
    <n v="20200223"/>
    <s v="Jack Hodges"/>
    <s v="United States"/>
    <s v="Buffalo"/>
    <s v="AMER"/>
    <s v="NAMER"/>
    <s v="Chevron"/>
    <x v="0"/>
    <s v="Energy"/>
    <s v="SMB"/>
    <s v="Support"/>
    <s v="YE03A05XM1"/>
    <n v="19.440000000000001"/>
    <n v="3"/>
    <n v="0"/>
    <n v="9.3312000000000008"/>
    <x v="45"/>
    <n v="10.1088"/>
    <n v="3.0326400000000002"/>
  </r>
  <r>
    <n v="7612"/>
    <s v="APJ-2021-130491"/>
    <d v="2021-02-08T00:00:00"/>
    <n v="20210208"/>
    <s v="Thomas Hodges"/>
    <s v="Indonesia"/>
    <s v="Bandung"/>
    <s v="APJ"/>
    <s v="APAC"/>
    <s v="BNP Paribas"/>
    <x v="3"/>
    <s v="Finance"/>
    <s v="SMB"/>
    <s v="Support"/>
    <s v="A0KSZKH2FH"/>
    <n v="9.5399999999999991"/>
    <n v="2"/>
    <n v="0"/>
    <n v="4.2930000000000001"/>
    <x v="36"/>
    <n v="5.2469999999999901"/>
    <n v="1.5740999999999969"/>
  </r>
  <r>
    <n v="7615"/>
    <s v="EMEA-2021-113740"/>
    <d v="2021-08-24T00:00:00"/>
    <n v="20210824"/>
    <s v="Benjamin Hughes"/>
    <s v="United Kingdom"/>
    <s v="London"/>
    <s v="EMEA"/>
    <s v="UKIR"/>
    <s v="Apple"/>
    <x v="73"/>
    <s v="Tech"/>
    <s v="SMB"/>
    <s v="SaaS Connector Pack"/>
    <s v="ZEF8KSHF5G"/>
    <n v="14.91"/>
    <n v="3"/>
    <n v="0"/>
    <n v="4.6220999999999997"/>
    <x v="37"/>
    <n v="10.2879"/>
    <n v="3.0863700000000001"/>
  </r>
  <r>
    <n v="7616"/>
    <s v="EMEA-2020-148425"/>
    <d v="2020-11-30T00:00:00"/>
    <n v="20201130"/>
    <s v="Gordon Bower"/>
    <s v="Germany"/>
    <s v="Nuremberg"/>
    <s v="EMEA"/>
    <s v="EU-WEST"/>
    <s v="Verizon Communications"/>
    <x v="32"/>
    <s v="Communications"/>
    <s v="Strategic"/>
    <s v="ContactMatcher"/>
    <s v="EKE7YU3KAF"/>
    <n v="6.6420000000000003"/>
    <n v="9"/>
    <n v="0.7"/>
    <n v="-4.4279999999999999"/>
    <x v="7"/>
    <n v="11.07"/>
    <n v="3.3210000000000002"/>
  </r>
  <r>
    <n v="7617"/>
    <s v="EMEA-2022-144309"/>
    <d v="2022-12-11T00:00:00"/>
    <n v="20221211"/>
    <s v="Harry Vaughan"/>
    <s v="United Kingdom"/>
    <s v="Bristol"/>
    <s v="EMEA"/>
    <s v="UKIR"/>
    <s v="Volkswagen"/>
    <x v="58"/>
    <s v="Manufacturing"/>
    <s v="SMB"/>
    <s v="Support"/>
    <s v="XL7LYT2TTI"/>
    <n v="18.54"/>
    <n v="2"/>
    <n v="0"/>
    <n v="8.7138000000000009"/>
    <x v="5"/>
    <n v="9.8261999999999894"/>
    <n v="2.9478599999999968"/>
  </r>
  <r>
    <n v="7619"/>
    <s v="AMER-2023-151225"/>
    <d v="2023-10-28T00:00:00"/>
    <n v="20231028"/>
    <s v="Frank Ball"/>
    <s v="United States"/>
    <s v="New York City"/>
    <s v="AMER"/>
    <s v="NAMER"/>
    <s v="Carrefour"/>
    <x v="10"/>
    <s v="Retail"/>
    <s v="Strategic"/>
    <s v="ContactMatcher"/>
    <s v="I2ZOFBZ9IA"/>
    <n v="189.57599999999999"/>
    <n v="1"/>
    <n v="0.2"/>
    <n v="9.4787999999999997"/>
    <x v="13"/>
    <n v="180.09719999999999"/>
    <n v="54.029159999999997"/>
  </r>
  <r>
    <n v="7621"/>
    <s v="AMER-2020-144078"/>
    <d v="2020-11-25T00:00:00"/>
    <n v="20201125"/>
    <s v="Connor Paige"/>
    <s v="United States"/>
    <s v="New York City"/>
    <s v="AMER"/>
    <s v="NAMER"/>
    <s v="AT&amp;T"/>
    <x v="60"/>
    <s v="Communications"/>
    <s v="SMB"/>
    <s v="Site Analytics"/>
    <s v="ARTNSU6RF4"/>
    <n v="539.91999999999996"/>
    <n v="5"/>
    <n v="0.2"/>
    <n v="47.243000000000002"/>
    <x v="7"/>
    <n v="492.676999999999"/>
    <n v="147.80309999999969"/>
  </r>
  <r>
    <n v="7624"/>
    <s v="APJ-2020-124464"/>
    <d v="2020-07-14T00:00:00"/>
    <n v="20200714"/>
    <s v="Sam Gill"/>
    <s v="Philippines"/>
    <s v="Quezon City"/>
    <s v="APJ"/>
    <s v="APAC"/>
    <s v="Safeway"/>
    <x v="98"/>
    <s v="Retail"/>
    <s v="Enterprise"/>
    <s v="OneView"/>
    <s v="Q3ZBQIQ8ML"/>
    <n v="39.479999999999997"/>
    <n v="1"/>
    <n v="0"/>
    <n v="11.054399999999999"/>
    <x v="39"/>
    <n v="28.4255999999999"/>
    <n v="8.52767999999997"/>
  </r>
  <r>
    <n v="7625"/>
    <s v="AMER-2021-136805"/>
    <d v="2021-05-23T00:00:00"/>
    <n v="20210523"/>
    <s v="Boris Underwood"/>
    <s v="Brazil"/>
    <s v="SÃ£o Paulo"/>
    <s v="AMER"/>
    <s v="LATAM"/>
    <s v="Itochu"/>
    <x v="33"/>
    <s v="Finance"/>
    <s v="Enterprise"/>
    <s v="OneView"/>
    <s v="GWL89QIV8Q"/>
    <n v="850.5"/>
    <n v="5"/>
    <n v="0.1"/>
    <n v="245.7"/>
    <x v="33"/>
    <n v="604.79999999999995"/>
    <n v="181.43999999999997"/>
  </r>
  <r>
    <n v="7627"/>
    <s v="AMER-2021-159499"/>
    <d v="2021-11-21T00:00:00"/>
    <n v="20211121"/>
    <s v="Boris Hunter"/>
    <s v="Chile"/>
    <s v="Santiago"/>
    <s v="AMER"/>
    <s v="LATAM"/>
    <s v="Panasonic"/>
    <x v="97"/>
    <s v="Tech"/>
    <s v="Strategic"/>
    <s v="OneView"/>
    <s v="7ICGXA5NKG"/>
    <n v="325.63200000000001"/>
    <n v="6"/>
    <n v="0.2"/>
    <n v="28.492799999999999"/>
    <x v="6"/>
    <n v="297.13920000000002"/>
    <n v="89.141760000000005"/>
  </r>
  <r>
    <n v="7630"/>
    <s v="APJ-2020-162089"/>
    <d v="2020-03-30T00:00:00"/>
    <n v="20200330"/>
    <s v="Dylan Ogden"/>
    <s v="Japan"/>
    <s v="Osaka"/>
    <s v="APJ"/>
    <s v="JAPN"/>
    <s v="HonHai Precision Industry"/>
    <x v="54"/>
    <s v="Tech"/>
    <s v="Enterprise"/>
    <s v="SaaS Connector Pack - Gold"/>
    <s v="5OWYTV2D0I"/>
    <n v="335.72"/>
    <n v="5"/>
    <n v="0.2"/>
    <n v="113.30549999999999"/>
    <x v="34"/>
    <n v="222.4145"/>
    <n v="66.724350000000001"/>
  </r>
  <r>
    <n v="7633"/>
    <s v="EMEA-2023-158526"/>
    <d v="2023-12-30T00:00:00"/>
    <n v="20231230"/>
    <s v="Faith Gray"/>
    <s v="Ireland"/>
    <s v="Dublin"/>
    <s v="EMEA"/>
    <s v="UKIR"/>
    <s v="Costco Wholesale"/>
    <x v="11"/>
    <s v="Retail"/>
    <s v="SMB"/>
    <s v="FinanceHub"/>
    <s v="QEMHXPJH4V"/>
    <n v="1207.8399999999999"/>
    <n v="8"/>
    <n v="0"/>
    <n v="314.03840000000002"/>
    <x v="22"/>
    <n v="893.80159999999898"/>
    <n v="268.14047999999968"/>
  </r>
  <r>
    <n v="7638"/>
    <s v="APJ-2023-104885"/>
    <d v="2023-03-03T00:00:00"/>
    <n v="20230303"/>
    <s v="Victoria Wilkins"/>
    <s v="Philippines"/>
    <s v="Quezon City"/>
    <s v="APJ"/>
    <s v="APAC"/>
    <s v="Valero Energy"/>
    <x v="37"/>
    <s v="Energy"/>
    <s v="Strategic"/>
    <s v="ChatBot Plugin"/>
    <s v="MLNCYCB34Q"/>
    <n v="59.52"/>
    <n v="3"/>
    <n v="0"/>
    <n v="15.475199999999999"/>
    <x v="42"/>
    <n v="44.044800000000002"/>
    <n v="13.21344"/>
  </r>
  <r>
    <n v="7642"/>
    <s v="EMEA-2022-157490"/>
    <d v="2022-10-07T00:00:00"/>
    <n v="20221007"/>
    <s v="Natalie Skinner"/>
    <s v="Russia"/>
    <s v="Novosibirsk"/>
    <s v="EMEA"/>
    <s v="EU-EAST"/>
    <s v="Itochu"/>
    <x v="33"/>
    <s v="Finance"/>
    <s v="Enterprise"/>
    <s v="Big Ol Database"/>
    <s v="H0Z5EGFAT1"/>
    <n v="703.71"/>
    <n v="6"/>
    <n v="0.7"/>
    <n v="-938.28"/>
    <x v="32"/>
    <n v="1641.99"/>
    <n v="492.59699999999998"/>
  </r>
  <r>
    <n v="7646"/>
    <s v="AMER-2021-161452"/>
    <d v="2021-04-05T00:00:00"/>
    <n v="20210405"/>
    <s v="Carl Avery"/>
    <s v="United States"/>
    <s v="New York City"/>
    <s v="AMER"/>
    <s v="NAMER"/>
    <s v="Siemens"/>
    <x v="13"/>
    <s v="Manufacturing"/>
    <s v="Strategic"/>
    <s v="FinanceHub"/>
    <s v="S8GOLS3520"/>
    <n v="892.22400000000005"/>
    <n v="3"/>
    <n v="0.2"/>
    <n v="89.222399999999993"/>
    <x v="19"/>
    <n v="803.00160000000005"/>
    <n v="240.90048000000002"/>
  </r>
  <r>
    <n v="7647"/>
    <s v="EMEA-2020-115196"/>
    <d v="2020-09-09T00:00:00"/>
    <n v="20200909"/>
    <s v="Benjamin Berry"/>
    <s v="Sweden"/>
    <s v="Uppsala"/>
    <s v="EMEA"/>
    <s v="NOR"/>
    <s v="State Farm Insurance Cos."/>
    <x v="50"/>
    <s v="Finance"/>
    <s v="SMB"/>
    <s v="Big Ol Database"/>
    <s v="6G02LI3HZ9"/>
    <n v="1299.99"/>
    <n v="2"/>
    <n v="0.5"/>
    <n v="-571.99559999999997"/>
    <x v="30"/>
    <n v="1871.9856"/>
    <n v="561.59568000000002"/>
  </r>
  <r>
    <n v="7648"/>
    <s v="AMER-2022-138968"/>
    <d v="2022-03-16T00:00:00"/>
    <n v="20220316"/>
    <s v="Julian Glover"/>
    <s v="United States"/>
    <s v="Los Angeles"/>
    <s v="AMER"/>
    <s v="NAMER"/>
    <s v="Fannie Mae"/>
    <x v="27"/>
    <s v="Finance"/>
    <s v="Strategic"/>
    <s v="ContactMatcher"/>
    <s v="K9X4TO1D8U"/>
    <n v="4.5439999999999996"/>
    <n v="2"/>
    <n v="0.2"/>
    <n v="1.6472"/>
    <x v="17"/>
    <n v="2.8967999999999998"/>
    <n v="0.86903999999999992"/>
  </r>
  <r>
    <n v="7650"/>
    <s v="AMER-2021-101889"/>
    <d v="2021-12-27T00:00:00"/>
    <n v="20211227"/>
    <s v="William Skinner"/>
    <s v="Mexico"/>
    <s v="Mexico City"/>
    <s v="AMER"/>
    <s v="LATAM"/>
    <s v="Merck"/>
    <x v="59"/>
    <s v="Healthcare"/>
    <s v="Strategic"/>
    <s v="ContactMatcher"/>
    <s v="BHY2BNCQLL"/>
    <n v="1548.99"/>
    <n v="9"/>
    <n v="0.4"/>
    <n v="-464.697"/>
    <x v="14"/>
    <n v="2013.6869999999999"/>
    <n v="604.10609999999997"/>
  </r>
  <r>
    <n v="7652"/>
    <s v="APJ-2023-110821"/>
    <d v="2023-08-08T00:00:00"/>
    <n v="20230808"/>
    <s v="Evan Ince"/>
    <s v="Japan"/>
    <s v="Aichi"/>
    <s v="APJ"/>
    <s v="JAPN"/>
    <s v="Banco Santander"/>
    <x v="17"/>
    <s v="Finance"/>
    <s v="SMB"/>
    <s v="Data Smasher"/>
    <s v="JULW35GLU4"/>
    <n v="119.44799999999999"/>
    <n v="3"/>
    <n v="0.2"/>
    <n v="-13.437900000000001"/>
    <x v="43"/>
    <n v="132.88589999999999"/>
    <n v="39.865769999999998"/>
  </r>
  <r>
    <n v="7654"/>
    <s v="EMEA-2021-121552"/>
    <d v="2021-03-22T00:00:00"/>
    <n v="20210322"/>
    <s v="Molly Martin"/>
    <s v="Portugal"/>
    <s v="Porto"/>
    <s v="EMEA"/>
    <s v="EU-WEST"/>
    <s v="Kroger"/>
    <x v="57"/>
    <s v="Retail"/>
    <s v="Strategic"/>
    <s v="ChatBot Plugin"/>
    <s v="6CKCDWDUAL"/>
    <n v="19.559999999999999"/>
    <n v="4"/>
    <n v="0"/>
    <n v="5.4767999999999999"/>
    <x v="29"/>
    <n v="14.0831999999999"/>
    <n v="4.2249599999999701"/>
  </r>
  <r>
    <n v="7655"/>
    <s v="EMEA-2021-107685"/>
    <d v="2021-11-30T00:00:00"/>
    <n v="20211130"/>
    <s v="Keith Mills"/>
    <s v="Israel"/>
    <s v="Tel Aviv"/>
    <s v="EMEA"/>
    <s v="EU-EAST"/>
    <s v="ConocoPhillips"/>
    <x v="75"/>
    <s v="Energy"/>
    <s v="SMB"/>
    <s v="SaaS Connector Pack"/>
    <s v="5N36AQBSHF"/>
    <n v="80.959999999999994"/>
    <n v="4"/>
    <n v="0"/>
    <n v="29.145600000000002"/>
    <x v="6"/>
    <n v="51.8143999999999"/>
    <n v="15.544319999999969"/>
  </r>
  <r>
    <n v="7657"/>
    <s v="AMER-2020-120740"/>
    <d v="2020-04-15T00:00:00"/>
    <n v="20200415"/>
    <s v="Eric McLean"/>
    <s v="United States"/>
    <s v="New York City"/>
    <s v="AMER"/>
    <s v="NAMER"/>
    <s v="Abbott Laboratories"/>
    <x v="26"/>
    <s v="Healthcare"/>
    <s v="Enterprise"/>
    <s v="OneView"/>
    <s v="E3YP2RB5CT"/>
    <n v="106.96"/>
    <n v="2"/>
    <n v="0"/>
    <n v="31.0184"/>
    <x v="41"/>
    <n v="75.941599999999994"/>
    <n v="22.782479999999996"/>
  </r>
  <r>
    <n v="7659"/>
    <s v="AMER-2023-155740"/>
    <d v="2023-07-31T00:00:00"/>
    <n v="20230731"/>
    <s v="Emma Langdon"/>
    <s v="Mexico"/>
    <s v="Tijuana"/>
    <s v="AMER"/>
    <s v="LATAM"/>
    <s v="Samsung Electronics"/>
    <x v="19"/>
    <s v="Tech"/>
    <s v="Enterprise"/>
    <s v="ContactMatcher"/>
    <s v="JMAUIMTLA5"/>
    <n v="76.775999999999996"/>
    <n v="4"/>
    <n v="0.7"/>
    <n v="-53.743200000000002"/>
    <x v="10"/>
    <n v="130.51920000000001"/>
    <n v="39.155760000000001"/>
  </r>
  <r>
    <n v="7660"/>
    <s v="AMER-2023-146493"/>
    <d v="2023-06-02T00:00:00"/>
    <n v="20230602"/>
    <s v="Luke Mills"/>
    <s v="Costa Rica"/>
    <s v="San JosÃ©"/>
    <s v="AMER"/>
    <s v="LATAM"/>
    <s v="Prudential Financial"/>
    <x v="43"/>
    <s v="Finance"/>
    <s v="Strategic"/>
    <s v="ContactMatcher"/>
    <s v="9AZ4FXJ6DR"/>
    <n v="53.9"/>
    <n v="5"/>
    <n v="0"/>
    <n v="25.872"/>
    <x v="27"/>
    <n v="28.027999999999999"/>
    <n v="8.4083999999999985"/>
  </r>
  <r>
    <n v="7661"/>
    <s v="APJ-2020-105417"/>
    <d v="2020-01-08T00:00:00"/>
    <n v="20200108"/>
    <s v="Simon Hart"/>
    <s v="Japan"/>
    <s v="Kanagawa"/>
    <s v="APJ"/>
    <s v="JAPN"/>
    <s v="Nestle"/>
    <x v="38"/>
    <s v="Consumer Products"/>
    <s v="SMB"/>
    <s v="SaaS Connector Pack"/>
    <s v="ULJE83ECK7"/>
    <n v="76.727999999999994"/>
    <n v="3"/>
    <n v="0.6"/>
    <n v="-53.709600000000002"/>
    <x v="46"/>
    <n v="130.4376"/>
    <n v="39.131279999999997"/>
  </r>
  <r>
    <n v="7663"/>
    <s v="AMER-2023-141509"/>
    <d v="2023-09-30T00:00:00"/>
    <n v="20230930"/>
    <s v="Jake Mackenzie"/>
    <s v="United States"/>
    <s v="New York City"/>
    <s v="AMER"/>
    <s v="NAMER"/>
    <s v="Glencore"/>
    <x v="15"/>
    <s v="Misc"/>
    <s v="SMB"/>
    <s v="ChatBot Plugin"/>
    <s v="OIDV4VYAVM"/>
    <n v="99.2"/>
    <n v="5"/>
    <n v="0"/>
    <n v="25.792000000000002"/>
    <x v="15"/>
    <n v="73.408000000000001"/>
    <n v="22.022400000000001"/>
  </r>
  <r>
    <n v="7664"/>
    <s v="EMEA-2023-139493"/>
    <d v="2023-09-14T00:00:00"/>
    <n v="20230914"/>
    <s v="Michael Lewis"/>
    <s v="Sweden"/>
    <s v="Stockholm"/>
    <s v="EMEA"/>
    <s v="NOR"/>
    <s v="Nissan Motor"/>
    <x v="30"/>
    <s v="Transportation"/>
    <s v="SMB"/>
    <s v="ChatBot Plugin"/>
    <s v="KVBYSSY3A2"/>
    <n v="15.92"/>
    <n v="5"/>
    <n v="0.2"/>
    <n v="2.786"/>
    <x v="15"/>
    <n v="13.134"/>
    <n v="3.9401999999999999"/>
  </r>
  <r>
    <n v="7665"/>
    <s v="EMEA-2020-151967"/>
    <d v="2020-10-22T00:00:00"/>
    <n v="20201022"/>
    <s v="Charles Wilkins"/>
    <s v="Czech Republic"/>
    <s v="Ostrava"/>
    <s v="EMEA"/>
    <s v="EU-EAST"/>
    <s v="CVS Health"/>
    <x v="48"/>
    <s v="Retail"/>
    <s v="Strategic"/>
    <s v="SaaS Connector Pack"/>
    <s v="K39FHSRTW8"/>
    <n v="129.91999999999999"/>
    <n v="4"/>
    <n v="0"/>
    <n v="10.393599999999999"/>
    <x v="18"/>
    <n v="119.5264"/>
    <n v="35.85792"/>
  </r>
  <r>
    <n v="7666"/>
    <s v="EMEA-2022-140158"/>
    <d v="2022-10-05T00:00:00"/>
    <n v="20221005"/>
    <s v="Julian Short"/>
    <s v="Norway"/>
    <s v="Oslo"/>
    <s v="EMEA"/>
    <s v="NOR"/>
    <s v="Glencore"/>
    <x v="15"/>
    <s v="Misc"/>
    <s v="Enterprise"/>
    <s v="ContactMatcher"/>
    <s v="4LFOCV1IJI"/>
    <n v="30.4"/>
    <n v="1"/>
    <n v="0"/>
    <n v="13.984"/>
    <x v="32"/>
    <n v="16.415999999999901"/>
    <n v="4.9247999999999701"/>
  </r>
  <r>
    <n v="7669"/>
    <s v="APJ-2021-130974"/>
    <d v="2021-11-27T00:00:00"/>
    <n v="20211127"/>
    <s v="Amelia Campbell"/>
    <s v="South Korea"/>
    <s v="Incheon"/>
    <s v="APJ"/>
    <s v="APAC"/>
    <s v="Glencore"/>
    <x v="15"/>
    <s v="Misc"/>
    <s v="Enterprise"/>
    <s v="Support"/>
    <s v="Z5TPE35J6N"/>
    <n v="40.08"/>
    <n v="6"/>
    <n v="0"/>
    <n v="19.238399999999999"/>
    <x v="6"/>
    <n v="20.8416"/>
    <n v="6.2524799999999994"/>
  </r>
  <r>
    <n v="7676"/>
    <s v="AMER-2023-133487"/>
    <d v="2023-05-07T00:00:00"/>
    <n v="20230507"/>
    <s v="Katherine Watson"/>
    <s v="United States"/>
    <s v="Austin"/>
    <s v="AMER"/>
    <s v="NAMER"/>
    <s v="Tyson Foods"/>
    <x v="31"/>
    <s v="Consumer Products"/>
    <s v="SMB"/>
    <s v="OneView"/>
    <s v="TJNKPLJ8UR"/>
    <n v="152.94"/>
    <n v="3"/>
    <n v="0"/>
    <n v="41.293799999999997"/>
    <x v="24"/>
    <n v="111.64619999999999"/>
    <n v="33.493859999999998"/>
  </r>
  <r>
    <n v="7677"/>
    <s v="EMEA-2020-142951"/>
    <d v="2020-10-08T00:00:00"/>
    <n v="20201008"/>
    <s v="Alan Graham"/>
    <s v="Sweden"/>
    <s v="Stockholm"/>
    <s v="EMEA"/>
    <s v="NOR"/>
    <s v="UnitedHealth Group"/>
    <x v="81"/>
    <s v="Healthcare"/>
    <s v="SMB"/>
    <s v="Data Smasher"/>
    <s v="6GEOBE2N7H"/>
    <n v="23.472000000000001"/>
    <n v="3"/>
    <n v="0.2"/>
    <n v="4.9878"/>
    <x v="18"/>
    <n v="18.484200000000001"/>
    <n v="5.5452599999999999"/>
  </r>
  <r>
    <n v="7678"/>
    <s v="EMEA-2020-133592"/>
    <d v="2020-12-31T00:00:00"/>
    <n v="20201231"/>
    <s v="Sue Parsons"/>
    <s v="Norway"/>
    <s v="Oslo"/>
    <s v="EMEA"/>
    <s v="NOR"/>
    <s v="Walt Disney"/>
    <x v="91"/>
    <s v="Communications"/>
    <s v="Enterprise"/>
    <s v="Support"/>
    <s v="ZODK8A4EAJ"/>
    <n v="195.64"/>
    <n v="4"/>
    <n v="0"/>
    <n v="91.950800000000001"/>
    <x v="20"/>
    <n v="103.689199999999"/>
    <n v="31.106759999999699"/>
  </r>
  <r>
    <n v="7683"/>
    <s v="AMER-2021-120782"/>
    <d v="2021-04-28T00:00:00"/>
    <n v="20210428"/>
    <s v="Victoria Nash"/>
    <s v="Brazil"/>
    <s v="BrasÃ­lia"/>
    <s v="AMER"/>
    <s v="LATAM"/>
    <s v="BMW"/>
    <x v="62"/>
    <s v="Manufacturing"/>
    <s v="Enterprise"/>
    <s v="OneView"/>
    <s v="YNZTDMGN9E"/>
    <n v="186.732"/>
    <n v="1"/>
    <n v="0.1"/>
    <n v="41.496000000000002"/>
    <x v="19"/>
    <n v="145.23599999999999"/>
    <n v="43.570799999999998"/>
  </r>
  <r>
    <n v="7685"/>
    <s v="EMEA-2021-116876"/>
    <d v="2021-02-14T00:00:00"/>
    <n v="20210214"/>
    <s v="Joanne Carr"/>
    <s v="United Kingdom"/>
    <s v="Liverpool"/>
    <s v="EMEA"/>
    <s v="UKIR"/>
    <s v="J.P. Morgan Chase &amp; Co."/>
    <x v="56"/>
    <s v="Finance"/>
    <s v="SMB"/>
    <s v="ContactMatcher"/>
    <s v="33DLXP94K8"/>
    <n v="26.423999999999999"/>
    <n v="9"/>
    <n v="0.2"/>
    <n v="9.5786999999999995"/>
    <x v="36"/>
    <n v="16.845300000000002"/>
    <n v="5.0535900000000007"/>
  </r>
  <r>
    <n v="7687"/>
    <s v="AMER-2022-169838"/>
    <d v="2022-11-26T00:00:00"/>
    <n v="20221126"/>
    <s v="Chloe Underwood"/>
    <s v="Brazil"/>
    <s v="Rio de Janeiro"/>
    <s v="AMER"/>
    <s v="LATAM"/>
    <s v="American Express"/>
    <x v="55"/>
    <s v="Finance"/>
    <s v="Strategic"/>
    <s v="ContactMatcher"/>
    <s v="BHK1OFR85Y"/>
    <n v="1568.61"/>
    <n v="9"/>
    <n v="0"/>
    <n v="329.40809999999999"/>
    <x v="0"/>
    <n v="1239.2019"/>
    <n v="371.76056999999997"/>
  </r>
  <r>
    <n v="7690"/>
    <s v="EMEA-2023-128951"/>
    <d v="2023-07-16T00:00:00"/>
    <n v="20230716"/>
    <s v="Karen Welch"/>
    <s v="Spain"/>
    <s v="Barcelona"/>
    <s v="EMEA"/>
    <s v="EU-WEST"/>
    <s v="Volkswagen"/>
    <x v="58"/>
    <s v="Manufacturing"/>
    <s v="Strategic"/>
    <s v="OneView"/>
    <s v="P55TFAL0YS"/>
    <n v="179.94"/>
    <n v="3"/>
    <n v="0"/>
    <n v="50.383200000000002"/>
    <x v="10"/>
    <n v="129.55680000000001"/>
    <n v="38.867040000000003"/>
  </r>
  <r>
    <n v="7693"/>
    <s v="AMER-2020-102330"/>
    <d v="2020-12-29T00:00:00"/>
    <n v="20201229"/>
    <s v="Emma Greene"/>
    <s v="United States"/>
    <s v="Detroit"/>
    <s v="AMER"/>
    <s v="NAMER"/>
    <s v="FedEx"/>
    <x v="46"/>
    <s v="Transportation"/>
    <s v="SMB"/>
    <s v="FinanceHub"/>
    <s v="IBCEWAPIPN"/>
    <n v="88.8"/>
    <n v="6"/>
    <n v="0"/>
    <n v="44.4"/>
    <x v="20"/>
    <n v="44.4"/>
    <n v="13.319999999999999"/>
  </r>
  <r>
    <n v="7695"/>
    <s v="AMER-2022-118899"/>
    <d v="2022-03-23T00:00:00"/>
    <n v="20220323"/>
    <s v="Theresa Henderson"/>
    <s v="Canada"/>
    <s v="Toronto"/>
    <s v="AMER"/>
    <s v="NAMER"/>
    <s v="Safeway"/>
    <x v="98"/>
    <s v="Retail"/>
    <s v="SMB"/>
    <s v="FinanceHub"/>
    <s v="2WOE6J30E5"/>
    <n v="167.88800000000001"/>
    <n v="7"/>
    <n v="0.2"/>
    <n v="14.690200000000001"/>
    <x v="17"/>
    <n v="153.1978"/>
    <n v="45.959339999999997"/>
  </r>
  <r>
    <n v="7696"/>
    <s v="APJ-2023-107958"/>
    <d v="2023-07-03T00:00:00"/>
    <n v="20230703"/>
    <s v="Alexander Pullman"/>
    <s v="Japan"/>
    <s v="Tokyo"/>
    <s v="APJ"/>
    <s v="JAPN"/>
    <s v="Ford Motor"/>
    <x v="72"/>
    <s v="Manufacturing"/>
    <s v="Enterprise"/>
    <s v="Support"/>
    <s v="WOREPYC2QS"/>
    <n v="163.96"/>
    <n v="5"/>
    <n v="0.2"/>
    <n v="59.435499999999998"/>
    <x v="10"/>
    <n v="104.5245"/>
    <n v="31.35735"/>
  </r>
  <r>
    <n v="7698"/>
    <s v="APJ-2023-151799"/>
    <d v="2023-12-15T00:00:00"/>
    <n v="20231215"/>
    <s v="Bella Hodges"/>
    <s v="South Korea"/>
    <s v="Incheon"/>
    <s v="APJ"/>
    <s v="APAC"/>
    <s v="Cisco Systems"/>
    <x v="42"/>
    <s v="Tech"/>
    <s v="Enterprise"/>
    <s v="Alchemy"/>
    <s v="7UMTWAKWFS"/>
    <n v="1199.98"/>
    <n v="2"/>
    <n v="0"/>
    <n v="467.99220000000003"/>
    <x v="22"/>
    <n v="731.98779999999999"/>
    <n v="219.59634"/>
  </r>
  <r>
    <n v="7703"/>
    <s v="AMER-2022-114601"/>
    <d v="2022-08-27T00:00:00"/>
    <n v="20220827"/>
    <s v="Adrian Hunter"/>
    <s v="Brazil"/>
    <s v="SÃ£o Paulo"/>
    <s v="AMER"/>
    <s v="LATAM"/>
    <s v="Engie"/>
    <x v="4"/>
    <s v="Energy"/>
    <s v="SMB"/>
    <s v="Support"/>
    <s v="4AJK3FZGD9"/>
    <n v="11.56"/>
    <n v="2"/>
    <n v="0"/>
    <n v="5.6643999999999997"/>
    <x v="28"/>
    <n v="5.8956"/>
    <n v="1.76868"/>
  </r>
  <r>
    <n v="7708"/>
    <s v="EMEA-2023-100237"/>
    <d v="2023-10-16T00:00:00"/>
    <n v="20231016"/>
    <s v="Carl Powell"/>
    <s v="Turkey"/>
    <s v="Istanbul"/>
    <s v="EMEA"/>
    <s v="MEA"/>
    <s v="Lukoil"/>
    <x v="86"/>
    <s v="Energy"/>
    <s v="Strategic"/>
    <s v="ChatBot Plugin"/>
    <s v="BYIG59JYRW"/>
    <n v="11.68"/>
    <n v="2"/>
    <n v="0"/>
    <n v="4.2047999999999996"/>
    <x v="13"/>
    <n v="7.4752000000000001"/>
    <n v="2.2425600000000001"/>
  </r>
  <r>
    <n v="7709"/>
    <s v="EMEA-2020-139542"/>
    <d v="2020-10-25T00:00:00"/>
    <n v="20201025"/>
    <s v="Keith Morrison"/>
    <s v="France"/>
    <s v="Paris"/>
    <s v="EMEA"/>
    <s v="EU-WEST"/>
    <s v="Aetna"/>
    <x v="28"/>
    <s v="Healthcare"/>
    <s v="SMB"/>
    <s v="Data Smasher"/>
    <s v="8VGG29FHAX"/>
    <n v="40.776000000000003"/>
    <n v="3"/>
    <n v="0.2"/>
    <n v="0.50970000000000004"/>
    <x v="18"/>
    <n v="40.266300000000001"/>
    <n v="12.079890000000001"/>
  </r>
  <r>
    <n v="7711"/>
    <s v="AMER-2021-142811"/>
    <d v="2021-04-02T00:00:00"/>
    <n v="20210402"/>
    <s v="Kevin Morrison"/>
    <s v="Chile"/>
    <s v="Antofagasta"/>
    <s v="AMER"/>
    <s v="LATAM"/>
    <s v="AmerisourceBergen"/>
    <x v="52"/>
    <s v="Healthcare"/>
    <s v="SMB"/>
    <s v="Site Analytics"/>
    <s v="P2M3GDKVX9"/>
    <n v="87.8"/>
    <n v="5"/>
    <n v="0.2"/>
    <n v="32.924999999999997"/>
    <x v="19"/>
    <n v="54.875"/>
    <n v="16.462499999999999"/>
  </r>
  <r>
    <n v="7712"/>
    <s v="EMEA-2023-139353"/>
    <d v="2023-10-29T00:00:00"/>
    <n v="20231029"/>
    <s v="Carl Jackson"/>
    <s v="Sweden"/>
    <s v="Gothenburg"/>
    <s v="EMEA"/>
    <s v="NOR"/>
    <s v="Cisco Systems"/>
    <x v="42"/>
    <s v="Tech"/>
    <s v="SMB"/>
    <s v="SaaS Connector Pack"/>
    <s v="Q42WFJ1GWQ"/>
    <n v="77.951999999999998"/>
    <n v="3"/>
    <n v="0.2"/>
    <n v="15.590400000000001"/>
    <x v="13"/>
    <n v="62.361599999999903"/>
    <n v="18.70847999999997"/>
  </r>
  <r>
    <n v="7715"/>
    <s v="AMER-2020-150203"/>
    <d v="2020-12-05T00:00:00"/>
    <n v="20201205"/>
    <s v="Gordon Jackson"/>
    <s v="United States"/>
    <s v="New York City"/>
    <s v="AMER"/>
    <s v="NAMER"/>
    <s v="Gazprom"/>
    <x v="45"/>
    <s v="Energy"/>
    <s v="SMB"/>
    <s v="OneView"/>
    <s v="UPLICFBF3Y"/>
    <n v="250.26"/>
    <n v="6"/>
    <n v="0"/>
    <n v="72.575400000000002"/>
    <x v="20"/>
    <n v="177.68459999999999"/>
    <n v="53.305379999999992"/>
  </r>
  <r>
    <n v="7716"/>
    <s v="EMEA-2023-101518"/>
    <d v="2023-11-04T00:00:00"/>
    <n v="20231104"/>
    <s v="Cameron Bower"/>
    <s v="France"/>
    <s v="Paris"/>
    <s v="EMEA"/>
    <s v="EU-WEST"/>
    <s v="Toyota Motor"/>
    <x v="7"/>
    <s v="Manufacturing"/>
    <s v="SMB"/>
    <s v="Data Smasher"/>
    <s v="LG8WFLFT4H"/>
    <n v="40.776000000000003"/>
    <n v="3"/>
    <n v="0.2"/>
    <n v="0.50970000000000004"/>
    <x v="23"/>
    <n v="40.266300000000001"/>
    <n v="12.079890000000001"/>
  </r>
  <r>
    <n v="7717"/>
    <s v="EMEA-2021-149636"/>
    <d v="2021-01-06T00:00:00"/>
    <n v="20210106"/>
    <s v="Lisa Lee"/>
    <s v="Russia"/>
    <s v="St Petersburg"/>
    <s v="EMEA"/>
    <s v="EU-EAST"/>
    <s v="Boeing"/>
    <x v="36"/>
    <s v="Manufacturing"/>
    <s v="Strategic"/>
    <s v="Support"/>
    <s v="I6E695RG3B"/>
    <n v="29.6"/>
    <n v="5"/>
    <n v="0.2"/>
    <n v="9.25"/>
    <x v="26"/>
    <n v="20.350000000000001"/>
    <n v="6.1050000000000004"/>
  </r>
  <r>
    <n v="7719"/>
    <s v="AMER-2023-146213"/>
    <d v="2023-09-10T00:00:00"/>
    <n v="20230910"/>
    <s v="Molly Rutherford"/>
    <s v="United States"/>
    <s v="New York City"/>
    <s v="AMER"/>
    <s v="NAMER"/>
    <s v="PepsiCo"/>
    <x v="88"/>
    <s v="Consumer Products"/>
    <s v="Strategic"/>
    <s v="Data Smasher"/>
    <s v="MH01147A3F"/>
    <n v="159.96"/>
    <n v="4"/>
    <n v="0"/>
    <n v="51.187199999999997"/>
    <x v="15"/>
    <n v="108.7728"/>
    <n v="32.631839999999997"/>
  </r>
  <r>
    <n v="7720"/>
    <s v="EMEA-2021-108588"/>
    <d v="2021-01-05T00:00:00"/>
    <n v="20210105"/>
    <s v="Nathan McGrath"/>
    <s v="United Kingdom"/>
    <s v="London"/>
    <s v="EMEA"/>
    <s v="UKIR"/>
    <s v="Pfizer"/>
    <x v="6"/>
    <s v="Healthcare"/>
    <s v="Strategic"/>
    <s v="ChatBot Plugin"/>
    <s v="OTFSKOH6ZL"/>
    <n v="59.52"/>
    <n v="3"/>
    <n v="0"/>
    <n v="15.475199999999999"/>
    <x v="26"/>
    <n v="44.044800000000002"/>
    <n v="13.21344"/>
  </r>
  <r>
    <n v="7723"/>
    <s v="AMER-2023-138086"/>
    <d v="2023-04-17T00:00:00"/>
    <n v="20230417"/>
    <s v="Stewart May"/>
    <s v="United States"/>
    <s v="Los Angeles"/>
    <s v="AMER"/>
    <s v="NAMER"/>
    <s v="Siemens"/>
    <x v="13"/>
    <s v="Manufacturing"/>
    <s v="Enterprise"/>
    <s v="OneView"/>
    <s v="C8X97COQ1U"/>
    <n v="40.74"/>
    <n v="3"/>
    <n v="0"/>
    <n v="12.222"/>
    <x v="4"/>
    <n v="28.518000000000001"/>
    <n v="8.5554000000000006"/>
  </r>
  <r>
    <n v="7724"/>
    <s v="APJ-2021-139374"/>
    <d v="2021-09-10T00:00:00"/>
    <n v="20210910"/>
    <s v="Luke Rutherford"/>
    <s v="Japan"/>
    <s v="Chiba"/>
    <s v="APJ"/>
    <s v="JAPN"/>
    <s v="Safeway"/>
    <x v="98"/>
    <s v="Retail"/>
    <s v="Strategic"/>
    <s v="FinanceHub"/>
    <s v="QGM9PROSAH"/>
    <n v="179.886"/>
    <n v="1"/>
    <n v="0.3"/>
    <n v="-2.5697999999999999"/>
    <x v="11"/>
    <n v="182.45579999999899"/>
    <n v="54.736739999999692"/>
  </r>
  <r>
    <n v="7725"/>
    <s v="AMER-2022-113978"/>
    <d v="2022-09-26T00:00:00"/>
    <n v="20220926"/>
    <s v="Austin Randall"/>
    <s v="Mexico"/>
    <s v="Tijuana"/>
    <s v="AMER"/>
    <s v="LATAM"/>
    <s v="Johnson &amp; Johnson"/>
    <x v="53"/>
    <s v="Healthcare"/>
    <s v="SMB"/>
    <s v="OneView"/>
    <s v="BG845DX07S"/>
    <n v="286.25599999999997"/>
    <n v="1"/>
    <n v="0.2"/>
    <n v="17.890999999999998"/>
    <x v="21"/>
    <n v="268.36499999999899"/>
    <n v="80.50949999999969"/>
  </r>
  <r>
    <n v="7728"/>
    <s v="EMEA-2021-150231"/>
    <d v="2021-03-16T00:00:00"/>
    <n v="20210316"/>
    <s v="Jack Graham"/>
    <s v="United Kingdom"/>
    <s v="London"/>
    <s v="EMEA"/>
    <s v="UKIR"/>
    <s v="Microsoft"/>
    <x v="5"/>
    <s v="Tech"/>
    <s v="Enterprise"/>
    <s v="ChatBot Plugin"/>
    <s v="JASO0W5INF"/>
    <n v="17.52"/>
    <n v="3"/>
    <n v="0"/>
    <n v="6.3071999999999999"/>
    <x v="29"/>
    <n v="11.2128"/>
    <n v="3.3638399999999997"/>
  </r>
  <r>
    <n v="7729"/>
    <s v="APJ-2022-106915"/>
    <d v="2022-11-27T00:00:00"/>
    <n v="20221127"/>
    <s v="Julian Morrison"/>
    <s v="Japan"/>
    <s v="Shizuoka"/>
    <s v="APJ"/>
    <s v="JAPN"/>
    <s v="FedEx"/>
    <x v="46"/>
    <s v="Transportation"/>
    <s v="SMB"/>
    <s v="ChatBot Plugin"/>
    <s v="9JYIDRS79N"/>
    <n v="17.856000000000002"/>
    <n v="4"/>
    <n v="0.2"/>
    <n v="4.2408000000000001"/>
    <x v="0"/>
    <n v="13.6152"/>
    <n v="4.0845599999999997"/>
  </r>
  <r>
    <n v="7730"/>
    <s v="EMEA-2022-109260"/>
    <d v="2022-09-27T00:00:00"/>
    <n v="20220927"/>
    <s v="Diane Metcalfe"/>
    <s v="Germany"/>
    <s v="Munich"/>
    <s v="EMEA"/>
    <s v="EU-WEST"/>
    <s v="Itochu"/>
    <x v="33"/>
    <s v="Finance"/>
    <s v="Enterprise"/>
    <s v="Data Smasher"/>
    <s v="F4ZX4KO3SL"/>
    <n v="431.976"/>
    <n v="3"/>
    <n v="0.2"/>
    <n v="-75.595799999999997"/>
    <x v="21"/>
    <n v="507.5718"/>
    <n v="152.27153999999999"/>
  </r>
  <r>
    <n v="7731"/>
    <s v="AMER-2023-104850"/>
    <d v="2023-06-14T00:00:00"/>
    <n v="20230614"/>
    <s v="Paul MacDonald"/>
    <s v="Canada"/>
    <s v="Toronto"/>
    <s v="AMER"/>
    <s v="NAMER"/>
    <s v="Johnson &amp; Johnson"/>
    <x v="53"/>
    <s v="Healthcare"/>
    <s v="Enterprise"/>
    <s v="FinanceHub"/>
    <s v="N162FXR3QU"/>
    <n v="291.13600000000002"/>
    <n v="4"/>
    <n v="0.2"/>
    <n v="-25.474399999999999"/>
    <x v="27"/>
    <n v="316.61040000000003"/>
    <n v="94.98312"/>
  </r>
  <r>
    <n v="7732"/>
    <s v="APJ-2023-140508"/>
    <d v="2023-09-19T00:00:00"/>
    <n v="20230919"/>
    <s v="Joe Wallace"/>
    <s v="Japan"/>
    <s v="Aichi"/>
    <s v="APJ"/>
    <s v="JAPN"/>
    <s v="Nissan Motor"/>
    <x v="30"/>
    <s v="Transportation"/>
    <s v="Enterprise"/>
    <s v="SaaS Connector Pack - Gold"/>
    <s v="EAUZ0DJ4W1"/>
    <n v="114.848"/>
    <n v="4"/>
    <n v="0.2"/>
    <n v="35.89"/>
    <x v="15"/>
    <n v="78.957999999999998"/>
    <n v="23.6874"/>
  </r>
  <r>
    <n v="7733"/>
    <s v="APJ-2023-143294"/>
    <d v="2023-06-03T00:00:00"/>
    <n v="20230603"/>
    <s v="Una Poole"/>
    <s v="Japan"/>
    <s v="Tokyo"/>
    <s v="APJ"/>
    <s v="JAPN"/>
    <s v="Exxon Mobil"/>
    <x v="83"/>
    <s v="Energy"/>
    <s v="SMB"/>
    <s v="Support"/>
    <s v="ODJF6JSUTZ"/>
    <n v="10.688000000000001"/>
    <n v="2"/>
    <n v="0.2"/>
    <n v="3.7408000000000001"/>
    <x v="27"/>
    <n v="6.9471999999999996"/>
    <n v="2.0841599999999998"/>
  </r>
  <r>
    <n v="7734"/>
    <s v="AMER-2022-165673"/>
    <d v="2022-05-16T00:00:00"/>
    <n v="20220516"/>
    <s v="Gabrielle Russell"/>
    <s v="Mexico"/>
    <s v="Toluca"/>
    <s v="AMER"/>
    <s v="LATAM"/>
    <s v="Engie"/>
    <x v="4"/>
    <s v="Energy"/>
    <s v="SMB"/>
    <s v="Support"/>
    <s v="Y432OGQ634"/>
    <n v="15.231999999999999"/>
    <n v="4"/>
    <n v="0.2"/>
    <n v="5.5216000000000003"/>
    <x v="35"/>
    <n v="9.7103999999999999"/>
    <n v="2.9131199999999997"/>
  </r>
  <r>
    <n v="7735"/>
    <s v="AMER-2023-134418"/>
    <d v="2023-09-16T00:00:00"/>
    <n v="20230916"/>
    <s v="Jonathan Brown"/>
    <s v="Canada"/>
    <s v="Toronto"/>
    <s v="AMER"/>
    <s v="NAMER"/>
    <s v="Oracle"/>
    <x v="29"/>
    <s v="Tech"/>
    <s v="SMB"/>
    <s v="ChatBot Plugin"/>
    <s v="053V151CVS"/>
    <n v="12.42"/>
    <n v="3"/>
    <n v="0"/>
    <n v="5.2164000000000001"/>
    <x v="15"/>
    <n v="7.2035999999999998"/>
    <n v="2.1610799999999997"/>
  </r>
  <r>
    <n v="7736"/>
    <s v="AMER-2022-106313"/>
    <d v="2022-08-23T00:00:00"/>
    <n v="20220823"/>
    <s v="Thomas Ross"/>
    <s v="Canada"/>
    <s v="Toronto"/>
    <s v="AMER"/>
    <s v="NAMER"/>
    <s v="McKesson"/>
    <x v="12"/>
    <s v="Consumer Products"/>
    <s v="Strategic"/>
    <s v="Support"/>
    <s v="OZ0GNH2JLG"/>
    <n v="19.440000000000001"/>
    <n v="3"/>
    <n v="0"/>
    <n v="9.3312000000000008"/>
    <x v="28"/>
    <n v="10.1088"/>
    <n v="3.0326400000000002"/>
  </r>
  <r>
    <n v="7737"/>
    <s v="EMEA-2020-105872"/>
    <d v="2020-05-30T00:00:00"/>
    <n v="20200530"/>
    <s v="Alison Howard"/>
    <s v="United Kingdom"/>
    <s v="London"/>
    <s v="EMEA"/>
    <s v="UKIR"/>
    <s v="Kroger"/>
    <x v="57"/>
    <s v="Retail"/>
    <s v="SMB"/>
    <s v="ContactMatcher"/>
    <s v="COSV4WC8ES"/>
    <n v="70.367999999999995"/>
    <n v="4"/>
    <n v="0.2"/>
    <n v="26.388000000000002"/>
    <x v="8"/>
    <n v="43.979999999999897"/>
    <n v="13.193999999999969"/>
  </r>
  <r>
    <n v="7738"/>
    <s v="EMEA-2023-108287"/>
    <d v="2023-12-19T00:00:00"/>
    <n v="20231219"/>
    <s v="Rebecca Mackay"/>
    <s v="Sweden"/>
    <s v="Stockholm"/>
    <s v="EMEA"/>
    <s v="NOR"/>
    <s v="Costco Wholesale"/>
    <x v="11"/>
    <s v="Retail"/>
    <s v="SMB"/>
    <s v="ChatBot Plugin"/>
    <s v="FWBG7ZQZYW"/>
    <n v="12.672000000000001"/>
    <n v="9"/>
    <n v="0.2"/>
    <n v="1.4256"/>
    <x v="22"/>
    <n v="11.2464"/>
    <n v="3.3739199999999996"/>
  </r>
  <r>
    <n v="7739"/>
    <s v="APJ-2023-141103"/>
    <d v="2023-07-31T00:00:00"/>
    <n v="20230731"/>
    <s v="Austin Stewart"/>
    <s v="China"/>
    <s v="Beijing"/>
    <s v="APJ"/>
    <s v="APAC"/>
    <s v="Ford Motor"/>
    <x v="72"/>
    <s v="Manufacturing"/>
    <s v="SMB"/>
    <s v="Site Analytics"/>
    <s v="8Z5I5MIZD6"/>
    <n v="89.95"/>
    <n v="5"/>
    <n v="0"/>
    <n v="43.176000000000002"/>
    <x v="10"/>
    <n v="46.774000000000001"/>
    <n v="14.0322"/>
  </r>
  <r>
    <n v="7740"/>
    <s v="AMER-2020-154781"/>
    <d v="2020-11-21T00:00:00"/>
    <n v="20201121"/>
    <s v="Samantha Paterson"/>
    <s v="United States"/>
    <s v="Los Angeles"/>
    <s v="AMER"/>
    <s v="NAMER"/>
    <s v="Home Depot"/>
    <x v="8"/>
    <s v="Retail"/>
    <s v="Enterprise"/>
    <s v="Support"/>
    <s v="0GG6T8JW79"/>
    <n v="6.58"/>
    <n v="2"/>
    <n v="0"/>
    <n v="3.0268000000000002"/>
    <x v="7"/>
    <n v="3.5531999999999999"/>
    <n v="1.06596"/>
  </r>
  <r>
    <n v="7742"/>
    <s v="AMER-2021-147816"/>
    <d v="2021-09-24T00:00:00"/>
    <n v="20210924"/>
    <s v="Felicity Peake"/>
    <s v="Chile"/>
    <s v="Santiago"/>
    <s v="AMER"/>
    <s v="LATAM"/>
    <s v="Procter &amp; Gamble"/>
    <x v="16"/>
    <s v="Consumer Products"/>
    <s v="SMB"/>
    <s v="Site Analytics"/>
    <s v="QRXKWFQOJ0"/>
    <n v="35.119999999999997"/>
    <n v="2"/>
    <n v="0.2"/>
    <n v="13.17"/>
    <x v="11"/>
    <n v="21.9499999999999"/>
    <n v="6.5849999999999698"/>
  </r>
  <r>
    <n v="7743"/>
    <s v="AMER-2023-105326"/>
    <d v="2023-08-21T00:00:00"/>
    <n v="20230821"/>
    <s v="Leonard Parsons"/>
    <s v="United States"/>
    <s v="New York City"/>
    <s v="AMER"/>
    <s v="NAMER"/>
    <s v="Ford Motor"/>
    <x v="72"/>
    <s v="Manufacturing"/>
    <s v="SMB"/>
    <s v="Support"/>
    <s v="MD9PG3CQ7T"/>
    <n v="25.92"/>
    <n v="4"/>
    <n v="0"/>
    <n v="12.441599999999999"/>
    <x v="43"/>
    <n v="13.478400000000001"/>
    <n v="4.04352"/>
  </r>
  <r>
    <n v="7744"/>
    <s v="EMEA-2022-133613"/>
    <d v="2022-06-18T00:00:00"/>
    <n v="20220618"/>
    <s v="Christopher James"/>
    <s v="Saudi Arabia"/>
    <s v="Riyadh"/>
    <s v="EMEA"/>
    <s v="MEA"/>
    <s v="Allstate"/>
    <x v="61"/>
    <s v="Finance"/>
    <s v="Strategic"/>
    <s v="ContactMatcher"/>
    <s v="TESQYL1D4W"/>
    <n v="7.96"/>
    <n v="2"/>
    <n v="0"/>
    <n v="3.7412000000000001"/>
    <x v="1"/>
    <n v="4.2187999999999999"/>
    <n v="1.2656399999999999"/>
  </r>
  <r>
    <n v="7747"/>
    <s v="APJ-2021-109113"/>
    <d v="2021-12-19T00:00:00"/>
    <n v="20211219"/>
    <s v="Thomas Watson"/>
    <s v="Australia"/>
    <s v="Sydney"/>
    <s v="APJ"/>
    <s v="ANZ"/>
    <s v="Home Depot"/>
    <x v="8"/>
    <s v="Retail"/>
    <s v="Enterprise"/>
    <s v="Data Smasher"/>
    <s v="FHB3EZICLO"/>
    <n v="25.488"/>
    <n v="2"/>
    <n v="0.2"/>
    <n v="4.7789999999999999"/>
    <x v="14"/>
    <n v="20.709"/>
    <n v="6.2126999999999999"/>
  </r>
  <r>
    <n v="7748"/>
    <s v="EMEA-2021-156153"/>
    <d v="2021-05-31T00:00:00"/>
    <n v="20210531"/>
    <s v="Una Knox"/>
    <s v="United Kingdom"/>
    <s v="Newcastle"/>
    <s v="EMEA"/>
    <s v="UKIR"/>
    <s v="Pemex"/>
    <x v="18"/>
    <s v="Energy"/>
    <s v="Enterprise"/>
    <s v="Storage"/>
    <s v="NILTVHEP8F"/>
    <n v="7.56"/>
    <n v="6"/>
    <n v="0"/>
    <n v="0.3024"/>
    <x v="33"/>
    <n v="7.2576000000000001"/>
    <n v="2.1772800000000001"/>
  </r>
  <r>
    <n v="7749"/>
    <s v="EMEA-2021-133242"/>
    <d v="2021-06-18T00:00:00"/>
    <n v="20210618"/>
    <s v="Kimberly Newman"/>
    <s v="Spain"/>
    <s v="Barcelona"/>
    <s v="EMEA"/>
    <s v="EU-WEST"/>
    <s v="Amazon"/>
    <x v="44"/>
    <s v="Tech"/>
    <s v="SMB"/>
    <s v="SaaS Connector Pack"/>
    <s v="NPGLQ6WVZS"/>
    <n v="60.84"/>
    <n v="3"/>
    <n v="0"/>
    <n v="19.468800000000002"/>
    <x v="40"/>
    <n v="41.371200000000002"/>
    <n v="12.41136"/>
  </r>
  <r>
    <n v="7754"/>
    <s v="EMEA-2021-158323"/>
    <d v="2021-11-30T00:00:00"/>
    <n v="20211130"/>
    <s v="Rebecca Lambert"/>
    <s v="Sweden"/>
    <s v="Gothenburg"/>
    <s v="EMEA"/>
    <s v="NOR"/>
    <s v="Petrobras"/>
    <x v="85"/>
    <s v="Energy"/>
    <s v="Strategic"/>
    <s v="SaaS Connector Pack"/>
    <s v="R6RYR00FPI"/>
    <n v="17.088000000000001"/>
    <n v="2"/>
    <n v="0.2"/>
    <n v="1.0680000000000001"/>
    <x v="6"/>
    <n v="16.02"/>
    <n v="4.806"/>
  </r>
  <r>
    <n v="7755"/>
    <s v="AMER-2021-161795"/>
    <d v="2021-12-21T00:00:00"/>
    <n v="20211221"/>
    <s v="Diana Taylor"/>
    <s v="Mexico"/>
    <s v="Mexico City"/>
    <s v="AMER"/>
    <s v="LATAM"/>
    <s v="Kroger"/>
    <x v="57"/>
    <s v="Retail"/>
    <s v="Strategic"/>
    <s v="ChatBot Plugin"/>
    <s v="I5L7GVHO7D"/>
    <n v="3.008"/>
    <n v="2"/>
    <n v="0.2"/>
    <n v="0.33839999999999998"/>
    <x v="14"/>
    <n v="2.6696"/>
    <n v="0.80087999999999993"/>
  </r>
  <r>
    <n v="7756"/>
    <s v="EMEA-2023-100902"/>
    <d v="2023-11-18T00:00:00"/>
    <n v="20231118"/>
    <s v="Carolyn Ross"/>
    <s v="Sweden"/>
    <s v="Stockholm"/>
    <s v="EMEA"/>
    <s v="NOR"/>
    <s v="Airbus"/>
    <x v="68"/>
    <s v="Manufacturing"/>
    <s v="SMB"/>
    <s v="Support"/>
    <s v="HJ58X8VG4A"/>
    <n v="268.24"/>
    <n v="7"/>
    <n v="0.2"/>
    <n v="93.884"/>
    <x v="23"/>
    <n v="174.35599999999999"/>
    <n v="52.306799999999996"/>
  </r>
  <r>
    <n v="7758"/>
    <s v="EMEA-2023-112844"/>
    <d v="2023-11-14T00:00:00"/>
    <n v="20231114"/>
    <s v="Lisa Lee"/>
    <s v="United Kingdom"/>
    <s v="Manchester"/>
    <s v="EMEA"/>
    <s v="UKIR"/>
    <s v="Boeing"/>
    <x v="36"/>
    <s v="Manufacturing"/>
    <s v="Strategic"/>
    <s v="Site Analytics"/>
    <s v="NRVJ9KI5UF"/>
    <n v="43.6"/>
    <n v="4"/>
    <n v="0"/>
    <n v="12.208"/>
    <x v="23"/>
    <n v="31.391999999999999"/>
    <n v="9.4176000000000002"/>
  </r>
  <r>
    <n v="7760"/>
    <s v="APJ-2022-158925"/>
    <d v="2022-10-25T00:00:00"/>
    <n v="20221025"/>
    <s v="Anna Reid"/>
    <s v="Japan"/>
    <s v="Tokyo"/>
    <s v="APJ"/>
    <s v="JAPN"/>
    <s v="China National Petroleum"/>
    <x v="74"/>
    <s v="Energy"/>
    <s v="Strategic"/>
    <s v="Support"/>
    <s v="94JB815UP2"/>
    <n v="15.552"/>
    <n v="3"/>
    <n v="0.2"/>
    <n v="5.4432"/>
    <x v="32"/>
    <n v="10.108799999999899"/>
    <n v="3.0326399999999696"/>
  </r>
  <r>
    <n v="7761"/>
    <s v="EMEA-2020-155390"/>
    <d v="2020-12-06T00:00:00"/>
    <n v="20201206"/>
    <s v="Molly MacDonald"/>
    <s v="South Africa"/>
    <s v="Cape Town"/>
    <s v="EMEA"/>
    <s v="MEA"/>
    <s v="Toyota Motor"/>
    <x v="7"/>
    <s v="Manufacturing"/>
    <s v="SMB"/>
    <s v="Support"/>
    <s v="BROANN7CL1"/>
    <n v="42.207999999999998"/>
    <n v="2"/>
    <n v="0.2"/>
    <n v="13.717599999999999"/>
    <x v="20"/>
    <n v="28.490400000000001"/>
    <n v="8.5471199999999996"/>
  </r>
  <r>
    <n v="7762"/>
    <s v="APJ-2023-123071"/>
    <d v="2023-12-04T00:00:00"/>
    <n v="20231204"/>
    <s v="Amelia Martin"/>
    <s v="Japan"/>
    <s v="Ibaraki"/>
    <s v="APJ"/>
    <s v="JAPN"/>
    <s v="Walmart"/>
    <x v="41"/>
    <s v="Retail"/>
    <s v="SMB"/>
    <s v="Support"/>
    <s v="J5XXXLH324"/>
    <n v="10.368"/>
    <n v="2"/>
    <n v="0.2"/>
    <n v="3.6288"/>
    <x v="22"/>
    <n v="6.7392000000000003"/>
    <n v="2.02176"/>
  </r>
  <r>
    <n v="7763"/>
    <s v="EMEA-2023-156391"/>
    <d v="2023-09-27T00:00:00"/>
    <n v="20230927"/>
    <s v="Thomas Gibson"/>
    <s v="Belgium"/>
    <s v="Brussels"/>
    <s v="EMEA"/>
    <s v="EU-WEST"/>
    <s v="Ford Motor"/>
    <x v="72"/>
    <s v="Manufacturing"/>
    <s v="Enterprise"/>
    <s v="ChatBot Plugin"/>
    <s v="265Y0CB4JP"/>
    <n v="2.2240000000000002"/>
    <n v="1"/>
    <n v="0.2"/>
    <n v="0.55600000000000005"/>
    <x v="15"/>
    <n v="1.6679999999999999"/>
    <n v="0.50039999999999996"/>
  </r>
  <r>
    <n v="7764"/>
    <s v="EMEA-2021-103093"/>
    <d v="2021-02-03T00:00:00"/>
    <n v="20210203"/>
    <s v="Ian McGrath"/>
    <s v="Finland"/>
    <s v="Espoo"/>
    <s v="EMEA"/>
    <s v="NOR"/>
    <s v="Apple"/>
    <x v="73"/>
    <s v="Tech"/>
    <s v="SMB"/>
    <s v="SaaS Connector Pack - Gold"/>
    <s v="V4RMQRCOTA"/>
    <n v="74.52"/>
    <n v="9"/>
    <n v="0"/>
    <n v="35.0244"/>
    <x v="36"/>
    <n v="39.495599999999897"/>
    <n v="11.848679999999968"/>
  </r>
  <r>
    <n v="7765"/>
    <s v="APJ-2023-118941"/>
    <d v="2023-08-13T00:00:00"/>
    <n v="20230813"/>
    <s v="Chloe Underwood"/>
    <s v="China"/>
    <s v="Guangzhou"/>
    <s v="APJ"/>
    <s v="APAC"/>
    <s v="American Express"/>
    <x v="55"/>
    <s v="Finance"/>
    <s v="Strategic"/>
    <s v="ChatBot Plugin"/>
    <s v="MLVO8W9Z46"/>
    <n v="17.52"/>
    <n v="3"/>
    <n v="0"/>
    <n v="5.2560000000000002"/>
    <x v="43"/>
    <n v="12.263999999999999"/>
    <n v="3.6791999999999998"/>
  </r>
  <r>
    <n v="7768"/>
    <s v="EMEA-2021-169299"/>
    <d v="2021-08-24T00:00:00"/>
    <n v="20210824"/>
    <s v="Colin Glover"/>
    <s v="Belgium"/>
    <s v="Brussels"/>
    <s v="EMEA"/>
    <s v="EU-WEST"/>
    <s v="Verizon Communications"/>
    <x v="32"/>
    <s v="Communications"/>
    <s v="SMB"/>
    <s v="ChatBot Plugin"/>
    <s v="2LX37JJQ9G"/>
    <n v="7.1520000000000001"/>
    <n v="3"/>
    <n v="0.2"/>
    <n v="0.71519999999999995"/>
    <x v="37"/>
    <n v="6.4367999999999999"/>
    <n v="1.9310399999999999"/>
  </r>
  <r>
    <n v="7769"/>
    <s v="EMEA-2023-154088"/>
    <d v="2023-11-13T00:00:00"/>
    <n v="20231113"/>
    <s v="Cameron Randall"/>
    <s v="Germany"/>
    <s v="Munich"/>
    <s v="EMEA"/>
    <s v="EU-WEST"/>
    <s v="Coca-Cola"/>
    <x v="87"/>
    <s v="Consumer Products"/>
    <s v="SMB"/>
    <s v="Support"/>
    <s v="D7IXHZTP40"/>
    <n v="26.72"/>
    <n v="5"/>
    <n v="0.2"/>
    <n v="9.3520000000000003"/>
    <x v="23"/>
    <n v="17.367999999999999"/>
    <n v="5.210399999999999"/>
  </r>
  <r>
    <n v="7770"/>
    <s v="AMER-2022-155978"/>
    <d v="2022-08-02T00:00:00"/>
    <n v="20220802"/>
    <s v="Dylan Terry"/>
    <s v="United States"/>
    <s v="Columbus"/>
    <s v="AMER"/>
    <s v="NAMER"/>
    <s v="HSBC Holdings"/>
    <x v="77"/>
    <s v="Finance"/>
    <s v="Strategic"/>
    <s v="Site Analytics"/>
    <s v="5JBDMRIGQ0"/>
    <n v="1039.7280000000001"/>
    <n v="2"/>
    <n v="0.2"/>
    <n v="90.976200000000006"/>
    <x v="28"/>
    <n v="948.7518"/>
    <n v="284.62554"/>
  </r>
  <r>
    <n v="7772"/>
    <s v="AMER-2022-108196"/>
    <d v="2022-11-26T00:00:00"/>
    <n v="20221126"/>
    <s v="Faith Campbell"/>
    <s v="Mexico"/>
    <s v="Tijuana"/>
    <s v="AMER"/>
    <s v="LATAM"/>
    <s v="Allstate"/>
    <x v="61"/>
    <s v="Finance"/>
    <s v="SMB"/>
    <s v="ContactMatcher"/>
    <s v="HQL2HW7K2U"/>
    <n v="456.58800000000002"/>
    <n v="2"/>
    <n v="0.7"/>
    <n v="-304.392"/>
    <x v="0"/>
    <n v="760.98"/>
    <n v="228.29400000000001"/>
  </r>
  <r>
    <n v="7775"/>
    <s v="AMER-2022-152800"/>
    <d v="2022-04-14T00:00:00"/>
    <n v="20220414"/>
    <s v="Bernadette Black"/>
    <s v="United States"/>
    <s v="Los Angeles"/>
    <s v="AMER"/>
    <s v="NAMER"/>
    <s v="United Parcel Service"/>
    <x v="66"/>
    <s v="Transportation"/>
    <s v="SMB"/>
    <s v="SaaS Connector Pack - Gold"/>
    <s v="5HRB0C2J47"/>
    <n v="6.12"/>
    <n v="3"/>
    <n v="0"/>
    <n v="2.8763999999999998"/>
    <x v="25"/>
    <n v="3.2435999999999998"/>
    <n v="0.97307999999999995"/>
  </r>
  <r>
    <n v="7776"/>
    <s v="AMER-2020-166961"/>
    <d v="2020-12-27T00:00:00"/>
    <n v="20201227"/>
    <s v="Charles Buckland"/>
    <s v="United States"/>
    <s v="Buffalo"/>
    <s v="AMER"/>
    <s v="NAMER"/>
    <s v="Carrefour"/>
    <x v="10"/>
    <s v="Retail"/>
    <s v="Enterprise"/>
    <s v="OneView"/>
    <s v="K5WZUTGIVD"/>
    <n v="10.98"/>
    <n v="1"/>
    <n v="0"/>
    <n v="2.9645999999999999"/>
    <x v="20"/>
    <n v="8.0153999999999996"/>
    <n v="2.40462"/>
  </r>
  <r>
    <n v="7780"/>
    <s v="EMEA-2022-139381"/>
    <d v="2022-04-19T00:00:00"/>
    <n v="20220419"/>
    <s v="Joe Hughes"/>
    <s v="Spain"/>
    <s v="Valencia"/>
    <s v="EMEA"/>
    <s v="EU-WEST"/>
    <s v="J.P. Morgan Chase &amp; Co."/>
    <x v="56"/>
    <s v="Finance"/>
    <s v="SMB"/>
    <s v="OneView"/>
    <s v="GJLLTZD0H1"/>
    <n v="203.92"/>
    <n v="4"/>
    <n v="0"/>
    <n v="55.058399999999999"/>
    <x v="25"/>
    <n v="148.86159999999899"/>
    <n v="44.658479999999692"/>
  </r>
  <r>
    <n v="7782"/>
    <s v="APJ-2021-132136"/>
    <d v="2021-03-08T00:00:00"/>
    <n v="20210308"/>
    <s v="Ian McGrath"/>
    <s v="Australia"/>
    <s v="Sydney"/>
    <s v="APJ"/>
    <s v="ANZ"/>
    <s v="Apple"/>
    <x v="73"/>
    <s v="Tech"/>
    <s v="SMB"/>
    <s v="ContactMatcher"/>
    <s v="RWF6OSYW40"/>
    <n v="8.5679999999999996"/>
    <n v="3"/>
    <n v="0.8"/>
    <n v="-14.5656"/>
    <x v="29"/>
    <n v="23.133600000000001"/>
    <n v="6.94008"/>
  </r>
  <r>
    <n v="7783"/>
    <s v="EMEA-2022-162236"/>
    <d v="2022-11-05T00:00:00"/>
    <n v="20221105"/>
    <s v="Carol Ball"/>
    <s v="Sweden"/>
    <s v="Stockholm"/>
    <s v="EMEA"/>
    <s v="NOR"/>
    <s v="Nestle"/>
    <x v="38"/>
    <s v="Consumer Products"/>
    <s v="Strategic"/>
    <s v="Marketing Suite - Gold"/>
    <s v="4JTP7RXWJR"/>
    <n v="45.247999999999998"/>
    <n v="2"/>
    <n v="0.2"/>
    <n v="3.9592000000000001"/>
    <x v="0"/>
    <n v="41.288799999999902"/>
    <n v="12.38663999999997"/>
  </r>
  <r>
    <n v="7786"/>
    <s v="EMEA-2020-111353"/>
    <d v="2020-11-29T00:00:00"/>
    <n v="20201129"/>
    <s v="Lily North"/>
    <s v="United Kingdom"/>
    <s v="London"/>
    <s v="EMEA"/>
    <s v="UKIR"/>
    <s v="American Express"/>
    <x v="55"/>
    <s v="Finance"/>
    <s v="SMB"/>
    <s v="FinanceHub"/>
    <s v="2W4RZOO639"/>
    <n v="25.06"/>
    <n v="2"/>
    <n v="0"/>
    <n v="11.7782"/>
    <x v="7"/>
    <n v="13.281799999999899"/>
    <n v="3.9845399999999698"/>
  </r>
  <r>
    <n v="7787"/>
    <s v="APJ-2022-117037"/>
    <d v="2022-05-18T00:00:00"/>
    <n v="20220518"/>
    <s v="Caroline Gibson"/>
    <s v="Australia"/>
    <s v="Sydney"/>
    <s v="APJ"/>
    <s v="ANZ"/>
    <s v="Allianz"/>
    <x v="65"/>
    <s v="Finance"/>
    <s v="SMB"/>
    <s v="ContactMatcher"/>
    <s v="YUSC2XP8QE"/>
    <n v="2.89"/>
    <n v="1"/>
    <n v="0.8"/>
    <n v="-4.7685000000000004"/>
    <x v="35"/>
    <n v="7.6585000000000001"/>
    <n v="2.2975499999999998"/>
  </r>
  <r>
    <n v="7791"/>
    <s v="EMEA-2023-160801"/>
    <d v="2023-09-20T00:00:00"/>
    <n v="20230920"/>
    <s v="Owen Scott"/>
    <s v="France"/>
    <s v="Paris"/>
    <s v="EMEA"/>
    <s v="EU-WEST"/>
    <s v="News Corp."/>
    <x v="94"/>
    <s v="Misc"/>
    <s v="Enterprise"/>
    <s v="ContactMatcher"/>
    <s v="GK7FAKHVBI"/>
    <n v="4.8419999999999996"/>
    <n v="3"/>
    <n v="0.7"/>
    <n v="-3.3894000000000002"/>
    <x v="15"/>
    <n v="8.2314000000000007"/>
    <n v="2.4694199999999999"/>
  </r>
  <r>
    <n v="7792"/>
    <s v="APJ-2022-108364"/>
    <d v="2022-12-20T00:00:00"/>
    <n v="20221220"/>
    <s v="Trevor Metcalfe"/>
    <s v="Australia"/>
    <s v="Sydney"/>
    <s v="APJ"/>
    <s v="ANZ"/>
    <s v="Nissan Motor"/>
    <x v="30"/>
    <s v="Transportation"/>
    <s v="Strategic"/>
    <s v="ContactMatcher"/>
    <s v="OX6SBQPOZB"/>
    <n v="1.8"/>
    <n v="5"/>
    <n v="0.8"/>
    <n v="-2.88"/>
    <x v="5"/>
    <n v="4.68"/>
    <n v="1.4039999999999999"/>
  </r>
  <r>
    <n v="7793"/>
    <s v="APJ-2023-169362"/>
    <d v="2023-10-13T00:00:00"/>
    <n v="20231013"/>
    <s v="Blake Campbell"/>
    <s v="Japan"/>
    <s v="Aichi"/>
    <s v="APJ"/>
    <s v="JAPN"/>
    <s v="AT&amp;T"/>
    <x v="60"/>
    <s v="Communications"/>
    <s v="Strategic"/>
    <s v="Data Smasher"/>
    <s v="P1BCN76S68"/>
    <n v="39.984000000000002"/>
    <n v="2"/>
    <n v="0.2"/>
    <n v="-1.4994000000000001"/>
    <x v="13"/>
    <n v="41.483400000000003"/>
    <n v="12.445020000000001"/>
  </r>
  <r>
    <n v="7794"/>
    <s v="EMEA-2021-127481"/>
    <d v="2021-12-12T00:00:00"/>
    <n v="20211212"/>
    <s v="Tim Morrison"/>
    <s v="Israel"/>
    <s v="Tel Aviv"/>
    <s v="EMEA"/>
    <s v="EU-EAST"/>
    <s v="General Motors"/>
    <x v="49"/>
    <s v="Manufacturing"/>
    <s v="Strategic"/>
    <s v="Support"/>
    <s v="SMG87R5VXC"/>
    <n v="32.4"/>
    <n v="5"/>
    <n v="0"/>
    <n v="15.875999999999999"/>
    <x v="14"/>
    <n v="16.524000000000001"/>
    <n v="4.9572000000000003"/>
  </r>
  <r>
    <n v="7796"/>
    <s v="APJ-2021-112711"/>
    <d v="2021-07-12T00:00:00"/>
    <n v="20210712"/>
    <s v="Elizabeth Hughes"/>
    <s v="Japan"/>
    <s v="Fukuoka"/>
    <s v="APJ"/>
    <s v="JAPN"/>
    <s v="Enel"/>
    <x v="78"/>
    <s v="Energy"/>
    <s v="SMB"/>
    <s v="Site Analytics"/>
    <s v="B5EKOPS98D"/>
    <n v="307.16800000000001"/>
    <n v="4"/>
    <n v="0.2"/>
    <n v="30.716799999999999"/>
    <x v="38"/>
    <n v="276.45119999999997"/>
    <n v="82.935359999999989"/>
  </r>
  <r>
    <n v="7797"/>
    <s v="EMEA-2021-145121"/>
    <d v="2021-10-02T00:00:00"/>
    <n v="20211002"/>
    <s v="Irene Duncan"/>
    <s v="Saudi Arabia"/>
    <s v="Dhahran"/>
    <s v="EMEA"/>
    <s v="MEA"/>
    <s v="Comcast"/>
    <x v="51"/>
    <s v="Communications"/>
    <s v="Strategic"/>
    <s v="ContactMatcher"/>
    <s v="B74GEFL67J"/>
    <n v="26.9"/>
    <n v="5"/>
    <n v="0"/>
    <n v="13.180999999999999"/>
    <x v="2"/>
    <n v="13.718999999999999"/>
    <n v="4.1156999999999995"/>
  </r>
  <r>
    <n v="7798"/>
    <s v="EMEA-2023-166184"/>
    <d v="2023-03-25T00:00:00"/>
    <n v="20230325"/>
    <s v="Justin Carr"/>
    <s v="United Kingdom"/>
    <s v="London"/>
    <s v="EMEA"/>
    <s v="UKIR"/>
    <s v="ConocoPhillips"/>
    <x v="75"/>
    <s v="Energy"/>
    <s v="Strategic"/>
    <s v="SaaS Connector Pack - Gold"/>
    <s v="HX404YKSX8"/>
    <n v="47.01"/>
    <n v="3"/>
    <n v="0"/>
    <n v="22.0947"/>
    <x v="42"/>
    <n v="24.915299999999998"/>
    <n v="7.4745899999999992"/>
  </r>
  <r>
    <n v="7801"/>
    <s v="EMEA-2023-157413"/>
    <d v="2023-06-02T00:00:00"/>
    <n v="20230602"/>
    <s v="Andrea Hunter"/>
    <s v="France"/>
    <s v="Paris"/>
    <s v="EMEA"/>
    <s v="EU-WEST"/>
    <s v="Alphabet"/>
    <x v="92"/>
    <s v="Tech"/>
    <s v="SMB"/>
    <s v="Marketing Suite - Gold"/>
    <s v="NN6JHRTOKC"/>
    <n v="324.74400000000003"/>
    <n v="3"/>
    <n v="0.2"/>
    <n v="-77.1267"/>
    <x v="27"/>
    <n v="401.8707"/>
    <n v="120.56120999999999"/>
  </r>
  <r>
    <n v="7802"/>
    <s v="AMER-2020-143637"/>
    <d v="2020-03-24T00:00:00"/>
    <n v="20200324"/>
    <s v="Carl Miller"/>
    <s v="United States"/>
    <s v="Philadelphia"/>
    <s v="AMER"/>
    <s v="NAMER"/>
    <s v="Marathon Petroleum"/>
    <x v="80"/>
    <s v="Energy"/>
    <s v="SMB"/>
    <s v="SaaS Connector Pack"/>
    <s v="614JMU17F7"/>
    <n v="40.479999999999997"/>
    <n v="2"/>
    <n v="0"/>
    <n v="14.572800000000001"/>
    <x v="34"/>
    <n v="25.9071999999999"/>
    <n v="7.7721599999999693"/>
  </r>
  <r>
    <n v="7803"/>
    <s v="EMEA-2021-102260"/>
    <d v="2021-09-22T00:00:00"/>
    <n v="20210922"/>
    <s v="Liam Young"/>
    <s v="South Africa"/>
    <s v="Cape Town"/>
    <s v="EMEA"/>
    <s v="MEA"/>
    <s v="FedEx"/>
    <x v="46"/>
    <s v="Transportation"/>
    <s v="Enterprise"/>
    <s v="FinanceHub"/>
    <s v="6RT7WGHO23"/>
    <n v="12"/>
    <n v="4"/>
    <n v="0.2"/>
    <n v="4.2"/>
    <x v="11"/>
    <n v="7.8"/>
    <n v="2.34"/>
  </r>
  <r>
    <n v="7808"/>
    <s v="EMEA-2022-137295"/>
    <d v="2022-01-08T00:00:00"/>
    <n v="20220108"/>
    <s v="Simon Hart"/>
    <s v="Sweden"/>
    <s v="Stockholm"/>
    <s v="EMEA"/>
    <s v="NOR"/>
    <s v="Nestle"/>
    <x v="38"/>
    <s v="Consumer Products"/>
    <s v="SMB"/>
    <s v="ContactMatcher"/>
    <s v="HM7EY1WVYS"/>
    <n v="30.827999999999999"/>
    <n v="7"/>
    <n v="0.7"/>
    <n v="-24.662400000000002"/>
    <x v="12"/>
    <n v="55.490400000000001"/>
    <n v="16.647120000000001"/>
  </r>
  <r>
    <n v="7811"/>
    <s v="APJ-2022-134334"/>
    <d v="2022-02-14T00:00:00"/>
    <n v="20220214"/>
    <s v="Audrey Hardacre"/>
    <s v="China"/>
    <s v="Shenzhen"/>
    <s v="APJ"/>
    <s v="APAC"/>
    <s v="Trafigura Group"/>
    <x v="40"/>
    <s v="Finance"/>
    <s v="SMB"/>
    <s v="Support"/>
    <s v="RASGQE4YTM"/>
    <n v="4.7699999999999996"/>
    <n v="1"/>
    <n v="0"/>
    <n v="2.1465000000000001"/>
    <x v="47"/>
    <n v="2.6234999999999902"/>
    <n v="0.78704999999999703"/>
  </r>
  <r>
    <n v="7815"/>
    <s v="AMER-2023-109316"/>
    <d v="2023-06-09T00:00:00"/>
    <n v="20230609"/>
    <s v="Lisa Oliver"/>
    <s v="United States"/>
    <s v="New York City"/>
    <s v="AMER"/>
    <s v="NAMER"/>
    <s v="Toyota Motor"/>
    <x v="7"/>
    <s v="Manufacturing"/>
    <s v="Enterprise"/>
    <s v="Marketing Suite"/>
    <s v="EAQRZF5CT7"/>
    <n v="1497.6659999999999"/>
    <n v="2"/>
    <n v="0.15"/>
    <n v="140.95679999999999"/>
    <x v="27"/>
    <n v="1356.7092"/>
    <n v="407.01276000000001"/>
  </r>
  <r>
    <n v="7817"/>
    <s v="EMEA-2022-138478"/>
    <d v="2022-10-22T00:00:00"/>
    <n v="20221022"/>
    <s v="Rose Dyer"/>
    <s v="Israel"/>
    <s v="Tel Aviv"/>
    <s v="EMEA"/>
    <s v="EU-EAST"/>
    <s v="Apple"/>
    <x v="73"/>
    <s v="Tech"/>
    <s v="Enterprise"/>
    <s v="ChatBot Plugin"/>
    <s v="JCBXD4QOM5"/>
    <n v="113.22"/>
    <n v="3"/>
    <n v="0"/>
    <n v="29.437200000000001"/>
    <x v="32"/>
    <n v="83.782799999999995"/>
    <n v="25.134839999999997"/>
  </r>
  <r>
    <n v="7820"/>
    <s v="AMER-2023-150469"/>
    <d v="2023-01-27T00:00:00"/>
    <n v="20230127"/>
    <s v="Blake Fraser"/>
    <s v="United States"/>
    <s v="Los Angeles"/>
    <s v="AMER"/>
    <s v="NAMER"/>
    <s v="UnitedHealth Group"/>
    <x v="81"/>
    <s v="Healthcare"/>
    <s v="SMB"/>
    <s v="Storage"/>
    <s v="G191ABSD05"/>
    <n v="11.84"/>
    <n v="8"/>
    <n v="0"/>
    <n v="5.6832000000000003"/>
    <x v="44"/>
    <n v="6.1567999999999996"/>
    <n v="1.8470399999999998"/>
  </r>
  <r>
    <n v="7821"/>
    <s v="EMEA-2023-152436"/>
    <d v="2023-12-09T00:00:00"/>
    <n v="20231209"/>
    <s v="Una Knox"/>
    <s v="Norway"/>
    <s v="Oslo"/>
    <s v="EMEA"/>
    <s v="NOR"/>
    <s v="Pemex"/>
    <x v="18"/>
    <s v="Energy"/>
    <s v="Enterprise"/>
    <s v="Marketing Suite - Gold"/>
    <s v="2BTZW7R9KC"/>
    <n v="592.74"/>
    <n v="6"/>
    <n v="0"/>
    <n v="160.03980000000001"/>
    <x v="22"/>
    <n v="432.7002"/>
    <n v="129.81005999999999"/>
  </r>
  <r>
    <n v="7822"/>
    <s v="EMEA-2022-169334"/>
    <d v="2022-10-22T00:00:00"/>
    <n v="20221022"/>
    <s v="Adrian Walker"/>
    <s v="South Africa"/>
    <s v="Johannesburg"/>
    <s v="EMEA"/>
    <s v="MEA"/>
    <s v="Amazon"/>
    <x v="44"/>
    <s v="Tech"/>
    <s v="SMB"/>
    <s v="Marketing Suite - Gold"/>
    <s v="AWXZP25KMB"/>
    <n v="111.672"/>
    <n v="9"/>
    <n v="0.2"/>
    <n v="6.9794999999999998"/>
    <x v="32"/>
    <n v="104.6925"/>
    <n v="31.407749999999997"/>
  </r>
  <r>
    <n v="7823"/>
    <s v="APJ-2020-115413"/>
    <d v="2020-08-26T00:00:00"/>
    <n v="20200826"/>
    <s v="Tracey Dickens"/>
    <s v="Philippines"/>
    <s v="Quezon City"/>
    <s v="APJ"/>
    <s v="APAC"/>
    <s v="Mitsubishi"/>
    <x v="82"/>
    <s v="Manufacturing"/>
    <s v="Enterprise"/>
    <s v="ChatBot Plugin"/>
    <s v="P05C8H26QS"/>
    <n v="8.64"/>
    <n v="3"/>
    <n v="0"/>
    <n v="2.5055999999999998"/>
    <x v="9"/>
    <n v="6.1344000000000003"/>
    <n v="1.84032"/>
  </r>
  <r>
    <n v="7825"/>
    <s v="AMER-2020-125150"/>
    <d v="2020-05-16T00:00:00"/>
    <n v="20200516"/>
    <s v="Diana Black"/>
    <s v="United States"/>
    <s v="New York City"/>
    <s v="AMER"/>
    <s v="NAMER"/>
    <s v="Allstate"/>
    <x v="61"/>
    <s v="Finance"/>
    <s v="Strategic"/>
    <s v="FinanceHub"/>
    <s v="IR9S0QHI12"/>
    <n v="232.88"/>
    <n v="5"/>
    <n v="0.2"/>
    <n v="17.466000000000001"/>
    <x v="8"/>
    <n v="215.41399999999999"/>
    <n v="64.624199999999988"/>
  </r>
  <r>
    <n v="7826"/>
    <s v="EMEA-2021-127327"/>
    <d v="2021-02-03T00:00:00"/>
    <n v="20210203"/>
    <s v="Diana Black"/>
    <s v="United Kingdom"/>
    <s v="Manchester"/>
    <s v="EMEA"/>
    <s v="UKIR"/>
    <s v="Allstate"/>
    <x v="61"/>
    <s v="Finance"/>
    <s v="Strategic"/>
    <s v="FinanceHub"/>
    <s v="9YJFZUUQD9"/>
    <n v="90.882000000000005"/>
    <n v="1"/>
    <n v="0.1"/>
    <n v="15.147"/>
    <x v="36"/>
    <n v="75.734999999999999"/>
    <n v="22.720499999999998"/>
  </r>
  <r>
    <n v="7827"/>
    <s v="APJ-2023-117114"/>
    <d v="2023-11-01T00:00:00"/>
    <n v="20231101"/>
    <s v="Irene Graham"/>
    <s v="Australia"/>
    <s v="Sydney"/>
    <s v="APJ"/>
    <s v="ANZ"/>
    <s v="Sony"/>
    <x v="20"/>
    <s v="Tech"/>
    <s v="Strategic"/>
    <s v="Site Analytics"/>
    <s v="MG0G2R2B56"/>
    <n v="508.76799999999997"/>
    <n v="4"/>
    <n v="0.2"/>
    <n v="38.157600000000002"/>
    <x v="23"/>
    <n v="470.610399999999"/>
    <n v="141.18311999999969"/>
  </r>
  <r>
    <n v="7829"/>
    <s v="AMER-2021-137302"/>
    <d v="2021-04-26T00:00:00"/>
    <n v="20210426"/>
    <s v="Ian Butler"/>
    <s v="United States"/>
    <s v="Seattle"/>
    <s v="AMER"/>
    <s v="NAMER"/>
    <s v="China National Petroleum"/>
    <x v="74"/>
    <s v="Energy"/>
    <s v="Strategic"/>
    <s v="FinanceHub"/>
    <s v="WWN3NWQEMS"/>
    <n v="63.936"/>
    <n v="3"/>
    <n v="0.2"/>
    <n v="6.3936000000000002"/>
    <x v="19"/>
    <n v="57.542400000000001"/>
    <n v="17.262719999999998"/>
  </r>
  <r>
    <n v="7833"/>
    <s v="APJ-2022-112382"/>
    <d v="2022-05-10T00:00:00"/>
    <n v="20220510"/>
    <s v="Ella Springer"/>
    <s v="Japan"/>
    <s v="Tokyo"/>
    <s v="APJ"/>
    <s v="JAPN"/>
    <s v="Mitsubishi"/>
    <x v="82"/>
    <s v="Manufacturing"/>
    <s v="SMB"/>
    <s v="Site Analytics"/>
    <s v="HEVAE8QMOV"/>
    <n v="19.135999999999999"/>
    <n v="2"/>
    <n v="0.2"/>
    <n v="1.9136"/>
    <x v="35"/>
    <n v="17.2224"/>
    <n v="5.1667199999999998"/>
  </r>
  <r>
    <n v="7834"/>
    <s v="EMEA-2021-128958"/>
    <d v="2021-01-24T00:00:00"/>
    <n v="20210124"/>
    <s v="Peter Johnston"/>
    <s v="Germany"/>
    <s v="Cologne"/>
    <s v="EMEA"/>
    <s v="EU-WEST"/>
    <s v="Wells Fargo"/>
    <x v="9"/>
    <s v="Finance"/>
    <s v="Enterprise"/>
    <s v="ChatBot Plugin"/>
    <s v="QRTAJOVLML"/>
    <n v="13.12"/>
    <n v="5"/>
    <n v="0.2"/>
    <n v="2.1320000000000001"/>
    <x v="26"/>
    <n v="10.988"/>
    <n v="3.2963999999999998"/>
  </r>
  <r>
    <n v="7835"/>
    <s v="AMER-2021-106257"/>
    <d v="2021-04-13T00:00:00"/>
    <n v="20210413"/>
    <s v="Jennifer Watson"/>
    <s v="United States"/>
    <s v="New York City"/>
    <s v="AMER"/>
    <s v="NAMER"/>
    <s v="PepsiCo"/>
    <x v="88"/>
    <s v="Consumer Products"/>
    <s v="SMB"/>
    <s v="ContactMatcher"/>
    <s v="1244UFEI40"/>
    <n v="241.56800000000001"/>
    <n v="2"/>
    <n v="0.2"/>
    <n v="-15.098000000000001"/>
    <x v="19"/>
    <n v="256.666"/>
    <n v="76.999799999999993"/>
  </r>
  <r>
    <n v="7837"/>
    <s v="AMER-2021-149083"/>
    <d v="2021-09-25T00:00:00"/>
    <n v="20210925"/>
    <s v="Harry Murray"/>
    <s v="Canada"/>
    <s v="Toronto"/>
    <s v="AMER"/>
    <s v="NAMER"/>
    <s v="State Farm Insurance Cos."/>
    <x v="50"/>
    <s v="Finance"/>
    <s v="Strategic"/>
    <s v="FinanceHub"/>
    <s v="DGTUB3G0GQ"/>
    <n v="307.13600000000002"/>
    <n v="4"/>
    <n v="0.2"/>
    <n v="-11.5176"/>
    <x v="11"/>
    <n v="318.65359999999998"/>
    <n v="95.596079999999986"/>
  </r>
  <r>
    <n v="7840"/>
    <s v="EMEA-2020-137869"/>
    <d v="2020-03-28T00:00:00"/>
    <n v="20200328"/>
    <s v="Jennifer Bailey"/>
    <s v="Netherlands"/>
    <s v="Amsterdam"/>
    <s v="EMEA"/>
    <s v="EU-WEST"/>
    <s v="Cisco Systems"/>
    <x v="42"/>
    <s v="Tech"/>
    <s v="SMB"/>
    <s v="SaaS Connector Pack - Gold"/>
    <s v="FZ3FM3TNI5"/>
    <n v="6.12"/>
    <n v="3"/>
    <n v="0"/>
    <n v="2.8763999999999998"/>
    <x v="34"/>
    <n v="3.2435999999999998"/>
    <n v="0.97307999999999995"/>
  </r>
  <r>
    <n v="7842"/>
    <s v="EMEA-2022-116603"/>
    <d v="2022-07-18T00:00:00"/>
    <n v="20220718"/>
    <s v="Grace Hodges"/>
    <s v="United Kingdom"/>
    <s v="London"/>
    <s v="EMEA"/>
    <s v="UKIR"/>
    <s v="Home Depot"/>
    <x v="8"/>
    <s v="Retail"/>
    <s v="SMB"/>
    <s v="OneView"/>
    <s v="C31A4FBS3I"/>
    <n v="45.96"/>
    <n v="2"/>
    <n v="0"/>
    <n v="13.788"/>
    <x v="16"/>
    <n v="32.171999999999997"/>
    <n v="9.6515999999999984"/>
  </r>
  <r>
    <n v="7843"/>
    <s v="EMEA-2020-158470"/>
    <d v="2020-04-19T00:00:00"/>
    <n v="20200419"/>
    <s v="Owen Hill"/>
    <s v="Spain"/>
    <s v="Valencia"/>
    <s v="EMEA"/>
    <s v="EU-WEST"/>
    <s v="Walgreens"/>
    <x v="35"/>
    <s v="Retail"/>
    <s v="SMB"/>
    <s v="ContactMatcher"/>
    <s v="ODJ7EAKNMB"/>
    <n v="58.05"/>
    <n v="3"/>
    <n v="0"/>
    <n v="26.702999999999999"/>
    <x v="41"/>
    <n v="31.346999999999898"/>
    <n v="9.4040999999999695"/>
  </r>
  <r>
    <n v="7845"/>
    <s v="APJ-2023-123834"/>
    <d v="2023-07-22T00:00:00"/>
    <n v="20230722"/>
    <s v="Jonathan Brown"/>
    <s v="Japan"/>
    <s v="Tokyo"/>
    <s v="APJ"/>
    <s v="JAPN"/>
    <s v="Oracle"/>
    <x v="29"/>
    <s v="Tech"/>
    <s v="SMB"/>
    <s v="ContactMatcher"/>
    <s v="SRHHYATDET"/>
    <n v="124.404"/>
    <n v="4"/>
    <n v="0.3"/>
    <n v="-21.3264"/>
    <x v="10"/>
    <n v="145.7304"/>
    <n v="43.719119999999997"/>
  </r>
  <r>
    <n v="7846"/>
    <s v="EMEA-2021-125976"/>
    <d v="2021-09-27T00:00:00"/>
    <n v="20210927"/>
    <s v="Molly Turner"/>
    <s v="Spain"/>
    <s v="Valencia"/>
    <s v="EMEA"/>
    <s v="EU-WEST"/>
    <s v="Kroger"/>
    <x v="57"/>
    <s v="Retail"/>
    <s v="SMB"/>
    <s v="Support"/>
    <s v="PLQK14HGFW"/>
    <n v="154.9"/>
    <n v="5"/>
    <n v="0"/>
    <n v="69.704999999999998"/>
    <x v="11"/>
    <n v="85.194999999999993"/>
    <n v="25.558499999999999"/>
  </r>
  <r>
    <n v="7848"/>
    <s v="APJ-2022-128706"/>
    <d v="2022-02-27T00:00:00"/>
    <n v="20220227"/>
    <s v="Rose Smith"/>
    <s v="Japan"/>
    <s v="Tokyo"/>
    <s v="APJ"/>
    <s v="JAPN"/>
    <s v="Itochu"/>
    <x v="33"/>
    <s v="Finance"/>
    <s v="SMB"/>
    <s v="SaaS Connector Pack"/>
    <s v="EV4S3H2M3B"/>
    <n v="16.192"/>
    <n v="2"/>
    <n v="0.6"/>
    <n v="-6.8815999999999997"/>
    <x v="47"/>
    <n v="23.073599999999999"/>
    <n v="6.9220799999999993"/>
  </r>
  <r>
    <n v="7849"/>
    <s v="APJ-2022-104311"/>
    <d v="2022-05-03T00:00:00"/>
    <n v="20220503"/>
    <s v="Victoria Ellison"/>
    <s v="Japan"/>
    <s v="Tokyo"/>
    <s v="APJ"/>
    <s v="JAPN"/>
    <s v="Morgan Stanley"/>
    <x v="21"/>
    <s v="Finance"/>
    <s v="SMB"/>
    <s v="Marketing Suite - Gold"/>
    <s v="5OAXSXF91W"/>
    <n v="18.936"/>
    <n v="3"/>
    <n v="0.2"/>
    <n v="-3.7871999999999999"/>
    <x v="35"/>
    <n v="22.723199999999999"/>
    <n v="6.816959999999999"/>
  </r>
  <r>
    <n v="7852"/>
    <s v="APJ-2020-169649"/>
    <d v="2020-12-09T00:00:00"/>
    <n v="20201209"/>
    <s v="Dylan Terry"/>
    <s v="Australia"/>
    <s v="Sydney"/>
    <s v="APJ"/>
    <s v="ANZ"/>
    <s v="HSBC Holdings"/>
    <x v="77"/>
    <s v="Finance"/>
    <s v="Strategic"/>
    <s v="Support"/>
    <s v="O0VO5SQJMU"/>
    <n v="8.4480000000000004"/>
    <n v="2"/>
    <n v="0.2"/>
    <n v="2.9567999999999999"/>
    <x v="20"/>
    <n v="5.4912000000000001"/>
    <n v="1.6473599999999999"/>
  </r>
  <r>
    <n v="7854"/>
    <s v="AMER-2021-144890"/>
    <d v="2021-12-25T00:00:00"/>
    <n v="20211225"/>
    <s v="Diane Murray"/>
    <s v="United States"/>
    <s v="New York City"/>
    <s v="AMER"/>
    <s v="NAMER"/>
    <s v="Anthem"/>
    <x v="84"/>
    <s v="Healthcare"/>
    <s v="Enterprise"/>
    <s v="Support"/>
    <s v="7CLJG3E5MA"/>
    <n v="9.9600000000000009"/>
    <n v="2"/>
    <n v="0"/>
    <n v="4.8803999999999998"/>
    <x v="14"/>
    <n v="5.0796000000000001"/>
    <n v="1.5238799999999999"/>
  </r>
  <r>
    <n v="7855"/>
    <s v="EMEA-2023-135587"/>
    <d v="2023-12-08T00:00:00"/>
    <n v="20231208"/>
    <s v="Thomas Hodges"/>
    <s v="Ukraine"/>
    <s v="Donetsk"/>
    <s v="EMEA"/>
    <s v="EU-EAST"/>
    <s v="BNP Paribas"/>
    <x v="3"/>
    <s v="Finance"/>
    <s v="SMB"/>
    <s v="OneView"/>
    <s v="U0D6UA3YY6"/>
    <n v="320.64"/>
    <n v="4"/>
    <n v="0"/>
    <n v="89.779200000000003"/>
    <x v="22"/>
    <n v="230.86079999999899"/>
    <n v="69.258239999999688"/>
  </r>
  <r>
    <n v="7857"/>
    <s v="EMEA-2020-103429"/>
    <d v="2020-05-30T00:00:00"/>
    <n v="20200530"/>
    <s v="Molly Mitchell"/>
    <s v="United Kingdom"/>
    <s v="London"/>
    <s v="EMEA"/>
    <s v="UKIR"/>
    <s v="Safeway"/>
    <x v="98"/>
    <s v="Retail"/>
    <s v="Strategic"/>
    <s v="ContactMatcher"/>
    <s v="HJNFSQSFPU"/>
    <n v="25.584"/>
    <n v="2"/>
    <n v="0.2"/>
    <n v="8.9543999999999997"/>
    <x v="8"/>
    <n v="16.6296"/>
    <n v="4.98888"/>
  </r>
  <r>
    <n v="7861"/>
    <s v="AMER-2023-152261"/>
    <d v="2023-03-03T00:00:00"/>
    <n v="20230303"/>
    <s v="Jonathan Ball"/>
    <s v="Mexico"/>
    <s v="Guadalajara"/>
    <s v="AMER"/>
    <s v="LATAM"/>
    <s v="AmerisourceBergen"/>
    <x v="52"/>
    <s v="Healthcare"/>
    <s v="SMB"/>
    <s v="ContactMatcher"/>
    <s v="KIMC335BR1"/>
    <n v="18.527999999999999"/>
    <n v="4"/>
    <n v="0.7"/>
    <n v="-12.352"/>
    <x v="42"/>
    <n v="30.88"/>
    <n v="9.2639999999999993"/>
  </r>
  <r>
    <n v="7862"/>
    <s v="AMER-2021-142993"/>
    <d v="2021-10-12T00:00:00"/>
    <n v="20211012"/>
    <s v="Harry McLean"/>
    <s v="Canada"/>
    <s v="Toronto"/>
    <s v="AMER"/>
    <s v="NAMER"/>
    <s v="Allstate"/>
    <x v="61"/>
    <s v="Finance"/>
    <s v="SMB"/>
    <s v="Data Smasher"/>
    <s v="7PU835KAQL"/>
    <n v="17.899999999999999"/>
    <n v="2"/>
    <n v="0"/>
    <n v="3.4009999999999998"/>
    <x v="2"/>
    <n v="14.498999999999899"/>
    <n v="4.3496999999999693"/>
  </r>
  <r>
    <n v="7864"/>
    <s v="AMER-2021-143364"/>
    <d v="2021-07-14T00:00:00"/>
    <n v="20210714"/>
    <s v="Connor Morrison"/>
    <s v="Chile"/>
    <s v="Antofagasta"/>
    <s v="AMER"/>
    <s v="LATAM"/>
    <s v="Humana"/>
    <x v="63"/>
    <s v="Healthcare"/>
    <s v="SMB"/>
    <s v="Marketing Suite - Gold"/>
    <s v="AMXBHZ2MOA"/>
    <n v="272.73599999999999"/>
    <n v="3"/>
    <n v="0.2"/>
    <n v="-64.774799999999999"/>
    <x v="38"/>
    <n v="337.51080000000002"/>
    <n v="101.25324000000001"/>
  </r>
  <r>
    <n v="7868"/>
    <s v="EMEA-2020-100972"/>
    <d v="2020-11-19T00:00:00"/>
    <n v="20201119"/>
    <s v="Diane Hart"/>
    <s v="Turkey"/>
    <s v="Istanbul"/>
    <s v="EMEA"/>
    <s v="MEA"/>
    <s v="Kroger"/>
    <x v="57"/>
    <s v="Retail"/>
    <s v="Enterprise"/>
    <s v="Support"/>
    <s v="ZUYYYWJUXI"/>
    <n v="166.44"/>
    <n v="3"/>
    <n v="0"/>
    <n v="79.891199999999998"/>
    <x v="7"/>
    <n v="86.5488"/>
    <n v="25.964639999999999"/>
  </r>
  <r>
    <n v="7869"/>
    <s v="AMER-2022-136994"/>
    <d v="2022-05-28T00:00:00"/>
    <n v="20220528"/>
    <s v="Dominic Duncan"/>
    <s v="United States"/>
    <s v="New York City"/>
    <s v="AMER"/>
    <s v="NAMER"/>
    <s v="Oracle"/>
    <x v="29"/>
    <s v="Tech"/>
    <s v="SMB"/>
    <s v="Support"/>
    <s v="O7119IYW4Z"/>
    <n v="13.38"/>
    <n v="2"/>
    <n v="0"/>
    <n v="6.1547999999999998"/>
    <x v="35"/>
    <n v="7.2252000000000001"/>
    <n v="2.1675599999999999"/>
  </r>
  <r>
    <n v="7870"/>
    <s v="EMEA-2023-166233"/>
    <d v="2023-07-04T00:00:00"/>
    <n v="20230704"/>
    <s v="Claire Vance"/>
    <s v="Sweden"/>
    <s v="Gothenburg"/>
    <s v="EMEA"/>
    <s v="NOR"/>
    <s v="Marathon Petroleum"/>
    <x v="80"/>
    <s v="Energy"/>
    <s v="SMB"/>
    <s v="Data Smasher"/>
    <s v="48VGBX9YOE"/>
    <n v="24"/>
    <n v="2"/>
    <n v="0.2"/>
    <n v="-2.7"/>
    <x v="10"/>
    <n v="26.7"/>
    <n v="8.01"/>
  </r>
  <r>
    <n v="7871"/>
    <s v="AMER-2023-122112"/>
    <d v="2023-09-26T00:00:00"/>
    <n v="20230926"/>
    <s v="Carl Avery"/>
    <s v="Mexico"/>
    <s v="Mexico City"/>
    <s v="AMER"/>
    <s v="LATAM"/>
    <s v="Siemens"/>
    <x v="13"/>
    <s v="Manufacturing"/>
    <s v="Strategic"/>
    <s v="SaaS Connector Pack - Gold"/>
    <s v="KCAK5EVDZI"/>
    <n v="24.448"/>
    <n v="4"/>
    <n v="0.2"/>
    <n v="8.8623999999999992"/>
    <x v="15"/>
    <n v="15.585599999999999"/>
    <n v="4.6756799999999998"/>
  </r>
  <r>
    <n v="7872"/>
    <s v="AMER-2022-101672"/>
    <d v="2022-10-04T00:00:00"/>
    <n v="20221004"/>
    <s v="Christian Kerr"/>
    <s v="United States"/>
    <s v="Charlotte"/>
    <s v="AMER"/>
    <s v="NAMER"/>
    <s v="Volkswagen"/>
    <x v="58"/>
    <s v="Manufacturing"/>
    <s v="Enterprise"/>
    <s v="FinanceHub"/>
    <s v="9SP3X54P3R"/>
    <n v="6.16"/>
    <n v="2"/>
    <n v="0"/>
    <n v="2.9567999999999999"/>
    <x v="32"/>
    <n v="3.2031999999999998"/>
    <n v="0.96095999999999993"/>
  </r>
  <r>
    <n v="7876"/>
    <s v="EMEA-2023-168403"/>
    <d v="2023-09-10T00:00:00"/>
    <n v="20230910"/>
    <s v="Elizabeth Young"/>
    <s v="Belgium"/>
    <s v="Brussels"/>
    <s v="EMEA"/>
    <s v="EU-WEST"/>
    <s v="Procter &amp; Gamble"/>
    <x v="16"/>
    <s v="Consumer Products"/>
    <s v="Strategic"/>
    <s v="Support"/>
    <s v="856EPF99ZK"/>
    <n v="31.103999999999999"/>
    <n v="6"/>
    <n v="0.2"/>
    <n v="11.2752"/>
    <x v="15"/>
    <n v="19.828800000000001"/>
    <n v="5.9486400000000001"/>
  </r>
  <r>
    <n v="7878"/>
    <s v="EMEA-2021-148705"/>
    <d v="2021-03-12T00:00:00"/>
    <n v="20210312"/>
    <s v="Joe Skinner"/>
    <s v="Sweden"/>
    <s v="Stockholm"/>
    <s v="EMEA"/>
    <s v="NOR"/>
    <s v="Sony"/>
    <x v="20"/>
    <s v="Tech"/>
    <s v="SMB"/>
    <s v="FinanceHub"/>
    <s v="O2HFASS95V"/>
    <n v="5.04"/>
    <n v="2"/>
    <n v="0.2"/>
    <n v="1.764"/>
    <x v="29"/>
    <n v="3.2759999999999998"/>
    <n v="0.9827999999999999"/>
  </r>
  <r>
    <n v="7879"/>
    <s v="APJ-2022-160241"/>
    <d v="2022-11-30T00:00:00"/>
    <n v="20221130"/>
    <s v="Julian Short"/>
    <s v="Australia"/>
    <s v="Melbourne"/>
    <s v="APJ"/>
    <s v="ANZ"/>
    <s v="Glencore"/>
    <x v="15"/>
    <s v="Misc"/>
    <s v="Enterprise"/>
    <s v="SaaS Connector Pack"/>
    <s v="91S3IXRXX3"/>
    <n v="242.17599999999999"/>
    <n v="4"/>
    <n v="0.6"/>
    <n v="-302.72000000000003"/>
    <x v="0"/>
    <n v="544.89599999999996"/>
    <n v="163.46879999999999"/>
  </r>
  <r>
    <n v="7880"/>
    <s v="EMEA-2022-155747"/>
    <d v="2022-06-15T00:00:00"/>
    <n v="20220615"/>
    <s v="Melanie Young"/>
    <s v="France"/>
    <s v="Paris"/>
    <s v="EMEA"/>
    <s v="EU-WEST"/>
    <s v="Daimler"/>
    <x v="34"/>
    <s v="Transportation"/>
    <s v="Strategic"/>
    <s v="ContactMatcher"/>
    <s v="ANNCZSP48C"/>
    <n v="337.17599999999999"/>
    <n v="2"/>
    <n v="0.4"/>
    <n v="-118.0116"/>
    <x v="1"/>
    <n v="455.18759999999997"/>
    <n v="136.55627999999999"/>
  </r>
  <r>
    <n v="7881"/>
    <s v="EMEA-2023-118017"/>
    <d v="2023-12-04T00:00:00"/>
    <n v="20231204"/>
    <s v="Amy Scott"/>
    <s v="Russia"/>
    <s v="Moscow"/>
    <s v="EMEA"/>
    <s v="EU-EAST"/>
    <s v="Walmart"/>
    <x v="41"/>
    <s v="Retail"/>
    <s v="SMB"/>
    <s v="ChatBot Plugin"/>
    <s v="9S6FI3R3UI"/>
    <n v="13.343999999999999"/>
    <n v="6"/>
    <n v="0.2"/>
    <n v="1.0007999999999999"/>
    <x v="22"/>
    <n v="12.3432"/>
    <n v="3.7029599999999996"/>
  </r>
  <r>
    <n v="7889"/>
    <s v="AMER-2022-113117"/>
    <d v="2022-08-17T00:00:00"/>
    <n v="20220817"/>
    <s v="Oliver Bond"/>
    <s v="United States"/>
    <s v="Franklin"/>
    <s v="AMER"/>
    <s v="NAMER"/>
    <s v="UnitedHealth Group"/>
    <x v="81"/>
    <s v="Healthcare"/>
    <s v="SMB"/>
    <s v="Support"/>
    <s v="P4QVZQ02I3"/>
    <n v="32.4"/>
    <n v="5"/>
    <n v="0"/>
    <n v="15.552"/>
    <x v="28"/>
    <n v="16.847999999999999"/>
    <n v="5.0543999999999993"/>
  </r>
  <r>
    <n v="7890"/>
    <s v="EMEA-2022-148684"/>
    <d v="2022-12-26T00:00:00"/>
    <n v="20221226"/>
    <s v="Katherine Watson"/>
    <s v="United Arab Emirates"/>
    <s v="Dubai"/>
    <s v="EMEA"/>
    <s v="MEA"/>
    <s v="Tyson Foods"/>
    <x v="31"/>
    <s v="Consumer Products"/>
    <s v="SMB"/>
    <s v="ChatBot Plugin"/>
    <s v="ESR8B6VC44"/>
    <n v="19.89"/>
    <n v="9"/>
    <n v="0"/>
    <n v="5.3703000000000003"/>
    <x v="5"/>
    <n v="14.5197"/>
    <n v="4.3559099999999997"/>
  </r>
  <r>
    <n v="7894"/>
    <s v="EMEA-2023-125367"/>
    <d v="2023-07-24T00:00:00"/>
    <n v="20230724"/>
    <s v="Boris Underwood"/>
    <s v="United Kingdom"/>
    <s v="London"/>
    <s v="EMEA"/>
    <s v="UKIR"/>
    <s v="Itochu"/>
    <x v="33"/>
    <s v="Finance"/>
    <s v="Enterprise"/>
    <s v="ContactMatcher"/>
    <s v="BKB3OJFS6P"/>
    <n v="13.92"/>
    <n v="3"/>
    <n v="0.2"/>
    <n v="4.3499999999999996"/>
    <x v="10"/>
    <n v="9.57"/>
    <n v="2.871"/>
  </r>
  <r>
    <n v="7895"/>
    <s v="EMEA-2023-124744"/>
    <d v="2023-06-22T00:00:00"/>
    <n v="20230622"/>
    <s v="Kevin Rampling"/>
    <s v="Iceland"/>
    <s v="ReykjavÃ­k"/>
    <s v="EMEA"/>
    <s v="EU-WEST"/>
    <s v="Philip Morris International"/>
    <x v="39"/>
    <s v="Consumer Products"/>
    <s v="Enterprise"/>
    <s v="ContactMatcher"/>
    <s v="WCVZU5EH6O"/>
    <n v="82.4"/>
    <n v="5"/>
    <n v="0"/>
    <n v="40.375999999999998"/>
    <x v="27"/>
    <n v="42.024000000000001"/>
    <n v="12.607200000000001"/>
  </r>
  <r>
    <n v="7898"/>
    <s v="EMEA-2023-128363"/>
    <d v="2023-08-14T00:00:00"/>
    <n v="20230814"/>
    <s v="Joshua Glover"/>
    <s v="South Africa"/>
    <s v="Cape Town"/>
    <s v="EMEA"/>
    <s v="MEA"/>
    <s v="Sprint Nextel"/>
    <x v="64"/>
    <s v="Communications"/>
    <s v="SMB"/>
    <s v="OneView"/>
    <s v="N2VB9E4US2"/>
    <n v="272.048"/>
    <n v="7"/>
    <n v="0.2"/>
    <n v="30.605399999999999"/>
    <x v="43"/>
    <n v="241.4426"/>
    <n v="72.432779999999994"/>
  </r>
  <r>
    <n v="7905"/>
    <s v="APJ-2021-126669"/>
    <d v="2021-11-07T00:00:00"/>
    <n v="20211107"/>
    <s v="Nathan Lambert"/>
    <s v="Japan"/>
    <s v="Tokyo"/>
    <s v="APJ"/>
    <s v="JAPN"/>
    <s v="Prudential Financial"/>
    <x v="43"/>
    <s v="Finance"/>
    <s v="SMB"/>
    <s v="Support"/>
    <s v="R7QSZ8GQWS"/>
    <n v="76.64"/>
    <n v="2"/>
    <n v="0.2"/>
    <n v="26.824000000000002"/>
    <x v="6"/>
    <n v="49.816000000000003"/>
    <n v="14.944800000000001"/>
  </r>
  <r>
    <n v="7906"/>
    <s v="APJ-2021-118766"/>
    <d v="2021-10-15T00:00:00"/>
    <n v="20211015"/>
    <s v="Victor Short"/>
    <s v="Japan"/>
    <s v="Aichi"/>
    <s v="APJ"/>
    <s v="JAPN"/>
    <s v="Prudential Financial"/>
    <x v="43"/>
    <s v="Finance"/>
    <s v="Enterprise"/>
    <s v="SaaS Connector Pack - Gold"/>
    <s v="MYAKE1K3S5"/>
    <n v="4.4640000000000004"/>
    <n v="1"/>
    <n v="0.2"/>
    <n v="1.6739999999999999"/>
    <x v="2"/>
    <n v="2.79"/>
    <n v="0.83699999999999997"/>
  </r>
  <r>
    <n v="7908"/>
    <s v="AMER-2022-112585"/>
    <d v="2022-07-31T00:00:00"/>
    <n v="20220731"/>
    <s v="Connor McDonald"/>
    <s v="United States"/>
    <s v="Los Angeles"/>
    <s v="AMER"/>
    <s v="NAMER"/>
    <s v="Chevron"/>
    <x v="0"/>
    <s v="Energy"/>
    <s v="Strategic"/>
    <s v="OneView"/>
    <s v="DDX0JXHX54"/>
    <n v="715.64"/>
    <n v="2"/>
    <n v="0"/>
    <n v="178.91"/>
    <x v="16"/>
    <n v="536.73"/>
    <n v="161.01900000000001"/>
  </r>
  <r>
    <n v="7909"/>
    <s v="AMER-2022-149762"/>
    <d v="2022-12-04T00:00:00"/>
    <n v="20221204"/>
    <s v="Heather Dyer"/>
    <s v="United States"/>
    <s v="Tallahassee"/>
    <s v="AMER"/>
    <s v="NAMER"/>
    <s v="Goldman Sachs Group"/>
    <x v="70"/>
    <s v="Finance"/>
    <s v="SMB"/>
    <s v="ContactMatcher"/>
    <s v="XIO2RF43UH"/>
    <n v="268.70400000000001"/>
    <n v="3"/>
    <n v="0.2"/>
    <n v="6.7176"/>
    <x v="5"/>
    <n v="261.9864"/>
    <n v="78.595919999999992"/>
  </r>
  <r>
    <n v="7913"/>
    <s v="APJ-2022-167605"/>
    <d v="2022-04-29T00:00:00"/>
    <n v="20220429"/>
    <s v="Bella Powell"/>
    <s v="Australia"/>
    <s v="Perth"/>
    <s v="APJ"/>
    <s v="ANZ"/>
    <s v="CVS Health"/>
    <x v="48"/>
    <s v="Retail"/>
    <s v="SMB"/>
    <s v="SaaS Connector Pack"/>
    <s v="DEVVFM01XB"/>
    <n v="30.344000000000001"/>
    <n v="2"/>
    <n v="0.6"/>
    <n v="-31.8612"/>
    <x v="25"/>
    <n v="62.205199999999998"/>
    <n v="18.661559999999998"/>
  </r>
  <r>
    <n v="7914"/>
    <s v="AMER-2023-105697"/>
    <d v="2023-08-26T00:00:00"/>
    <n v="20230826"/>
    <s v="Kimberly Manning"/>
    <s v="Mexico"/>
    <s v="Tijuana"/>
    <s v="AMER"/>
    <s v="LATAM"/>
    <s v="AmerisourceBergen"/>
    <x v="52"/>
    <s v="Healthcare"/>
    <s v="SMB"/>
    <s v="Marketing Suite - Gold"/>
    <s v="YNTGK1V5VP"/>
    <n v="25.696000000000002"/>
    <n v="2"/>
    <n v="0.2"/>
    <n v="1.9272"/>
    <x v="43"/>
    <n v="23.768799999999999"/>
    <n v="7.1306399999999996"/>
  </r>
  <r>
    <n v="7915"/>
    <s v="EMEA-2023-165323"/>
    <d v="2023-06-18T00:00:00"/>
    <n v="20230618"/>
    <s v="Andrew Lee"/>
    <s v="United Kingdom"/>
    <s v="London"/>
    <s v="EMEA"/>
    <s v="UKIR"/>
    <s v="United Parcel Service"/>
    <x v="66"/>
    <s v="Transportation"/>
    <s v="Enterprise"/>
    <s v="Big Ol Database"/>
    <s v="45C1LJ0RZU"/>
    <n v="3404.5"/>
    <n v="5"/>
    <n v="0"/>
    <n v="1668.2049999999999"/>
    <x v="27"/>
    <n v="1736.2950000000001"/>
    <n v="520.88850000000002"/>
  </r>
  <r>
    <n v="7917"/>
    <s v="EMEA-2021-110891"/>
    <d v="2021-11-20T00:00:00"/>
    <n v="20211120"/>
    <s v="Liam Churchill"/>
    <s v="France"/>
    <s v="Paris"/>
    <s v="EMEA"/>
    <s v="EU-WEST"/>
    <s v="CVS Health"/>
    <x v="48"/>
    <s v="Retail"/>
    <s v="Enterprise"/>
    <s v="FinanceHub"/>
    <s v="X828BKY0HD"/>
    <n v="344.37200000000001"/>
    <n v="4"/>
    <n v="0.3"/>
    <n v="-93.472399999999993"/>
    <x v="6"/>
    <n v="437.84440000000001"/>
    <n v="131.35332"/>
  </r>
  <r>
    <n v="7918"/>
    <s v="APJ-2023-100783"/>
    <d v="2023-09-05T00:00:00"/>
    <n v="20230905"/>
    <s v="Warren McGrath"/>
    <s v="Japan"/>
    <s v="Chiba"/>
    <s v="APJ"/>
    <s v="JAPN"/>
    <s v="Huawei"/>
    <x v="93"/>
    <s v="Tech"/>
    <s v="Enterprise"/>
    <s v="ChatBot Plugin"/>
    <s v="EJMG5I030I"/>
    <n v="30.384"/>
    <n v="1"/>
    <n v="0.2"/>
    <n v="3.798"/>
    <x v="15"/>
    <n v="26.585999999999999"/>
    <n v="7.9757999999999996"/>
  </r>
  <r>
    <n v="7919"/>
    <s v="AMER-2021-152513"/>
    <d v="2021-07-04T00:00:00"/>
    <n v="20210704"/>
    <s v="Oliver King"/>
    <s v="United States"/>
    <s v="Seattle"/>
    <s v="AMER"/>
    <s v="NAMER"/>
    <s v="Sysco"/>
    <x v="79"/>
    <s v="Consumer Products"/>
    <s v="Enterprise"/>
    <s v="ContactMatcher"/>
    <s v="X60LI66ZWA"/>
    <n v="22.847999999999999"/>
    <n v="2"/>
    <n v="0.2"/>
    <n v="7.4256000000000002"/>
    <x v="38"/>
    <n v="15.4224"/>
    <n v="4.6267199999999997"/>
  </r>
  <r>
    <n v="7920"/>
    <s v="EMEA-2023-139822"/>
    <d v="2023-09-16T00:00:00"/>
    <n v="20230916"/>
    <s v="Sally Nolan"/>
    <s v="Saudi Arabia"/>
    <s v="Riyadh"/>
    <s v="EMEA"/>
    <s v="MEA"/>
    <s v="Lukoil"/>
    <x v="86"/>
    <s v="Energy"/>
    <s v="Enterprise"/>
    <s v="Marketing Suite - Gold"/>
    <s v="EDM1AZW0RE"/>
    <n v="38.619999999999997"/>
    <n v="2"/>
    <n v="0"/>
    <n v="10.813599999999999"/>
    <x v="15"/>
    <n v="27.806399999999901"/>
    <n v="8.3419199999999698"/>
  </r>
  <r>
    <n v="7922"/>
    <s v="APJ-2023-107713"/>
    <d v="2023-03-14T00:00:00"/>
    <n v="20230314"/>
    <s v="Joanne Davies"/>
    <s v="China"/>
    <s v="Guangzhou"/>
    <s v="APJ"/>
    <s v="APAC"/>
    <s v="Tyson Foods"/>
    <x v="31"/>
    <s v="Consumer Products"/>
    <s v="SMB"/>
    <s v="ContactMatcher"/>
    <s v="DPT3FT3KHB"/>
    <n v="174.3"/>
    <n v="3"/>
    <n v="0"/>
    <n v="81.921000000000006"/>
    <x v="42"/>
    <n v="92.379000000000005"/>
    <n v="27.713699999999999"/>
  </r>
  <r>
    <n v="7923"/>
    <s v="EMEA-2023-134096"/>
    <d v="2023-09-25T00:00:00"/>
    <n v="20230925"/>
    <s v="Tracey Dickens"/>
    <s v="Germany"/>
    <s v="Frankfurt"/>
    <s v="EMEA"/>
    <s v="EU-WEST"/>
    <s v="Mitsubishi"/>
    <x v="82"/>
    <s v="Manufacturing"/>
    <s v="Enterprise"/>
    <s v="Site Analytics"/>
    <s v="3H4K88Z6H5"/>
    <n v="383.96"/>
    <n v="5"/>
    <n v="0.2"/>
    <n v="38.396000000000001"/>
    <x v="15"/>
    <n v="345.563999999999"/>
    <n v="103.66919999999969"/>
  </r>
  <r>
    <n v="7925"/>
    <s v="EMEA-2022-125843"/>
    <d v="2022-08-14T00:00:00"/>
    <n v="20220814"/>
    <s v="Joe Hughes"/>
    <s v="Spain"/>
    <s v="Valencia"/>
    <s v="EMEA"/>
    <s v="EU-WEST"/>
    <s v="J.P. Morgan Chase &amp; Co."/>
    <x v="56"/>
    <s v="Finance"/>
    <s v="SMB"/>
    <s v="ContactMatcher"/>
    <s v="7QADYNCY5W"/>
    <n v="22.32"/>
    <n v="4"/>
    <n v="0"/>
    <n v="10.7136"/>
    <x v="28"/>
    <n v="11.606400000000001"/>
    <n v="3.4819200000000001"/>
  </r>
  <r>
    <n v="7927"/>
    <s v="EMEA-2023-120404"/>
    <d v="2023-11-21T00:00:00"/>
    <n v="20231121"/>
    <s v="Penelope Terry"/>
    <s v="United Kingdom"/>
    <s v="London"/>
    <s v="EMEA"/>
    <s v="UKIR"/>
    <s v="ConocoPhillips"/>
    <x v="75"/>
    <s v="Energy"/>
    <s v="Strategic"/>
    <s v="Data Smasher"/>
    <s v="ZBEDM4X6W2"/>
    <n v="2.97"/>
    <n v="3"/>
    <n v="0"/>
    <n v="1.3365"/>
    <x v="23"/>
    <n v="1.6335"/>
    <n v="0.49004999999999999"/>
  </r>
  <r>
    <n v="7930"/>
    <s v="APJ-2023-167549"/>
    <d v="2023-07-26T00:00:00"/>
    <n v="20230726"/>
    <s v="Felicity Peters"/>
    <s v="Japan"/>
    <s v="Aichi"/>
    <s v="APJ"/>
    <s v="JAPN"/>
    <s v="Carrefour"/>
    <x v="10"/>
    <s v="Retail"/>
    <s v="Enterprise"/>
    <s v="ContactMatcher"/>
    <s v="NW3R05RZEA"/>
    <n v="298.11599999999999"/>
    <n v="6"/>
    <n v="0.3"/>
    <n v="-4.2587999999999999"/>
    <x v="10"/>
    <n v="302.37479999999999"/>
    <n v="90.712440000000001"/>
  </r>
  <r>
    <n v="7931"/>
    <s v="EMEA-2022-120082"/>
    <d v="2022-03-26T00:00:00"/>
    <n v="20220326"/>
    <s v="Elizabeth Young"/>
    <s v="United Kingdom"/>
    <s v="London"/>
    <s v="EMEA"/>
    <s v="UKIR"/>
    <s v="Procter &amp; Gamble"/>
    <x v="16"/>
    <s v="Consumer Products"/>
    <s v="Strategic"/>
    <s v="ChatBot Plugin"/>
    <s v="0OYOJDJ9C3"/>
    <n v="59.52"/>
    <n v="3"/>
    <n v="0"/>
    <n v="17.856000000000002"/>
    <x v="17"/>
    <n v="41.664000000000001"/>
    <n v="12.4992"/>
  </r>
  <r>
    <n v="7932"/>
    <s v="EMEA-2022-168095"/>
    <d v="2022-07-16T00:00:00"/>
    <n v="20220716"/>
    <s v="Sonia Hardacre"/>
    <s v="Belgium"/>
    <s v="Brussels"/>
    <s v="EMEA"/>
    <s v="EU-WEST"/>
    <s v="AmerisourceBergen"/>
    <x v="52"/>
    <s v="Healthcare"/>
    <s v="Strategic"/>
    <s v="FinanceHub"/>
    <s v="VWMJ8B21DG"/>
    <n v="230.28"/>
    <n v="3"/>
    <n v="0.2"/>
    <n v="23.027999999999999"/>
    <x v="16"/>
    <n v="207.25200000000001"/>
    <n v="62.175600000000003"/>
  </r>
  <r>
    <n v="7934"/>
    <s v="AMER-2023-166093"/>
    <d v="2023-08-18T00:00:00"/>
    <n v="20230818"/>
    <s v="Joseph White"/>
    <s v="United States"/>
    <s v="Detroit"/>
    <s v="AMER"/>
    <s v="NAMER"/>
    <s v="Abbott Laboratories"/>
    <x v="26"/>
    <s v="Healthcare"/>
    <s v="Strategic"/>
    <s v="SaaS Connector Pack - Gold"/>
    <s v="8G7GUGXM74"/>
    <n v="23.36"/>
    <n v="2"/>
    <n v="0"/>
    <n v="11.68"/>
    <x v="43"/>
    <n v="11.68"/>
    <n v="3.504"/>
  </r>
  <r>
    <n v="7941"/>
    <s v="AMER-2022-146325"/>
    <d v="2022-12-15T00:00:00"/>
    <n v="20221215"/>
    <s v="Joe Ross"/>
    <s v="United States"/>
    <s v="Seattle"/>
    <s v="AMER"/>
    <s v="NAMER"/>
    <s v="Wells Fargo"/>
    <x v="9"/>
    <s v="Finance"/>
    <s v="Strategic"/>
    <s v="FinanceHub"/>
    <s v="RU83SQ5JJG"/>
    <n v="81.424000000000007"/>
    <n v="2"/>
    <n v="0.2"/>
    <n v="-9.1601999999999997"/>
    <x v="5"/>
    <n v="90.584199999999996"/>
    <n v="27.175259999999998"/>
  </r>
  <r>
    <n v="7943"/>
    <s v="APJ-2023-134194"/>
    <d v="2023-12-26T00:00:00"/>
    <n v="20231226"/>
    <s v="William Robertson"/>
    <s v="Japan"/>
    <s v="Aichi"/>
    <s v="APJ"/>
    <s v="JAPN"/>
    <s v="General Electric"/>
    <x v="89"/>
    <s v="Finance"/>
    <s v="SMB"/>
    <s v="ContactMatcher"/>
    <s v="91H378VKL2"/>
    <n v="39.582000000000001"/>
    <n v="9"/>
    <n v="0.8"/>
    <n v="-59.372999999999998"/>
    <x v="22"/>
    <n v="98.954999999999998"/>
    <n v="29.686499999999999"/>
  </r>
  <r>
    <n v="7948"/>
    <s v="APJ-2020-131009"/>
    <d v="2020-03-01T00:00:00"/>
    <n v="20200301"/>
    <s v="Benjamin Hughes"/>
    <s v="Japan"/>
    <s v="Shizuoka"/>
    <s v="APJ"/>
    <s v="JAPN"/>
    <s v="Apple"/>
    <x v="73"/>
    <s v="Tech"/>
    <s v="SMB"/>
    <s v="Storage"/>
    <s v="6VOG0TZLB5"/>
    <n v="18.84"/>
    <n v="5"/>
    <n v="0.2"/>
    <n v="-3.5325000000000002"/>
    <x v="34"/>
    <n v="22.372499999999999"/>
    <n v="6.7117499999999994"/>
  </r>
  <r>
    <n v="7952"/>
    <s v="EMEA-2021-145814"/>
    <d v="2021-11-19T00:00:00"/>
    <n v="20211119"/>
    <s v="Jan Watson"/>
    <s v="United Kingdom"/>
    <s v="London"/>
    <s v="EMEA"/>
    <s v="UKIR"/>
    <s v="Valero Energy"/>
    <x v="37"/>
    <s v="Energy"/>
    <s v="SMB"/>
    <s v="ContactMatcher"/>
    <s v="L29XL69H7G"/>
    <n v="5.984"/>
    <n v="2"/>
    <n v="0.2"/>
    <n v="2.2440000000000002"/>
    <x v="6"/>
    <n v="3.73999999999999"/>
    <n v="1.121999999999997"/>
  </r>
  <r>
    <n v="7954"/>
    <s v="APJ-2020-138359"/>
    <d v="2020-04-01T00:00:00"/>
    <n v="20200401"/>
    <s v="Penelope Terry"/>
    <s v="South Korea"/>
    <s v="Gwangju"/>
    <s v="APJ"/>
    <s v="APAC"/>
    <s v="ConocoPhillips"/>
    <x v="75"/>
    <s v="Energy"/>
    <s v="Strategic"/>
    <s v="Marketing Suite - Gold"/>
    <s v="25X2DKWUML"/>
    <n v="66.959999999999994"/>
    <n v="4"/>
    <n v="0"/>
    <n v="2.6783999999999999"/>
    <x v="41"/>
    <n v="64.281599999999997"/>
    <n v="19.284479999999999"/>
  </r>
  <r>
    <n v="7956"/>
    <s v="AMER-2023-131807"/>
    <d v="2023-10-06T00:00:00"/>
    <n v="20231006"/>
    <s v="Jennifer Dowd"/>
    <s v="United States"/>
    <s v="Springfield"/>
    <s v="AMER"/>
    <s v="NAMER"/>
    <s v="Gazprom"/>
    <x v="45"/>
    <s v="Energy"/>
    <s v="Strategic"/>
    <s v="FinanceHub"/>
    <s v="7S7P0EM915"/>
    <n v="435.16800000000001"/>
    <n v="4"/>
    <n v="0.2"/>
    <n v="-59.835599999999999"/>
    <x v="13"/>
    <n v="495.00360000000001"/>
    <n v="148.50108"/>
  </r>
  <r>
    <n v="7962"/>
    <s v="EMEA-2023-104864"/>
    <d v="2023-11-19T00:00:00"/>
    <n v="20231119"/>
    <s v="Melanie Young"/>
    <s v="Germany"/>
    <s v="Mannheim"/>
    <s v="EMEA"/>
    <s v="EU-WEST"/>
    <s v="Daimler"/>
    <x v="34"/>
    <s v="Transportation"/>
    <s v="Strategic"/>
    <s v="Marketing Suite - Gold"/>
    <s v="S81L9SNEHF"/>
    <n v="81.36"/>
    <n v="5"/>
    <n v="0.2"/>
    <n v="-19.323"/>
    <x v="23"/>
    <n v="100.682999999999"/>
    <n v="30.204899999999697"/>
  </r>
  <r>
    <n v="7967"/>
    <s v="AMER-2021-138219"/>
    <d v="2021-03-23T00:00:00"/>
    <n v="20210323"/>
    <s v="Dominic Bell"/>
    <s v="United States"/>
    <s v="New York City"/>
    <s v="AMER"/>
    <s v="NAMER"/>
    <s v="Mitsubishi"/>
    <x v="82"/>
    <s v="Manufacturing"/>
    <s v="Strategic"/>
    <s v="Support"/>
    <s v="2E18PW5GLZ"/>
    <n v="33.36"/>
    <n v="4"/>
    <n v="0"/>
    <n v="16.68"/>
    <x v="29"/>
    <n v="16.68"/>
    <n v="5.0039999999999996"/>
  </r>
  <r>
    <n v="7968"/>
    <s v="EMEA-2022-157707"/>
    <d v="2022-10-11T00:00:00"/>
    <n v="20221011"/>
    <s v="Warren Reid"/>
    <s v="Russia"/>
    <s v="Moscow"/>
    <s v="EMEA"/>
    <s v="EU-EAST"/>
    <s v="Wells Fargo"/>
    <x v="9"/>
    <s v="Finance"/>
    <s v="Strategic"/>
    <s v="Marketing Suite"/>
    <s v="L2JQ34QKNV"/>
    <n v="90.882000000000005"/>
    <n v="3"/>
    <n v="0.7"/>
    <n v="-190.85220000000001"/>
    <x v="32"/>
    <n v="281.73419999999999"/>
    <n v="84.520259999999993"/>
  </r>
  <r>
    <n v="7971"/>
    <s v="EMEA-2021-126753"/>
    <d v="2021-08-16T00:00:00"/>
    <n v="20210816"/>
    <s v="Blake Campbell"/>
    <s v="France"/>
    <s v="Paris"/>
    <s v="EMEA"/>
    <s v="EU-WEST"/>
    <s v="AT&amp;T"/>
    <x v="60"/>
    <s v="Communications"/>
    <s v="Strategic"/>
    <s v="Site Analytics"/>
    <s v="EEM2XX7C5R"/>
    <n v="519.79200000000003"/>
    <n v="4"/>
    <n v="0.4"/>
    <n v="-112.6216"/>
    <x v="37"/>
    <n v="632.41359999999997"/>
    <n v="189.72407999999999"/>
  </r>
  <r>
    <n v="7978"/>
    <s v="EMEA-2020-166051"/>
    <d v="2020-05-31T00:00:00"/>
    <n v="20200531"/>
    <s v="Kimberly Harris"/>
    <s v="Ukraine"/>
    <s v="Kyiv"/>
    <s v="EMEA"/>
    <s v="EU-EAST"/>
    <s v="Intel"/>
    <x v="14"/>
    <s v="Tech"/>
    <s v="SMB"/>
    <s v="Site Analytics"/>
    <s v="B80SF5WOG7"/>
    <n v="659.97"/>
    <n v="3"/>
    <n v="0"/>
    <n v="197.99100000000001"/>
    <x v="8"/>
    <n v="461.97899999999998"/>
    <n v="138.59369999999998"/>
  </r>
  <r>
    <n v="7980"/>
    <s v="AMER-2021-113040"/>
    <d v="2021-08-27T00:00:00"/>
    <n v="20210827"/>
    <s v="Samantha Hardacre"/>
    <s v="United States"/>
    <s v="New York City"/>
    <s v="AMER"/>
    <s v="NAMER"/>
    <s v="Apple"/>
    <x v="73"/>
    <s v="Tech"/>
    <s v="Enterprise"/>
    <s v="ContactMatcher"/>
    <s v="5WKIUAQLZ1"/>
    <n v="5.1040000000000001"/>
    <n v="1"/>
    <n v="0.2"/>
    <n v="1.6588000000000001"/>
    <x v="37"/>
    <n v="3.4451999999999998"/>
    <n v="1.0335599999999998"/>
  </r>
  <r>
    <n v="7981"/>
    <s v="APJ-2020-103800"/>
    <d v="2020-01-04T00:00:00"/>
    <n v="20200104"/>
    <s v="Brian Dickens"/>
    <s v="Japan"/>
    <s v="Tokyo"/>
    <s v="APJ"/>
    <s v="JAPN"/>
    <s v="Siemens"/>
    <x v="13"/>
    <s v="Manufacturing"/>
    <s v="SMB"/>
    <s v="Support"/>
    <s v="730VUNTJF5"/>
    <n v="16.448"/>
    <n v="2"/>
    <n v="0.2"/>
    <n v="5.5511999999999997"/>
    <x v="46"/>
    <n v="10.896800000000001"/>
    <n v="3.2690399999999999"/>
  </r>
  <r>
    <n v="7982"/>
    <s v="AMER-2020-113383"/>
    <d v="2020-09-10T00:00:00"/>
    <n v="20200910"/>
    <s v="Luke Bower"/>
    <s v="Argentina"/>
    <s v="Mendoza"/>
    <s v="AMER"/>
    <s v="LATAM"/>
    <s v="Costco Wholesale"/>
    <x v="11"/>
    <s v="Retail"/>
    <s v="SMB"/>
    <s v="OneView"/>
    <s v="AKAZVE9KWK"/>
    <n v="81.92"/>
    <n v="4"/>
    <n v="0"/>
    <n v="22.118400000000001"/>
    <x v="30"/>
    <n v="59.801600000000001"/>
    <n v="17.940480000000001"/>
  </r>
  <r>
    <n v="7984"/>
    <s v="APJ-2023-152499"/>
    <d v="2023-01-23T00:00:00"/>
    <n v="20230123"/>
    <s v="Maria James"/>
    <s v="Australia"/>
    <s v="Sydney"/>
    <s v="APJ"/>
    <s v="ANZ"/>
    <s v="Allianz"/>
    <x v="65"/>
    <s v="Finance"/>
    <s v="Strategic"/>
    <s v="Storage"/>
    <s v="ZQSNPFOQZO"/>
    <n v="15.12"/>
    <n v="5"/>
    <n v="0.2"/>
    <n v="4.9139999999999997"/>
    <x v="44"/>
    <n v="10.206"/>
    <n v="3.0617999999999999"/>
  </r>
  <r>
    <n v="7986"/>
    <s v="AMER-2022-151498"/>
    <d v="2022-04-22T00:00:00"/>
    <n v="20220422"/>
    <s v="Gordon McLean"/>
    <s v="Canada"/>
    <s v="Toronto"/>
    <s v="AMER"/>
    <s v="NAMER"/>
    <s v="Verizon Communications"/>
    <x v="32"/>
    <s v="Communications"/>
    <s v="SMB"/>
    <s v="ContactMatcher"/>
    <s v="IFFL8UL17T"/>
    <n v="8.32"/>
    <n v="5"/>
    <n v="0.2"/>
    <n v="2.8079999999999998"/>
    <x v="25"/>
    <n v="5.5119999999999996"/>
    <n v="1.6535999999999997"/>
  </r>
  <r>
    <n v="7987"/>
    <s v="EMEA-2022-137939"/>
    <d v="2022-07-21T00:00:00"/>
    <n v="20220721"/>
    <s v="Trevor Simpson"/>
    <s v="United Kingdom"/>
    <s v="Newcastle"/>
    <s v="EMEA"/>
    <s v="UKIR"/>
    <s v="Pemex"/>
    <x v="18"/>
    <s v="Energy"/>
    <s v="SMB"/>
    <s v="Site Analytics"/>
    <s v="NI84YWX0QC"/>
    <n v="89.95"/>
    <n v="5"/>
    <n v="0"/>
    <n v="43.176000000000002"/>
    <x v="16"/>
    <n v="46.774000000000001"/>
    <n v="14.0322"/>
  </r>
  <r>
    <n v="7988"/>
    <s v="EMEA-2022-117793"/>
    <d v="2022-08-24T00:00:00"/>
    <n v="20220824"/>
    <s v="Amelia Campbell"/>
    <s v="Italy"/>
    <s v="Bologna"/>
    <s v="EMEA"/>
    <s v="EU"/>
    <s v="Glencore"/>
    <x v="15"/>
    <s v="Misc"/>
    <s v="Enterprise"/>
    <s v="FinanceHub"/>
    <s v="KKOEGH3MAL"/>
    <n v="25.2"/>
    <n v="4"/>
    <n v="0"/>
    <n v="11.592000000000001"/>
    <x v="28"/>
    <n v="13.607999999999899"/>
    <n v="4.0823999999999696"/>
  </r>
  <r>
    <n v="7992"/>
    <s v="EMEA-2022-133872"/>
    <d v="2022-06-15T00:00:00"/>
    <n v="20220615"/>
    <s v="Lauren Ellison"/>
    <s v="Germany"/>
    <s v="Leipzig"/>
    <s v="EMEA"/>
    <s v="EU-WEST"/>
    <s v="Allianz"/>
    <x v="65"/>
    <s v="Finance"/>
    <s v="SMB"/>
    <s v="ContactMatcher"/>
    <s v="IRTYNIAXR1"/>
    <n v="39.936"/>
    <n v="4"/>
    <n v="0.7"/>
    <n v="-26.623999999999999"/>
    <x v="1"/>
    <n v="66.56"/>
    <n v="19.968"/>
  </r>
  <r>
    <n v="7994"/>
    <s v="EMEA-2021-165743"/>
    <d v="2021-11-20T00:00:00"/>
    <n v="20211120"/>
    <s v="Alison Miller"/>
    <s v="Russia"/>
    <s v="St Petersburg"/>
    <s v="EMEA"/>
    <s v="EU-EAST"/>
    <s v="HSBC Holdings"/>
    <x v="77"/>
    <s v="Finance"/>
    <s v="SMB"/>
    <s v="ContactMatcher"/>
    <s v="W6XSNVSG3L"/>
    <n v="4.8959999999999999"/>
    <n v="3"/>
    <n v="0.7"/>
    <n v="-3.4272"/>
    <x v="6"/>
    <n v="8.3231999999999999"/>
    <n v="2.4969600000000001"/>
  </r>
  <r>
    <n v="7997"/>
    <s v="AMER-2023-105998"/>
    <d v="2023-11-04T00:00:00"/>
    <n v="20231104"/>
    <s v="Cameron Oliver"/>
    <s v="United States"/>
    <s v="Seattle"/>
    <s v="AMER"/>
    <s v="NAMER"/>
    <s v="UnitedHealth Group"/>
    <x v="81"/>
    <s v="Healthcare"/>
    <s v="Enterprise"/>
    <s v="Data Smasher"/>
    <s v="ABOY73OZE2"/>
    <n v="199.75"/>
    <n v="5"/>
    <n v="0"/>
    <n v="87.89"/>
    <x v="23"/>
    <n v="111.86"/>
    <n v="33.558"/>
  </r>
  <r>
    <n v="7999"/>
    <s v="AMER-2020-148194"/>
    <d v="2020-05-04T00:00:00"/>
    <n v="20200504"/>
    <s v="Kevin Wilkins"/>
    <s v="Canada"/>
    <s v="Toronto"/>
    <s v="AMER"/>
    <s v="NAMER"/>
    <s v="Lowes"/>
    <x v="71"/>
    <s v="Retail"/>
    <s v="Strategic"/>
    <s v="SaaS Connector Pack"/>
    <s v="PWMCT4KYZQ"/>
    <n v="12.18"/>
    <n v="7"/>
    <n v="0"/>
    <n v="3.8976000000000002"/>
    <x v="8"/>
    <n v="8.2823999999999902"/>
    <n v="2.4847199999999972"/>
  </r>
  <r>
    <n v="8001"/>
    <s v="EMEA-2021-151407"/>
    <d v="2021-11-08T00:00:00"/>
    <n v="20211108"/>
    <s v="Emily Ogden"/>
    <s v="Netherlands"/>
    <s v="Rotterdam"/>
    <s v="EMEA"/>
    <s v="EU-WEST"/>
    <s v="Cigna"/>
    <x v="69"/>
    <s v="Healthcare"/>
    <s v="SMB"/>
    <s v="Site Analytics"/>
    <s v="HDT64D0I61"/>
    <n v="263.95999999999998"/>
    <n v="4"/>
    <n v="0"/>
    <n v="76.548400000000001"/>
    <x v="6"/>
    <n v="187.411599999999"/>
    <n v="56.223479999999697"/>
  </r>
  <r>
    <n v="8002"/>
    <s v="AMER-2021-110870"/>
    <d v="2021-12-12T00:00:00"/>
    <n v="20211212"/>
    <s v="Alison Davidson"/>
    <s v="United States"/>
    <s v="New York City"/>
    <s v="AMER"/>
    <s v="NAMER"/>
    <s v="Fannie Mae"/>
    <x v="27"/>
    <s v="Finance"/>
    <s v="SMB"/>
    <s v="Data Smasher"/>
    <s v="9Z7QR9O3JF"/>
    <n v="299.94"/>
    <n v="6"/>
    <n v="0"/>
    <n v="128.9742"/>
    <x v="14"/>
    <n v="170.9658"/>
    <n v="51.289740000000002"/>
  </r>
  <r>
    <n v="8004"/>
    <s v="APJ-2020-143210"/>
    <d v="2020-12-01T00:00:00"/>
    <n v="20201201"/>
    <s v="Jane Manning"/>
    <s v="South Korea"/>
    <s v="Incheon"/>
    <s v="APJ"/>
    <s v="APAC"/>
    <s v="United Parcel Service"/>
    <x v="66"/>
    <s v="Transportation"/>
    <s v="SMB"/>
    <s v="Site Analytics"/>
    <s v="L20T8540A1"/>
    <n v="271.89999999999998"/>
    <n v="2"/>
    <n v="0"/>
    <n v="78.850999999999999"/>
    <x v="20"/>
    <n v="193.04899999999901"/>
    <n v="57.914699999999698"/>
  </r>
  <r>
    <n v="8007"/>
    <s v="AMER-2022-139808"/>
    <d v="2022-10-08T00:00:00"/>
    <n v="20221008"/>
    <s v="Connor Roberts"/>
    <s v="Canada"/>
    <s v="Hamilton"/>
    <s v="AMER"/>
    <s v="NAMER"/>
    <s v="PepsiCo"/>
    <x v="88"/>
    <s v="Consumer Products"/>
    <s v="SMB"/>
    <s v="Storage"/>
    <s v="IIHOI4PZPI"/>
    <n v="93.36"/>
    <n v="12"/>
    <n v="0"/>
    <n v="0.93359999999999999"/>
    <x v="32"/>
    <n v="92.426400000000001"/>
    <n v="27.727920000000001"/>
  </r>
  <r>
    <n v="8008"/>
    <s v="APJ-2021-110863"/>
    <d v="2021-11-17T00:00:00"/>
    <n v="20211117"/>
    <s v="Jane Manning"/>
    <s v="Singapore"/>
    <s v="Singapore"/>
    <s v="APJ"/>
    <s v="APAC"/>
    <s v="United Parcel Service"/>
    <x v="66"/>
    <s v="Transportation"/>
    <s v="SMB"/>
    <s v="Marketing Suite - Gold"/>
    <s v="YSK9JD4G84"/>
    <n v="541.24"/>
    <n v="4"/>
    <n v="0"/>
    <n v="5.4123999999999999"/>
    <x v="6"/>
    <n v="535.82759999999996"/>
    <n v="160.74827999999999"/>
  </r>
  <r>
    <n v="8011"/>
    <s v="EMEA-2020-127859"/>
    <d v="2020-03-17T00:00:00"/>
    <n v="20200317"/>
    <s v="Pippa Hunter"/>
    <s v="France"/>
    <s v="Paris"/>
    <s v="EMEA"/>
    <s v="EU-WEST"/>
    <s v="Samsung Electronics"/>
    <x v="19"/>
    <s v="Tech"/>
    <s v="Strategic"/>
    <s v="Support"/>
    <s v="2N1931BXM1"/>
    <n v="126.624"/>
    <n v="6"/>
    <n v="0.2"/>
    <n v="41.152799999999999"/>
    <x v="34"/>
    <n v="85.471199999999996"/>
    <n v="25.641359999999999"/>
  </r>
  <r>
    <n v="8012"/>
    <s v="EMEA-2021-136427"/>
    <d v="2021-06-20T00:00:00"/>
    <n v="20210620"/>
    <s v="Amelia Chapman"/>
    <s v="Russia"/>
    <s v="St Petersburg"/>
    <s v="EMEA"/>
    <s v="EU-EAST"/>
    <s v="Bosch"/>
    <x v="76"/>
    <s v="Tech"/>
    <s v="SMB"/>
    <s v="Site Analytics"/>
    <s v="PT2X7ZSBDS"/>
    <n v="125.944"/>
    <n v="7"/>
    <n v="0.2"/>
    <n v="15.743"/>
    <x v="40"/>
    <n v="110.20099999999999"/>
    <n v="33.060299999999998"/>
  </r>
  <r>
    <n v="8013"/>
    <s v="EMEA-2023-120138"/>
    <d v="2023-05-26T00:00:00"/>
    <n v="20230526"/>
    <s v="Sue Miller"/>
    <s v="United Kingdom"/>
    <s v="London"/>
    <s v="EMEA"/>
    <s v="UKIR"/>
    <s v="Cisco Systems"/>
    <x v="42"/>
    <s v="Tech"/>
    <s v="SMB"/>
    <s v="ContactMatcher"/>
    <s v="X7L18M8WLT"/>
    <n v="663.92"/>
    <n v="5"/>
    <n v="0.2"/>
    <n v="207.47499999999999"/>
    <x v="24"/>
    <n v="456.44499999999903"/>
    <n v="136.9334999999997"/>
  </r>
  <r>
    <n v="8017"/>
    <s v="AMER-2020-131870"/>
    <d v="2020-09-09T00:00:00"/>
    <n v="20200909"/>
    <s v="David Murray"/>
    <s v="Mexico"/>
    <s v="Mexico City"/>
    <s v="AMER"/>
    <s v="LATAM"/>
    <s v="Samsung Electronics"/>
    <x v="19"/>
    <s v="Tech"/>
    <s v="Enterprise"/>
    <s v="SaaS Connector Pack"/>
    <s v="DAUH5NR5KX"/>
    <n v="60.671999999999997"/>
    <n v="6"/>
    <n v="0.2"/>
    <n v="12.892799999999999"/>
    <x v="30"/>
    <n v="47.779199999999904"/>
    <n v="14.333759999999971"/>
  </r>
  <r>
    <n v="8019"/>
    <s v="AMER-2023-114804"/>
    <d v="2023-10-18T00:00:00"/>
    <n v="20231018"/>
    <s v="Colin Bell"/>
    <s v="United States"/>
    <s v="Omaha"/>
    <s v="AMER"/>
    <s v="NAMER"/>
    <s v="Enel"/>
    <x v="78"/>
    <s v="Energy"/>
    <s v="Strategic"/>
    <s v="Site Analytics"/>
    <s v="KBK9JMD21W"/>
    <n v="52.792000000000002"/>
    <n v="1"/>
    <n v="0.2"/>
    <n v="4.6193"/>
    <x v="13"/>
    <n v="48.172699999999999"/>
    <n v="14.451809999999998"/>
  </r>
  <r>
    <n v="8020"/>
    <s v="EMEA-2023-167227"/>
    <d v="2023-11-03T00:00:00"/>
    <n v="20231103"/>
    <s v="Stewart Marshall"/>
    <s v="Poland"/>
    <s v="Warsaw"/>
    <s v="EMEA"/>
    <s v="EU-WEST"/>
    <s v="Daimler"/>
    <x v="34"/>
    <s v="Transportation"/>
    <s v="SMB"/>
    <s v="OneView"/>
    <s v="6GLTNWXSH6"/>
    <n v="83.9"/>
    <n v="10"/>
    <n v="0"/>
    <n v="20.975000000000001"/>
    <x v="23"/>
    <n v="62.924999999999997"/>
    <n v="18.877499999999998"/>
  </r>
  <r>
    <n v="8022"/>
    <s v="APJ-2020-129189"/>
    <d v="2020-07-21T00:00:00"/>
    <n v="20200721"/>
    <s v="Paul Martin"/>
    <s v="Japan"/>
    <s v="Aichi"/>
    <s v="APJ"/>
    <s v="JAPN"/>
    <s v="BNP Paribas"/>
    <x v="3"/>
    <s v="Finance"/>
    <s v="Strategic"/>
    <s v="OneView"/>
    <s v="QFTCHUVLXI"/>
    <n v="4.992"/>
    <n v="3"/>
    <n v="0.8"/>
    <n v="-12.979200000000001"/>
    <x v="39"/>
    <n v="17.9712"/>
    <n v="5.3913599999999997"/>
  </r>
  <r>
    <n v="8026"/>
    <s v="EMEA-2021-132465"/>
    <d v="2021-09-11T00:00:00"/>
    <n v="20210911"/>
    <s v="Sebastian Young"/>
    <s v="United Kingdom"/>
    <s v="London"/>
    <s v="EMEA"/>
    <s v="UKIR"/>
    <s v="Volkswagen"/>
    <x v="58"/>
    <s v="Manufacturing"/>
    <s v="Strategic"/>
    <s v="SaaS Connector Pack"/>
    <s v="KKGJEBSWIO"/>
    <n v="210.68"/>
    <n v="2"/>
    <n v="0"/>
    <n v="50.563200000000002"/>
    <x v="11"/>
    <n v="160.11680000000001"/>
    <n v="48.035040000000002"/>
  </r>
  <r>
    <n v="8030"/>
    <s v="APJ-2022-166373"/>
    <d v="2022-10-22T00:00:00"/>
    <n v="20221022"/>
    <s v="John Dyer"/>
    <s v="Japan"/>
    <s v="Osaka"/>
    <s v="APJ"/>
    <s v="JAPN"/>
    <s v="BMW"/>
    <x v="62"/>
    <s v="Manufacturing"/>
    <s v="SMB"/>
    <s v="Data Smasher"/>
    <s v="DCXKIGJPT3"/>
    <n v="106.08"/>
    <n v="6"/>
    <n v="0.2"/>
    <n v="-9.282"/>
    <x v="32"/>
    <n v="115.36199999999999"/>
    <n v="34.608599999999996"/>
  </r>
  <r>
    <n v="8031"/>
    <s v="APJ-2022-158806"/>
    <d v="2022-01-07T00:00:00"/>
    <n v="20220107"/>
    <s v="Amy Edmunds"/>
    <s v="Japan"/>
    <s v="Fukuoka"/>
    <s v="APJ"/>
    <s v="JAPN"/>
    <s v="Goldman Sachs Group"/>
    <x v="70"/>
    <s v="Finance"/>
    <s v="SMB"/>
    <s v="SaaS Connector Pack"/>
    <s v="3F6NA2BZ28"/>
    <n v="23.076000000000001"/>
    <n v="3"/>
    <n v="0.6"/>
    <n v="-10.9611"/>
    <x v="12"/>
    <n v="34.037100000000002"/>
    <n v="10.211130000000001"/>
  </r>
  <r>
    <n v="8033"/>
    <s v="APJ-2021-119690"/>
    <d v="2021-06-25T00:00:00"/>
    <n v="20210625"/>
    <s v="Donna Hemmings"/>
    <s v="Japan"/>
    <s v="Tokyo"/>
    <s v="APJ"/>
    <s v="JAPN"/>
    <s v="Engie"/>
    <x v="4"/>
    <s v="Energy"/>
    <s v="SMB"/>
    <s v="Support"/>
    <s v="YJDKWV3BR0"/>
    <n v="47.951999999999998"/>
    <n v="3"/>
    <n v="0.2"/>
    <n v="16.183800000000002"/>
    <x v="40"/>
    <n v="31.768199999999901"/>
    <n v="9.5304599999999695"/>
  </r>
  <r>
    <n v="8037"/>
    <s v="APJ-2021-153738"/>
    <d v="2021-09-20T00:00:00"/>
    <n v="20210920"/>
    <s v="Carol Campbell"/>
    <s v="South Korea"/>
    <s v="Daegu"/>
    <s v="APJ"/>
    <s v="APAC"/>
    <s v="Home Depot"/>
    <x v="8"/>
    <s v="Retail"/>
    <s v="SMB"/>
    <s v="ContactMatcher"/>
    <s v="AO7N91L3CW"/>
    <n v="37.68"/>
    <n v="6"/>
    <n v="0"/>
    <n v="16.956"/>
    <x v="11"/>
    <n v="20.724"/>
    <n v="6.2172000000000001"/>
  </r>
  <r>
    <n v="8038"/>
    <s v="EMEA-2023-169012"/>
    <d v="2023-07-11T00:00:00"/>
    <n v="20230711"/>
    <s v="Stephen Robertson"/>
    <s v="Finland"/>
    <s v="Espoo"/>
    <s v="EMEA"/>
    <s v="NOR"/>
    <s v="Allianz"/>
    <x v="65"/>
    <s v="Finance"/>
    <s v="Strategic"/>
    <s v="OneView"/>
    <s v="2L7I208MBF"/>
    <n v="41.91"/>
    <n v="3"/>
    <n v="0"/>
    <n v="10.896599999999999"/>
    <x v="10"/>
    <n v="31.013399999999901"/>
    <n v="9.3040199999999693"/>
  </r>
  <r>
    <n v="8039"/>
    <s v="AMER-2023-109393"/>
    <d v="2023-07-01T00:00:00"/>
    <n v="20230701"/>
    <s v="Max James"/>
    <s v="United States"/>
    <s v="New York City"/>
    <s v="AMER"/>
    <s v="NAMER"/>
    <s v="Mitsubishi"/>
    <x v="82"/>
    <s v="Manufacturing"/>
    <s v="SMB"/>
    <s v="Marketing Suite"/>
    <s v="YR3L7FVHBH"/>
    <n v="435.99900000000002"/>
    <n v="3"/>
    <n v="0.15"/>
    <n v="5.1294000000000004"/>
    <x v="10"/>
    <n v="430.86959999999999"/>
    <n v="129.26087999999999"/>
  </r>
  <r>
    <n v="8040"/>
    <s v="AMER-2023-121489"/>
    <d v="2023-08-22T00:00:00"/>
    <n v="20230822"/>
    <s v="Katherine Manning"/>
    <s v="Canada"/>
    <s v="Toronto"/>
    <s v="AMER"/>
    <s v="NAMER"/>
    <s v="Lukoil"/>
    <x v="86"/>
    <s v="Energy"/>
    <s v="Strategic"/>
    <s v="FinanceHub"/>
    <s v="KTOA5C9AOJ"/>
    <n v="388.70400000000001"/>
    <n v="6"/>
    <n v="0.2"/>
    <n v="38.870399999999997"/>
    <x v="43"/>
    <n v="349.83359999999999"/>
    <n v="104.95008"/>
  </r>
  <r>
    <n v="8043"/>
    <s v="APJ-2023-133081"/>
    <d v="2023-03-12T00:00:00"/>
    <n v="20230312"/>
    <s v="Oliver Coleman"/>
    <s v="South Korea"/>
    <s v="Seoul"/>
    <s v="APJ"/>
    <s v="APAC"/>
    <s v="Panasonic"/>
    <x v="97"/>
    <s v="Tech"/>
    <s v="Enterprise"/>
    <s v="Data Smasher"/>
    <s v="LWXCYS32DS"/>
    <n v="63.88"/>
    <n v="4"/>
    <n v="0"/>
    <n v="24.9132"/>
    <x v="42"/>
    <n v="38.966799999999999"/>
    <n v="11.69004"/>
  </r>
  <r>
    <n v="8045"/>
    <s v="EMEA-2023-165008"/>
    <d v="2023-09-16T00:00:00"/>
    <n v="20230916"/>
    <s v="Nathan Lambert"/>
    <s v="Turkey"/>
    <s v="Istanbul"/>
    <s v="EMEA"/>
    <s v="MEA"/>
    <s v="Prudential Financial"/>
    <x v="43"/>
    <s v="Finance"/>
    <s v="SMB"/>
    <s v="ContactMatcher"/>
    <s v="5O2IVLWXQ0"/>
    <n v="295.05599999999998"/>
    <n v="9"/>
    <n v="0.2"/>
    <n v="106.95780000000001"/>
    <x v="15"/>
    <n v="188.098199999999"/>
    <n v="56.4294599999997"/>
  </r>
  <r>
    <n v="8046"/>
    <s v="EMEA-2022-145611"/>
    <d v="2022-09-21T00:00:00"/>
    <n v="20220921"/>
    <s v="Steven Coleman"/>
    <s v="United Kingdom"/>
    <s v="London"/>
    <s v="EMEA"/>
    <s v="UKIR"/>
    <s v="American Express"/>
    <x v="55"/>
    <s v="Finance"/>
    <s v="SMB"/>
    <s v="OneView"/>
    <s v="MK5E5L48WC"/>
    <n v="393.25"/>
    <n v="5"/>
    <n v="0"/>
    <n v="129.77250000000001"/>
    <x v="21"/>
    <n v="263.477499999999"/>
    <n v="79.043249999999702"/>
  </r>
  <r>
    <n v="8047"/>
    <s v="AMER-2022-113600"/>
    <d v="2022-12-16T00:00:00"/>
    <n v="20221216"/>
    <s v="Harry Mills"/>
    <s v="Mexico"/>
    <s v="Guadalajara"/>
    <s v="AMER"/>
    <s v="LATAM"/>
    <s v="Bosch"/>
    <x v="76"/>
    <s v="Tech"/>
    <s v="SMB"/>
    <s v="ContactMatcher"/>
    <s v="GIO7FLEJ3A"/>
    <n v="2.214"/>
    <n v="3"/>
    <n v="0.7"/>
    <n v="-1.476"/>
    <x v="5"/>
    <n v="3.69"/>
    <n v="1.107"/>
  </r>
  <r>
    <n v="8048"/>
    <s v="EMEA-2023-130834"/>
    <d v="2023-11-04T00:00:00"/>
    <n v="20231104"/>
    <s v="Amelia Chapman"/>
    <s v="Sweden"/>
    <s v="Stockholm"/>
    <s v="EMEA"/>
    <s v="NOR"/>
    <s v="Bosch"/>
    <x v="76"/>
    <s v="Tech"/>
    <s v="SMB"/>
    <s v="Support"/>
    <s v="X7PF25MB8M"/>
    <n v="16.271999999999998"/>
    <n v="3"/>
    <n v="0.2"/>
    <n v="5.2884000000000002"/>
    <x v="23"/>
    <n v="10.983599999999999"/>
    <n v="3.2950799999999996"/>
  </r>
  <r>
    <n v="8049"/>
    <s v="EMEA-2022-168543"/>
    <d v="2022-07-04T00:00:00"/>
    <n v="20220704"/>
    <s v="Phil Dowd"/>
    <s v="United Kingdom"/>
    <s v="London"/>
    <s v="EMEA"/>
    <s v="UKIR"/>
    <s v="AT&amp;T"/>
    <x v="60"/>
    <s v="Communications"/>
    <s v="Strategic"/>
    <s v="OneView"/>
    <s v="6YWWS0Z929"/>
    <n v="706.86"/>
    <n v="7"/>
    <n v="0"/>
    <n v="197.92080000000001"/>
    <x v="16"/>
    <n v="508.93920000000003"/>
    <n v="152.68176"/>
  </r>
  <r>
    <n v="8050"/>
    <s v="EMEA-2020-144974"/>
    <d v="2020-09-26T00:00:00"/>
    <n v="20200926"/>
    <s v="Stewart Vance"/>
    <s v="France"/>
    <s v="Paris"/>
    <s v="EMEA"/>
    <s v="EU-WEST"/>
    <s v="Huawei"/>
    <x v="93"/>
    <s v="Tech"/>
    <s v="Strategic"/>
    <s v="ContactMatcher"/>
    <s v="YR84KV829X"/>
    <n v="5.97"/>
    <n v="5"/>
    <n v="0.7"/>
    <n v="-4.577"/>
    <x v="30"/>
    <n v="10.547000000000001"/>
    <n v="3.1640999999999999"/>
  </r>
  <r>
    <n v="8053"/>
    <s v="EMEA-2020-109904"/>
    <d v="2020-07-14T00:00:00"/>
    <n v="20200714"/>
    <s v="Emily Blake"/>
    <s v="United Kingdom"/>
    <s v="London"/>
    <s v="EMEA"/>
    <s v="UKIR"/>
    <s v="Comcast"/>
    <x v="51"/>
    <s v="Communications"/>
    <s v="Strategic"/>
    <s v="ChatBot Plugin"/>
    <s v="B2CRSEVVGP"/>
    <n v="17.940000000000001"/>
    <n v="3"/>
    <n v="0"/>
    <n v="4.4850000000000003"/>
    <x v="39"/>
    <n v="13.455"/>
    <n v="4.0365000000000002"/>
  </r>
  <r>
    <n v="8054"/>
    <s v="EMEA-2023-152205"/>
    <d v="2023-09-29T00:00:00"/>
    <n v="20230929"/>
    <s v="Vanessa White"/>
    <s v="France"/>
    <s v="Paris"/>
    <s v="EMEA"/>
    <s v="EU-WEST"/>
    <s v="Pfizer"/>
    <x v="6"/>
    <s v="Healthcare"/>
    <s v="Strategic"/>
    <s v="ContactMatcher"/>
    <s v="JODW4QV38K"/>
    <n v="2.6549999999999998"/>
    <n v="1"/>
    <n v="0.7"/>
    <n v="-1.8585"/>
    <x v="15"/>
    <n v="4.5134999999999996"/>
    <n v="1.3540499999999998"/>
  </r>
  <r>
    <n v="8055"/>
    <s v="AMER-2021-121188"/>
    <d v="2021-08-28T00:00:00"/>
    <n v="20210828"/>
    <s v="Kevin Vaughan"/>
    <s v="United States"/>
    <s v="New York City"/>
    <s v="AMER"/>
    <s v="NAMER"/>
    <s v="Tyson Foods"/>
    <x v="31"/>
    <s v="Consumer Products"/>
    <s v="SMB"/>
    <s v="Marketing Suite - Gold"/>
    <s v="JAJMEW4142"/>
    <n v="892.35"/>
    <n v="5"/>
    <n v="0"/>
    <n v="267.70499999999998"/>
    <x v="37"/>
    <n v="624.64499999999998"/>
    <n v="187.39349999999999"/>
  </r>
  <r>
    <n v="8061"/>
    <s v="EMEA-2021-156013"/>
    <d v="2021-09-20T00:00:00"/>
    <n v="20210920"/>
    <s v="Nicholas Skinner"/>
    <s v="United Kingdom"/>
    <s v="Leeds"/>
    <s v="EMEA"/>
    <s v="UKIR"/>
    <s v="Coca-Cola"/>
    <x v="87"/>
    <s v="Consumer Products"/>
    <s v="Strategic"/>
    <s v="Support"/>
    <s v="CCF0T4T1Z3"/>
    <n v="61.4"/>
    <n v="5"/>
    <n v="0"/>
    <n v="28.858000000000001"/>
    <x v="11"/>
    <n v="32.542000000000002"/>
    <n v="9.7626000000000008"/>
  </r>
  <r>
    <n v="8063"/>
    <s v="EMEA-2022-132997"/>
    <d v="2022-11-08T00:00:00"/>
    <n v="20221108"/>
    <s v="Caroline Gibson"/>
    <s v="United Kingdom"/>
    <s v="Liverpool"/>
    <s v="EMEA"/>
    <s v="UKIR"/>
    <s v="Allianz"/>
    <x v="65"/>
    <s v="Finance"/>
    <s v="SMB"/>
    <s v="Site Analytics"/>
    <s v="Z3TF61SKAH"/>
    <n v="263.95999999999998"/>
    <n v="4"/>
    <n v="0"/>
    <n v="71.269199999999998"/>
    <x v="0"/>
    <n v="192.690799999999"/>
    <n v="57.807239999999695"/>
  </r>
  <r>
    <n v="8068"/>
    <s v="AMER-2021-160563"/>
    <d v="2021-10-20T00:00:00"/>
    <n v="20211020"/>
    <s v="Chloe May"/>
    <s v="United States"/>
    <s v="Los Angeles"/>
    <s v="AMER"/>
    <s v="NAMER"/>
    <s v="Chevron"/>
    <x v="0"/>
    <s v="Energy"/>
    <s v="Strategic"/>
    <s v="Data Smasher"/>
    <s v="EG4N13QQZR"/>
    <n v="239.97"/>
    <n v="3"/>
    <n v="0"/>
    <n v="86.389200000000002"/>
    <x v="2"/>
    <n v="153.58080000000001"/>
    <n v="46.074240000000003"/>
  </r>
  <r>
    <n v="8070"/>
    <s v="APJ-2023-151750"/>
    <d v="2023-01-02T00:00:00"/>
    <n v="20230102"/>
    <s v="Carl Jackson"/>
    <s v="Japan"/>
    <s v="Kanagawa"/>
    <s v="APJ"/>
    <s v="JAPN"/>
    <s v="Cisco Systems"/>
    <x v="42"/>
    <s v="Tech"/>
    <s v="SMB"/>
    <s v="Marketing Suite - Gold"/>
    <s v="SUNPJ25QNB"/>
    <n v="454.56"/>
    <n v="5"/>
    <n v="0.2"/>
    <n v="-107.958"/>
    <x v="44"/>
    <n v="562.51800000000003"/>
    <n v="168.75540000000001"/>
  </r>
  <r>
    <n v="8077"/>
    <s v="EMEA-2021-106187"/>
    <d v="2021-06-23T00:00:00"/>
    <n v="20210623"/>
    <s v="Gordon Bower"/>
    <s v="Finland"/>
    <s v="Tampere"/>
    <s v="EMEA"/>
    <s v="NOR"/>
    <s v="Verizon Communications"/>
    <x v="32"/>
    <s v="Communications"/>
    <s v="Strategic"/>
    <s v="SaaS Connector Pack"/>
    <s v="2KMC6Q7RS2"/>
    <n v="27.42"/>
    <n v="3"/>
    <n v="0"/>
    <n v="9.3228000000000009"/>
    <x v="40"/>
    <n v="18.097200000000001"/>
    <n v="5.4291600000000004"/>
  </r>
  <r>
    <n v="8080"/>
    <s v="EMEA-2022-164945"/>
    <d v="2022-11-23T00:00:00"/>
    <n v="20221123"/>
    <s v="Zoe Bond"/>
    <s v="United Kingdom"/>
    <s v="London"/>
    <s v="EMEA"/>
    <s v="UKIR"/>
    <s v="Walt Disney"/>
    <x v="91"/>
    <s v="Communications"/>
    <s v="Enterprise"/>
    <s v="ContactMatcher"/>
    <s v="I5108H15W0"/>
    <n v="134.27199999999999"/>
    <n v="8"/>
    <n v="0.2"/>
    <n v="46.995199999999997"/>
    <x v="0"/>
    <n v="87.276799999999994"/>
    <n v="26.183039999999998"/>
  </r>
  <r>
    <n v="8081"/>
    <s v="EMEA-2021-150714"/>
    <d v="2021-10-26T00:00:00"/>
    <n v="20211026"/>
    <s v="Zoe Avery"/>
    <s v="Belgium"/>
    <s v="Brussels"/>
    <s v="EMEA"/>
    <s v="EU-WEST"/>
    <s v="Apple"/>
    <x v="73"/>
    <s v="Tech"/>
    <s v="Strategic"/>
    <s v="FinanceHub"/>
    <s v="GAXP22MWLH"/>
    <n v="146.54400000000001"/>
    <n v="6"/>
    <n v="0.2"/>
    <n v="47.626800000000003"/>
    <x v="2"/>
    <n v="98.917199999999994"/>
    <n v="29.675159999999998"/>
  </r>
  <r>
    <n v="8086"/>
    <s v="EMEA-2022-105753"/>
    <d v="2022-10-21T00:00:00"/>
    <n v="20221021"/>
    <s v="Simon McDonald"/>
    <s v="Spain"/>
    <s v="Valencia"/>
    <s v="EMEA"/>
    <s v="EU-WEST"/>
    <s v="Citigroup"/>
    <x v="96"/>
    <s v="Finance"/>
    <s v="Enterprise"/>
    <s v="SaaS Connector Pack"/>
    <s v="EOD89U4J0K"/>
    <n v="61.1"/>
    <n v="5"/>
    <n v="0"/>
    <n v="18.329999999999998"/>
    <x v="32"/>
    <n v="42.77"/>
    <n v="12.831000000000001"/>
  </r>
  <r>
    <n v="8087"/>
    <s v="EMEA-2023-120894"/>
    <d v="2023-04-29T00:00:00"/>
    <n v="20230429"/>
    <s v="Christopher Hodges"/>
    <s v="Sweden"/>
    <s v="Stockholm"/>
    <s v="EMEA"/>
    <s v="NOR"/>
    <s v="Comcast"/>
    <x v="51"/>
    <s v="Communications"/>
    <s v="SMB"/>
    <s v="OneView"/>
    <s v="EPJ7NP56S0"/>
    <n v="28.08"/>
    <n v="3"/>
    <n v="0.2"/>
    <n v="5.2649999999999997"/>
    <x v="4"/>
    <n v="22.814999999999898"/>
    <n v="6.8444999999999689"/>
  </r>
  <r>
    <n v="8088"/>
    <s v="AMER-2022-106621"/>
    <d v="2022-09-30T00:00:00"/>
    <n v="20220930"/>
    <s v="Ella King"/>
    <s v="Chile"/>
    <s v="Santiago"/>
    <s v="AMER"/>
    <s v="LATAM"/>
    <s v="Aetna"/>
    <x v="28"/>
    <s v="Healthcare"/>
    <s v="Strategic"/>
    <s v="ChatBot Plugin"/>
    <s v="F1VL58TYWZ"/>
    <n v="10.496"/>
    <n v="4"/>
    <n v="0.2"/>
    <n v="1.1808000000000001"/>
    <x v="21"/>
    <n v="9.3152000000000008"/>
    <n v="2.7945600000000002"/>
  </r>
  <r>
    <n v="8089"/>
    <s v="AMER-2021-107020"/>
    <d v="2021-07-10T00:00:00"/>
    <n v="20210710"/>
    <s v="Molly Vance"/>
    <s v="United States"/>
    <s v="Anaheim"/>
    <s v="AMER"/>
    <s v="NAMER"/>
    <s v="Boeing"/>
    <x v="36"/>
    <s v="Manufacturing"/>
    <s v="SMB"/>
    <s v="ContactMatcher"/>
    <s v="G0FDT2ZPWU"/>
    <n v="39.92"/>
    <n v="2"/>
    <n v="0.2"/>
    <n v="12.974"/>
    <x v="38"/>
    <n v="26.946000000000002"/>
    <n v="8.0838000000000001"/>
  </r>
  <r>
    <n v="8090"/>
    <s v="APJ-2021-117492"/>
    <d v="2021-08-07T00:00:00"/>
    <n v="20210807"/>
    <s v="Chloe May"/>
    <s v="China"/>
    <s v="Beijing"/>
    <s v="APJ"/>
    <s v="APAC"/>
    <s v="Chevron"/>
    <x v="0"/>
    <s v="Energy"/>
    <s v="Strategic"/>
    <s v="OneView"/>
    <s v="RWLK20WKG3"/>
    <n v="77.58"/>
    <n v="9"/>
    <n v="0"/>
    <n v="20.1708"/>
    <x v="37"/>
    <n v="57.409199999999998"/>
    <n v="17.222759999999997"/>
  </r>
  <r>
    <n v="8091"/>
    <s v="AMER-2020-101392"/>
    <d v="2020-12-07T00:00:00"/>
    <n v="20201207"/>
    <s v="Maria Edmunds"/>
    <s v="Canada"/>
    <s v="Toronto"/>
    <s v="AMER"/>
    <s v="NAMER"/>
    <s v="Caterpillar"/>
    <x v="95"/>
    <s v="Manufacturing"/>
    <s v="Enterprise"/>
    <s v="Marketing Suite - Gold"/>
    <s v="OVKZBOWC4D"/>
    <n v="269.36"/>
    <n v="7"/>
    <n v="0"/>
    <n v="70.033600000000007"/>
    <x v="20"/>
    <n v="199.32640000000001"/>
    <n v="59.797919999999998"/>
  </r>
  <r>
    <n v="8092"/>
    <s v="AMER-2021-127502"/>
    <d v="2021-12-10T00:00:00"/>
    <n v="20211210"/>
    <s v="Jan Hardacre"/>
    <s v="United States"/>
    <s v="Los Angeles"/>
    <s v="AMER"/>
    <s v="NAMER"/>
    <s v="News Corp."/>
    <x v="94"/>
    <s v="Misc"/>
    <s v="SMB"/>
    <s v="FinanceHub"/>
    <s v="HWZJD8CQ6P"/>
    <n v="5.76"/>
    <n v="2"/>
    <n v="0"/>
    <n v="2.8224"/>
    <x v="14"/>
    <n v="2.93759999999999"/>
    <n v="0.88127999999999695"/>
  </r>
  <r>
    <n v="8093"/>
    <s v="EMEA-2023-143658"/>
    <d v="2023-11-09T00:00:00"/>
    <n v="20231109"/>
    <s v="Joshua Vaughan"/>
    <s v="United Kingdom"/>
    <s v="London"/>
    <s v="EMEA"/>
    <s v="UKIR"/>
    <s v="FedEx"/>
    <x v="46"/>
    <s v="Transportation"/>
    <s v="Enterprise"/>
    <s v="ChatBot Plugin"/>
    <s v="BBS2IIU2AR"/>
    <n v="109.9"/>
    <n v="5"/>
    <n v="0"/>
    <n v="32.97"/>
    <x v="23"/>
    <n v="76.930000000000007"/>
    <n v="23.079000000000001"/>
  </r>
  <r>
    <n v="8094"/>
    <s v="AMER-2023-133046"/>
    <d v="2023-07-28T00:00:00"/>
    <n v="20230728"/>
    <s v="Paul Harris"/>
    <s v="Canada"/>
    <s v="Toronto"/>
    <s v="AMER"/>
    <s v="NAMER"/>
    <s v="PepsiCo"/>
    <x v="88"/>
    <s v="Consumer Products"/>
    <s v="SMB"/>
    <s v="SaaS Connector Pack"/>
    <s v="TZN4MFK2BT"/>
    <n v="23.88"/>
    <n v="3"/>
    <n v="0"/>
    <n v="10.507199999999999"/>
    <x v="10"/>
    <n v="13.3728"/>
    <n v="4.0118399999999994"/>
  </r>
  <r>
    <n v="8098"/>
    <s v="APJ-2023-122798"/>
    <d v="2023-12-29T00:00:00"/>
    <n v="20231229"/>
    <s v="Tracey Skinner"/>
    <s v="New Zealand"/>
    <s v="Auckland"/>
    <s v="APJ"/>
    <s v="ANZ"/>
    <s v="Comcast"/>
    <x v="51"/>
    <s v="Communications"/>
    <s v="SMB"/>
    <s v="Marketing Suite - Gold"/>
    <s v="9GH7XKRHTM"/>
    <n v="118.25"/>
    <n v="5"/>
    <n v="0"/>
    <n v="34.292499999999997"/>
    <x v="22"/>
    <n v="83.957499999999996"/>
    <n v="25.187249999999999"/>
  </r>
  <r>
    <n v="8100"/>
    <s v="AMER-2022-169663"/>
    <d v="2022-03-11T00:00:00"/>
    <n v="20220311"/>
    <s v="Max Skinner"/>
    <s v="United States"/>
    <s v="New York City"/>
    <s v="AMER"/>
    <s v="NAMER"/>
    <s v="Bank of America Corp."/>
    <x v="22"/>
    <s v="Finance"/>
    <s v="Enterprise"/>
    <s v="Data Smasher"/>
    <s v="37413W09MF"/>
    <n v="26.85"/>
    <n v="3"/>
    <n v="0"/>
    <n v="5.1014999999999997"/>
    <x v="17"/>
    <n v="21.7485"/>
    <n v="6.5245499999999996"/>
  </r>
  <r>
    <n v="8102"/>
    <s v="AMER-2021-149846"/>
    <d v="2021-05-22T00:00:00"/>
    <n v="20210522"/>
    <s v="Victor Lewis"/>
    <s v="United States"/>
    <s v="New York City"/>
    <s v="AMER"/>
    <s v="NAMER"/>
    <s v="BNP Paribas"/>
    <x v="3"/>
    <s v="Finance"/>
    <s v="SMB"/>
    <s v="FinanceHub"/>
    <s v="RVEQ8HV4GM"/>
    <n v="8.26"/>
    <n v="2"/>
    <n v="0"/>
    <n v="3.7995999999999999"/>
    <x v="33"/>
    <n v="4.4603999999999999"/>
    <n v="1.33812"/>
  </r>
  <r>
    <n v="8106"/>
    <s v="APJ-2023-159149"/>
    <d v="2023-02-18T00:00:00"/>
    <n v="20230218"/>
    <s v="Peter Johnston"/>
    <s v="Japan"/>
    <s v="Tokyo"/>
    <s v="APJ"/>
    <s v="JAPN"/>
    <s v="Wells Fargo"/>
    <x v="9"/>
    <s v="Finance"/>
    <s v="Enterprise"/>
    <s v="Marketing Suite"/>
    <s v="2UHHXQWXSL"/>
    <n v="89.066400000000002"/>
    <n v="1"/>
    <n v="0.32"/>
    <n v="-17.0274"/>
    <x v="31"/>
    <n v="106.0938"/>
    <n v="31.828139999999998"/>
  </r>
  <r>
    <n v="8109"/>
    <s v="EMEA-2023-167570"/>
    <d v="2023-12-09T00:00:00"/>
    <n v="20231209"/>
    <s v="Benjamin Fisher"/>
    <s v="France"/>
    <s v="Paris"/>
    <s v="EMEA"/>
    <s v="EU-WEST"/>
    <s v="Chevron"/>
    <x v="0"/>
    <s v="Energy"/>
    <s v="SMB"/>
    <s v="FinanceHub"/>
    <s v="1768LQH1QR"/>
    <n v="215.54400000000001"/>
    <n v="4"/>
    <n v="0.3"/>
    <n v="-58.504800000000003"/>
    <x v="22"/>
    <n v="274.04880000000003"/>
    <n v="82.214640000000003"/>
  </r>
  <r>
    <n v="8110"/>
    <s v="APJ-2023-160122"/>
    <d v="2023-11-19T00:00:00"/>
    <n v="20231119"/>
    <s v="Dominic Burgess"/>
    <s v="Australia"/>
    <s v="Sydney"/>
    <s v="APJ"/>
    <s v="ANZ"/>
    <s v="Petrobras"/>
    <x v="85"/>
    <s v="Energy"/>
    <s v="SMB"/>
    <s v="SaaS Connector Pack - Gold"/>
    <s v="BVX6312IQK"/>
    <n v="55.584000000000003"/>
    <n v="6"/>
    <n v="0.2"/>
    <n v="20.844000000000001"/>
    <x v="23"/>
    <n v="34.74"/>
    <n v="10.422000000000001"/>
  </r>
  <r>
    <n v="8112"/>
    <s v="APJ-2022-130393"/>
    <d v="2022-12-02T00:00:00"/>
    <n v="20221202"/>
    <s v="Keith Mills"/>
    <s v="Japan"/>
    <s v="Ibaraki"/>
    <s v="APJ"/>
    <s v="JAPN"/>
    <s v="ConocoPhillips"/>
    <x v="75"/>
    <s v="Energy"/>
    <s v="SMB"/>
    <s v="FinanceHub"/>
    <s v="ZITSIQN30N"/>
    <n v="248.43"/>
    <n v="5"/>
    <n v="0.3"/>
    <n v="-17.745000000000001"/>
    <x v="5"/>
    <n v="266.17500000000001"/>
    <n v="79.852500000000006"/>
  </r>
  <r>
    <n v="8115"/>
    <s v="APJ-2023-144820"/>
    <d v="2023-10-04T00:00:00"/>
    <n v="20231004"/>
    <s v="Molly Mitchell"/>
    <s v="Japan"/>
    <s v="Osaka"/>
    <s v="APJ"/>
    <s v="JAPN"/>
    <s v="Safeway"/>
    <x v="98"/>
    <s v="Retail"/>
    <s v="Strategic"/>
    <s v="ChatBot Plugin"/>
    <s v="B0G48XDA21"/>
    <n v="20.64"/>
    <n v="5"/>
    <n v="0.2"/>
    <n v="2.3220000000000001"/>
    <x v="13"/>
    <n v="18.318000000000001"/>
    <n v="5.4954000000000001"/>
  </r>
  <r>
    <n v="8116"/>
    <s v="AMER-2023-101014"/>
    <d v="2023-08-30T00:00:00"/>
    <n v="20230830"/>
    <s v="Joseph White"/>
    <s v="United States"/>
    <s v="New York City"/>
    <s v="AMER"/>
    <s v="NAMER"/>
    <s v="Abbott Laboratories"/>
    <x v="26"/>
    <s v="Healthcare"/>
    <s v="Strategic"/>
    <s v="SaaS Connector Pack"/>
    <s v="F55FUUGB2Z"/>
    <n v="148.02000000000001"/>
    <n v="3"/>
    <n v="0"/>
    <n v="41.445599999999999"/>
    <x v="43"/>
    <n v="106.5744"/>
    <n v="31.972319999999996"/>
  </r>
  <r>
    <n v="8117"/>
    <s v="APJ-2023-105543"/>
    <d v="2023-11-25T00:00:00"/>
    <n v="20231125"/>
    <s v="Nathan McGrath"/>
    <s v="Indonesia"/>
    <s v="Bandung"/>
    <s v="APJ"/>
    <s v="APAC"/>
    <s v="Pfizer"/>
    <x v="6"/>
    <s v="Healthcare"/>
    <s v="Strategic"/>
    <s v="Marketing Suite - Gold"/>
    <s v="JVFB3H5QZ7"/>
    <n v="33.29"/>
    <n v="1"/>
    <n v="0"/>
    <n v="7.9896000000000003"/>
    <x v="23"/>
    <n v="25.3004"/>
    <n v="7.5901199999999998"/>
  </r>
  <r>
    <n v="8118"/>
    <s v="AMER-2023-113201"/>
    <d v="2023-07-01T00:00:00"/>
    <n v="20230701"/>
    <s v="Caroline Smith"/>
    <s v="United States"/>
    <s v="New York City"/>
    <s v="AMER"/>
    <s v="NAMER"/>
    <s v="J.P. Morgan Chase &amp; Co."/>
    <x v="56"/>
    <s v="Finance"/>
    <s v="SMB"/>
    <s v="Support"/>
    <s v="11XV1ZWIIS"/>
    <n v="204.95"/>
    <n v="5"/>
    <n v="0"/>
    <n v="100.4255"/>
    <x v="10"/>
    <n v="104.52449999999899"/>
    <n v="31.357349999999698"/>
  </r>
  <r>
    <n v="8119"/>
    <s v="APJ-2023-106551"/>
    <d v="2023-07-23T00:00:00"/>
    <n v="20230723"/>
    <s v="John Jones"/>
    <s v="Australia"/>
    <s v="Sydney"/>
    <s v="APJ"/>
    <s v="ANZ"/>
    <s v="Panasonic"/>
    <x v="97"/>
    <s v="Tech"/>
    <s v="SMB"/>
    <s v="FinanceHub"/>
    <s v="TKP6PAQKFO"/>
    <n v="526.34400000000005"/>
    <n v="4"/>
    <n v="0.3"/>
    <n v="-75.191999999999993"/>
    <x v="10"/>
    <n v="601.53599999999994"/>
    <n v="180.46079999999998"/>
  </r>
  <r>
    <n v="8120"/>
    <s v="AMER-2022-116722"/>
    <d v="2022-11-12T00:00:00"/>
    <n v="20221112"/>
    <s v="Victoria Roberts"/>
    <s v="United States"/>
    <s v="Los Angeles"/>
    <s v="AMER"/>
    <s v="NAMER"/>
    <s v="Amazon"/>
    <x v="44"/>
    <s v="Tech"/>
    <s v="SMB"/>
    <s v="SaaS Connector Pack"/>
    <s v="HX4MYUD7EH"/>
    <n v="41.96"/>
    <n v="2"/>
    <n v="0"/>
    <n v="10.909599999999999"/>
    <x v="0"/>
    <n v="31.0504"/>
    <n v="9.3151200000000003"/>
  </r>
  <r>
    <n v="8123"/>
    <s v="EMEA-2020-138128"/>
    <d v="2020-12-09T00:00:00"/>
    <n v="20201209"/>
    <s v="Liam Paige"/>
    <s v="France"/>
    <s v="Paris"/>
    <s v="EMEA"/>
    <s v="EU-WEST"/>
    <s v="Allianz"/>
    <x v="65"/>
    <s v="Finance"/>
    <s v="SMB"/>
    <s v="SaaS Connector Pack - Gold"/>
    <s v="HYNDXQDEOO"/>
    <n v="30.672000000000001"/>
    <n v="3"/>
    <n v="0.2"/>
    <n v="9.5850000000000009"/>
    <x v="20"/>
    <n v="21.087"/>
    <n v="6.3260999999999994"/>
  </r>
  <r>
    <n v="8125"/>
    <s v="AMER-2023-150070"/>
    <d v="2023-09-08T00:00:00"/>
    <n v="20230908"/>
    <s v="Jonathan Ball"/>
    <s v="United States"/>
    <s v="Omaha"/>
    <s v="AMER"/>
    <s v="NAMER"/>
    <s v="AmerisourceBergen"/>
    <x v="52"/>
    <s v="Healthcare"/>
    <s v="SMB"/>
    <s v="FinanceHub"/>
    <s v="F48IXTA1UT"/>
    <n v="161.56800000000001"/>
    <n v="2"/>
    <n v="0.2"/>
    <n v="-28.2744"/>
    <x v="15"/>
    <n v="189.8424"/>
    <n v="56.952719999999999"/>
  </r>
  <r>
    <n v="8126"/>
    <s v="APJ-2021-137064"/>
    <d v="2021-02-06T00:00:00"/>
    <n v="20210206"/>
    <s v="Katherine Watson"/>
    <s v="Japan"/>
    <s v="Tokyo"/>
    <s v="APJ"/>
    <s v="JAPN"/>
    <s v="Tyson Foods"/>
    <x v="31"/>
    <s v="Consumer Products"/>
    <s v="SMB"/>
    <s v="ContactMatcher"/>
    <s v="HZVRJZOU5K"/>
    <n v="2.9340000000000002"/>
    <n v="3"/>
    <n v="0.8"/>
    <n v="-4.9878"/>
    <x v="36"/>
    <n v="7.9218000000000002"/>
    <n v="2.3765399999999999"/>
  </r>
  <r>
    <n v="8129"/>
    <s v="APJ-2023-157350"/>
    <d v="2023-08-27T00:00:00"/>
    <n v="20230827"/>
    <s v="Brian Dickens"/>
    <s v="Australia"/>
    <s v="Sydney"/>
    <s v="APJ"/>
    <s v="ANZ"/>
    <s v="Siemens"/>
    <x v="13"/>
    <s v="Manufacturing"/>
    <s v="SMB"/>
    <s v="SaaS Connector Pack"/>
    <s v="THLM9KGCJI"/>
    <n v="64.959999999999994"/>
    <n v="5"/>
    <n v="0.6"/>
    <n v="-43.847999999999999"/>
    <x v="43"/>
    <n v="108.807999999999"/>
    <n v="32.642399999999697"/>
  </r>
  <r>
    <n v="8130"/>
    <s v="AMER-2020-127866"/>
    <d v="2020-07-20T00:00:00"/>
    <n v="20200720"/>
    <s v="Tim Morrison"/>
    <s v="United States"/>
    <s v="Columbus"/>
    <s v="AMER"/>
    <s v="NAMER"/>
    <s v="General Motors"/>
    <x v="49"/>
    <s v="Manufacturing"/>
    <s v="Strategic"/>
    <s v="Data Smasher"/>
    <s v="W2K0C8U5OG"/>
    <n v="41.94"/>
    <n v="2"/>
    <n v="0"/>
    <n v="15.0984"/>
    <x v="39"/>
    <n v="26.8416"/>
    <n v="8.0524799999999992"/>
  </r>
  <r>
    <n v="8134"/>
    <s v="APJ-2021-131352"/>
    <d v="2021-10-08T00:00:00"/>
    <n v="20211008"/>
    <s v="Chloe Short"/>
    <s v="Japan"/>
    <s v="Aichi"/>
    <s v="APJ"/>
    <s v="JAPN"/>
    <s v="Procter &amp; Gamble"/>
    <x v="16"/>
    <s v="Consumer Products"/>
    <s v="Strategic"/>
    <s v="SaaS Connector Pack"/>
    <s v="UM0YILW3IL"/>
    <n v="72.78"/>
    <n v="3"/>
    <n v="0.6"/>
    <n v="-70.960499999999996"/>
    <x v="2"/>
    <n v="143.7405"/>
    <n v="43.122149999999998"/>
  </r>
  <r>
    <n v="8135"/>
    <s v="AMER-2021-121776"/>
    <d v="2021-02-16T00:00:00"/>
    <n v="20210216"/>
    <s v="Emily Ogden"/>
    <s v="United States"/>
    <s v="New York City"/>
    <s v="AMER"/>
    <s v="NAMER"/>
    <s v="Cigna"/>
    <x v="69"/>
    <s v="Healthcare"/>
    <s v="SMB"/>
    <s v="Support"/>
    <s v="FWJJ2098YG"/>
    <n v="36.840000000000003"/>
    <n v="3"/>
    <n v="0"/>
    <n v="17.314800000000002"/>
    <x v="36"/>
    <n v="19.525200000000002"/>
    <n v="5.8575600000000003"/>
  </r>
  <r>
    <n v="8137"/>
    <s v="EMEA-2022-118073"/>
    <d v="2022-08-13T00:00:00"/>
    <n v="20220813"/>
    <s v="Peter Nolan"/>
    <s v="Germany"/>
    <s v="Frankfurt"/>
    <s v="EMEA"/>
    <s v="EU-WEST"/>
    <s v="Amazon"/>
    <x v="44"/>
    <s v="Tech"/>
    <s v="Strategic"/>
    <s v="ContactMatcher"/>
    <s v="4P8PG1OMZD"/>
    <n v="562.29250000000002"/>
    <n v="7"/>
    <n v="0.45"/>
    <n v="-255.58750000000001"/>
    <x v="28"/>
    <n v="817.88"/>
    <n v="245.36399999999998"/>
  </r>
  <r>
    <n v="8138"/>
    <s v="EMEA-2020-103219"/>
    <d v="2020-11-09T00:00:00"/>
    <n v="20201109"/>
    <s v="Leonard Ogden"/>
    <s v="United Kingdom"/>
    <s v="London"/>
    <s v="EMEA"/>
    <s v="UKIR"/>
    <s v="HonHai Precision Industry"/>
    <x v="54"/>
    <s v="Tech"/>
    <s v="Enterprise"/>
    <s v="SaaS Connector Pack"/>
    <s v="R4PIGTBTOW"/>
    <n v="56.52"/>
    <n v="9"/>
    <n v="0"/>
    <n v="21.477599999999999"/>
    <x v="7"/>
    <n v="35.042400000000001"/>
    <n v="10.51272"/>
  </r>
  <r>
    <n v="8139"/>
    <s v="EMEA-2022-102561"/>
    <d v="2022-07-19T00:00:00"/>
    <n v="20220719"/>
    <s v="Sean Bower"/>
    <s v="France"/>
    <s v="Paris"/>
    <s v="EMEA"/>
    <s v="EU-WEST"/>
    <s v="HonHai Precision Industry"/>
    <x v="54"/>
    <s v="Tech"/>
    <s v="Enterprise"/>
    <s v="ChatBot Plugin"/>
    <s v="5RIL7JID2G"/>
    <n v="11.263999999999999"/>
    <n v="8"/>
    <n v="0.2"/>
    <n v="1.2672000000000001"/>
    <x v="16"/>
    <n v="9.9967999999999897"/>
    <n v="2.9990399999999968"/>
  </r>
  <r>
    <n v="8142"/>
    <s v="AMER-2022-100993"/>
    <d v="2022-02-05T00:00:00"/>
    <n v="20220205"/>
    <s v="Evan Jackson"/>
    <s v="United States"/>
    <s v="Seattle"/>
    <s v="AMER"/>
    <s v="NAMER"/>
    <s v="Allianz"/>
    <x v="65"/>
    <s v="Finance"/>
    <s v="SMB"/>
    <s v="FinanceHub"/>
    <s v="DJURESC4MO"/>
    <n v="14.73"/>
    <n v="3"/>
    <n v="0"/>
    <n v="7.2176999999999998"/>
    <x v="47"/>
    <n v="7.5122999999999998"/>
    <n v="2.2536899999999997"/>
  </r>
  <r>
    <n v="8146"/>
    <s v="APJ-2020-112949"/>
    <d v="2020-06-20T00:00:00"/>
    <n v="20200620"/>
    <s v="Brian Hunter"/>
    <s v="Singapore"/>
    <s v="Singapore"/>
    <s v="APJ"/>
    <s v="APAC"/>
    <s v="Walt Disney"/>
    <x v="91"/>
    <s v="Communications"/>
    <s v="SMB"/>
    <s v="OneView"/>
    <s v="A3RO23YPFP"/>
    <n v="471.9"/>
    <n v="6"/>
    <n v="0"/>
    <n v="155.727"/>
    <x v="3"/>
    <n v="316.173"/>
    <n v="94.851900000000001"/>
  </r>
  <r>
    <n v="8148"/>
    <s v="EMEA-2023-146822"/>
    <d v="2023-06-10T00:00:00"/>
    <n v="20230610"/>
    <s v="Richard Lyman"/>
    <s v="Spain"/>
    <s v="Madrid"/>
    <s v="EMEA"/>
    <s v="EU-WEST"/>
    <s v="Bank of America Corp."/>
    <x v="22"/>
    <s v="Finance"/>
    <s v="SMB"/>
    <s v="Support"/>
    <s v="8E37CP5XHU"/>
    <n v="49.12"/>
    <n v="4"/>
    <n v="0"/>
    <n v="23.086400000000001"/>
    <x v="27"/>
    <n v="26.0335999999999"/>
    <n v="7.8100799999999699"/>
  </r>
  <r>
    <n v="8149"/>
    <s v="AMER-2022-131058"/>
    <d v="2022-12-28T00:00:00"/>
    <n v="20221228"/>
    <s v="Alan Berry"/>
    <s v="United States"/>
    <s v="Atlanta"/>
    <s v="AMER"/>
    <s v="NAMER"/>
    <s v="Home Depot"/>
    <x v="8"/>
    <s v="Retail"/>
    <s v="Enterprise"/>
    <s v="FinanceHub"/>
    <s v="BMOLX9O9C0"/>
    <n v="20.16"/>
    <n v="7"/>
    <n v="0"/>
    <n v="9.8783999999999992"/>
    <x v="5"/>
    <n v="10.281599999999999"/>
    <n v="3.0844799999999997"/>
  </r>
  <r>
    <n v="8150"/>
    <s v="EMEA-2020-167997"/>
    <d v="2020-01-27T00:00:00"/>
    <n v="20200127"/>
    <s v="Carl Avery"/>
    <s v="Croatia"/>
    <s v="Zagreb"/>
    <s v="EMEA"/>
    <s v="EU-WEST"/>
    <s v="Siemens"/>
    <x v="13"/>
    <s v="Manufacturing"/>
    <s v="Strategic"/>
    <s v="ContactMatcher"/>
    <s v="2DQ5OVDAYR"/>
    <n v="10.68"/>
    <n v="2"/>
    <n v="0"/>
    <n v="5.0195999999999996"/>
    <x v="46"/>
    <n v="5.6604000000000001"/>
    <n v="1.6981200000000001"/>
  </r>
  <r>
    <n v="8152"/>
    <s v="AMER-2023-140151"/>
    <d v="2023-03-24T00:00:00"/>
    <n v="20230324"/>
    <s v="Cameron MacLeod"/>
    <s v="Canada"/>
    <s v="Toronto"/>
    <s v="AMER"/>
    <s v="NAMER"/>
    <s v="Mondelez International"/>
    <x v="25"/>
    <s v="Consumer Products"/>
    <s v="SMB"/>
    <s v="Marketing Suite - Gold"/>
    <s v="X2FHDSHT75"/>
    <n v="32.479999999999997"/>
    <n v="2"/>
    <n v="0"/>
    <n v="4.8719999999999999"/>
    <x v="42"/>
    <n v="27.607999999999901"/>
    <n v="8.2823999999999707"/>
  </r>
  <r>
    <n v="8155"/>
    <s v="EMEA-2023-143770"/>
    <d v="2023-03-21T00:00:00"/>
    <n v="20230321"/>
    <s v="Heather Dyer"/>
    <s v="Saudi Arabia"/>
    <s v="Dhahran"/>
    <s v="EMEA"/>
    <s v="MEA"/>
    <s v="Goldman Sachs Group"/>
    <x v="70"/>
    <s v="Finance"/>
    <s v="SMB"/>
    <s v="Data Smasher"/>
    <s v="PUEB5C9CND"/>
    <n v="238"/>
    <n v="2"/>
    <n v="0"/>
    <n v="38.08"/>
    <x v="42"/>
    <n v="199.92"/>
    <n v="59.975999999999992"/>
  </r>
  <r>
    <n v="8157"/>
    <s v="APJ-2022-131296"/>
    <d v="2022-10-05T00:00:00"/>
    <n v="20221005"/>
    <s v="Pippa Ross"/>
    <s v="China"/>
    <s v="Beijing"/>
    <s v="APJ"/>
    <s v="APAC"/>
    <s v="Apple"/>
    <x v="73"/>
    <s v="Tech"/>
    <s v="SMB"/>
    <s v="ContactMatcher"/>
    <s v="WP7RH38PXA"/>
    <n v="239.37200000000001"/>
    <n v="2"/>
    <n v="0.3"/>
    <n v="-23.937200000000001"/>
    <x v="32"/>
    <n v="263.30919999999998"/>
    <n v="78.99275999999999"/>
  </r>
  <r>
    <n v="8158"/>
    <s v="AMER-2022-103464"/>
    <d v="2022-11-19T00:00:00"/>
    <n v="20221119"/>
    <s v="Charles Churchill"/>
    <s v="United States"/>
    <s v="Seattle"/>
    <s v="AMER"/>
    <s v="NAMER"/>
    <s v="Lowes"/>
    <x v="71"/>
    <s v="Retail"/>
    <s v="SMB"/>
    <s v="Data Smasher"/>
    <s v="0KGW1UI7AN"/>
    <n v="595"/>
    <n v="5"/>
    <n v="0"/>
    <n v="95.2"/>
    <x v="0"/>
    <n v="499.8"/>
    <n v="149.94"/>
  </r>
  <r>
    <n v="8159"/>
    <s v="APJ-2023-136238"/>
    <d v="2023-12-27T00:00:00"/>
    <n v="20231227"/>
    <s v="James Butler"/>
    <s v="Japan"/>
    <s v="Chiba"/>
    <s v="APJ"/>
    <s v="JAPN"/>
    <s v="Berkshire Hathaway"/>
    <x v="90"/>
    <s v="Finance"/>
    <s v="Strategic"/>
    <s v="Support"/>
    <s v="7FRJE8VKB1"/>
    <n v="16.032"/>
    <n v="3"/>
    <n v="0.2"/>
    <n v="5.6112000000000002"/>
    <x v="22"/>
    <n v="10.4208"/>
    <n v="3.1262399999999997"/>
  </r>
  <r>
    <n v="8160"/>
    <s v="EMEA-2022-120803"/>
    <d v="2022-03-10T00:00:00"/>
    <n v="20220310"/>
    <s v="Gavin Walsh"/>
    <s v="Saudi Arabia"/>
    <s v="Jeddah"/>
    <s v="EMEA"/>
    <s v="MEA"/>
    <s v="Philip Morris International"/>
    <x v="39"/>
    <s v="Consumer Products"/>
    <s v="Enterprise"/>
    <s v="Data Smasher"/>
    <s v="BV290K613L"/>
    <n v="199.75"/>
    <n v="5"/>
    <n v="0"/>
    <n v="87.89"/>
    <x v="17"/>
    <n v="111.86"/>
    <n v="33.558"/>
  </r>
  <r>
    <n v="8161"/>
    <s v="AMER-2022-134138"/>
    <d v="2022-02-16T00:00:00"/>
    <n v="20220216"/>
    <s v="Una Poole"/>
    <s v="Argentina"/>
    <s v="Buenos Aires"/>
    <s v="AMER"/>
    <s v="LATAM"/>
    <s v="Exxon Mobil"/>
    <x v="83"/>
    <s v="Energy"/>
    <s v="SMB"/>
    <s v="FinanceHub"/>
    <s v="1KTVEE9CWD"/>
    <n v="227.96"/>
    <n v="2"/>
    <n v="0"/>
    <n v="36.473599999999998"/>
    <x v="47"/>
    <n v="191.4864"/>
    <n v="57.445920000000001"/>
  </r>
  <r>
    <n v="8162"/>
    <s v="EMEA-2021-120915"/>
    <d v="2021-09-28T00:00:00"/>
    <n v="20210928"/>
    <s v="Victoria Henderson"/>
    <s v="United Kingdom"/>
    <s v="London"/>
    <s v="EMEA"/>
    <s v="UKIR"/>
    <s v="Costco Wholesale"/>
    <x v="11"/>
    <s v="Retail"/>
    <s v="SMB"/>
    <s v="OneView"/>
    <s v="C5P5ESZMNK"/>
    <n v="293.52"/>
    <n v="6"/>
    <n v="0"/>
    <n v="76.315200000000004"/>
    <x v="11"/>
    <n v="217.20479999999901"/>
    <n v="65.1614399999997"/>
  </r>
  <r>
    <n v="8164"/>
    <s v="AMER-2021-168207"/>
    <d v="2021-11-02T00:00:00"/>
    <n v="20211102"/>
    <s v="Ava Ellison"/>
    <s v="United States"/>
    <s v="Seattle"/>
    <s v="AMER"/>
    <s v="NAMER"/>
    <s v="Oracle"/>
    <x v="29"/>
    <s v="Tech"/>
    <s v="SMB"/>
    <s v="SaaS Connector Pack"/>
    <s v="54UZN6KM4J"/>
    <n v="96.96"/>
    <n v="6"/>
    <n v="0"/>
    <n v="33.936"/>
    <x v="6"/>
    <n v="63.023999999999901"/>
    <n v="18.907199999999971"/>
  </r>
  <r>
    <n v="8168"/>
    <s v="AMER-2022-144148"/>
    <d v="2022-08-01T00:00:00"/>
    <n v="20220801"/>
    <s v="Nicholas Paterson"/>
    <s v="United States"/>
    <s v="Los Angeles"/>
    <s v="AMER"/>
    <s v="NAMER"/>
    <s v="Walt Disney"/>
    <x v="91"/>
    <s v="Communications"/>
    <s v="Strategic"/>
    <s v="ContactMatcher"/>
    <s v="CIBSB6ZLG1"/>
    <n v="863.12800000000004"/>
    <n v="7"/>
    <n v="0.2"/>
    <n v="-32.3673"/>
    <x v="28"/>
    <n v="895.49530000000004"/>
    <n v="268.64859000000001"/>
  </r>
  <r>
    <n v="8169"/>
    <s v="AMER-2023-107174"/>
    <d v="2023-11-07T00:00:00"/>
    <n v="20231107"/>
    <s v="Anna Bower"/>
    <s v="Canada"/>
    <s v="Toronto"/>
    <s v="AMER"/>
    <s v="NAMER"/>
    <s v="Airbus"/>
    <x v="68"/>
    <s v="Manufacturing"/>
    <s v="Enterprise"/>
    <s v="ContactMatcher"/>
    <s v="MLXPW0RAO2"/>
    <n v="2036.86"/>
    <n v="7"/>
    <n v="0"/>
    <n v="366.63479999999998"/>
    <x v="23"/>
    <n v="1670.2251999999901"/>
    <n v="501.067559999997"/>
  </r>
  <r>
    <n v="8172"/>
    <s v="EMEA-2022-146150"/>
    <d v="2022-02-14T00:00:00"/>
    <n v="20220214"/>
    <s v="Elizabeth Hughes"/>
    <s v="Ukraine"/>
    <s v="Kyiv"/>
    <s v="EMEA"/>
    <s v="EU-EAST"/>
    <s v="Enel"/>
    <x v="78"/>
    <s v="Energy"/>
    <s v="SMB"/>
    <s v="ChatBot Plugin"/>
    <s v="ELC9RPX3YG"/>
    <n v="264.18"/>
    <n v="7"/>
    <n v="0"/>
    <n v="68.686800000000005"/>
    <x v="47"/>
    <n v="195.4932"/>
    <n v="58.647959999999998"/>
  </r>
  <r>
    <n v="8173"/>
    <s v="AMER-2020-114125"/>
    <d v="2020-07-09T00:00:00"/>
    <n v="20200709"/>
    <s v="Anna Fisher"/>
    <s v="United States"/>
    <s v="New York City"/>
    <s v="AMER"/>
    <s v="NAMER"/>
    <s v="General Motors"/>
    <x v="49"/>
    <s v="Manufacturing"/>
    <s v="Enterprise"/>
    <s v="FinanceHub"/>
    <s v="MEANTAB7CO"/>
    <n v="2.88"/>
    <n v="1"/>
    <n v="0"/>
    <n v="1.4112"/>
    <x v="39"/>
    <n v="1.4687999999999899"/>
    <n v="0.44063999999999698"/>
  </r>
  <r>
    <n v="8176"/>
    <s v="APJ-2022-114944"/>
    <d v="2022-01-30T00:00:00"/>
    <n v="20220130"/>
    <s v="Emma Watson"/>
    <s v="Australia"/>
    <s v="Sydney"/>
    <s v="APJ"/>
    <s v="ANZ"/>
    <s v="United Parcel Service"/>
    <x v="66"/>
    <s v="Transportation"/>
    <s v="Strategic"/>
    <s v="Support"/>
    <s v="1FO1RPC04V"/>
    <n v="156.512"/>
    <n v="4"/>
    <n v="0.2"/>
    <n v="52.822800000000001"/>
    <x v="12"/>
    <n v="103.6892"/>
    <n v="31.106759999999998"/>
  </r>
  <r>
    <n v="8177"/>
    <s v="EMEA-2022-135965"/>
    <d v="2022-09-23T00:00:00"/>
    <n v="20220923"/>
    <s v="Claire Henderson"/>
    <s v="United Kingdom"/>
    <s v="London"/>
    <s v="EMEA"/>
    <s v="UKIR"/>
    <s v="State Farm Insurance Cos."/>
    <x v="50"/>
    <s v="Finance"/>
    <s v="Enterprise"/>
    <s v="Marketing Suite - Gold"/>
    <s v="X8FW6FREMP"/>
    <n v="128.34"/>
    <n v="6"/>
    <n v="0"/>
    <n v="37.218600000000002"/>
    <x v="21"/>
    <n v="91.121399999999994"/>
    <n v="27.336419999999997"/>
  </r>
  <r>
    <n v="8178"/>
    <s v="AMER-2023-149699"/>
    <d v="2023-12-23T00:00:00"/>
    <n v="20231223"/>
    <s v="Jake North"/>
    <s v="United States"/>
    <s v="New York City"/>
    <s v="AMER"/>
    <s v="NAMER"/>
    <s v="Chevron"/>
    <x v="0"/>
    <s v="Energy"/>
    <s v="SMB"/>
    <s v="Data Smasher"/>
    <s v="CC18OYMXPJ"/>
    <n v="474.95"/>
    <n v="5"/>
    <n v="0"/>
    <n v="142.48500000000001"/>
    <x v="22"/>
    <n v="332.46499999999997"/>
    <n v="99.739499999999992"/>
  </r>
  <r>
    <n v="8179"/>
    <s v="AMER-2022-166429"/>
    <d v="2022-09-03T00:00:00"/>
    <n v="20220903"/>
    <s v="Connor Morrison"/>
    <s v="Canada"/>
    <s v="Vancouver"/>
    <s v="AMER"/>
    <s v="NAMER"/>
    <s v="Humana"/>
    <x v="63"/>
    <s v="Healthcare"/>
    <s v="SMB"/>
    <s v="Alchemy"/>
    <s v="W9QG1NKWZW"/>
    <n v="999.98"/>
    <n v="2"/>
    <n v="0"/>
    <n v="449.99099999999999"/>
    <x v="21"/>
    <n v="549.98900000000003"/>
    <n v="164.9967"/>
  </r>
  <r>
    <n v="8180"/>
    <s v="EMEA-2021-112767"/>
    <d v="2021-08-02T00:00:00"/>
    <n v="20210802"/>
    <s v="Emma Young"/>
    <s v="Belgium"/>
    <s v="Brussels"/>
    <s v="EMEA"/>
    <s v="EU-WEST"/>
    <s v="Lowes"/>
    <x v="71"/>
    <s v="Retail"/>
    <s v="SMB"/>
    <s v="ContactMatcher"/>
    <s v="0JBWM9WXAH"/>
    <n v="277.5"/>
    <n v="4"/>
    <n v="0.5"/>
    <n v="-188.7"/>
    <x v="37"/>
    <n v="466.2"/>
    <n v="139.85999999999999"/>
  </r>
  <r>
    <n v="8181"/>
    <s v="EMEA-2021-119879"/>
    <d v="2021-11-21T00:00:00"/>
    <n v="20211121"/>
    <s v="Kylie Lee"/>
    <s v="France"/>
    <s v="Paris"/>
    <s v="EMEA"/>
    <s v="EU-WEST"/>
    <s v="Engie"/>
    <x v="4"/>
    <s v="Energy"/>
    <s v="SMB"/>
    <s v="ContactMatcher"/>
    <s v="3ESKOMZO8E"/>
    <n v="1252.704"/>
    <n v="8"/>
    <n v="0.4"/>
    <n v="-480.20319999999998"/>
    <x v="6"/>
    <n v="1732.9071999999901"/>
    <n v="519.87215999999705"/>
  </r>
  <r>
    <n v="8183"/>
    <s v="APJ-2023-155642"/>
    <d v="2023-05-19T00:00:00"/>
    <n v="20230519"/>
    <s v="James Terry"/>
    <s v="Australia"/>
    <s v="Sydney"/>
    <s v="APJ"/>
    <s v="ANZ"/>
    <s v="BNP Paribas"/>
    <x v="3"/>
    <s v="Finance"/>
    <s v="Strategic"/>
    <s v="SaaS Connector Pack"/>
    <s v="5OW0W46LXI"/>
    <n v="22.608000000000001"/>
    <n v="3"/>
    <n v="0.6"/>
    <n v="-10.1736"/>
    <x v="24"/>
    <n v="32.781599999999997"/>
    <n v="9.8344799999999992"/>
  </r>
  <r>
    <n v="8185"/>
    <s v="APJ-2023-101721"/>
    <d v="2023-07-24T00:00:00"/>
    <n v="20230724"/>
    <s v="Sam Alsop"/>
    <s v="Australia"/>
    <s v="Sydney"/>
    <s v="APJ"/>
    <s v="ANZ"/>
    <s v="Petrobras"/>
    <x v="85"/>
    <s v="Energy"/>
    <s v="Strategic"/>
    <s v="Support"/>
    <s v="U5BRYXJZTG"/>
    <n v="63.311999999999998"/>
    <n v="3"/>
    <n v="0.2"/>
    <n v="20.5764"/>
    <x v="10"/>
    <n v="42.735599999999998"/>
    <n v="12.820679999999999"/>
  </r>
  <r>
    <n v="8186"/>
    <s v="APJ-2021-136728"/>
    <d v="2021-09-13T00:00:00"/>
    <n v="20210913"/>
    <s v="Sue Anderson"/>
    <s v="Australia"/>
    <s v="Sydney"/>
    <s v="APJ"/>
    <s v="ANZ"/>
    <s v="BMW"/>
    <x v="62"/>
    <s v="Manufacturing"/>
    <s v="SMB"/>
    <s v="SaaS Connector Pack - Gold"/>
    <s v="68K6VZ5HIC"/>
    <n v="7.8239999999999998"/>
    <n v="1"/>
    <n v="0.2"/>
    <n v="2.9340000000000002"/>
    <x v="11"/>
    <n v="4.8899999999999997"/>
    <n v="1.4669999999999999"/>
  </r>
  <r>
    <n v="8188"/>
    <s v="EMEA-2022-127194"/>
    <d v="2022-12-11T00:00:00"/>
    <n v="20221211"/>
    <s v="Ian Butler"/>
    <s v="United Kingdom"/>
    <s v="London"/>
    <s v="EMEA"/>
    <s v="UKIR"/>
    <s v="China National Petroleum"/>
    <x v="74"/>
    <s v="Energy"/>
    <s v="Strategic"/>
    <s v="Support"/>
    <s v="O1ZE00NOFD"/>
    <n v="62.82"/>
    <n v="9"/>
    <n v="0"/>
    <n v="29.525400000000001"/>
    <x v="5"/>
    <n v="33.294600000000003"/>
    <n v="9.9883800000000011"/>
  </r>
  <r>
    <n v="8189"/>
    <s v="APJ-2021-140375"/>
    <d v="2021-10-02T00:00:00"/>
    <n v="20211002"/>
    <s v="Kimberly Langdon"/>
    <s v="China"/>
    <s v="Guangzhou"/>
    <s v="APJ"/>
    <s v="APAC"/>
    <s v="Home Depot"/>
    <x v="8"/>
    <s v="Retail"/>
    <s v="SMB"/>
    <s v="Support"/>
    <s v="I0TRXEF9Z5"/>
    <n v="19.440000000000001"/>
    <n v="3"/>
    <n v="0"/>
    <n v="9.3312000000000008"/>
    <x v="2"/>
    <n v="10.1088"/>
    <n v="3.0326400000000002"/>
  </r>
  <r>
    <n v="8191"/>
    <s v="EMEA-2023-155866"/>
    <d v="2023-11-18T00:00:00"/>
    <n v="20231118"/>
    <s v="Alexander Langdon"/>
    <s v="United Kingdom"/>
    <s v="London"/>
    <s v="EMEA"/>
    <s v="UKIR"/>
    <s v="BMW"/>
    <x v="62"/>
    <s v="Manufacturing"/>
    <s v="SMB"/>
    <s v="Support"/>
    <s v="5L34U1MYG1"/>
    <n v="38.880000000000003"/>
    <n v="6"/>
    <n v="0"/>
    <n v="18.662400000000002"/>
    <x v="23"/>
    <n v="20.217600000000001"/>
    <n v="6.0652800000000004"/>
  </r>
  <r>
    <n v="8193"/>
    <s v="EMEA-2021-141327"/>
    <d v="2021-11-30T00:00:00"/>
    <n v="20211130"/>
    <s v="Matt Kelly"/>
    <s v="Sweden"/>
    <s v="Uppsala"/>
    <s v="EMEA"/>
    <s v="NOR"/>
    <s v="Alphabet"/>
    <x v="92"/>
    <s v="Tech"/>
    <s v="SMB"/>
    <s v="ContactMatcher"/>
    <s v="WBTAFBCBHY"/>
    <n v="6.048"/>
    <n v="7"/>
    <n v="0.7"/>
    <n v="-4.2336"/>
    <x v="6"/>
    <n v="10.281599999999999"/>
    <n v="3.0844799999999997"/>
  </r>
  <r>
    <n v="8196"/>
    <s v="AMER-2021-136700"/>
    <d v="2021-12-06T00:00:00"/>
    <n v="20211206"/>
    <s v="William Skinner"/>
    <s v="United States"/>
    <s v="San Antonio"/>
    <s v="AMER"/>
    <s v="NAMER"/>
    <s v="Merck"/>
    <x v="59"/>
    <s v="Healthcare"/>
    <s v="Strategic"/>
    <s v="Support"/>
    <s v="C2A64UG0GK"/>
    <n v="8.9600000000000009"/>
    <n v="2"/>
    <n v="0"/>
    <n v="4.3903999999999996"/>
    <x v="14"/>
    <n v="4.5696000000000003"/>
    <n v="1.3708800000000001"/>
  </r>
  <r>
    <n v="8197"/>
    <s v="EMEA-2023-102736"/>
    <d v="2023-09-06T00:00:00"/>
    <n v="20230906"/>
    <s v="Ryan Ellison"/>
    <s v="South Africa"/>
    <s v="Johannesburg"/>
    <s v="EMEA"/>
    <s v="MEA"/>
    <s v="Coca-Cola"/>
    <x v="87"/>
    <s v="Consumer Products"/>
    <s v="SMB"/>
    <s v="Data Smasher"/>
    <s v="UX87E6HZV7"/>
    <n v="89.567999999999998"/>
    <n v="4"/>
    <n v="0.2"/>
    <n v="-1.1195999999999999"/>
    <x v="15"/>
    <n v="90.687600000000003"/>
    <n v="27.20628"/>
  </r>
  <r>
    <n v="8200"/>
    <s v="APJ-2023-125269"/>
    <d v="2023-04-25T00:00:00"/>
    <n v="20230425"/>
    <s v="Brian Peters"/>
    <s v="Australia"/>
    <s v="Sydney"/>
    <s v="APJ"/>
    <s v="ANZ"/>
    <s v="China National Petroleum"/>
    <x v="74"/>
    <s v="Energy"/>
    <s v="SMB"/>
    <s v="ContactMatcher"/>
    <s v="NNPS7VBIE2"/>
    <n v="10.43"/>
    <n v="5"/>
    <n v="0.8"/>
    <n v="-18.252500000000001"/>
    <x v="4"/>
    <n v="28.682500000000001"/>
    <n v="8.6047499999999992"/>
  </r>
  <r>
    <n v="8202"/>
    <s v="EMEA-2021-114811"/>
    <d v="2021-11-08T00:00:00"/>
    <n v="20211108"/>
    <s v="William May"/>
    <s v="United Kingdom"/>
    <s v="London"/>
    <s v="EMEA"/>
    <s v="UKIR"/>
    <s v="AT&amp;T"/>
    <x v="60"/>
    <s v="Communications"/>
    <s v="Strategic"/>
    <s v="Marketing Suite - Gold"/>
    <s v="Y9PQMCD51W"/>
    <n v="67.150000000000006"/>
    <n v="5"/>
    <n v="0"/>
    <n v="16.787500000000001"/>
    <x v="6"/>
    <n v="50.362499999999997"/>
    <n v="15.108749999999999"/>
  </r>
  <r>
    <n v="8207"/>
    <s v="EMEA-2021-122266"/>
    <d v="2021-04-26T00:00:00"/>
    <n v="20210426"/>
    <s v="Jack Hodges"/>
    <s v="Germany"/>
    <s v="Mannheim"/>
    <s v="EMEA"/>
    <s v="EU-WEST"/>
    <s v="Chevron"/>
    <x v="0"/>
    <s v="Energy"/>
    <s v="SMB"/>
    <s v="ContactMatcher"/>
    <s v="RJ1Q1TCGH8"/>
    <n v="191.5155"/>
    <n v="1"/>
    <n v="0.45"/>
    <n v="-76.606200000000001"/>
    <x v="19"/>
    <n v="268.12169999999998"/>
    <n v="80.436509999999984"/>
  </r>
  <r>
    <n v="8209"/>
    <s v="EMEA-2021-141565"/>
    <d v="2021-09-20T00:00:00"/>
    <n v="20210920"/>
    <s v="Molly MacDonald"/>
    <s v="South Africa"/>
    <s v="Johannesburg"/>
    <s v="EMEA"/>
    <s v="MEA"/>
    <s v="Toyota Motor"/>
    <x v="7"/>
    <s v="Manufacturing"/>
    <s v="SMB"/>
    <s v="ContactMatcher"/>
    <s v="Y1VSH7HVLX"/>
    <n v="1369.7639999999999"/>
    <n v="6"/>
    <n v="0.7"/>
    <n v="-913.17600000000004"/>
    <x v="11"/>
    <n v="2282.94"/>
    <n v="684.88199999999995"/>
  </r>
  <r>
    <n v="8211"/>
    <s v="EMEA-2023-128769"/>
    <d v="2023-09-08T00:00:00"/>
    <n v="20230908"/>
    <s v="Ella King"/>
    <s v="South Africa"/>
    <s v="Johannesburg"/>
    <s v="EMEA"/>
    <s v="MEA"/>
    <s v="Aetna"/>
    <x v="28"/>
    <s v="Healthcare"/>
    <s v="Strategic"/>
    <s v="OneView"/>
    <s v="IQ7J76NADV"/>
    <n v="81.567999999999998"/>
    <n v="2"/>
    <n v="0.2"/>
    <n v="7.1372"/>
    <x v="15"/>
    <n v="74.430800000000005"/>
    <n v="22.329240000000002"/>
  </r>
  <r>
    <n v="8212"/>
    <s v="APJ-2022-116337"/>
    <d v="2022-11-08T00:00:00"/>
    <n v="20221108"/>
    <s v="Joan Dickens"/>
    <s v="Japan"/>
    <s v="Aichi"/>
    <s v="APJ"/>
    <s v="JAPN"/>
    <s v="Allstate"/>
    <x v="61"/>
    <s v="Finance"/>
    <s v="SMB"/>
    <s v="SaaS Connector Pack"/>
    <s v="A9QH1LOUNW"/>
    <n v="44.46"/>
    <n v="5"/>
    <n v="0.6"/>
    <n v="-17.783999999999999"/>
    <x v="0"/>
    <n v="62.244"/>
    <n v="18.673199999999998"/>
  </r>
  <r>
    <n v="8214"/>
    <s v="EMEA-2021-120845"/>
    <d v="2021-09-25T00:00:00"/>
    <n v="20210925"/>
    <s v="Michael Forsyth"/>
    <s v="South Africa"/>
    <s v="Johannesburg"/>
    <s v="EMEA"/>
    <s v="MEA"/>
    <s v="Siemens"/>
    <x v="13"/>
    <s v="Manufacturing"/>
    <s v="Strategic"/>
    <s v="ContactMatcher"/>
    <s v="NSUDSCV1RJ"/>
    <n v="6.3360000000000003"/>
    <n v="4"/>
    <n v="0.7"/>
    <n v="-4.6463999999999999"/>
    <x v="11"/>
    <n v="10.9824"/>
    <n v="3.2947199999999999"/>
  </r>
  <r>
    <n v="8218"/>
    <s v="APJ-2020-120775"/>
    <d v="2020-10-03T00:00:00"/>
    <n v="20201003"/>
    <s v="Dominic Burgess"/>
    <s v="Japan"/>
    <s v="Aichi"/>
    <s v="APJ"/>
    <s v="JAPN"/>
    <s v="Petrobras"/>
    <x v="85"/>
    <s v="Energy"/>
    <s v="SMB"/>
    <s v="Storage"/>
    <s v="KABUV0XIKR"/>
    <n v="4.3440000000000003"/>
    <n v="3"/>
    <n v="0.2"/>
    <n v="0.86880000000000002"/>
    <x v="18"/>
    <n v="3.4752000000000001"/>
    <n v="1.0425599999999999"/>
  </r>
  <r>
    <n v="8223"/>
    <s v="APJ-2020-152905"/>
    <d v="2020-02-19T00:00:00"/>
    <n v="20200219"/>
    <s v="Ryan Johnston"/>
    <s v="Japan"/>
    <s v="Hyogo"/>
    <s v="APJ"/>
    <s v="JAPN"/>
    <s v="Allstate"/>
    <x v="61"/>
    <s v="Finance"/>
    <s v="SMB"/>
    <s v="Marketing Suite - Gold"/>
    <s v="403F0M7OVK"/>
    <n v="12.624000000000001"/>
    <n v="2"/>
    <n v="0.2"/>
    <n v="-2.5247999999999999"/>
    <x v="45"/>
    <n v="15.1488"/>
    <n v="4.5446399999999993"/>
  </r>
  <r>
    <n v="8224"/>
    <s v="AMER-2022-104633"/>
    <d v="2022-06-13T00:00:00"/>
    <n v="20220613"/>
    <s v="Lily Paterson"/>
    <s v="United States"/>
    <s v="Newark"/>
    <s v="AMER"/>
    <s v="NAMER"/>
    <s v="Carrefour"/>
    <x v="10"/>
    <s v="Retail"/>
    <s v="Strategic"/>
    <s v="Support"/>
    <s v="UDA12IYUGI"/>
    <n v="185.88"/>
    <n v="6"/>
    <n v="0"/>
    <n v="83.646000000000001"/>
    <x v="1"/>
    <n v="102.23399999999999"/>
    <n v="30.670199999999998"/>
  </r>
  <r>
    <n v="8226"/>
    <s v="APJ-2023-104136"/>
    <d v="2023-11-02T00:00:00"/>
    <n v="20231102"/>
    <s v="Luke Bower"/>
    <s v="South Korea"/>
    <s v="Daegu"/>
    <s v="APJ"/>
    <s v="APAC"/>
    <s v="Costco Wholesale"/>
    <x v="11"/>
    <s v="Retail"/>
    <s v="SMB"/>
    <s v="Support"/>
    <s v="9418CBQF4G"/>
    <n v="189.7"/>
    <n v="10"/>
    <n v="0"/>
    <n v="91.055999999999997"/>
    <x v="23"/>
    <n v="98.643999999999906"/>
    <n v="29.593199999999971"/>
  </r>
  <r>
    <n v="8228"/>
    <s v="EMEA-2022-123050"/>
    <d v="2022-04-05T00:00:00"/>
    <n v="20220405"/>
    <s v="Natalie Newman"/>
    <s v="United Kingdom"/>
    <s v="Brighton"/>
    <s v="EMEA"/>
    <s v="UKIR"/>
    <s v="Nestle"/>
    <x v="38"/>
    <s v="Consumer Products"/>
    <s v="Enterprise"/>
    <s v="SaaS Connector Pack"/>
    <s v="KRS9KMRPFP"/>
    <n v="82.64"/>
    <n v="2"/>
    <n v="0"/>
    <n v="7.4375999999999998"/>
    <x v="25"/>
    <n v="75.202399999999997"/>
    <n v="22.56072"/>
  </r>
  <r>
    <n v="8231"/>
    <s v="EMEA-2022-162355"/>
    <d v="2022-07-01T00:00:00"/>
    <n v="20220701"/>
    <s v="Sally Berry"/>
    <s v="Finland"/>
    <s v="Vantaa"/>
    <s v="EMEA"/>
    <s v="NOR"/>
    <s v="Tesco"/>
    <x v="23"/>
    <s v="Retail"/>
    <s v="SMB"/>
    <s v="ChatBot Plugin"/>
    <s v="I2WVEJDD3Y"/>
    <n v="35.97"/>
    <n v="3"/>
    <n v="0"/>
    <n v="9.7119"/>
    <x v="16"/>
    <n v="26.258099999999999"/>
    <n v="7.8774299999999995"/>
  </r>
  <r>
    <n v="8233"/>
    <s v="AMER-2020-158225"/>
    <d v="2020-09-22T00:00:00"/>
    <n v="20200922"/>
    <s v="Jane Stewart"/>
    <s v="United States"/>
    <s v="Chicago"/>
    <s v="AMER"/>
    <s v="NAMER"/>
    <s v="Honda Motor"/>
    <x v="47"/>
    <s v="Manufacturing"/>
    <s v="SMB"/>
    <s v="Marketing Suite - Gold"/>
    <s v="G0O4K6A0PD"/>
    <n v="169.45"/>
    <n v="5"/>
    <n v="0"/>
    <n v="42.362499999999997"/>
    <x v="30"/>
    <n v="127.087499999999"/>
    <n v="38.1262499999997"/>
  </r>
  <r>
    <n v="8235"/>
    <s v="EMEA-2023-102204"/>
    <d v="2023-05-02T00:00:00"/>
    <n v="20230502"/>
    <s v="Blake Fraser"/>
    <s v="Germany"/>
    <s v="Berlin"/>
    <s v="EMEA"/>
    <s v="EU-WEST"/>
    <s v="UnitedHealth Group"/>
    <x v="81"/>
    <s v="Healthcare"/>
    <s v="SMB"/>
    <s v="Support"/>
    <s v="XE02DAU9YQ"/>
    <n v="3.3279999999999998"/>
    <n v="2"/>
    <n v="0.2"/>
    <n v="0.41599999999999998"/>
    <x v="24"/>
    <n v="2.9119999999999999"/>
    <n v="0.87359999999999993"/>
  </r>
  <r>
    <n v="8238"/>
    <s v="EMEA-2023-103065"/>
    <d v="2023-10-21T00:00:00"/>
    <n v="20231021"/>
    <s v="Matt Berry"/>
    <s v="Germany"/>
    <s v="Berlin"/>
    <s v="EMEA"/>
    <s v="EU-WEST"/>
    <s v="Berkshire Hathaway"/>
    <x v="90"/>
    <s v="Finance"/>
    <s v="SMB"/>
    <s v="Marketing Suite - Gold"/>
    <s v="0MIEZC40F6"/>
    <n v="4.7679999999999998"/>
    <n v="2"/>
    <n v="0.2"/>
    <n v="-0.77480000000000004"/>
    <x v="13"/>
    <n v="5.5427999999999997"/>
    <n v="1.6628399999999999"/>
  </r>
  <r>
    <n v="8242"/>
    <s v="EMEA-2020-109855"/>
    <d v="2020-09-01T00:00:00"/>
    <n v="20200901"/>
    <s v="Harry Brown"/>
    <s v="United Kingdom"/>
    <s v="London"/>
    <s v="EMEA"/>
    <s v="UKIR"/>
    <s v="Bank of America Corp."/>
    <x v="22"/>
    <s v="Finance"/>
    <s v="SMB"/>
    <s v="ContactMatcher"/>
    <s v="TGPBMHV006"/>
    <n v="23.744"/>
    <n v="2"/>
    <n v="0.2"/>
    <n v="8.3103999999999996"/>
    <x v="30"/>
    <n v="15.4336"/>
    <n v="4.6300799999999995"/>
  </r>
  <r>
    <n v="8244"/>
    <s v="AMER-2020-109897"/>
    <d v="2020-08-12T00:00:00"/>
    <n v="20200812"/>
    <s v="Sonia Miller"/>
    <s v="United States"/>
    <s v="Los Angeles"/>
    <s v="AMER"/>
    <s v="NAMER"/>
    <s v="Pfizer"/>
    <x v="6"/>
    <s v="Healthcare"/>
    <s v="SMB"/>
    <s v="Site Analytics"/>
    <s v="HIHNZTOMNY"/>
    <n v="806.33600000000001"/>
    <n v="8"/>
    <n v="0.2"/>
    <n v="50.396000000000001"/>
    <x v="9"/>
    <n v="755.94"/>
    <n v="226.78200000000001"/>
  </r>
  <r>
    <n v="8246"/>
    <s v="EMEA-2020-143581"/>
    <d v="2020-08-19T00:00:00"/>
    <n v="20200819"/>
    <s v="Kevin Wilkins"/>
    <s v="Finland"/>
    <s v="Espoo"/>
    <s v="EMEA"/>
    <s v="NOR"/>
    <s v="Lowes"/>
    <x v="71"/>
    <s v="Retail"/>
    <s v="Strategic"/>
    <s v="Marketing Suite - Gold"/>
    <s v="5YX5FT352R"/>
    <n v="344.91"/>
    <n v="3"/>
    <n v="0"/>
    <n v="10.347300000000001"/>
    <x v="9"/>
    <n v="334.56270000000001"/>
    <n v="100.36881"/>
  </r>
  <r>
    <n v="8247"/>
    <s v="APJ-2021-129217"/>
    <d v="2021-05-10T00:00:00"/>
    <n v="20210510"/>
    <s v="Rose Dyer"/>
    <s v="Australia"/>
    <s v="Melbourne"/>
    <s v="APJ"/>
    <s v="ANZ"/>
    <s v="Apple"/>
    <x v="73"/>
    <s v="Tech"/>
    <s v="Enterprise"/>
    <s v="OneView"/>
    <s v="O7RWVO6HIN"/>
    <n v="70.97"/>
    <n v="5"/>
    <n v="0.8"/>
    <n v="-191.619"/>
    <x v="33"/>
    <n v="262.589"/>
    <n v="78.776699999999991"/>
  </r>
  <r>
    <n v="8249"/>
    <s v="EMEA-2022-133816"/>
    <d v="2022-05-11T00:00:00"/>
    <n v="20220511"/>
    <s v="Bernadette Nolan"/>
    <s v="France"/>
    <s v="Paris"/>
    <s v="EMEA"/>
    <s v="EU-WEST"/>
    <s v="Royal Dutch Shell"/>
    <x v="2"/>
    <s v="Energy"/>
    <s v="Enterprise"/>
    <s v="Site Analytics"/>
    <s v="F5OTU2M9PB"/>
    <n v="743.98800000000006"/>
    <n v="2"/>
    <n v="0.4"/>
    <n v="-123.998"/>
    <x v="35"/>
    <n v="867.98599999999999"/>
    <n v="260.39580000000001"/>
  </r>
  <r>
    <n v="8250"/>
    <s v="APJ-2021-140221"/>
    <d v="2021-03-05T00:00:00"/>
    <n v="20210305"/>
    <s v="Leonard Springer"/>
    <s v="Australia"/>
    <s v="Sydney"/>
    <s v="APJ"/>
    <s v="ANZ"/>
    <s v="Tyson Foods"/>
    <x v="31"/>
    <s v="Consumer Products"/>
    <s v="SMB"/>
    <s v="ContactMatcher"/>
    <s v="9NZANLN1Q7"/>
    <n v="11.212"/>
    <n v="2"/>
    <n v="0.8"/>
    <n v="-16.818000000000001"/>
    <x v="29"/>
    <n v="28.03"/>
    <n v="8.4090000000000007"/>
  </r>
  <r>
    <n v="8254"/>
    <s v="AMER-2023-152310"/>
    <d v="2023-08-13T00:00:00"/>
    <n v="20230813"/>
    <s v="Boris Vance"/>
    <s v="Canada"/>
    <s v="Toronto"/>
    <s v="AMER"/>
    <s v="NAMER"/>
    <s v="State Farm Insurance Cos."/>
    <x v="50"/>
    <s v="Finance"/>
    <s v="SMB"/>
    <s v="Alchemy"/>
    <s v="GX2DBR6POB"/>
    <n v="299.99"/>
    <n v="1"/>
    <n v="0"/>
    <n v="89.997"/>
    <x v="43"/>
    <n v="209.99299999999999"/>
    <n v="62.997899999999994"/>
  </r>
  <r>
    <n v="8260"/>
    <s v="AMER-2022-118101"/>
    <d v="2022-06-27T00:00:00"/>
    <n v="20220627"/>
    <s v="Jan Hemmings"/>
    <s v="Brazil"/>
    <s v="BrasÃ­lia"/>
    <s v="AMER"/>
    <s v="LATAM"/>
    <s v="Mitsubishi"/>
    <x v="82"/>
    <s v="Manufacturing"/>
    <s v="Enterprise"/>
    <s v="Support"/>
    <s v="F5W52R74WZ"/>
    <n v="368.91"/>
    <n v="9"/>
    <n v="0"/>
    <n v="180.76589999999999"/>
    <x v="1"/>
    <n v="188.14410000000001"/>
    <n v="56.44323"/>
  </r>
  <r>
    <n v="8263"/>
    <s v="EMEA-2022-100307"/>
    <d v="2022-12-16T00:00:00"/>
    <n v="20221216"/>
    <s v="Emma Langdon"/>
    <s v="United Arab Emirates"/>
    <s v="Dubai"/>
    <s v="EMEA"/>
    <s v="MEA"/>
    <s v="Samsung Electronics"/>
    <x v="19"/>
    <s v="Tech"/>
    <s v="Enterprise"/>
    <s v="Support"/>
    <s v="TH4R0TNBXY"/>
    <n v="19.440000000000001"/>
    <n v="3"/>
    <n v="0"/>
    <n v="9.3312000000000008"/>
    <x v="5"/>
    <n v="10.1088"/>
    <n v="3.0326400000000002"/>
  </r>
  <r>
    <n v="8264"/>
    <s v="EMEA-2021-138457"/>
    <d v="2021-09-13T00:00:00"/>
    <n v="20210913"/>
    <s v="Joanne Blake"/>
    <s v="Sweden"/>
    <s v="Gothenburg"/>
    <s v="EMEA"/>
    <s v="NOR"/>
    <s v="PepsiCo"/>
    <x v="88"/>
    <s v="Consumer Products"/>
    <s v="SMB"/>
    <s v="ContactMatcher"/>
    <s v="8DKEHZC5L5"/>
    <n v="13.092000000000001"/>
    <n v="4"/>
    <n v="0.7"/>
    <n v="-10.0372"/>
    <x v="11"/>
    <n v="23.129200000000001"/>
    <n v="6.9387600000000003"/>
  </r>
  <r>
    <n v="8265"/>
    <s v="EMEA-2020-131800"/>
    <d v="2020-12-30T00:00:00"/>
    <n v="20201230"/>
    <s v="Adam James"/>
    <s v="United Kingdom"/>
    <s v="London"/>
    <s v="EMEA"/>
    <s v="UKIR"/>
    <s v="Oracle"/>
    <x v="29"/>
    <s v="Tech"/>
    <s v="SMB"/>
    <s v="OneView"/>
    <s v="OWTPXJYI53"/>
    <n v="122.94"/>
    <n v="3"/>
    <n v="0"/>
    <n v="30.734999999999999"/>
    <x v="20"/>
    <n v="92.204999999999998"/>
    <n v="27.6615"/>
  </r>
  <r>
    <n v="8267"/>
    <s v="APJ-2020-118304"/>
    <d v="2020-04-29T00:00:00"/>
    <n v="20200429"/>
    <s v="Faith Gray"/>
    <s v="Philippines"/>
    <s v="Davao City"/>
    <s v="APJ"/>
    <s v="APAC"/>
    <s v="Costco Wholesale"/>
    <x v="11"/>
    <s v="Retail"/>
    <s v="SMB"/>
    <s v="Site Analytics"/>
    <s v="8BT1F3ORWK"/>
    <n v="19.98"/>
    <n v="2"/>
    <n v="0"/>
    <n v="5.1947999999999999"/>
    <x v="41"/>
    <n v="14.7852"/>
    <n v="4.4355599999999997"/>
  </r>
  <r>
    <n v="8268"/>
    <s v="APJ-2023-121790"/>
    <d v="2023-01-31T00:00:00"/>
    <n v="20230131"/>
    <s v="Ryan Ellison"/>
    <s v="Australia"/>
    <s v="Melbourne"/>
    <s v="APJ"/>
    <s v="ANZ"/>
    <s v="Coca-Cola"/>
    <x v="87"/>
    <s v="Consumer Products"/>
    <s v="SMB"/>
    <s v="ContactMatcher"/>
    <s v="2KSNJ643WJ"/>
    <n v="69.375"/>
    <n v="1"/>
    <n v="0.5"/>
    <n v="-47.174999999999997"/>
    <x v="44"/>
    <n v="116.55"/>
    <n v="34.964999999999996"/>
  </r>
  <r>
    <n v="8272"/>
    <s v="EMEA-2022-169670"/>
    <d v="2022-12-26T00:00:00"/>
    <n v="20221226"/>
    <s v="Kimberly Manning"/>
    <s v="United Kingdom"/>
    <s v="London"/>
    <s v="EMEA"/>
    <s v="UKIR"/>
    <s v="AmerisourceBergen"/>
    <x v="52"/>
    <s v="Healthcare"/>
    <s v="SMB"/>
    <s v="FinanceHub"/>
    <s v="HJGZLC67F8"/>
    <n v="2563.056"/>
    <n v="8"/>
    <n v="0.1"/>
    <n v="313.26240000000001"/>
    <x v="5"/>
    <n v="2249.7936"/>
    <n v="674.93808000000001"/>
  </r>
  <r>
    <n v="8273"/>
    <s v="AMER-2022-139549"/>
    <d v="2022-10-21T00:00:00"/>
    <n v="20221021"/>
    <s v="Pippa Edmunds"/>
    <s v="United States"/>
    <s v="Columbus"/>
    <s v="AMER"/>
    <s v="NAMER"/>
    <s v="BNP Paribas"/>
    <x v="3"/>
    <s v="Finance"/>
    <s v="Strategic"/>
    <s v="FinanceHub"/>
    <s v="LRFJFEWI86"/>
    <n v="387.13600000000002"/>
    <n v="4"/>
    <n v="0.2"/>
    <n v="4.8391999999999999"/>
    <x v="32"/>
    <n v="382.29680000000002"/>
    <n v="114.68904000000001"/>
  </r>
  <r>
    <n v="8274"/>
    <s v="AMER-2021-104059"/>
    <d v="2021-06-13T00:00:00"/>
    <n v="20210613"/>
    <s v="Sean Randall"/>
    <s v="Mexico"/>
    <s v="Toluca"/>
    <s v="AMER"/>
    <s v="LATAM"/>
    <s v="Toyota Motor"/>
    <x v="7"/>
    <s v="Manufacturing"/>
    <s v="Enterprise"/>
    <s v="ChatBot Plugin"/>
    <s v="BV28NCWTLX"/>
    <n v="3.4239999999999999"/>
    <n v="1"/>
    <n v="0.2"/>
    <n v="0.29959999999999998"/>
    <x v="40"/>
    <n v="3.1244000000000001"/>
    <n v="0.93731999999999993"/>
  </r>
  <r>
    <n v="8275"/>
    <s v="EMEA-2023-164112"/>
    <d v="2023-07-01T00:00:00"/>
    <n v="20230701"/>
    <s v="Trevor Rutherford"/>
    <s v="United Kingdom"/>
    <s v="Edinburgh"/>
    <s v="EMEA"/>
    <s v="UKIR"/>
    <s v="Volkswagen"/>
    <x v="58"/>
    <s v="Manufacturing"/>
    <s v="Strategic"/>
    <s v="Marketing Suite - Gold"/>
    <s v="QMT2L8BSJG"/>
    <n v="1085.42"/>
    <n v="7"/>
    <n v="0"/>
    <n v="282.20920000000001"/>
    <x v="10"/>
    <n v="803.21079999999995"/>
    <n v="240.96323999999998"/>
  </r>
  <r>
    <n v="8276"/>
    <s v="AMER-2021-143882"/>
    <d v="2021-06-26T00:00:00"/>
    <n v="20210626"/>
    <s v="Diane Hart"/>
    <s v="Mexico"/>
    <s v="Mexico City"/>
    <s v="AMER"/>
    <s v="LATAM"/>
    <s v="Kroger"/>
    <x v="57"/>
    <s v="Retail"/>
    <s v="Enterprise"/>
    <s v="Support"/>
    <s v="HNYSV7V4ZO"/>
    <n v="43.055999999999997"/>
    <n v="9"/>
    <n v="0.2"/>
    <n v="15.607799999999999"/>
    <x v="40"/>
    <n v="27.4482"/>
    <n v="8.2344600000000003"/>
  </r>
  <r>
    <n v="8277"/>
    <s v="EMEA-2022-139262"/>
    <d v="2022-02-21T00:00:00"/>
    <n v="20220221"/>
    <s v="Simon McDonald"/>
    <s v="Germany"/>
    <s v="Cologne"/>
    <s v="EMEA"/>
    <s v="EU-WEST"/>
    <s v="Citigroup"/>
    <x v="96"/>
    <s v="Finance"/>
    <s v="Enterprise"/>
    <s v="ContactMatcher"/>
    <s v="8U1SXPXUEC"/>
    <n v="3.762"/>
    <n v="3"/>
    <n v="0.7"/>
    <n v="-2.7587999999999999"/>
    <x v="47"/>
    <n v="6.5207999999999897"/>
    <n v="1.9562399999999969"/>
  </r>
  <r>
    <n v="8280"/>
    <s v="EMEA-2023-146192"/>
    <d v="2023-04-23T00:00:00"/>
    <n v="20230423"/>
    <s v="Leonard Nash"/>
    <s v="Finland"/>
    <s v="Espoo"/>
    <s v="EMEA"/>
    <s v="NOR"/>
    <s v="Berkshire Hathaway"/>
    <x v="90"/>
    <s v="Finance"/>
    <s v="SMB"/>
    <s v="Marketing Suite - Gold"/>
    <s v="GPAFHI0AM3"/>
    <n v="675.06"/>
    <n v="3"/>
    <n v="0"/>
    <n v="87.757800000000003"/>
    <x v="4"/>
    <n v="587.30219999999997"/>
    <n v="176.19065999999998"/>
  </r>
  <r>
    <n v="8281"/>
    <s v="EMEA-2023-134810"/>
    <d v="2023-05-10T00:00:00"/>
    <n v="20230510"/>
    <s v="Molly Rutherford"/>
    <s v="Sweden"/>
    <s v="Gothenburg"/>
    <s v="EMEA"/>
    <s v="NOR"/>
    <s v="PepsiCo"/>
    <x v="88"/>
    <s v="Consumer Products"/>
    <s v="Strategic"/>
    <s v="SaaS Connector Pack - Gold"/>
    <s v="QXBHYVSWCY"/>
    <n v="65.231999999999999"/>
    <n v="3"/>
    <n v="0.2"/>
    <n v="22.015799999999999"/>
    <x v="24"/>
    <n v="43.216200000000001"/>
    <n v="12.96486"/>
  </r>
  <r>
    <n v="8283"/>
    <s v="APJ-2021-154284"/>
    <d v="2021-12-21T00:00:00"/>
    <n v="20211221"/>
    <s v="Claire Henderson"/>
    <s v="Australia"/>
    <s v="Perth"/>
    <s v="APJ"/>
    <s v="ANZ"/>
    <s v="State Farm Insurance Cos."/>
    <x v="50"/>
    <s v="Finance"/>
    <s v="Enterprise"/>
    <s v="Big Ol Database"/>
    <s v="9KEHR9HC87"/>
    <n v="600.53"/>
    <n v="2"/>
    <n v="0.3"/>
    <n v="137.26400000000001"/>
    <x v="14"/>
    <n v="463.265999999999"/>
    <n v="138.9797999999997"/>
  </r>
  <r>
    <n v="8287"/>
    <s v="EMEA-2020-156244"/>
    <d v="2020-08-12T00:00:00"/>
    <n v="20200812"/>
    <s v="Ryan Kerr"/>
    <s v="Germany"/>
    <s v="Hamburg"/>
    <s v="EMEA"/>
    <s v="EU-WEST"/>
    <s v="Sony"/>
    <x v="20"/>
    <s v="Tech"/>
    <s v="Enterprise"/>
    <s v="Support"/>
    <s v="F8IBKCM74S"/>
    <n v="31.103999999999999"/>
    <n v="6"/>
    <n v="0.2"/>
    <n v="10.8864"/>
    <x v="9"/>
    <n v="20.217599999999901"/>
    <n v="6.0652799999999703"/>
  </r>
  <r>
    <n v="8293"/>
    <s v="AMER-2021-106362"/>
    <d v="2021-12-11T00:00:00"/>
    <n v="20211211"/>
    <s v="Rose Scott"/>
    <s v="Mexico"/>
    <s v="Mexico City"/>
    <s v="AMER"/>
    <s v="LATAM"/>
    <s v="CVS Health"/>
    <x v="48"/>
    <s v="Retail"/>
    <s v="SMB"/>
    <s v="ContactMatcher"/>
    <s v="YJE1B53RU7"/>
    <n v="10.332000000000001"/>
    <n v="3"/>
    <n v="0.7"/>
    <n v="-7.5768000000000004"/>
    <x v="14"/>
    <n v="17.908799999999999"/>
    <n v="5.3726399999999996"/>
  </r>
  <r>
    <n v="8294"/>
    <s v="AMER-2023-168802"/>
    <d v="2023-11-04T00:00:00"/>
    <n v="20231104"/>
    <s v="Keith Coleman"/>
    <s v="Canada"/>
    <s v="Toronto"/>
    <s v="AMER"/>
    <s v="NAMER"/>
    <s v="Exxon Mobil"/>
    <x v="83"/>
    <s v="Energy"/>
    <s v="Strategic"/>
    <s v="ContactMatcher"/>
    <s v="TN5QKYI4BC"/>
    <n v="18.367999999999999"/>
    <n v="4"/>
    <n v="0.2"/>
    <n v="5.9695999999999998"/>
    <x v="23"/>
    <n v="12.398399999999899"/>
    <n v="3.7195199999999695"/>
  </r>
  <r>
    <n v="8295"/>
    <s v="EMEA-2023-146906"/>
    <d v="2023-03-14T00:00:00"/>
    <n v="20230314"/>
    <s v="Jan Hardacre"/>
    <s v="United Kingdom"/>
    <s v="London"/>
    <s v="EMEA"/>
    <s v="UKIR"/>
    <s v="News Corp."/>
    <x v="94"/>
    <s v="Misc"/>
    <s v="SMB"/>
    <s v="Site Analytics"/>
    <s v="U9YILAERAO"/>
    <n v="299.89999999999998"/>
    <n v="2"/>
    <n v="0"/>
    <n v="74.974999999999994"/>
    <x v="42"/>
    <n v="224.92499999999899"/>
    <n v="67.477499999999694"/>
  </r>
  <r>
    <n v="8296"/>
    <s v="EMEA-2022-166380"/>
    <d v="2022-05-31T00:00:00"/>
    <n v="20220531"/>
    <s v="Peter Knox"/>
    <s v="Spain"/>
    <s v="Valencia"/>
    <s v="EMEA"/>
    <s v="EU-WEST"/>
    <s v="Sprint Nextel"/>
    <x v="64"/>
    <s v="Communications"/>
    <s v="Strategic"/>
    <s v="SaaS Connector Pack - Gold"/>
    <s v="PRQHUJ5LCP"/>
    <n v="26.55"/>
    <n v="9"/>
    <n v="0"/>
    <n v="12.744"/>
    <x v="35"/>
    <n v="13.805999999999999"/>
    <n v="4.1417999999999999"/>
  </r>
  <r>
    <n v="8298"/>
    <s v="EMEA-2021-158911"/>
    <d v="2021-07-05T00:00:00"/>
    <n v="20210705"/>
    <s v="Claire Carr"/>
    <s v="Sweden"/>
    <s v="Stockholm"/>
    <s v="EMEA"/>
    <s v="NOR"/>
    <s v="Caterpillar"/>
    <x v="95"/>
    <s v="Manufacturing"/>
    <s v="Strategic"/>
    <s v="SaaS Connector Pack"/>
    <s v="GYFZM79OO5"/>
    <n v="4.9279999999999999"/>
    <n v="2"/>
    <n v="0.2"/>
    <n v="0.73919999999999997"/>
    <x v="38"/>
    <n v="4.1887999999999996"/>
    <n v="1.2566399999999998"/>
  </r>
  <r>
    <n v="8300"/>
    <s v="AMER-2020-103338"/>
    <d v="2020-03-11T00:00:00"/>
    <n v="20200311"/>
    <s v="Connor Paige"/>
    <s v="United States"/>
    <s v="Aurora"/>
    <s v="AMER"/>
    <s v="NAMER"/>
    <s v="AT&amp;T"/>
    <x v="60"/>
    <s v="Communications"/>
    <s v="SMB"/>
    <s v="ChatBot Plugin"/>
    <s v="H1V2WXW7FL"/>
    <n v="7.98"/>
    <n v="3"/>
    <n v="0"/>
    <n v="2.0748000000000002"/>
    <x v="34"/>
    <n v="5.9051999999999998"/>
    <n v="1.7715599999999998"/>
  </r>
  <r>
    <n v="8301"/>
    <s v="AMER-2021-109169"/>
    <d v="2021-04-20T00:00:00"/>
    <n v="20210420"/>
    <s v="Jonathan Thomson"/>
    <s v="Brazil"/>
    <s v="SÃ£o Paulo"/>
    <s v="AMER"/>
    <s v="LATAM"/>
    <s v="HSBC Holdings"/>
    <x v="77"/>
    <s v="Finance"/>
    <s v="SMB"/>
    <s v="SaaS Connector Pack - Gold"/>
    <s v="XQIG460GEO"/>
    <n v="180.96"/>
    <n v="2"/>
    <n v="0"/>
    <n v="81.432000000000002"/>
    <x v="19"/>
    <n v="99.528000000000006"/>
    <n v="29.8584"/>
  </r>
  <r>
    <n v="8302"/>
    <s v="AMER-2023-167318"/>
    <d v="2023-07-27T00:00:00"/>
    <n v="20230727"/>
    <s v="Nicholas May"/>
    <s v="United States"/>
    <s v="New York City"/>
    <s v="AMER"/>
    <s v="NAMER"/>
    <s v="Amazon"/>
    <x v="44"/>
    <s v="Tech"/>
    <s v="Strategic"/>
    <s v="Data Smasher"/>
    <s v="TG94HVQIUG"/>
    <n v="1649.95"/>
    <n v="5"/>
    <n v="0"/>
    <n v="659.98"/>
    <x v="10"/>
    <n v="989.97"/>
    <n v="296.99099999999999"/>
  </r>
  <r>
    <n v="8304"/>
    <s v="AMER-2020-120313"/>
    <d v="2020-10-31T00:00:00"/>
    <n v="20201031"/>
    <s v="Joan Watson"/>
    <s v="United States"/>
    <s v="Los Angeles"/>
    <s v="AMER"/>
    <s v="NAMER"/>
    <s v="Johnson &amp; Johnson"/>
    <x v="53"/>
    <s v="Healthcare"/>
    <s v="Enterprise"/>
    <s v="Site Analytics"/>
    <s v="F9IT1JO2BA"/>
    <n v="73.584000000000003"/>
    <n v="2"/>
    <n v="0.2"/>
    <n v="8.2782"/>
    <x v="18"/>
    <n v="65.305800000000005"/>
    <n v="19.591740000000001"/>
  </r>
  <r>
    <n v="8305"/>
    <s v="AMER-2023-135419"/>
    <d v="2023-11-04T00:00:00"/>
    <n v="20231104"/>
    <s v="Dorothy Pullman"/>
    <s v="United States"/>
    <s v="Indianapolis"/>
    <s v="AMER"/>
    <s v="NAMER"/>
    <s v="Anthem"/>
    <x v="84"/>
    <s v="Healthcare"/>
    <s v="SMB"/>
    <s v="ContactMatcher"/>
    <s v="8OR057LN8O"/>
    <n v="486.36799999999999"/>
    <n v="4"/>
    <n v="0.2"/>
    <n v="36.477600000000002"/>
    <x v="23"/>
    <n v="449.8904"/>
    <n v="134.96711999999999"/>
  </r>
  <r>
    <n v="8306"/>
    <s v="APJ-2022-128671"/>
    <d v="2022-08-12T00:00:00"/>
    <n v="20220812"/>
    <s v="Alison Fisher"/>
    <s v="Singapore"/>
    <s v="Singapore"/>
    <s v="APJ"/>
    <s v="APAC"/>
    <s v="Sony"/>
    <x v="20"/>
    <s v="Tech"/>
    <s v="Enterprise"/>
    <s v="Support"/>
    <s v="3OOHY2J6L1"/>
    <n v="32.4"/>
    <n v="5"/>
    <n v="0"/>
    <n v="15.552"/>
    <x v="28"/>
    <n v="16.847999999999999"/>
    <n v="5.0543999999999993"/>
  </r>
  <r>
    <n v="8309"/>
    <s v="AMER-2022-149335"/>
    <d v="2022-07-26T00:00:00"/>
    <n v="20220726"/>
    <s v="Natalie Newman"/>
    <s v="United States"/>
    <s v="Los Angeles"/>
    <s v="AMER"/>
    <s v="NAMER"/>
    <s v="Nestle"/>
    <x v="38"/>
    <s v="Consumer Products"/>
    <s v="Enterprise"/>
    <s v="ChatBot Plugin"/>
    <s v="3R0ZFBJAOK"/>
    <n v="37.17"/>
    <n v="9"/>
    <n v="0"/>
    <n v="11.151"/>
    <x v="16"/>
    <n v="26.018999999999998"/>
    <n v="7.805699999999999"/>
  </r>
  <r>
    <n v="8310"/>
    <s v="APJ-2020-168312"/>
    <d v="2020-03-01T00:00:00"/>
    <n v="20200301"/>
    <s v="Adrian Walker"/>
    <s v="Japan"/>
    <s v="Tokyo"/>
    <s v="APJ"/>
    <s v="JAPN"/>
    <s v="Amazon"/>
    <x v="44"/>
    <s v="Tech"/>
    <s v="SMB"/>
    <s v="Marketing Suite - Gold"/>
    <s v="WMTZ36HQOU"/>
    <n v="137.352"/>
    <n v="3"/>
    <n v="0.2"/>
    <n v="8.5845000000000002"/>
    <x v="34"/>
    <n v="128.76750000000001"/>
    <n v="38.630250000000004"/>
  </r>
  <r>
    <n v="8312"/>
    <s v="EMEA-2023-105935"/>
    <d v="2023-01-27T00:00:00"/>
    <n v="20230127"/>
    <s v="Wanda Gill"/>
    <s v="Finland"/>
    <s v="Espoo"/>
    <s v="EMEA"/>
    <s v="NOR"/>
    <s v="Verizon Communications"/>
    <x v="32"/>
    <s v="Communications"/>
    <s v="SMB"/>
    <s v="SaaS Connector Pack"/>
    <s v="IEA1JA80UM"/>
    <n v="62.72"/>
    <n v="4"/>
    <n v="0"/>
    <n v="24.460799999999999"/>
    <x v="44"/>
    <n v="38.2592"/>
    <n v="11.47776"/>
  </r>
  <r>
    <n v="8314"/>
    <s v="APJ-2020-161508"/>
    <d v="2020-07-12T00:00:00"/>
    <n v="20200712"/>
    <s v="Oliver Coleman"/>
    <s v="Japan"/>
    <s v="Hyogo"/>
    <s v="APJ"/>
    <s v="JAPN"/>
    <s v="Panasonic"/>
    <x v="97"/>
    <s v="Tech"/>
    <s v="Enterprise"/>
    <s v="FinanceHub"/>
    <s v="DED1RAU1FA"/>
    <n v="512.35799999999995"/>
    <n v="3"/>
    <n v="0.3"/>
    <n v="-14.6388"/>
    <x v="39"/>
    <n v="526.99679999999898"/>
    <n v="158.09903999999969"/>
  </r>
  <r>
    <n v="8318"/>
    <s v="EMEA-2023-130904"/>
    <d v="2023-04-12T00:00:00"/>
    <n v="20230412"/>
    <s v="Sophie Vance"/>
    <s v="Sweden"/>
    <s v="Gothenburg"/>
    <s v="EMEA"/>
    <s v="NOR"/>
    <s v="Aetna"/>
    <x v="28"/>
    <s v="Healthcare"/>
    <s v="SMB"/>
    <s v="ChatBot Plugin"/>
    <s v="ZD2N2AQT8X"/>
    <n v="1.752"/>
    <n v="1"/>
    <n v="0.2"/>
    <n v="0.15329999999999999"/>
    <x v="4"/>
    <n v="1.5987"/>
    <n v="0.47960999999999998"/>
  </r>
  <r>
    <n v="8320"/>
    <s v="EMEA-2023-133620"/>
    <d v="2023-11-14T00:00:00"/>
    <n v="20231114"/>
    <s v="Maria Bell"/>
    <s v="United Kingdom"/>
    <s v="London"/>
    <s v="EMEA"/>
    <s v="UKIR"/>
    <s v="State Farm Insurance Cos."/>
    <x v="50"/>
    <s v="Finance"/>
    <s v="SMB"/>
    <s v="Marketing Suite - Gold"/>
    <s v="GPOGJWSYSM"/>
    <n v="11.21"/>
    <n v="1"/>
    <n v="0"/>
    <n v="3.363"/>
    <x v="23"/>
    <n v="7.8470000000000004"/>
    <n v="2.3540999999999999"/>
  </r>
  <r>
    <n v="8321"/>
    <s v="APJ-2021-142937"/>
    <d v="2021-12-05T00:00:00"/>
    <n v="20211205"/>
    <s v="Luke Bower"/>
    <s v="Japan"/>
    <s v="Aichi"/>
    <s v="APJ"/>
    <s v="JAPN"/>
    <s v="Costco Wholesale"/>
    <x v="11"/>
    <s v="Retail"/>
    <s v="SMB"/>
    <s v="ChatBot Plugin"/>
    <s v="0UN7A5JND0"/>
    <n v="45.04"/>
    <n v="2"/>
    <n v="0.2"/>
    <n v="4.5039999999999996"/>
    <x v="14"/>
    <n v="40.536000000000001"/>
    <n v="12.1608"/>
  </r>
  <r>
    <n v="8322"/>
    <s v="APJ-2022-149790"/>
    <d v="2022-09-27T00:00:00"/>
    <n v="20220927"/>
    <s v="Benjamin Hughes"/>
    <s v="Japan"/>
    <s v="Tokyo"/>
    <s v="APJ"/>
    <s v="JAPN"/>
    <s v="Apple"/>
    <x v="73"/>
    <s v="Tech"/>
    <s v="SMB"/>
    <s v="ContactMatcher"/>
    <s v="82J0ITJZF4"/>
    <n v="15.624000000000001"/>
    <n v="2"/>
    <n v="0.8"/>
    <n v="-24.9984"/>
    <x v="21"/>
    <n v="40.622399999999999"/>
    <n v="12.186719999999999"/>
  </r>
  <r>
    <n v="8323"/>
    <s v="EMEA-2022-130778"/>
    <d v="2022-11-20T00:00:00"/>
    <n v="20221120"/>
    <s v="Bernadette Hill"/>
    <s v="United Kingdom"/>
    <s v="Leeds"/>
    <s v="EMEA"/>
    <s v="UKIR"/>
    <s v="Airbus"/>
    <x v="68"/>
    <s v="Manufacturing"/>
    <s v="SMB"/>
    <s v="OneView"/>
    <s v="6ISZH00XSX"/>
    <n v="8.74"/>
    <n v="2"/>
    <n v="0"/>
    <n v="2.2724000000000002"/>
    <x v="0"/>
    <n v="6.4676"/>
    <n v="1.94028"/>
  </r>
  <r>
    <n v="8325"/>
    <s v="EMEA-2023-144456"/>
    <d v="2023-09-09T00:00:00"/>
    <n v="20230909"/>
    <s v="Sean Randall"/>
    <s v="Germany"/>
    <s v="Hanover"/>
    <s v="EMEA"/>
    <s v="EU-WEST"/>
    <s v="Toyota Motor"/>
    <x v="7"/>
    <s v="Manufacturing"/>
    <s v="Enterprise"/>
    <s v="Marketing Suite - Gold"/>
    <s v="V63OLQZ7PI"/>
    <n v="61.68"/>
    <n v="5"/>
    <n v="0.2"/>
    <n v="5.3970000000000002"/>
    <x v="15"/>
    <n v="56.283000000000001"/>
    <n v="16.884899999999998"/>
  </r>
  <r>
    <n v="8327"/>
    <s v="APJ-2023-103478"/>
    <d v="2023-07-22T00:00:00"/>
    <n v="20230722"/>
    <s v="Lillian Hodges"/>
    <s v="Australia"/>
    <s v="Melbourne"/>
    <s v="APJ"/>
    <s v="ANZ"/>
    <s v="Merck"/>
    <x v="59"/>
    <s v="Healthcare"/>
    <s v="Strategic"/>
    <s v="ContactMatcher"/>
    <s v="BR3PJH4PEY"/>
    <n v="2.8639999999999999"/>
    <n v="4"/>
    <n v="0.8"/>
    <n v="-4.5823999999999998"/>
    <x v="10"/>
    <n v="7.4463999999999997"/>
    <n v="2.2339199999999999"/>
  </r>
  <r>
    <n v="8329"/>
    <s v="AMER-2023-118577"/>
    <d v="2023-10-07T00:00:00"/>
    <n v="20231007"/>
    <s v="Warren Hemmings"/>
    <s v="Argentina"/>
    <s v="Buenos Aires"/>
    <s v="AMER"/>
    <s v="LATAM"/>
    <s v="Prudential Financial"/>
    <x v="43"/>
    <s v="Finance"/>
    <s v="SMB"/>
    <s v="Support"/>
    <s v="O14N4P96QG"/>
    <n v="143.69999999999999"/>
    <n v="3"/>
    <n v="0"/>
    <n v="68.975999999999999"/>
    <x v="13"/>
    <n v="74.723999999999904"/>
    <n v="22.417199999999969"/>
  </r>
  <r>
    <n v="8331"/>
    <s v="EMEA-2023-113572"/>
    <d v="2023-11-08T00:00:00"/>
    <n v="20231108"/>
    <s v="Liam Paige"/>
    <s v="United Kingdom"/>
    <s v="London"/>
    <s v="EMEA"/>
    <s v="UKIR"/>
    <s v="Allianz"/>
    <x v="65"/>
    <s v="Finance"/>
    <s v="SMB"/>
    <s v="Data Smasher"/>
    <s v="45Z3QTP07W"/>
    <n v="7.88"/>
    <n v="4"/>
    <n v="0"/>
    <n v="2.5215999999999998"/>
    <x v="23"/>
    <n v="5.3583999999999996"/>
    <n v="1.6075199999999998"/>
  </r>
  <r>
    <n v="8332"/>
    <s v="APJ-2022-153269"/>
    <d v="2022-03-10T00:00:00"/>
    <n v="20220310"/>
    <s v="Lisa Wilkins"/>
    <s v="South Korea"/>
    <s v="Busan"/>
    <s v="APJ"/>
    <s v="APAC"/>
    <s v="Bank of America Corp."/>
    <x v="22"/>
    <s v="Finance"/>
    <s v="SMB"/>
    <s v="Marketing Suite - Gold"/>
    <s v="AWOQCEJ7A8"/>
    <n v="11.21"/>
    <n v="1"/>
    <n v="0"/>
    <n v="3.363"/>
    <x v="17"/>
    <n v="7.8470000000000004"/>
    <n v="2.3540999999999999"/>
  </r>
  <r>
    <n v="8336"/>
    <s v="APJ-2023-161655"/>
    <d v="2023-05-14T00:00:00"/>
    <n v="20230514"/>
    <s v="Una Knox"/>
    <s v="Philippines"/>
    <s v="Quezon City"/>
    <s v="APJ"/>
    <s v="APAC"/>
    <s v="Pemex"/>
    <x v="18"/>
    <s v="Energy"/>
    <s v="Enterprise"/>
    <s v="ContactMatcher"/>
    <s v="1B5ILCD52V"/>
    <n v="299.52"/>
    <n v="9"/>
    <n v="0"/>
    <n v="149.76"/>
    <x v="24"/>
    <n v="149.76"/>
    <n v="44.927999999999997"/>
  </r>
  <r>
    <n v="8337"/>
    <s v="EMEA-2022-101469"/>
    <d v="2022-07-03T00:00:00"/>
    <n v="20220703"/>
    <s v="Faith Gray"/>
    <s v="Spain"/>
    <s v="Valencia"/>
    <s v="EMEA"/>
    <s v="EU-WEST"/>
    <s v="Costco Wholesale"/>
    <x v="11"/>
    <s v="Retail"/>
    <s v="SMB"/>
    <s v="ChatBot Plugin"/>
    <s v="CQG2M756Q4"/>
    <n v="7.7"/>
    <n v="2"/>
    <n v="0"/>
    <n v="3.157"/>
    <x v="16"/>
    <n v="4.5430000000000001"/>
    <n v="1.3629"/>
  </r>
  <r>
    <n v="8338"/>
    <s v="EMEA-2020-153087"/>
    <d v="2020-12-27T00:00:00"/>
    <n v="20201227"/>
    <s v="Nicholas Skinner"/>
    <s v="Portugal"/>
    <s v="Porto"/>
    <s v="EMEA"/>
    <s v="EU-WEST"/>
    <s v="Coca-Cola"/>
    <x v="87"/>
    <s v="Consumer Products"/>
    <s v="Strategic"/>
    <s v="Support"/>
    <s v="ED457624L8"/>
    <n v="23.92"/>
    <n v="4"/>
    <n v="0"/>
    <n v="11.720800000000001"/>
    <x v="20"/>
    <n v="12.199199999999999"/>
    <n v="3.6597599999999995"/>
  </r>
  <r>
    <n v="8340"/>
    <s v="AMER-2023-135076"/>
    <d v="2023-04-14T00:00:00"/>
    <n v="20230414"/>
    <s v="Rose Hill"/>
    <s v="United States"/>
    <s v="Long Beach"/>
    <s v="AMER"/>
    <s v="NAMER"/>
    <s v="Bank of America Corp."/>
    <x v="22"/>
    <s v="Finance"/>
    <s v="Strategic"/>
    <s v="FinanceHub"/>
    <s v="Y0SZ5EDLGR"/>
    <n v="436.70400000000001"/>
    <n v="6"/>
    <n v="0.2"/>
    <n v="-38.211599999999997"/>
    <x v="4"/>
    <n v="474.91559999999998"/>
    <n v="142.47467999999998"/>
  </r>
  <r>
    <n v="8341"/>
    <s v="EMEA-2020-161634"/>
    <d v="2020-11-14T00:00:00"/>
    <n v="20201114"/>
    <s v="Jasmine Springer"/>
    <s v="Spain"/>
    <s v="Valencia"/>
    <s v="EMEA"/>
    <s v="EU-WEST"/>
    <s v="Comcast"/>
    <x v="51"/>
    <s v="Communications"/>
    <s v="SMB"/>
    <s v="Support"/>
    <s v="1OGN8EBKLB"/>
    <n v="32.4"/>
    <n v="5"/>
    <n v="0"/>
    <n v="15.552"/>
    <x v="7"/>
    <n v="16.847999999999999"/>
    <n v="5.0543999999999993"/>
  </r>
  <r>
    <n v="8342"/>
    <s v="AMER-2023-141481"/>
    <d v="2023-06-12T00:00:00"/>
    <n v="20230612"/>
    <s v="Blake Hughes"/>
    <s v="United States"/>
    <s v="New York City"/>
    <s v="AMER"/>
    <s v="NAMER"/>
    <s v="Wells Fargo"/>
    <x v="9"/>
    <s v="Finance"/>
    <s v="SMB"/>
    <s v="OneView"/>
    <s v="A23M5N7KKD"/>
    <n v="61.44"/>
    <n v="3"/>
    <n v="0"/>
    <n v="16.588799999999999"/>
    <x v="27"/>
    <n v="44.851199999999999"/>
    <n v="13.455359999999999"/>
  </r>
  <r>
    <n v="8343"/>
    <s v="EMEA-2022-132549"/>
    <d v="2022-11-26T00:00:00"/>
    <n v="20221126"/>
    <s v="Lucas Turner"/>
    <s v="Portugal"/>
    <s v="Porto"/>
    <s v="EMEA"/>
    <s v="EU-WEST"/>
    <s v="Itochu"/>
    <x v="33"/>
    <s v="Finance"/>
    <s v="SMB"/>
    <s v="Marketing Suite - Gold"/>
    <s v="KTHFYFAUC7"/>
    <n v="73.36"/>
    <n v="7"/>
    <n v="0"/>
    <n v="19.807200000000002"/>
    <x v="0"/>
    <n v="53.552799999999998"/>
    <n v="16.065839999999998"/>
  </r>
  <r>
    <n v="8344"/>
    <s v="EMEA-2020-155544"/>
    <d v="2020-03-21T00:00:00"/>
    <n v="20200321"/>
    <s v="Evan Paige"/>
    <s v="South Africa"/>
    <s v="Johannesburg"/>
    <s v="EMEA"/>
    <s v="MEA"/>
    <s v="Honda Motor"/>
    <x v="47"/>
    <s v="Manufacturing"/>
    <s v="SMB"/>
    <s v="FinanceHub"/>
    <s v="8J07IVPXMC"/>
    <n v="59.2"/>
    <n v="5"/>
    <n v="0.2"/>
    <n v="22.2"/>
    <x v="34"/>
    <n v="37"/>
    <n v="11.1"/>
  </r>
  <r>
    <n v="8347"/>
    <s v="APJ-2021-115238"/>
    <d v="2021-04-30T00:00:00"/>
    <n v="20210430"/>
    <s v="Andrew Lewis"/>
    <s v="South Korea"/>
    <s v="Daegu"/>
    <s v="APJ"/>
    <s v="APAC"/>
    <s v="PepsiCo"/>
    <x v="88"/>
    <s v="Consumer Products"/>
    <s v="Strategic"/>
    <s v="SaaS Connector Pack"/>
    <s v="JXNY8Z8725"/>
    <n v="31.4"/>
    <n v="5"/>
    <n v="0"/>
    <n v="13.188000000000001"/>
    <x v="19"/>
    <n v="18.2119999999999"/>
    <n v="5.4635999999999703"/>
  </r>
  <r>
    <n v="8352"/>
    <s v="EMEA-2023-132199"/>
    <d v="2023-05-04T00:00:00"/>
    <n v="20230504"/>
    <s v="Benjamin Bailey"/>
    <s v="France"/>
    <s v="Paris"/>
    <s v="EMEA"/>
    <s v="EU-WEST"/>
    <s v="BNP Paribas"/>
    <x v="3"/>
    <s v="Finance"/>
    <s v="Strategic"/>
    <s v="SaaS Connector Pack"/>
    <s v="P9SIQ9UTJO"/>
    <n v="32.448"/>
    <n v="2"/>
    <n v="0.2"/>
    <n v="7.3007999999999997"/>
    <x v="24"/>
    <n v="25.147200000000002"/>
    <n v="7.5441599999999998"/>
  </r>
  <r>
    <n v="8357"/>
    <s v="EMEA-2022-163174"/>
    <d v="2022-08-27T00:00:00"/>
    <n v="20220827"/>
    <s v="Warren Hemmings"/>
    <s v="Finland"/>
    <s v="Espoo"/>
    <s v="EMEA"/>
    <s v="NOR"/>
    <s v="Prudential Financial"/>
    <x v="43"/>
    <s v="Finance"/>
    <s v="SMB"/>
    <s v="SaaS Connector Pack"/>
    <s v="S3FM4AAXZL"/>
    <n v="186.54"/>
    <n v="3"/>
    <n v="0"/>
    <n v="41.038800000000002"/>
    <x v="28"/>
    <n v="145.50119999999899"/>
    <n v="43.650359999999694"/>
  </r>
  <r>
    <n v="8358"/>
    <s v="EMEA-2020-110555"/>
    <d v="2020-04-11T00:00:00"/>
    <n v="20200411"/>
    <s v="Alison Miller"/>
    <s v="Netherlands"/>
    <s v="The Hague"/>
    <s v="EMEA"/>
    <s v="EU-WEST"/>
    <s v="HSBC Holdings"/>
    <x v="77"/>
    <s v="Finance"/>
    <s v="SMB"/>
    <s v="Marketing Suite - Gold"/>
    <s v="3BC49N3R4T"/>
    <n v="87.08"/>
    <n v="7"/>
    <n v="0"/>
    <n v="24.382400000000001"/>
    <x v="41"/>
    <n v="62.697599999999902"/>
    <n v="18.809279999999969"/>
  </r>
  <r>
    <n v="8361"/>
    <s v="APJ-2023-147207"/>
    <d v="2023-01-03T00:00:00"/>
    <n v="20230103"/>
    <s v="Katherine Watson"/>
    <s v="Japan"/>
    <s v="Shizuoka"/>
    <s v="APJ"/>
    <s v="JAPN"/>
    <s v="Tyson Foods"/>
    <x v="31"/>
    <s v="Consumer Products"/>
    <s v="SMB"/>
    <s v="ChatBot Plugin"/>
    <s v="V65N7O8M0I"/>
    <n v="31.744"/>
    <n v="2"/>
    <n v="0.2"/>
    <n v="3.968"/>
    <x v="44"/>
    <n v="27.776"/>
    <n v="8.3327999999999989"/>
  </r>
  <r>
    <n v="8365"/>
    <s v="EMEA-2023-137631"/>
    <d v="2023-04-29T00:00:00"/>
    <n v="20230429"/>
    <s v="Luke Churchill"/>
    <s v="Germany"/>
    <s v="Nuremberg"/>
    <s v="EMEA"/>
    <s v="EU-WEST"/>
    <s v="Caterpillar"/>
    <x v="95"/>
    <s v="Manufacturing"/>
    <s v="SMB"/>
    <s v="Site Analytics"/>
    <s v="5ACVV1Z3K7"/>
    <n v="751.98400000000004"/>
    <n v="2"/>
    <n v="0.2"/>
    <n v="84.598200000000006"/>
    <x v="4"/>
    <n v="667.38580000000002"/>
    <n v="200.21574000000001"/>
  </r>
  <r>
    <n v="8366"/>
    <s v="AMER-2023-157273"/>
    <d v="2023-01-31T00:00:00"/>
    <n v="20230131"/>
    <s v="Claire Henderson"/>
    <s v="Canada"/>
    <s v="Toronto"/>
    <s v="AMER"/>
    <s v="NAMER"/>
    <s v="State Farm Insurance Cos."/>
    <x v="50"/>
    <s v="Finance"/>
    <s v="Enterprise"/>
    <s v="Site Analytics"/>
    <s v="8KQUTPPQC8"/>
    <n v="604.76800000000003"/>
    <n v="4"/>
    <n v="0.2"/>
    <n v="60.476799999999997"/>
    <x v="44"/>
    <n v="544.2912"/>
    <n v="163.28736000000001"/>
  </r>
  <r>
    <n v="8367"/>
    <s v="AMER-2020-109918"/>
    <d v="2020-09-07T00:00:00"/>
    <n v="20200907"/>
    <s v="Gavin Nash"/>
    <s v="United States"/>
    <s v="Rochester"/>
    <s v="AMER"/>
    <s v="NAMER"/>
    <s v="Oracle"/>
    <x v="29"/>
    <s v="Tech"/>
    <s v="Strategic"/>
    <s v="Support"/>
    <s v="WFLNN9D2H8"/>
    <n v="27.36"/>
    <n v="4"/>
    <n v="0"/>
    <n v="7.3872"/>
    <x v="30"/>
    <n v="19.972799999999999"/>
    <n v="5.9918399999999998"/>
  </r>
  <r>
    <n v="8370"/>
    <s v="AMER-2022-118745"/>
    <d v="2022-06-12T00:00:00"/>
    <n v="20220612"/>
    <s v="Irene Walsh"/>
    <s v="United States"/>
    <s v="New York City"/>
    <s v="AMER"/>
    <s v="NAMER"/>
    <s v="Wells Fargo"/>
    <x v="9"/>
    <s v="Finance"/>
    <s v="SMB"/>
    <s v="ContactMatcher"/>
    <s v="JI7UUCZOZO"/>
    <n v="902.71199999999999"/>
    <n v="3"/>
    <n v="0.2"/>
    <n v="33.851700000000001"/>
    <x v="1"/>
    <n v="868.86029999999903"/>
    <n v="260.65808999999967"/>
  </r>
  <r>
    <n v="8371"/>
    <s v="AMER-2022-163972"/>
    <d v="2022-10-18T00:00:00"/>
    <n v="20221018"/>
    <s v="Pippa Chapman"/>
    <s v="United States"/>
    <s v="Philadelphia"/>
    <s v="AMER"/>
    <s v="NAMER"/>
    <s v="China National Petroleum"/>
    <x v="74"/>
    <s v="Energy"/>
    <s v="Enterprise"/>
    <s v="Marketing Suite"/>
    <s v="FG827LCZME"/>
    <n v="120.666"/>
    <n v="2"/>
    <n v="0.15"/>
    <n v="21.294"/>
    <x v="32"/>
    <n v="99.372"/>
    <n v="29.811599999999999"/>
  </r>
  <r>
    <n v="8372"/>
    <s v="APJ-2020-165393"/>
    <d v="2020-12-27T00:00:00"/>
    <n v="20201227"/>
    <s v="Carl Langdon"/>
    <s v="Japan"/>
    <s v="Saitama"/>
    <s v="APJ"/>
    <s v="JAPN"/>
    <s v="Itochu"/>
    <x v="33"/>
    <s v="Finance"/>
    <s v="SMB"/>
    <s v="ContactMatcher"/>
    <s v="S3TX1TB7NA"/>
    <n v="4.984"/>
    <n v="1"/>
    <n v="0.8"/>
    <n v="-8.4727999999999994"/>
    <x v="20"/>
    <n v="13.456799999999999"/>
    <n v="4.0370399999999993"/>
  </r>
  <r>
    <n v="8373"/>
    <s v="AMER-2022-113726"/>
    <d v="2022-11-25T00:00:00"/>
    <n v="20221125"/>
    <s v="Samantha Paterson"/>
    <s v="Canada"/>
    <s v="Toronto"/>
    <s v="AMER"/>
    <s v="NAMER"/>
    <s v="Home Depot"/>
    <x v="8"/>
    <s v="Retail"/>
    <s v="Enterprise"/>
    <s v="SaaS Connector Pack"/>
    <s v="05OCVGL31L"/>
    <n v="82.26"/>
    <n v="3"/>
    <n v="0"/>
    <n v="33.726599999999998"/>
    <x v="0"/>
    <n v="48.5334"/>
    <n v="14.56002"/>
  </r>
  <r>
    <n v="8374"/>
    <s v="AMER-2022-152940"/>
    <d v="2022-11-11T00:00:00"/>
    <n v="20221111"/>
    <s v="Samantha Murray"/>
    <s v="United States"/>
    <s v="Los Angeles"/>
    <s v="AMER"/>
    <s v="NAMER"/>
    <s v="Morgan Stanley"/>
    <x v="21"/>
    <s v="Finance"/>
    <s v="SMB"/>
    <s v="Marketing Suite - Gold"/>
    <s v="QMBJA675TB"/>
    <n v="29.74"/>
    <n v="1"/>
    <n v="0"/>
    <n v="4.4610000000000003"/>
    <x v="0"/>
    <n v="25.2789999999999"/>
    <n v="7.5836999999999701"/>
  </r>
  <r>
    <n v="8375"/>
    <s v="AMER-2021-158701"/>
    <d v="2021-01-05T00:00:00"/>
    <n v="20210105"/>
    <s v="Evan Ogden"/>
    <s v="United States"/>
    <s v="Los Angeles"/>
    <s v="AMER"/>
    <s v="NAMER"/>
    <s v="Oracle"/>
    <x v="29"/>
    <s v="Tech"/>
    <s v="Enterprise"/>
    <s v="OneView"/>
    <s v="QBJPG50SZ4"/>
    <n v="87.36"/>
    <n v="6"/>
    <n v="0"/>
    <n v="23.587199999999999"/>
    <x v="26"/>
    <n v="63.772799999999997"/>
    <n v="19.131839999999997"/>
  </r>
  <r>
    <n v="8377"/>
    <s v="EMEA-2023-156272"/>
    <d v="2023-03-22T00:00:00"/>
    <n v="20230322"/>
    <s v="Diana Black"/>
    <s v="Germany"/>
    <s v="Nuremberg"/>
    <s v="EMEA"/>
    <s v="EU-WEST"/>
    <s v="Allstate"/>
    <x v="61"/>
    <s v="Finance"/>
    <s v="Strategic"/>
    <s v="OneView"/>
    <s v="VA42M72QM0"/>
    <n v="64.384"/>
    <n v="1"/>
    <n v="0.2"/>
    <n v="8.048"/>
    <x v="42"/>
    <n v="56.335999999999999"/>
    <n v="16.9008"/>
  </r>
  <r>
    <n v="8378"/>
    <s v="APJ-2021-162964"/>
    <d v="2021-11-12T00:00:00"/>
    <n v="20211112"/>
    <s v="Benjamin Bower"/>
    <s v="Japan"/>
    <s v="Tokyo"/>
    <s v="APJ"/>
    <s v="JAPN"/>
    <s v="Fannie Mae"/>
    <x v="27"/>
    <s v="Finance"/>
    <s v="Strategic"/>
    <s v="Marketing Suite - Gold"/>
    <s v="611D2RVD5C"/>
    <n v="64.784000000000006"/>
    <n v="1"/>
    <n v="0.2"/>
    <n v="-14.5764"/>
    <x v="6"/>
    <n v="79.360399999999998"/>
    <n v="23.808119999999999"/>
  </r>
  <r>
    <n v="8381"/>
    <s v="APJ-2020-103527"/>
    <d v="2020-09-09T00:00:00"/>
    <n v="20200909"/>
    <s v="Jasmine Springer"/>
    <s v="Australia"/>
    <s v="Sydney"/>
    <s v="APJ"/>
    <s v="ANZ"/>
    <s v="Comcast"/>
    <x v="51"/>
    <s v="Communications"/>
    <s v="SMB"/>
    <s v="Support"/>
    <s v="SWXOO20V7W"/>
    <n v="10.896000000000001"/>
    <n v="3"/>
    <n v="0.2"/>
    <n v="3.4049999999999998"/>
    <x v="30"/>
    <n v="7.4909999999999997"/>
    <n v="2.2472999999999996"/>
  </r>
  <r>
    <n v="8382"/>
    <s v="AMER-2022-134544"/>
    <d v="2022-03-18T00:00:00"/>
    <n v="20220318"/>
    <s v="James Fisher"/>
    <s v="United States"/>
    <s v="Los Angeles"/>
    <s v="AMER"/>
    <s v="NAMER"/>
    <s v="Honda Motor"/>
    <x v="47"/>
    <s v="Manufacturing"/>
    <s v="SMB"/>
    <s v="Site Analytics"/>
    <s v="2M60TF1UBD"/>
    <n v="84.784000000000006"/>
    <n v="2"/>
    <n v="0.2"/>
    <n v="-20.136199999999999"/>
    <x v="17"/>
    <n v="104.92019999999999"/>
    <n v="31.476059999999997"/>
  </r>
  <r>
    <n v="8383"/>
    <s v="APJ-2022-163048"/>
    <d v="2022-02-08T00:00:00"/>
    <n v="20220208"/>
    <s v="Charles Ross"/>
    <s v="Japan"/>
    <s v="Tokyo"/>
    <s v="APJ"/>
    <s v="JAPN"/>
    <s v="Mondelez International"/>
    <x v="25"/>
    <s v="Consumer Products"/>
    <s v="Strategic"/>
    <s v="FinanceHub"/>
    <s v="5G942G7UOU"/>
    <n v="241.5"/>
    <n v="4"/>
    <n v="0.3"/>
    <n v="0"/>
    <x v="47"/>
    <n v="241.5"/>
    <n v="72.45"/>
  </r>
  <r>
    <n v="8384"/>
    <s v="EMEA-2022-145135"/>
    <d v="2022-11-27T00:00:00"/>
    <n v="20221127"/>
    <s v="Charles Buckland"/>
    <s v="Saudi Arabia"/>
    <s v="Jeddah"/>
    <s v="EMEA"/>
    <s v="MEA"/>
    <s v="Carrefour"/>
    <x v="10"/>
    <s v="Retail"/>
    <s v="Enterprise"/>
    <s v="Data Smasher"/>
    <s v="F4VL4F5MZ5"/>
    <n v="59.97"/>
    <n v="3"/>
    <n v="0"/>
    <n v="14.9925"/>
    <x v="0"/>
    <n v="44.977499999999999"/>
    <n v="13.49325"/>
  </r>
  <r>
    <n v="8386"/>
    <s v="AMER-2023-137582"/>
    <d v="2023-09-05T00:00:00"/>
    <n v="20230905"/>
    <s v="Luke Mills"/>
    <s v="United States"/>
    <s v="San Diego"/>
    <s v="AMER"/>
    <s v="NAMER"/>
    <s v="Prudential Financial"/>
    <x v="43"/>
    <s v="Finance"/>
    <s v="Strategic"/>
    <s v="ContactMatcher"/>
    <s v="PIOF8YA7NM"/>
    <n v="11.808"/>
    <n v="3"/>
    <n v="0.2"/>
    <n v="4.1327999999999996"/>
    <x v="15"/>
    <n v="7.6752000000000002"/>
    <n v="2.3025600000000002"/>
  </r>
  <r>
    <n v="8387"/>
    <s v="EMEA-2021-149601"/>
    <d v="2021-05-28T00:00:00"/>
    <n v="20210528"/>
    <s v="Sue Miller"/>
    <s v="Saudi Arabia"/>
    <s v="Dhahran"/>
    <s v="EMEA"/>
    <s v="MEA"/>
    <s v="Cisco Systems"/>
    <x v="42"/>
    <s v="Tech"/>
    <s v="SMB"/>
    <s v="Marketing Suite - Gold"/>
    <s v="P7R9HKU13J"/>
    <n v="16.239999999999998"/>
    <n v="1"/>
    <n v="0"/>
    <n v="2.4359999999999999"/>
    <x v="33"/>
    <n v="13.803999999999901"/>
    <n v="4.1411999999999702"/>
  </r>
  <r>
    <n v="8389"/>
    <s v="AMER-2020-139423"/>
    <d v="2020-11-01T00:00:00"/>
    <n v="20201101"/>
    <s v="Thomas Ross"/>
    <s v="Argentina"/>
    <s v="Buenos Aires"/>
    <s v="AMER"/>
    <s v="LATAM"/>
    <s v="McKesson"/>
    <x v="12"/>
    <s v="Consumer Products"/>
    <s v="Strategic"/>
    <s v="OneView"/>
    <s v="DQQVPI7MOW"/>
    <n v="76.12"/>
    <n v="2"/>
    <n v="0"/>
    <n v="22.0748"/>
    <x v="7"/>
    <n v="54.045200000000001"/>
    <n v="16.213560000000001"/>
  </r>
  <r>
    <n v="8390"/>
    <s v="AMER-2022-102596"/>
    <d v="2022-12-28T00:00:00"/>
    <n v="20221228"/>
    <s v="Amy Simpson"/>
    <s v="Mexico"/>
    <s v="Guadalajara"/>
    <s v="AMER"/>
    <s v="LATAM"/>
    <s v="Kroger"/>
    <x v="57"/>
    <s v="Retail"/>
    <s v="Enterprise"/>
    <s v="Storage"/>
    <s v="RC68D29NYG"/>
    <n v="17.184000000000001"/>
    <n v="6"/>
    <n v="0.2"/>
    <n v="6.2291999999999996"/>
    <x v="5"/>
    <n v="10.954800000000001"/>
    <n v="3.2864400000000002"/>
  </r>
  <r>
    <n v="8391"/>
    <s v="AMER-2023-153227"/>
    <d v="2023-12-05T00:00:00"/>
    <n v="20231205"/>
    <s v="Anthony Mackay"/>
    <s v="United States"/>
    <s v="New York City"/>
    <s v="AMER"/>
    <s v="NAMER"/>
    <s v="Bosch"/>
    <x v="76"/>
    <s v="Tech"/>
    <s v="Strategic"/>
    <s v="Support"/>
    <s v="JAJC39L1ND"/>
    <n v="11.76"/>
    <n v="2"/>
    <n v="0"/>
    <n v="5.7624000000000004"/>
    <x v="22"/>
    <n v="5.9975999999999896"/>
    <n v="1.7992799999999969"/>
  </r>
  <r>
    <n v="8392"/>
    <s v="EMEA-2023-110625"/>
    <d v="2023-12-24T00:00:00"/>
    <n v="20231224"/>
    <s v="Frank Davidson"/>
    <s v="Saudi Arabia"/>
    <s v="Riyadh"/>
    <s v="EMEA"/>
    <s v="MEA"/>
    <s v="Toyota Motor"/>
    <x v="7"/>
    <s v="Manufacturing"/>
    <s v="Enterprise"/>
    <s v="SaaS Connector Pack"/>
    <s v="QKWF7CH3U7"/>
    <n v="27.46"/>
    <n v="2"/>
    <n v="0"/>
    <n v="9.8856000000000002"/>
    <x v="22"/>
    <n v="17.574400000000001"/>
    <n v="5.2723199999999997"/>
  </r>
  <r>
    <n v="8393"/>
    <s v="APJ-2022-142594"/>
    <d v="2022-12-02T00:00:00"/>
    <n v="20221202"/>
    <s v="Jonathan Gibson"/>
    <s v="South Korea"/>
    <s v="Daegu"/>
    <s v="APJ"/>
    <s v="APAC"/>
    <s v="Ford Motor"/>
    <x v="72"/>
    <s v="Manufacturing"/>
    <s v="SMB"/>
    <s v="Site Analytics"/>
    <s v="GRMAG79FTN"/>
    <n v="137.94"/>
    <n v="3"/>
    <n v="0"/>
    <n v="35.864400000000003"/>
    <x v="5"/>
    <n v="102.07559999999999"/>
    <n v="30.622679999999995"/>
  </r>
  <r>
    <n v="8397"/>
    <s v="EMEA-2020-152254"/>
    <d v="2020-06-30T00:00:00"/>
    <n v="20200630"/>
    <s v="John MacDonald"/>
    <s v="Sweden"/>
    <s v="Stockholm"/>
    <s v="EMEA"/>
    <s v="NOR"/>
    <s v="Samsung Electronics"/>
    <x v="19"/>
    <s v="Tech"/>
    <s v="SMB"/>
    <s v="Support"/>
    <s v="YIPFRE7R00"/>
    <n v="310.68799999999999"/>
    <n v="7"/>
    <n v="0.2"/>
    <n v="108.74079999999999"/>
    <x v="3"/>
    <n v="201.94720000000001"/>
    <n v="60.584159999999997"/>
  </r>
  <r>
    <n v="8398"/>
    <s v="APJ-2020-120236"/>
    <d v="2020-09-03T00:00:00"/>
    <n v="20200903"/>
    <s v="Trevor Jones"/>
    <s v="Japan"/>
    <s v="Tokyo"/>
    <s v="APJ"/>
    <s v="JAPN"/>
    <s v="Kroger"/>
    <x v="57"/>
    <s v="Retail"/>
    <s v="Enterprise"/>
    <s v="ContactMatcher"/>
    <s v="T2F1UU34XF"/>
    <n v="7.68"/>
    <n v="5"/>
    <n v="0.8"/>
    <n v="-11.52"/>
    <x v="30"/>
    <n v="19.2"/>
    <n v="5.76"/>
  </r>
  <r>
    <n v="8399"/>
    <s v="AMER-2023-120061"/>
    <d v="2023-11-03T00:00:00"/>
    <n v="20231103"/>
    <s v="Joshua Vaughan"/>
    <s v="Mexico"/>
    <s v="Toluca"/>
    <s v="AMER"/>
    <s v="LATAM"/>
    <s v="FedEx"/>
    <x v="46"/>
    <s v="Transportation"/>
    <s v="Enterprise"/>
    <s v="FinanceHub"/>
    <s v="MDWYOQABND"/>
    <n v="155.37200000000001"/>
    <n v="2"/>
    <n v="0.3"/>
    <n v="-35.513599999999997"/>
    <x v="23"/>
    <n v="190.88560000000001"/>
    <n v="57.265680000000003"/>
  </r>
  <r>
    <n v="8400"/>
    <s v="AMER-2021-133837"/>
    <d v="2021-04-13T00:00:00"/>
    <n v="20210413"/>
    <s v="Boris Walsh"/>
    <s v="Chile"/>
    <s v="Santiago"/>
    <s v="AMER"/>
    <s v="LATAM"/>
    <s v="AmerisourceBergen"/>
    <x v="52"/>
    <s v="Healthcare"/>
    <s v="SMB"/>
    <s v="Marketing Suite - Gold"/>
    <s v="6OG96NORXD"/>
    <n v="10.744"/>
    <n v="1"/>
    <n v="0.2"/>
    <n v="0.80579999999999996"/>
    <x v="19"/>
    <n v="9.9382000000000001"/>
    <n v="2.9814599999999998"/>
  </r>
  <r>
    <n v="8401"/>
    <s v="EMEA-2021-110814"/>
    <d v="2021-12-05T00:00:00"/>
    <n v="20211205"/>
    <s v="Ian Sharp"/>
    <s v="United Kingdom"/>
    <s v="London"/>
    <s v="EMEA"/>
    <s v="UKIR"/>
    <s v="AT&amp;T"/>
    <x v="60"/>
    <s v="Communications"/>
    <s v="SMB"/>
    <s v="ContactMatcher"/>
    <s v="CBY0X2FZT9"/>
    <n v="232.4"/>
    <n v="5"/>
    <n v="0.2"/>
    <n v="78.435000000000002"/>
    <x v="14"/>
    <n v="153.965"/>
    <n v="46.189500000000002"/>
  </r>
  <r>
    <n v="8404"/>
    <s v="AMER-2022-154067"/>
    <d v="2022-02-01T00:00:00"/>
    <n v="20220201"/>
    <s v="Steven Henderson"/>
    <s v="United States"/>
    <s v="New York City"/>
    <s v="AMER"/>
    <s v="NAMER"/>
    <s v="Sony"/>
    <x v="20"/>
    <s v="Tech"/>
    <s v="Strategic"/>
    <s v="Support"/>
    <s v="XNLPL0IK94"/>
    <n v="105.52"/>
    <n v="4"/>
    <n v="0"/>
    <n v="48.539200000000001"/>
    <x v="47"/>
    <n v="56.980799999999903"/>
    <n v="17.094239999999971"/>
  </r>
  <r>
    <n v="8405"/>
    <s v="APJ-2023-140480"/>
    <d v="2023-07-09T00:00:00"/>
    <n v="20230709"/>
    <s v="Emma Watson"/>
    <s v="Philippines"/>
    <s v="Quezon City"/>
    <s v="APJ"/>
    <s v="APAC"/>
    <s v="United Parcel Service"/>
    <x v="66"/>
    <s v="Transportation"/>
    <s v="Strategic"/>
    <s v="SaaS Connector Pack"/>
    <s v="NSKS5TOKVT"/>
    <n v="83.92"/>
    <n v="4"/>
    <n v="0"/>
    <n v="5.8743999999999996"/>
    <x v="10"/>
    <n v="78.045599999999993"/>
    <n v="23.413679999999996"/>
  </r>
  <r>
    <n v="8410"/>
    <s v="AMER-2021-134082"/>
    <d v="2021-12-11T00:00:00"/>
    <n v="20211211"/>
    <s v="Jack Graham"/>
    <s v="United States"/>
    <s v="Anaheim"/>
    <s v="AMER"/>
    <s v="NAMER"/>
    <s v="Microsoft"/>
    <x v="5"/>
    <s v="Tech"/>
    <s v="Enterprise"/>
    <s v="ContactMatcher"/>
    <s v="5QG3YC3MB4"/>
    <n v="110.52800000000001"/>
    <n v="4"/>
    <n v="0.2"/>
    <n v="38.684800000000003"/>
    <x v="14"/>
    <n v="71.843199999999996"/>
    <n v="21.552959999999999"/>
  </r>
  <r>
    <n v="8411"/>
    <s v="EMEA-2022-130820"/>
    <d v="2022-11-16T00:00:00"/>
    <n v="20221116"/>
    <s v="Gavin Mitchell"/>
    <s v="Sweden"/>
    <s v="Gothenburg"/>
    <s v="EMEA"/>
    <s v="NOR"/>
    <s v="Sony"/>
    <x v="20"/>
    <s v="Tech"/>
    <s v="Strategic"/>
    <s v="ContactMatcher"/>
    <s v="NJW56W0QK1"/>
    <n v="630.024"/>
    <n v="4"/>
    <n v="0.4"/>
    <n v="-199.5076"/>
    <x v="0"/>
    <n v="829.53160000000003"/>
    <n v="248.85947999999999"/>
  </r>
  <r>
    <n v="8412"/>
    <s v="EMEA-2022-159765"/>
    <d v="2022-05-10T00:00:00"/>
    <n v="20220510"/>
    <s v="Boris Walsh"/>
    <s v="Spain"/>
    <s v="Madrid"/>
    <s v="EMEA"/>
    <s v="EU-WEST"/>
    <s v="AmerisourceBergen"/>
    <x v="52"/>
    <s v="Healthcare"/>
    <s v="SMB"/>
    <s v="ChatBot Plugin"/>
    <s v="7QCIA8MCMA"/>
    <n v="27.86"/>
    <n v="7"/>
    <n v="0"/>
    <n v="9.1937999999999995"/>
    <x v="35"/>
    <n v="18.6662"/>
    <n v="5.5998599999999996"/>
  </r>
  <r>
    <n v="8413"/>
    <s v="APJ-2023-132290"/>
    <d v="2023-03-11T00:00:00"/>
    <n v="20230311"/>
    <s v="Carol Forsyth"/>
    <s v="Japan"/>
    <s v="Aichi"/>
    <s v="APJ"/>
    <s v="JAPN"/>
    <s v="Nestle"/>
    <x v="38"/>
    <s v="Consumer Products"/>
    <s v="SMB"/>
    <s v="ContactMatcher"/>
    <s v="I3GMOK4R23"/>
    <n v="933.40800000000002"/>
    <n v="4"/>
    <n v="0.3"/>
    <n v="-173.34719999999999"/>
    <x v="42"/>
    <n v="1106.7552000000001"/>
    <n v="332.02656000000002"/>
  </r>
  <r>
    <n v="8414"/>
    <s v="APJ-2022-147109"/>
    <d v="2022-12-18T00:00:00"/>
    <n v="20221218"/>
    <s v="Diana Taylor"/>
    <s v="Japan"/>
    <s v="Hyogo"/>
    <s v="APJ"/>
    <s v="JAPN"/>
    <s v="Kroger"/>
    <x v="57"/>
    <s v="Retail"/>
    <s v="Strategic"/>
    <s v="Support"/>
    <s v="TU8OQ86TJG"/>
    <n v="51.84"/>
    <n v="10"/>
    <n v="0.2"/>
    <n v="18.143999999999998"/>
    <x v="5"/>
    <n v="33.695999999999998"/>
    <n v="10.108799999999999"/>
  </r>
  <r>
    <n v="8416"/>
    <s v="EMEA-2023-107265"/>
    <d v="2023-04-07T00:00:00"/>
    <n v="20230407"/>
    <s v="Joe Allan"/>
    <s v="Netherlands"/>
    <s v="Amsterdam"/>
    <s v="EMEA"/>
    <s v="EU-WEST"/>
    <s v="Enel"/>
    <x v="78"/>
    <s v="Energy"/>
    <s v="Enterprise"/>
    <s v="Support"/>
    <s v="P1CN44GLTP"/>
    <n v="106.32"/>
    <n v="3"/>
    <n v="0"/>
    <n v="49.970399999999998"/>
    <x v="4"/>
    <n v="56.349599999999903"/>
    <n v="16.90487999999997"/>
  </r>
  <r>
    <n v="8417"/>
    <s v="AMER-2023-118199"/>
    <d v="2023-05-10T00:00:00"/>
    <n v="20230510"/>
    <s v="Natalie Skinner"/>
    <s v="Canada"/>
    <s v="Toronto"/>
    <s v="AMER"/>
    <s v="NAMER"/>
    <s v="Itochu"/>
    <x v="33"/>
    <s v="Finance"/>
    <s v="Enterprise"/>
    <s v="ContactMatcher"/>
    <s v="E57DZI1F2V"/>
    <n v="147.91999999999999"/>
    <n v="5"/>
    <n v="0.2"/>
    <n v="46.225000000000001"/>
    <x v="24"/>
    <n v="101.69499999999999"/>
    <n v="30.508499999999998"/>
  </r>
  <r>
    <n v="8422"/>
    <s v="AMER-2023-150091"/>
    <d v="2023-10-13T00:00:00"/>
    <n v="20231013"/>
    <s v="Stewart Marshall"/>
    <s v="Argentina"/>
    <s v="Buenos Aires"/>
    <s v="AMER"/>
    <s v="LATAM"/>
    <s v="Daimler"/>
    <x v="34"/>
    <s v="Transportation"/>
    <s v="SMB"/>
    <s v="Data Smasher"/>
    <s v="9VRHXN2RMH"/>
    <n v="45"/>
    <n v="3"/>
    <n v="0"/>
    <n v="4.95"/>
    <x v="13"/>
    <n v="40.049999999999997"/>
    <n v="12.014999999999999"/>
  </r>
  <r>
    <n v="8426"/>
    <s v="AMER-2022-137652"/>
    <d v="2022-08-29T00:00:00"/>
    <n v="20220829"/>
    <s v="Peter Knox"/>
    <s v="Mexico"/>
    <s v="Guadalajara"/>
    <s v="AMER"/>
    <s v="LATAM"/>
    <s v="Sprint Nextel"/>
    <x v="64"/>
    <s v="Communications"/>
    <s v="Strategic"/>
    <s v="ContactMatcher"/>
    <s v="C5IFMYAB28"/>
    <n v="18.431999999999999"/>
    <n v="8"/>
    <n v="0.7"/>
    <n v="-12.288"/>
    <x v="28"/>
    <n v="30.72"/>
    <n v="9.2159999999999993"/>
  </r>
  <r>
    <n v="8427"/>
    <s v="EMEA-2021-128356"/>
    <d v="2021-10-02T00:00:00"/>
    <n v="20211002"/>
    <s v="Simon Payne"/>
    <s v="Russia"/>
    <s v="Moscow"/>
    <s v="EMEA"/>
    <s v="EU-EAST"/>
    <s v="Tyson Foods"/>
    <x v="31"/>
    <s v="Consumer Products"/>
    <s v="SMB"/>
    <s v="Support"/>
    <s v="77MYTO2S6M"/>
    <n v="10.944000000000001"/>
    <n v="2"/>
    <n v="0.2"/>
    <n v="0.95760000000000001"/>
    <x v="2"/>
    <n v="9.9863999999999997"/>
    <n v="2.9959199999999999"/>
  </r>
  <r>
    <n v="8428"/>
    <s v="AMER-2023-167017"/>
    <d v="2023-11-24T00:00:00"/>
    <n v="20231124"/>
    <s v="Joshua Glover"/>
    <s v="Brazil"/>
    <s v="BrasÃ­lia"/>
    <s v="AMER"/>
    <s v="LATAM"/>
    <s v="Sprint Nextel"/>
    <x v="64"/>
    <s v="Communications"/>
    <s v="SMB"/>
    <s v="Support"/>
    <s v="2MSPS77Y2V"/>
    <n v="4.3600000000000003"/>
    <n v="2"/>
    <n v="0"/>
    <n v="0.1744"/>
    <x v="23"/>
    <n v="4.1856"/>
    <n v="1.2556799999999999"/>
  </r>
  <r>
    <n v="8429"/>
    <s v="AMER-2023-132220"/>
    <d v="2023-11-13T00:00:00"/>
    <n v="20231113"/>
    <s v="Fiona Allan"/>
    <s v="Chile"/>
    <s v="Puente Alto"/>
    <s v="AMER"/>
    <s v="LATAM"/>
    <s v="Ford Motor"/>
    <x v="72"/>
    <s v="Manufacturing"/>
    <s v="Strategic"/>
    <s v="Data Smasher"/>
    <s v="HDC9D69N8G"/>
    <n v="62.351999999999997"/>
    <n v="6"/>
    <n v="0.2"/>
    <n v="-10.9116"/>
    <x v="23"/>
    <n v="73.263599999999997"/>
    <n v="21.97908"/>
  </r>
  <r>
    <n v="8430"/>
    <s v="EMEA-2022-118129"/>
    <d v="2022-12-20T00:00:00"/>
    <n v="20221220"/>
    <s v="Alexandra Dyer"/>
    <s v="France"/>
    <s v="Lyon"/>
    <s v="EMEA"/>
    <s v="EU-WEST"/>
    <s v="Walmart"/>
    <x v="41"/>
    <s v="Retail"/>
    <s v="SMB"/>
    <s v="SaaS Connector Pack"/>
    <s v="VVTWODRBEQ"/>
    <n v="303.92"/>
    <n v="5"/>
    <n v="0.2"/>
    <n v="-30.391999999999999"/>
    <x v="5"/>
    <n v="334.31200000000001"/>
    <n v="100.2936"/>
  </r>
  <r>
    <n v="8431"/>
    <s v="EMEA-2020-113124"/>
    <d v="2020-03-30T00:00:00"/>
    <n v="20200330"/>
    <s v="Claire Springer"/>
    <s v="Luxembourg"/>
    <s v="Luxembourg"/>
    <s v="EMEA"/>
    <s v="EU-WEST"/>
    <s v="Airbus"/>
    <x v="68"/>
    <s v="Manufacturing"/>
    <s v="SMB"/>
    <s v="Marketing Suite - Gold"/>
    <s v="23K398KCAK"/>
    <n v="129.30000000000001"/>
    <n v="2"/>
    <n v="0"/>
    <n v="6.4649999999999999"/>
    <x v="34"/>
    <n v="122.83499999999999"/>
    <n v="36.850499999999997"/>
  </r>
  <r>
    <n v="8432"/>
    <s v="APJ-2023-155621"/>
    <d v="2023-11-09T00:00:00"/>
    <n v="20231109"/>
    <s v="Rachel Bond"/>
    <s v="China"/>
    <s v="Beijing"/>
    <s v="APJ"/>
    <s v="APAC"/>
    <s v="Mondelez International"/>
    <x v="25"/>
    <s v="Consumer Products"/>
    <s v="Strategic"/>
    <s v="SaaS Connector Pack"/>
    <s v="VQERZXOJ73"/>
    <n v="274.2"/>
    <n v="10"/>
    <n v="0"/>
    <n v="112.422"/>
    <x v="23"/>
    <n v="161.77799999999999"/>
    <n v="48.533399999999993"/>
  </r>
  <r>
    <n v="8433"/>
    <s v="APJ-2020-127635"/>
    <d v="2020-09-14T00:00:00"/>
    <n v="20200914"/>
    <s v="Emma Stewart"/>
    <s v="Japan"/>
    <s v="Hiroshima"/>
    <s v="APJ"/>
    <s v="JAPN"/>
    <s v="Marathon Petroleum"/>
    <x v="80"/>
    <s v="Energy"/>
    <s v="Strategic"/>
    <s v="Storage"/>
    <s v="PT8SR697UE"/>
    <n v="6.048"/>
    <n v="4"/>
    <n v="0.2"/>
    <n v="-1.3608"/>
    <x v="30"/>
    <n v="7.4088000000000003"/>
    <n v="2.2226400000000002"/>
  </r>
  <r>
    <n v="8437"/>
    <s v="EMEA-2021-151470"/>
    <d v="2021-09-20T00:00:00"/>
    <n v="20210920"/>
    <s v="Joanne Blake"/>
    <s v="Israel"/>
    <s v="Tel Aviv"/>
    <s v="EMEA"/>
    <s v="EU-EAST"/>
    <s v="PepsiCo"/>
    <x v="88"/>
    <s v="Consumer Products"/>
    <s v="SMB"/>
    <s v="ContactMatcher"/>
    <s v="PNZK995LK8"/>
    <n v="45.584000000000003"/>
    <n v="11"/>
    <n v="0.2"/>
    <n v="16.5242"/>
    <x v="11"/>
    <n v="29.059799999999999"/>
    <n v="8.7179399999999987"/>
  </r>
  <r>
    <n v="8438"/>
    <s v="AMER-2021-112823"/>
    <d v="2021-12-10T00:00:00"/>
    <n v="20211210"/>
    <s v="Stewart Baker"/>
    <s v="Mexico"/>
    <s v="Tijuana"/>
    <s v="AMER"/>
    <s v="LATAM"/>
    <s v="Carrefour"/>
    <x v="10"/>
    <s v="Retail"/>
    <s v="SMB"/>
    <s v="Data Smasher"/>
    <s v="13MFYYZKOC"/>
    <n v="25.488"/>
    <n v="2"/>
    <n v="0.2"/>
    <n v="4.4603999999999999"/>
    <x v="14"/>
    <n v="21.0276"/>
    <n v="6.3082799999999999"/>
  </r>
  <r>
    <n v="8439"/>
    <s v="AMER-2020-108861"/>
    <d v="2020-05-28T00:00:00"/>
    <n v="20200528"/>
    <s v="Dominic Short"/>
    <s v="Canada"/>
    <s v="Toronto"/>
    <s v="AMER"/>
    <s v="NAMER"/>
    <s v="Mondelez International"/>
    <x v="25"/>
    <s v="Consumer Products"/>
    <s v="SMB"/>
    <s v="ContactMatcher"/>
    <s v="G3NLL9YSXL"/>
    <n v="136.96"/>
    <n v="4"/>
    <n v="0.2"/>
    <n v="51.36"/>
    <x v="8"/>
    <n v="85.6"/>
    <n v="25.679999999999996"/>
  </r>
  <r>
    <n v="8440"/>
    <s v="APJ-2023-114370"/>
    <d v="2023-03-15T00:00:00"/>
    <n v="20230315"/>
    <s v="Lucas Kerr"/>
    <s v="Australia"/>
    <s v="Sydney"/>
    <s v="APJ"/>
    <s v="ANZ"/>
    <s v="Philip Morris International"/>
    <x v="39"/>
    <s v="Consumer Products"/>
    <s v="Strategic"/>
    <s v="Site Analytics"/>
    <s v="1TNHDBHSLN"/>
    <n v="49.616"/>
    <n v="2"/>
    <n v="0.2"/>
    <n v="4.9615999999999998"/>
    <x v="42"/>
    <n v="44.654400000000003"/>
    <n v="13.396320000000001"/>
  </r>
  <r>
    <n v="8441"/>
    <s v="AMER-2022-158302"/>
    <d v="2022-12-09T00:00:00"/>
    <n v="20221209"/>
    <s v="Frank Davidson"/>
    <s v="Mexico"/>
    <s v="Mexico City"/>
    <s v="AMER"/>
    <s v="LATAM"/>
    <s v="Toyota Motor"/>
    <x v="7"/>
    <s v="Manufacturing"/>
    <s v="Enterprise"/>
    <s v="Support"/>
    <s v="LOVX5MDC4L"/>
    <n v="10.584"/>
    <n v="3"/>
    <n v="0.2"/>
    <n v="3.4398"/>
    <x v="5"/>
    <n v="7.1441999999999997"/>
    <n v="2.1432599999999997"/>
  </r>
  <r>
    <n v="8442"/>
    <s v="AMER-2023-145779"/>
    <d v="2023-05-07T00:00:00"/>
    <n v="20230507"/>
    <s v="Andrew Wilkins"/>
    <s v="Chile"/>
    <s v="Santiago"/>
    <s v="AMER"/>
    <s v="LATAM"/>
    <s v="BNP Paribas"/>
    <x v="3"/>
    <s v="Finance"/>
    <s v="SMB"/>
    <s v="Support"/>
    <s v="CVYJM4DDPR"/>
    <n v="84.415999999999997"/>
    <n v="4"/>
    <n v="0.2"/>
    <n v="27.435199999999998"/>
    <x v="24"/>
    <n v="56.980800000000002"/>
    <n v="17.094239999999999"/>
  </r>
  <r>
    <n v="8443"/>
    <s v="EMEA-2022-155173"/>
    <d v="2022-03-07T00:00:00"/>
    <n v="20220307"/>
    <s v="Frank Davidson"/>
    <s v="France"/>
    <s v="Paris"/>
    <s v="EMEA"/>
    <s v="EU-WEST"/>
    <s v="Toyota Motor"/>
    <x v="7"/>
    <s v="Manufacturing"/>
    <s v="Enterprise"/>
    <s v="Site Analytics"/>
    <s v="CSIRT7GY3Y"/>
    <n v="431.94"/>
    <n v="2"/>
    <n v="0.4"/>
    <n v="-71.989999999999995"/>
    <x v="17"/>
    <n v="503.93"/>
    <n v="151.179"/>
  </r>
  <r>
    <n v="8446"/>
    <s v="EMEA-2023-125451"/>
    <d v="2023-10-24T00:00:00"/>
    <n v="20231024"/>
    <s v="Diana Taylor"/>
    <s v="Norway"/>
    <s v="Oslo"/>
    <s v="EMEA"/>
    <s v="NOR"/>
    <s v="Kroger"/>
    <x v="57"/>
    <s v="Retail"/>
    <s v="Strategic"/>
    <s v="ContactMatcher"/>
    <s v="WZVK62GSW4"/>
    <n v="240.744"/>
    <n v="4"/>
    <n v="0.3"/>
    <n v="-13.7568"/>
    <x v="13"/>
    <n v="254.5008"/>
    <n v="76.350239999999999"/>
  </r>
  <r>
    <n v="8452"/>
    <s v="AMER-2020-131387"/>
    <d v="2020-04-28T00:00:00"/>
    <n v="20200428"/>
    <s v="Emma Greene"/>
    <s v="United States"/>
    <s v="Los Angeles"/>
    <s v="AMER"/>
    <s v="NAMER"/>
    <s v="FedEx"/>
    <x v="46"/>
    <s v="Transportation"/>
    <s v="SMB"/>
    <s v="Site Analytics"/>
    <s v="3J5MI3J9SE"/>
    <n v="1679.96"/>
    <n v="5"/>
    <n v="0.2"/>
    <n v="125.997"/>
    <x v="41"/>
    <n v="1553.963"/>
    <n v="466.18889999999999"/>
  </r>
  <r>
    <n v="8453"/>
    <s v="APJ-2022-125087"/>
    <d v="2022-04-19T00:00:00"/>
    <n v="20220419"/>
    <s v="Lily Hardacre"/>
    <s v="Japan"/>
    <s v="Tokyo"/>
    <s v="APJ"/>
    <s v="JAPN"/>
    <s v="Oracle"/>
    <x v="29"/>
    <s v="Tech"/>
    <s v="Strategic"/>
    <s v="FinanceHub"/>
    <s v="TJ3RMQCYUK"/>
    <n v="344.37200000000001"/>
    <n v="4"/>
    <n v="0.3"/>
    <n v="-93.472399999999993"/>
    <x v="25"/>
    <n v="437.84440000000001"/>
    <n v="131.35332"/>
  </r>
  <r>
    <n v="8456"/>
    <s v="AMER-2022-154081"/>
    <d v="2022-05-23T00:00:00"/>
    <n v="20220523"/>
    <s v="Bernadette Scott"/>
    <s v="United States"/>
    <s v="New York City"/>
    <s v="AMER"/>
    <s v="NAMER"/>
    <s v="American Express"/>
    <x v="55"/>
    <s v="Finance"/>
    <s v="Strategic"/>
    <s v="Site Analytics"/>
    <s v="PRO8GDZG19"/>
    <n v="222.38399999999999"/>
    <n v="2"/>
    <n v="0.2"/>
    <n v="22.238399999999999"/>
    <x v="35"/>
    <n v="200.1456"/>
    <n v="60.043679999999995"/>
  </r>
  <r>
    <n v="8457"/>
    <s v="APJ-2023-118556"/>
    <d v="2023-05-29T00:00:00"/>
    <n v="20230529"/>
    <s v="Stephanie Abraham"/>
    <s v="Australia"/>
    <s v="Sydney"/>
    <s v="APJ"/>
    <s v="ANZ"/>
    <s v="Huawei"/>
    <x v="93"/>
    <s v="Tech"/>
    <s v="Strategic"/>
    <s v="FinanceHub"/>
    <s v="F6QDXNHFRL"/>
    <n v="106.869"/>
    <n v="3"/>
    <n v="0.3"/>
    <n v="-29.007300000000001"/>
    <x v="24"/>
    <n v="135.87629999999999"/>
    <n v="40.762889999999992"/>
  </r>
  <r>
    <n v="8459"/>
    <s v="APJ-2020-126200"/>
    <d v="2020-08-25T00:00:00"/>
    <n v="20200825"/>
    <s v="Kimberly Manning"/>
    <s v="Japan"/>
    <s v="Tokyo"/>
    <s v="APJ"/>
    <s v="JAPN"/>
    <s v="AmerisourceBergen"/>
    <x v="52"/>
    <s v="Healthcare"/>
    <s v="SMB"/>
    <s v="ContactMatcher"/>
    <s v="WCPF430315"/>
    <n v="25.68"/>
    <n v="3"/>
    <n v="0.8"/>
    <n v="-39.804000000000002"/>
    <x v="9"/>
    <n v="65.483999999999995"/>
    <n v="19.645199999999999"/>
  </r>
  <r>
    <n v="8461"/>
    <s v="EMEA-2020-146500"/>
    <d v="2020-08-30T00:00:00"/>
    <n v="20200830"/>
    <s v="Grace Hodges"/>
    <s v="Saudi Arabia"/>
    <s v="Dhahran"/>
    <s v="EMEA"/>
    <s v="MEA"/>
    <s v="Home Depot"/>
    <x v="8"/>
    <s v="Retail"/>
    <s v="SMB"/>
    <s v="ContactMatcher"/>
    <s v="6EOMKYL68F"/>
    <n v="25.3"/>
    <n v="5"/>
    <n v="0"/>
    <n v="11.891"/>
    <x v="9"/>
    <n v="13.409000000000001"/>
    <n v="4.0227000000000004"/>
  </r>
  <r>
    <n v="8463"/>
    <s v="AMER-2021-169537"/>
    <d v="2021-09-03T00:00:00"/>
    <n v="20210903"/>
    <s v="Grace Butler"/>
    <s v="Brazil"/>
    <s v="Belo Horizonte"/>
    <s v="AMER"/>
    <s v="LATAM"/>
    <s v="Mondelez International"/>
    <x v="25"/>
    <s v="Consumer Products"/>
    <s v="SMB"/>
    <s v="FinanceHub"/>
    <s v="BJMGYSOV9E"/>
    <n v="7.5"/>
    <n v="2"/>
    <n v="0"/>
    <n v="3.6"/>
    <x v="11"/>
    <n v="3.9"/>
    <n v="1.17"/>
  </r>
  <r>
    <n v="8464"/>
    <s v="APJ-2020-100881"/>
    <d v="2020-03-28T00:00:00"/>
    <n v="20200328"/>
    <s v="Julian Short"/>
    <s v="New Zealand"/>
    <s v="Auckland"/>
    <s v="APJ"/>
    <s v="ANZ"/>
    <s v="Glencore"/>
    <x v="15"/>
    <s v="Misc"/>
    <s v="Enterprise"/>
    <s v="Site Analytics"/>
    <s v="T7LINTOKQQ"/>
    <n v="302.37599999999998"/>
    <n v="3"/>
    <n v="0.2"/>
    <n v="22.6782"/>
    <x v="34"/>
    <n v="279.69779999999997"/>
    <n v="83.909339999999986"/>
  </r>
  <r>
    <n v="8465"/>
    <s v="EMEA-2021-144043"/>
    <d v="2021-05-10T00:00:00"/>
    <n v="20210510"/>
    <s v="Ella Henderson"/>
    <s v="Russia"/>
    <s v="St Petersburg"/>
    <s v="EMEA"/>
    <s v="EU-EAST"/>
    <s v="Intel"/>
    <x v="14"/>
    <s v="Tech"/>
    <s v="SMB"/>
    <s v="Data Smasher"/>
    <s v="9LH54Y14A6"/>
    <n v="46.688000000000002"/>
    <n v="4"/>
    <n v="0.2"/>
    <n v="-2.9180000000000001"/>
    <x v="33"/>
    <n v="49.606000000000002"/>
    <n v="14.8818"/>
  </r>
  <r>
    <n v="8466"/>
    <s v="EMEA-2021-116512"/>
    <d v="2021-04-09T00:00:00"/>
    <n v="20210409"/>
    <s v="Connor Roberts"/>
    <s v="United Kingdom"/>
    <s v="London"/>
    <s v="EMEA"/>
    <s v="UKIR"/>
    <s v="PepsiCo"/>
    <x v="88"/>
    <s v="Consumer Products"/>
    <s v="SMB"/>
    <s v="Marketing Suite - Gold"/>
    <s v="QT303ZB4CR"/>
    <n v="17.940000000000001"/>
    <n v="3"/>
    <n v="0"/>
    <n v="3.0497999999999998"/>
    <x v="19"/>
    <n v="14.8902"/>
    <n v="4.46706"/>
  </r>
  <r>
    <n v="8467"/>
    <s v="EMEA-2021-101000"/>
    <d v="2021-04-09T00:00:00"/>
    <n v="20210409"/>
    <s v="Anna Clarkson"/>
    <s v="Saudi Arabia"/>
    <s v="Dhahran"/>
    <s v="EMEA"/>
    <s v="MEA"/>
    <s v="Allianz"/>
    <x v="65"/>
    <s v="Finance"/>
    <s v="SMB"/>
    <s v="OneView"/>
    <s v="0KVJYHDLVM"/>
    <n v="370.14"/>
    <n v="3"/>
    <n v="0"/>
    <n v="144.3546"/>
    <x v="19"/>
    <n v="225.78539999999899"/>
    <n v="67.735619999999699"/>
  </r>
  <r>
    <n v="8468"/>
    <s v="AMER-2022-168557"/>
    <d v="2022-09-20T00:00:00"/>
    <n v="20220920"/>
    <s v="Frank Newman"/>
    <s v="United States"/>
    <s v="Los Angeles"/>
    <s v="AMER"/>
    <s v="NAMER"/>
    <s v="CVS Health"/>
    <x v="48"/>
    <s v="Retail"/>
    <s v="Strategic"/>
    <s v="ContactMatcher"/>
    <s v="2TCENSH82A"/>
    <n v="8.9280000000000008"/>
    <n v="2"/>
    <n v="0.2"/>
    <n v="3.1248"/>
    <x v="21"/>
    <n v="5.8032000000000004"/>
    <n v="1.7409600000000001"/>
  </r>
  <r>
    <n v="8469"/>
    <s v="APJ-2022-164196"/>
    <d v="2022-11-12T00:00:00"/>
    <n v="20221112"/>
    <s v="Grace Duncan"/>
    <s v="India"/>
    <s v="Chennai"/>
    <s v="APJ"/>
    <s v="IND"/>
    <s v="Allianz"/>
    <x v="65"/>
    <s v="Finance"/>
    <s v="Strategic"/>
    <s v="ContactMatcher"/>
    <s v="U5S58S7V0T"/>
    <n v="2678.94"/>
    <n v="6"/>
    <n v="0"/>
    <n v="241.1046"/>
    <x v="0"/>
    <n v="2437.8353999999999"/>
    <n v="731.35061999999994"/>
  </r>
  <r>
    <n v="8470"/>
    <s v="EMEA-2023-132031"/>
    <d v="2023-04-24T00:00:00"/>
    <n v="20230424"/>
    <s v="Max Marshall"/>
    <s v="South Africa"/>
    <s v="Johannesburg"/>
    <s v="EMEA"/>
    <s v="MEA"/>
    <s v="Boeing"/>
    <x v="36"/>
    <s v="Manufacturing"/>
    <s v="Enterprise"/>
    <s v="Marketing Suite"/>
    <s v="ZKRESN3OFR"/>
    <n v="387.13600000000002"/>
    <n v="4"/>
    <n v="0.2"/>
    <n v="-14.5176"/>
    <x v="4"/>
    <n v="401.65359999999998"/>
    <n v="120.49607999999999"/>
  </r>
  <r>
    <n v="8474"/>
    <s v="EMEA-2021-169733"/>
    <d v="2021-10-22T00:00:00"/>
    <n v="20211022"/>
    <s v="Jonathan Brown"/>
    <s v="Germany"/>
    <s v="Frankfurt"/>
    <s v="EMEA"/>
    <s v="EU-WEST"/>
    <s v="Oracle"/>
    <x v="29"/>
    <s v="Tech"/>
    <s v="SMB"/>
    <s v="Marketing Suite - Gold"/>
    <s v="L611T0P2GF"/>
    <n v="9.952"/>
    <n v="1"/>
    <n v="0.2"/>
    <n v="0.99519999999999997"/>
    <x v="2"/>
    <n v="8.9567999999999994"/>
    <n v="2.6870399999999997"/>
  </r>
  <r>
    <n v="8475"/>
    <s v="EMEA-2023-169404"/>
    <d v="2023-04-10T00:00:00"/>
    <n v="20230410"/>
    <s v="Zoe Edmunds"/>
    <s v="France"/>
    <s v="Nantes"/>
    <s v="EMEA"/>
    <s v="EU-WEST"/>
    <s v="Berkshire Hathaway"/>
    <x v="90"/>
    <s v="Finance"/>
    <s v="Strategic"/>
    <s v="ContactMatcher"/>
    <s v="NL62RGWMO6"/>
    <n v="37.896000000000001"/>
    <n v="4"/>
    <n v="0.7"/>
    <n v="-29.053599999999999"/>
    <x v="4"/>
    <n v="66.949600000000004"/>
    <n v="20.084880000000002"/>
  </r>
  <r>
    <n v="8477"/>
    <s v="AMER-2023-134880"/>
    <d v="2023-10-28T00:00:00"/>
    <n v="20231028"/>
    <s v="Paul MacDonald"/>
    <s v="Chile"/>
    <s v="Antofagasta"/>
    <s v="AMER"/>
    <s v="LATAM"/>
    <s v="Johnson &amp; Johnson"/>
    <x v="53"/>
    <s v="Healthcare"/>
    <s v="Enterprise"/>
    <s v="Support"/>
    <s v="H5LDWPPIB1"/>
    <n v="44.783999999999999"/>
    <n v="1"/>
    <n v="0.2"/>
    <n v="16.234200000000001"/>
    <x v="13"/>
    <n v="28.549799999999902"/>
    <n v="8.5649399999999698"/>
  </r>
  <r>
    <n v="8478"/>
    <s v="EMEA-2021-145758"/>
    <d v="2021-10-30T00:00:00"/>
    <n v="20211030"/>
    <s v="Colin Bell"/>
    <s v="United Kingdom"/>
    <s v="London"/>
    <s v="EMEA"/>
    <s v="UKIR"/>
    <s v="Enel"/>
    <x v="78"/>
    <s v="Energy"/>
    <s v="Strategic"/>
    <s v="Big Ol Database"/>
    <s v="7OCNMPU0GR"/>
    <n v="1035.8"/>
    <n v="4"/>
    <n v="0"/>
    <n v="269.30799999999999"/>
    <x v="2"/>
    <n v="766.49199999999996"/>
    <n v="229.94759999999999"/>
  </r>
  <r>
    <n v="8479"/>
    <s v="AMER-2023-158736"/>
    <d v="2023-12-19T00:00:00"/>
    <n v="20231219"/>
    <s v="Dan Rutherford"/>
    <s v="United States"/>
    <s v="Los Angeles"/>
    <s v="AMER"/>
    <s v="NAMER"/>
    <s v="Phillips 66"/>
    <x v="1"/>
    <s v="Energy"/>
    <s v="Enterprise"/>
    <s v="ChatBot Plugin"/>
    <s v="IZVHNBAMOM"/>
    <n v="5.76"/>
    <n v="2"/>
    <n v="0"/>
    <n v="1.6704000000000001"/>
    <x v="22"/>
    <n v="4.0895999999999999"/>
    <n v="1.22688"/>
  </r>
  <r>
    <n v="8480"/>
    <s v="AMER-2022-119270"/>
    <d v="2022-03-13T00:00:00"/>
    <n v="20220313"/>
    <s v="Connor Nolan"/>
    <s v="United States"/>
    <s v="New York City"/>
    <s v="AMER"/>
    <s v="NAMER"/>
    <s v="Allianz"/>
    <x v="65"/>
    <s v="Finance"/>
    <s v="SMB"/>
    <s v="Support"/>
    <s v="MZG8H52433"/>
    <n v="19.98"/>
    <n v="2"/>
    <n v="0"/>
    <n v="8.9909999999999997"/>
    <x v="17"/>
    <n v="10.989000000000001"/>
    <n v="3.2967"/>
  </r>
  <r>
    <n v="8481"/>
    <s v="AMER-2020-109890"/>
    <d v="2020-07-21T00:00:00"/>
    <n v="20200721"/>
    <s v="Charles Churchill"/>
    <s v="Costa Rica"/>
    <s v="San JosÃ©"/>
    <s v="AMER"/>
    <s v="LATAM"/>
    <s v="Lowes"/>
    <x v="71"/>
    <s v="Retail"/>
    <s v="SMB"/>
    <s v="Site Analytics"/>
    <s v="LGHA2Z9XUE"/>
    <n v="35.979999999999997"/>
    <n v="2"/>
    <n v="0"/>
    <n v="10.074400000000001"/>
    <x v="39"/>
    <n v="25.9055999999999"/>
    <n v="7.7716799999999697"/>
  </r>
  <r>
    <n v="8482"/>
    <s v="EMEA-2022-138583"/>
    <d v="2022-05-25T00:00:00"/>
    <n v="20220525"/>
    <s v="Rose Dyer"/>
    <s v="France"/>
    <s v="Paris"/>
    <s v="EMEA"/>
    <s v="EU-WEST"/>
    <s v="Apple"/>
    <x v="73"/>
    <s v="Tech"/>
    <s v="Enterprise"/>
    <s v="ChatBot Plugin"/>
    <s v="PMLIM6PL6Z"/>
    <n v="16.655999999999999"/>
    <n v="3"/>
    <n v="0.2"/>
    <n v="3.3311999999999999"/>
    <x v="35"/>
    <n v="13.3248"/>
    <n v="3.9974399999999997"/>
  </r>
  <r>
    <n v="8483"/>
    <s v="EMEA-2023-118535"/>
    <d v="2023-02-12T00:00:00"/>
    <n v="20230212"/>
    <s v="Fiona Allan"/>
    <s v="United Kingdom"/>
    <s v="London"/>
    <s v="EMEA"/>
    <s v="UKIR"/>
    <s v="Ford Motor"/>
    <x v="72"/>
    <s v="Manufacturing"/>
    <s v="Strategic"/>
    <s v="FinanceHub"/>
    <s v="E3LOTG0VDS"/>
    <n v="20.7"/>
    <n v="2"/>
    <n v="0"/>
    <n v="9.9359999999999999"/>
    <x v="31"/>
    <n v="10.763999999999999"/>
    <n v="3.2291999999999996"/>
  </r>
  <r>
    <n v="8484"/>
    <s v="AMER-2022-126284"/>
    <d v="2022-09-21T00:00:00"/>
    <n v="20220921"/>
    <s v="Frank Metcalfe"/>
    <s v="Brazil"/>
    <s v="SÃ£o Paulo"/>
    <s v="AMER"/>
    <s v="LATAM"/>
    <s v="Itochu"/>
    <x v="33"/>
    <s v="Finance"/>
    <s v="SMB"/>
    <s v="ContactMatcher"/>
    <s v="W5BJQBU588"/>
    <n v="83.7"/>
    <n v="5"/>
    <n v="0"/>
    <n v="41.012999999999998"/>
    <x v="21"/>
    <n v="42.686999999999998"/>
    <n v="12.806099999999999"/>
  </r>
  <r>
    <n v="8485"/>
    <s v="AMER-2023-142391"/>
    <d v="2023-09-25T00:00:00"/>
    <n v="20230925"/>
    <s v="Lily North"/>
    <s v="Canada"/>
    <s v="Toronto"/>
    <s v="AMER"/>
    <s v="NAMER"/>
    <s v="American Express"/>
    <x v="55"/>
    <s v="Finance"/>
    <s v="SMB"/>
    <s v="SaaS Connector Pack"/>
    <s v="ZS5LILXA7L"/>
    <n v="199.8"/>
    <n v="10"/>
    <n v="0"/>
    <n v="71.927999999999997"/>
    <x v="15"/>
    <n v="127.872"/>
    <n v="38.361599999999996"/>
  </r>
  <r>
    <n v="8486"/>
    <s v="AMER-2023-124716"/>
    <d v="2023-03-28T00:00:00"/>
    <n v="20230328"/>
    <s v="Phil Turner"/>
    <s v="United States"/>
    <s v="Philadelphia"/>
    <s v="AMER"/>
    <s v="NAMER"/>
    <s v="Trafigura Group"/>
    <x v="40"/>
    <s v="Finance"/>
    <s v="Enterprise"/>
    <s v="Support"/>
    <s v="YYF4I4LTN4"/>
    <n v="45.68"/>
    <n v="2"/>
    <n v="0"/>
    <n v="21.012799999999999"/>
    <x v="42"/>
    <n v="24.667200000000001"/>
    <n v="7.4001599999999996"/>
  </r>
  <r>
    <n v="8489"/>
    <s v="EMEA-2022-158841"/>
    <d v="2022-02-02T00:00:00"/>
    <n v="20220202"/>
    <s v="Jane Stewart"/>
    <s v="Spain"/>
    <s v="Valencia"/>
    <s v="EMEA"/>
    <s v="EU-WEST"/>
    <s v="Honda Motor"/>
    <x v="47"/>
    <s v="Manufacturing"/>
    <s v="SMB"/>
    <s v="Big Ol Database"/>
    <s v="3D2PQROYNM"/>
    <n v="8749.9500000000007"/>
    <n v="5"/>
    <n v="0"/>
    <n v="2799.9839999999999"/>
    <x v="47"/>
    <n v="5949.9660000000003"/>
    <n v="1784.9898000000001"/>
  </r>
  <r>
    <n v="8492"/>
    <s v="AMER-2023-106824"/>
    <d v="2023-07-08T00:00:00"/>
    <n v="20230708"/>
    <s v="Grace Hodges"/>
    <s v="United States"/>
    <s v="New York City"/>
    <s v="AMER"/>
    <s v="NAMER"/>
    <s v="Home Depot"/>
    <x v="8"/>
    <s v="Retail"/>
    <s v="SMB"/>
    <s v="Storage"/>
    <s v="R806Z8FZNI"/>
    <n v="5.94"/>
    <n v="3"/>
    <n v="0"/>
    <n v="0.1188"/>
    <x v="10"/>
    <n v="5.8212000000000002"/>
    <n v="1.7463599999999999"/>
  </r>
  <r>
    <n v="8493"/>
    <s v="APJ-2021-109190"/>
    <d v="2021-10-23T00:00:00"/>
    <n v="20211023"/>
    <s v="Alexander Martin"/>
    <s v="Japan"/>
    <s v="Osaka"/>
    <s v="APJ"/>
    <s v="JAPN"/>
    <s v="General Electric"/>
    <x v="89"/>
    <s v="Finance"/>
    <s v="SMB"/>
    <s v="Support"/>
    <s v="A2ZYSG4BBX"/>
    <n v="60.735999999999997"/>
    <n v="8"/>
    <n v="0.2"/>
    <n v="20.4984"/>
    <x v="2"/>
    <n v="40.2376"/>
    <n v="12.07128"/>
  </r>
  <r>
    <n v="8496"/>
    <s v="EMEA-2022-143154"/>
    <d v="2022-12-03T00:00:00"/>
    <n v="20221203"/>
    <s v="Joseph Forsyth"/>
    <s v="Russia"/>
    <s v="Moscow"/>
    <s v="EMEA"/>
    <s v="EU-EAST"/>
    <s v="Trafigura Group"/>
    <x v="40"/>
    <s v="Finance"/>
    <s v="Strategic"/>
    <s v="Data Smasher"/>
    <s v="W9FPNN57O9"/>
    <n v="165.6"/>
    <n v="3"/>
    <n v="0.2"/>
    <n v="-6.21"/>
    <x v="5"/>
    <n v="171.81"/>
    <n v="51.542999999999999"/>
  </r>
  <r>
    <n v="8497"/>
    <s v="EMEA-2020-169061"/>
    <d v="2020-03-05T00:00:00"/>
    <n v="20200305"/>
    <s v="Kylie Poole"/>
    <s v="United Kingdom"/>
    <s v="Woking"/>
    <s v="EMEA"/>
    <s v="UKIR"/>
    <s v="Lukoil"/>
    <x v="86"/>
    <s v="Energy"/>
    <s v="SMB"/>
    <s v="ChatBot Plugin"/>
    <s v="EGE27FVRNE"/>
    <n v="59.52"/>
    <n v="3"/>
    <n v="0"/>
    <n v="15.475199999999999"/>
    <x v="34"/>
    <n v="44.044800000000002"/>
    <n v="13.21344"/>
  </r>
  <r>
    <n v="8502"/>
    <s v="AMER-2021-102316"/>
    <d v="2021-03-01T00:00:00"/>
    <n v="20210301"/>
    <s v="Gavin Clark"/>
    <s v="United States"/>
    <s v="New York City"/>
    <s v="AMER"/>
    <s v="NAMER"/>
    <s v="Nestle"/>
    <x v="38"/>
    <s v="Consumer Products"/>
    <s v="Strategic"/>
    <s v="Site Analytics"/>
    <s v="6GP6KMVMOV"/>
    <n v="15.984"/>
    <n v="2"/>
    <n v="0.2"/>
    <n v="1.1988000000000001"/>
    <x v="29"/>
    <n v="14.7852"/>
    <n v="4.4355599999999997"/>
  </r>
  <r>
    <n v="8504"/>
    <s v="AMER-2020-164903"/>
    <d v="2020-02-21T00:00:00"/>
    <n v="20200221"/>
    <s v="Andrew Lee"/>
    <s v="United States"/>
    <s v="New York City"/>
    <s v="AMER"/>
    <s v="NAMER"/>
    <s v="United Parcel Service"/>
    <x v="66"/>
    <s v="Transportation"/>
    <s v="Enterprise"/>
    <s v="Support"/>
    <s v="S52VFMTUBZ"/>
    <n v="12.96"/>
    <n v="2"/>
    <n v="0"/>
    <n v="6.2207999999999997"/>
    <x v="45"/>
    <n v="6.7392000000000003"/>
    <n v="2.02176"/>
  </r>
  <r>
    <n v="8505"/>
    <s v="APJ-2022-109400"/>
    <d v="2022-05-03T00:00:00"/>
    <n v="20220503"/>
    <s v="Amelia Lee"/>
    <s v="Japan"/>
    <s v="Fukuoka"/>
    <s v="APJ"/>
    <s v="JAPN"/>
    <s v="Nestle"/>
    <x v="38"/>
    <s v="Consumer Products"/>
    <s v="SMB"/>
    <s v="FinanceHub"/>
    <s v="FQ0TYV77R2"/>
    <n v="366.74400000000003"/>
    <n v="4"/>
    <n v="0.3"/>
    <n v="-110.0232"/>
    <x v="35"/>
    <n v="476.7672"/>
    <n v="143.03016"/>
  </r>
  <r>
    <n v="8506"/>
    <s v="APJ-2022-130400"/>
    <d v="2022-03-09T00:00:00"/>
    <n v="20220309"/>
    <s v="Liam Young"/>
    <s v="Japan"/>
    <s v="Aichi"/>
    <s v="APJ"/>
    <s v="JAPN"/>
    <s v="FedEx"/>
    <x v="46"/>
    <s v="Transportation"/>
    <s v="Enterprise"/>
    <s v="ContactMatcher"/>
    <s v="8IXHP23467"/>
    <n v="8.8559999999999999"/>
    <n v="9"/>
    <n v="0.8"/>
    <n v="-14.169600000000001"/>
    <x v="17"/>
    <n v="23.025600000000001"/>
    <n v="6.90768"/>
  </r>
  <r>
    <n v="8509"/>
    <s v="AMER-2021-135853"/>
    <d v="2021-12-11T00:00:00"/>
    <n v="20211211"/>
    <s v="Justin Anderson"/>
    <s v="Brazil"/>
    <s v="SÃ£o Paulo"/>
    <s v="AMER"/>
    <s v="LATAM"/>
    <s v="CVS Health"/>
    <x v="48"/>
    <s v="Retail"/>
    <s v="SMB"/>
    <s v="Data Smasher"/>
    <s v="MW4SYEDSSR"/>
    <n v="175.23"/>
    <n v="11"/>
    <n v="0"/>
    <n v="61.330500000000001"/>
    <x v="14"/>
    <n v="113.89949999999899"/>
    <n v="34.169849999999698"/>
  </r>
  <r>
    <n v="8512"/>
    <s v="EMEA-2022-103359"/>
    <d v="2022-12-23T00:00:00"/>
    <n v="20221223"/>
    <s v="Rose Scott"/>
    <s v="United Kingdom"/>
    <s v="London"/>
    <s v="EMEA"/>
    <s v="UKIR"/>
    <s v="CVS Health"/>
    <x v="48"/>
    <s v="Retail"/>
    <s v="SMB"/>
    <s v="ContactMatcher"/>
    <s v="KBWGEPXV78"/>
    <n v="25.584"/>
    <n v="2"/>
    <n v="0.2"/>
    <n v="8.9543999999999997"/>
    <x v="5"/>
    <n v="16.6296"/>
    <n v="4.98888"/>
  </r>
  <r>
    <n v="8513"/>
    <s v="APJ-2022-144645"/>
    <d v="2022-02-02T00:00:00"/>
    <n v="20220202"/>
    <s v="Chloe May"/>
    <s v="Japan"/>
    <s v="Tokyo"/>
    <s v="APJ"/>
    <s v="JAPN"/>
    <s v="Chevron"/>
    <x v="0"/>
    <s v="Energy"/>
    <s v="Strategic"/>
    <s v="SaaS Connector Pack"/>
    <s v="YVB7797W4I"/>
    <n v="73.784000000000006"/>
    <n v="2"/>
    <n v="0.6"/>
    <n v="-77.473200000000006"/>
    <x v="47"/>
    <n v="151.25720000000001"/>
    <n v="45.377160000000003"/>
  </r>
  <r>
    <n v="8514"/>
    <s v="EMEA-2023-141614"/>
    <d v="2023-06-06T00:00:00"/>
    <n v="20230606"/>
    <s v="Chloe May"/>
    <s v="Germany"/>
    <s v="Nuremberg"/>
    <s v="EMEA"/>
    <s v="EU-WEST"/>
    <s v="Chevron"/>
    <x v="0"/>
    <s v="Energy"/>
    <s v="Strategic"/>
    <s v="Support"/>
    <s v="1OPQO0G57C"/>
    <n v="20.736000000000001"/>
    <n v="4"/>
    <n v="0.2"/>
    <n v="7.2576000000000001"/>
    <x v="27"/>
    <n v="13.478400000000001"/>
    <n v="4.04352"/>
  </r>
  <r>
    <n v="8515"/>
    <s v="EMEA-2021-122168"/>
    <d v="2021-08-21T00:00:00"/>
    <n v="20210821"/>
    <s v="Ruth Vaughan"/>
    <s v="Ireland"/>
    <s v="Cork"/>
    <s v="EMEA"/>
    <s v="UKIR"/>
    <s v="Ford Motor"/>
    <x v="72"/>
    <s v="Manufacturing"/>
    <s v="Strategic"/>
    <s v="ChatBot Plugin"/>
    <s v="A06P9KF1KN"/>
    <n v="17.52"/>
    <n v="3"/>
    <n v="0"/>
    <n v="8.2344000000000008"/>
    <x v="37"/>
    <n v="9.2855999999999899"/>
    <n v="2.785679999999997"/>
  </r>
  <r>
    <n v="8517"/>
    <s v="EMEA-2022-132899"/>
    <d v="2022-04-08T00:00:00"/>
    <n v="20220408"/>
    <s v="Joseph Cameron"/>
    <s v="United Kingdom"/>
    <s v="London"/>
    <s v="EMEA"/>
    <s v="UKIR"/>
    <s v="Morgan Stanley"/>
    <x v="21"/>
    <s v="Finance"/>
    <s v="SMB"/>
    <s v="ChatBot Plugin"/>
    <s v="J6ZF7ZFJQF"/>
    <n v="3.64"/>
    <n v="2"/>
    <n v="0"/>
    <n v="0.98280000000000001"/>
    <x v="25"/>
    <n v="2.6572"/>
    <n v="0.79715999999999998"/>
  </r>
  <r>
    <n v="8518"/>
    <s v="APJ-2023-149720"/>
    <d v="2023-06-05T00:00:00"/>
    <n v="20230605"/>
    <s v="Maria Bell"/>
    <s v="Japan"/>
    <s v="Hyogo"/>
    <s v="APJ"/>
    <s v="JAPN"/>
    <s v="State Farm Insurance Cos."/>
    <x v="50"/>
    <s v="Finance"/>
    <s v="SMB"/>
    <s v="SaaS Connector Pack"/>
    <s v="0ACWOZ3LXM"/>
    <n v="30.335999999999999"/>
    <n v="6"/>
    <n v="0.6"/>
    <n v="-17.443200000000001"/>
    <x v="27"/>
    <n v="47.779200000000003"/>
    <n v="14.33376"/>
  </r>
  <r>
    <n v="8519"/>
    <s v="AMER-2023-118003"/>
    <d v="2023-12-05T00:00:00"/>
    <n v="20231205"/>
    <s v="Nathan Lambert"/>
    <s v="Argentina"/>
    <s v="Mendoza"/>
    <s v="AMER"/>
    <s v="LATAM"/>
    <s v="Prudential Financial"/>
    <x v="43"/>
    <s v="Finance"/>
    <s v="SMB"/>
    <s v="SaaS Connector Pack"/>
    <s v="KI4PSBXZVF"/>
    <n v="12.99"/>
    <n v="1"/>
    <n v="0"/>
    <n v="1.5588"/>
    <x v="22"/>
    <n v="11.4312"/>
    <n v="3.42936"/>
  </r>
  <r>
    <n v="8522"/>
    <s v="AMER-2022-141887"/>
    <d v="2022-01-11T00:00:00"/>
    <n v="20220111"/>
    <s v="Dylan Ogden"/>
    <s v="Mexico"/>
    <s v="Mexico City"/>
    <s v="AMER"/>
    <s v="LATAM"/>
    <s v="HonHai Precision Industry"/>
    <x v="54"/>
    <s v="Tech"/>
    <s v="Enterprise"/>
    <s v="SaaS Connector Pack"/>
    <s v="VG9WMVRLUE"/>
    <n v="54.991999999999997"/>
    <n v="14"/>
    <n v="0.2"/>
    <n v="8.9361999999999995"/>
    <x v="12"/>
    <n v="46.055799999999998"/>
    <n v="13.816739999999999"/>
  </r>
  <r>
    <n v="8523"/>
    <s v="EMEA-2022-160206"/>
    <d v="2022-04-02T00:00:00"/>
    <n v="20220402"/>
    <s v="Pippa Edmunds"/>
    <s v="Italy"/>
    <s v="Milan"/>
    <s v="EMEA"/>
    <s v="EU"/>
    <s v="BNP Paribas"/>
    <x v="3"/>
    <s v="Finance"/>
    <s v="Strategic"/>
    <s v="Site Analytics"/>
    <s v="LDJYZSAWET"/>
    <n v="12.99"/>
    <n v="1"/>
    <n v="0"/>
    <n v="0.25979999999999998"/>
    <x v="25"/>
    <n v="12.7302"/>
    <n v="3.8190599999999999"/>
  </r>
  <r>
    <n v="8524"/>
    <s v="AMER-2023-133074"/>
    <d v="2023-09-22T00:00:00"/>
    <n v="20230922"/>
    <s v="Andrew Wilkins"/>
    <s v="United States"/>
    <s v="Los Angeles"/>
    <s v="AMER"/>
    <s v="NAMER"/>
    <s v="BNP Paribas"/>
    <x v="3"/>
    <s v="Finance"/>
    <s v="SMB"/>
    <s v="Support"/>
    <s v="HTEVCAAEBW"/>
    <n v="55.86"/>
    <n v="7"/>
    <n v="0"/>
    <n v="27.93"/>
    <x v="15"/>
    <n v="27.93"/>
    <n v="8.3789999999999996"/>
  </r>
  <r>
    <n v="8525"/>
    <s v="AMER-2023-161172"/>
    <d v="2023-03-17T00:00:00"/>
    <n v="20230317"/>
    <s v="Bernadette Black"/>
    <s v="Mexico"/>
    <s v="Mexico City"/>
    <s v="AMER"/>
    <s v="LATAM"/>
    <s v="United Parcel Service"/>
    <x v="66"/>
    <s v="Transportation"/>
    <s v="SMB"/>
    <s v="Site Analytics"/>
    <s v="1GNS9YPSCP"/>
    <n v="44.375999999999998"/>
    <n v="2"/>
    <n v="0.4"/>
    <n v="-7.3959999999999999"/>
    <x v="42"/>
    <n v="51.771999999999998"/>
    <n v="15.531599999999999"/>
  </r>
  <r>
    <n v="8530"/>
    <s v="AMER-2023-137624"/>
    <d v="2023-11-11T00:00:00"/>
    <n v="20231111"/>
    <s v="Andrea Hughes"/>
    <s v="United States"/>
    <s v="New York City"/>
    <s v="AMER"/>
    <s v="NAMER"/>
    <s v="Royal Dutch Shell"/>
    <x v="2"/>
    <s v="Energy"/>
    <s v="Enterprise"/>
    <s v="FinanceHub"/>
    <s v="UM47CYWO9J"/>
    <n v="241.42400000000001"/>
    <n v="2"/>
    <n v="0.2"/>
    <n v="-36.2136"/>
    <x v="23"/>
    <n v="277.63760000000002"/>
    <n v="83.29128"/>
  </r>
  <r>
    <n v="8531"/>
    <s v="AMER-2022-156748"/>
    <d v="2022-12-01T00:00:00"/>
    <n v="20221201"/>
    <s v="Michelle McLean"/>
    <s v="Brazil"/>
    <s v="SÃ£o Paulo"/>
    <s v="AMER"/>
    <s v="LATAM"/>
    <s v="Johnson &amp; Johnson"/>
    <x v="53"/>
    <s v="Healthcare"/>
    <s v="SMB"/>
    <s v="Support"/>
    <s v="H9AQTFD3N4"/>
    <n v="33.36"/>
    <n v="4"/>
    <n v="0"/>
    <n v="16.68"/>
    <x v="5"/>
    <n v="16.68"/>
    <n v="5.0039999999999996"/>
  </r>
  <r>
    <n v="8535"/>
    <s v="EMEA-2021-169677"/>
    <d v="2021-01-13T00:00:00"/>
    <n v="20210113"/>
    <s v="Jack Ince"/>
    <s v="Finland"/>
    <s v="Espoo"/>
    <s v="EMEA"/>
    <s v="NOR"/>
    <s v="Sprint Nextel"/>
    <x v="64"/>
    <s v="Communications"/>
    <s v="Strategic"/>
    <s v="FinanceHub"/>
    <s v="NG7O6LA4U7"/>
    <n v="9.82"/>
    <n v="2"/>
    <n v="0"/>
    <n v="4.8117999999999999"/>
    <x v="26"/>
    <n v="5.0082000000000004"/>
    <n v="1.5024600000000001"/>
  </r>
  <r>
    <n v="8536"/>
    <s v="AMER-2020-163146"/>
    <d v="2020-05-16T00:00:00"/>
    <n v="20200516"/>
    <s v="Samantha Walker"/>
    <s v="United States"/>
    <s v="Los Angeles"/>
    <s v="AMER"/>
    <s v="NAMER"/>
    <s v="BNP Paribas"/>
    <x v="3"/>
    <s v="Finance"/>
    <s v="SMB"/>
    <s v="Data Smasher"/>
    <s v="5HCJTGWQ1H"/>
    <n v="56.4"/>
    <n v="3"/>
    <n v="0"/>
    <n v="3.3839999999999999"/>
    <x v="8"/>
    <n v="53.015999999999998"/>
    <n v="15.904799999999998"/>
  </r>
  <r>
    <n v="8537"/>
    <s v="EMEA-2021-157343"/>
    <d v="2021-06-07T00:00:00"/>
    <n v="20210607"/>
    <s v="Jacob Hart"/>
    <s v="France"/>
    <s v="Paris"/>
    <s v="EMEA"/>
    <s v="EU-WEST"/>
    <s v="Pfizer"/>
    <x v="6"/>
    <s v="Healthcare"/>
    <s v="Enterprise"/>
    <s v="ContactMatcher"/>
    <s v="NPD524CTM9"/>
    <n v="18.312000000000001"/>
    <n v="4"/>
    <n v="0.7"/>
    <n v="-12.208"/>
    <x v="40"/>
    <n v="30.52"/>
    <n v="9.1559999999999988"/>
  </r>
  <r>
    <n v="8540"/>
    <s v="AMER-2023-147354"/>
    <d v="2023-03-10T00:00:00"/>
    <n v="20230310"/>
    <s v="Edward Oliver"/>
    <s v="United States"/>
    <s v="New York City"/>
    <s v="AMER"/>
    <s v="NAMER"/>
    <s v="Morgan Stanley"/>
    <x v="21"/>
    <s v="Finance"/>
    <s v="SMB"/>
    <s v="Alchemy"/>
    <s v="KYLKMHDJ2V"/>
    <n v="479.98399999999998"/>
    <n v="2"/>
    <n v="0.2"/>
    <n v="59.997999999999998"/>
    <x v="42"/>
    <n v="419.98599999999999"/>
    <n v="125.99579999999999"/>
  </r>
  <r>
    <n v="8542"/>
    <s v="EMEA-2021-157287"/>
    <d v="2021-12-22T00:00:00"/>
    <n v="20211222"/>
    <s v="Justin Carr"/>
    <s v="France"/>
    <s v="Paris"/>
    <s v="EMEA"/>
    <s v="EU-WEST"/>
    <s v="ConocoPhillips"/>
    <x v="75"/>
    <s v="Energy"/>
    <s v="Strategic"/>
    <s v="Marketing Suite - Gold"/>
    <s v="1C0IKV0JLS"/>
    <n v="33.567999999999998"/>
    <n v="2"/>
    <n v="0.2"/>
    <n v="1.6783999999999999"/>
    <x v="14"/>
    <n v="31.889599999999898"/>
    <n v="9.5668799999999692"/>
  </r>
  <r>
    <n v="8544"/>
    <s v="EMEA-2020-137575"/>
    <d v="2020-08-06T00:00:00"/>
    <n v="20200806"/>
    <s v="Sue Miller"/>
    <s v="United Kingdom"/>
    <s v="London"/>
    <s v="EMEA"/>
    <s v="UKIR"/>
    <s v="Cisco Systems"/>
    <x v="42"/>
    <s v="Tech"/>
    <s v="SMB"/>
    <s v="Data Smasher"/>
    <s v="Y7RZ73IF35"/>
    <n v="199.98"/>
    <n v="2"/>
    <n v="0"/>
    <n v="83.991600000000005"/>
    <x v="9"/>
    <n v="115.988399999999"/>
    <n v="34.796519999999703"/>
  </r>
  <r>
    <n v="8545"/>
    <s v="EMEA-2022-119074"/>
    <d v="2022-03-28T00:00:00"/>
    <n v="20220328"/>
    <s v="Joe Ross"/>
    <s v="Finland"/>
    <s v="Espoo"/>
    <s v="EMEA"/>
    <s v="NOR"/>
    <s v="Wells Fargo"/>
    <x v="9"/>
    <s v="Finance"/>
    <s v="Strategic"/>
    <s v="SaaS Connector Pack"/>
    <s v="TNUZ1B38Z7"/>
    <n v="20.239999999999998"/>
    <n v="1"/>
    <n v="0"/>
    <n v="8.7032000000000007"/>
    <x v="17"/>
    <n v="11.5367999999999"/>
    <n v="3.4610399999999699"/>
  </r>
  <r>
    <n v="8548"/>
    <s v="AMER-2021-149566"/>
    <d v="2021-12-05T00:00:00"/>
    <n v="20211205"/>
    <s v="Robert McGrath"/>
    <s v="United States"/>
    <s v="New York City"/>
    <s v="AMER"/>
    <s v="NAMER"/>
    <s v="Walgreens"/>
    <x v="35"/>
    <s v="Retail"/>
    <s v="Strategic"/>
    <s v="Data Smasher"/>
    <s v="79NJP67A5U"/>
    <n v="39"/>
    <n v="3"/>
    <n v="0"/>
    <n v="17.55"/>
    <x v="14"/>
    <n v="21.45"/>
    <n v="6.4349999999999996"/>
  </r>
  <r>
    <n v="8550"/>
    <s v="EMEA-2021-126186"/>
    <d v="2021-09-11T00:00:00"/>
    <n v="20210911"/>
    <s v="Robert McGrath"/>
    <s v="Russia"/>
    <s v="St Petersburg"/>
    <s v="EMEA"/>
    <s v="EU-EAST"/>
    <s v="Walgreens"/>
    <x v="35"/>
    <s v="Retail"/>
    <s v="Strategic"/>
    <s v="SaaS Connector Pack"/>
    <s v="A19HUCYWHD"/>
    <n v="24.64"/>
    <n v="4"/>
    <n v="0.2"/>
    <n v="4.0039999999999996"/>
    <x v="11"/>
    <n v="20.635999999999999"/>
    <n v="6.1907999999999994"/>
  </r>
  <r>
    <n v="8551"/>
    <s v="APJ-2021-121132"/>
    <d v="2021-07-17T00:00:00"/>
    <n v="20210717"/>
    <s v="Gordon Chapman"/>
    <s v="Japan"/>
    <s v="Tokyo"/>
    <s v="APJ"/>
    <s v="JAPN"/>
    <s v="Itochu"/>
    <x v="33"/>
    <s v="Finance"/>
    <s v="Strategic"/>
    <s v="FinanceHub"/>
    <s v="NPXPFXM5OS"/>
    <n v="6.2640000000000002"/>
    <n v="3"/>
    <n v="0.2"/>
    <n v="2.0358000000000001"/>
    <x v="38"/>
    <n v="4.2282000000000002"/>
    <n v="1.2684599999999999"/>
  </r>
  <r>
    <n v="8553"/>
    <s v="APJ-2020-140473"/>
    <d v="2020-05-30T00:00:00"/>
    <n v="20200530"/>
    <s v="Sonia Hardacre"/>
    <s v="Australia"/>
    <s v="Sydney"/>
    <s v="APJ"/>
    <s v="ANZ"/>
    <s v="AmerisourceBergen"/>
    <x v="52"/>
    <s v="Healthcare"/>
    <s v="Strategic"/>
    <s v="Alchemy"/>
    <s v="GTFKNL4GJH"/>
    <n v="719.976"/>
    <n v="3"/>
    <n v="0.2"/>
    <n v="134.99549999999999"/>
    <x v="8"/>
    <n v="584.98050000000001"/>
    <n v="175.49414999999999"/>
  </r>
  <r>
    <n v="8554"/>
    <s v="EMEA-2023-102904"/>
    <d v="2023-11-14T00:00:00"/>
    <n v="20231114"/>
    <s v="Kevin Vaughan"/>
    <s v="Portugal"/>
    <s v="Porto"/>
    <s v="EMEA"/>
    <s v="EU-WEST"/>
    <s v="Tyson Foods"/>
    <x v="31"/>
    <s v="Consumer Products"/>
    <s v="SMB"/>
    <s v="Data Smasher"/>
    <s v="Y7UTFW39H5"/>
    <n v="239.92"/>
    <n v="8"/>
    <n v="0"/>
    <n v="23.992000000000001"/>
    <x v="23"/>
    <n v="215.928"/>
    <n v="64.778399999999991"/>
  </r>
  <r>
    <n v="8555"/>
    <s v="EMEA-2022-102092"/>
    <d v="2022-12-10T00:00:00"/>
    <n v="20221210"/>
    <s v="Jake Berry"/>
    <s v="Spain"/>
    <s v="Seville"/>
    <s v="EMEA"/>
    <s v="EU-WEST"/>
    <s v="PepsiCo"/>
    <x v="88"/>
    <s v="Consumer Products"/>
    <s v="SMB"/>
    <s v="ContactMatcher"/>
    <s v="T7GCE0J2Y9"/>
    <n v="1056.8599999999999"/>
    <n v="7"/>
    <n v="0"/>
    <n v="158.529"/>
    <x v="5"/>
    <n v="898.33099999999899"/>
    <n v="269.49929999999966"/>
  </r>
  <r>
    <n v="8556"/>
    <s v="EMEA-2021-117884"/>
    <d v="2021-03-22T00:00:00"/>
    <n v="20210322"/>
    <s v="Andrew Reid"/>
    <s v="Germany"/>
    <s v="Hamburg"/>
    <s v="EMEA"/>
    <s v="EU-WEST"/>
    <s v="Verizon Communications"/>
    <x v="32"/>
    <s v="Communications"/>
    <s v="SMB"/>
    <s v="Data Smasher"/>
    <s v="HNAHE4E019"/>
    <n v="447.94400000000002"/>
    <n v="7"/>
    <n v="0.2"/>
    <n v="89.588800000000006"/>
    <x v="29"/>
    <n v="358.35520000000002"/>
    <n v="107.50656000000001"/>
  </r>
  <r>
    <n v="8558"/>
    <s v="APJ-2022-132829"/>
    <d v="2022-12-24T00:00:00"/>
    <n v="20221224"/>
    <s v="Richard Davidson"/>
    <s v="Japan"/>
    <s v="Tokyo"/>
    <s v="APJ"/>
    <s v="JAPN"/>
    <s v="Intel"/>
    <x v="14"/>
    <s v="Tech"/>
    <s v="Strategic"/>
    <s v="Site Analytics"/>
    <s v="EAS3D2VF0R"/>
    <n v="453.57600000000002"/>
    <n v="3"/>
    <n v="0.2"/>
    <n v="39.687899999999999"/>
    <x v="5"/>
    <n v="413.88810000000001"/>
    <n v="124.16642999999999"/>
  </r>
  <r>
    <n v="8563"/>
    <s v="EMEA-2022-123540"/>
    <d v="2022-04-03T00:00:00"/>
    <n v="20220403"/>
    <s v="Fiona Piper"/>
    <s v="Italy"/>
    <s v="Milan"/>
    <s v="EMEA"/>
    <s v="EU"/>
    <s v="Siemens"/>
    <x v="13"/>
    <s v="Manufacturing"/>
    <s v="Strategic"/>
    <s v="FinanceHub"/>
    <s v="GTVDPVWFFV"/>
    <n v="1454.9"/>
    <n v="5"/>
    <n v="0"/>
    <n v="378.274"/>
    <x v="25"/>
    <n v="1076.626"/>
    <n v="322.98779999999999"/>
  </r>
  <r>
    <n v="8564"/>
    <s v="EMEA-2023-108315"/>
    <d v="2023-05-01T00:00:00"/>
    <n v="20230501"/>
    <s v="Boris Springer"/>
    <s v="Germany"/>
    <s v="Frankfurt"/>
    <s v="EMEA"/>
    <s v="EU-WEST"/>
    <s v="Sprint Nextel"/>
    <x v="64"/>
    <s v="Communications"/>
    <s v="Enterprise"/>
    <s v="ContactMatcher"/>
    <s v="ZP10YGR1EX"/>
    <n v="4.8419999999999996"/>
    <n v="3"/>
    <n v="0.7"/>
    <n v="-3.5508000000000002"/>
    <x v="24"/>
    <n v="8.3927999999999994"/>
    <n v="2.5178399999999996"/>
  </r>
  <r>
    <n v="8566"/>
    <s v="APJ-2022-134110"/>
    <d v="2022-11-18T00:00:00"/>
    <n v="20221118"/>
    <s v="Molly MacDonald"/>
    <s v="Japan"/>
    <s v="Kyoto"/>
    <s v="APJ"/>
    <s v="JAPN"/>
    <s v="Toyota Motor"/>
    <x v="7"/>
    <s v="Manufacturing"/>
    <s v="SMB"/>
    <s v="Site Analytics"/>
    <s v="8O1RO4DN2Z"/>
    <n v="67.176000000000002"/>
    <n v="3"/>
    <n v="0.2"/>
    <n v="6.7176"/>
    <x v="0"/>
    <n v="60.458399999999997"/>
    <n v="18.137519999999999"/>
  </r>
  <r>
    <n v="8568"/>
    <s v="AMER-2022-136581"/>
    <d v="2022-11-11T00:00:00"/>
    <n v="20221111"/>
    <s v="Irene Walsh"/>
    <s v="Mexico"/>
    <s v="Mexico City"/>
    <s v="AMER"/>
    <s v="LATAM"/>
    <s v="Wells Fargo"/>
    <x v="9"/>
    <s v="Finance"/>
    <s v="SMB"/>
    <s v="Support"/>
    <s v="U6DYTW54P6"/>
    <n v="31.103999999999999"/>
    <n v="6"/>
    <n v="0.2"/>
    <n v="10.8864"/>
    <x v="0"/>
    <n v="20.217599999999901"/>
    <n v="6.0652799999999703"/>
  </r>
  <r>
    <n v="8569"/>
    <s v="EMEA-2022-162390"/>
    <d v="2022-12-07T00:00:00"/>
    <n v="20221207"/>
    <s v="Virginia Murray"/>
    <s v="United Kingdom"/>
    <s v="Birmingham"/>
    <s v="EMEA"/>
    <s v="UKIR"/>
    <s v="McKesson"/>
    <x v="12"/>
    <s v="Consumer Products"/>
    <s v="Strategic"/>
    <s v="ContactMatcher"/>
    <s v="8H6TE1GIFK"/>
    <n v="968.74400000000003"/>
    <n v="7"/>
    <n v="0.2"/>
    <n v="314.84179999999998"/>
    <x v="5"/>
    <n v="653.90219999999999"/>
    <n v="196.17066"/>
  </r>
  <r>
    <n v="8572"/>
    <s v="APJ-2022-162222"/>
    <d v="2022-04-04T00:00:00"/>
    <n v="20220404"/>
    <s v="Andrew Lee"/>
    <s v="Japan"/>
    <s v="Aichi"/>
    <s v="APJ"/>
    <s v="JAPN"/>
    <s v="United Parcel Service"/>
    <x v="66"/>
    <s v="Transportation"/>
    <s v="Enterprise"/>
    <s v="Support"/>
    <s v="HLKSSIBAUW"/>
    <n v="10.272"/>
    <n v="3"/>
    <n v="0.2"/>
    <n v="3.21"/>
    <x v="25"/>
    <n v="7.0620000000000003"/>
    <n v="2.1185999999999998"/>
  </r>
  <r>
    <n v="8573"/>
    <s v="APJ-2020-121629"/>
    <d v="2020-11-28T00:00:00"/>
    <n v="20201128"/>
    <s v="Rebecca May"/>
    <s v="Japan"/>
    <s v="Tokyo"/>
    <s v="APJ"/>
    <s v="JAPN"/>
    <s v="Anthem"/>
    <x v="84"/>
    <s v="Healthcare"/>
    <s v="SMB"/>
    <s v="Big Ol Database"/>
    <s v="5025TUEYHF"/>
    <n v="998.85"/>
    <n v="5"/>
    <n v="0.4"/>
    <n v="-199.77"/>
    <x v="7"/>
    <n v="1198.6199999999999"/>
    <n v="359.58599999999996"/>
  </r>
  <r>
    <n v="8574"/>
    <s v="EMEA-2021-164623"/>
    <d v="2021-10-20T00:00:00"/>
    <n v="20211020"/>
    <s v="Leonard Dyer"/>
    <s v="United Kingdom"/>
    <s v="London"/>
    <s v="EMEA"/>
    <s v="UKIR"/>
    <s v="Ford Motor"/>
    <x v="72"/>
    <s v="Manufacturing"/>
    <s v="SMB"/>
    <s v="Support"/>
    <s v="TNP75TCPOL"/>
    <n v="24.56"/>
    <n v="2"/>
    <n v="0"/>
    <n v="11.543200000000001"/>
    <x v="2"/>
    <n v="13.0167999999999"/>
    <n v="3.9050399999999699"/>
  </r>
  <r>
    <n v="8575"/>
    <s v="AMER-2020-159849"/>
    <d v="2020-09-19T00:00:00"/>
    <n v="20200919"/>
    <s v="Jack Graham"/>
    <s v="United States"/>
    <s v="Los Angeles"/>
    <s v="AMER"/>
    <s v="NAMER"/>
    <s v="Microsoft"/>
    <x v="5"/>
    <s v="Tech"/>
    <s v="Enterprise"/>
    <s v="Storage"/>
    <s v="ZXKZISKK1K"/>
    <n v="5.67"/>
    <n v="3"/>
    <n v="0"/>
    <n v="0.1134"/>
    <x v="30"/>
    <n v="5.5565999999999898"/>
    <n v="1.6669799999999968"/>
  </r>
  <r>
    <n v="8576"/>
    <s v="EMEA-2023-101273"/>
    <d v="2023-08-28T00:00:00"/>
    <n v="20230828"/>
    <s v="Katherine Graham"/>
    <s v="Germany"/>
    <s v="Hamburg"/>
    <s v="EMEA"/>
    <s v="EU-WEST"/>
    <s v="UnitedHealth Group"/>
    <x v="81"/>
    <s v="Healthcare"/>
    <s v="SMB"/>
    <s v="OneView"/>
    <s v="N0HUX0KNS1"/>
    <n v="14.336"/>
    <n v="4"/>
    <n v="0.2"/>
    <n v="0.89600000000000002"/>
    <x v="43"/>
    <n v="13.44"/>
    <n v="4.032"/>
  </r>
  <r>
    <n v="8577"/>
    <s v="EMEA-2023-106747"/>
    <d v="2023-07-04T00:00:00"/>
    <n v="20230704"/>
    <s v="Austin Randall"/>
    <s v="Greece"/>
    <s v="Thessaloniki"/>
    <s v="EMEA"/>
    <s v="EU-EAST"/>
    <s v="Johnson &amp; Johnson"/>
    <x v="53"/>
    <s v="Healthcare"/>
    <s v="SMB"/>
    <s v="SaaS Connector Pack"/>
    <s v="8QDVSKFUER"/>
    <n v="102.3"/>
    <n v="1"/>
    <n v="0"/>
    <n v="26.597999999999999"/>
    <x v="10"/>
    <n v="75.701999999999998"/>
    <n v="22.710599999999999"/>
  </r>
  <r>
    <n v="8578"/>
    <s v="EMEA-2023-146164"/>
    <d v="2023-12-23T00:00:00"/>
    <n v="20231223"/>
    <s v="Emily Campbell"/>
    <s v="Luxembourg"/>
    <s v="Luxembourg"/>
    <s v="EMEA"/>
    <s v="EU-WEST"/>
    <s v="Allianz"/>
    <x v="65"/>
    <s v="Finance"/>
    <s v="SMB"/>
    <s v="ContactMatcher"/>
    <s v="41NEB9UUVO"/>
    <n v="607.52"/>
    <n v="2"/>
    <n v="0"/>
    <n v="97.203199999999995"/>
    <x v="22"/>
    <n v="510.3168"/>
    <n v="153.09503999999998"/>
  </r>
  <r>
    <n v="8580"/>
    <s v="EMEA-2022-111605"/>
    <d v="2022-12-28T00:00:00"/>
    <n v="20221228"/>
    <s v="Joan Ball"/>
    <s v="Ireland"/>
    <s v="Dublin"/>
    <s v="EMEA"/>
    <s v="UKIR"/>
    <s v="Enel"/>
    <x v="78"/>
    <s v="Energy"/>
    <s v="SMB"/>
    <s v="FinanceHub"/>
    <s v="0AOXX9ROLE"/>
    <n v="2.61"/>
    <n v="1"/>
    <n v="0"/>
    <n v="1.2005999999999999"/>
    <x v="5"/>
    <n v="1.4094"/>
    <n v="0.42281999999999997"/>
  </r>
  <r>
    <n v="8581"/>
    <s v="APJ-2020-130673"/>
    <d v="2020-05-20T00:00:00"/>
    <n v="20200520"/>
    <s v="Brandon Vaughan"/>
    <s v="Japan"/>
    <s v="Kanagawa"/>
    <s v="APJ"/>
    <s v="JAPN"/>
    <s v="Walt Disney"/>
    <x v="91"/>
    <s v="Communications"/>
    <s v="Strategic"/>
    <s v="SaaS Connector Pack"/>
    <s v="I46I1749US"/>
    <n v="10.332000000000001"/>
    <n v="3"/>
    <n v="0.6"/>
    <n v="-5.9409000000000001"/>
    <x v="8"/>
    <n v="16.2729"/>
    <n v="4.8818700000000002"/>
  </r>
  <r>
    <n v="8585"/>
    <s v="AMER-2020-104808"/>
    <d v="2020-02-05T00:00:00"/>
    <n v="20200205"/>
    <s v="Charles Ross"/>
    <s v="United States"/>
    <s v="Virginia Beach"/>
    <s v="AMER"/>
    <s v="NAMER"/>
    <s v="Mondelez International"/>
    <x v="25"/>
    <s v="Consumer Products"/>
    <s v="Strategic"/>
    <s v="ContactMatcher"/>
    <s v="SP0CVX7RBO"/>
    <n v="17.248000000000001"/>
    <n v="2"/>
    <n v="0.2"/>
    <n v="6.0368000000000004"/>
    <x v="45"/>
    <n v="11.2112"/>
    <n v="3.3633599999999997"/>
  </r>
  <r>
    <n v="8586"/>
    <s v="EMEA-2023-132927"/>
    <d v="2023-12-10T00:00:00"/>
    <n v="20231210"/>
    <s v="Heather Dyer"/>
    <s v="France"/>
    <s v="Paris"/>
    <s v="EMEA"/>
    <s v="EU-WEST"/>
    <s v="Goldman Sachs Group"/>
    <x v="70"/>
    <s v="Finance"/>
    <s v="SMB"/>
    <s v="ContactMatcher"/>
    <s v="LLEKJQSTJV"/>
    <n v="11.087999999999999"/>
    <n v="7"/>
    <n v="0.7"/>
    <n v="-8.1311999999999998"/>
    <x v="22"/>
    <n v="19.219200000000001"/>
    <n v="5.7657600000000002"/>
  </r>
  <r>
    <n v="8587"/>
    <s v="AMER-2023-162012"/>
    <d v="2023-07-12T00:00:00"/>
    <n v="20230712"/>
    <s v="James Butler"/>
    <s v="United States"/>
    <s v="New York City"/>
    <s v="AMER"/>
    <s v="NAMER"/>
    <s v="Berkshire Hathaway"/>
    <x v="90"/>
    <s v="Finance"/>
    <s v="Strategic"/>
    <s v="Data Smasher"/>
    <s v="282KQ6K2PY"/>
    <n v="1287.45"/>
    <n v="5"/>
    <n v="0"/>
    <n v="244.6155"/>
    <x v="10"/>
    <n v="1042.8344999999999"/>
    <n v="312.85034999999999"/>
  </r>
  <r>
    <n v="8589"/>
    <s v="EMEA-2021-138492"/>
    <d v="2021-05-15T00:00:00"/>
    <n v="20210515"/>
    <s v="Julian Glover"/>
    <s v="France"/>
    <s v="Paris"/>
    <s v="EMEA"/>
    <s v="EU-WEST"/>
    <s v="Fannie Mae"/>
    <x v="27"/>
    <s v="Finance"/>
    <s v="Strategic"/>
    <s v="Marketing Suite - Gold"/>
    <s v="2B9B673BEU"/>
    <n v="51.968000000000004"/>
    <n v="2"/>
    <n v="0.2"/>
    <n v="-10.393599999999999"/>
    <x v="33"/>
    <n v="62.361600000000003"/>
    <n v="18.708480000000002"/>
  </r>
  <r>
    <n v="8590"/>
    <s v="EMEA-2023-145338"/>
    <d v="2023-01-30T00:00:00"/>
    <n v="20230130"/>
    <s v="Jan Vaughan"/>
    <s v="France"/>
    <s v="Paris"/>
    <s v="EMEA"/>
    <s v="EU-WEST"/>
    <s v="Chevron"/>
    <x v="0"/>
    <s v="Energy"/>
    <s v="SMB"/>
    <s v="ChatBot Plugin"/>
    <s v="8R4Y9ALJ34"/>
    <n v="4.7679999999999998"/>
    <n v="2"/>
    <n v="0.2"/>
    <n v="0.4768"/>
    <x v="44"/>
    <n v="4.2911999999999999"/>
    <n v="1.2873599999999998"/>
  </r>
  <r>
    <n v="8591"/>
    <s v="EMEA-2023-126676"/>
    <d v="2023-09-30T00:00:00"/>
    <n v="20230930"/>
    <s v="Diana Ince"/>
    <s v="United Kingdom"/>
    <s v="Birmingham"/>
    <s v="EMEA"/>
    <s v="UKIR"/>
    <s v="Humana"/>
    <x v="63"/>
    <s v="Healthcare"/>
    <s v="Strategic"/>
    <s v="SaaS Connector Pack - Gold"/>
    <s v="8WT2G4KPWK"/>
    <n v="7.98"/>
    <n v="3"/>
    <n v="0"/>
    <n v="3.9102000000000001"/>
    <x v="15"/>
    <n v="4.0697999999999999"/>
    <n v="1.2209399999999999"/>
  </r>
  <r>
    <n v="8592"/>
    <s v="EMEA-2023-101700"/>
    <d v="2023-04-24T00:00:00"/>
    <n v="20230424"/>
    <s v="Zoe Hodges"/>
    <s v="Russia"/>
    <s v="St Petersburg"/>
    <s v="EMEA"/>
    <s v="EU-EAST"/>
    <s v="Royal Dutch Shell"/>
    <x v="2"/>
    <s v="Energy"/>
    <s v="SMB"/>
    <s v="SaaS Connector Pack - Gold"/>
    <s v="KBRWMJMHHQ"/>
    <n v="18.687999999999999"/>
    <n v="2"/>
    <n v="0.2"/>
    <n v="7.008"/>
    <x v="4"/>
    <n v="11.68"/>
    <n v="3.504"/>
  </r>
  <r>
    <n v="8594"/>
    <s v="EMEA-2023-159667"/>
    <d v="2023-11-10T00:00:00"/>
    <n v="20231110"/>
    <s v="Sebastian Abraham"/>
    <s v="Germany"/>
    <s v="Berlin"/>
    <s v="EMEA"/>
    <s v="EU-WEST"/>
    <s v="Daimler"/>
    <x v="34"/>
    <s v="Transportation"/>
    <s v="Enterprise"/>
    <s v="Data Smasher"/>
    <s v="0YZBLWS1Z8"/>
    <n v="191.976"/>
    <n v="3"/>
    <n v="0.2"/>
    <n v="38.395200000000003"/>
    <x v="23"/>
    <n v="153.58080000000001"/>
    <n v="46.074240000000003"/>
  </r>
  <r>
    <n v="8596"/>
    <s v="EMEA-2020-111934"/>
    <d v="2020-05-05T00:00:00"/>
    <n v="20200505"/>
    <s v="Ella Lawrence"/>
    <s v="Spain"/>
    <s v="Seville"/>
    <s v="EMEA"/>
    <s v="EU-WEST"/>
    <s v="UnitedHealth Group"/>
    <x v="81"/>
    <s v="Healthcare"/>
    <s v="Strategic"/>
    <s v="ContactMatcher"/>
    <s v="E8BDZPRWWU"/>
    <n v="11.88"/>
    <n v="2"/>
    <n v="0"/>
    <n v="5.3460000000000001"/>
    <x v="8"/>
    <n v="6.5339999999999998"/>
    <n v="1.9601999999999999"/>
  </r>
  <r>
    <n v="8598"/>
    <s v="AMER-2022-117387"/>
    <d v="2022-10-28T00:00:00"/>
    <n v="20221028"/>
    <s v="Joe Wallace"/>
    <s v="United States"/>
    <s v="Los Angeles"/>
    <s v="AMER"/>
    <s v="NAMER"/>
    <s v="Nissan Motor"/>
    <x v="30"/>
    <s v="Transportation"/>
    <s v="Enterprise"/>
    <s v="ContactMatcher"/>
    <s v="IC11T4OQDR"/>
    <n v="67.135999999999996"/>
    <n v="4"/>
    <n v="0.2"/>
    <n v="25.175999999999998"/>
    <x v="32"/>
    <n v="41.959999999999901"/>
    <n v="12.587999999999971"/>
  </r>
  <r>
    <n v="8599"/>
    <s v="AMER-2020-141110"/>
    <d v="2020-11-26T00:00:00"/>
    <n v="20201126"/>
    <s v="Rose Ball"/>
    <s v="United States"/>
    <s v="Philadelphia"/>
    <s v="AMER"/>
    <s v="NAMER"/>
    <s v="Target"/>
    <x v="67"/>
    <s v="Retail"/>
    <s v="Strategic"/>
    <s v="ContactMatcher"/>
    <s v="MPET7XBAD2"/>
    <n v="4.32"/>
    <n v="3"/>
    <n v="0.2"/>
    <n v="1.512"/>
    <x v="7"/>
    <n v="2.8079999999999998"/>
    <n v="0.84239999999999993"/>
  </r>
  <r>
    <n v="8603"/>
    <s v="EMEA-2020-133949"/>
    <d v="2020-12-31T00:00:00"/>
    <n v="20201231"/>
    <s v="Evan Ogden"/>
    <s v="Israel"/>
    <s v="Jerusalem"/>
    <s v="EMEA"/>
    <s v="EU-EAST"/>
    <s v="Oracle"/>
    <x v="29"/>
    <s v="Tech"/>
    <s v="Enterprise"/>
    <s v="Site Analytics"/>
    <s v="NXCYBWTOEP"/>
    <n v="475.94400000000002"/>
    <n v="7"/>
    <n v="0.2"/>
    <n v="59.493000000000002"/>
    <x v="20"/>
    <n v="416.45100000000002"/>
    <n v="124.9353"/>
  </r>
  <r>
    <n v="8604"/>
    <s v="APJ-2022-116365"/>
    <d v="2022-01-03T00:00:00"/>
    <n v="20220103"/>
    <s v="Thomas Peters"/>
    <s v="Japan"/>
    <s v="Osaka"/>
    <s v="APJ"/>
    <s v="JAPN"/>
    <s v="Amazon"/>
    <x v="44"/>
    <s v="Tech"/>
    <s v="Strategic"/>
    <s v="Data Smasher"/>
    <s v="S9GDCAUE6U"/>
    <n v="30.08"/>
    <n v="2"/>
    <n v="0.2"/>
    <n v="-5.2640000000000002"/>
    <x v="12"/>
    <n v="35.344000000000001"/>
    <n v="10.603199999999999"/>
  </r>
  <r>
    <n v="8607"/>
    <s v="APJ-2023-162936"/>
    <d v="2023-08-19T00:00:00"/>
    <n v="20230819"/>
    <s v="Sophie Cornish"/>
    <s v="South Korea"/>
    <s v="Daegu"/>
    <s v="APJ"/>
    <s v="APAC"/>
    <s v="Humana"/>
    <x v="63"/>
    <s v="Healthcare"/>
    <s v="SMB"/>
    <s v="Data Smasher"/>
    <s v="JYK88KPODM"/>
    <n v="23.18"/>
    <n v="2"/>
    <n v="0"/>
    <n v="7.6494"/>
    <x v="43"/>
    <n v="15.5306"/>
    <n v="4.6591800000000001"/>
  </r>
  <r>
    <n v="8608"/>
    <s v="EMEA-2020-151946"/>
    <d v="2020-06-04T00:00:00"/>
    <n v="20200604"/>
    <s v="Warren Butler"/>
    <s v="United Kingdom"/>
    <s v="London"/>
    <s v="EMEA"/>
    <s v="UKIR"/>
    <s v="Aviva"/>
    <x v="24"/>
    <s v="Finance"/>
    <s v="SMB"/>
    <s v="SaaS Connector Pack"/>
    <s v="NLVI28F97T"/>
    <n v="56.96"/>
    <n v="2"/>
    <n v="0"/>
    <n v="21.075199999999999"/>
    <x v="3"/>
    <n v="35.884799999999998"/>
    <n v="10.76544"/>
  </r>
  <r>
    <n v="8612"/>
    <s v="AMER-2023-123624"/>
    <d v="2023-11-14T00:00:00"/>
    <n v="20231114"/>
    <s v="Jane Stewart"/>
    <s v="United States"/>
    <s v="Denver"/>
    <s v="AMER"/>
    <s v="NAMER"/>
    <s v="Honda Motor"/>
    <x v="47"/>
    <s v="Manufacturing"/>
    <s v="SMB"/>
    <s v="Data Smasher"/>
    <s v="P3CKCHTX3T"/>
    <n v="82.95"/>
    <n v="5"/>
    <n v="0"/>
    <n v="29.032499999999999"/>
    <x v="23"/>
    <n v="53.917499999999997"/>
    <n v="16.175249999999998"/>
  </r>
  <r>
    <n v="8613"/>
    <s v="AMER-2022-146437"/>
    <d v="2022-01-28T00:00:00"/>
    <n v="20220128"/>
    <s v="Ruth Vaughan"/>
    <s v="United States"/>
    <s v="New York City"/>
    <s v="AMER"/>
    <s v="NAMER"/>
    <s v="Ford Motor"/>
    <x v="72"/>
    <s v="Manufacturing"/>
    <s v="Strategic"/>
    <s v="ChatBot Plugin"/>
    <s v="NQVCZQWADD"/>
    <n v="39.68"/>
    <n v="2"/>
    <n v="0"/>
    <n v="10.316800000000001"/>
    <x v="12"/>
    <n v="29.363199999999999"/>
    <n v="8.808959999999999"/>
  </r>
  <r>
    <n v="8614"/>
    <s v="AMER-2022-138233"/>
    <d v="2022-11-10T00:00:00"/>
    <n v="20221110"/>
    <s v="Sally Berry"/>
    <s v="United States"/>
    <s v="San Diego"/>
    <s v="AMER"/>
    <s v="NAMER"/>
    <s v="Tesco"/>
    <x v="23"/>
    <s v="Retail"/>
    <s v="SMB"/>
    <s v="Data Smasher"/>
    <s v="3V1H2DFKA0"/>
    <n v="479.97"/>
    <n v="3"/>
    <n v="0"/>
    <n v="177.5889"/>
    <x v="0"/>
    <n v="302.3811"/>
    <n v="90.714330000000004"/>
  </r>
  <r>
    <n v="8615"/>
    <s v="AMER-2022-165918"/>
    <d v="2022-09-11T00:00:00"/>
    <n v="20220911"/>
    <s v="Jan Vaughan"/>
    <s v="Canada"/>
    <s v="Montreal"/>
    <s v="AMER"/>
    <s v="NAMER"/>
    <s v="Chevron"/>
    <x v="0"/>
    <s v="Energy"/>
    <s v="SMB"/>
    <s v="FinanceHub"/>
    <s v="RXZZ4MZYZ8"/>
    <n v="7.38"/>
    <n v="2"/>
    <n v="0"/>
    <n v="3.4685999999999999"/>
    <x v="21"/>
    <n v="3.9114"/>
    <n v="1.1734199999999999"/>
  </r>
  <r>
    <n v="8619"/>
    <s v="AMER-2023-117513"/>
    <d v="2023-03-04T00:00:00"/>
    <n v="20230304"/>
    <s v="Alison Coleman"/>
    <s v="United States"/>
    <s v="New York City"/>
    <s v="AMER"/>
    <s v="NAMER"/>
    <s v="Philip Morris International"/>
    <x v="39"/>
    <s v="Consumer Products"/>
    <s v="Strategic"/>
    <s v="ContactMatcher"/>
    <s v="YDF4RBG901"/>
    <n v="399.67200000000003"/>
    <n v="7"/>
    <n v="0.2"/>
    <n v="-14.9877"/>
    <x v="42"/>
    <n v="414.65969999999999"/>
    <n v="124.39791"/>
  </r>
  <r>
    <n v="8620"/>
    <s v="EMEA-2023-132437"/>
    <d v="2023-09-09T00:00:00"/>
    <n v="20230909"/>
    <s v="Boris Hunter"/>
    <s v="United Kingdom"/>
    <s v="London"/>
    <s v="EMEA"/>
    <s v="UKIR"/>
    <s v="Panasonic"/>
    <x v="97"/>
    <s v="Tech"/>
    <s v="Strategic"/>
    <s v="Marketing Suite - Gold"/>
    <s v="3K8XK1IPS7"/>
    <n v="65.12"/>
    <n v="4"/>
    <n v="0"/>
    <n v="16.9312"/>
    <x v="15"/>
    <n v="48.188800000000001"/>
    <n v="14.45664"/>
  </r>
  <r>
    <n v="8621"/>
    <s v="APJ-2023-119319"/>
    <d v="2023-11-07T00:00:00"/>
    <n v="20231107"/>
    <s v="Jan White"/>
    <s v="Japan"/>
    <s v="Aichi"/>
    <s v="APJ"/>
    <s v="JAPN"/>
    <s v="Lukoil"/>
    <x v="86"/>
    <s v="Energy"/>
    <s v="SMB"/>
    <s v="SaaS Connector Pack"/>
    <s v="ACFT1GORW7"/>
    <n v="30.56"/>
    <n v="5"/>
    <n v="0.6"/>
    <n v="-19.864000000000001"/>
    <x v="23"/>
    <n v="50.423999999999999"/>
    <n v="15.127199999999998"/>
  </r>
  <r>
    <n v="8622"/>
    <s v="EMEA-2023-104318"/>
    <d v="2023-05-14T00:00:00"/>
    <n v="20230514"/>
    <s v="Frank Newman"/>
    <s v="South Africa"/>
    <s v="Johannesburg"/>
    <s v="EMEA"/>
    <s v="MEA"/>
    <s v="CVS Health"/>
    <x v="48"/>
    <s v="Retail"/>
    <s v="Strategic"/>
    <s v="OneView"/>
    <s v="GJREFAEZYH"/>
    <n v="20.768000000000001"/>
    <n v="2"/>
    <n v="0.2"/>
    <n v="2.3363999999999998"/>
    <x v="24"/>
    <n v="18.4316"/>
    <n v="5.5294799999999995"/>
  </r>
  <r>
    <n v="8623"/>
    <s v="AMER-2022-114230"/>
    <d v="2022-11-28T00:00:00"/>
    <n v="20221128"/>
    <s v="Harry Vaughan"/>
    <s v="Chile"/>
    <s v="Santiago"/>
    <s v="AMER"/>
    <s v="LATAM"/>
    <s v="Volkswagen"/>
    <x v="58"/>
    <s v="Manufacturing"/>
    <s v="SMB"/>
    <s v="Marketing Suite - Gold"/>
    <s v="KDH9L4O4ZN"/>
    <n v="39.808"/>
    <n v="4"/>
    <n v="0.2"/>
    <n v="3.9807999999999999"/>
    <x v="0"/>
    <n v="35.827199999999998"/>
    <n v="10.748159999999999"/>
  </r>
  <r>
    <n v="8624"/>
    <s v="EMEA-2021-136147"/>
    <d v="2021-11-13T00:00:00"/>
    <n v="20211113"/>
    <s v="Elizabeth Hughes"/>
    <s v="Germany"/>
    <s v="Hamburg"/>
    <s v="EMEA"/>
    <s v="EU-WEST"/>
    <s v="Enel"/>
    <x v="78"/>
    <s v="Energy"/>
    <s v="SMB"/>
    <s v="ContactMatcher"/>
    <s v="ATGMZ01YXV"/>
    <n v="121.104"/>
    <n v="6"/>
    <n v="0.7"/>
    <n v="-100.92"/>
    <x v="6"/>
    <n v="222.024"/>
    <n v="66.607199999999992"/>
  </r>
  <r>
    <n v="8626"/>
    <s v="EMEA-2021-156118"/>
    <d v="2021-12-08T00:00:00"/>
    <n v="20211208"/>
    <s v="Ruth Vaughan"/>
    <s v="Russia"/>
    <s v="St Petersburg"/>
    <s v="EMEA"/>
    <s v="EU-EAST"/>
    <s v="Ford Motor"/>
    <x v="72"/>
    <s v="Manufacturing"/>
    <s v="Strategic"/>
    <s v="Support"/>
    <s v="YINUU1AEY1"/>
    <n v="15.696"/>
    <n v="3"/>
    <n v="0.2"/>
    <n v="5.1012000000000004"/>
    <x v="14"/>
    <n v="10.594799999999999"/>
    <n v="3.1784399999999997"/>
  </r>
  <r>
    <n v="8627"/>
    <s v="EMEA-2021-164084"/>
    <d v="2021-09-07T00:00:00"/>
    <n v="20210907"/>
    <s v="Jasmine MacDonald"/>
    <s v="United Kingdom"/>
    <s v="London"/>
    <s v="EMEA"/>
    <s v="UKIR"/>
    <s v="Enel"/>
    <x v="78"/>
    <s v="Energy"/>
    <s v="Strategic"/>
    <s v="Marketing Suite - Gold"/>
    <s v="EL3WWQVNEU"/>
    <n v="70.260000000000005"/>
    <n v="3"/>
    <n v="0"/>
    <n v="18.970199999999998"/>
    <x v="11"/>
    <n v="51.2898"/>
    <n v="15.386939999999999"/>
  </r>
  <r>
    <n v="8632"/>
    <s v="EMEA-2022-107783"/>
    <d v="2022-07-29T00:00:00"/>
    <n v="20220729"/>
    <s v="Jonathan Thomson"/>
    <s v="France"/>
    <s v="Marseille"/>
    <s v="EMEA"/>
    <s v="EU-WEST"/>
    <s v="HSBC Holdings"/>
    <x v="77"/>
    <s v="Finance"/>
    <s v="SMB"/>
    <s v="Marketing Suite"/>
    <s v="CHV8N5UCSS"/>
    <n v="177.45"/>
    <n v="5"/>
    <n v="0.5"/>
    <n v="-78.078000000000003"/>
    <x v="16"/>
    <n v="255.52799999999999"/>
    <n v="76.6584"/>
  </r>
  <r>
    <n v="8635"/>
    <s v="EMEA-2023-159793"/>
    <d v="2023-08-26T00:00:00"/>
    <n v="20230826"/>
    <s v="Irene Walsh"/>
    <s v="France"/>
    <s v="Paris"/>
    <s v="EMEA"/>
    <s v="EU-WEST"/>
    <s v="Wells Fargo"/>
    <x v="9"/>
    <s v="Finance"/>
    <s v="SMB"/>
    <s v="Marketing Suite"/>
    <s v="0IFWR220HK"/>
    <n v="130.97999999999999"/>
    <n v="2"/>
    <n v="0.5"/>
    <n v="-89.066400000000002"/>
    <x v="43"/>
    <n v="220.04640000000001"/>
    <n v="66.013919999999999"/>
  </r>
  <r>
    <n v="8636"/>
    <s v="EMEA-2020-160094"/>
    <d v="2020-04-30T00:00:00"/>
    <n v="20200430"/>
    <s v="Amelia Chapman"/>
    <s v="Ireland"/>
    <s v="Dublin"/>
    <s v="EMEA"/>
    <s v="UKIR"/>
    <s v="Bosch"/>
    <x v="76"/>
    <s v="Tech"/>
    <s v="SMB"/>
    <s v="ChatBot Plugin"/>
    <s v="3FAKLZF8BD"/>
    <n v="174.95"/>
    <n v="5"/>
    <n v="0"/>
    <n v="45.487000000000002"/>
    <x v="41"/>
    <n v="129.46299999999999"/>
    <n v="38.838899999999995"/>
  </r>
  <r>
    <n v="8638"/>
    <s v="AMER-2023-151281"/>
    <d v="2023-04-28T00:00:00"/>
    <n v="20230428"/>
    <s v="Sophie Vance"/>
    <s v="Canada"/>
    <s v="Toronto"/>
    <s v="AMER"/>
    <s v="NAMER"/>
    <s v="Aetna"/>
    <x v="28"/>
    <s v="Healthcare"/>
    <s v="SMB"/>
    <s v="SaaS Connector Pack"/>
    <s v="43UOA2NDKI"/>
    <n v="139.58000000000001"/>
    <n v="7"/>
    <n v="0"/>
    <n v="39.0824"/>
    <x v="4"/>
    <n v="100.49760000000001"/>
    <n v="30.149280000000001"/>
  </r>
  <r>
    <n v="8639"/>
    <s v="EMEA-2023-118346"/>
    <d v="2023-07-24T00:00:00"/>
    <n v="20230724"/>
    <s v="Liam Abraham"/>
    <s v="Italy"/>
    <s v="Turin"/>
    <s v="EMEA"/>
    <s v="EU"/>
    <s v="Kroger"/>
    <x v="57"/>
    <s v="Retail"/>
    <s v="Enterprise"/>
    <s v="Data Smasher"/>
    <s v="Y1YIGGWU1I"/>
    <n v="399.95"/>
    <n v="5"/>
    <n v="0"/>
    <n v="143.982"/>
    <x v="10"/>
    <n v="255.96799999999999"/>
    <n v="76.790399999999991"/>
  </r>
  <r>
    <n v="8640"/>
    <s v="EMEA-2020-129819"/>
    <d v="2020-12-13T00:00:00"/>
    <n v="20201213"/>
    <s v="Felicity Henderson"/>
    <s v="Ireland"/>
    <s v="Dublin"/>
    <s v="EMEA"/>
    <s v="UKIR"/>
    <s v="Bank of America Corp."/>
    <x v="22"/>
    <s v="Finance"/>
    <s v="Strategic"/>
    <s v="ContactMatcher"/>
    <s v="8OCOTN777N"/>
    <n v="12.39"/>
    <n v="3"/>
    <n v="0"/>
    <n v="5.8232999999999997"/>
    <x v="20"/>
    <n v="6.5667"/>
    <n v="1.9700099999999998"/>
  </r>
  <r>
    <n v="8641"/>
    <s v="APJ-2023-148551"/>
    <d v="2023-01-13T00:00:00"/>
    <n v="20230113"/>
    <s v="William Skinner"/>
    <s v="Japan"/>
    <s v="Aichi"/>
    <s v="APJ"/>
    <s v="JAPN"/>
    <s v="Merck"/>
    <x v="59"/>
    <s v="Healthcare"/>
    <s v="Strategic"/>
    <s v="ContactMatcher"/>
    <s v="W43EX2KXYI"/>
    <n v="760.98"/>
    <n v="5"/>
    <n v="0.8"/>
    <n v="-1141.47"/>
    <x v="44"/>
    <n v="1902.45"/>
    <n v="570.73500000000001"/>
  </r>
  <r>
    <n v="8642"/>
    <s v="AMER-2023-147767"/>
    <d v="2023-12-03T00:00:00"/>
    <n v="20231203"/>
    <s v="Tracey Skinner"/>
    <s v="Chile"/>
    <s v="Santiago"/>
    <s v="AMER"/>
    <s v="LATAM"/>
    <s v="Comcast"/>
    <x v="51"/>
    <s v="Communications"/>
    <s v="SMB"/>
    <s v="ContactMatcher"/>
    <s v="48U8HSLPCU"/>
    <n v="67.86"/>
    <n v="6"/>
    <n v="0.7"/>
    <n v="-45.24"/>
    <x v="22"/>
    <n v="113.1"/>
    <n v="33.93"/>
  </r>
  <r>
    <n v="8643"/>
    <s v="EMEA-2021-108259"/>
    <d v="2021-11-08T00:00:00"/>
    <n v="20211108"/>
    <s v="Chloe May"/>
    <s v="Sweden"/>
    <s v="Gothenburg"/>
    <s v="EMEA"/>
    <s v="NOR"/>
    <s v="Chevron"/>
    <x v="0"/>
    <s v="Energy"/>
    <s v="Strategic"/>
    <s v="Storage"/>
    <s v="BASPOMDWN4"/>
    <n v="31.504000000000001"/>
    <n v="11"/>
    <n v="0.2"/>
    <n v="11.814"/>
    <x v="6"/>
    <n v="19.690000000000001"/>
    <n v="5.907"/>
  </r>
  <r>
    <n v="8647"/>
    <s v="AMER-2022-113341"/>
    <d v="2022-11-26T00:00:00"/>
    <n v="20221126"/>
    <s v="Theresa Cameron"/>
    <s v="United States"/>
    <s v="New York City"/>
    <s v="AMER"/>
    <s v="NAMER"/>
    <s v="Siemens"/>
    <x v="13"/>
    <s v="Manufacturing"/>
    <s v="SMB"/>
    <s v="FinanceHub"/>
    <s v="Z47M5XTQ8L"/>
    <n v="194.352"/>
    <n v="3"/>
    <n v="0.2"/>
    <n v="19.435199999999998"/>
    <x v="0"/>
    <n v="174.91679999999999"/>
    <n v="52.47504"/>
  </r>
  <r>
    <n v="8648"/>
    <s v="EMEA-2021-131842"/>
    <d v="2021-12-05T00:00:00"/>
    <n v="20211205"/>
    <s v="Matt Bell"/>
    <s v="South Africa"/>
    <s v="Johannesburg"/>
    <s v="EMEA"/>
    <s v="MEA"/>
    <s v="McKesson"/>
    <x v="12"/>
    <s v="Consumer Products"/>
    <s v="Strategic"/>
    <s v="FinanceHub"/>
    <s v="HM7FWR62NR"/>
    <n v="97.424000000000007"/>
    <n v="2"/>
    <n v="0.2"/>
    <n v="10.9602"/>
    <x v="14"/>
    <n v="86.463800000000006"/>
    <n v="25.939140000000002"/>
  </r>
  <r>
    <n v="8649"/>
    <s v="EMEA-2022-164574"/>
    <d v="2022-07-30T00:00:00"/>
    <n v="20220730"/>
    <s v="Kimberly Black"/>
    <s v="Sweden"/>
    <s v="Stockholm"/>
    <s v="EMEA"/>
    <s v="NOR"/>
    <s v="Bank of America Corp."/>
    <x v="22"/>
    <s v="Finance"/>
    <s v="SMB"/>
    <s v="Marketing Suite - Gold"/>
    <s v="VILJLXY6JO"/>
    <n v="704.76"/>
    <n v="5"/>
    <n v="0.2"/>
    <n v="26.4285"/>
    <x v="16"/>
    <n v="678.33150000000001"/>
    <n v="203.49945"/>
  </r>
  <r>
    <n v="8651"/>
    <s v="AMER-2020-142769"/>
    <d v="2020-09-13T00:00:00"/>
    <n v="20200913"/>
    <s v="Simon Payne"/>
    <s v="Canada"/>
    <s v="Toronto"/>
    <s v="AMER"/>
    <s v="NAMER"/>
    <s v="Tyson Foods"/>
    <x v="31"/>
    <s v="Consumer Products"/>
    <s v="SMB"/>
    <s v="Storage"/>
    <s v="IH0WTMKDOR"/>
    <n v="5.7"/>
    <n v="5"/>
    <n v="0"/>
    <n v="2.6789999999999998"/>
    <x v="30"/>
    <n v="3.0209999999999999"/>
    <n v="0.90629999999999988"/>
  </r>
  <r>
    <n v="8659"/>
    <s v="APJ-2022-168361"/>
    <d v="2022-06-22T00:00:00"/>
    <n v="20220622"/>
    <s v="Maria Dyer"/>
    <s v="Australia"/>
    <s v="Sydney"/>
    <s v="APJ"/>
    <s v="ANZ"/>
    <s v="Nissan Motor"/>
    <x v="30"/>
    <s v="Transportation"/>
    <s v="Strategic"/>
    <s v="ContactMatcher"/>
    <s v="NKZPH9P7MQ"/>
    <n v="0.83599999999999997"/>
    <n v="1"/>
    <n v="0.8"/>
    <n v="-1.3375999999999999"/>
    <x v="1"/>
    <n v="2.1736"/>
    <n v="0.65207999999999999"/>
  </r>
  <r>
    <n v="8660"/>
    <s v="AMER-2022-153185"/>
    <d v="2022-09-04T00:00:00"/>
    <n v="20220904"/>
    <s v="Sophie Pullman"/>
    <s v="Mexico"/>
    <s v="Guadalajara"/>
    <s v="AMER"/>
    <s v="LATAM"/>
    <s v="Bank of America Corp."/>
    <x v="22"/>
    <s v="Finance"/>
    <s v="Strategic"/>
    <s v="Support"/>
    <s v="A5GN2GUXJ6"/>
    <n v="30.96"/>
    <n v="6"/>
    <n v="0.2"/>
    <n v="11.223000000000001"/>
    <x v="21"/>
    <n v="19.736999999999998"/>
    <n v="5.9210999999999991"/>
  </r>
  <r>
    <n v="8661"/>
    <s v="EMEA-2023-124765"/>
    <d v="2023-11-26T00:00:00"/>
    <n v="20231126"/>
    <s v="Felicity Sutherland"/>
    <s v="Germany"/>
    <s v="Stuttgart"/>
    <s v="EMEA"/>
    <s v="EU-WEST"/>
    <s v="Walmart"/>
    <x v="41"/>
    <s v="Retail"/>
    <s v="SMB"/>
    <s v="Marketing Suite"/>
    <s v="9QCYEXN59K"/>
    <n v="723.92"/>
    <n v="5"/>
    <n v="0.2"/>
    <n v="-81.441000000000003"/>
    <x v="23"/>
    <n v="805.36099999999999"/>
    <n v="241.60829999999999"/>
  </r>
  <r>
    <n v="8662"/>
    <s v="APJ-2021-131856"/>
    <d v="2021-05-12T00:00:00"/>
    <n v="20210512"/>
    <s v="Alison Howard"/>
    <s v="Japan"/>
    <s v="Tokyo"/>
    <s v="APJ"/>
    <s v="JAPN"/>
    <s v="Kroger"/>
    <x v="57"/>
    <s v="Retail"/>
    <s v="SMB"/>
    <s v="SaaS Connector Pack"/>
    <s v="A29PVY8UXZ"/>
    <n v="21.968"/>
    <n v="4"/>
    <n v="0.6"/>
    <n v="-15.9268"/>
    <x v="33"/>
    <n v="37.894799999999996"/>
    <n v="11.368439999999998"/>
  </r>
  <r>
    <n v="8665"/>
    <s v="AMER-2023-126634"/>
    <d v="2023-03-31T00:00:00"/>
    <n v="20230331"/>
    <s v="Ella Henderson"/>
    <s v="United States"/>
    <s v="Burlington"/>
    <s v="AMER"/>
    <s v="NAMER"/>
    <s v="Intel"/>
    <x v="14"/>
    <s v="Tech"/>
    <s v="SMB"/>
    <s v="SaaS Connector Pack"/>
    <s v="QTMXP5B8HZ"/>
    <n v="94.2"/>
    <n v="5"/>
    <n v="0"/>
    <n v="39.564"/>
    <x v="42"/>
    <n v="54.636000000000003"/>
    <n v="16.390799999999999"/>
  </r>
  <r>
    <n v="8666"/>
    <s v="AMER-2022-118500"/>
    <d v="2022-11-18T00:00:00"/>
    <n v="20221118"/>
    <s v="Chloe White"/>
    <s v="United States"/>
    <s v="Los Angeles"/>
    <s v="AMER"/>
    <s v="NAMER"/>
    <s v="Marathon Petroleum"/>
    <x v="80"/>
    <s v="Energy"/>
    <s v="Enterprise"/>
    <s v="Support"/>
    <s v="K8OS2XCWHN"/>
    <n v="49.5"/>
    <n v="5"/>
    <n v="0"/>
    <n v="13.365"/>
    <x v="0"/>
    <n v="36.134999999999998"/>
    <n v="10.840499999999999"/>
  </r>
  <r>
    <n v="8667"/>
    <s v="EMEA-2022-163951"/>
    <d v="2022-12-31T00:00:00"/>
    <n v="20221231"/>
    <s v="Alexander Duncan"/>
    <s v="France"/>
    <s v="Paris"/>
    <s v="EMEA"/>
    <s v="EU-WEST"/>
    <s v="BMW"/>
    <x v="62"/>
    <s v="Manufacturing"/>
    <s v="Strategic"/>
    <s v="ChatBot Plugin"/>
    <s v="VI1Y04FCQK"/>
    <n v="16.52"/>
    <n v="5"/>
    <n v="0.2"/>
    <n v="1.6519999999999999"/>
    <x v="5"/>
    <n v="14.868"/>
    <n v="4.4603999999999999"/>
  </r>
  <r>
    <n v="8668"/>
    <s v="AMER-2022-149916"/>
    <d v="2022-12-23T00:00:00"/>
    <n v="20221223"/>
    <s v="David Graham"/>
    <s v="Canada"/>
    <s v="Toronto"/>
    <s v="AMER"/>
    <s v="NAMER"/>
    <s v="Daimler"/>
    <x v="34"/>
    <s v="Transportation"/>
    <s v="Enterprise"/>
    <s v="ContactMatcher"/>
    <s v="AI0M9WQ9WV"/>
    <n v="55.36"/>
    <n v="4"/>
    <n v="0.2"/>
    <n v="19.376000000000001"/>
    <x v="5"/>
    <n v="35.983999999999902"/>
    <n v="10.795199999999971"/>
  </r>
  <r>
    <n v="8670"/>
    <s v="AMER-2021-158918"/>
    <d v="2021-12-20T00:00:00"/>
    <n v="20211220"/>
    <s v="Emma Greene"/>
    <s v="United States"/>
    <s v="New York City"/>
    <s v="AMER"/>
    <s v="NAMER"/>
    <s v="FedEx"/>
    <x v="46"/>
    <s v="Transportation"/>
    <s v="SMB"/>
    <s v="Support"/>
    <s v="02ILC584FJ"/>
    <n v="17.12"/>
    <n v="4"/>
    <n v="0"/>
    <n v="7.7039999999999997"/>
    <x v="14"/>
    <n v="9.4160000000000004"/>
    <n v="2.8248000000000002"/>
  </r>
  <r>
    <n v="8671"/>
    <s v="AMER-2020-159611"/>
    <d v="2020-12-27T00:00:00"/>
    <n v="20201227"/>
    <s v="Edward Oliver"/>
    <s v="Mexico"/>
    <s v="Tijuana"/>
    <s v="AMER"/>
    <s v="LATAM"/>
    <s v="Morgan Stanley"/>
    <x v="21"/>
    <s v="Finance"/>
    <s v="SMB"/>
    <s v="SaaS Connector Pack"/>
    <s v="DH3VRH6OKJ"/>
    <n v="182.352"/>
    <n v="3"/>
    <n v="0.2"/>
    <n v="-18.235199999999999"/>
    <x v="20"/>
    <n v="200.5872"/>
    <n v="60.176159999999996"/>
  </r>
  <r>
    <n v="8673"/>
    <s v="APJ-2023-163265"/>
    <d v="2023-02-17T00:00:00"/>
    <n v="20230217"/>
    <s v="Lucas Taylor"/>
    <s v="Australia"/>
    <s v="Melbourne"/>
    <s v="APJ"/>
    <s v="ANZ"/>
    <s v="Coca-Cola"/>
    <x v="87"/>
    <s v="Consumer Products"/>
    <s v="SMB"/>
    <s v="Storage"/>
    <s v="QD78WLMVSF"/>
    <n v="18.367999999999999"/>
    <n v="2"/>
    <n v="0.2"/>
    <n v="6.1992000000000003"/>
    <x v="31"/>
    <n v="12.1687999999999"/>
    <n v="3.6506399999999699"/>
  </r>
  <r>
    <n v="8678"/>
    <s v="APJ-2023-141705"/>
    <d v="2023-10-25T00:00:00"/>
    <n v="20231025"/>
    <s v="Peter McLean"/>
    <s v="Japan"/>
    <s v="Aichi"/>
    <s v="APJ"/>
    <s v="JAPN"/>
    <s v="Pfizer"/>
    <x v="6"/>
    <s v="Healthcare"/>
    <s v="SMB"/>
    <s v="ContactMatcher"/>
    <s v="RSPIDN5U3C"/>
    <n v="517.40499999999997"/>
    <n v="5"/>
    <n v="0.3"/>
    <n v="-81.3065"/>
    <x v="13"/>
    <n v="598.7115"/>
    <n v="179.61345"/>
  </r>
  <r>
    <n v="8679"/>
    <s v="APJ-2022-112739"/>
    <d v="2022-09-03T00:00:00"/>
    <n v="20220903"/>
    <s v="Amy Simpson"/>
    <s v="Japan"/>
    <s v="Tokyo"/>
    <s v="APJ"/>
    <s v="JAPN"/>
    <s v="Kroger"/>
    <x v="57"/>
    <s v="Retail"/>
    <s v="Enterprise"/>
    <s v="ContactMatcher"/>
    <s v="O8QNCOFXFN"/>
    <n v="8.6080000000000005"/>
    <n v="8"/>
    <n v="0.8"/>
    <n v="-13.3424"/>
    <x v="21"/>
    <n v="21.950399999999998"/>
    <n v="6.585119999999999"/>
  </r>
  <r>
    <n v="8681"/>
    <s v="EMEA-2022-143805"/>
    <d v="2022-12-02T00:00:00"/>
    <n v="20221202"/>
    <s v="Tim Morrison"/>
    <s v="Spain"/>
    <s v="Murcia"/>
    <s v="EMEA"/>
    <s v="EU-WEST"/>
    <s v="General Motors"/>
    <x v="49"/>
    <s v="Manufacturing"/>
    <s v="Strategic"/>
    <s v="OneView"/>
    <s v="9PZNM5BJA1"/>
    <n v="2104.5500000000002"/>
    <n v="7"/>
    <n v="0"/>
    <n v="694.50149999999996"/>
    <x v="5"/>
    <n v="1410.0485000000001"/>
    <n v="423.01455000000004"/>
  </r>
  <r>
    <n v="8683"/>
    <s v="EMEA-2020-133634"/>
    <d v="2020-11-05T00:00:00"/>
    <n v="20201105"/>
    <s v="Andrew Lee"/>
    <s v="Spain"/>
    <s v="Seville"/>
    <s v="EMEA"/>
    <s v="EU-WEST"/>
    <s v="United Parcel Service"/>
    <x v="66"/>
    <s v="Transportation"/>
    <s v="Enterprise"/>
    <s v="Data Smasher"/>
    <s v="DDS5FOUVPR"/>
    <n v="47.79"/>
    <n v="3"/>
    <n v="0"/>
    <n v="16.2486"/>
    <x v="7"/>
    <n v="31.541399999999999"/>
    <n v="9.4624199999999998"/>
  </r>
  <r>
    <n v="8684"/>
    <s v="AMER-2023-101665"/>
    <d v="2023-11-26T00:00:00"/>
    <n v="20231126"/>
    <s v="Lisa Edmunds"/>
    <s v="United States"/>
    <s v="Los Angeles"/>
    <s v="AMER"/>
    <s v="NAMER"/>
    <s v="Tesco"/>
    <x v="23"/>
    <s v="Retail"/>
    <s v="SMB"/>
    <s v="ChatBot Plugin"/>
    <s v="HK5Z2ZE20S"/>
    <n v="5.16"/>
    <n v="2"/>
    <n v="0"/>
    <n v="1.3415999999999999"/>
    <x v="23"/>
    <n v="3.8184"/>
    <n v="1.1455199999999999"/>
  </r>
  <r>
    <n v="8685"/>
    <s v="AMER-2022-155446"/>
    <d v="2022-12-17T00:00:00"/>
    <n v="20221217"/>
    <s v="Diane Metcalfe"/>
    <s v="United States"/>
    <s v="Seattle"/>
    <s v="AMER"/>
    <s v="NAMER"/>
    <s v="Itochu"/>
    <x v="33"/>
    <s v="Finance"/>
    <s v="Enterprise"/>
    <s v="Data Smasher"/>
    <s v="9D2IF1D66V"/>
    <n v="21.21"/>
    <n v="7"/>
    <n v="0"/>
    <n v="4.4541000000000004"/>
    <x v="5"/>
    <n v="16.7559"/>
    <n v="5.02677"/>
  </r>
  <r>
    <n v="8686"/>
    <s v="EMEA-2023-137323"/>
    <d v="2023-11-15T00:00:00"/>
    <n v="20231115"/>
    <s v="Diana Black"/>
    <s v="United Kingdom"/>
    <s v="Bristol"/>
    <s v="EMEA"/>
    <s v="UKIR"/>
    <s v="Allstate"/>
    <x v="61"/>
    <s v="Finance"/>
    <s v="Strategic"/>
    <s v="Marketing Suite - Gold"/>
    <s v="3OLP5LREX0"/>
    <n v="96.36"/>
    <n v="6"/>
    <n v="0"/>
    <n v="25.053599999999999"/>
    <x v="23"/>
    <n v="71.306399999999996"/>
    <n v="21.391919999999999"/>
  </r>
  <r>
    <n v="8687"/>
    <s v="AMER-2022-144015"/>
    <d v="2022-06-27T00:00:00"/>
    <n v="20220627"/>
    <s v="Diana Taylor"/>
    <s v="United States"/>
    <s v="New York City"/>
    <s v="AMER"/>
    <s v="NAMER"/>
    <s v="Kroger"/>
    <x v="57"/>
    <s v="Retail"/>
    <s v="Strategic"/>
    <s v="Support"/>
    <s v="QM5NL0OWZZ"/>
    <n v="231.72"/>
    <n v="2"/>
    <n v="0"/>
    <n v="11.586"/>
    <x v="1"/>
    <n v="220.13399999999999"/>
    <n v="66.040199999999999"/>
  </r>
  <r>
    <n v="8690"/>
    <s v="EMEA-2020-101427"/>
    <d v="2020-12-26T00:00:00"/>
    <n v="20201226"/>
    <s v="Samantha Ince"/>
    <s v="France"/>
    <s v="Paris"/>
    <s v="EMEA"/>
    <s v="EU-WEST"/>
    <s v="Panasonic"/>
    <x v="97"/>
    <s v="Tech"/>
    <s v="Strategic"/>
    <s v="ChatBot Plugin"/>
    <s v="OK5XOWYB4B"/>
    <n v="8.016"/>
    <n v="3"/>
    <n v="0.2"/>
    <n v="1.1022000000000001"/>
    <x v="20"/>
    <n v="6.9138000000000002"/>
    <n v="2.0741399999999999"/>
  </r>
  <r>
    <n v="8691"/>
    <s v="AMER-2022-136770"/>
    <d v="2022-08-15T00:00:00"/>
    <n v="20220815"/>
    <s v="Gordon Graham"/>
    <s v="Mexico"/>
    <s v="Guadalajara"/>
    <s v="AMER"/>
    <s v="LATAM"/>
    <s v="Engie"/>
    <x v="4"/>
    <s v="Energy"/>
    <s v="Strategic"/>
    <s v="Site Analytics"/>
    <s v="1OBE8BPUBO"/>
    <n v="259.89600000000002"/>
    <n v="2"/>
    <n v="0.4"/>
    <n v="-56.3108"/>
    <x v="28"/>
    <n v="316.20679999999999"/>
    <n v="94.862039999999993"/>
  </r>
  <r>
    <n v="8694"/>
    <s v="AMER-2022-118311"/>
    <d v="2022-10-25T00:00:00"/>
    <n v="20221025"/>
    <s v="David Graham"/>
    <s v="United States"/>
    <s v="Los Angeles"/>
    <s v="AMER"/>
    <s v="NAMER"/>
    <s v="Daimler"/>
    <x v="34"/>
    <s v="Transportation"/>
    <s v="Enterprise"/>
    <s v="Data Smasher"/>
    <s v="0VLBN3QUM5"/>
    <n v="450"/>
    <n v="5"/>
    <n v="0"/>
    <n v="162"/>
    <x v="32"/>
    <n v="288"/>
    <n v="86.399999999999991"/>
  </r>
  <r>
    <n v="8695"/>
    <s v="AMER-2020-112795"/>
    <d v="2020-08-23T00:00:00"/>
    <n v="20200823"/>
    <s v="Anne Rutherford"/>
    <s v="Brazil"/>
    <s v="SÃ£o Paulo"/>
    <s v="AMER"/>
    <s v="LATAM"/>
    <s v="Trafigura Group"/>
    <x v="40"/>
    <s v="Finance"/>
    <s v="Enterprise"/>
    <s v="Support"/>
    <s v="FOTRBR9RS4"/>
    <n v="19.440000000000001"/>
    <n v="3"/>
    <n v="0"/>
    <n v="9.5256000000000007"/>
    <x v="9"/>
    <n v="9.9144000000000005"/>
    <n v="2.9743200000000001"/>
  </r>
  <r>
    <n v="8696"/>
    <s v="AMER-2023-127096"/>
    <d v="2023-09-16T00:00:00"/>
    <n v="20230916"/>
    <s v="Bernadette Nolan"/>
    <s v="United States"/>
    <s v="Los Angeles"/>
    <s v="AMER"/>
    <s v="NAMER"/>
    <s v="Royal Dutch Shell"/>
    <x v="2"/>
    <s v="Energy"/>
    <s v="Enterprise"/>
    <s v="ContactMatcher"/>
    <s v="MVF9CJPRO7"/>
    <n v="300.904"/>
    <n v="1"/>
    <n v="0.2"/>
    <n v="11.283899999999999"/>
    <x v="15"/>
    <n v="289.62009999999998"/>
    <n v="86.886029999999991"/>
  </r>
  <r>
    <n v="8697"/>
    <s v="EMEA-2023-119284"/>
    <d v="2023-06-16T00:00:00"/>
    <n v="20230616"/>
    <s v="Dylan Terry"/>
    <s v="South Africa"/>
    <s v="Johannesburg"/>
    <s v="EMEA"/>
    <s v="MEA"/>
    <s v="HSBC Holdings"/>
    <x v="77"/>
    <s v="Finance"/>
    <s v="Strategic"/>
    <s v="Site Analytics"/>
    <s v="A2P12MAJGF"/>
    <n v="239.976"/>
    <n v="3"/>
    <n v="0.2"/>
    <n v="26.997299999999999"/>
    <x v="27"/>
    <n v="212.9787"/>
    <n v="63.893609999999995"/>
  </r>
  <r>
    <n v="8704"/>
    <s v="EMEA-2021-133494"/>
    <d v="2021-03-01T00:00:00"/>
    <n v="20210301"/>
    <s v="Simon Payne"/>
    <s v="France"/>
    <s v="Paris"/>
    <s v="EMEA"/>
    <s v="EU-WEST"/>
    <s v="Tyson Foods"/>
    <x v="31"/>
    <s v="Consumer Products"/>
    <s v="SMB"/>
    <s v="OneView"/>
    <s v="L58Y9ECGUX"/>
    <n v="3.552"/>
    <n v="2"/>
    <n v="0.2"/>
    <n v="0.44400000000000001"/>
    <x v="29"/>
    <n v="3.1080000000000001"/>
    <n v="0.93240000000000001"/>
  </r>
  <r>
    <n v="8705"/>
    <s v="APJ-2022-111318"/>
    <d v="2022-07-24T00:00:00"/>
    <n v="20220724"/>
    <s v="Joe Lee"/>
    <s v="Japan"/>
    <s v="Tokyo"/>
    <s v="APJ"/>
    <s v="JAPN"/>
    <s v="Allianz"/>
    <x v="65"/>
    <s v="Finance"/>
    <s v="SMB"/>
    <s v="Site Analytics"/>
    <s v="SPIFYR9KTC"/>
    <n v="115.136"/>
    <n v="8"/>
    <n v="0.2"/>
    <n v="11.5136"/>
    <x v="16"/>
    <n v="103.6224"/>
    <n v="31.08672"/>
  </r>
  <r>
    <n v="8706"/>
    <s v="EMEA-2020-132745"/>
    <d v="2020-10-01T00:00:00"/>
    <n v="20201001"/>
    <s v="Victor Gill"/>
    <s v="Israel"/>
    <s v="Jerusalem"/>
    <s v="EMEA"/>
    <s v="EU-EAST"/>
    <s v="Morgan Stanley"/>
    <x v="21"/>
    <s v="Finance"/>
    <s v="Enterprise"/>
    <s v="Storage"/>
    <s v="YSQZOKSN5B"/>
    <n v="4.71"/>
    <n v="1"/>
    <n v="0"/>
    <n v="0"/>
    <x v="18"/>
    <n v="4.71"/>
    <n v="1.413"/>
  </r>
  <r>
    <n v="8707"/>
    <s v="EMEA-2020-146815"/>
    <d v="2020-09-08T00:00:00"/>
    <n v="20200908"/>
    <s v="Tracey Dickens"/>
    <s v="United Kingdom"/>
    <s v="London"/>
    <s v="EMEA"/>
    <s v="UKIR"/>
    <s v="Mitsubishi"/>
    <x v="82"/>
    <s v="Manufacturing"/>
    <s v="Enterprise"/>
    <s v="FinanceHub"/>
    <s v="GSBZCCN5O1"/>
    <n v="172.76400000000001"/>
    <n v="2"/>
    <n v="0.1"/>
    <n v="13.437200000000001"/>
    <x v="30"/>
    <n v="159.32679999999999"/>
    <n v="47.798039999999993"/>
  </r>
  <r>
    <n v="8709"/>
    <s v="AMER-2020-119144"/>
    <d v="2020-11-16T00:00:00"/>
    <n v="20201116"/>
    <s v="Faith Blake"/>
    <s v="United States"/>
    <s v="New York City"/>
    <s v="AMER"/>
    <s v="NAMER"/>
    <s v="Bank of America Corp."/>
    <x v="22"/>
    <s v="Finance"/>
    <s v="Strategic"/>
    <s v="Site Analytics"/>
    <s v="XVGM353O6N"/>
    <n v="79.968000000000004"/>
    <n v="4"/>
    <n v="0.2"/>
    <n v="-17.992799999999999"/>
    <x v="7"/>
    <n v="97.960800000000006"/>
    <n v="29.38824"/>
  </r>
  <r>
    <n v="8712"/>
    <s v="AMER-2020-105648"/>
    <d v="2020-03-03T00:00:00"/>
    <n v="20200303"/>
    <s v="Jonathan Gibson"/>
    <s v="United States"/>
    <s v="Seattle"/>
    <s v="AMER"/>
    <s v="NAMER"/>
    <s v="Ford Motor"/>
    <x v="72"/>
    <s v="Manufacturing"/>
    <s v="SMB"/>
    <s v="ContactMatcher"/>
    <s v="CYZ40PHADW"/>
    <n v="626.35199999999998"/>
    <n v="3"/>
    <n v="0.2"/>
    <n v="-23.488199999999999"/>
    <x v="34"/>
    <n v="649.84019999999998"/>
    <n v="194.95205999999999"/>
  </r>
  <r>
    <n v="8713"/>
    <s v="AMER-2021-145422"/>
    <d v="2021-12-03T00:00:00"/>
    <n v="20211203"/>
    <s v="Kevin Brown"/>
    <s v="United States"/>
    <s v="Los Angeles"/>
    <s v="AMER"/>
    <s v="NAMER"/>
    <s v="Siemens"/>
    <x v="13"/>
    <s v="Manufacturing"/>
    <s v="SMB"/>
    <s v="Marketing Suite"/>
    <s v="ATK5CS0Y1H"/>
    <n v="359.49900000000002"/>
    <n v="3"/>
    <n v="0.15"/>
    <n v="-29.605799999999999"/>
    <x v="14"/>
    <n v="389.10480000000001"/>
    <n v="116.73143999999999"/>
  </r>
  <r>
    <n v="8714"/>
    <s v="AMER-2023-136623"/>
    <d v="2023-07-12T00:00:00"/>
    <n v="20230712"/>
    <s v="Joanne Forsyth"/>
    <s v="United States"/>
    <s v="Seattle"/>
    <s v="AMER"/>
    <s v="NAMER"/>
    <s v="PepsiCo"/>
    <x v="88"/>
    <s v="Consumer Products"/>
    <s v="Strategic"/>
    <s v="Site Analytics"/>
    <s v="HWMCAW9P2E"/>
    <n v="71.951999999999998"/>
    <n v="6"/>
    <n v="0.2"/>
    <n v="5.3963999999999999"/>
    <x v="10"/>
    <n v="66.555599999999998"/>
    <n v="19.96668"/>
  </r>
  <r>
    <n v="8716"/>
    <s v="AMER-2023-121678"/>
    <d v="2023-11-17T00:00:00"/>
    <n v="20231117"/>
    <s v="Peter Ellison"/>
    <s v="Mexico"/>
    <s v="Mexico City"/>
    <s v="AMER"/>
    <s v="LATAM"/>
    <s v="Volkswagen"/>
    <x v="58"/>
    <s v="Manufacturing"/>
    <s v="Strategic"/>
    <s v="ContactMatcher"/>
    <s v="67ZVVS8YXZ"/>
    <n v="1.8240000000000001"/>
    <n v="1"/>
    <n v="0.7"/>
    <n v="-1.3984000000000001"/>
    <x v="23"/>
    <n v="3.2223999999999999"/>
    <n v="0.96671999999999991"/>
  </r>
  <r>
    <n v="8717"/>
    <s v="APJ-2022-120824"/>
    <d v="2022-06-13T00:00:00"/>
    <n v="20220613"/>
    <s v="Donna Bailey"/>
    <s v="Japan"/>
    <s v="Tokyo"/>
    <s v="APJ"/>
    <s v="JAPN"/>
    <s v="Exxon Mobil"/>
    <x v="83"/>
    <s v="Energy"/>
    <s v="Enterprise"/>
    <s v="OneView"/>
    <s v="A59ZA214IY"/>
    <n v="64.384"/>
    <n v="4"/>
    <n v="0.8"/>
    <n v="-160.96"/>
    <x v="1"/>
    <n v="225.34399999999999"/>
    <n v="67.603200000000001"/>
  </r>
  <r>
    <n v="8724"/>
    <s v="EMEA-2022-135209"/>
    <d v="2022-12-30T00:00:00"/>
    <n v="20221230"/>
    <s v="Lily Blake"/>
    <s v="Germany"/>
    <s v="Hamburg"/>
    <s v="EMEA"/>
    <s v="EU-WEST"/>
    <s v="Intel"/>
    <x v="14"/>
    <s v="Tech"/>
    <s v="Enterprise"/>
    <s v="Support"/>
    <s v="4MRBNJQ895"/>
    <n v="37.408000000000001"/>
    <n v="7"/>
    <n v="0.2"/>
    <n v="13.0928"/>
    <x v="5"/>
    <n v="24.315200000000001"/>
    <n v="7.2945599999999997"/>
  </r>
  <r>
    <n v="8726"/>
    <s v="AMER-2023-148145"/>
    <d v="2023-03-19T00:00:00"/>
    <n v="20230319"/>
    <s v="Luke Davidson"/>
    <s v="Canada"/>
    <s v="Toronto"/>
    <s v="AMER"/>
    <s v="NAMER"/>
    <s v="Ford Motor"/>
    <x v="72"/>
    <s v="Manufacturing"/>
    <s v="SMB"/>
    <s v="ChatBot Plugin"/>
    <s v="9VVSR8XP94"/>
    <n v="46.2"/>
    <n v="4"/>
    <n v="0"/>
    <n v="21.251999999999999"/>
    <x v="42"/>
    <n v="24.948"/>
    <n v="7.4843999999999999"/>
  </r>
  <r>
    <n v="8727"/>
    <s v="EMEA-2021-103870"/>
    <d v="2021-12-27T00:00:00"/>
    <n v="20211227"/>
    <s v="Blake Campbell"/>
    <s v="South Africa"/>
    <s v="Johannesburg"/>
    <s v="EMEA"/>
    <s v="MEA"/>
    <s v="AT&amp;T"/>
    <x v="60"/>
    <s v="Communications"/>
    <s v="Strategic"/>
    <s v="Data Smasher"/>
    <s v="ULHN69B20P"/>
    <n v="4.7279999999999998"/>
    <n v="3"/>
    <n v="0.2"/>
    <n v="0.70920000000000005"/>
    <x v="14"/>
    <n v="4.0187999999999997"/>
    <n v="1.2056399999999998"/>
  </r>
  <r>
    <n v="8732"/>
    <s v="EMEA-2021-111017"/>
    <d v="2021-07-31T00:00:00"/>
    <n v="20210731"/>
    <s v="Kevin Mitchell"/>
    <s v="Poland"/>
    <s v="Warsaw"/>
    <s v="EMEA"/>
    <s v="EU-WEST"/>
    <s v="Fannie Mae"/>
    <x v="27"/>
    <s v="Finance"/>
    <s v="Strategic"/>
    <s v="Support"/>
    <s v="74307AQ0T1"/>
    <n v="52.59"/>
    <n v="3"/>
    <n v="0"/>
    <n v="15.776999999999999"/>
    <x v="38"/>
    <n v="36.813000000000002"/>
    <n v="11.043900000000001"/>
  </r>
  <r>
    <n v="8733"/>
    <s v="AMER-2023-116988"/>
    <d v="2023-06-28T00:00:00"/>
    <n v="20230628"/>
    <s v="Diana Black"/>
    <s v="Canada"/>
    <s v="Toronto"/>
    <s v="AMER"/>
    <s v="NAMER"/>
    <s v="Allstate"/>
    <x v="61"/>
    <s v="Finance"/>
    <s v="Strategic"/>
    <s v="Support"/>
    <s v="4NLDJMWTCS"/>
    <n v="19.440000000000001"/>
    <n v="3"/>
    <n v="0"/>
    <n v="9.3312000000000008"/>
    <x v="27"/>
    <n v="10.1088"/>
    <n v="3.0326400000000002"/>
  </r>
  <r>
    <n v="8736"/>
    <s v="EMEA-2020-169390"/>
    <d v="2020-02-08T00:00:00"/>
    <n v="20200208"/>
    <s v="Anthony Mackay"/>
    <s v="United Kingdom"/>
    <s v="London"/>
    <s v="EMEA"/>
    <s v="UKIR"/>
    <s v="Bosch"/>
    <x v="76"/>
    <s v="Tech"/>
    <s v="Strategic"/>
    <s v="Marketing Suite - Gold"/>
    <s v="PLJAN3ILY5"/>
    <n v="64.959999999999994"/>
    <n v="4"/>
    <n v="0"/>
    <n v="9.7439999999999998"/>
    <x v="45"/>
    <n v="55.215999999999902"/>
    <n v="16.56479999999997"/>
  </r>
  <r>
    <n v="8737"/>
    <s v="EMEA-2022-168774"/>
    <d v="2022-09-05T00:00:00"/>
    <n v="20220905"/>
    <s v="Edward Berry"/>
    <s v="Luxembourg"/>
    <s v="Luxembourg"/>
    <s v="EMEA"/>
    <s v="EU-WEST"/>
    <s v="Sony"/>
    <x v="20"/>
    <s v="Tech"/>
    <s v="Strategic"/>
    <s v="Marketing Suite - Gold"/>
    <s v="O73WB5F2XB"/>
    <n v="535.41"/>
    <n v="3"/>
    <n v="0"/>
    <n v="160.62299999999999"/>
    <x v="21"/>
    <n v="374.78699999999998"/>
    <n v="112.4361"/>
  </r>
  <r>
    <n v="8738"/>
    <s v="EMEA-2023-161592"/>
    <d v="2023-04-07T00:00:00"/>
    <n v="20230407"/>
    <s v="Karen Howard"/>
    <s v="South Africa"/>
    <s v="Johannesburg"/>
    <s v="EMEA"/>
    <s v="MEA"/>
    <s v="Aetna"/>
    <x v="28"/>
    <s v="Healthcare"/>
    <s v="Strategic"/>
    <s v="ContactMatcher"/>
    <s v="3BTDW4149J"/>
    <n v="8.1"/>
    <n v="5"/>
    <n v="0.7"/>
    <n v="-5.94"/>
    <x v="4"/>
    <n v="14.04"/>
    <n v="4.2119999999999997"/>
  </r>
  <r>
    <n v="8739"/>
    <s v="EMEA-2023-131961"/>
    <d v="2023-12-09T00:00:00"/>
    <n v="20231209"/>
    <s v="Owen Watson"/>
    <s v="France"/>
    <s v="Paris"/>
    <s v="EMEA"/>
    <s v="EU-WEST"/>
    <s v="Volkswagen"/>
    <x v="58"/>
    <s v="Manufacturing"/>
    <s v="SMB"/>
    <s v="ChatBot Plugin"/>
    <s v="K926T7NQR2"/>
    <n v="13.247999999999999"/>
    <n v="4"/>
    <n v="0.2"/>
    <n v="3.6432000000000002"/>
    <x v="22"/>
    <n v="9.6047999999999991"/>
    <n v="2.8814399999999996"/>
  </r>
  <r>
    <n v="8741"/>
    <s v="EMEA-2022-102498"/>
    <d v="2022-07-25T00:00:00"/>
    <n v="20220725"/>
    <s v="Alison Howard"/>
    <s v="Czech Republic"/>
    <s v="Brno"/>
    <s v="EMEA"/>
    <s v="EU-EAST"/>
    <s v="Kroger"/>
    <x v="57"/>
    <s v="Retail"/>
    <s v="SMB"/>
    <s v="ChatBot Plugin"/>
    <s v="ATRC53A9HQ"/>
    <n v="73.2"/>
    <n v="5"/>
    <n v="0"/>
    <n v="21.228000000000002"/>
    <x v="16"/>
    <n v="51.972000000000001"/>
    <n v="15.5916"/>
  </r>
  <r>
    <n v="8742"/>
    <s v="APJ-2021-113222"/>
    <d v="2021-11-09T00:00:00"/>
    <n v="20211109"/>
    <s v="Madeleine Howard"/>
    <s v="India"/>
    <s v="Mumbai"/>
    <s v="APJ"/>
    <s v="IND"/>
    <s v="FedEx"/>
    <x v="46"/>
    <s v="Transportation"/>
    <s v="Enterprise"/>
    <s v="ContactMatcher"/>
    <s v="E8J6EXYZKL"/>
    <n v="10.74"/>
    <n v="3"/>
    <n v="0"/>
    <n v="5.1551999999999998"/>
    <x v="6"/>
    <n v="5.5848000000000004"/>
    <n v="1.67544"/>
  </r>
  <r>
    <n v="8743"/>
    <s v="EMEA-2021-144771"/>
    <d v="2021-10-02T00:00:00"/>
    <n v="20211002"/>
    <s v="Evan Ince"/>
    <s v="Belgium"/>
    <s v="Brussels"/>
    <s v="EMEA"/>
    <s v="EU-WEST"/>
    <s v="Banco Santander"/>
    <x v="17"/>
    <s v="Finance"/>
    <s v="SMB"/>
    <s v="SaaS Connector Pack"/>
    <s v="71KCKPFP3G"/>
    <n v="11.032"/>
    <n v="1"/>
    <n v="0.2"/>
    <n v="3.0337999999999998"/>
    <x v="2"/>
    <n v="7.9981999999999998"/>
    <n v="2.3994599999999999"/>
  </r>
  <r>
    <n v="8745"/>
    <s v="APJ-2021-162376"/>
    <d v="2021-11-22T00:00:00"/>
    <n v="20211122"/>
    <s v="Jacob Hart"/>
    <s v="South Korea"/>
    <s v="Seoul"/>
    <s v="APJ"/>
    <s v="APAC"/>
    <s v="Pfizer"/>
    <x v="6"/>
    <s v="Healthcare"/>
    <s v="Enterprise"/>
    <s v="ChatBot Plugin"/>
    <s v="V1RX3MNIL1"/>
    <n v="17.12"/>
    <n v="4"/>
    <n v="0"/>
    <n v="4.9648000000000003"/>
    <x v="6"/>
    <n v="12.155200000000001"/>
    <n v="3.64656"/>
  </r>
  <r>
    <n v="8747"/>
    <s v="AMER-2023-128076"/>
    <d v="2023-02-03T00:00:00"/>
    <n v="20230203"/>
    <s v="Benjamin Bailey"/>
    <s v="United States"/>
    <s v="Seattle"/>
    <s v="AMER"/>
    <s v="NAMER"/>
    <s v="BNP Paribas"/>
    <x v="3"/>
    <s v="Finance"/>
    <s v="Strategic"/>
    <s v="SaaS Connector Pack"/>
    <s v="HXOK2MT6SN"/>
    <n v="210.58"/>
    <n v="2"/>
    <n v="0"/>
    <n v="12.6348"/>
    <x v="31"/>
    <n v="197.9452"/>
    <n v="59.383559999999996"/>
  </r>
  <r>
    <n v="8750"/>
    <s v="EMEA-2021-163825"/>
    <d v="2021-06-16T00:00:00"/>
    <n v="20210616"/>
    <s v="Rose Scott"/>
    <s v="United Kingdom"/>
    <s v="London"/>
    <s v="EMEA"/>
    <s v="UKIR"/>
    <s v="CVS Health"/>
    <x v="48"/>
    <s v="Retail"/>
    <s v="SMB"/>
    <s v="ContactMatcher"/>
    <s v="UYI9D6T96S"/>
    <n v="3050.3760000000002"/>
    <n v="3"/>
    <n v="0.2"/>
    <n v="1143.8910000000001"/>
    <x v="40"/>
    <n v="1906.4849999999999"/>
    <n v="571.94549999999992"/>
  </r>
  <r>
    <n v="8752"/>
    <s v="EMEA-2022-105662"/>
    <d v="2022-05-06T00:00:00"/>
    <n v="20220506"/>
    <s v="Gavin Walsh"/>
    <s v="Germany"/>
    <s v="Munich"/>
    <s v="EMEA"/>
    <s v="EU-WEST"/>
    <s v="Philip Morris International"/>
    <x v="39"/>
    <s v="Consumer Products"/>
    <s v="Enterprise"/>
    <s v="Support"/>
    <s v="2IX7NEKVZI"/>
    <n v="93.248000000000005"/>
    <n v="4"/>
    <n v="0.2"/>
    <n v="31.4712"/>
    <x v="35"/>
    <n v="61.776800000000001"/>
    <n v="18.53304"/>
  </r>
  <r>
    <n v="8754"/>
    <s v="AMER-2023-152198"/>
    <d v="2023-09-10T00:00:00"/>
    <n v="20230910"/>
    <s v="Joanne Hemmings"/>
    <s v="Mexico"/>
    <s v="Cancun"/>
    <s v="AMER"/>
    <s v="LATAM"/>
    <s v="Walmart"/>
    <x v="41"/>
    <s v="Retail"/>
    <s v="SMB"/>
    <s v="FinanceHub"/>
    <s v="3DVUTG68GM"/>
    <n v="17.712"/>
    <n v="6"/>
    <n v="0.2"/>
    <n v="5.9778000000000002"/>
    <x v="15"/>
    <n v="11.7342"/>
    <n v="3.5202599999999999"/>
  </r>
  <r>
    <n v="8757"/>
    <s v="APJ-2022-114307"/>
    <d v="2022-07-23T00:00:00"/>
    <n v="20220723"/>
    <s v="Rose MacDonald"/>
    <s v="China"/>
    <s v="Guangzhou"/>
    <s v="APJ"/>
    <s v="APAC"/>
    <s v="Samsung Electronics"/>
    <x v="19"/>
    <s v="Tech"/>
    <s v="Strategic"/>
    <s v="OneView"/>
    <s v="6HXMEBIQ11"/>
    <n v="37.68"/>
    <n v="2"/>
    <n v="0"/>
    <n v="10.5504"/>
    <x v="16"/>
    <n v="27.1296"/>
    <n v="8.1388800000000003"/>
  </r>
  <r>
    <n v="8761"/>
    <s v="EMEA-2022-159891"/>
    <d v="2022-01-31T00:00:00"/>
    <n v="20220131"/>
    <s v="Bella Hodges"/>
    <s v="Finland"/>
    <s v="Helsinki"/>
    <s v="EMEA"/>
    <s v="NOR"/>
    <s v="Cisco Systems"/>
    <x v="42"/>
    <s v="Tech"/>
    <s v="Enterprise"/>
    <s v="ContactMatcher"/>
    <s v="CPJELKKUQC"/>
    <n v="1270.99"/>
    <n v="1"/>
    <n v="0"/>
    <n v="635.495"/>
    <x v="12"/>
    <n v="635.495"/>
    <n v="190.64849999999998"/>
  </r>
  <r>
    <n v="8763"/>
    <s v="AMER-2022-112578"/>
    <d v="2022-12-30T00:00:00"/>
    <n v="20221230"/>
    <s v="Ian McGrath"/>
    <s v="United States"/>
    <s v="Houston"/>
    <s v="AMER"/>
    <s v="NAMER"/>
    <s v="Apple"/>
    <x v="73"/>
    <s v="Tech"/>
    <s v="SMB"/>
    <s v="Marketing Suite - Gold"/>
    <s v="HAO0QLM35F"/>
    <n v="14.03"/>
    <n v="1"/>
    <n v="0"/>
    <n v="4.0686999999999998"/>
    <x v="5"/>
    <n v="9.9612999999999996"/>
    <n v="2.9883899999999999"/>
  </r>
  <r>
    <n v="8765"/>
    <s v="APJ-2021-107083"/>
    <d v="2021-11-21T00:00:00"/>
    <n v="20211121"/>
    <s v="Chloe Underwood"/>
    <s v="Japan"/>
    <s v="Saitama"/>
    <s v="APJ"/>
    <s v="JAPN"/>
    <s v="American Express"/>
    <x v="55"/>
    <s v="Finance"/>
    <s v="Strategic"/>
    <s v="ChatBot Plugin"/>
    <s v="ZQ6FICCB1Z"/>
    <n v="5.3440000000000003"/>
    <n v="2"/>
    <n v="0.2"/>
    <n v="0.73480000000000001"/>
    <x v="6"/>
    <n v="4.6092000000000004"/>
    <n v="1.38276"/>
  </r>
  <r>
    <n v="8769"/>
    <s v="AMER-2021-151722"/>
    <d v="2021-10-05T00:00:00"/>
    <n v="20211005"/>
    <s v="Joe Lee"/>
    <s v="Mexico"/>
    <s v="Mexico City"/>
    <s v="AMER"/>
    <s v="LATAM"/>
    <s v="Allianz"/>
    <x v="65"/>
    <s v="Finance"/>
    <s v="SMB"/>
    <s v="Data Smasher"/>
    <s v="PXIRY6JDPP"/>
    <n v="288"/>
    <n v="4"/>
    <n v="0.2"/>
    <n v="57.6"/>
    <x v="2"/>
    <n v="230.4"/>
    <n v="69.12"/>
  </r>
  <r>
    <n v="8770"/>
    <s v="EMEA-2022-151148"/>
    <d v="2022-09-13T00:00:00"/>
    <n v="20220913"/>
    <s v="Liam Abraham"/>
    <s v="Russia"/>
    <s v="St Petersburg"/>
    <s v="EMEA"/>
    <s v="EU-EAST"/>
    <s v="Kroger"/>
    <x v="57"/>
    <s v="Retail"/>
    <s v="Enterprise"/>
    <s v="Site Analytics"/>
    <s v="1V1DEH9KB3"/>
    <n v="146.952"/>
    <n v="3"/>
    <n v="0.2"/>
    <n v="9.1844999999999999"/>
    <x v="21"/>
    <n v="137.76749999999899"/>
    <n v="41.330249999999694"/>
  </r>
  <r>
    <n v="8772"/>
    <s v="EMEA-2023-115882"/>
    <d v="2023-09-15T00:00:00"/>
    <n v="20230915"/>
    <s v="Victoria Wilkins"/>
    <s v="Sweden"/>
    <s v="Stockholm"/>
    <s v="EMEA"/>
    <s v="NOR"/>
    <s v="Valero Energy"/>
    <x v="37"/>
    <s v="Energy"/>
    <s v="Strategic"/>
    <s v="OneView"/>
    <s v="J8QFLC41RZ"/>
    <n v="942.78399999999999"/>
    <n v="4"/>
    <n v="0.2"/>
    <n v="94.278400000000005"/>
    <x v="15"/>
    <n v="848.50559999999996"/>
    <n v="254.55167999999998"/>
  </r>
  <r>
    <n v="8774"/>
    <s v="EMEA-2021-132276"/>
    <d v="2021-02-23T00:00:00"/>
    <n v="20210223"/>
    <s v="Simon McDonald"/>
    <s v="United Kingdom"/>
    <s v="London"/>
    <s v="EMEA"/>
    <s v="UKIR"/>
    <s v="Citigroup"/>
    <x v="96"/>
    <s v="Finance"/>
    <s v="Enterprise"/>
    <s v="OneView"/>
    <s v="VYMTDFKIXL"/>
    <n v="26.88"/>
    <n v="6"/>
    <n v="0"/>
    <n v="6.72"/>
    <x v="36"/>
    <n v="20.16"/>
    <n v="6.048"/>
  </r>
  <r>
    <n v="8776"/>
    <s v="APJ-2022-163636"/>
    <d v="2022-12-06T00:00:00"/>
    <n v="20221206"/>
    <s v="Alexandra Sharp"/>
    <s v="Australia"/>
    <s v="Sydney"/>
    <s v="APJ"/>
    <s v="ANZ"/>
    <s v="Caterpillar"/>
    <x v="95"/>
    <s v="Manufacturing"/>
    <s v="Enterprise"/>
    <s v="ChatBot Plugin"/>
    <s v="BP5B0BHZOY"/>
    <n v="3.536"/>
    <n v="2"/>
    <n v="0.2"/>
    <n v="0.30940000000000001"/>
    <x v="5"/>
    <n v="3.2265999999999999"/>
    <n v="0.96797999999999995"/>
  </r>
  <r>
    <n v="8777"/>
    <s v="APJ-2022-102813"/>
    <d v="2022-07-03T00:00:00"/>
    <n v="20220703"/>
    <s v="Lily Paterson"/>
    <s v="Japan"/>
    <s v="Kanagawa"/>
    <s v="APJ"/>
    <s v="JAPN"/>
    <s v="Carrefour"/>
    <x v="10"/>
    <s v="Retail"/>
    <s v="Strategic"/>
    <s v="FinanceHub"/>
    <s v="420JC0LBTB"/>
    <n v="528.42999999999995"/>
    <n v="5"/>
    <n v="0.3"/>
    <n v="0"/>
    <x v="16"/>
    <n v="528.42999999999995"/>
    <n v="158.52899999999997"/>
  </r>
  <r>
    <n v="8779"/>
    <s v="EMEA-2023-135377"/>
    <d v="2023-12-14T00:00:00"/>
    <n v="20231214"/>
    <s v="Dominic Bell"/>
    <s v="United Kingdom"/>
    <s v="London"/>
    <s v="EMEA"/>
    <s v="UKIR"/>
    <s v="Mitsubishi"/>
    <x v="82"/>
    <s v="Manufacturing"/>
    <s v="Strategic"/>
    <s v="Marketing Suite"/>
    <s v="WBII37JU9Q"/>
    <n v="287.976"/>
    <n v="3"/>
    <n v="0.2"/>
    <n v="7.1993999999999998"/>
    <x v="22"/>
    <n v="280.77659999999997"/>
    <n v="84.232979999999984"/>
  </r>
  <r>
    <n v="8780"/>
    <s v="EMEA-2021-165813"/>
    <d v="2021-03-20T00:00:00"/>
    <n v="20210320"/>
    <s v="Isaac Robertson"/>
    <s v="Belgium"/>
    <s v="Brussels"/>
    <s v="EMEA"/>
    <s v="EU-WEST"/>
    <s v="Daimler"/>
    <x v="34"/>
    <s v="Transportation"/>
    <s v="SMB"/>
    <s v="Marketing Suite - Gold"/>
    <s v="VTXYQ0AK9Z"/>
    <n v="29.303999999999998"/>
    <n v="3"/>
    <n v="0.2"/>
    <n v="2.5640999999999998"/>
    <x v="29"/>
    <n v="26.739899999999999"/>
    <n v="8.0219699999999996"/>
  </r>
  <r>
    <n v="8781"/>
    <s v="APJ-2021-133585"/>
    <d v="2021-03-01T00:00:00"/>
    <n v="20210301"/>
    <s v="Stewart Vance"/>
    <s v="Japan"/>
    <s v="Tokyo"/>
    <s v="APJ"/>
    <s v="JAPN"/>
    <s v="Huawei"/>
    <x v="93"/>
    <s v="Tech"/>
    <s v="Strategic"/>
    <s v="ChatBot Plugin"/>
    <s v="CL69S93X0H"/>
    <n v="55.328000000000003"/>
    <n v="2"/>
    <n v="0.2"/>
    <n v="6.2244000000000002"/>
    <x v="29"/>
    <n v="49.1036"/>
    <n v="14.731079999999999"/>
  </r>
  <r>
    <n v="8783"/>
    <s v="APJ-2022-116911"/>
    <d v="2022-09-16T00:00:00"/>
    <n v="20220916"/>
    <s v="Faith Blake"/>
    <s v="Taiwan"/>
    <s v="Taipei"/>
    <s v="APJ"/>
    <s v="APAC"/>
    <s v="Bank of America Corp."/>
    <x v="22"/>
    <s v="Finance"/>
    <s v="Strategic"/>
    <s v="ContactMatcher"/>
    <s v="5T0RQUEO6T"/>
    <n v="20.416"/>
    <n v="4"/>
    <n v="0.2"/>
    <n v="6.6352000000000002"/>
    <x v="21"/>
    <n v="13.780799999999999"/>
    <n v="4.1342399999999992"/>
  </r>
  <r>
    <n v="8785"/>
    <s v="EMEA-2023-129224"/>
    <d v="2023-03-18T00:00:00"/>
    <n v="20230318"/>
    <s v="Maria Edmunds"/>
    <s v="South Africa"/>
    <s v="Johannesburg"/>
    <s v="EMEA"/>
    <s v="MEA"/>
    <s v="Caterpillar"/>
    <x v="95"/>
    <s v="Manufacturing"/>
    <s v="Enterprise"/>
    <s v="FinanceHub"/>
    <s v="CX5C5XZ9N4"/>
    <n v="4.6079999999999997"/>
    <n v="2"/>
    <n v="0.2"/>
    <n v="1.6704000000000001"/>
    <x v="42"/>
    <n v="2.93759999999999"/>
    <n v="0.88127999999999695"/>
  </r>
  <r>
    <n v="8786"/>
    <s v="AMER-2023-145765"/>
    <d v="2023-05-29T00:00:00"/>
    <n v="20230529"/>
    <s v="Katherine Manning"/>
    <s v="Chile"/>
    <s v="Santiago"/>
    <s v="AMER"/>
    <s v="LATAM"/>
    <s v="Lukoil"/>
    <x v="86"/>
    <s v="Energy"/>
    <s v="Strategic"/>
    <s v="Site Analytics"/>
    <s v="9YAJOEVK33"/>
    <n v="195.96"/>
    <n v="5"/>
    <n v="0.2"/>
    <n v="19.596"/>
    <x v="24"/>
    <n v="176.364"/>
    <n v="52.909199999999998"/>
  </r>
  <r>
    <n v="8789"/>
    <s v="EMEA-2023-126914"/>
    <d v="2023-06-16T00:00:00"/>
    <n v="20230616"/>
    <s v="Kimberly Manning"/>
    <s v="Sweden"/>
    <s v="Gothenburg"/>
    <s v="EMEA"/>
    <s v="NOR"/>
    <s v="AmerisourceBergen"/>
    <x v="52"/>
    <s v="Healthcare"/>
    <s v="SMB"/>
    <s v="FinanceHub"/>
    <s v="Z4IPAPWP2O"/>
    <n v="698.35199999999998"/>
    <n v="3"/>
    <n v="0.2"/>
    <n v="52.376399999999997"/>
    <x v="27"/>
    <n v="645.97559999999999"/>
    <n v="193.79267999999999"/>
  </r>
  <r>
    <n v="8791"/>
    <s v="EMEA-2021-169572"/>
    <d v="2021-09-06T00:00:00"/>
    <n v="20210906"/>
    <s v="Jasmine MacDonald"/>
    <s v="Spain"/>
    <s v="Murcia"/>
    <s v="EMEA"/>
    <s v="EU-WEST"/>
    <s v="Enel"/>
    <x v="78"/>
    <s v="Energy"/>
    <s v="Strategic"/>
    <s v="ContactMatcher"/>
    <s v="3SQPFC9CUE"/>
    <n v="46.62"/>
    <n v="9"/>
    <n v="0"/>
    <n v="21.4452"/>
    <x v="11"/>
    <n v="25.174799999999902"/>
    <n v="7.5524399999999705"/>
  </r>
  <r>
    <n v="8792"/>
    <s v="APJ-2023-162075"/>
    <d v="2023-03-19T00:00:00"/>
    <n v="20230319"/>
    <s v="Caroline Smith"/>
    <s v="Japan"/>
    <s v="Tokyo"/>
    <s v="APJ"/>
    <s v="JAPN"/>
    <s v="J.P. Morgan Chase &amp; Co."/>
    <x v="56"/>
    <s v="Finance"/>
    <s v="SMB"/>
    <s v="Site Analytics"/>
    <s v="V72XBWE9SZ"/>
    <n v="537.54399999999998"/>
    <n v="7"/>
    <n v="0.2"/>
    <n v="47.0351"/>
    <x v="42"/>
    <n v="490.50889999999998"/>
    <n v="147.15267"/>
  </r>
  <r>
    <n v="8793"/>
    <s v="AMER-2020-162992"/>
    <d v="2020-12-19T00:00:00"/>
    <n v="20201219"/>
    <s v="Dominic Bell"/>
    <s v="United States"/>
    <s v="New York City"/>
    <s v="AMER"/>
    <s v="NAMER"/>
    <s v="Mitsubishi"/>
    <x v="82"/>
    <s v="Manufacturing"/>
    <s v="Strategic"/>
    <s v="FinanceHub"/>
    <s v="0YAN9TV96T"/>
    <n v="14.62"/>
    <n v="2"/>
    <n v="0"/>
    <n v="6.8714000000000004"/>
    <x v="20"/>
    <n v="7.7485999999999899"/>
    <n v="2.324579999999997"/>
  </r>
  <r>
    <n v="8797"/>
    <s v="EMEA-2022-106397"/>
    <d v="2022-07-08T00:00:00"/>
    <n v="20220708"/>
    <s v="Owen Watson"/>
    <s v="Turkey"/>
    <s v="Istanbul"/>
    <s v="EMEA"/>
    <s v="MEA"/>
    <s v="Volkswagen"/>
    <x v="58"/>
    <s v="Manufacturing"/>
    <s v="SMB"/>
    <s v="Support"/>
    <s v="COJ9489XOG"/>
    <n v="12.96"/>
    <n v="2"/>
    <n v="0"/>
    <n v="6.2207999999999997"/>
    <x v="16"/>
    <n v="6.7392000000000003"/>
    <n v="2.02176"/>
  </r>
  <r>
    <n v="8799"/>
    <s v="EMEA-2022-150140"/>
    <d v="2022-04-07T00:00:00"/>
    <n v="20220407"/>
    <s v="Madeleine Smith"/>
    <s v="Egypt"/>
    <s v="Cairo"/>
    <s v="EMEA"/>
    <s v="MEA"/>
    <s v="BMW"/>
    <x v="62"/>
    <s v="Manufacturing"/>
    <s v="Enterprise"/>
    <s v="Site Analytics"/>
    <s v="VF0PL4R7UY"/>
    <n v="1294.75"/>
    <n v="5"/>
    <n v="0"/>
    <n v="336.63499999999999"/>
    <x v="25"/>
    <n v="958.11500000000001"/>
    <n v="287.43450000000001"/>
  </r>
  <r>
    <n v="8800"/>
    <s v="EMEA-2020-116666"/>
    <d v="2020-05-08T00:00:00"/>
    <n v="20200508"/>
    <s v="Leonard Parsons"/>
    <s v="France"/>
    <s v="Paris"/>
    <s v="EMEA"/>
    <s v="EU-WEST"/>
    <s v="Ford Motor"/>
    <x v="72"/>
    <s v="Manufacturing"/>
    <s v="SMB"/>
    <s v="Alchemy"/>
    <s v="IA5VBJ5D6J"/>
    <n v="1799.97"/>
    <n v="5"/>
    <n v="0.4"/>
    <n v="239.99600000000001"/>
    <x v="8"/>
    <n v="1559.9739999999999"/>
    <n v="467.99219999999997"/>
  </r>
  <r>
    <n v="8801"/>
    <s v="APJ-2023-148992"/>
    <d v="2023-11-24T00:00:00"/>
    <n v="20231124"/>
    <s v="Anthony Mackay"/>
    <s v="Australia"/>
    <s v="Sydney"/>
    <s v="APJ"/>
    <s v="ANZ"/>
    <s v="Bosch"/>
    <x v="76"/>
    <s v="Tech"/>
    <s v="Strategic"/>
    <s v="Support"/>
    <s v="Z488X7FRVE"/>
    <n v="10.688000000000001"/>
    <n v="2"/>
    <n v="0.2"/>
    <n v="3.7408000000000001"/>
    <x v="23"/>
    <n v="6.9471999999999996"/>
    <n v="2.0841599999999998"/>
  </r>
  <r>
    <n v="8802"/>
    <s v="APJ-2022-140935"/>
    <d v="2022-11-11T00:00:00"/>
    <n v="20221111"/>
    <s v="Ryan Johnston"/>
    <s v="Singapore"/>
    <s v="Singapore"/>
    <s v="APJ"/>
    <s v="APAC"/>
    <s v="Allstate"/>
    <x v="61"/>
    <s v="Finance"/>
    <s v="SMB"/>
    <s v="Site Analytics"/>
    <s v="8E2YNOX9WX"/>
    <n v="221.98"/>
    <n v="2"/>
    <n v="0"/>
    <n v="62.154400000000003"/>
    <x v="0"/>
    <n v="159.82559999999901"/>
    <n v="47.9476799999997"/>
  </r>
  <r>
    <n v="8804"/>
    <s v="EMEA-2020-157644"/>
    <d v="2020-12-31T00:00:00"/>
    <n v="20201231"/>
    <s v="Ryan Jackson"/>
    <s v="United Kingdom"/>
    <s v="London"/>
    <s v="EMEA"/>
    <s v="UKIR"/>
    <s v="Abbott Laboratories"/>
    <x v="26"/>
    <s v="Healthcare"/>
    <s v="Strategic"/>
    <s v="Data Smasher"/>
    <s v="CYEI771RDV"/>
    <n v="34.770000000000003"/>
    <n v="3"/>
    <n v="0"/>
    <n v="11.4741"/>
    <x v="20"/>
    <n v="23.2959"/>
    <n v="6.9887699999999997"/>
  </r>
  <r>
    <n v="8806"/>
    <s v="EMEA-2023-100398"/>
    <d v="2023-08-20T00:00:00"/>
    <n v="20230820"/>
    <s v="Colin Glover"/>
    <s v="Turkey"/>
    <s v="Istanbul"/>
    <s v="EMEA"/>
    <s v="MEA"/>
    <s v="Verizon Communications"/>
    <x v="32"/>
    <s v="Communications"/>
    <s v="SMB"/>
    <s v="ContactMatcher"/>
    <s v="GN42IB88XZ"/>
    <n v="102.72"/>
    <n v="3"/>
    <n v="0.2"/>
    <n v="37.235999999999997"/>
    <x v="43"/>
    <n v="65.483999999999995"/>
    <n v="19.645199999999999"/>
  </r>
  <r>
    <n v="8807"/>
    <s v="EMEA-2022-113082"/>
    <d v="2022-09-13T00:00:00"/>
    <n v="20220913"/>
    <s v="Brandon Vaughan"/>
    <s v="United Kingdom"/>
    <s v="Birmingham"/>
    <s v="EMEA"/>
    <s v="UKIR"/>
    <s v="Walt Disney"/>
    <x v="91"/>
    <s v="Communications"/>
    <s v="Strategic"/>
    <s v="SaaS Connector Pack"/>
    <s v="6WYE0DHB3C"/>
    <n v="40.479999999999997"/>
    <n v="2"/>
    <n v="0"/>
    <n v="14.572800000000001"/>
    <x v="21"/>
    <n v="25.9071999999999"/>
    <n v="7.7721599999999693"/>
  </r>
  <r>
    <n v="8808"/>
    <s v="EMEA-2023-110646"/>
    <d v="2023-10-27T00:00:00"/>
    <n v="20231027"/>
    <s v="Sarah Sanderson"/>
    <s v="France"/>
    <s v="Paris"/>
    <s v="EMEA"/>
    <s v="EU-WEST"/>
    <s v="Prudential Financial"/>
    <x v="43"/>
    <s v="Finance"/>
    <s v="SMB"/>
    <s v="ContactMatcher"/>
    <s v="2IW76JMG7P"/>
    <n v="33.281999999999996"/>
    <n v="3"/>
    <n v="0.7"/>
    <n v="-27.734999999999999"/>
    <x v="13"/>
    <n v="61.016999999999904"/>
    <n v="18.305099999999971"/>
  </r>
  <r>
    <n v="8811"/>
    <s v="AMER-2023-120614"/>
    <d v="2023-05-31T00:00:00"/>
    <n v="20230531"/>
    <s v="Steven Henderson"/>
    <s v="United States"/>
    <s v="New York City"/>
    <s v="AMER"/>
    <s v="NAMER"/>
    <s v="Sony"/>
    <x v="20"/>
    <s v="Tech"/>
    <s v="Strategic"/>
    <s v="Support"/>
    <s v="XDCA4S0DPK"/>
    <n v="37.520000000000003"/>
    <n v="4"/>
    <n v="0"/>
    <n v="18.009599999999999"/>
    <x v="24"/>
    <n v="19.510400000000001"/>
    <n v="5.8531199999999997"/>
  </r>
  <r>
    <n v="8812"/>
    <s v="AMER-2022-140172"/>
    <d v="2022-03-09T00:00:00"/>
    <n v="20220309"/>
    <s v="Gordon Graham"/>
    <s v="Brazil"/>
    <s v="Rio de Janeiro"/>
    <s v="AMER"/>
    <s v="LATAM"/>
    <s v="Engie"/>
    <x v="4"/>
    <s v="Energy"/>
    <s v="Strategic"/>
    <s v="OneView"/>
    <s v="J69FNKEFDJ"/>
    <n v="207.14400000000001"/>
    <n v="3"/>
    <n v="0.1"/>
    <n v="48.333599999999997"/>
    <x v="17"/>
    <n v="158.81039999999999"/>
    <n v="47.643119999999996"/>
  </r>
  <r>
    <n v="8814"/>
    <s v="AMER-2021-127754"/>
    <d v="2021-07-26T00:00:00"/>
    <n v="20210726"/>
    <s v="Andrea Reid"/>
    <s v="Chile"/>
    <s v="Santiago"/>
    <s v="AMER"/>
    <s v="LATAM"/>
    <s v="HSBC Holdings"/>
    <x v="77"/>
    <s v="Finance"/>
    <s v="Strategic"/>
    <s v="FinanceHub"/>
    <s v="0LA87JI63A"/>
    <n v="266.35199999999998"/>
    <n v="3"/>
    <n v="0.2"/>
    <n v="13.317600000000001"/>
    <x v="38"/>
    <n v="253.03439999999901"/>
    <n v="75.9103199999997"/>
  </r>
  <r>
    <n v="8815"/>
    <s v="APJ-2021-144274"/>
    <d v="2021-11-23T00:00:00"/>
    <n v="20211123"/>
    <s v="Kevin Brown"/>
    <s v="Philippines"/>
    <s v="Quezon City"/>
    <s v="APJ"/>
    <s v="APAC"/>
    <s v="Siemens"/>
    <x v="13"/>
    <s v="Manufacturing"/>
    <s v="SMB"/>
    <s v="Site Analytics"/>
    <s v="LQJKLUZ4TY"/>
    <n v="307.98"/>
    <n v="2"/>
    <n v="0"/>
    <n v="89.3142"/>
    <x v="6"/>
    <n v="218.66579999999999"/>
    <n v="65.599739999999997"/>
  </r>
  <r>
    <n v="8820"/>
    <s v="APJ-2021-142930"/>
    <d v="2021-11-28T00:00:00"/>
    <n v="20211128"/>
    <s v="Joe Skinner"/>
    <s v="Japan"/>
    <s v="Chiba"/>
    <s v="APJ"/>
    <s v="JAPN"/>
    <s v="Sony"/>
    <x v="20"/>
    <s v="Tech"/>
    <s v="SMB"/>
    <s v="Support"/>
    <s v="67NA21D3V7"/>
    <n v="335.52"/>
    <n v="4"/>
    <n v="0.2"/>
    <n v="117.432"/>
    <x v="6"/>
    <n v="218.087999999999"/>
    <n v="65.426399999999703"/>
  </r>
  <r>
    <n v="8821"/>
    <s v="EMEA-2023-100622"/>
    <d v="2023-11-04T00:00:00"/>
    <n v="20231104"/>
    <s v="Audrey Hardacre"/>
    <s v="Germany"/>
    <s v="Nuremberg"/>
    <s v="EMEA"/>
    <s v="EU-WEST"/>
    <s v="Trafigura Group"/>
    <x v="40"/>
    <s v="Finance"/>
    <s v="SMB"/>
    <s v="Alchemy"/>
    <s v="XMDO3Y3DT5"/>
    <n v="959.98400000000004"/>
    <n v="2"/>
    <n v="0.2"/>
    <n v="311.9948"/>
    <x v="23"/>
    <n v="647.98919999999998"/>
    <n v="194.39676"/>
  </r>
  <r>
    <n v="8825"/>
    <s v="EMEA-2023-117156"/>
    <d v="2023-03-22T00:00:00"/>
    <n v="20230322"/>
    <s v="Nicola Howard"/>
    <s v="France"/>
    <s v="Lyon"/>
    <s v="EMEA"/>
    <s v="EU-WEST"/>
    <s v="Aviva"/>
    <x v="24"/>
    <s v="Finance"/>
    <s v="SMB"/>
    <s v="SaaS Connector Pack - Gold"/>
    <s v="6G22CBO1EP"/>
    <n v="8.8559999999999999"/>
    <n v="3"/>
    <n v="0.2"/>
    <n v="2.8782000000000001"/>
    <x v="42"/>
    <n v="5.9778000000000002"/>
    <n v="1.7933399999999999"/>
  </r>
  <r>
    <n v="8826"/>
    <s v="EMEA-2021-115399"/>
    <d v="2021-12-19T00:00:00"/>
    <n v="20211219"/>
    <s v="Sue Anderson"/>
    <s v="France"/>
    <s v="Paris"/>
    <s v="EMEA"/>
    <s v="EU-WEST"/>
    <s v="BMW"/>
    <x v="62"/>
    <s v="Manufacturing"/>
    <s v="SMB"/>
    <s v="FinanceHub"/>
    <s v="RBDB1QAZCR"/>
    <n v="6.9119999999999999"/>
    <n v="3"/>
    <n v="0.2"/>
    <n v="2.5055999999999998"/>
    <x v="14"/>
    <n v="4.4063999999999997"/>
    <n v="1.3219199999999998"/>
  </r>
  <r>
    <n v="8827"/>
    <s v="APJ-2020-157847"/>
    <d v="2020-04-02T00:00:00"/>
    <n v="20200402"/>
    <s v="Grace Bell"/>
    <s v="Japan"/>
    <s v="Tokyo"/>
    <s v="APJ"/>
    <s v="JAPN"/>
    <s v="ConocoPhillips"/>
    <x v="75"/>
    <s v="Energy"/>
    <s v="SMB"/>
    <s v="Support"/>
    <s v="FRIYZ21TTE"/>
    <n v="26.72"/>
    <n v="5"/>
    <n v="0.2"/>
    <n v="9.3520000000000003"/>
    <x v="41"/>
    <n v="17.367999999999999"/>
    <n v="5.210399999999999"/>
  </r>
  <r>
    <n v="8829"/>
    <s v="EMEA-2021-115168"/>
    <d v="2021-06-05T00:00:00"/>
    <n v="20210605"/>
    <s v="Chloe Underwood"/>
    <s v="Poland"/>
    <s v="Krakow"/>
    <s v="EMEA"/>
    <s v="EU-WEST"/>
    <s v="American Express"/>
    <x v="55"/>
    <s v="Finance"/>
    <s v="Strategic"/>
    <s v="Support"/>
    <s v="UUO9Q2LX45"/>
    <n v="10.56"/>
    <n v="2"/>
    <n v="0"/>
    <n v="4.7519999999999998"/>
    <x v="40"/>
    <n v="5.8079999999999998"/>
    <n v="1.7423999999999999"/>
  </r>
  <r>
    <n v="8830"/>
    <s v="APJ-2020-109680"/>
    <d v="2020-10-06T00:00:00"/>
    <n v="20201006"/>
    <s v="Katherine Rutherford"/>
    <s v="India"/>
    <s v="Delhi"/>
    <s v="APJ"/>
    <s v="IND"/>
    <s v="Bosch"/>
    <x v="76"/>
    <s v="Tech"/>
    <s v="Strategic"/>
    <s v="Marketing Suite - Gold"/>
    <s v="960D65MO6E"/>
    <n v="386.34"/>
    <n v="2"/>
    <n v="0"/>
    <n v="54.087600000000002"/>
    <x v="18"/>
    <n v="332.252399999999"/>
    <n v="99.6757199999997"/>
  </r>
  <r>
    <n v="8831"/>
    <s v="AMER-2022-167983"/>
    <d v="2022-08-22T00:00:00"/>
    <n v="20220822"/>
    <s v="Justin Scott"/>
    <s v="Canada"/>
    <s v="Toronto"/>
    <s v="AMER"/>
    <s v="NAMER"/>
    <s v="Nestle"/>
    <x v="38"/>
    <s v="Consumer Products"/>
    <s v="Strategic"/>
    <s v="ContactMatcher"/>
    <s v="BI3LYY8FGY"/>
    <n v="33.44"/>
    <n v="10"/>
    <n v="0.2"/>
    <n v="11.704000000000001"/>
    <x v="28"/>
    <n v="21.735999999999901"/>
    <n v="6.5207999999999702"/>
  </r>
  <r>
    <n v="8832"/>
    <s v="EMEA-2021-145324"/>
    <d v="2021-11-15T00:00:00"/>
    <n v="20211115"/>
    <s v="Ryan Kerr"/>
    <s v="Spain"/>
    <s v="Zaragoza"/>
    <s v="EMEA"/>
    <s v="EU-WEST"/>
    <s v="Sony"/>
    <x v="20"/>
    <s v="Tech"/>
    <s v="Enterprise"/>
    <s v="SaaS Connector Pack"/>
    <s v="T2NHUEFJO3"/>
    <n v="39.96"/>
    <n v="2"/>
    <n v="0"/>
    <n v="14.3856"/>
    <x v="6"/>
    <n v="25.574400000000001"/>
    <n v="7.67232"/>
  </r>
  <r>
    <n v="8833"/>
    <s v="EMEA-2021-153423"/>
    <d v="2021-06-22T00:00:00"/>
    <n v="20210622"/>
    <s v="Gordon Burgess"/>
    <s v="United Kingdom"/>
    <s v="Liverpool"/>
    <s v="EMEA"/>
    <s v="UKIR"/>
    <s v="Pemex"/>
    <x v="18"/>
    <s v="Energy"/>
    <s v="SMB"/>
    <s v="ContactMatcher"/>
    <s v="1RI184WBOQ"/>
    <n v="1217.568"/>
    <n v="2"/>
    <n v="0.2"/>
    <n v="456.58800000000002"/>
    <x v="40"/>
    <n v="760.98"/>
    <n v="228.29400000000001"/>
  </r>
  <r>
    <n v="8834"/>
    <s v="EMEA-2023-132675"/>
    <d v="2023-09-25T00:00:00"/>
    <n v="20230925"/>
    <s v="Lucas Newman"/>
    <s v="Finland"/>
    <s v="Vantaa"/>
    <s v="EMEA"/>
    <s v="NOR"/>
    <s v="Allstate"/>
    <x v="61"/>
    <s v="Finance"/>
    <s v="Enterprise"/>
    <s v="Marketing Suite - Gold"/>
    <s v="7BLNIW5RJQ"/>
    <n v="15.51"/>
    <n v="1"/>
    <n v="0"/>
    <n v="3.8774999999999999"/>
    <x v="15"/>
    <n v="11.6325"/>
    <n v="3.4897499999999999"/>
  </r>
  <r>
    <n v="8839"/>
    <s v="AMER-2020-153808"/>
    <d v="2020-04-06T00:00:00"/>
    <n v="20200406"/>
    <s v="Frank Newman"/>
    <s v="United States"/>
    <s v="New York City"/>
    <s v="AMER"/>
    <s v="NAMER"/>
    <s v="CVS Health"/>
    <x v="48"/>
    <s v="Retail"/>
    <s v="Strategic"/>
    <s v="ChatBot Plugin"/>
    <s v="T7HGJMTZ63"/>
    <n v="70.95"/>
    <n v="3"/>
    <n v="0"/>
    <n v="18.446999999999999"/>
    <x v="41"/>
    <n v="52.503"/>
    <n v="15.7509"/>
  </r>
  <r>
    <n v="8842"/>
    <s v="AMER-2022-112396"/>
    <d v="2022-02-09T00:00:00"/>
    <n v="20220209"/>
    <s v="Sue Wilson"/>
    <s v="United States"/>
    <s v="Los Angeles"/>
    <s v="AMER"/>
    <s v="NAMER"/>
    <s v="Walmart"/>
    <x v="41"/>
    <s v="Retail"/>
    <s v="Strategic"/>
    <s v="Data Smasher"/>
    <s v="OYC7Q8DDTN"/>
    <n v="89.97"/>
    <n v="3"/>
    <n v="0"/>
    <n v="39.586799999999997"/>
    <x v="47"/>
    <n v="50.383200000000002"/>
    <n v="15.11496"/>
  </r>
  <r>
    <n v="8844"/>
    <s v="EMEA-2020-141173"/>
    <d v="2020-11-18T00:00:00"/>
    <n v="20201118"/>
    <s v="Jessica Buckland"/>
    <s v="Luxembourg"/>
    <s v="Luxembourg"/>
    <s v="EMEA"/>
    <s v="EU-WEST"/>
    <s v="Itochu"/>
    <x v="33"/>
    <s v="Finance"/>
    <s v="Strategic"/>
    <s v="Marketing Suite - Gold"/>
    <s v="7SNFYD5DOW"/>
    <n v="67.150000000000006"/>
    <n v="5"/>
    <n v="0"/>
    <n v="16.787500000000001"/>
    <x v="7"/>
    <n v="50.362499999999997"/>
    <n v="15.108749999999999"/>
  </r>
  <r>
    <n v="8845"/>
    <s v="AMER-2023-156664"/>
    <d v="2023-12-19T00:00:00"/>
    <n v="20231219"/>
    <s v="Gabrielle Dowd"/>
    <s v="Mexico"/>
    <s v="Mexico City"/>
    <s v="AMER"/>
    <s v="LATAM"/>
    <s v="Mondelez International"/>
    <x v="25"/>
    <s v="Consumer Products"/>
    <s v="SMB"/>
    <s v="ContactMatcher"/>
    <s v="8J9ZO406W2"/>
    <n v="7.2359999999999998"/>
    <n v="3"/>
    <n v="0.7"/>
    <n v="-6.03"/>
    <x v="22"/>
    <n v="13.266"/>
    <n v="3.9798"/>
  </r>
  <r>
    <n v="8849"/>
    <s v="EMEA-2021-140718"/>
    <d v="2021-07-02T00:00:00"/>
    <n v="20210702"/>
    <s v="Fiona Peters"/>
    <s v="Sweden"/>
    <s v="Stockholm"/>
    <s v="EMEA"/>
    <s v="NOR"/>
    <s v="United Parcel Service"/>
    <x v="66"/>
    <s v="Transportation"/>
    <s v="Strategic"/>
    <s v="Site Analytics"/>
    <s v="MYV1X9H17P"/>
    <n v="74.239999999999995"/>
    <n v="1"/>
    <n v="0.2"/>
    <n v="8.3520000000000003"/>
    <x v="38"/>
    <n v="65.887999999999906"/>
    <n v="19.766399999999972"/>
  </r>
  <r>
    <n v="8853"/>
    <s v="EMEA-2020-119977"/>
    <d v="2020-10-08T00:00:00"/>
    <n v="20201008"/>
    <s v="Gordon McLean"/>
    <s v="United Kingdom"/>
    <s v="London"/>
    <s v="EMEA"/>
    <s v="UKIR"/>
    <s v="Verizon Communications"/>
    <x v="32"/>
    <s v="Communications"/>
    <s v="SMB"/>
    <s v="Support"/>
    <s v="D3SREMZOFD"/>
    <n v="123.92"/>
    <n v="4"/>
    <n v="0"/>
    <n v="55.764000000000003"/>
    <x v="18"/>
    <n v="68.156000000000006"/>
    <n v="20.4468"/>
  </r>
  <r>
    <n v="8854"/>
    <s v="EMEA-2021-115343"/>
    <d v="2021-09-22T00:00:00"/>
    <n v="20210922"/>
    <s v="Ian McGrath"/>
    <s v="France"/>
    <s v="Paris"/>
    <s v="EMEA"/>
    <s v="EU-WEST"/>
    <s v="Apple"/>
    <x v="73"/>
    <s v="Tech"/>
    <s v="SMB"/>
    <s v="Support"/>
    <s v="UMKY6XCUAE"/>
    <n v="55.6"/>
    <n v="5"/>
    <n v="0.2"/>
    <n v="6.2549999999999999"/>
    <x v="11"/>
    <n v="49.344999999999999"/>
    <n v="14.8035"/>
  </r>
  <r>
    <n v="8856"/>
    <s v="APJ-2023-163671"/>
    <d v="2023-12-25T00:00:00"/>
    <n v="20231225"/>
    <s v="Virginia Murray"/>
    <s v="Taiwan"/>
    <s v="Taipei"/>
    <s v="APJ"/>
    <s v="APAC"/>
    <s v="McKesson"/>
    <x v="12"/>
    <s v="Consumer Products"/>
    <s v="Strategic"/>
    <s v="ContactMatcher"/>
    <s v="6NW9G3YNXY"/>
    <n v="21.312000000000001"/>
    <n v="3"/>
    <n v="0.2"/>
    <n v="7.992"/>
    <x v="22"/>
    <n v="13.32"/>
    <n v="3.996"/>
  </r>
  <r>
    <n v="8857"/>
    <s v="AMER-2023-135909"/>
    <d v="2023-10-14T00:00:00"/>
    <n v="20231014"/>
    <s v="Andrew Lewis"/>
    <s v="United States"/>
    <s v="Houston"/>
    <s v="AMER"/>
    <s v="NAMER"/>
    <s v="PepsiCo"/>
    <x v="88"/>
    <s v="Consumer Products"/>
    <s v="Strategic"/>
    <s v="Data Smasher"/>
    <s v="D880V577A8"/>
    <n v="209.94"/>
    <n v="6"/>
    <n v="0"/>
    <n v="39.888599999999997"/>
    <x v="13"/>
    <n v="170.0514"/>
    <n v="51.015419999999999"/>
  </r>
  <r>
    <n v="8860"/>
    <s v="EMEA-2023-114356"/>
    <d v="2023-08-21T00:00:00"/>
    <n v="20230821"/>
    <s v="Dan Rutherford"/>
    <s v="Sweden"/>
    <s v="Stockholm"/>
    <s v="EMEA"/>
    <s v="NOR"/>
    <s v="Phillips 66"/>
    <x v="1"/>
    <s v="Energy"/>
    <s v="Enterprise"/>
    <s v="Site Analytics"/>
    <s v="IJSFKNRKPQ"/>
    <n v="35.96"/>
    <n v="1"/>
    <n v="0.2"/>
    <n v="3.5960000000000001"/>
    <x v="43"/>
    <n v="32.363999999999997"/>
    <n v="9.7091999999999992"/>
  </r>
  <r>
    <n v="8861"/>
    <s v="AMER-2021-125934"/>
    <d v="2021-09-11T00:00:00"/>
    <n v="20210911"/>
    <s v="Jan Hemmings"/>
    <s v="Argentina"/>
    <s v="Mendoza"/>
    <s v="AMER"/>
    <s v="LATAM"/>
    <s v="Mitsubishi"/>
    <x v="82"/>
    <s v="Manufacturing"/>
    <s v="Enterprise"/>
    <s v="FinanceHub"/>
    <s v="71C0Y2RA82"/>
    <n v="31.05"/>
    <n v="3"/>
    <n v="0"/>
    <n v="14.904"/>
    <x v="11"/>
    <n v="16.146000000000001"/>
    <n v="4.8437999999999999"/>
  </r>
  <r>
    <n v="8866"/>
    <s v="EMEA-2021-158148"/>
    <d v="2021-12-20T00:00:00"/>
    <n v="20211220"/>
    <s v="Keith Mills"/>
    <s v="Spain"/>
    <s v="Seville"/>
    <s v="EMEA"/>
    <s v="EU-WEST"/>
    <s v="ConocoPhillips"/>
    <x v="75"/>
    <s v="Energy"/>
    <s v="SMB"/>
    <s v="OneView"/>
    <s v="8HHKV0RYC9"/>
    <n v="36.270000000000003"/>
    <n v="3"/>
    <n v="0"/>
    <n v="10.881"/>
    <x v="14"/>
    <n v="25.388999999999999"/>
    <n v="7.6166999999999998"/>
  </r>
  <r>
    <n v="8867"/>
    <s v="APJ-2020-120411"/>
    <d v="2020-09-20T00:00:00"/>
    <n v="20200920"/>
    <s v="Victor Lewis"/>
    <s v="Australia"/>
    <s v="Sydney"/>
    <s v="APJ"/>
    <s v="ANZ"/>
    <s v="BNP Paribas"/>
    <x v="3"/>
    <s v="Finance"/>
    <s v="SMB"/>
    <s v="Marketing Suite"/>
    <s v="2TZ4Q98X1G"/>
    <n v="493.43"/>
    <n v="5"/>
    <n v="0.3"/>
    <n v="-70.489999999999995"/>
    <x v="30"/>
    <n v="563.91999999999996"/>
    <n v="169.17599999999999"/>
  </r>
  <r>
    <n v="8869"/>
    <s v="AMER-2022-158260"/>
    <d v="2022-11-05T00:00:00"/>
    <n v="20221105"/>
    <s v="Samantha Walker"/>
    <s v="United States"/>
    <s v="Seattle"/>
    <s v="AMER"/>
    <s v="NAMER"/>
    <s v="BNP Paribas"/>
    <x v="3"/>
    <s v="Finance"/>
    <s v="SMB"/>
    <s v="Big Ol Database"/>
    <s v="CBWQ54G29U"/>
    <n v="686.4"/>
    <n v="2"/>
    <n v="0.2"/>
    <n v="77.22"/>
    <x v="0"/>
    <n v="609.17999999999995"/>
    <n v="182.75399999999999"/>
  </r>
  <r>
    <n v="8870"/>
    <s v="AMER-2023-101805"/>
    <d v="2023-12-02T00:00:00"/>
    <n v="20231202"/>
    <s v="Harry Murray"/>
    <s v="Canada"/>
    <s v="Toronto"/>
    <s v="AMER"/>
    <s v="NAMER"/>
    <s v="State Farm Insurance Cos."/>
    <x v="50"/>
    <s v="Finance"/>
    <s v="Strategic"/>
    <s v="ContactMatcher"/>
    <s v="61YLOGNW55"/>
    <n v="15.92"/>
    <n v="5"/>
    <n v="0.2"/>
    <n v="5.3730000000000002"/>
    <x v="22"/>
    <n v="10.547000000000001"/>
    <n v="3.1640999999999999"/>
  </r>
  <r>
    <n v="8873"/>
    <s v="AMER-2020-105137"/>
    <d v="2020-10-10T00:00:00"/>
    <n v="20201010"/>
    <s v="Connor Paige"/>
    <s v="Mexico"/>
    <s v="Mexico City"/>
    <s v="AMER"/>
    <s v="LATAM"/>
    <s v="AT&amp;T"/>
    <x v="60"/>
    <s v="Communications"/>
    <s v="SMB"/>
    <s v="Big Ol Database"/>
    <s v="FIS5N0SC53"/>
    <n v="101.994"/>
    <n v="2"/>
    <n v="0.7"/>
    <n v="-71.395799999999994"/>
    <x v="18"/>
    <n v="173.38979999999901"/>
    <n v="52.0169399999997"/>
  </r>
  <r>
    <n v="8875"/>
    <s v="APJ-2023-142489"/>
    <d v="2023-11-15T00:00:00"/>
    <n v="20231115"/>
    <s v="Keith Paige"/>
    <s v="Japan"/>
    <s v="Tokyo"/>
    <s v="APJ"/>
    <s v="JAPN"/>
    <s v="Bank of America Corp."/>
    <x v="22"/>
    <s v="Finance"/>
    <s v="SMB"/>
    <s v="ContactMatcher"/>
    <s v="WKWMDXPJXT"/>
    <n v="21.99"/>
    <n v="5"/>
    <n v="0.8"/>
    <n v="-32.984999999999999"/>
    <x v="23"/>
    <n v="54.974999999999902"/>
    <n v="16.492499999999971"/>
  </r>
  <r>
    <n v="8876"/>
    <s v="APJ-2022-141264"/>
    <d v="2022-08-14T00:00:00"/>
    <n v="20220814"/>
    <s v="Owen Ellison"/>
    <s v="Japan"/>
    <s v="Tokyo"/>
    <s v="APJ"/>
    <s v="JAPN"/>
    <s v="Johnson &amp; Johnson"/>
    <x v="53"/>
    <s v="Healthcare"/>
    <s v="SMB"/>
    <s v="Support"/>
    <s v="LUFLDV6L39"/>
    <n v="185.376"/>
    <n v="2"/>
    <n v="0.2"/>
    <n v="-34.758000000000003"/>
    <x v="28"/>
    <n v="220.13399999999999"/>
    <n v="66.040199999999999"/>
  </r>
  <r>
    <n v="8878"/>
    <s v="AMER-2023-126928"/>
    <d v="2023-09-18T00:00:00"/>
    <n v="20230918"/>
    <s v="Penelope Peake"/>
    <s v="Argentina"/>
    <s v="CÃ³rdoba"/>
    <s v="AMER"/>
    <s v="LATAM"/>
    <s v="Trafigura Group"/>
    <x v="40"/>
    <s v="Finance"/>
    <s v="SMB"/>
    <s v="Big Ol Database"/>
    <s v="7EXGHOR420"/>
    <n v="480"/>
    <n v="4"/>
    <n v="0"/>
    <n v="225.6"/>
    <x v="15"/>
    <n v="254.4"/>
    <n v="76.319999999999993"/>
  </r>
  <r>
    <n v="8880"/>
    <s v="AMER-2021-107944"/>
    <d v="2021-03-23T00:00:00"/>
    <n v="20210323"/>
    <s v="Kimberly North"/>
    <s v="United States"/>
    <s v="New York City"/>
    <s v="AMER"/>
    <s v="NAMER"/>
    <s v="Carrefour"/>
    <x v="10"/>
    <s v="Retail"/>
    <s v="Strategic"/>
    <s v="Support"/>
    <s v="DI1INAMAJA"/>
    <n v="192.72"/>
    <n v="11"/>
    <n v="0"/>
    <n v="92.505600000000001"/>
    <x v="29"/>
    <n v="100.2144"/>
    <n v="30.064319999999999"/>
  </r>
  <r>
    <n v="8882"/>
    <s v="APJ-2022-135594"/>
    <d v="2022-07-01T00:00:00"/>
    <n v="20220701"/>
    <s v="Alexander Pullman"/>
    <s v="Australia"/>
    <s v="Melbourne"/>
    <s v="APJ"/>
    <s v="ANZ"/>
    <s v="Ford Motor"/>
    <x v="72"/>
    <s v="Manufacturing"/>
    <s v="Enterprise"/>
    <s v="Data Smasher"/>
    <s v="3IXQXBNZ1P"/>
    <n v="50.12"/>
    <n v="7"/>
    <n v="0.2"/>
    <n v="-0.62649999999999995"/>
    <x v="16"/>
    <n v="50.746499999999997"/>
    <n v="15.223949999999999"/>
  </r>
  <r>
    <n v="8883"/>
    <s v="EMEA-2023-115252"/>
    <d v="2023-10-21T00:00:00"/>
    <n v="20231021"/>
    <s v="Pippa Edmunds"/>
    <s v="Sweden"/>
    <s v="Uppsala"/>
    <s v="EMEA"/>
    <s v="NOR"/>
    <s v="BNP Paribas"/>
    <x v="3"/>
    <s v="Finance"/>
    <s v="Strategic"/>
    <s v="Site Analytics"/>
    <s v="BPKF7M21ZY"/>
    <n v="15.984"/>
    <n v="2"/>
    <n v="0.2"/>
    <n v="1.3986000000000001"/>
    <x v="13"/>
    <n v="14.5854"/>
    <n v="4.3756199999999996"/>
  </r>
  <r>
    <n v="8885"/>
    <s v="AMER-2020-107398"/>
    <d v="2020-08-25T00:00:00"/>
    <n v="20200825"/>
    <s v="Leah Clarkson"/>
    <s v="Mexico"/>
    <s v="Mexico City"/>
    <s v="AMER"/>
    <s v="LATAM"/>
    <s v="Morgan Stanley"/>
    <x v="21"/>
    <s v="Finance"/>
    <s v="Strategic"/>
    <s v="ContactMatcher"/>
    <s v="W28WM67CI8"/>
    <n v="6.5279999999999996"/>
    <n v="4"/>
    <n v="0.7"/>
    <n v="-4.5696000000000003"/>
    <x v="9"/>
    <n v="11.0976"/>
    <n v="3.3292799999999998"/>
  </r>
  <r>
    <n v="8888"/>
    <s v="AMER-2020-169642"/>
    <d v="2020-07-27T00:00:00"/>
    <n v="20200727"/>
    <s v="Luke Jones"/>
    <s v="United States"/>
    <s v="New York City"/>
    <s v="AMER"/>
    <s v="NAMER"/>
    <s v="Lowes"/>
    <x v="71"/>
    <s v="Retail"/>
    <s v="Strategic"/>
    <s v="Marketing Suite - Gold"/>
    <s v="64J5RPFNID"/>
    <n v="276.27999999999997"/>
    <n v="2"/>
    <n v="0"/>
    <n v="0"/>
    <x v="39"/>
    <n v="276.27999999999997"/>
    <n v="82.883999999999986"/>
  </r>
  <r>
    <n v="8889"/>
    <s v="AMER-2023-103968"/>
    <d v="2023-12-02T00:00:00"/>
    <n v="20231202"/>
    <s v="Joe Allan"/>
    <s v="United States"/>
    <s v="Burlington"/>
    <s v="AMER"/>
    <s v="NAMER"/>
    <s v="Enel"/>
    <x v="78"/>
    <s v="Energy"/>
    <s v="Enterprise"/>
    <s v="SaaS Connector Pack"/>
    <s v="E8QHI0FOD1"/>
    <n v="629.64"/>
    <n v="9"/>
    <n v="0"/>
    <n v="107.03879999999999"/>
    <x v="22"/>
    <n v="522.60119999999995"/>
    <n v="156.78035999999997"/>
  </r>
  <r>
    <n v="8890"/>
    <s v="EMEA-2022-147256"/>
    <d v="2022-10-18T00:00:00"/>
    <n v="20221018"/>
    <s v="Sean Randall"/>
    <s v="Poland"/>
    <s v="Krakow"/>
    <s v="EMEA"/>
    <s v="EU-WEST"/>
    <s v="Toyota Motor"/>
    <x v="7"/>
    <s v="Manufacturing"/>
    <s v="Enterprise"/>
    <s v="Site Analytics"/>
    <s v="IVKZOYC8NW"/>
    <n v="449.97"/>
    <n v="3"/>
    <n v="0"/>
    <n v="220.4853"/>
    <x v="32"/>
    <n v="229.4847"/>
    <n v="68.845410000000001"/>
  </r>
  <r>
    <n v="8892"/>
    <s v="EMEA-2022-162159"/>
    <d v="2022-09-17T00:00:00"/>
    <n v="20220917"/>
    <s v="Anne Rutherford"/>
    <s v="Finland"/>
    <s v="Espoo"/>
    <s v="EMEA"/>
    <s v="NOR"/>
    <s v="Trafigura Group"/>
    <x v="40"/>
    <s v="Finance"/>
    <s v="Enterprise"/>
    <s v="FinanceHub"/>
    <s v="ILWHQZJ3II"/>
    <n v="121.78"/>
    <n v="2"/>
    <n v="0"/>
    <n v="30.445"/>
    <x v="21"/>
    <n v="91.334999999999994"/>
    <n v="27.400499999999997"/>
  </r>
  <r>
    <n v="8893"/>
    <s v="AMER-2021-111038"/>
    <d v="2021-12-01T00:00:00"/>
    <n v="20211201"/>
    <s v="Simon McDonald"/>
    <s v="United States"/>
    <s v="Seattle"/>
    <s v="AMER"/>
    <s v="NAMER"/>
    <s v="Citigroup"/>
    <x v="96"/>
    <s v="Finance"/>
    <s v="Enterprise"/>
    <s v="FinanceHub"/>
    <s v="ABHQY5IERV"/>
    <n v="2676.672"/>
    <n v="9"/>
    <n v="0.2"/>
    <n v="267.66719999999998"/>
    <x v="14"/>
    <n v="2409.0048000000002"/>
    <n v="722.70144000000005"/>
  </r>
  <r>
    <n v="8894"/>
    <s v="APJ-2020-124723"/>
    <d v="2020-08-05T00:00:00"/>
    <n v="20200805"/>
    <s v="Penelope Peake"/>
    <s v="Japan"/>
    <s v="Fukuoka"/>
    <s v="APJ"/>
    <s v="JAPN"/>
    <s v="Trafigura Group"/>
    <x v="40"/>
    <s v="Finance"/>
    <s v="SMB"/>
    <s v="ContactMatcher"/>
    <s v="4LSV9QWHED"/>
    <n v="489.23"/>
    <n v="2"/>
    <n v="0.3"/>
    <n v="41.933999999999997"/>
    <x v="9"/>
    <n v="447.29599999999999"/>
    <n v="134.18879999999999"/>
  </r>
  <r>
    <n v="8895"/>
    <s v="AMER-2022-167241"/>
    <d v="2022-08-16T00:00:00"/>
    <n v="20220816"/>
    <s v="Zoe Ferguson"/>
    <s v="United States"/>
    <s v="New York City"/>
    <s v="AMER"/>
    <s v="NAMER"/>
    <s v="Cigna"/>
    <x v="69"/>
    <s v="Healthcare"/>
    <s v="SMB"/>
    <s v="SaaS Connector Pack"/>
    <s v="VV2OIT732L"/>
    <n v="312.02999999999997"/>
    <n v="3"/>
    <n v="0"/>
    <n v="43.684199999999997"/>
    <x v="28"/>
    <n v="268.3458"/>
    <n v="80.503739999999993"/>
  </r>
  <r>
    <n v="8899"/>
    <s v="EMEA-2021-163237"/>
    <d v="2021-08-07T00:00:00"/>
    <n v="20210807"/>
    <s v="Boris Hunter"/>
    <s v="Spain"/>
    <s v="Seville"/>
    <s v="EMEA"/>
    <s v="EU-WEST"/>
    <s v="Panasonic"/>
    <x v="97"/>
    <s v="Tech"/>
    <s v="Strategic"/>
    <s v="Site Analytics"/>
    <s v="Q6RL57RJR1"/>
    <n v="494.97"/>
    <n v="3"/>
    <n v="0"/>
    <n v="148.49100000000001"/>
    <x v="37"/>
    <n v="346.47899999999998"/>
    <n v="103.94369999999999"/>
  </r>
  <r>
    <n v="8901"/>
    <s v="APJ-2022-150483"/>
    <d v="2022-06-01T00:00:00"/>
    <n v="20220601"/>
    <s v="Gabrielle Dowd"/>
    <s v="Australia"/>
    <s v="Melbourne"/>
    <s v="APJ"/>
    <s v="ANZ"/>
    <s v="Mondelez International"/>
    <x v="25"/>
    <s v="Consumer Products"/>
    <s v="SMB"/>
    <s v="SaaS Connector Pack"/>
    <s v="Q0XYE5ZXYO"/>
    <n v="32.064"/>
    <n v="3"/>
    <n v="0.6"/>
    <n v="-12.8256"/>
    <x v="1"/>
    <n v="44.889600000000002"/>
    <n v="13.46688"/>
  </r>
  <r>
    <n v="8905"/>
    <s v="EMEA-2022-126431"/>
    <d v="2022-07-02T00:00:00"/>
    <n v="20220702"/>
    <s v="Molly Watson"/>
    <s v="United Kingdom"/>
    <s v="London"/>
    <s v="EMEA"/>
    <s v="UKIR"/>
    <s v="Philip Morris International"/>
    <x v="39"/>
    <s v="Consumer Products"/>
    <s v="Enterprise"/>
    <s v="FinanceHub"/>
    <s v="I8F64E7ENK"/>
    <n v="30.53"/>
    <n v="1"/>
    <n v="0"/>
    <n v="14.043799999999999"/>
    <x v="16"/>
    <n v="16.4862"/>
    <n v="4.9458599999999997"/>
  </r>
  <r>
    <n v="8908"/>
    <s v="AMER-2022-139934"/>
    <d v="2022-12-19T00:00:00"/>
    <n v="20221219"/>
    <s v="Samantha Ince"/>
    <s v="United States"/>
    <s v="Los Angeles"/>
    <s v="AMER"/>
    <s v="NAMER"/>
    <s v="Panasonic"/>
    <x v="97"/>
    <s v="Tech"/>
    <s v="Strategic"/>
    <s v="Site Analytics"/>
    <s v="ZPRMV9127V"/>
    <n v="66.975999999999999"/>
    <n v="7"/>
    <n v="0.2"/>
    <n v="6.6976000000000004"/>
    <x v="5"/>
    <n v="60.278399999999998"/>
    <n v="18.08352"/>
  </r>
  <r>
    <n v="8909"/>
    <s v="AMER-2021-109603"/>
    <d v="2021-01-26T00:00:00"/>
    <n v="20210126"/>
    <s v="Max Hardacre"/>
    <s v="United States"/>
    <s v="Buffalo"/>
    <s v="AMER"/>
    <s v="NAMER"/>
    <s v="China National Petroleum"/>
    <x v="74"/>
    <s v="Energy"/>
    <s v="Strategic"/>
    <s v="Support"/>
    <s v="C556R7QDQI"/>
    <n v="182.72"/>
    <n v="8"/>
    <n v="0"/>
    <n v="84.051199999999994"/>
    <x v="26"/>
    <n v="98.668800000000005"/>
    <n v="29.600639999999999"/>
  </r>
  <r>
    <n v="8910"/>
    <s v="APJ-2023-160661"/>
    <d v="2023-10-29T00:00:00"/>
    <n v="20231029"/>
    <s v="Jack Hodges"/>
    <s v="South Korea"/>
    <s v="Seoul"/>
    <s v="APJ"/>
    <s v="APAC"/>
    <s v="Chevron"/>
    <x v="0"/>
    <s v="Energy"/>
    <s v="SMB"/>
    <s v="FinanceHub"/>
    <s v="2IB5DWIKII"/>
    <n v="21.93"/>
    <n v="3"/>
    <n v="0"/>
    <n v="10.3071"/>
    <x v="13"/>
    <n v="11.6229"/>
    <n v="3.4868699999999997"/>
  </r>
  <r>
    <n v="8911"/>
    <s v="EMEA-2023-102610"/>
    <d v="2023-11-05T00:00:00"/>
    <n v="20231105"/>
    <s v="Ian Ross"/>
    <s v="South Africa"/>
    <s v="Johannesburg"/>
    <s v="EMEA"/>
    <s v="MEA"/>
    <s v="Procter &amp; Gamble"/>
    <x v="16"/>
    <s v="Consumer Products"/>
    <s v="SMB"/>
    <s v="Data Smasher"/>
    <s v="6MV4WS48BA"/>
    <n v="95.975999999999999"/>
    <n v="3"/>
    <n v="0.2"/>
    <n v="15.5961"/>
    <x v="23"/>
    <n v="80.379899999999907"/>
    <n v="24.11396999999997"/>
  </r>
  <r>
    <n v="8915"/>
    <s v="APJ-2022-144057"/>
    <d v="2022-05-10T00:00:00"/>
    <n v="20220510"/>
    <s v="Luke Mills"/>
    <s v="Japan"/>
    <s v="Chiba"/>
    <s v="APJ"/>
    <s v="JAPN"/>
    <s v="Prudential Financial"/>
    <x v="43"/>
    <s v="Finance"/>
    <s v="Strategic"/>
    <s v="Marketing Suite - Gold"/>
    <s v="BUYG9EBCCV"/>
    <n v="856.65599999999995"/>
    <n v="6"/>
    <n v="0.2"/>
    <n v="107.08199999999999"/>
    <x v="35"/>
    <n v="749.57399999999996"/>
    <n v="224.87219999999999"/>
  </r>
  <r>
    <n v="8920"/>
    <s v="EMEA-2020-160276"/>
    <d v="2020-04-02T00:00:00"/>
    <n v="20200402"/>
    <s v="Nicholas Paterson"/>
    <s v="Spain"/>
    <s v="Seville"/>
    <s v="EMEA"/>
    <s v="EU-WEST"/>
    <s v="Walt Disney"/>
    <x v="91"/>
    <s v="Communications"/>
    <s v="Strategic"/>
    <s v="SaaS Connector Pack"/>
    <s v="6EGAO2Z72F"/>
    <n v="177.68"/>
    <n v="2"/>
    <n v="0"/>
    <n v="46.196800000000003"/>
    <x v="41"/>
    <n v="131.48320000000001"/>
    <n v="39.444960000000002"/>
  </r>
  <r>
    <n v="8921"/>
    <s v="EMEA-2020-132983"/>
    <d v="2020-04-28T00:00:00"/>
    <n v="20200428"/>
    <s v="Joe Ross"/>
    <s v="United Kingdom"/>
    <s v="Glasgow"/>
    <s v="EMEA"/>
    <s v="UKIR"/>
    <s v="Wells Fargo"/>
    <x v="9"/>
    <s v="Finance"/>
    <s v="Strategic"/>
    <s v="Data Smasher"/>
    <s v="YL4K88D3ZO"/>
    <n v="159.97999999999999"/>
    <n v="2"/>
    <n v="0"/>
    <n v="57.592799999999997"/>
    <x v="41"/>
    <n v="102.387199999999"/>
    <n v="30.716159999999697"/>
  </r>
  <r>
    <n v="8922"/>
    <s v="EMEA-2022-145709"/>
    <d v="2022-10-05T00:00:00"/>
    <n v="20221005"/>
    <s v="Nicholas Paterson"/>
    <s v="Germany"/>
    <s v="Dresden"/>
    <s v="EMEA"/>
    <s v="EU-WEST"/>
    <s v="Walt Disney"/>
    <x v="91"/>
    <s v="Communications"/>
    <s v="Strategic"/>
    <s v="Site Analytics"/>
    <s v="H34YCP1BUS"/>
    <n v="52.68"/>
    <n v="3"/>
    <n v="0.2"/>
    <n v="19.754999999999999"/>
    <x v="32"/>
    <n v="32.924999999999997"/>
    <n v="9.8774999999999995"/>
  </r>
  <r>
    <n v="8924"/>
    <s v="EMEA-2023-133928"/>
    <d v="2023-06-12T00:00:00"/>
    <n v="20230612"/>
    <s v="Pippa Brown"/>
    <s v="Sweden"/>
    <s v="Stockholm"/>
    <s v="EMEA"/>
    <s v="NOR"/>
    <s v="Volkswagen"/>
    <x v="58"/>
    <s v="Manufacturing"/>
    <s v="SMB"/>
    <s v="ContactMatcher"/>
    <s v="VM47U0H3RZ"/>
    <n v="4.5720000000000001"/>
    <n v="4"/>
    <n v="0.7"/>
    <n v="-3.81"/>
    <x v="27"/>
    <n v="8.3819999999999997"/>
    <n v="2.5145999999999997"/>
  </r>
  <r>
    <n v="8925"/>
    <s v="APJ-2022-168032"/>
    <d v="2022-01-30T00:00:00"/>
    <n v="20220130"/>
    <s v="Andrea Rampling"/>
    <s v="Australia"/>
    <s v="Melbourne"/>
    <s v="APJ"/>
    <s v="ANZ"/>
    <s v="Aviva"/>
    <x v="24"/>
    <s v="Finance"/>
    <s v="SMB"/>
    <s v="Site Analytics"/>
    <s v="8LQP431EXE"/>
    <n v="1439.9680000000001"/>
    <n v="4"/>
    <n v="0.2"/>
    <n v="143.99680000000001"/>
    <x v="12"/>
    <n v="1295.9712"/>
    <n v="388.79136"/>
  </r>
  <r>
    <n v="8928"/>
    <s v="AMER-2021-143616"/>
    <d v="2021-09-27T00:00:00"/>
    <n v="20210927"/>
    <s v="Edward Wilkins"/>
    <s v="Canada"/>
    <s v="Toronto"/>
    <s v="AMER"/>
    <s v="NAMER"/>
    <s v="American Express"/>
    <x v="55"/>
    <s v="Finance"/>
    <s v="Strategic"/>
    <s v="ChatBot Plugin"/>
    <s v="YZ2OHXE6WZ"/>
    <n v="99.2"/>
    <n v="5"/>
    <n v="0"/>
    <n v="25.792000000000002"/>
    <x v="11"/>
    <n v="73.408000000000001"/>
    <n v="22.022400000000001"/>
  </r>
  <r>
    <n v="8929"/>
    <s v="APJ-2021-168704"/>
    <d v="2021-04-13T00:00:00"/>
    <n v="20210413"/>
    <s v="Liam Paige"/>
    <s v="Japan"/>
    <s v="Kanagawa"/>
    <s v="APJ"/>
    <s v="JAPN"/>
    <s v="Allianz"/>
    <x v="65"/>
    <s v="Finance"/>
    <s v="SMB"/>
    <s v="ContactMatcher"/>
    <s v="8B6PT9M3CI"/>
    <n v="609.98"/>
    <n v="4"/>
    <n v="0.3"/>
    <n v="-113.282"/>
    <x v="19"/>
    <n v="723.26199999999994"/>
    <n v="216.97859999999997"/>
  </r>
  <r>
    <n v="8932"/>
    <s v="EMEA-2023-143252"/>
    <d v="2023-12-19T00:00:00"/>
    <n v="20231219"/>
    <s v="Emma Watson"/>
    <s v="Italy"/>
    <s v="Milan"/>
    <s v="EMEA"/>
    <s v="EU"/>
    <s v="United Parcel Service"/>
    <x v="66"/>
    <s v="Transportation"/>
    <s v="Strategic"/>
    <s v="SaaS Connector Pack"/>
    <s v="JZ3IAZE8T0"/>
    <n v="99.95"/>
    <n v="5"/>
    <n v="0"/>
    <n v="22.988499999999998"/>
    <x v="22"/>
    <n v="76.961500000000001"/>
    <n v="23.088449999999998"/>
  </r>
  <r>
    <n v="8934"/>
    <s v="EMEA-2022-102134"/>
    <d v="2022-03-15T00:00:00"/>
    <n v="20220315"/>
    <s v="Dan Tucker"/>
    <s v="Italy"/>
    <s v="Genoa"/>
    <s v="EMEA"/>
    <s v="EU"/>
    <s v="Cigna"/>
    <x v="69"/>
    <s v="Healthcare"/>
    <s v="Strategic"/>
    <s v="SaaS Connector Pack"/>
    <s v="96TOH2KZUI"/>
    <n v="16.739999999999998"/>
    <n v="2"/>
    <n v="0"/>
    <n v="4.3524000000000003"/>
    <x v="17"/>
    <n v="12.3875999999999"/>
    <n v="3.7162799999999696"/>
  </r>
  <r>
    <n v="8935"/>
    <s v="EMEA-2023-130036"/>
    <d v="2023-08-28T00:00:00"/>
    <n v="20230828"/>
    <s v="Trevor Clark"/>
    <s v="France"/>
    <s v="Paris"/>
    <s v="EMEA"/>
    <s v="EU-WEST"/>
    <s v="Allianz"/>
    <x v="65"/>
    <s v="Finance"/>
    <s v="Strategic"/>
    <s v="Support"/>
    <s v="RXTDLL6LBL"/>
    <n v="12.672000000000001"/>
    <n v="3"/>
    <n v="0.2"/>
    <n v="3.96"/>
    <x v="43"/>
    <n v="8.7119999999999997"/>
    <n v="2.6135999999999999"/>
  </r>
  <r>
    <n v="8937"/>
    <s v="AMER-2021-134117"/>
    <d v="2021-12-17T00:00:00"/>
    <n v="20211217"/>
    <s v="Sonia Ince"/>
    <s v="United States"/>
    <s v="New York City"/>
    <s v="AMER"/>
    <s v="NAMER"/>
    <s v="Daimler"/>
    <x v="34"/>
    <s v="Transportation"/>
    <s v="SMB"/>
    <s v="ChatBot Plugin"/>
    <s v="21X1CUR6BW"/>
    <n v="204.85"/>
    <n v="5"/>
    <n v="0"/>
    <n v="53.261000000000003"/>
    <x v="14"/>
    <n v="151.589"/>
    <n v="45.476700000000001"/>
  </r>
  <r>
    <n v="8941"/>
    <s v="EMEA-2020-130918"/>
    <d v="2020-08-22T00:00:00"/>
    <n v="20200822"/>
    <s v="Oliver Bond"/>
    <s v="Germany"/>
    <s v="Mannheim"/>
    <s v="EMEA"/>
    <s v="EU-WEST"/>
    <s v="UnitedHealth Group"/>
    <x v="81"/>
    <s v="Healthcare"/>
    <s v="SMB"/>
    <s v="Support"/>
    <s v="WT80KVYJ83"/>
    <n v="7.6319999999999997"/>
    <n v="3"/>
    <n v="0.2"/>
    <n v="-1.8126"/>
    <x v="9"/>
    <n v="9.4445999999999994"/>
    <n v="2.8333799999999996"/>
  </r>
  <r>
    <n v="8942"/>
    <s v="EMEA-2022-159023"/>
    <d v="2022-11-04T00:00:00"/>
    <n v="20221104"/>
    <s v="Sarah Alsop"/>
    <s v="Belgium"/>
    <s v="Brussels"/>
    <s v="EMEA"/>
    <s v="EU-WEST"/>
    <s v="Sysco"/>
    <x v="79"/>
    <s v="Consumer Products"/>
    <s v="SMB"/>
    <s v="ContactMatcher"/>
    <s v="YOWTMJHESX"/>
    <n v="4.1580000000000004"/>
    <n v="7"/>
    <n v="0.7"/>
    <n v="-3.4649999999999999"/>
    <x v="0"/>
    <n v="7.6230000000000002"/>
    <n v="2.2869000000000002"/>
  </r>
  <r>
    <n v="8944"/>
    <s v="APJ-2023-111717"/>
    <d v="2023-10-11T00:00:00"/>
    <n v="20231011"/>
    <s v="Connor Nolan"/>
    <s v="Australia"/>
    <s v="Melbourne"/>
    <s v="APJ"/>
    <s v="ANZ"/>
    <s v="Allianz"/>
    <x v="65"/>
    <s v="Finance"/>
    <s v="SMB"/>
    <s v="FinanceHub"/>
    <s v="PR5PBK1DAE"/>
    <n v="239.358"/>
    <n v="3"/>
    <n v="0.3"/>
    <n v="-47.871600000000001"/>
    <x v="13"/>
    <n v="287.2296"/>
    <n v="86.168880000000001"/>
  </r>
  <r>
    <n v="8945"/>
    <s v="AMER-2020-154592"/>
    <d v="2020-12-07T00:00:00"/>
    <n v="20201207"/>
    <s v="Leah MacLeod"/>
    <s v="United States"/>
    <s v="Los Angeles"/>
    <s v="AMER"/>
    <s v="NAMER"/>
    <s v="Lukoil"/>
    <x v="86"/>
    <s v="Energy"/>
    <s v="Enterprise"/>
    <s v="Support"/>
    <s v="MSW6MNOJAV"/>
    <n v="164.88"/>
    <n v="3"/>
    <n v="0"/>
    <n v="80.791200000000003"/>
    <x v="20"/>
    <n v="84.088799999999907"/>
    <n v="25.226639999999971"/>
  </r>
  <r>
    <n v="8946"/>
    <s v="AMER-2020-128622"/>
    <d v="2020-11-15T00:00:00"/>
    <n v="20201115"/>
    <s v="Emma Stewart"/>
    <s v="United States"/>
    <s v="Los Angeles"/>
    <s v="AMER"/>
    <s v="NAMER"/>
    <s v="Marathon Petroleum"/>
    <x v="80"/>
    <s v="Energy"/>
    <s v="Strategic"/>
    <s v="Support"/>
    <s v="VXHFLAW42K"/>
    <n v="10.95"/>
    <n v="3"/>
    <n v="0"/>
    <n v="3.2850000000000001"/>
    <x v="7"/>
    <n v="7.6649999999999903"/>
    <n v="2.299499999999997"/>
  </r>
  <r>
    <n v="8947"/>
    <s v="APJ-2023-148355"/>
    <d v="2023-12-25T00:00:00"/>
    <n v="20231225"/>
    <s v="Blake Hart"/>
    <s v="South Korea"/>
    <s v="Daegu"/>
    <s v="APJ"/>
    <s v="APAC"/>
    <s v="Ford Motor"/>
    <x v="72"/>
    <s v="Manufacturing"/>
    <s v="Strategic"/>
    <s v="Support"/>
    <s v="DQQ9EYLF6M"/>
    <n v="19.440000000000001"/>
    <n v="3"/>
    <n v="0"/>
    <n v="9.3312000000000008"/>
    <x v="22"/>
    <n v="10.1088"/>
    <n v="3.0326400000000002"/>
  </r>
  <r>
    <n v="8949"/>
    <s v="AMER-2020-132913"/>
    <d v="2020-12-24T00:00:00"/>
    <n v="20201224"/>
    <s v="Victoria Ellison"/>
    <s v="United States"/>
    <s v="Seattle"/>
    <s v="AMER"/>
    <s v="NAMER"/>
    <s v="Morgan Stanley"/>
    <x v="21"/>
    <s v="Finance"/>
    <s v="SMB"/>
    <s v="OneView"/>
    <s v="2UEDQNFASV"/>
    <n v="13.97"/>
    <n v="1"/>
    <n v="0"/>
    <n v="3.6322000000000001"/>
    <x v="20"/>
    <n v="10.3378"/>
    <n v="3.10134"/>
  </r>
  <r>
    <n v="8950"/>
    <s v="EMEA-2023-150910"/>
    <d v="2023-12-23T00:00:00"/>
    <n v="20231223"/>
    <s v="Christopher Hodges"/>
    <s v="South Africa"/>
    <s v="Johannesburg"/>
    <s v="EMEA"/>
    <s v="MEA"/>
    <s v="Comcast"/>
    <x v="51"/>
    <s v="Communications"/>
    <s v="SMB"/>
    <s v="ContactMatcher"/>
    <s v="3M6UIM5LA7"/>
    <n v="934.95600000000002"/>
    <n v="6"/>
    <n v="0.4"/>
    <n v="-249.32159999999999"/>
    <x v="22"/>
    <n v="1184.2775999999999"/>
    <n v="355.28327999999993"/>
  </r>
  <r>
    <n v="8955"/>
    <s v="EMEA-2020-156790"/>
    <d v="2020-08-08T00:00:00"/>
    <n v="20200808"/>
    <s v="Dominic Lawrence"/>
    <s v="Germany"/>
    <s v="Berlin"/>
    <s v="EMEA"/>
    <s v="EU-WEST"/>
    <s v="ConocoPhillips"/>
    <x v="75"/>
    <s v="Energy"/>
    <s v="SMB"/>
    <s v="Marketing Suite"/>
    <s v="7J0V41UW2W"/>
    <n v="155.45599999999999"/>
    <n v="4"/>
    <n v="0.2"/>
    <n v="-7.7728000000000002"/>
    <x v="9"/>
    <n v="163.22879999999901"/>
    <n v="48.968639999999702"/>
  </r>
  <r>
    <n v="8956"/>
    <s v="AMER-2020-126480"/>
    <d v="2020-09-20T00:00:00"/>
    <n v="20200920"/>
    <s v="Ruth Vaughan"/>
    <s v="United States"/>
    <s v="Seattle"/>
    <s v="AMER"/>
    <s v="NAMER"/>
    <s v="Ford Motor"/>
    <x v="72"/>
    <s v="Manufacturing"/>
    <s v="Strategic"/>
    <s v="Support"/>
    <s v="BCKVNZKZ7U"/>
    <n v="8.56"/>
    <n v="2"/>
    <n v="0"/>
    <n v="3.8519999999999999"/>
    <x v="30"/>
    <n v="4.7080000000000002"/>
    <n v="1.4124000000000001"/>
  </r>
  <r>
    <n v="8957"/>
    <s v="EMEA-2023-105620"/>
    <d v="2023-12-26T00:00:00"/>
    <n v="20231226"/>
    <s v="Theresa Paige"/>
    <s v="Germany"/>
    <s v="Hanover"/>
    <s v="EMEA"/>
    <s v="EU-WEST"/>
    <s v="Panasonic"/>
    <x v="97"/>
    <s v="Tech"/>
    <s v="SMB"/>
    <s v="SaaS Connector Pack"/>
    <s v="8EOKWEI9E7"/>
    <n v="21"/>
    <n v="3"/>
    <n v="0.2"/>
    <n v="5.7750000000000004"/>
    <x v="22"/>
    <n v="15.225"/>
    <n v="4.5674999999999999"/>
  </r>
  <r>
    <n v="8959"/>
    <s v="APJ-2023-150266"/>
    <d v="2023-11-26T00:00:00"/>
    <n v="20231126"/>
    <s v="Samantha Murray"/>
    <s v="Japan"/>
    <s v="Tokyo"/>
    <s v="APJ"/>
    <s v="JAPN"/>
    <s v="Morgan Stanley"/>
    <x v="21"/>
    <s v="Finance"/>
    <s v="SMB"/>
    <s v="Site Analytics"/>
    <s v="C9MAKHAO2C"/>
    <n v="299.95999999999998"/>
    <n v="5"/>
    <n v="0.2"/>
    <n v="37.494999999999997"/>
    <x v="23"/>
    <n v="262.46499999999997"/>
    <n v="78.739499999999992"/>
  </r>
  <r>
    <n v="8963"/>
    <s v="EMEA-2022-157280"/>
    <d v="2022-11-06T00:00:00"/>
    <n v="20221106"/>
    <s v="Lily Hart"/>
    <s v="Spain"/>
    <s v="Seville"/>
    <s v="EMEA"/>
    <s v="EU-WEST"/>
    <s v="Home Depot"/>
    <x v="8"/>
    <s v="Retail"/>
    <s v="SMB"/>
    <s v="SaaS Connector Pack"/>
    <s v="8VGKVM8RQ5"/>
    <n v="273.95999999999998"/>
    <n v="2"/>
    <n v="0"/>
    <n v="71.229600000000005"/>
    <x v="0"/>
    <n v="202.73039999999901"/>
    <n v="60.8191199999997"/>
  </r>
  <r>
    <n v="8966"/>
    <s v="APJ-2023-106691"/>
    <d v="2023-11-07T00:00:00"/>
    <n v="20231107"/>
    <s v="Alexander Langdon"/>
    <s v="Japan"/>
    <s v="Tokyo"/>
    <s v="APJ"/>
    <s v="JAPN"/>
    <s v="BMW"/>
    <x v="62"/>
    <s v="Manufacturing"/>
    <s v="SMB"/>
    <s v="ContactMatcher"/>
    <s v="630F9EOIKG"/>
    <n v="1.248"/>
    <n v="2"/>
    <n v="0.8"/>
    <n v="-1.9343999999999999"/>
    <x v="23"/>
    <n v="3.1823999999999999"/>
    <n v="0.9547199999999999"/>
  </r>
  <r>
    <n v="8967"/>
    <s v="EMEA-2022-134180"/>
    <d v="2022-11-04T00:00:00"/>
    <n v="20221104"/>
    <s v="Oliver King"/>
    <s v="France"/>
    <s v="Paris"/>
    <s v="EMEA"/>
    <s v="EU-WEST"/>
    <s v="Sysco"/>
    <x v="79"/>
    <s v="Consumer Products"/>
    <s v="Enterprise"/>
    <s v="Data Smasher"/>
    <s v="211Q688C6K"/>
    <n v="72"/>
    <n v="1"/>
    <n v="0.2"/>
    <n v="14.4"/>
    <x v="0"/>
    <n v="57.6"/>
    <n v="17.28"/>
  </r>
  <r>
    <n v="8969"/>
    <s v="EMEA-2020-166730"/>
    <d v="2020-12-30T00:00:00"/>
    <n v="20201230"/>
    <s v="Victor Avery"/>
    <s v="South Africa"/>
    <s v="Cape Town"/>
    <s v="EMEA"/>
    <s v="MEA"/>
    <s v="Aetna"/>
    <x v="28"/>
    <s v="Healthcare"/>
    <s v="SMB"/>
    <s v="Marketing Suite - Gold"/>
    <s v="AGMB1G3Y6N"/>
    <n v="39.128"/>
    <n v="1"/>
    <n v="0.2"/>
    <n v="-8.8038000000000007"/>
    <x v="20"/>
    <n v="47.931800000000003"/>
    <n v="14.37954"/>
  </r>
  <r>
    <n v="8970"/>
    <s v="AMER-2023-157469"/>
    <d v="2023-12-03T00:00:00"/>
    <n v="20231203"/>
    <s v="Sophie Lewis"/>
    <s v="Mexico"/>
    <s v="Mexico City"/>
    <s v="AMER"/>
    <s v="LATAM"/>
    <s v="Samsung Electronics"/>
    <x v="19"/>
    <s v="Tech"/>
    <s v="Strategic"/>
    <s v="ChatBot Plugin"/>
    <s v="QD1EXWJ0RZ"/>
    <n v="19.728000000000002"/>
    <n v="9"/>
    <n v="0.2"/>
    <n v="1.7262"/>
    <x v="22"/>
    <n v="18.001799999999999"/>
    <n v="5.4005399999999995"/>
  </r>
  <r>
    <n v="8972"/>
    <s v="EMEA-2023-122308"/>
    <d v="2023-03-25T00:00:00"/>
    <n v="20230325"/>
    <s v="Donna Hemmings"/>
    <s v="United Kingdom"/>
    <s v="London"/>
    <s v="EMEA"/>
    <s v="UKIR"/>
    <s v="Engie"/>
    <x v="4"/>
    <s v="Energy"/>
    <s v="SMB"/>
    <s v="FinanceHub"/>
    <s v="DEB27OAB1A"/>
    <n v="271.76400000000001"/>
    <n v="2"/>
    <n v="0.1"/>
    <n v="60.392000000000003"/>
    <x v="42"/>
    <n v="211.37200000000001"/>
    <n v="63.4116"/>
  </r>
  <r>
    <n v="8973"/>
    <s v="EMEA-2020-149034"/>
    <d v="2020-11-19T00:00:00"/>
    <n v="20201119"/>
    <s v="William Alsop"/>
    <s v="France"/>
    <s v="Paris"/>
    <s v="EMEA"/>
    <s v="EU-WEST"/>
    <s v="Mondelez International"/>
    <x v="25"/>
    <s v="Consumer Products"/>
    <s v="SMB"/>
    <s v="Data Smasher"/>
    <s v="HKLIN7UOXO"/>
    <n v="47.496000000000002"/>
    <n v="1"/>
    <n v="0.2"/>
    <n v="-1.1874"/>
    <x v="7"/>
    <n v="48.683399999999999"/>
    <n v="14.60502"/>
  </r>
  <r>
    <n v="8974"/>
    <s v="AMER-2023-159226"/>
    <d v="2023-04-26T00:00:00"/>
    <n v="20230426"/>
    <s v="Irene Wright"/>
    <s v="United States"/>
    <s v="New York City"/>
    <s v="AMER"/>
    <s v="NAMER"/>
    <s v="Chevron"/>
    <x v="0"/>
    <s v="Energy"/>
    <s v="SMB"/>
    <s v="Marketing Suite"/>
    <s v="B50T187NTQ"/>
    <n v="344.98099999999999"/>
    <n v="7"/>
    <n v="0.15"/>
    <n v="28.4102"/>
    <x v="4"/>
    <n v="316.57080000000002"/>
    <n v="94.971240000000009"/>
  </r>
  <r>
    <n v="8975"/>
    <s v="APJ-2023-156622"/>
    <d v="2023-11-24T00:00:00"/>
    <n v="20231124"/>
    <s v="Anna Reid"/>
    <s v="Japan"/>
    <s v="Aichi"/>
    <s v="APJ"/>
    <s v="JAPN"/>
    <s v="China National Petroleum"/>
    <x v="74"/>
    <s v="Energy"/>
    <s v="Strategic"/>
    <s v="Support"/>
    <s v="IZGKGBXJ4T"/>
    <n v="36.287999999999997"/>
    <n v="7"/>
    <n v="0.2"/>
    <n v="12.700799999999999"/>
    <x v="23"/>
    <n v="23.5871999999999"/>
    <n v="7.0761599999999696"/>
  </r>
  <r>
    <n v="8979"/>
    <s v="AMER-2020-119529"/>
    <d v="2020-11-03T00:00:00"/>
    <n v="20201103"/>
    <s v="Liam Robertson"/>
    <s v="Argentina"/>
    <s v="Buenos Aires"/>
    <s v="AMER"/>
    <s v="LATAM"/>
    <s v="Walt Disney"/>
    <x v="91"/>
    <s v="Communications"/>
    <s v="Strategic"/>
    <s v="ContactMatcher"/>
    <s v="4Y3NW7XY6C"/>
    <n v="5.76"/>
    <n v="2"/>
    <n v="0"/>
    <n v="2.8224"/>
    <x v="7"/>
    <n v="2.93759999999999"/>
    <n v="0.88127999999999695"/>
  </r>
  <r>
    <n v="8980"/>
    <s v="APJ-2021-150413"/>
    <d v="2021-10-19T00:00:00"/>
    <n v="20211019"/>
    <s v="Deirdre Ogden"/>
    <s v="Japan"/>
    <s v="Aichi"/>
    <s v="APJ"/>
    <s v="JAPN"/>
    <s v="Goldman Sachs Group"/>
    <x v="70"/>
    <s v="Finance"/>
    <s v="SMB"/>
    <s v="ContactMatcher"/>
    <s v="GT2E1QY1P1"/>
    <n v="1.72"/>
    <n v="1"/>
    <n v="0.8"/>
    <n v="-2.8380000000000001"/>
    <x v="2"/>
    <n v="4.5579999999999998"/>
    <n v="1.3673999999999999"/>
  </r>
  <r>
    <n v="8981"/>
    <s v="APJ-2020-108182"/>
    <d v="2020-02-07T00:00:00"/>
    <n v="20200207"/>
    <s v="Molly Rees"/>
    <s v="Australia"/>
    <s v="Gold Coast"/>
    <s v="APJ"/>
    <s v="ANZ"/>
    <s v="Goldman Sachs Group"/>
    <x v="70"/>
    <s v="Finance"/>
    <s v="SMB"/>
    <s v="ContactMatcher"/>
    <s v="PSVTWW1Y02"/>
    <n v="8.952"/>
    <n v="2"/>
    <n v="0.8"/>
    <n v="-14.770799999999999"/>
    <x v="45"/>
    <n v="23.722799999999999"/>
    <n v="7.1168399999999998"/>
  </r>
  <r>
    <n v="8982"/>
    <s v="APJ-2022-110898"/>
    <d v="2022-03-07T00:00:00"/>
    <n v="20220307"/>
    <s v="Amy Scott"/>
    <s v="Australia"/>
    <s v="Sydney"/>
    <s v="APJ"/>
    <s v="ANZ"/>
    <s v="Walmart"/>
    <x v="41"/>
    <s v="Retail"/>
    <s v="SMB"/>
    <s v="OneView"/>
    <s v="W7DQNS3GE9"/>
    <n v="2.3340000000000001"/>
    <n v="3"/>
    <n v="0.8"/>
    <n v="-6.3018000000000001"/>
    <x v="17"/>
    <n v="8.6357999999999997"/>
    <n v="2.5907399999999998"/>
  </r>
  <r>
    <n v="8986"/>
    <s v="EMEA-2021-123092"/>
    <d v="2021-12-03T00:00:00"/>
    <n v="20211203"/>
    <s v="Alan Graham"/>
    <s v="Sweden"/>
    <s v="Gothenburg"/>
    <s v="EMEA"/>
    <s v="NOR"/>
    <s v="UnitedHealth Group"/>
    <x v="81"/>
    <s v="Healthcare"/>
    <s v="SMB"/>
    <s v="SaaS Connector Pack"/>
    <s v="8UO7ZSE08W"/>
    <n v="77.951999999999998"/>
    <n v="3"/>
    <n v="0.2"/>
    <n v="12.667199999999999"/>
    <x v="14"/>
    <n v="65.284800000000004"/>
    <n v="19.585440000000002"/>
  </r>
  <r>
    <n v="8990"/>
    <s v="EMEA-2021-128587"/>
    <d v="2021-12-24T00:00:00"/>
    <n v="20211224"/>
    <s v="Paul Martin"/>
    <s v="Poland"/>
    <s v="Krakow"/>
    <s v="EMEA"/>
    <s v="EU-WEST"/>
    <s v="BNP Paribas"/>
    <x v="3"/>
    <s v="Finance"/>
    <s v="Strategic"/>
    <s v="SaaS Connector Pack"/>
    <s v="SV6T0GBISI"/>
    <n v="9.68"/>
    <n v="2"/>
    <n v="0"/>
    <n v="3.7751999999999999"/>
    <x v="14"/>
    <n v="5.9047999999999998"/>
    <n v="1.7714399999999999"/>
  </r>
  <r>
    <n v="8992"/>
    <s v="AMER-2023-139577"/>
    <d v="2023-10-02T00:00:00"/>
    <n v="20231002"/>
    <s v="Diane Metcalfe"/>
    <s v="United States"/>
    <s v="Los Angeles"/>
    <s v="AMER"/>
    <s v="NAMER"/>
    <s v="Itochu"/>
    <x v="33"/>
    <s v="Finance"/>
    <s v="Enterprise"/>
    <s v="Data Smasher"/>
    <s v="6RT5VZRU5O"/>
    <n v="104.75"/>
    <n v="5"/>
    <n v="0"/>
    <n v="21.997499999999999"/>
    <x v="13"/>
    <n v="82.752499999999998"/>
    <n v="24.825749999999999"/>
  </r>
  <r>
    <n v="8993"/>
    <s v="EMEA-2023-159100"/>
    <d v="2023-10-17T00:00:00"/>
    <n v="20231017"/>
    <s v="Katherine Rutherford"/>
    <s v="South Africa"/>
    <s v="Johannesburg"/>
    <s v="EMEA"/>
    <s v="MEA"/>
    <s v="Bosch"/>
    <x v="76"/>
    <s v="Tech"/>
    <s v="Strategic"/>
    <s v="Data Smasher"/>
    <s v="R1RC0HD5VF"/>
    <n v="18.527999999999999"/>
    <n v="2"/>
    <n v="0.2"/>
    <n v="4.4004000000000003"/>
    <x v="13"/>
    <n v="14.1275999999999"/>
    <n v="4.2382799999999694"/>
  </r>
  <r>
    <n v="8995"/>
    <s v="EMEA-2020-109043"/>
    <d v="2020-08-15T00:00:00"/>
    <n v="20200815"/>
    <s v="Jacob Vaughan"/>
    <s v="Germany"/>
    <s v="Frankfurt"/>
    <s v="EMEA"/>
    <s v="EU-WEST"/>
    <s v="BNP Paribas"/>
    <x v="3"/>
    <s v="Finance"/>
    <s v="SMB"/>
    <s v="Support"/>
    <s v="0OEGZ9WOVH"/>
    <n v="91.36"/>
    <n v="5"/>
    <n v="0.2"/>
    <n v="29.692"/>
    <x v="9"/>
    <n v="61.667999999999999"/>
    <n v="18.500399999999999"/>
  </r>
  <r>
    <n v="8997"/>
    <s v="APJ-2023-116491"/>
    <d v="2023-11-12T00:00:00"/>
    <n v="20231112"/>
    <s v="Charles Churchill"/>
    <s v="Japan"/>
    <s v="Aichi"/>
    <s v="APJ"/>
    <s v="JAPN"/>
    <s v="Lowes"/>
    <x v="71"/>
    <s v="Retail"/>
    <s v="SMB"/>
    <s v="Site Analytics"/>
    <s v="W1D31ZANTH"/>
    <n v="35.183999999999997"/>
    <n v="2"/>
    <n v="0.2"/>
    <n v="12.314399999999999"/>
    <x v="23"/>
    <n v="22.869599999999998"/>
    <n v="6.860879999999999"/>
  </r>
  <r>
    <n v="8998"/>
    <s v="APJ-2023-122763"/>
    <d v="2023-03-21T00:00:00"/>
    <n v="20230321"/>
    <s v="Michael Nolan"/>
    <s v="Japan"/>
    <s v="Tokyo"/>
    <s v="APJ"/>
    <s v="JAPN"/>
    <s v="Apple"/>
    <x v="73"/>
    <s v="Tech"/>
    <s v="SMB"/>
    <s v="Support"/>
    <s v="C9LCAD0N5T"/>
    <n v="56.704000000000001"/>
    <n v="2"/>
    <n v="0.2"/>
    <n v="19.137599999999999"/>
    <x v="42"/>
    <n v="37.566400000000002"/>
    <n v="11.269920000000001"/>
  </r>
  <r>
    <n v="9000"/>
    <s v="EMEA-2023-137785"/>
    <d v="2023-05-14T00:00:00"/>
    <n v="20230514"/>
    <s v="Boris Springer"/>
    <s v="France"/>
    <s v="Paris"/>
    <s v="EMEA"/>
    <s v="EU-WEST"/>
    <s v="Sprint Nextel"/>
    <x v="64"/>
    <s v="Communications"/>
    <s v="Enterprise"/>
    <s v="FinanceHub"/>
    <s v="UIZYD7L118"/>
    <n v="458.43"/>
    <n v="5"/>
    <n v="0.3"/>
    <n v="-124.431"/>
    <x v="24"/>
    <n v="582.86099999999999"/>
    <n v="174.85829999999999"/>
  </r>
  <r>
    <n v="9001"/>
    <s v="AMER-2020-133389"/>
    <d v="2020-06-22T00:00:00"/>
    <n v="20200622"/>
    <s v="Gordon Sanderson"/>
    <s v="Chile"/>
    <s v="Santiago"/>
    <s v="AMER"/>
    <s v="LATAM"/>
    <s v="Royal Dutch Shell"/>
    <x v="2"/>
    <s v="Energy"/>
    <s v="SMB"/>
    <s v="ContactMatcher"/>
    <s v="S5JZFFWJ97"/>
    <n v="8.2260000000000009"/>
    <n v="3"/>
    <n v="0.7"/>
    <n v="-6.0324"/>
    <x v="3"/>
    <n v="14.2584"/>
    <n v="4.27752"/>
  </r>
  <r>
    <n v="9002"/>
    <s v="EMEA-2020-103807"/>
    <d v="2020-12-02T00:00:00"/>
    <n v="20201202"/>
    <s v="Max Hardacre"/>
    <s v="Finland"/>
    <s v="Vantaa"/>
    <s v="EMEA"/>
    <s v="NOR"/>
    <s v="China National Petroleum"/>
    <x v="74"/>
    <s v="Energy"/>
    <s v="Strategic"/>
    <s v="Data Smasher"/>
    <s v="IYLW6NPVNP"/>
    <n v="5.95"/>
    <n v="1"/>
    <n v="0"/>
    <n v="0.83299999999999996"/>
    <x v="20"/>
    <n v="5.117"/>
    <n v="1.5350999999999999"/>
  </r>
  <r>
    <n v="9004"/>
    <s v="AMER-2021-102855"/>
    <d v="2021-04-05T00:00:00"/>
    <n v="20210405"/>
    <s v="Justin Pullman"/>
    <s v="Canada"/>
    <s v="Montreal"/>
    <s v="AMER"/>
    <s v="NAMER"/>
    <s v="HonHai Precision Industry"/>
    <x v="54"/>
    <s v="Tech"/>
    <s v="SMB"/>
    <s v="Data Smasher"/>
    <s v="Q9YFTGO4DC"/>
    <n v="239.94"/>
    <n v="6"/>
    <n v="0"/>
    <n v="26.3934"/>
    <x v="19"/>
    <n v="213.54660000000001"/>
    <n v="64.063980000000001"/>
  </r>
  <r>
    <n v="9006"/>
    <s v="EMEA-2023-107825"/>
    <d v="2023-11-19T00:00:00"/>
    <n v="20231119"/>
    <s v="Jessica Langdon"/>
    <s v="Italy"/>
    <s v="Milan"/>
    <s v="EMEA"/>
    <s v="EU"/>
    <s v="Allianz"/>
    <x v="65"/>
    <s v="Finance"/>
    <s v="Strategic"/>
    <s v="Marketing Suite - Gold"/>
    <s v="YPAWJB7LOF"/>
    <n v="92.52"/>
    <n v="6"/>
    <n v="0"/>
    <n v="24.980399999999999"/>
    <x v="23"/>
    <n v="67.539599999999993"/>
    <n v="20.261879999999998"/>
  </r>
  <r>
    <n v="9010"/>
    <s v="AMER-2023-106047"/>
    <d v="2023-07-13T00:00:00"/>
    <n v="20230713"/>
    <s v="Deirdre Ogden"/>
    <s v="Mexico"/>
    <s v="Mexico City"/>
    <s v="AMER"/>
    <s v="LATAM"/>
    <s v="Goldman Sachs Group"/>
    <x v="70"/>
    <s v="Finance"/>
    <s v="SMB"/>
    <s v="Support"/>
    <s v="BO1SSB9PSU"/>
    <n v="3.8159999999999998"/>
    <n v="1"/>
    <n v="0.2"/>
    <n v="1.1924999999999999"/>
    <x v="10"/>
    <n v="2.6234999999999999"/>
    <n v="0.78704999999999992"/>
  </r>
  <r>
    <n v="9011"/>
    <s v="EMEA-2023-127803"/>
    <d v="2023-05-20T00:00:00"/>
    <n v="20230520"/>
    <s v="Trevor Rutherford"/>
    <s v="Portugal"/>
    <s v="Porto"/>
    <s v="EMEA"/>
    <s v="EU-WEST"/>
    <s v="Volkswagen"/>
    <x v="58"/>
    <s v="Manufacturing"/>
    <s v="Strategic"/>
    <s v="ContactMatcher"/>
    <s v="W487KGFZZZ"/>
    <n v="26.16"/>
    <n v="4"/>
    <n v="0"/>
    <n v="12.8184"/>
    <x v="24"/>
    <n v="13.3416"/>
    <n v="4.0024799999999994"/>
  </r>
  <r>
    <n v="9012"/>
    <s v="APJ-2021-137071"/>
    <d v="2021-12-20T00:00:00"/>
    <n v="20211220"/>
    <s v="David Graham"/>
    <s v="Japan"/>
    <s v="Tokyo"/>
    <s v="APJ"/>
    <s v="JAPN"/>
    <s v="Daimler"/>
    <x v="34"/>
    <s v="Transportation"/>
    <s v="Enterprise"/>
    <s v="Data Smasher"/>
    <s v="EQ1PPEVZVW"/>
    <n v="100.8"/>
    <n v="2"/>
    <n v="0.2"/>
    <n v="21.42"/>
    <x v="14"/>
    <n v="79.38"/>
    <n v="23.813999999999997"/>
  </r>
  <r>
    <n v="9013"/>
    <s v="EMEA-2022-121447"/>
    <d v="2022-02-21T00:00:00"/>
    <n v="20220221"/>
    <s v="Lily Paterson"/>
    <s v="United Kingdom"/>
    <s v="London"/>
    <s v="EMEA"/>
    <s v="UKIR"/>
    <s v="Carrefour"/>
    <x v="10"/>
    <s v="Retail"/>
    <s v="Strategic"/>
    <s v="SaaS Connector Pack"/>
    <s v="RSVG535LY4"/>
    <n v="135.80000000000001"/>
    <n v="7"/>
    <n v="0"/>
    <n v="66.542000000000002"/>
    <x v="47"/>
    <n v="69.257999999999996"/>
    <n v="20.777399999999997"/>
  </r>
  <r>
    <n v="9014"/>
    <s v="AMER-2023-143084"/>
    <d v="2023-03-19T00:00:00"/>
    <n v="20230319"/>
    <s v="Trevor Metcalfe"/>
    <s v="United States"/>
    <s v="New York City"/>
    <s v="AMER"/>
    <s v="NAMER"/>
    <s v="Nissan Motor"/>
    <x v="30"/>
    <s v="Transportation"/>
    <s v="Strategic"/>
    <s v="ChatBot Plugin"/>
    <s v="UKX38SJ1A2"/>
    <n v="13.9"/>
    <n v="5"/>
    <n v="0"/>
    <n v="3.7530000000000001"/>
    <x v="42"/>
    <n v="10.147"/>
    <n v="3.0440999999999998"/>
  </r>
  <r>
    <n v="9016"/>
    <s v="APJ-2022-131639"/>
    <d v="2022-12-18T00:00:00"/>
    <n v="20221218"/>
    <s v="Chloe May"/>
    <s v="New Zealand"/>
    <s v="Wellington"/>
    <s v="APJ"/>
    <s v="ANZ"/>
    <s v="Chevron"/>
    <x v="0"/>
    <s v="Energy"/>
    <s v="Strategic"/>
    <s v="ContactMatcher"/>
    <s v="TRNYDMQF9A"/>
    <n v="13.488"/>
    <n v="2"/>
    <n v="0.2"/>
    <n v="4.3836000000000004"/>
    <x v="5"/>
    <n v="9.1043999999999894"/>
    <n v="2.7313199999999966"/>
  </r>
  <r>
    <n v="9018"/>
    <s v="APJ-2022-161361"/>
    <d v="2022-03-27T00:00:00"/>
    <n v="20220327"/>
    <s v="Donna Hemmings"/>
    <s v="Taiwan"/>
    <s v="Taipei"/>
    <s v="APJ"/>
    <s v="APAC"/>
    <s v="Engie"/>
    <x v="4"/>
    <s v="Energy"/>
    <s v="SMB"/>
    <s v="Support"/>
    <s v="YIXBAW6TCF"/>
    <n v="17.64"/>
    <n v="3"/>
    <n v="0"/>
    <n v="8.6435999999999993"/>
    <x v="17"/>
    <n v="8.9963999999999995"/>
    <n v="2.6989199999999998"/>
  </r>
  <r>
    <n v="9020"/>
    <s v="EMEA-2020-100706"/>
    <d v="2020-12-16T00:00:00"/>
    <n v="20201216"/>
    <s v="Pippa Smith"/>
    <s v="Spain"/>
    <s v="Seville"/>
    <s v="EMEA"/>
    <s v="EU-WEST"/>
    <s v="Johnson &amp; Johnson"/>
    <x v="53"/>
    <s v="Healthcare"/>
    <s v="SMB"/>
    <s v="Data Smasher"/>
    <s v="PZUZCLSQ0L"/>
    <n v="99.98"/>
    <n v="2"/>
    <n v="0"/>
    <n v="7.9984000000000002"/>
    <x v="20"/>
    <n v="91.9816"/>
    <n v="27.594480000000001"/>
  </r>
  <r>
    <n v="9022"/>
    <s v="AMER-2021-129525"/>
    <d v="2021-11-15T00:00:00"/>
    <n v="20211115"/>
    <s v="Katherine Rutherford"/>
    <s v="Mexico"/>
    <s v="Cancun"/>
    <s v="AMER"/>
    <s v="LATAM"/>
    <s v="Bosch"/>
    <x v="76"/>
    <s v="Tech"/>
    <s v="Strategic"/>
    <s v="ContactMatcher"/>
    <s v="H8EEIW0OGZ"/>
    <n v="166.92"/>
    <n v="13"/>
    <n v="0.7"/>
    <n v="-116.84399999999999"/>
    <x v="6"/>
    <n v="283.76400000000001"/>
    <n v="85.129199999999997"/>
  </r>
  <r>
    <n v="9023"/>
    <s v="EMEA-2022-141880"/>
    <d v="2022-08-23T00:00:00"/>
    <n v="20220823"/>
    <s v="Emma Langdon"/>
    <s v="Russia"/>
    <s v="Nizhny Novogorod"/>
    <s v="EMEA"/>
    <s v="EU-EAST"/>
    <s v="Samsung Electronics"/>
    <x v="19"/>
    <s v="Tech"/>
    <s v="Enterprise"/>
    <s v="SaaS Connector Pack"/>
    <s v="YPAB41WW8K"/>
    <n v="98.328000000000003"/>
    <n v="3"/>
    <n v="0.2"/>
    <n v="9.8328000000000007"/>
    <x v="28"/>
    <n v="88.495199999999997"/>
    <n v="26.548559999999998"/>
  </r>
  <r>
    <n v="9024"/>
    <s v="EMEA-2021-165799"/>
    <d v="2021-06-29T00:00:00"/>
    <n v="20210629"/>
    <s v="Kimberly Langdon"/>
    <s v="United Kingdom"/>
    <s v="London"/>
    <s v="EMEA"/>
    <s v="UKIR"/>
    <s v="Home Depot"/>
    <x v="8"/>
    <s v="Retail"/>
    <s v="SMB"/>
    <s v="FinanceHub"/>
    <s v="T8XIR7F1YQ"/>
    <n v="117.88200000000001"/>
    <n v="1"/>
    <n v="0.1"/>
    <n v="1.3098000000000001"/>
    <x v="40"/>
    <n v="116.5722"/>
    <n v="34.97166"/>
  </r>
  <r>
    <n v="9025"/>
    <s v="EMEA-2022-102127"/>
    <d v="2022-06-27T00:00:00"/>
    <n v="20220627"/>
    <s v="Katherine Rutherford"/>
    <s v="United Kingdom"/>
    <s v="London"/>
    <s v="EMEA"/>
    <s v="UKIR"/>
    <s v="Bosch"/>
    <x v="76"/>
    <s v="Tech"/>
    <s v="Strategic"/>
    <s v="Data Smasher"/>
    <s v="85WCRKIOKS"/>
    <n v="20.97"/>
    <n v="3"/>
    <n v="0"/>
    <n v="9.0170999999999992"/>
    <x v="1"/>
    <n v="11.9529"/>
    <n v="3.5858699999999999"/>
  </r>
  <r>
    <n v="9028"/>
    <s v="APJ-2022-152415"/>
    <d v="2022-09-18T00:00:00"/>
    <n v="20220918"/>
    <s v="Katherine Dowd"/>
    <s v="South Korea"/>
    <s v="Seoul"/>
    <s v="APJ"/>
    <s v="APAC"/>
    <s v="Morgan Stanley"/>
    <x v="21"/>
    <s v="Finance"/>
    <s v="SMB"/>
    <s v="SaaS Connector Pack"/>
    <s v="81QL2M6GND"/>
    <n v="14.82"/>
    <n v="3"/>
    <n v="0"/>
    <n v="6.2244000000000002"/>
    <x v="21"/>
    <n v="8.5955999999999992"/>
    <n v="2.5786799999999999"/>
  </r>
  <r>
    <n v="9030"/>
    <s v="EMEA-2020-138198"/>
    <d v="2020-07-18T00:00:00"/>
    <n v="20200718"/>
    <s v="Christopher Hodges"/>
    <s v="United Kingdom"/>
    <s v="Leicester"/>
    <s v="EMEA"/>
    <s v="UKIR"/>
    <s v="Comcast"/>
    <x v="51"/>
    <s v="Communications"/>
    <s v="SMB"/>
    <s v="ContactMatcher"/>
    <s v="953ER8Q59T"/>
    <n v="13.904"/>
    <n v="2"/>
    <n v="0.2"/>
    <n v="4.5187999999999997"/>
    <x v="39"/>
    <n v="9.3851999999999993"/>
    <n v="2.8155599999999996"/>
  </r>
  <r>
    <n v="9031"/>
    <s v="AMER-2023-128041"/>
    <d v="2023-09-02T00:00:00"/>
    <n v="20230902"/>
    <s v="Joseph White"/>
    <s v="Canada"/>
    <s v="Toronto"/>
    <s v="AMER"/>
    <s v="NAMER"/>
    <s v="Abbott Laboratories"/>
    <x v="26"/>
    <s v="Healthcare"/>
    <s v="Strategic"/>
    <s v="OneView"/>
    <s v="C4KN1ZFHE9"/>
    <n v="314.60000000000002"/>
    <n v="4"/>
    <n v="0"/>
    <n v="103.818"/>
    <x v="15"/>
    <n v="210.78200000000001"/>
    <n v="63.2346"/>
  </r>
  <r>
    <n v="9033"/>
    <s v="AMER-2023-105823"/>
    <d v="2023-06-23T00:00:00"/>
    <n v="20230623"/>
    <s v="Gavin Walsh"/>
    <s v="Brazil"/>
    <s v="SÃ£o Paulo"/>
    <s v="AMER"/>
    <s v="LATAM"/>
    <s v="Philip Morris International"/>
    <x v="39"/>
    <s v="Consumer Products"/>
    <s v="Enterprise"/>
    <s v="FinanceHub"/>
    <s v="G46V15H538"/>
    <n v="487.96"/>
    <n v="2"/>
    <n v="0"/>
    <n v="146.38800000000001"/>
    <x v="27"/>
    <n v="341.572"/>
    <n v="102.4716"/>
  </r>
  <r>
    <n v="9034"/>
    <s v="EMEA-2020-152268"/>
    <d v="2020-09-02T00:00:00"/>
    <n v="20200902"/>
    <s v="Deirdre McDonald"/>
    <s v="United Arab Emirates"/>
    <s v="Dubai"/>
    <s v="EMEA"/>
    <s v="MEA"/>
    <s v="Anthem"/>
    <x v="84"/>
    <s v="Healthcare"/>
    <s v="SMB"/>
    <s v="ContactMatcher"/>
    <s v="H7K08EG001"/>
    <n v="1793.98"/>
    <n v="2"/>
    <n v="0"/>
    <n v="843.17060000000004"/>
    <x v="30"/>
    <n v="950.80939999999998"/>
    <n v="285.24281999999999"/>
  </r>
  <r>
    <n v="9035"/>
    <s v="APJ-2021-148873"/>
    <d v="2021-10-01T00:00:00"/>
    <n v="20211001"/>
    <s v="Angela Davies"/>
    <s v="Australia"/>
    <s v="Wollongong"/>
    <s v="APJ"/>
    <s v="ANZ"/>
    <s v="Kroger"/>
    <x v="57"/>
    <s v="Retail"/>
    <s v="SMB"/>
    <s v="ContactMatcher"/>
    <s v="MODO9BQ1OY"/>
    <n v="2.992"/>
    <n v="4"/>
    <n v="0.8"/>
    <n v="-4.4880000000000004"/>
    <x v="2"/>
    <n v="7.48"/>
    <n v="2.2440000000000002"/>
  </r>
  <r>
    <n v="9037"/>
    <s v="EMEA-2021-166492"/>
    <d v="2021-04-07T00:00:00"/>
    <n v="20210407"/>
    <s v="Simon Payne"/>
    <s v="United Kingdom"/>
    <s v="London"/>
    <s v="EMEA"/>
    <s v="UKIR"/>
    <s v="Tyson Foods"/>
    <x v="31"/>
    <s v="Consumer Products"/>
    <s v="SMB"/>
    <s v="Support"/>
    <s v="O0ZER729I3"/>
    <n v="25.92"/>
    <n v="4"/>
    <n v="0"/>
    <n v="12.441599999999999"/>
    <x v="19"/>
    <n v="13.478400000000001"/>
    <n v="4.04352"/>
  </r>
  <r>
    <n v="9039"/>
    <s v="APJ-2023-157420"/>
    <d v="2023-11-22T00:00:00"/>
    <n v="20231122"/>
    <s v="Felicity Sutherland"/>
    <s v="Japan"/>
    <s v="Tokyo"/>
    <s v="APJ"/>
    <s v="JAPN"/>
    <s v="Walmart"/>
    <x v="41"/>
    <s v="Retail"/>
    <s v="SMB"/>
    <s v="Site Analytics"/>
    <s v="9QLFEQOG0Y"/>
    <n v="55.176000000000002"/>
    <n v="3"/>
    <n v="0.2"/>
    <n v="-12.4146"/>
    <x v="23"/>
    <n v="67.590599999999995"/>
    <n v="20.277179999999998"/>
  </r>
  <r>
    <n v="9040"/>
    <s v="AMER-2022-117121"/>
    <d v="2022-12-18T00:00:00"/>
    <n v="20221218"/>
    <s v="Carolyn Parr"/>
    <s v="Brazil"/>
    <s v="SÃ£o Paulo"/>
    <s v="AMER"/>
    <s v="LATAM"/>
    <s v="Valero Energy"/>
    <x v="37"/>
    <s v="Energy"/>
    <s v="SMB"/>
    <s v="ContactMatcher"/>
    <s v="VTADHKI6Q5"/>
    <n v="9892.74"/>
    <n v="13"/>
    <n v="0"/>
    <n v="4946.37"/>
    <x v="5"/>
    <n v="4946.37"/>
    <n v="1483.9109999999998"/>
  </r>
  <r>
    <n v="9041"/>
    <s v="AMER-2020-138177"/>
    <d v="2020-09-19T00:00:00"/>
    <n v="20200919"/>
    <s v="Trevor Rutherford"/>
    <s v="Chile"/>
    <s v="Santiago"/>
    <s v="AMER"/>
    <s v="LATAM"/>
    <s v="Volkswagen"/>
    <x v="58"/>
    <s v="Manufacturing"/>
    <s v="Strategic"/>
    <s v="ContactMatcher"/>
    <s v="ZX7UMWDFXV"/>
    <n v="73.915000000000006"/>
    <n v="1"/>
    <n v="0.5"/>
    <n v="-45.827300000000001"/>
    <x v="30"/>
    <n v="119.7423"/>
    <n v="35.922689999999996"/>
  </r>
  <r>
    <n v="9042"/>
    <s v="EMEA-2020-114335"/>
    <d v="2020-09-28T00:00:00"/>
    <n v="20200928"/>
    <s v="Warren Hemmings"/>
    <s v="Germany"/>
    <s v="Frankfurt"/>
    <s v="EMEA"/>
    <s v="EU-WEST"/>
    <s v="Prudential Financial"/>
    <x v="43"/>
    <s v="Finance"/>
    <s v="SMB"/>
    <s v="SaaS Connector Pack"/>
    <s v="WURFMLNBTI"/>
    <n v="337.08800000000002"/>
    <n v="4"/>
    <n v="0.2"/>
    <n v="16.854399999999998"/>
    <x v="30"/>
    <n v="320.23360000000002"/>
    <n v="96.070080000000004"/>
  </r>
  <r>
    <n v="9043"/>
    <s v="AMER-2021-168760"/>
    <d v="2021-09-22T00:00:00"/>
    <n v="20210922"/>
    <s v="Boris Coleman"/>
    <s v="United States"/>
    <s v="New York City"/>
    <s v="AMER"/>
    <s v="NAMER"/>
    <s v="Goldman Sachs Group"/>
    <x v="70"/>
    <s v="Finance"/>
    <s v="Strategic"/>
    <s v="OneView"/>
    <s v="5QH5VSQKOM"/>
    <n v="61.44"/>
    <n v="3"/>
    <n v="0"/>
    <n v="16.588799999999999"/>
    <x v="11"/>
    <n v="44.851199999999999"/>
    <n v="13.455359999999999"/>
  </r>
  <r>
    <n v="9044"/>
    <s v="AMER-2022-168830"/>
    <d v="2022-11-08T00:00:00"/>
    <n v="20221108"/>
    <s v="Michael Forsyth"/>
    <s v="United States"/>
    <s v="Los Angeles"/>
    <s v="AMER"/>
    <s v="NAMER"/>
    <s v="Siemens"/>
    <x v="13"/>
    <s v="Manufacturing"/>
    <s v="Strategic"/>
    <s v="Data Smasher"/>
    <s v="MPEZGTJIXG"/>
    <n v="479.97"/>
    <n v="3"/>
    <n v="0"/>
    <n v="163.18979999999999"/>
    <x v="0"/>
    <n v="316.78019999999998"/>
    <n v="95.034059999999997"/>
  </r>
  <r>
    <n v="9045"/>
    <s v="AMER-2023-137463"/>
    <d v="2023-12-17T00:00:00"/>
    <n v="20231217"/>
    <s v="Alexandra May"/>
    <s v="United States"/>
    <s v="Sacramento"/>
    <s v="AMER"/>
    <s v="NAMER"/>
    <s v="Walgreens"/>
    <x v="35"/>
    <s v="Retail"/>
    <s v="Strategic"/>
    <s v="ContactMatcher"/>
    <s v="FVZA0KG1JJ"/>
    <n v="5.984"/>
    <n v="2"/>
    <n v="0.2"/>
    <n v="2.2440000000000002"/>
    <x v="22"/>
    <n v="3.73999999999999"/>
    <n v="1.121999999999997"/>
  </r>
  <r>
    <n v="9050"/>
    <s v="EMEA-2020-124513"/>
    <d v="2020-09-21T00:00:00"/>
    <n v="20200921"/>
    <s v="Thomas Gibson"/>
    <s v="United Kingdom"/>
    <s v="London"/>
    <s v="EMEA"/>
    <s v="UKIR"/>
    <s v="Ford Motor"/>
    <x v="72"/>
    <s v="Manufacturing"/>
    <s v="Enterprise"/>
    <s v="ChatBot Plugin"/>
    <s v="BS4CLOZ730"/>
    <n v="66.03"/>
    <n v="3"/>
    <n v="0"/>
    <n v="17.1678"/>
    <x v="30"/>
    <n v="48.862200000000001"/>
    <n v="14.658659999999999"/>
  </r>
  <r>
    <n v="9051"/>
    <s v="AMER-2021-165554"/>
    <d v="2021-05-18T00:00:00"/>
    <n v="20210518"/>
    <s v="Andrew Miller"/>
    <s v="United States"/>
    <s v="New York City"/>
    <s v="AMER"/>
    <s v="NAMER"/>
    <s v="Airbus"/>
    <x v="68"/>
    <s v="Manufacturing"/>
    <s v="Strategic"/>
    <s v="Support"/>
    <s v="9D0ZEZX3R1"/>
    <n v="10.86"/>
    <n v="2"/>
    <n v="0"/>
    <n v="5.3213999999999997"/>
    <x v="33"/>
    <n v="5.5385999999999997"/>
    <n v="1.6615799999999998"/>
  </r>
  <r>
    <n v="9052"/>
    <s v="AMER-2020-141838"/>
    <d v="2020-03-26T00:00:00"/>
    <n v="20200326"/>
    <s v="Elizabeth Young"/>
    <s v="United States"/>
    <s v="Los Angeles"/>
    <s v="AMER"/>
    <s v="NAMER"/>
    <s v="Procter &amp; Gamble"/>
    <x v="16"/>
    <s v="Consumer Products"/>
    <s v="Strategic"/>
    <s v="ChatBot Plugin"/>
    <s v="CYL97SGZW5"/>
    <n v="3.36"/>
    <n v="2"/>
    <n v="0"/>
    <n v="0.84"/>
    <x v="34"/>
    <n v="2.52"/>
    <n v="0.75600000000000001"/>
  </r>
  <r>
    <n v="9055"/>
    <s v="AMER-2023-117009"/>
    <d v="2023-09-23T00:00:00"/>
    <n v="20230923"/>
    <s v="Colin Hamilton"/>
    <s v="United States"/>
    <s v="Atlanta"/>
    <s v="AMER"/>
    <s v="NAMER"/>
    <s v="Abbott Laboratories"/>
    <x v="26"/>
    <s v="Healthcare"/>
    <s v="SMB"/>
    <s v="Support"/>
    <s v="L2VF1Y18KT"/>
    <n v="21.96"/>
    <n v="2"/>
    <n v="0"/>
    <n v="6.1487999999999996"/>
    <x v="15"/>
    <n v="15.811199999999999"/>
    <n v="4.74336"/>
  </r>
  <r>
    <n v="9056"/>
    <s v="AMER-2021-128993"/>
    <d v="2021-09-12T00:00:00"/>
    <n v="20210912"/>
    <s v="Sally Davidson"/>
    <s v="Canada"/>
    <s v="Toronto"/>
    <s v="AMER"/>
    <s v="NAMER"/>
    <s v="Goldman Sachs Group"/>
    <x v="70"/>
    <s v="Finance"/>
    <s v="SMB"/>
    <s v="Data Smasher"/>
    <s v="SIH1EZWU2C"/>
    <n v="21.98"/>
    <n v="2"/>
    <n v="0"/>
    <n v="8.5722000000000005"/>
    <x v="11"/>
    <n v="13.4078"/>
    <n v="4.0223399999999998"/>
  </r>
  <r>
    <n v="9057"/>
    <s v="EMEA-2021-160227"/>
    <d v="2021-11-02T00:00:00"/>
    <n v="20211102"/>
    <s v="David Graham"/>
    <s v="United Kingdom"/>
    <s v="London"/>
    <s v="EMEA"/>
    <s v="UKIR"/>
    <s v="Daimler"/>
    <x v="34"/>
    <s v="Transportation"/>
    <s v="Enterprise"/>
    <s v="FinanceHub"/>
    <s v="LORKC60EWE"/>
    <n v="2621.3220000000001"/>
    <n v="11"/>
    <n v="0.1"/>
    <n v="553.39020000000005"/>
    <x v="6"/>
    <n v="2067.9317999999998"/>
    <n v="620.37953999999991"/>
  </r>
  <r>
    <n v="9058"/>
    <s v="AMER-2021-149097"/>
    <d v="2021-10-20T00:00:00"/>
    <n v="20211020"/>
    <s v="Alexander Hill"/>
    <s v="United States"/>
    <s v="New York City"/>
    <s v="AMER"/>
    <s v="NAMER"/>
    <s v="Philip Morris International"/>
    <x v="39"/>
    <s v="Consumer Products"/>
    <s v="SMB"/>
    <s v="SaaS Connector Pack"/>
    <s v="S4VNSSUFSH"/>
    <n v="74.760000000000005"/>
    <n v="7"/>
    <n v="0"/>
    <n v="23.923200000000001"/>
    <x v="2"/>
    <n v="50.836799999999997"/>
    <n v="15.251039999999998"/>
  </r>
  <r>
    <n v="9060"/>
    <s v="AMER-2022-132304"/>
    <d v="2022-06-15T00:00:00"/>
    <n v="20220615"/>
    <s v="Peter Hart"/>
    <s v="Canada"/>
    <s v="Toronto"/>
    <s v="AMER"/>
    <s v="NAMER"/>
    <s v="Valero Energy"/>
    <x v="37"/>
    <s v="Energy"/>
    <s v="Strategic"/>
    <s v="ContactMatcher"/>
    <s v="WR8YBAJ499"/>
    <n v="1115.17"/>
    <n v="7"/>
    <n v="0"/>
    <n v="334.55099999999999"/>
    <x v="1"/>
    <n v="780.61900000000003"/>
    <n v="234.1857"/>
  </r>
  <r>
    <n v="9061"/>
    <s v="AMER-2021-136420"/>
    <d v="2021-11-20T00:00:00"/>
    <n v="20211120"/>
    <s v="Anthony Mackay"/>
    <s v="United States"/>
    <s v="Seattle"/>
    <s v="AMER"/>
    <s v="NAMER"/>
    <s v="Bosch"/>
    <x v="76"/>
    <s v="Tech"/>
    <s v="Strategic"/>
    <s v="ContactMatcher"/>
    <s v="0IHNEG3CA1"/>
    <n v="89.695999999999998"/>
    <n v="4"/>
    <n v="0.2"/>
    <n v="33.636000000000003"/>
    <x v="6"/>
    <n v="56.059999999999903"/>
    <n v="16.817999999999969"/>
  </r>
  <r>
    <n v="9063"/>
    <s v="EMEA-2022-101623"/>
    <d v="2022-02-28T00:00:00"/>
    <n v="20220228"/>
    <s v="Matt Bell"/>
    <s v="United Kingdom"/>
    <s v="London"/>
    <s v="EMEA"/>
    <s v="UKIR"/>
    <s v="McKesson"/>
    <x v="12"/>
    <s v="Consumer Products"/>
    <s v="Strategic"/>
    <s v="Storage"/>
    <s v="YSYA4GKIVK"/>
    <n v="36.479999999999997"/>
    <n v="6"/>
    <n v="0"/>
    <n v="18.239999999999998"/>
    <x v="47"/>
    <n v="18.239999999999998"/>
    <n v="5.4719999999999995"/>
  </r>
  <r>
    <n v="9064"/>
    <s v="APJ-2020-151015"/>
    <d v="2020-10-14T00:00:00"/>
    <n v="20201014"/>
    <s v="Wanda Gill"/>
    <s v="Australia"/>
    <s v="Sydney"/>
    <s v="APJ"/>
    <s v="ANZ"/>
    <s v="Verizon Communications"/>
    <x v="32"/>
    <s v="Communications"/>
    <s v="SMB"/>
    <s v="Support"/>
    <s v="3JDAFYV3OX"/>
    <n v="322.19200000000001"/>
    <n v="13"/>
    <n v="0.2"/>
    <n v="100.685"/>
    <x v="18"/>
    <n v="221.50700000000001"/>
    <n v="66.452100000000002"/>
  </r>
  <r>
    <n v="9067"/>
    <s v="EMEA-2023-152968"/>
    <d v="2023-05-27T00:00:00"/>
    <n v="20230527"/>
    <s v="Isaac Robertson"/>
    <s v="Spain"/>
    <s v="Zaragoza"/>
    <s v="EMEA"/>
    <s v="EU-WEST"/>
    <s v="Daimler"/>
    <x v="34"/>
    <s v="Transportation"/>
    <s v="SMB"/>
    <s v="Data Smasher"/>
    <s v="L2QBGTQ43K"/>
    <n v="23.08"/>
    <n v="2"/>
    <n v="0"/>
    <n v="6.9240000000000004"/>
    <x v="24"/>
    <n v="16.155999999999999"/>
    <n v="4.8467999999999991"/>
  </r>
  <r>
    <n v="9068"/>
    <s v="APJ-2022-150077"/>
    <d v="2022-02-04T00:00:00"/>
    <n v="20220204"/>
    <s v="Leonard Springer"/>
    <s v="China"/>
    <s v="Guangzhou"/>
    <s v="APJ"/>
    <s v="APAC"/>
    <s v="Tyson Foods"/>
    <x v="31"/>
    <s v="Consumer Products"/>
    <s v="SMB"/>
    <s v="Site Analytics"/>
    <s v="EQA6C3MSW8"/>
    <n v="90.48"/>
    <n v="2"/>
    <n v="0"/>
    <n v="23.524799999999999"/>
    <x v="47"/>
    <n v="66.955200000000005"/>
    <n v="20.086560000000002"/>
  </r>
  <r>
    <n v="9069"/>
    <s v="AMER-2022-106278"/>
    <d v="2022-09-03T00:00:00"/>
    <n v="20220903"/>
    <s v="Melanie Davidson"/>
    <s v="Canada"/>
    <s v="Vancouver"/>
    <s v="AMER"/>
    <s v="NAMER"/>
    <s v="Nissan Motor"/>
    <x v="30"/>
    <s v="Transportation"/>
    <s v="SMB"/>
    <s v="FinanceHub"/>
    <s v="602KS10ADJ"/>
    <n v="215.976"/>
    <n v="3"/>
    <n v="0.2"/>
    <n v="-2.6997"/>
    <x v="21"/>
    <n v="218.67570000000001"/>
    <n v="65.602710000000002"/>
  </r>
  <r>
    <n v="9071"/>
    <s v="EMEA-2023-147550"/>
    <d v="2023-12-05T00:00:00"/>
    <n v="20231205"/>
    <s v="Justin Walsh"/>
    <s v="France"/>
    <s v="Paris"/>
    <s v="EMEA"/>
    <s v="EU-WEST"/>
    <s v="Tyson Foods"/>
    <x v="31"/>
    <s v="Consumer Products"/>
    <s v="Strategic"/>
    <s v="SaaS Connector Pack"/>
    <s v="MLQLQY4V8S"/>
    <n v="11.352"/>
    <n v="3"/>
    <n v="0.2"/>
    <n v="2.6960999999999999"/>
    <x v="22"/>
    <n v="8.6559000000000008"/>
    <n v="2.5967700000000002"/>
  </r>
  <r>
    <n v="9072"/>
    <s v="APJ-2021-136105"/>
    <d v="2021-06-12T00:00:00"/>
    <n v="20210612"/>
    <s v="Claire Henderson"/>
    <s v="India"/>
    <s v="Bangalore"/>
    <s v="APJ"/>
    <s v="IND"/>
    <s v="State Farm Insurance Cos."/>
    <x v="50"/>
    <s v="Finance"/>
    <s v="Enterprise"/>
    <s v="Marketing Suite - Gold"/>
    <s v="IEW7J6RS4F"/>
    <n v="24.56"/>
    <n v="2"/>
    <n v="0"/>
    <n v="6.8768000000000002"/>
    <x v="40"/>
    <n v="17.683199999999999"/>
    <n v="5.3049599999999995"/>
  </r>
  <r>
    <n v="9073"/>
    <s v="EMEA-2022-142524"/>
    <d v="2022-09-05T00:00:00"/>
    <n v="20220905"/>
    <s v="Ella Springer"/>
    <s v="Poland"/>
    <s v="Krakow"/>
    <s v="EMEA"/>
    <s v="EU-WEST"/>
    <s v="Mitsubishi"/>
    <x v="82"/>
    <s v="Manufacturing"/>
    <s v="SMB"/>
    <s v="SaaS Connector Pack - Gold"/>
    <s v="TZ8937CIWF"/>
    <n v="16.559999999999999"/>
    <n v="2"/>
    <n v="0"/>
    <n v="7.7831999999999999"/>
    <x v="21"/>
    <n v="8.7767999999999908"/>
    <n v="2.6330399999999972"/>
  </r>
  <r>
    <n v="9075"/>
    <s v="EMEA-2020-136336"/>
    <d v="2020-04-21T00:00:00"/>
    <n v="20200421"/>
    <s v="Victoria Wilkins"/>
    <s v="Ireland"/>
    <s v="Dublin"/>
    <s v="EMEA"/>
    <s v="UKIR"/>
    <s v="Valero Energy"/>
    <x v="37"/>
    <s v="Energy"/>
    <s v="Strategic"/>
    <s v="Marketing Suite - Gold"/>
    <s v="D20XU4XR1P"/>
    <n v="828.84"/>
    <n v="6"/>
    <n v="0"/>
    <n v="0"/>
    <x v="41"/>
    <n v="828.84"/>
    <n v="248.65199999999999"/>
  </r>
  <r>
    <n v="9076"/>
    <s v="AMER-2021-136259"/>
    <d v="2021-11-05T00:00:00"/>
    <n v="20211105"/>
    <s v="Caroline Greene"/>
    <s v="Mexico"/>
    <s v="Mexico City"/>
    <s v="AMER"/>
    <s v="LATAM"/>
    <s v="Daimler"/>
    <x v="34"/>
    <s v="Transportation"/>
    <s v="SMB"/>
    <s v="ContactMatcher"/>
    <s v="6ZV5CMBYSD"/>
    <n v="7.218"/>
    <n v="3"/>
    <n v="0.7"/>
    <n v="-5.5338000000000003"/>
    <x v="6"/>
    <n v="12.751799999999999"/>
    <n v="3.8255399999999997"/>
  </r>
  <r>
    <n v="9078"/>
    <s v="AMER-2020-124625"/>
    <d v="2020-11-03T00:00:00"/>
    <n v="20201103"/>
    <s v="Gordon Graham"/>
    <s v="Costa Rica"/>
    <s v="San JosÃ©"/>
    <s v="AMER"/>
    <s v="LATAM"/>
    <s v="Engie"/>
    <x v="4"/>
    <s v="Energy"/>
    <s v="Strategic"/>
    <s v="Data Smasher"/>
    <s v="S9J0AOCDO2"/>
    <n v="89.97"/>
    <n v="3"/>
    <n v="0"/>
    <n v="18.893699999999999"/>
    <x v="7"/>
    <n v="71.076300000000003"/>
    <n v="21.322890000000001"/>
  </r>
  <r>
    <n v="9079"/>
    <s v="EMEA-2022-108105"/>
    <d v="2022-02-16T00:00:00"/>
    <n v="20220216"/>
    <s v="Adrian Walker"/>
    <s v="Ireland"/>
    <s v="Dublin"/>
    <s v="EMEA"/>
    <s v="UKIR"/>
    <s v="Amazon"/>
    <x v="44"/>
    <s v="Tech"/>
    <s v="SMB"/>
    <s v="SaaS Connector Pack"/>
    <s v="2BBTCNP0OE"/>
    <n v="318.08"/>
    <n v="4"/>
    <n v="0"/>
    <n v="34.988799999999998"/>
    <x v="47"/>
    <n v="283.09119999999899"/>
    <n v="84.927359999999695"/>
  </r>
  <r>
    <n v="9081"/>
    <s v="AMER-2023-166898"/>
    <d v="2023-09-12T00:00:00"/>
    <n v="20230912"/>
    <s v="Sebastian Brown"/>
    <s v="United States"/>
    <s v="Atlanta"/>
    <s v="AMER"/>
    <s v="NAMER"/>
    <s v="Phillips 66"/>
    <x v="1"/>
    <s v="Energy"/>
    <s v="Strategic"/>
    <s v="Site Analytics"/>
    <s v="GBJ5YBY0JI"/>
    <n v="143.952"/>
    <n v="6"/>
    <n v="0.2"/>
    <n v="17.994"/>
    <x v="15"/>
    <n v="125.958"/>
    <n v="37.787399999999998"/>
  </r>
  <r>
    <n v="9083"/>
    <s v="EMEA-2023-169005"/>
    <d v="2023-11-03T00:00:00"/>
    <n v="20231103"/>
    <s v="Molly MacDonald"/>
    <s v="Spain"/>
    <s v="Seville"/>
    <s v="EMEA"/>
    <s v="EU-WEST"/>
    <s v="Toyota Motor"/>
    <x v="7"/>
    <s v="Manufacturing"/>
    <s v="SMB"/>
    <s v="ChatBot Plugin"/>
    <s v="WPL5P6X16D"/>
    <n v="5.56"/>
    <n v="2"/>
    <n v="0"/>
    <n v="1.4456"/>
    <x v="23"/>
    <n v="4.1143999999999998"/>
    <n v="1.2343199999999999"/>
  </r>
  <r>
    <n v="9084"/>
    <s v="EMEA-2021-104038"/>
    <d v="2021-02-06T00:00:00"/>
    <n v="20210206"/>
    <s v="Molly Grant"/>
    <s v="Spain"/>
    <s v="Barcelona"/>
    <s v="EMEA"/>
    <s v="EU-WEST"/>
    <s v="Itochu"/>
    <x v="33"/>
    <s v="Finance"/>
    <s v="Strategic"/>
    <s v="Marketing Suite - Gold"/>
    <s v="FJRONVAVR8"/>
    <n v="146.72999999999999"/>
    <n v="3"/>
    <n v="0"/>
    <n v="2.9346000000000001"/>
    <x v="36"/>
    <n v="143.7954"/>
    <n v="43.138619999999996"/>
  </r>
  <r>
    <n v="9086"/>
    <s v="AMER-2022-126102"/>
    <d v="2022-09-11T00:00:00"/>
    <n v="20220911"/>
    <s v="Charles Lee"/>
    <s v="United States"/>
    <s v="New York City"/>
    <s v="AMER"/>
    <s v="NAMER"/>
    <s v="UnitedHealth Group"/>
    <x v="81"/>
    <s v="Healthcare"/>
    <s v="SMB"/>
    <s v="ContactMatcher"/>
    <s v="PZN4Z4A0J9"/>
    <n v="276.78399999999999"/>
    <n v="2"/>
    <n v="0.2"/>
    <n v="89.954800000000006"/>
    <x v="21"/>
    <n v="186.82919999999999"/>
    <n v="56.048759999999994"/>
  </r>
  <r>
    <n v="9087"/>
    <s v="APJ-2022-143406"/>
    <d v="2022-09-27T00:00:00"/>
    <n v="20220927"/>
    <s v="Gavin Nash"/>
    <s v="Japan"/>
    <s v="Tokyo"/>
    <s v="APJ"/>
    <s v="JAPN"/>
    <s v="Oracle"/>
    <x v="29"/>
    <s v="Tech"/>
    <s v="Strategic"/>
    <s v="OneView"/>
    <s v="1P16KYCSPC"/>
    <n v="93.031999999999996"/>
    <n v="2"/>
    <n v="0.8"/>
    <n v="-251.18639999999999"/>
    <x v="21"/>
    <n v="344.21839999999997"/>
    <n v="103.26552"/>
  </r>
  <r>
    <n v="9089"/>
    <s v="EMEA-2021-150308"/>
    <d v="2021-12-15T00:00:00"/>
    <n v="20211215"/>
    <s v="Matt Bell"/>
    <s v="Sweden"/>
    <s v="Gothenburg"/>
    <s v="EMEA"/>
    <s v="NOR"/>
    <s v="McKesson"/>
    <x v="12"/>
    <s v="Consumer Products"/>
    <s v="Strategic"/>
    <s v="Site Analytics"/>
    <s v="P9PYOCNPLO"/>
    <n v="246.16800000000001"/>
    <n v="3"/>
    <n v="0.2"/>
    <n v="21.5397"/>
    <x v="14"/>
    <n v="224.6283"/>
    <n v="67.38848999999999"/>
  </r>
  <r>
    <n v="9090"/>
    <s v="AMER-2022-131093"/>
    <d v="2022-09-18T00:00:00"/>
    <n v="20220918"/>
    <s v="Anthony Clark"/>
    <s v="Mexico"/>
    <s v="Toluca"/>
    <s v="AMER"/>
    <s v="LATAM"/>
    <s v="Honda Motor"/>
    <x v="47"/>
    <s v="Manufacturing"/>
    <s v="SMB"/>
    <s v="Marketing Suite - Gold"/>
    <s v="75342LTOP0"/>
    <n v="295.39999999999998"/>
    <n v="5"/>
    <n v="0.2"/>
    <n v="-62.772500000000001"/>
    <x v="21"/>
    <n v="358.17249999999899"/>
    <n v="107.45174999999969"/>
  </r>
  <r>
    <n v="9091"/>
    <s v="EMEA-2023-148831"/>
    <d v="2023-10-14T00:00:00"/>
    <n v="20231014"/>
    <s v="Joanne Robertson"/>
    <s v="Ireland"/>
    <s v="Dublin"/>
    <s v="EMEA"/>
    <s v="UKIR"/>
    <s v="Ford Motor"/>
    <x v="72"/>
    <s v="Manufacturing"/>
    <s v="SMB"/>
    <s v="Marketing Suite - Gold"/>
    <s v="9FQK74BBUT"/>
    <n v="348.56"/>
    <n v="8"/>
    <n v="0"/>
    <n v="104.568"/>
    <x v="13"/>
    <n v="243.99199999999999"/>
    <n v="73.197599999999994"/>
  </r>
  <r>
    <n v="9092"/>
    <s v="AMER-2021-162950"/>
    <d v="2021-06-28T00:00:00"/>
    <n v="20210628"/>
    <s v="Austin Newman"/>
    <s v="Mexico"/>
    <s v="Mexico City"/>
    <s v="AMER"/>
    <s v="LATAM"/>
    <s v="Banco Santander"/>
    <x v="17"/>
    <s v="Finance"/>
    <s v="Strategic"/>
    <s v="Support"/>
    <s v="TVMYKR6R71"/>
    <n v="15.552"/>
    <n v="3"/>
    <n v="0.2"/>
    <n v="5.4432"/>
    <x v="40"/>
    <n v="10.108799999999899"/>
    <n v="3.0326399999999696"/>
  </r>
  <r>
    <n v="9094"/>
    <s v="AMER-2021-132836"/>
    <d v="2021-06-01T00:00:00"/>
    <n v="20210601"/>
    <s v="James Harris"/>
    <s v="Brazil"/>
    <s v="SÃ£o Paulo"/>
    <s v="AMER"/>
    <s v="LATAM"/>
    <s v="Airbus"/>
    <x v="68"/>
    <s v="Manufacturing"/>
    <s v="SMB"/>
    <s v="Site Analytics"/>
    <s v="UL525QXO5F"/>
    <n v="299.98"/>
    <n v="2"/>
    <n v="0"/>
    <n v="83.994399999999999"/>
    <x v="40"/>
    <n v="215.98560000000001"/>
    <n v="64.795680000000004"/>
  </r>
  <r>
    <n v="9098"/>
    <s v="APJ-2020-158365"/>
    <d v="2020-04-12T00:00:00"/>
    <n v="20200412"/>
    <s v="Alexander Hill"/>
    <s v="India"/>
    <s v="Bangalore"/>
    <s v="APJ"/>
    <s v="IND"/>
    <s v="Philip Morris International"/>
    <x v="39"/>
    <s v="Consumer Products"/>
    <s v="SMB"/>
    <s v="Support"/>
    <s v="OGJVJ9EELL"/>
    <n v="32.4"/>
    <n v="5"/>
    <n v="0"/>
    <n v="15.552"/>
    <x v="41"/>
    <n v="16.847999999999999"/>
    <n v="5.0543999999999993"/>
  </r>
  <r>
    <n v="9099"/>
    <s v="APJ-2023-152933"/>
    <d v="2023-10-13T00:00:00"/>
    <n v="20231013"/>
    <s v="Zoe Lyman"/>
    <s v="Japan"/>
    <s v="Aichi"/>
    <s v="APJ"/>
    <s v="JAPN"/>
    <s v="UnitedHealth Group"/>
    <x v="81"/>
    <s v="Healthcare"/>
    <s v="Enterprise"/>
    <s v="Site Analytics"/>
    <s v="08MK2U9Z30"/>
    <n v="369.54399999999998"/>
    <n v="7"/>
    <n v="0.2"/>
    <n v="27.715800000000002"/>
    <x v="13"/>
    <n v="341.82819999999998"/>
    <n v="102.54845999999999"/>
  </r>
  <r>
    <n v="9102"/>
    <s v="APJ-2021-163181"/>
    <d v="2021-11-07T00:00:00"/>
    <n v="20211107"/>
    <s v="Carolyn Parr"/>
    <s v="Japan"/>
    <s v="Tokyo"/>
    <s v="APJ"/>
    <s v="JAPN"/>
    <s v="Valero Energy"/>
    <x v="37"/>
    <s v="Energy"/>
    <s v="SMB"/>
    <s v="ChatBot Plugin"/>
    <s v="7EZLZ4MQ31"/>
    <n v="23.64"/>
    <n v="3"/>
    <n v="0.2"/>
    <n v="5.319"/>
    <x v="6"/>
    <n v="18.321000000000002"/>
    <n v="5.4963000000000006"/>
  </r>
  <r>
    <n v="9108"/>
    <s v="APJ-2021-132941"/>
    <d v="2021-05-25T00:00:00"/>
    <n v="20210525"/>
    <s v="Boris Coleman"/>
    <s v="Japan"/>
    <s v="Shizuoka"/>
    <s v="APJ"/>
    <s v="JAPN"/>
    <s v="Goldman Sachs Group"/>
    <x v="70"/>
    <s v="Finance"/>
    <s v="Strategic"/>
    <s v="Support"/>
    <s v="Y58NN7IGCY"/>
    <n v="22.367999999999999"/>
    <n v="2"/>
    <n v="0.2"/>
    <n v="1.6776"/>
    <x v="33"/>
    <n v="20.690399999999901"/>
    <n v="6.2071199999999704"/>
  </r>
  <r>
    <n v="9111"/>
    <s v="EMEA-2020-132010"/>
    <d v="2020-10-13T00:00:00"/>
    <n v="20201013"/>
    <s v="Felicity Abraham"/>
    <s v="Spain"/>
    <s v="Murcia"/>
    <s v="EMEA"/>
    <s v="EU-WEST"/>
    <s v="Enel"/>
    <x v="78"/>
    <s v="Energy"/>
    <s v="Enterprise"/>
    <s v="SaaS Connector Pack - Gold"/>
    <s v="R2QEUNKYJP"/>
    <n v="36.4"/>
    <n v="5"/>
    <n v="0"/>
    <n v="17.472000000000001"/>
    <x v="18"/>
    <n v="18.927999999999901"/>
    <n v="5.6783999999999706"/>
  </r>
  <r>
    <n v="9115"/>
    <s v="AMER-2022-135461"/>
    <d v="2022-02-07T00:00:00"/>
    <n v="20220207"/>
    <s v="Justin Walker"/>
    <s v="United States"/>
    <s v="New York City"/>
    <s v="AMER"/>
    <s v="NAMER"/>
    <s v="Aviva"/>
    <x v="24"/>
    <s v="Finance"/>
    <s v="Strategic"/>
    <s v="Site Analytics"/>
    <s v="L5AGADYFB4"/>
    <n v="623.96"/>
    <n v="5"/>
    <n v="0.2"/>
    <n v="38.997500000000002"/>
    <x v="47"/>
    <n v="584.96249999999998"/>
    <n v="175.48874999999998"/>
  </r>
  <r>
    <n v="9116"/>
    <s v="EMEA-2023-153045"/>
    <d v="2023-01-20T00:00:00"/>
    <n v="20230120"/>
    <s v="Frank Piper"/>
    <s v="France"/>
    <s v="Paris"/>
    <s v="EMEA"/>
    <s v="EU-WEST"/>
    <s v="AmerisourceBergen"/>
    <x v="52"/>
    <s v="Healthcare"/>
    <s v="SMB"/>
    <s v="Site Analytics"/>
    <s v="KWGF2Y3TO4"/>
    <n v="429.6"/>
    <n v="2"/>
    <n v="0.4"/>
    <n v="-93.08"/>
    <x v="44"/>
    <n v="522.67999999999995"/>
    <n v="156.80399999999997"/>
  </r>
  <r>
    <n v="9120"/>
    <s v="AMER-2022-155971"/>
    <d v="2022-06-07T00:00:00"/>
    <n v="20220607"/>
    <s v="Gordon Greene"/>
    <s v="United States"/>
    <s v="New York City"/>
    <s v="AMER"/>
    <s v="NAMER"/>
    <s v="Lowes"/>
    <x v="71"/>
    <s v="Retail"/>
    <s v="Enterprise"/>
    <s v="FinanceHub"/>
    <s v="DMMPCTMRPF"/>
    <n v="22.05"/>
    <n v="7"/>
    <n v="0"/>
    <n v="10.584"/>
    <x v="1"/>
    <n v="11.465999999999999"/>
    <n v="3.4397999999999995"/>
  </r>
  <r>
    <n v="9122"/>
    <s v="AMER-2023-122007"/>
    <d v="2023-03-19T00:00:00"/>
    <n v="20230319"/>
    <s v="Sophie Hill"/>
    <s v="United States"/>
    <s v="New York City"/>
    <s v="AMER"/>
    <s v="NAMER"/>
    <s v="Exxon Mobil"/>
    <x v="83"/>
    <s v="Energy"/>
    <s v="Strategic"/>
    <s v="OneView"/>
    <s v="M063JNB0BG"/>
    <n v="90.86"/>
    <n v="7"/>
    <n v="0"/>
    <n v="26.349399999999999"/>
    <x v="42"/>
    <n v="64.510599999999997"/>
    <n v="19.353179999999998"/>
  </r>
  <r>
    <n v="9123"/>
    <s v="AMER-2023-162250"/>
    <d v="2023-11-25T00:00:00"/>
    <n v="20231125"/>
    <s v="Megan Rampling"/>
    <s v="United States"/>
    <s v="Los Angeles"/>
    <s v="AMER"/>
    <s v="NAMER"/>
    <s v="Mondelez International"/>
    <x v="25"/>
    <s v="Consumer Products"/>
    <s v="SMB"/>
    <s v="Support"/>
    <s v="F7R1IMQ9OV"/>
    <n v="7.78"/>
    <n v="1"/>
    <n v="0"/>
    <n v="3.5009999999999999"/>
    <x v="23"/>
    <n v="4.2789999999999999"/>
    <n v="1.2836999999999998"/>
  </r>
  <r>
    <n v="9124"/>
    <s v="EMEA-2022-158288"/>
    <d v="2022-11-27T00:00:00"/>
    <n v="20221127"/>
    <s v="Sam Parsons"/>
    <s v="France"/>
    <s v="Paris"/>
    <s v="EMEA"/>
    <s v="EU-WEST"/>
    <s v="Siemens"/>
    <x v="13"/>
    <s v="Manufacturing"/>
    <s v="SMB"/>
    <s v="ContactMatcher"/>
    <s v="AM1JQ1APAT"/>
    <n v="78.759"/>
    <n v="9"/>
    <n v="0.7"/>
    <n v="-57.756599999999999"/>
    <x v="0"/>
    <n v="136.51560000000001"/>
    <n v="40.954680000000003"/>
  </r>
  <r>
    <n v="9125"/>
    <s v="APJ-2022-128916"/>
    <d v="2022-08-19T00:00:00"/>
    <n v="20220819"/>
    <s v="Amelia Campbell"/>
    <s v="Japan"/>
    <s v="Tokyo"/>
    <s v="APJ"/>
    <s v="JAPN"/>
    <s v="Glencore"/>
    <x v="15"/>
    <s v="Misc"/>
    <s v="Enterprise"/>
    <s v="SaaS Connector Pack"/>
    <s v="QRS0FWS6X5"/>
    <n v="9.5519999999999996"/>
    <n v="3"/>
    <n v="0.6"/>
    <n v="-3.8208000000000002"/>
    <x v="28"/>
    <n v="13.3728"/>
    <n v="4.0118399999999994"/>
  </r>
  <r>
    <n v="9127"/>
    <s v="APJ-2021-157028"/>
    <d v="2021-11-28T00:00:00"/>
    <n v="20211128"/>
    <s v="Felicity Abraham"/>
    <s v="New Zealand"/>
    <s v="Auckland"/>
    <s v="APJ"/>
    <s v="ANZ"/>
    <s v="Enel"/>
    <x v="78"/>
    <s v="Energy"/>
    <s v="Enterprise"/>
    <s v="ChatBot Plugin"/>
    <s v="055MZ0A2BV"/>
    <n v="8.2799999999999994"/>
    <n v="2"/>
    <n v="0"/>
    <n v="3.4775999999999998"/>
    <x v="6"/>
    <n v="4.8023999999999996"/>
    <n v="1.4407199999999998"/>
  </r>
  <r>
    <n v="9128"/>
    <s v="APJ-2023-112473"/>
    <d v="2023-05-26T00:00:00"/>
    <n v="20230526"/>
    <s v="Pippa Morrison"/>
    <s v="Japan"/>
    <s v="Tokyo"/>
    <s v="APJ"/>
    <s v="JAPN"/>
    <s v="Sysco"/>
    <x v="79"/>
    <s v="Consumer Products"/>
    <s v="SMB"/>
    <s v="Marketing Suite - Gold"/>
    <s v="7R82C0SKLA"/>
    <n v="50.136000000000003"/>
    <n v="3"/>
    <n v="0.2"/>
    <n v="-11.2806"/>
    <x v="24"/>
    <n v="61.416600000000003"/>
    <n v="18.424980000000001"/>
  </r>
  <r>
    <n v="9129"/>
    <s v="EMEA-2023-147655"/>
    <d v="2023-09-05T00:00:00"/>
    <n v="20230905"/>
    <s v="Wendy Young"/>
    <s v="Belgium"/>
    <s v="Brussels"/>
    <s v="EMEA"/>
    <s v="EU-WEST"/>
    <s v="Caterpillar"/>
    <x v="95"/>
    <s v="Manufacturing"/>
    <s v="Strategic"/>
    <s v="ContactMatcher"/>
    <s v="56NX2NESBT"/>
    <n v="88.073999999999998"/>
    <n v="7"/>
    <n v="0.7"/>
    <n v="-58.716000000000001"/>
    <x v="15"/>
    <n v="146.79"/>
    <n v="44.036999999999999"/>
  </r>
  <r>
    <n v="9130"/>
    <s v="AMER-2022-130911"/>
    <d v="2022-03-25T00:00:00"/>
    <n v="20220325"/>
    <s v="Joshua Glover"/>
    <s v="Mexico"/>
    <s v="Tijuana"/>
    <s v="AMER"/>
    <s v="LATAM"/>
    <s v="Sprint Nextel"/>
    <x v="64"/>
    <s v="Communications"/>
    <s v="SMB"/>
    <s v="Marketing Suite"/>
    <s v="FW243AVZAF"/>
    <n v="301.47000000000003"/>
    <n v="3"/>
    <n v="0.5"/>
    <n v="-241.17599999999999"/>
    <x v="17"/>
    <n v="542.64599999999996"/>
    <n v="162.79379999999998"/>
  </r>
  <r>
    <n v="9132"/>
    <s v="APJ-2023-100055"/>
    <d v="2023-05-29T00:00:00"/>
    <n v="20230529"/>
    <s v="Vanessa Metcalfe"/>
    <s v="China"/>
    <s v="Suzhou"/>
    <s v="APJ"/>
    <s v="APAC"/>
    <s v="AmerisourceBergen"/>
    <x v="52"/>
    <s v="Healthcare"/>
    <s v="Strategic"/>
    <s v="SaaS Connector Pack"/>
    <s v="WDHVWMW8PG"/>
    <n v="27.46"/>
    <n v="2"/>
    <n v="0"/>
    <n v="9.8856000000000002"/>
    <x v="24"/>
    <n v="17.574400000000001"/>
    <n v="5.2723199999999997"/>
  </r>
  <r>
    <n v="9134"/>
    <s v="AMER-2021-157805"/>
    <d v="2021-08-31T00:00:00"/>
    <n v="20210831"/>
    <s v="Max Skinner"/>
    <s v="United States"/>
    <s v="Seattle"/>
    <s v="AMER"/>
    <s v="NAMER"/>
    <s v="Bank of America Corp."/>
    <x v="22"/>
    <s v="Finance"/>
    <s v="Enterprise"/>
    <s v="Site Analytics"/>
    <s v="WWQZEIPZHZ"/>
    <n v="555.96"/>
    <n v="5"/>
    <n v="0.2"/>
    <n v="41.697000000000003"/>
    <x v="37"/>
    <n v="514.26300000000003"/>
    <n v="154.27889999999999"/>
  </r>
  <r>
    <n v="9135"/>
    <s v="EMEA-2022-124254"/>
    <d v="2022-04-13T00:00:00"/>
    <n v="20220413"/>
    <s v="Cameron Miller"/>
    <s v="Sweden"/>
    <s v="MalmÃ¶"/>
    <s v="EMEA"/>
    <s v="NOR"/>
    <s v="Tyson Foods"/>
    <x v="31"/>
    <s v="Consumer Products"/>
    <s v="Strategic"/>
    <s v="Marketing Suite - Gold"/>
    <s v="JW54NSW1GP"/>
    <n v="129.55199999999999"/>
    <n v="3"/>
    <n v="0.2"/>
    <n v="-22.671600000000002"/>
    <x v="25"/>
    <n v="152.2236"/>
    <n v="45.667079999999999"/>
  </r>
  <r>
    <n v="9138"/>
    <s v="EMEA-2020-123400"/>
    <d v="2020-02-03T00:00:00"/>
    <n v="20200203"/>
    <s v="John Jones"/>
    <s v="Germany"/>
    <s v="Leipzig"/>
    <s v="EMEA"/>
    <s v="EU-WEST"/>
    <s v="Panasonic"/>
    <x v="97"/>
    <s v="Tech"/>
    <s v="SMB"/>
    <s v="ContactMatcher"/>
    <s v="XK3WZG8IHY"/>
    <n v="18.335999999999999"/>
    <n v="2"/>
    <n v="0.7"/>
    <n v="-12.224"/>
    <x v="45"/>
    <n v="30.56"/>
    <n v="9.1679999999999993"/>
  </r>
  <r>
    <n v="9140"/>
    <s v="APJ-2020-106971"/>
    <d v="2020-09-02T00:00:00"/>
    <n v="20200902"/>
    <s v="Isaac Robertson"/>
    <s v="Australia"/>
    <s v="Brisbane"/>
    <s v="APJ"/>
    <s v="ANZ"/>
    <s v="Daimler"/>
    <x v="34"/>
    <s v="Transportation"/>
    <s v="SMB"/>
    <s v="Data Smasher"/>
    <s v="NMTTRI4GXH"/>
    <n v="475.94400000000002"/>
    <n v="7"/>
    <n v="0.2"/>
    <n v="95.188800000000001"/>
    <x v="30"/>
    <n v="380.7552"/>
    <n v="114.22655999999999"/>
  </r>
  <r>
    <n v="9141"/>
    <s v="AMER-2023-123029"/>
    <d v="2023-10-01T00:00:00"/>
    <n v="20231001"/>
    <s v="David McDonald"/>
    <s v="United States"/>
    <s v="New York City"/>
    <s v="AMER"/>
    <s v="NAMER"/>
    <s v="Prudential Financial"/>
    <x v="43"/>
    <s v="Finance"/>
    <s v="Enterprise"/>
    <s v="Data Smasher"/>
    <s v="KTY27SN0QT"/>
    <n v="159.97999999999999"/>
    <n v="2"/>
    <n v="0"/>
    <n v="47.994"/>
    <x v="13"/>
    <n v="111.985999999999"/>
    <n v="33.595799999999699"/>
  </r>
  <r>
    <n v="9142"/>
    <s v="EMEA-2022-139409"/>
    <d v="2022-09-06T00:00:00"/>
    <n v="20220906"/>
    <s v="Molly Martin"/>
    <s v="United Kingdom"/>
    <s v="London"/>
    <s v="EMEA"/>
    <s v="UKIR"/>
    <s v="Kroger"/>
    <x v="57"/>
    <s v="Retail"/>
    <s v="Strategic"/>
    <s v="Site Analytics"/>
    <s v="53A0LXH8ES"/>
    <n v="43.6"/>
    <n v="4"/>
    <n v="0"/>
    <n v="12.208"/>
    <x v="21"/>
    <n v="31.391999999999999"/>
    <n v="9.4176000000000002"/>
  </r>
  <r>
    <n v="9143"/>
    <s v="EMEA-2023-166688"/>
    <d v="2023-05-21T00:00:00"/>
    <n v="20230521"/>
    <s v="Rose James"/>
    <s v="Israel"/>
    <s v="Tel Aviv"/>
    <s v="EMEA"/>
    <s v="EU-EAST"/>
    <s v="Engie"/>
    <x v="4"/>
    <s v="Energy"/>
    <s v="SMB"/>
    <s v="ContactMatcher"/>
    <s v="MR0RRD413J"/>
    <n v="8.2880000000000003"/>
    <n v="2"/>
    <n v="0.2"/>
    <n v="3.0044"/>
    <x v="24"/>
    <n v="5.2835999999999999"/>
    <n v="1.5850799999999998"/>
  </r>
  <r>
    <n v="9146"/>
    <s v="APJ-2021-126970"/>
    <d v="2021-09-20T00:00:00"/>
    <n v="20210920"/>
    <s v="Michelle Thomson"/>
    <s v="Australia"/>
    <s v="Wollongong"/>
    <s v="APJ"/>
    <s v="ANZ"/>
    <s v="Anthem"/>
    <x v="84"/>
    <s v="Healthcare"/>
    <s v="SMB"/>
    <s v="ContactMatcher"/>
    <s v="6SYCL64NDH"/>
    <n v="2.8079999999999998"/>
    <n v="3"/>
    <n v="0.8"/>
    <n v="-4.4927999999999999"/>
    <x v="11"/>
    <n v="7.3007999999999997"/>
    <n v="2.1902399999999997"/>
  </r>
  <r>
    <n v="9147"/>
    <s v="EMEA-2022-165505"/>
    <d v="2022-01-23T00:00:00"/>
    <n v="20220123"/>
    <s v="Felicity King"/>
    <s v="Egypt"/>
    <s v="Cairo"/>
    <s v="EMEA"/>
    <s v="MEA"/>
    <s v="CVS Health"/>
    <x v="48"/>
    <s v="Retail"/>
    <s v="Strategic"/>
    <s v="Data Smasher"/>
    <s v="LCLRT65YV7"/>
    <n v="99.98"/>
    <n v="2"/>
    <n v="0"/>
    <n v="42.991399999999999"/>
    <x v="12"/>
    <n v="56.988599999999998"/>
    <n v="17.096579999999999"/>
  </r>
  <r>
    <n v="9150"/>
    <s v="AMER-2020-157070"/>
    <d v="2020-06-01T00:00:00"/>
    <n v="20200601"/>
    <s v="Pippa Hunter"/>
    <s v="Brazil"/>
    <s v="SÃ£o Paulo"/>
    <s v="AMER"/>
    <s v="LATAM"/>
    <s v="Samsung Electronics"/>
    <x v="19"/>
    <s v="Tech"/>
    <s v="Strategic"/>
    <s v="ContactMatcher"/>
    <s v="KGT50WZU85"/>
    <n v="138.56"/>
    <n v="4"/>
    <n v="0"/>
    <n v="66.508799999999994"/>
    <x v="3"/>
    <n v="72.051199999999994"/>
    <n v="21.615359999999999"/>
  </r>
  <r>
    <n v="9152"/>
    <s v="AMER-2021-106873"/>
    <d v="2021-09-24T00:00:00"/>
    <n v="20210924"/>
    <s v="Stewart Wilson"/>
    <s v="Chile"/>
    <s v="Antofagasta"/>
    <s v="AMER"/>
    <s v="LATAM"/>
    <s v="Mondelez International"/>
    <x v="25"/>
    <s v="Consumer Products"/>
    <s v="SMB"/>
    <s v="ChatBot Plugin"/>
    <s v="ZZBS1SYVGD"/>
    <n v="14.576000000000001"/>
    <n v="2"/>
    <n v="0.2"/>
    <n v="2.3685999999999998"/>
    <x v="11"/>
    <n v="12.2074"/>
    <n v="3.6622199999999996"/>
  </r>
  <r>
    <n v="9155"/>
    <s v="EMEA-2022-132990"/>
    <d v="2022-08-02T00:00:00"/>
    <n v="20220802"/>
    <s v="John Davies"/>
    <s v="France"/>
    <s v="Paris"/>
    <s v="EMEA"/>
    <s v="EU-WEST"/>
    <s v="Cigna"/>
    <x v="69"/>
    <s v="Healthcare"/>
    <s v="SMB"/>
    <s v="SaaS Connector Pack"/>
    <s v="8HM2NOTSOW"/>
    <n v="19.312000000000001"/>
    <n v="2"/>
    <n v="0.2"/>
    <n v="3.1381999999999999"/>
    <x v="28"/>
    <n v="16.1738"/>
    <n v="4.8521399999999995"/>
  </r>
  <r>
    <n v="9156"/>
    <s v="EMEA-2020-102645"/>
    <d v="2020-01-24T00:00:00"/>
    <n v="20200124"/>
    <s v="Boris Reid"/>
    <s v="Israel"/>
    <s v="Tel Aviv"/>
    <s v="EMEA"/>
    <s v="EU-EAST"/>
    <s v="Huawei"/>
    <x v="93"/>
    <s v="Tech"/>
    <s v="SMB"/>
    <s v="Support"/>
    <s v="XQ3VY7NGXZ"/>
    <n v="40.08"/>
    <n v="6"/>
    <n v="0"/>
    <n v="19.238399999999999"/>
    <x v="46"/>
    <n v="20.8416"/>
    <n v="6.2524799999999994"/>
  </r>
  <r>
    <n v="9157"/>
    <s v="EMEA-2020-134215"/>
    <d v="2020-08-04T00:00:00"/>
    <n v="20200804"/>
    <s v="Michael Forsyth"/>
    <s v="Denmark"/>
    <s v="Copenhagen"/>
    <s v="EMEA"/>
    <s v="EU-WEST"/>
    <s v="Siemens"/>
    <x v="13"/>
    <s v="Manufacturing"/>
    <s v="Strategic"/>
    <s v="OneView"/>
    <s v="AG4YWCH2SO"/>
    <n v="101.96"/>
    <n v="2"/>
    <n v="0"/>
    <n v="27.529199999999999"/>
    <x v="9"/>
    <n v="74.430799999999905"/>
    <n v="22.32923999999997"/>
  </r>
  <r>
    <n v="9160"/>
    <s v="EMEA-2022-118934"/>
    <d v="2022-08-10T00:00:00"/>
    <n v="20220810"/>
    <s v="Anna Fisher"/>
    <s v="South Africa"/>
    <s v="Cape Town"/>
    <s v="EMEA"/>
    <s v="MEA"/>
    <s v="General Motors"/>
    <x v="49"/>
    <s v="Manufacturing"/>
    <s v="Enterprise"/>
    <s v="ContactMatcher"/>
    <s v="3168ZDGVMY"/>
    <n v="4.3380000000000001"/>
    <n v="3"/>
    <n v="0.7"/>
    <n v="-3.0366"/>
    <x v="28"/>
    <n v="7.3746"/>
    <n v="2.21238"/>
  </r>
  <r>
    <n v="9162"/>
    <s v="EMEA-2022-160108"/>
    <d v="2022-12-09T00:00:00"/>
    <n v="20221209"/>
    <s v="Sue Anderson"/>
    <s v="Italy"/>
    <s v="Florence"/>
    <s v="EMEA"/>
    <s v="EU"/>
    <s v="BMW"/>
    <x v="62"/>
    <s v="Manufacturing"/>
    <s v="SMB"/>
    <s v="Marketing Suite"/>
    <s v="1B1283EIH7"/>
    <n v="405.86"/>
    <n v="7"/>
    <n v="0"/>
    <n v="32.468800000000002"/>
    <x v="5"/>
    <n v="373.39120000000003"/>
    <n v="112.01736000000001"/>
  </r>
  <r>
    <n v="9164"/>
    <s v="APJ-2021-164007"/>
    <d v="2021-06-08T00:00:00"/>
    <n v="20210608"/>
    <s v="Ella Rees"/>
    <s v="Australia"/>
    <s v="Sydney"/>
    <s v="APJ"/>
    <s v="ANZ"/>
    <s v="Comcast"/>
    <x v="51"/>
    <s v="Communications"/>
    <s v="SMB"/>
    <s v="Data Smasher"/>
    <s v="VSU5AYBRWZ"/>
    <n v="2.3759999999999999"/>
    <n v="3"/>
    <n v="0.2"/>
    <n v="0.74250000000000005"/>
    <x v="40"/>
    <n v="1.63349999999999"/>
    <n v="0.49004999999999699"/>
  </r>
  <r>
    <n v="9166"/>
    <s v="AMER-2022-100300"/>
    <d v="2022-06-25T00:00:00"/>
    <n v="20220625"/>
    <s v="Owen Watson"/>
    <s v="United States"/>
    <s v="Seattle"/>
    <s v="AMER"/>
    <s v="NAMER"/>
    <s v="Volkswagen"/>
    <x v="58"/>
    <s v="Manufacturing"/>
    <s v="SMB"/>
    <s v="Big Ol Database"/>
    <s v="0U8KGRIN33"/>
    <n v="4476.8"/>
    <n v="4"/>
    <n v="0.2"/>
    <n v="503.64"/>
    <x v="1"/>
    <n v="3973.16"/>
    <n v="1191.9479999999999"/>
  </r>
  <r>
    <n v="9169"/>
    <s v="EMEA-2022-140571"/>
    <d v="2022-03-16T00:00:00"/>
    <n v="20220316"/>
    <s v="Liam Young"/>
    <s v="Ukraine"/>
    <s v="Kyiv"/>
    <s v="EMEA"/>
    <s v="EU-EAST"/>
    <s v="FedEx"/>
    <x v="46"/>
    <s v="Transportation"/>
    <s v="Enterprise"/>
    <s v="Support"/>
    <s v="H1H0XO9R58"/>
    <n v="319.76"/>
    <n v="14"/>
    <n v="0"/>
    <n v="147.08959999999999"/>
    <x v="17"/>
    <n v="172.6704"/>
    <n v="51.801119999999997"/>
  </r>
  <r>
    <n v="9171"/>
    <s v="AMER-2022-155768"/>
    <d v="2022-12-02T00:00:00"/>
    <n v="20221202"/>
    <s v="Natalie Skinner"/>
    <s v="United States"/>
    <s v="Denver"/>
    <s v="AMER"/>
    <s v="NAMER"/>
    <s v="Itochu"/>
    <x v="33"/>
    <s v="Finance"/>
    <s v="Enterprise"/>
    <s v="SaaS Connector Pack"/>
    <s v="A6GCVQF75X"/>
    <n v="31.96"/>
    <n v="2"/>
    <n v="0"/>
    <n v="1.5980000000000001"/>
    <x v="5"/>
    <n v="30.361999999999998"/>
    <n v="9.1085999999999991"/>
  </r>
  <r>
    <n v="9175"/>
    <s v="AMER-2023-119424"/>
    <d v="2023-06-13T00:00:00"/>
    <n v="20230613"/>
    <s v="Victor Lewis"/>
    <s v="Canada"/>
    <s v="Vancouver"/>
    <s v="AMER"/>
    <s v="NAMER"/>
    <s v="BNP Paribas"/>
    <x v="3"/>
    <s v="Finance"/>
    <s v="SMB"/>
    <s v="Site Analytics"/>
    <s v="ZE0QWBSBD7"/>
    <n v="71.975999999999999"/>
    <n v="3"/>
    <n v="0.2"/>
    <n v="8.9969999999999999"/>
    <x v="27"/>
    <n v="62.978999999999999"/>
    <n v="18.893699999999999"/>
  </r>
  <r>
    <n v="9177"/>
    <s v="EMEA-2022-118178"/>
    <d v="2022-03-20T00:00:00"/>
    <n v="20220320"/>
    <s v="Warren Reid"/>
    <s v="South Africa"/>
    <s v="Johannesburg"/>
    <s v="EMEA"/>
    <s v="MEA"/>
    <s v="Wells Fargo"/>
    <x v="9"/>
    <s v="Finance"/>
    <s v="Strategic"/>
    <s v="ContactMatcher"/>
    <s v="3BZ81S3W0B"/>
    <n v="31.085999999999999"/>
    <n v="3"/>
    <n v="0.7"/>
    <n v="-20.724"/>
    <x v="17"/>
    <n v="51.81"/>
    <n v="15.542999999999999"/>
  </r>
  <r>
    <n v="9178"/>
    <s v="EMEA-2022-166618"/>
    <d v="2022-11-15T00:00:00"/>
    <n v="20221115"/>
    <s v="Brian Dickens"/>
    <s v="United Kingdom"/>
    <s v="London"/>
    <s v="EMEA"/>
    <s v="UKIR"/>
    <s v="Siemens"/>
    <x v="13"/>
    <s v="Manufacturing"/>
    <s v="SMB"/>
    <s v="Site Analytics"/>
    <s v="FUCON3WPB7"/>
    <n v="13.98"/>
    <n v="2"/>
    <n v="0"/>
    <n v="3.9144000000000001"/>
    <x v="0"/>
    <n v="10.0656"/>
    <n v="3.0196799999999997"/>
  </r>
  <r>
    <n v="9180"/>
    <s v="AMER-2023-156776"/>
    <d v="2023-08-08T00:00:00"/>
    <n v="20230808"/>
    <s v="Pippa Morrison"/>
    <s v="United States"/>
    <s v="Dallas"/>
    <s v="AMER"/>
    <s v="NAMER"/>
    <s v="Sysco"/>
    <x v="79"/>
    <s v="Consumer Products"/>
    <s v="SMB"/>
    <s v="Site Analytics"/>
    <s v="00QB9W3D8T"/>
    <n v="707.88"/>
    <n v="3"/>
    <n v="0.2"/>
    <n v="44.2425"/>
    <x v="43"/>
    <n v="663.63750000000005"/>
    <n v="199.09125"/>
  </r>
  <r>
    <n v="9188"/>
    <s v="EMEA-2021-130512"/>
    <d v="2021-08-21T00:00:00"/>
    <n v="20210821"/>
    <s v="Diane Murray"/>
    <s v="France"/>
    <s v="Nice"/>
    <s v="EMEA"/>
    <s v="EU-WEST"/>
    <s v="Anthem"/>
    <x v="84"/>
    <s v="Healthcare"/>
    <s v="Enterprise"/>
    <s v="Support"/>
    <s v="0PHPOA5GUA"/>
    <n v="3.488"/>
    <n v="2"/>
    <n v="0.2"/>
    <n v="-0.6976"/>
    <x v="37"/>
    <n v="4.1856"/>
    <n v="1.2556799999999999"/>
  </r>
  <r>
    <n v="9193"/>
    <s v="APJ-2021-141810"/>
    <d v="2021-11-02T00:00:00"/>
    <n v="20211102"/>
    <s v="Luke Jones"/>
    <s v="Japan"/>
    <s v="Osaka"/>
    <s v="APJ"/>
    <s v="JAPN"/>
    <s v="Lowes"/>
    <x v="71"/>
    <s v="Retail"/>
    <s v="Strategic"/>
    <s v="ContactMatcher"/>
    <s v="PBBE3QQVXH"/>
    <n v="29.372"/>
    <n v="7"/>
    <n v="0.8"/>
    <n v="-46.995199999999997"/>
    <x v="6"/>
    <n v="76.367199999999997"/>
    <n v="22.910159999999998"/>
  </r>
  <r>
    <n v="9195"/>
    <s v="AMER-2020-146843"/>
    <d v="2020-11-30T00:00:00"/>
    <n v="20201130"/>
    <s v="Lily North"/>
    <s v="Chile"/>
    <s v="Antofagasta"/>
    <s v="AMER"/>
    <s v="LATAM"/>
    <s v="American Express"/>
    <x v="55"/>
    <s v="Finance"/>
    <s v="SMB"/>
    <s v="Support"/>
    <s v="VF7P5EBZZF"/>
    <n v="47.991999999999997"/>
    <n v="7"/>
    <n v="0.2"/>
    <n v="3.5994000000000002"/>
    <x v="7"/>
    <n v="44.392599999999902"/>
    <n v="13.317779999999971"/>
  </r>
  <r>
    <n v="9197"/>
    <s v="AMER-2020-103310"/>
    <d v="2020-05-10T00:00:00"/>
    <n v="20200510"/>
    <s v="Una Mackay"/>
    <s v="United States"/>
    <s v="Chicago"/>
    <s v="AMER"/>
    <s v="NAMER"/>
    <s v="Intel"/>
    <x v="14"/>
    <s v="Tech"/>
    <s v="SMB"/>
    <s v="Support"/>
    <s v="N1NVWWWUVV"/>
    <n v="39.96"/>
    <n v="2"/>
    <n v="0"/>
    <n v="19.180800000000001"/>
    <x v="8"/>
    <n v="20.779199999999999"/>
    <n v="6.2337599999999993"/>
  </r>
  <r>
    <n v="9201"/>
    <s v="AMER-2022-152688"/>
    <d v="2022-10-18T00:00:00"/>
    <n v="20221018"/>
    <s v="Amelia Lee"/>
    <s v="Argentina"/>
    <s v="CÃ³rdoba"/>
    <s v="AMER"/>
    <s v="LATAM"/>
    <s v="Nestle"/>
    <x v="38"/>
    <s v="Consumer Products"/>
    <s v="SMB"/>
    <s v="Marketing Suite"/>
    <s v="1GXCQZVUHQ"/>
    <n v="120.98"/>
    <n v="1"/>
    <n v="0"/>
    <n v="12.098000000000001"/>
    <x v="32"/>
    <n v="108.88200000000001"/>
    <n v="32.6646"/>
  </r>
  <r>
    <n v="9203"/>
    <s v="EMEA-2022-153836"/>
    <d v="2022-10-31T00:00:00"/>
    <n v="20221031"/>
    <s v="Maria James"/>
    <s v="United Kingdom"/>
    <s v="London"/>
    <s v="EMEA"/>
    <s v="UKIR"/>
    <s v="Allianz"/>
    <x v="65"/>
    <s v="Finance"/>
    <s v="Strategic"/>
    <s v="ContactMatcher"/>
    <s v="5Z8O944G47"/>
    <n v="28.751999999999999"/>
    <n v="3"/>
    <n v="0.2"/>
    <n v="10.0632"/>
    <x v="32"/>
    <n v="18.688800000000001"/>
    <n v="5.6066399999999996"/>
  </r>
  <r>
    <n v="9205"/>
    <s v="AMER-2022-104689"/>
    <d v="2022-12-02T00:00:00"/>
    <n v="20221202"/>
    <s v="Diana Ince"/>
    <s v="United States"/>
    <s v="New York City"/>
    <s v="AMER"/>
    <s v="NAMER"/>
    <s v="Humana"/>
    <x v="63"/>
    <s v="Healthcare"/>
    <s v="Strategic"/>
    <s v="ChatBot Plugin"/>
    <s v="2M86D00RRY"/>
    <n v="23.04"/>
    <n v="8"/>
    <n v="0"/>
    <n v="6.9119999999999999"/>
    <x v="5"/>
    <n v="16.128"/>
    <n v="4.8384"/>
  </r>
  <r>
    <n v="9206"/>
    <s v="EMEA-2022-146423"/>
    <d v="2022-04-22T00:00:00"/>
    <n v="20220422"/>
    <s v="Rebecca May"/>
    <s v="Saudi Arabia"/>
    <s v="Jeddah"/>
    <s v="EMEA"/>
    <s v="MEA"/>
    <s v="Anthem"/>
    <x v="84"/>
    <s v="Healthcare"/>
    <s v="SMB"/>
    <s v="ChatBot Plugin"/>
    <s v="70II6QYV62"/>
    <n v="15.48"/>
    <n v="3"/>
    <n v="0"/>
    <n v="4.4892000000000003"/>
    <x v="25"/>
    <n v="10.9908"/>
    <n v="3.2972399999999999"/>
  </r>
  <r>
    <n v="9208"/>
    <s v="APJ-2023-140781"/>
    <d v="2023-08-04T00:00:00"/>
    <n v="20230804"/>
    <s v="Carolyn Parr"/>
    <s v="Australia"/>
    <s v="Geelong"/>
    <s v="APJ"/>
    <s v="ANZ"/>
    <s v="Valero Energy"/>
    <x v="37"/>
    <s v="Energy"/>
    <s v="SMB"/>
    <s v="Data Smasher"/>
    <s v="HVY5P418Z1"/>
    <n v="39.816000000000003"/>
    <n v="3"/>
    <n v="0.2"/>
    <n v="7.4654999999999996"/>
    <x v="43"/>
    <n v="32.350499999999997"/>
    <n v="9.7051499999999979"/>
  </r>
  <r>
    <n v="9209"/>
    <s v="AMER-2023-141747"/>
    <d v="2023-08-04T00:00:00"/>
    <n v="20230804"/>
    <s v="Madeleine Cameron"/>
    <s v="Canada"/>
    <s v="Toronto"/>
    <s v="AMER"/>
    <s v="NAMER"/>
    <s v="Marathon Petroleum"/>
    <x v="80"/>
    <s v="Energy"/>
    <s v="Strategic"/>
    <s v="Marketing Suite - Gold"/>
    <s v="XOM65SRJRZ"/>
    <n v="16.059999999999999"/>
    <n v="1"/>
    <n v="0"/>
    <n v="4.1756000000000002"/>
    <x v="43"/>
    <n v="11.884399999999999"/>
    <n v="3.5653199999999998"/>
  </r>
  <r>
    <n v="9210"/>
    <s v="EMEA-2023-142776"/>
    <d v="2023-12-12T00:00:00"/>
    <n v="20231212"/>
    <s v="Ella Paige"/>
    <s v="Netherlands"/>
    <s v="Amsterdam"/>
    <s v="EMEA"/>
    <s v="EU-WEST"/>
    <s v="McKesson"/>
    <x v="12"/>
    <s v="Consumer Products"/>
    <s v="Enterprise"/>
    <s v="SaaS Connector Pack - Gold"/>
    <s v="CAY8H4721Q"/>
    <n v="7.28"/>
    <n v="1"/>
    <n v="0"/>
    <n v="3.4944000000000002"/>
    <x v="22"/>
    <n v="3.7856000000000001"/>
    <n v="1.13568"/>
  </r>
  <r>
    <n v="9212"/>
    <s v="AMER-2021-167479"/>
    <d v="2021-03-14T00:00:00"/>
    <n v="20210314"/>
    <s v="Emma Greene"/>
    <s v="United States"/>
    <s v="Aurora"/>
    <s v="AMER"/>
    <s v="NAMER"/>
    <s v="FedEx"/>
    <x v="46"/>
    <s v="Transportation"/>
    <s v="SMB"/>
    <s v="Support"/>
    <s v="Y1J474LG44"/>
    <n v="19.440000000000001"/>
    <n v="3"/>
    <n v="0"/>
    <n v="9.3312000000000008"/>
    <x v="29"/>
    <n v="10.1088"/>
    <n v="3.0326400000000002"/>
  </r>
  <r>
    <n v="9213"/>
    <s v="AMER-2020-144071"/>
    <d v="2020-12-08T00:00:00"/>
    <n v="20201208"/>
    <s v="Fiona Piper"/>
    <s v="United States"/>
    <s v="Los Angeles"/>
    <s v="AMER"/>
    <s v="NAMER"/>
    <s v="Siemens"/>
    <x v="13"/>
    <s v="Manufacturing"/>
    <s v="Strategic"/>
    <s v="SaaS Connector Pack"/>
    <s v="CQGYB60UC6"/>
    <n v="39.880000000000003"/>
    <n v="2"/>
    <n v="0"/>
    <n v="11.166399999999999"/>
    <x v="20"/>
    <n v="28.7136"/>
    <n v="8.6140799999999995"/>
  </r>
  <r>
    <n v="9215"/>
    <s v="EMEA-2023-120908"/>
    <d v="2023-10-01T00:00:00"/>
    <n v="20231001"/>
    <s v="Emily Blake"/>
    <s v="France"/>
    <s v="Paris"/>
    <s v="EMEA"/>
    <s v="EU-WEST"/>
    <s v="Comcast"/>
    <x v="51"/>
    <s v="Communications"/>
    <s v="Strategic"/>
    <s v="FinanceHub"/>
    <s v="WUV0UVQVVG"/>
    <n v="20.664000000000001"/>
    <n v="7"/>
    <n v="0.2"/>
    <n v="6.9741"/>
    <x v="13"/>
    <n v="13.6899"/>
    <n v="4.1069699999999996"/>
  </r>
  <r>
    <n v="9216"/>
    <s v="AMER-2022-152646"/>
    <d v="2022-11-22T00:00:00"/>
    <n v="20221122"/>
    <s v="Stephanie Abraham"/>
    <s v="United States"/>
    <s v="New York City"/>
    <s v="AMER"/>
    <s v="NAMER"/>
    <s v="Huawei"/>
    <x v="93"/>
    <s v="Tech"/>
    <s v="Strategic"/>
    <s v="Support"/>
    <s v="B0RUGR0BOO"/>
    <n v="32.4"/>
    <n v="5"/>
    <n v="0"/>
    <n v="15.552"/>
    <x v="0"/>
    <n v="16.847999999999999"/>
    <n v="5.0543999999999993"/>
  </r>
  <r>
    <n v="9217"/>
    <s v="APJ-2023-103765"/>
    <d v="2023-11-25T00:00:00"/>
    <n v="20231125"/>
    <s v="Jessica Hughes"/>
    <s v="Japan"/>
    <s v="Chiba"/>
    <s v="APJ"/>
    <s v="JAPN"/>
    <s v="UnitedHealth Group"/>
    <x v="81"/>
    <s v="Healthcare"/>
    <s v="Strategic"/>
    <s v="OneView"/>
    <s v="VFK5ID78PY"/>
    <n v="13.762"/>
    <n v="1"/>
    <n v="0.8"/>
    <n v="-24.771599999999999"/>
    <x v="23"/>
    <n v="38.5336"/>
    <n v="11.560079999999999"/>
  </r>
  <r>
    <n v="9218"/>
    <s v="EMEA-2023-118157"/>
    <d v="2023-11-15T00:00:00"/>
    <n v="20231115"/>
    <s v="Donna Bailey"/>
    <s v="Luxembourg"/>
    <s v="Luxembourg"/>
    <s v="EMEA"/>
    <s v="EU-WEST"/>
    <s v="Exxon Mobil"/>
    <x v="83"/>
    <s v="Energy"/>
    <s v="Enterprise"/>
    <s v="SaaS Connector Pack - Gold"/>
    <s v="3E0FRCA367"/>
    <n v="15.28"/>
    <n v="2"/>
    <n v="0"/>
    <n v="7.4871999999999996"/>
    <x v="23"/>
    <n v="7.7927999999999997"/>
    <n v="2.3378399999999999"/>
  </r>
  <r>
    <n v="9219"/>
    <s v="EMEA-2021-164238"/>
    <d v="2021-08-16T00:00:00"/>
    <n v="20210816"/>
    <s v="Joan Ball"/>
    <s v="France"/>
    <s v="Paris"/>
    <s v="EMEA"/>
    <s v="EU-WEST"/>
    <s v="Enel"/>
    <x v="78"/>
    <s v="Energy"/>
    <s v="SMB"/>
    <s v="Marketing Suite - Gold"/>
    <s v="7OK6QAZT0Z"/>
    <n v="44.688000000000002"/>
    <n v="7"/>
    <n v="0.2"/>
    <n v="3.3515999999999999"/>
    <x v="37"/>
    <n v="41.336399999999998"/>
    <n v="12.400919999999999"/>
  </r>
  <r>
    <n v="9221"/>
    <s v="EMEA-2023-103212"/>
    <d v="2023-10-14T00:00:00"/>
    <n v="20231014"/>
    <s v="Olivia Hamilton"/>
    <s v="Czech Republic"/>
    <s v="Brno"/>
    <s v="EMEA"/>
    <s v="EU-EAST"/>
    <s v="State Farm Insurance Cos."/>
    <x v="50"/>
    <s v="Finance"/>
    <s v="SMB"/>
    <s v="FinanceHub"/>
    <s v="4DYXA75JL5"/>
    <n v="11.07"/>
    <n v="3"/>
    <n v="0"/>
    <n v="5.2028999999999996"/>
    <x v="13"/>
    <n v="5.8670999999999998"/>
    <n v="1.76013"/>
  </r>
  <r>
    <n v="9224"/>
    <s v="APJ-2023-121160"/>
    <d v="2023-11-05T00:00:00"/>
    <n v="20231105"/>
    <s v="Una Hudson"/>
    <s v="Japan"/>
    <s v="Hiroshima"/>
    <s v="APJ"/>
    <s v="JAPN"/>
    <s v="AT&amp;T"/>
    <x v="60"/>
    <s v="Communications"/>
    <s v="Enterprise"/>
    <s v="ContactMatcher"/>
    <s v="YZQ8IKL7WT"/>
    <n v="7.5359999999999996"/>
    <n v="6"/>
    <n v="0.8"/>
    <n v="-13.188000000000001"/>
    <x v="23"/>
    <n v="20.724"/>
    <n v="6.2172000000000001"/>
  </r>
  <r>
    <n v="9228"/>
    <s v="AMER-2023-140515"/>
    <d v="2023-03-20T00:00:00"/>
    <n v="20230320"/>
    <s v="Nicholas May"/>
    <s v="United States"/>
    <s v="New York City"/>
    <s v="AMER"/>
    <s v="NAMER"/>
    <s v="Amazon"/>
    <x v="44"/>
    <s v="Tech"/>
    <s v="Strategic"/>
    <s v="OneView"/>
    <s v="WILP58KWIO"/>
    <n v="381.36"/>
    <n v="7"/>
    <n v="0"/>
    <n v="106.7808"/>
    <x v="42"/>
    <n v="274.57920000000001"/>
    <n v="82.373760000000004"/>
  </r>
  <r>
    <n v="9229"/>
    <s v="AMER-2020-153619"/>
    <d v="2020-11-03T00:00:00"/>
    <n v="20201103"/>
    <s v="Liam Russell"/>
    <s v="United States"/>
    <s v="New York City"/>
    <s v="AMER"/>
    <s v="NAMER"/>
    <s v="Boeing"/>
    <x v="36"/>
    <s v="Manufacturing"/>
    <s v="Enterprise"/>
    <s v="ChatBot Plugin"/>
    <s v="OHUAI094SZ"/>
    <n v="6.72"/>
    <n v="4"/>
    <n v="0"/>
    <n v="3.36"/>
    <x v="7"/>
    <n v="3.36"/>
    <n v="1.008"/>
  </r>
  <r>
    <n v="9230"/>
    <s v="AMER-2023-133718"/>
    <d v="2023-07-24T00:00:00"/>
    <n v="20230724"/>
    <s v="Neil Gill"/>
    <s v="United States"/>
    <s v="New York City"/>
    <s v="AMER"/>
    <s v="NAMER"/>
    <s v="Intel"/>
    <x v="14"/>
    <s v="Tech"/>
    <s v="SMB"/>
    <s v="ContactMatcher"/>
    <s v="WD7II69O2R"/>
    <n v="15.192"/>
    <n v="3"/>
    <n v="0.2"/>
    <n v="5.5071000000000003"/>
    <x v="10"/>
    <n v="9.6848999999999901"/>
    <n v="2.9054699999999971"/>
  </r>
  <r>
    <n v="9232"/>
    <s v="AMER-2020-148383"/>
    <d v="2020-12-27T00:00:00"/>
    <n v="20201227"/>
    <s v="Simon Payne"/>
    <s v="Chile"/>
    <s v="Santiago"/>
    <s v="AMER"/>
    <s v="LATAM"/>
    <s v="Tyson Foods"/>
    <x v="31"/>
    <s v="Consumer Products"/>
    <s v="SMB"/>
    <s v="ContactMatcher"/>
    <s v="32A9029Q53"/>
    <n v="946.76400000000001"/>
    <n v="6"/>
    <n v="0.7"/>
    <n v="-694.29359999999997"/>
    <x v="20"/>
    <n v="1641.0576000000001"/>
    <n v="492.31727999999998"/>
  </r>
  <r>
    <n v="9233"/>
    <s v="AMER-2022-126732"/>
    <d v="2022-09-03T00:00:00"/>
    <n v="20220903"/>
    <s v="Matt Kelly"/>
    <s v="United States"/>
    <s v="New York City"/>
    <s v="AMER"/>
    <s v="NAMER"/>
    <s v="Alphabet"/>
    <x v="92"/>
    <s v="Tech"/>
    <s v="SMB"/>
    <s v="SaaS Connector Pack"/>
    <s v="7EK7D8EX4W"/>
    <n v="94.68"/>
    <n v="9"/>
    <n v="0"/>
    <n v="31.244399999999999"/>
    <x v="21"/>
    <n v="63.435600000000001"/>
    <n v="19.03068"/>
  </r>
  <r>
    <n v="9239"/>
    <s v="AMER-2023-138156"/>
    <d v="2023-02-12T00:00:00"/>
    <n v="20230212"/>
    <s v="Dominic Short"/>
    <s v="Mexico"/>
    <s v="Mexico City"/>
    <s v="AMER"/>
    <s v="LATAM"/>
    <s v="Mondelez International"/>
    <x v="25"/>
    <s v="Consumer Products"/>
    <s v="SMB"/>
    <s v="SaaS Connector Pack"/>
    <s v="QD1XZ84E3Y"/>
    <n v="147.56800000000001"/>
    <n v="2"/>
    <n v="0.2"/>
    <n v="-3.6892"/>
    <x v="31"/>
    <n v="151.25720000000001"/>
    <n v="45.377160000000003"/>
  </r>
  <r>
    <n v="9240"/>
    <s v="EMEA-2023-110310"/>
    <d v="2023-10-28T00:00:00"/>
    <n v="20231028"/>
    <s v="Jessica Langdon"/>
    <s v="Germany"/>
    <s v="Munich"/>
    <s v="EMEA"/>
    <s v="EU-WEST"/>
    <s v="Allianz"/>
    <x v="65"/>
    <s v="Finance"/>
    <s v="Strategic"/>
    <s v="Support"/>
    <s v="B05IYCJB1T"/>
    <n v="56.783999999999999"/>
    <n v="7"/>
    <n v="0.2"/>
    <n v="20.584199999999999"/>
    <x v="13"/>
    <n v="36.199799999999897"/>
    <n v="10.859939999999968"/>
  </r>
  <r>
    <n v="9243"/>
    <s v="AMER-2020-113271"/>
    <d v="2020-07-09T00:00:00"/>
    <n v="20200709"/>
    <s v="Sam Carr"/>
    <s v="United States"/>
    <s v="Los Angeles"/>
    <s v="AMER"/>
    <s v="NAMER"/>
    <s v="Walmart"/>
    <x v="41"/>
    <s v="Retail"/>
    <s v="Enterprise"/>
    <s v="ContactMatcher"/>
    <s v="CZ6XF59VXU"/>
    <n v="14.304"/>
    <n v="6"/>
    <n v="0.2"/>
    <n v="4.6487999999999996"/>
    <x v="39"/>
    <n v="9.6552000000000007"/>
    <n v="2.89656"/>
  </r>
  <r>
    <n v="9247"/>
    <s v="AMER-2023-130106"/>
    <d v="2023-05-23T00:00:00"/>
    <n v="20230523"/>
    <s v="Ian Jones"/>
    <s v="United States"/>
    <s v="Los Angeles"/>
    <s v="AMER"/>
    <s v="NAMER"/>
    <s v="Intel"/>
    <x v="14"/>
    <s v="Tech"/>
    <s v="Enterprise"/>
    <s v="ChatBot Plugin"/>
    <s v="VSFFKIHCCC"/>
    <n v="9.84"/>
    <n v="3"/>
    <n v="0"/>
    <n v="2.8536000000000001"/>
    <x v="24"/>
    <n v="6.9863999999999997"/>
    <n v="2.09592"/>
  </r>
  <r>
    <n v="9249"/>
    <s v="EMEA-2022-127761"/>
    <d v="2022-11-11T00:00:00"/>
    <n v="20221111"/>
    <s v="Luke Davidson"/>
    <s v="United Kingdom"/>
    <s v="London"/>
    <s v="EMEA"/>
    <s v="UKIR"/>
    <s v="Ford Motor"/>
    <x v="72"/>
    <s v="Manufacturing"/>
    <s v="SMB"/>
    <s v="ContactMatcher"/>
    <s v="XOZZQAFS0A"/>
    <n v="3.64"/>
    <n v="1"/>
    <n v="0.2"/>
    <n v="1.365"/>
    <x v="0"/>
    <n v="2.2749999999999999"/>
    <n v="0.6825"/>
  </r>
  <r>
    <n v="9251"/>
    <s v="EMEA-2022-105354"/>
    <d v="2022-12-03T00:00:00"/>
    <n v="20221203"/>
    <s v="Diana Black"/>
    <s v="Netherlands"/>
    <s v="Amsterdam"/>
    <s v="EMEA"/>
    <s v="EU-WEST"/>
    <s v="Allstate"/>
    <x v="61"/>
    <s v="Finance"/>
    <s v="Strategic"/>
    <s v="ContactMatcher"/>
    <s v="3DLTYF77CL"/>
    <n v="115.84"/>
    <n v="8"/>
    <n v="0"/>
    <n v="54.444800000000001"/>
    <x v="5"/>
    <n v="61.395200000000003"/>
    <n v="18.418559999999999"/>
  </r>
  <r>
    <n v="9252"/>
    <s v="AMER-2023-155712"/>
    <d v="2023-03-03T00:00:00"/>
    <n v="20230303"/>
    <s v="Irene Lambert"/>
    <s v="United States"/>
    <s v="New York City"/>
    <s v="AMER"/>
    <s v="NAMER"/>
    <s v="Banco Santander"/>
    <x v="17"/>
    <s v="Finance"/>
    <s v="Strategic"/>
    <s v="ContactMatcher"/>
    <s v="CLF3CK9LT8"/>
    <n v="107.648"/>
    <n v="2"/>
    <n v="0.2"/>
    <n v="33.64"/>
    <x v="42"/>
    <n v="74.007999999999996"/>
    <n v="22.202399999999997"/>
  </r>
  <r>
    <n v="9253"/>
    <s v="EMEA-2023-102309"/>
    <d v="2023-09-24T00:00:00"/>
    <n v="20230924"/>
    <s v="Nathan Lambert"/>
    <s v="United Arab Emirates"/>
    <s v="Dubai"/>
    <s v="EMEA"/>
    <s v="MEA"/>
    <s v="Prudential Financial"/>
    <x v="43"/>
    <s v="Finance"/>
    <s v="SMB"/>
    <s v="Data Smasher"/>
    <s v="LP5LQBCORE"/>
    <n v="199.95"/>
    <n v="5"/>
    <n v="0"/>
    <n v="63.984000000000002"/>
    <x v="15"/>
    <n v="135.96599999999901"/>
    <n v="40.789799999999701"/>
  </r>
  <r>
    <n v="9255"/>
    <s v="EMEA-2020-168368"/>
    <d v="2020-02-12T00:00:00"/>
    <n v="20200212"/>
    <s v="William Robertson"/>
    <s v="Poland"/>
    <s v="Krakow"/>
    <s v="EMEA"/>
    <s v="EU-WEST"/>
    <s v="General Electric"/>
    <x v="89"/>
    <s v="Finance"/>
    <s v="SMB"/>
    <s v="FinanceHub"/>
    <s v="A32RX80TZ2"/>
    <n v="60.89"/>
    <n v="1"/>
    <n v="0"/>
    <n v="15.2225"/>
    <x v="45"/>
    <n v="45.667499999999997"/>
    <n v="13.700249999999999"/>
  </r>
  <r>
    <n v="9261"/>
    <s v="EMEA-2023-167976"/>
    <d v="2023-11-12T00:00:00"/>
    <n v="20231112"/>
    <s v="Pippa Morrison"/>
    <s v="Croatia"/>
    <s v="Zagreb"/>
    <s v="EMEA"/>
    <s v="EU-WEST"/>
    <s v="Sysco"/>
    <x v="79"/>
    <s v="Consumer Products"/>
    <s v="SMB"/>
    <s v="Support"/>
    <s v="BTLHXO18C1"/>
    <n v="25.5"/>
    <n v="3"/>
    <n v="0"/>
    <n v="6.63"/>
    <x v="23"/>
    <n v="18.87"/>
    <n v="5.6610000000000005"/>
  </r>
  <r>
    <n v="9262"/>
    <s v="AMER-2023-111388"/>
    <d v="2023-09-03T00:00:00"/>
    <n v="20230903"/>
    <s v="Molly Watson"/>
    <s v="Canada"/>
    <s v="Toronto"/>
    <s v="AMER"/>
    <s v="NAMER"/>
    <s v="Philip Morris International"/>
    <x v="39"/>
    <s v="Consumer Products"/>
    <s v="Enterprise"/>
    <s v="FinanceHub"/>
    <s v="5YF4YGXZEL"/>
    <n v="215.976"/>
    <n v="3"/>
    <n v="0.2"/>
    <n v="-2.6997"/>
    <x v="15"/>
    <n v="218.67570000000001"/>
    <n v="65.602710000000002"/>
  </r>
  <r>
    <n v="9263"/>
    <s v="AMER-2021-124499"/>
    <d v="2021-10-09T00:00:00"/>
    <n v="20211009"/>
    <s v="Elizabeth Hughes"/>
    <s v="Brazil"/>
    <s v="SÃ£o Paulo"/>
    <s v="AMER"/>
    <s v="LATAM"/>
    <s v="Enel"/>
    <x v="78"/>
    <s v="Energy"/>
    <s v="SMB"/>
    <s v="FinanceHub"/>
    <s v="LJQXQLXR1Y"/>
    <n v="389.97"/>
    <n v="3"/>
    <n v="0"/>
    <n v="35.097299999999997"/>
    <x v="2"/>
    <n v="354.87270000000001"/>
    <n v="106.46181"/>
  </r>
  <r>
    <n v="9265"/>
    <s v="EMEA-2023-128118"/>
    <d v="2023-11-25T00:00:00"/>
    <n v="20231125"/>
    <s v="Sam Alsop"/>
    <s v="South Africa"/>
    <s v="Cape Town"/>
    <s v="EMEA"/>
    <s v="MEA"/>
    <s v="Petrobras"/>
    <x v="85"/>
    <s v="Energy"/>
    <s v="Strategic"/>
    <s v="ContactMatcher"/>
    <s v="M9Y9FJLVOF"/>
    <n v="11.673"/>
    <n v="3"/>
    <n v="0.7"/>
    <n v="-7.782"/>
    <x v="23"/>
    <n v="19.454999999999998"/>
    <n v="5.8364999999999991"/>
  </r>
  <r>
    <n v="9267"/>
    <s v="EMEA-2020-125759"/>
    <d v="2020-02-09T00:00:00"/>
    <n v="20200209"/>
    <s v="Boris Underwood"/>
    <s v="Israel"/>
    <s v="Tel Aviv"/>
    <s v="EMEA"/>
    <s v="EU-EAST"/>
    <s v="Itochu"/>
    <x v="33"/>
    <s v="Finance"/>
    <s v="Enterprise"/>
    <s v="SaaS Connector Pack"/>
    <s v="4Z8KR1ZPLK"/>
    <n v="14.56"/>
    <n v="2"/>
    <n v="0"/>
    <n v="5.5327999999999999"/>
    <x v="45"/>
    <n v="9.0272000000000006"/>
    <n v="2.7081599999999999"/>
  </r>
  <r>
    <n v="9268"/>
    <s v="EMEA-2021-151869"/>
    <d v="2021-09-25T00:00:00"/>
    <n v="20210925"/>
    <s v="Colin Morgan"/>
    <s v="United Kingdom"/>
    <s v="Birmingham"/>
    <s v="EMEA"/>
    <s v="UKIR"/>
    <s v="Boeing"/>
    <x v="36"/>
    <s v="Manufacturing"/>
    <s v="SMB"/>
    <s v="FinanceHub"/>
    <s v="2UA15CV3MS"/>
    <n v="102.58199999999999"/>
    <n v="1"/>
    <n v="0.1"/>
    <n v="6.8388"/>
    <x v="11"/>
    <n v="95.743199999999902"/>
    <n v="28.722959999999969"/>
  </r>
  <r>
    <n v="9270"/>
    <s v="EMEA-2023-102183"/>
    <d v="2023-08-22T00:00:00"/>
    <n v="20230822"/>
    <s v="Claire Welch"/>
    <s v="United Kingdom"/>
    <s v="London"/>
    <s v="EMEA"/>
    <s v="UKIR"/>
    <s v="Toyota Motor"/>
    <x v="7"/>
    <s v="Manufacturing"/>
    <s v="SMB"/>
    <s v="ContactMatcher"/>
    <s v="HFAY5490XX"/>
    <n v="32.088000000000001"/>
    <n v="7"/>
    <n v="0.2"/>
    <n v="11.2308"/>
    <x v="43"/>
    <n v="20.857199999999999"/>
    <n v="6.2571599999999998"/>
  </r>
  <r>
    <n v="9272"/>
    <s v="EMEA-2022-100510"/>
    <d v="2022-05-13T00:00:00"/>
    <n v="20220513"/>
    <s v="Paul Martin"/>
    <s v="United Kingdom"/>
    <s v="London"/>
    <s v="EMEA"/>
    <s v="UKIR"/>
    <s v="BNP Paribas"/>
    <x v="3"/>
    <s v="Finance"/>
    <s v="Strategic"/>
    <s v="SaaS Connector Pack"/>
    <s v="M2CZXVXAMR"/>
    <n v="10.02"/>
    <n v="3"/>
    <n v="0"/>
    <n v="4.4088000000000003"/>
    <x v="35"/>
    <n v="5.6111999999999904"/>
    <n v="1.6833599999999971"/>
  </r>
  <r>
    <n v="9274"/>
    <s v="EMEA-2023-146983"/>
    <d v="2023-09-03T00:00:00"/>
    <n v="20230903"/>
    <s v="Joanne Robertson"/>
    <s v="Ireland"/>
    <s v="Dublin"/>
    <s v="EMEA"/>
    <s v="UKIR"/>
    <s v="Ford Motor"/>
    <x v="72"/>
    <s v="Manufacturing"/>
    <s v="SMB"/>
    <s v="ContactMatcher"/>
    <s v="CA8MFFY5RA"/>
    <n v="1577.94"/>
    <n v="3"/>
    <n v="0"/>
    <n v="757.41120000000001"/>
    <x v="15"/>
    <n v="820.52880000000005"/>
    <n v="246.15863999999999"/>
  </r>
  <r>
    <n v="9275"/>
    <s v="APJ-2020-134054"/>
    <d v="2020-10-10T00:00:00"/>
    <n v="20201010"/>
    <s v="Julian Glover"/>
    <s v="New Zealand"/>
    <s v="Auckland"/>
    <s v="APJ"/>
    <s v="ANZ"/>
    <s v="Fannie Mae"/>
    <x v="27"/>
    <s v="Finance"/>
    <s v="Strategic"/>
    <s v="ChatBot Plugin"/>
    <s v="K0TLS7B869"/>
    <n v="255.85"/>
    <n v="7"/>
    <n v="0"/>
    <n v="112.574"/>
    <x v="18"/>
    <n v="143.27600000000001"/>
    <n v="42.982800000000005"/>
  </r>
  <r>
    <n v="9276"/>
    <s v="EMEA-2022-113236"/>
    <d v="2022-05-27T00:00:00"/>
    <n v="20220527"/>
    <s v="Julian Langdon"/>
    <s v="Germany"/>
    <s v="Munich"/>
    <s v="EMEA"/>
    <s v="EU-WEST"/>
    <s v="BMW"/>
    <x v="62"/>
    <s v="Manufacturing"/>
    <s v="Strategic"/>
    <s v="Marketing Suite - Gold"/>
    <s v="9C8DBUJGS8"/>
    <n v="184.70400000000001"/>
    <n v="6"/>
    <n v="0.2"/>
    <n v="13.8528"/>
    <x v="35"/>
    <n v="170.85120000000001"/>
    <n v="51.255360000000003"/>
  </r>
  <r>
    <n v="9278"/>
    <s v="EMEA-2023-122539"/>
    <d v="2023-12-02T00:00:00"/>
    <n v="20231202"/>
    <s v="Emily Ball"/>
    <s v="France"/>
    <s v="Paris"/>
    <s v="EMEA"/>
    <s v="EU-WEST"/>
    <s v="Comcast"/>
    <x v="51"/>
    <s v="Communications"/>
    <s v="SMB"/>
    <s v="FinanceHub"/>
    <s v="5S4M14PGS2"/>
    <n v="15.936"/>
    <n v="4"/>
    <n v="0.2"/>
    <n v="5.1791999999999998"/>
    <x v="22"/>
    <n v="10.7568"/>
    <n v="3.2270400000000001"/>
  </r>
  <r>
    <n v="9281"/>
    <s v="AMER-2022-166772"/>
    <d v="2022-09-21T00:00:00"/>
    <n v="20220921"/>
    <s v="Chloe White"/>
    <s v="Canada"/>
    <s v="Toronto"/>
    <s v="AMER"/>
    <s v="NAMER"/>
    <s v="Marathon Petroleum"/>
    <x v="80"/>
    <s v="Energy"/>
    <s v="Enterprise"/>
    <s v="Marketing Suite"/>
    <s v="9OFUJ7PI8I"/>
    <n v="163.88"/>
    <n v="2"/>
    <n v="0"/>
    <n v="40.97"/>
    <x v="21"/>
    <n v="122.91"/>
    <n v="36.872999999999998"/>
  </r>
  <r>
    <n v="9282"/>
    <s v="EMEA-2023-152898"/>
    <d v="2023-09-12T00:00:00"/>
    <n v="20230912"/>
    <s v="Kevin Vaughan"/>
    <s v="Spain"/>
    <s v="Murcia"/>
    <s v="EMEA"/>
    <s v="EU-WEST"/>
    <s v="Tyson Foods"/>
    <x v="31"/>
    <s v="Consumer Products"/>
    <s v="SMB"/>
    <s v="OneView"/>
    <s v="3NO163F6EW"/>
    <n v="67.900000000000006"/>
    <n v="5"/>
    <n v="0"/>
    <n v="20.37"/>
    <x v="15"/>
    <n v="47.53"/>
    <n v="14.259"/>
  </r>
  <r>
    <n v="9283"/>
    <s v="EMEA-2022-160486"/>
    <d v="2022-12-31T00:00:00"/>
    <n v="20221231"/>
    <s v="Keith Morrison"/>
    <s v="Germany"/>
    <s v="Cologne"/>
    <s v="EMEA"/>
    <s v="EU-WEST"/>
    <s v="Aetna"/>
    <x v="28"/>
    <s v="Healthcare"/>
    <s v="SMB"/>
    <s v="Support"/>
    <s v="I6LHFUEJEY"/>
    <n v="72.224000000000004"/>
    <n v="4"/>
    <n v="0.2"/>
    <n v="25.278400000000001"/>
    <x v="5"/>
    <n v="46.945599999999999"/>
    <n v="14.083679999999999"/>
  </r>
  <r>
    <n v="9284"/>
    <s v="EMEA-2023-102218"/>
    <d v="2023-09-03T00:00:00"/>
    <n v="20230903"/>
    <s v="Caroline Gibson"/>
    <s v="Russia"/>
    <s v="Nizhny Novogorod"/>
    <s v="EMEA"/>
    <s v="EU-EAST"/>
    <s v="Allianz"/>
    <x v="65"/>
    <s v="Finance"/>
    <s v="SMB"/>
    <s v="FinanceHub"/>
    <s v="TWT7M3PAI0"/>
    <n v="11.696"/>
    <n v="2"/>
    <n v="0.2"/>
    <n v="3.9474"/>
    <x v="15"/>
    <n v="7.7485999999999997"/>
    <n v="2.3245799999999996"/>
  </r>
  <r>
    <n v="9285"/>
    <s v="EMEA-2020-161032"/>
    <d v="2020-11-18T00:00:00"/>
    <n v="20201118"/>
    <s v="Julian Nash"/>
    <s v="Italy"/>
    <s v="Rome"/>
    <s v="EMEA"/>
    <s v="EU"/>
    <s v="Amazon"/>
    <x v="44"/>
    <s v="Tech"/>
    <s v="Strategic"/>
    <s v="FinanceHub"/>
    <s v="9PM60RI57T"/>
    <n v="392.94"/>
    <n v="3"/>
    <n v="0"/>
    <n v="43.223399999999998"/>
    <x v="7"/>
    <n v="349.716599999999"/>
    <n v="104.9149799999997"/>
  </r>
  <r>
    <n v="9286"/>
    <s v="EMEA-2021-102778"/>
    <d v="2021-11-21T00:00:00"/>
    <n v="20211121"/>
    <s v="Grace Butler"/>
    <s v="Sweden"/>
    <s v="Gothenburg"/>
    <s v="EMEA"/>
    <s v="NOR"/>
    <s v="Mondelez International"/>
    <x v="25"/>
    <s v="Consumer Products"/>
    <s v="SMB"/>
    <s v="SaaS Connector Pack"/>
    <s v="H9LBFVH1CH"/>
    <n v="18.175999999999998"/>
    <n v="1"/>
    <n v="0.2"/>
    <n v="4.7712000000000003"/>
    <x v="6"/>
    <n v="13.4047999999999"/>
    <n v="4.0214399999999699"/>
  </r>
  <r>
    <n v="9287"/>
    <s v="APJ-2023-154011"/>
    <d v="2023-06-20T00:00:00"/>
    <n v="20230620"/>
    <s v="Audrey Young"/>
    <s v="Japan"/>
    <s v="Aichi"/>
    <s v="APJ"/>
    <s v="JAPN"/>
    <s v="Kroger"/>
    <x v="57"/>
    <s v="Retail"/>
    <s v="Enterprise"/>
    <s v="ContactMatcher"/>
    <s v="535JRJJC5F"/>
    <n v="6.8879999999999999"/>
    <n v="3"/>
    <n v="0.8"/>
    <n v="-11.020799999999999"/>
    <x v="27"/>
    <n v="17.908799999999999"/>
    <n v="5.3726399999999996"/>
  </r>
  <r>
    <n v="9289"/>
    <s v="EMEA-2023-165456"/>
    <d v="2023-12-01T00:00:00"/>
    <n v="20231201"/>
    <s v="Sue Miller"/>
    <s v="France"/>
    <s v="Paris"/>
    <s v="EMEA"/>
    <s v="EU-WEST"/>
    <s v="Cisco Systems"/>
    <x v="42"/>
    <s v="Tech"/>
    <s v="SMB"/>
    <s v="FinanceHub"/>
    <s v="B5A4B9R23C"/>
    <n v="1079.316"/>
    <n v="6"/>
    <n v="0.3"/>
    <n v="-15.418799999999999"/>
    <x v="22"/>
    <n v="1094.7348"/>
    <n v="328.42043999999999"/>
  </r>
  <r>
    <n v="9290"/>
    <s v="AMER-2020-111857"/>
    <d v="2020-04-23T00:00:00"/>
    <n v="20200423"/>
    <s v="Boris Underwood"/>
    <s v="United States"/>
    <s v="Los Angeles"/>
    <s v="AMER"/>
    <s v="NAMER"/>
    <s v="Itochu"/>
    <x v="33"/>
    <s v="Finance"/>
    <s v="Enterprise"/>
    <s v="Support"/>
    <s v="GUJAXXIC59"/>
    <n v="48.91"/>
    <n v="1"/>
    <n v="0"/>
    <n v="22.9877"/>
    <x v="41"/>
    <n v="25.9222999999999"/>
    <n v="7.7766899999999701"/>
  </r>
  <r>
    <n v="9291"/>
    <s v="APJ-2020-163650"/>
    <d v="2020-09-23T00:00:00"/>
    <n v="20200923"/>
    <s v="Caroline Smith"/>
    <s v="Philippines"/>
    <s v="Davao City"/>
    <s v="APJ"/>
    <s v="APAC"/>
    <s v="J.P. Morgan Chase &amp; Co."/>
    <x v="56"/>
    <s v="Finance"/>
    <s v="SMB"/>
    <s v="ChatBot Plugin"/>
    <s v="BQWDEX6LWD"/>
    <n v="9.84"/>
    <n v="3"/>
    <n v="0"/>
    <n v="2.8536000000000001"/>
    <x v="30"/>
    <n v="6.9863999999999997"/>
    <n v="2.09592"/>
  </r>
  <r>
    <n v="9293"/>
    <s v="APJ-2023-124114"/>
    <d v="2023-03-03T00:00:00"/>
    <n v="20230303"/>
    <s v="Claire Carr"/>
    <s v="Japan"/>
    <s v="Kyoto"/>
    <s v="APJ"/>
    <s v="JAPN"/>
    <s v="Caterpillar"/>
    <x v="95"/>
    <s v="Manufacturing"/>
    <s v="Strategic"/>
    <s v="ContactMatcher"/>
    <s v="VVM14JMRJK"/>
    <n v="0.55600000000000005"/>
    <n v="1"/>
    <n v="0.8"/>
    <n v="-0.94520000000000004"/>
    <x v="42"/>
    <n v="1.5012000000000001"/>
    <n v="0.45035999999999998"/>
  </r>
  <r>
    <n v="9294"/>
    <s v="APJ-2023-116505"/>
    <d v="2023-11-18T00:00:00"/>
    <n v="20231118"/>
    <s v="Sue Miller"/>
    <s v="China"/>
    <s v="Chengdu"/>
    <s v="APJ"/>
    <s v="APAC"/>
    <s v="Cisco Systems"/>
    <x v="42"/>
    <s v="Tech"/>
    <s v="SMB"/>
    <s v="ContactMatcher"/>
    <s v="CCE38P6F8R"/>
    <n v="43.8"/>
    <n v="6"/>
    <n v="0"/>
    <n v="20.585999999999999"/>
    <x v="23"/>
    <n v="23.213999999999999"/>
    <n v="6.9641999999999991"/>
  </r>
  <r>
    <n v="9295"/>
    <s v="AMER-2023-161340"/>
    <d v="2023-05-29T00:00:00"/>
    <n v="20230529"/>
    <s v="Kimberly North"/>
    <s v="Mexico"/>
    <s v="Tijuana"/>
    <s v="AMER"/>
    <s v="LATAM"/>
    <s v="Carrefour"/>
    <x v="10"/>
    <s v="Retail"/>
    <s v="Strategic"/>
    <s v="Support"/>
    <s v="72FYX898FU"/>
    <n v="13.872"/>
    <n v="3"/>
    <n v="0.2"/>
    <n v="5.0286"/>
    <x v="24"/>
    <n v="8.8433999999999902"/>
    <n v="2.653019999999997"/>
  </r>
  <r>
    <n v="9297"/>
    <s v="APJ-2021-163433"/>
    <d v="2021-04-18T00:00:00"/>
    <n v="20210418"/>
    <s v="Irene Duncan"/>
    <s v="Japan"/>
    <s v="Sapporo"/>
    <s v="APJ"/>
    <s v="JAPN"/>
    <s v="Comcast"/>
    <x v="51"/>
    <s v="Communications"/>
    <s v="Strategic"/>
    <s v="Data Smasher"/>
    <s v="38S5Y7MG5K"/>
    <n v="41.423999999999999"/>
    <n v="2"/>
    <n v="0.2"/>
    <n v="8.2848000000000006"/>
    <x v="19"/>
    <n v="33.139200000000002"/>
    <n v="9.9417600000000004"/>
  </r>
  <r>
    <n v="9306"/>
    <s v="APJ-2021-137603"/>
    <d v="2021-09-19T00:00:00"/>
    <n v="20210919"/>
    <s v="Lily Blake"/>
    <s v="New Zealand"/>
    <s v="Wellington"/>
    <s v="APJ"/>
    <s v="ANZ"/>
    <s v="Intel"/>
    <x v="14"/>
    <s v="Tech"/>
    <s v="Enterprise"/>
    <s v="ChatBot Plugin"/>
    <s v="SGM343VZGB"/>
    <n v="8.4"/>
    <n v="5"/>
    <n v="0"/>
    <n v="2.1840000000000002"/>
    <x v="11"/>
    <n v="6.2160000000000002"/>
    <n v="1.8648"/>
  </r>
  <r>
    <n v="9307"/>
    <s v="AMER-2020-128237"/>
    <d v="2020-03-25T00:00:00"/>
    <n v="20200325"/>
    <s v="Ian Ross"/>
    <s v="United States"/>
    <s v="Los Angeles"/>
    <s v="AMER"/>
    <s v="NAMER"/>
    <s v="Procter &amp; Gamble"/>
    <x v="16"/>
    <s v="Consumer Products"/>
    <s v="SMB"/>
    <s v="ChatBot Plugin"/>
    <s v="K83WF0C73L"/>
    <n v="6.56"/>
    <n v="2"/>
    <n v="0"/>
    <n v="1.9024000000000001"/>
    <x v="34"/>
    <n v="4.6575999999999897"/>
    <n v="1.397279999999997"/>
  </r>
  <r>
    <n v="9311"/>
    <s v="EMEA-2022-102141"/>
    <d v="2022-08-27T00:00:00"/>
    <n v="20220827"/>
    <s v="Irene Lambert"/>
    <s v="United Kingdom"/>
    <s v="London"/>
    <s v="EMEA"/>
    <s v="UKIR"/>
    <s v="Banco Santander"/>
    <x v="17"/>
    <s v="Finance"/>
    <s v="Strategic"/>
    <s v="ContactMatcher"/>
    <s v="ZIKNRB9ZQC"/>
    <n v="146.68799999999999"/>
    <n v="8"/>
    <n v="0.2"/>
    <n v="45.84"/>
    <x v="28"/>
    <n v="100.847999999999"/>
    <n v="30.254399999999698"/>
  </r>
  <r>
    <n v="9312"/>
    <s v="APJ-2023-148642"/>
    <d v="2023-03-07T00:00:00"/>
    <n v="20230307"/>
    <s v="Rose Smith"/>
    <s v="Japan"/>
    <s v="Aichi"/>
    <s v="APJ"/>
    <s v="JAPN"/>
    <s v="Itochu"/>
    <x v="33"/>
    <s v="Finance"/>
    <s v="SMB"/>
    <s v="FinanceHub"/>
    <s v="L4G1AXT7P0"/>
    <n v="4.9279999999999999"/>
    <n v="2"/>
    <n v="0.2"/>
    <n v="1.7248000000000001"/>
    <x v="42"/>
    <n v="3.2031999999999998"/>
    <n v="0.96095999999999993"/>
  </r>
  <r>
    <n v="9314"/>
    <s v="AMER-2021-111948"/>
    <d v="2021-11-11T00:00:00"/>
    <n v="20211111"/>
    <s v="Isaac Hart"/>
    <s v="Brazil"/>
    <s v="SÃ£o Paulo"/>
    <s v="AMER"/>
    <s v="LATAM"/>
    <s v="China National Petroleum"/>
    <x v="74"/>
    <s v="Energy"/>
    <s v="Strategic"/>
    <s v="Marketing Suite - Gold"/>
    <s v="3GOVGC0H1E"/>
    <n v="418.32"/>
    <n v="7"/>
    <n v="0"/>
    <n v="117.1296"/>
    <x v="6"/>
    <n v="301.19040000000001"/>
    <n v="90.357119999999995"/>
  </r>
  <r>
    <n v="9316"/>
    <s v="EMEA-2022-161907"/>
    <d v="2022-04-06T00:00:00"/>
    <n v="20220406"/>
    <s v="Blake Jackson"/>
    <s v="France"/>
    <s v="Paris"/>
    <s v="EMEA"/>
    <s v="EU-WEST"/>
    <s v="Itochu"/>
    <x v="33"/>
    <s v="Finance"/>
    <s v="SMB"/>
    <s v="Site Analytics"/>
    <s v="6G9ATP0BBB"/>
    <n v="118.782"/>
    <n v="3"/>
    <n v="0.4"/>
    <n v="-27.715800000000002"/>
    <x v="25"/>
    <n v="146.49779999999899"/>
    <n v="43.949339999999694"/>
  </r>
  <r>
    <n v="9318"/>
    <s v="APJ-2023-124940"/>
    <d v="2023-02-22T00:00:00"/>
    <n v="20230222"/>
    <s v="Audrey Hardacre"/>
    <s v="Japan"/>
    <s v="Kyoto"/>
    <s v="APJ"/>
    <s v="JAPN"/>
    <s v="Trafigura Group"/>
    <x v="40"/>
    <s v="Finance"/>
    <s v="SMB"/>
    <s v="Data Smasher"/>
    <s v="UOHNIGYNGK"/>
    <n v="47.904000000000003"/>
    <n v="1"/>
    <n v="0.2"/>
    <n v="-2.9940000000000002"/>
    <x v="31"/>
    <n v="50.898000000000003"/>
    <n v="15.269400000000001"/>
  </r>
  <r>
    <n v="9319"/>
    <s v="EMEA-2023-108343"/>
    <d v="2023-07-21T00:00:00"/>
    <n v="20230721"/>
    <s v="Peter Hart"/>
    <s v="United Kingdom"/>
    <s v="London"/>
    <s v="EMEA"/>
    <s v="UKIR"/>
    <s v="Valero Energy"/>
    <x v="37"/>
    <s v="Energy"/>
    <s v="Strategic"/>
    <s v="Support"/>
    <s v="HWSLA75FMQ"/>
    <n v="13.36"/>
    <n v="2"/>
    <n v="0"/>
    <n v="6.4127999999999998"/>
    <x v="10"/>
    <n v="6.9471999999999996"/>
    <n v="2.0841599999999998"/>
  </r>
  <r>
    <n v="9322"/>
    <s v="APJ-2022-111563"/>
    <d v="2022-11-05T00:00:00"/>
    <n v="20221105"/>
    <s v="Sue Ince"/>
    <s v="Japan"/>
    <s v="Tokyo"/>
    <s v="APJ"/>
    <s v="JAPN"/>
    <s v="Wells Fargo"/>
    <x v="9"/>
    <s v="Finance"/>
    <s v="SMB"/>
    <s v="SaaS Connector Pack"/>
    <s v="WDO4VANICA"/>
    <n v="11.375999999999999"/>
    <n v="3"/>
    <n v="0.6"/>
    <n v="-5.6879999999999997"/>
    <x v="0"/>
    <n v="17.064"/>
    <n v="5.1192000000000002"/>
  </r>
  <r>
    <n v="9324"/>
    <s v="AMER-2023-121853"/>
    <d v="2023-09-24T00:00:00"/>
    <n v="20230924"/>
    <s v="Keith Randall"/>
    <s v="United States"/>
    <s v="New York City"/>
    <s v="AMER"/>
    <s v="NAMER"/>
    <s v="Johnson &amp; Johnson"/>
    <x v="53"/>
    <s v="Healthcare"/>
    <s v="SMB"/>
    <s v="Support"/>
    <s v="JRG7LCNQYP"/>
    <n v="211.04"/>
    <n v="8"/>
    <n v="0"/>
    <n v="97.078400000000002"/>
    <x v="15"/>
    <n v="113.961599999999"/>
    <n v="34.1884799999997"/>
  </r>
  <r>
    <n v="9327"/>
    <s v="AMER-2023-130687"/>
    <d v="2023-09-08T00:00:00"/>
    <n v="20230908"/>
    <s v="Adam Manning"/>
    <s v="Canada"/>
    <s v="Montreal"/>
    <s v="AMER"/>
    <s v="NAMER"/>
    <s v="Amazon"/>
    <x v="44"/>
    <s v="Tech"/>
    <s v="SMB"/>
    <s v="SaaS Connector Pack"/>
    <s v="5ZM9KY8EB3"/>
    <n v="80.959999999999994"/>
    <n v="4"/>
    <n v="0"/>
    <n v="34.812800000000003"/>
    <x v="15"/>
    <n v="46.147199999999899"/>
    <n v="13.844159999999968"/>
  </r>
  <r>
    <n v="9330"/>
    <s v="AMER-2021-164497"/>
    <d v="2021-11-28T00:00:00"/>
    <n v="20211128"/>
    <s v="James Harris"/>
    <s v="United States"/>
    <s v="Los Angeles"/>
    <s v="AMER"/>
    <s v="NAMER"/>
    <s v="Airbus"/>
    <x v="68"/>
    <s v="Manufacturing"/>
    <s v="SMB"/>
    <s v="OneView"/>
    <s v="OQ1ETBQBS8"/>
    <n v="45.28"/>
    <n v="4"/>
    <n v="0"/>
    <n v="15.395200000000001"/>
    <x v="6"/>
    <n v="29.884799999999998"/>
    <n v="8.9654399999999992"/>
  </r>
  <r>
    <n v="9331"/>
    <s v="EMEA-2021-153283"/>
    <d v="2021-11-12T00:00:00"/>
    <n v="20211112"/>
    <s v="Jennifer Watson"/>
    <s v="United Kingdom"/>
    <s v="London"/>
    <s v="EMEA"/>
    <s v="UKIR"/>
    <s v="PepsiCo"/>
    <x v="88"/>
    <s v="Consumer Products"/>
    <s v="SMB"/>
    <s v="SaaS Connector Pack - Gold"/>
    <s v="T2W99AD75M"/>
    <n v="15.56"/>
    <n v="2"/>
    <n v="0"/>
    <n v="7.3132000000000001"/>
    <x v="6"/>
    <n v="8.2468000000000004"/>
    <n v="2.47404"/>
  </r>
  <r>
    <n v="9332"/>
    <s v="EMEA-2022-108056"/>
    <d v="2022-09-30T00:00:00"/>
    <n v="20220930"/>
    <s v="Sophie Lewis"/>
    <s v="Belgium"/>
    <s v="Brussels"/>
    <s v="EMEA"/>
    <s v="EU-WEST"/>
    <s v="Samsung Electronics"/>
    <x v="19"/>
    <s v="Tech"/>
    <s v="Strategic"/>
    <s v="Site Analytics"/>
    <s v="SYX901PARX"/>
    <n v="859.2"/>
    <n v="3"/>
    <n v="0.2"/>
    <n v="75.180000000000007"/>
    <x v="21"/>
    <n v="784.02"/>
    <n v="235.20599999999999"/>
  </r>
  <r>
    <n v="9333"/>
    <s v="EMEA-2023-127726"/>
    <d v="2023-09-12T00:00:00"/>
    <n v="20230912"/>
    <s v="Kylie Lee"/>
    <s v="Ireland"/>
    <s v="Limerick"/>
    <s v="EMEA"/>
    <s v="UKIR"/>
    <s v="Engie"/>
    <x v="4"/>
    <s v="Energy"/>
    <s v="SMB"/>
    <s v="OneView"/>
    <s v="JW3LSBNN4L"/>
    <n v="195.68"/>
    <n v="4"/>
    <n v="0"/>
    <n v="50.876800000000003"/>
    <x v="15"/>
    <n v="144.8032"/>
    <n v="43.440959999999997"/>
  </r>
  <r>
    <n v="9335"/>
    <s v="EMEA-2023-110198"/>
    <d v="2023-05-02T00:00:00"/>
    <n v="20230502"/>
    <s v="Sue Anderson"/>
    <s v="Germany"/>
    <s v="Hanover"/>
    <s v="EMEA"/>
    <s v="EU-WEST"/>
    <s v="BMW"/>
    <x v="62"/>
    <s v="Manufacturing"/>
    <s v="SMB"/>
    <s v="Marketing Suite"/>
    <s v="PK2S6VFI1M"/>
    <n v="314.35199999999998"/>
    <n v="3"/>
    <n v="0.2"/>
    <n v="-15.717599999999999"/>
    <x v="24"/>
    <n v="330.06959999999998"/>
    <n v="99.020879999999991"/>
  </r>
  <r>
    <n v="9337"/>
    <s v="AMER-2023-130715"/>
    <d v="2023-09-17T00:00:00"/>
    <n v="20230917"/>
    <s v="Irene Graham"/>
    <s v="United States"/>
    <s v="Los Angeles"/>
    <s v="AMER"/>
    <s v="NAMER"/>
    <s v="Sony"/>
    <x v="20"/>
    <s v="Tech"/>
    <s v="Strategic"/>
    <s v="Storage"/>
    <s v="RR2IFXNPU9"/>
    <n v="17.899999999999999"/>
    <n v="5"/>
    <n v="0"/>
    <n v="8.7710000000000008"/>
    <x v="15"/>
    <n v="9.1289999999999907"/>
    <n v="2.738699999999997"/>
  </r>
  <r>
    <n v="9338"/>
    <s v="AMER-2020-155264"/>
    <d v="2020-10-19T00:00:00"/>
    <n v="20201019"/>
    <s v="Justin Scott"/>
    <s v="United States"/>
    <s v="Los Angeles"/>
    <s v="AMER"/>
    <s v="NAMER"/>
    <s v="Nestle"/>
    <x v="38"/>
    <s v="Consumer Products"/>
    <s v="Strategic"/>
    <s v="ContactMatcher"/>
    <s v="S72J0LCYK8"/>
    <n v="2.992"/>
    <n v="1"/>
    <n v="0.2"/>
    <n v="1.1220000000000001"/>
    <x v="18"/>
    <n v="1.8699999999999899"/>
    <n v="0.56099999999999695"/>
  </r>
  <r>
    <n v="9343"/>
    <s v="AMER-2022-119123"/>
    <d v="2022-03-14T00:00:00"/>
    <n v="20220314"/>
    <s v="Diane Hart"/>
    <s v="United States"/>
    <s v="Columbus"/>
    <s v="AMER"/>
    <s v="NAMER"/>
    <s v="Kroger"/>
    <x v="57"/>
    <s v="Retail"/>
    <s v="Enterprise"/>
    <s v="ContactMatcher"/>
    <s v="3SROZRPTNC"/>
    <n v="51.183999999999997"/>
    <n v="7"/>
    <n v="0.2"/>
    <n v="19.193999999999999"/>
    <x v="17"/>
    <n v="31.99"/>
    <n v="9.5969999999999995"/>
  </r>
  <r>
    <n v="9344"/>
    <s v="AMER-2023-109085"/>
    <d v="2023-02-18T00:00:00"/>
    <n v="20230218"/>
    <s v="Adrian Poole"/>
    <s v="Mexico"/>
    <s v="Mexico City"/>
    <s v="AMER"/>
    <s v="LATAM"/>
    <s v="Comcast"/>
    <x v="51"/>
    <s v="Communications"/>
    <s v="Enterprise"/>
    <s v="ContactMatcher"/>
    <s v="2ZFY74U5NE"/>
    <n v="455.97"/>
    <n v="5"/>
    <n v="0.4"/>
    <n v="-106.393"/>
    <x v="31"/>
    <n v="562.36300000000006"/>
    <n v="168.7089"/>
  </r>
  <r>
    <n v="9349"/>
    <s v="AMER-2022-114860"/>
    <d v="2022-12-23T00:00:00"/>
    <n v="20221223"/>
    <s v="Gordon McLean"/>
    <s v="United States"/>
    <s v="Buffalo"/>
    <s v="AMER"/>
    <s v="NAMER"/>
    <s v="Verizon Communications"/>
    <x v="32"/>
    <s v="Communications"/>
    <s v="SMB"/>
    <s v="SaaS Connector Pack"/>
    <s v="E5ZFU42UN4"/>
    <n v="842.72"/>
    <n v="8"/>
    <n v="0"/>
    <n v="202.25280000000001"/>
    <x v="5"/>
    <n v="640.46720000000005"/>
    <n v="192.14016000000001"/>
  </r>
  <r>
    <n v="9351"/>
    <s v="AMER-2022-159009"/>
    <d v="2022-09-24T00:00:00"/>
    <n v="20220924"/>
    <s v="Virginia Murray"/>
    <s v="Canada"/>
    <s v="Toronto"/>
    <s v="AMER"/>
    <s v="NAMER"/>
    <s v="McKesson"/>
    <x v="12"/>
    <s v="Consumer Products"/>
    <s v="Strategic"/>
    <s v="ContactMatcher"/>
    <s v="9E8OOIO1V3"/>
    <n v="13.215999999999999"/>
    <n v="4"/>
    <n v="0.2"/>
    <n v="4.4603999999999999"/>
    <x v="21"/>
    <n v="8.7555999999999994"/>
    <n v="2.6266799999999999"/>
  </r>
  <r>
    <n v="9353"/>
    <s v="APJ-2023-148411"/>
    <d v="2023-09-25T00:00:00"/>
    <n v="20230925"/>
    <s v="Samantha Murray"/>
    <s v="Australia"/>
    <s v="Sydney"/>
    <s v="APJ"/>
    <s v="ANZ"/>
    <s v="Morgan Stanley"/>
    <x v="21"/>
    <s v="Finance"/>
    <s v="SMB"/>
    <s v="FinanceHub"/>
    <s v="GXL1P8HX0X"/>
    <n v="520.46400000000006"/>
    <n v="2"/>
    <n v="0.3"/>
    <n v="-14.8704"/>
    <x v="15"/>
    <n v="535.33439999999996"/>
    <n v="160.60031999999998"/>
  </r>
  <r>
    <n v="9355"/>
    <s v="AMER-2021-110324"/>
    <d v="2021-12-01T00:00:00"/>
    <n v="20211201"/>
    <s v="Amelia Campbell"/>
    <s v="Brazil"/>
    <s v="Rio de Janeiro"/>
    <s v="AMER"/>
    <s v="LATAM"/>
    <s v="Glencore"/>
    <x v="15"/>
    <s v="Misc"/>
    <s v="Enterprise"/>
    <s v="Support"/>
    <s v="IUGYCK5YKT"/>
    <n v="19.440000000000001"/>
    <n v="3"/>
    <n v="0"/>
    <n v="9.3312000000000008"/>
    <x v="14"/>
    <n v="10.1088"/>
    <n v="3.0326400000000002"/>
  </r>
  <r>
    <n v="9358"/>
    <s v="EMEA-2022-168046"/>
    <d v="2022-01-25T00:00:00"/>
    <n v="20220125"/>
    <s v="Tim Morrison"/>
    <s v="United Kingdom"/>
    <s v="London"/>
    <s v="EMEA"/>
    <s v="UKIR"/>
    <s v="General Motors"/>
    <x v="49"/>
    <s v="Manufacturing"/>
    <s v="Strategic"/>
    <s v="ContactMatcher"/>
    <s v="ZS10WW77AM"/>
    <n v="43.12"/>
    <n v="5"/>
    <n v="0.2"/>
    <n v="15.092000000000001"/>
    <x v="12"/>
    <n v="28.027999999999999"/>
    <n v="8.4083999999999985"/>
  </r>
  <r>
    <n v="9362"/>
    <s v="AMER-2023-111591"/>
    <d v="2023-03-22T00:00:00"/>
    <n v="20230322"/>
    <s v="Eric McLean"/>
    <s v="Canada"/>
    <s v="Toronto"/>
    <s v="AMER"/>
    <s v="NAMER"/>
    <s v="Abbott Laboratories"/>
    <x v="26"/>
    <s v="Healthcare"/>
    <s v="Enterprise"/>
    <s v="ContactMatcher"/>
    <s v="DYN90PXGEH"/>
    <n v="30.576000000000001"/>
    <n v="6"/>
    <n v="0.2"/>
    <n v="10.3194"/>
    <x v="42"/>
    <n v="20.256599999999999"/>
    <n v="6.0769799999999998"/>
  </r>
  <r>
    <n v="9366"/>
    <s v="EMEA-2020-166828"/>
    <d v="2020-08-22T00:00:00"/>
    <n v="20200822"/>
    <s v="Justin Pullman"/>
    <s v="Poland"/>
    <s v="Krakow"/>
    <s v="EMEA"/>
    <s v="EU-WEST"/>
    <s v="HonHai Precision Industry"/>
    <x v="54"/>
    <s v="Tech"/>
    <s v="SMB"/>
    <s v="Support"/>
    <s v="N22JMQN3Q7"/>
    <n v="11.56"/>
    <n v="2"/>
    <n v="0"/>
    <n v="5.6643999999999997"/>
    <x v="9"/>
    <n v="5.8956"/>
    <n v="1.76868"/>
  </r>
  <r>
    <n v="9367"/>
    <s v="EMEA-2020-108147"/>
    <d v="2020-06-08T00:00:00"/>
    <n v="20200608"/>
    <s v="Rose James"/>
    <s v="United Kingdom"/>
    <s v="Leeds"/>
    <s v="EMEA"/>
    <s v="UKIR"/>
    <s v="Engie"/>
    <x v="4"/>
    <s v="Energy"/>
    <s v="SMB"/>
    <s v="ContactMatcher"/>
    <s v="C5RD8NTZRC"/>
    <n v="68.48"/>
    <n v="2"/>
    <n v="0.2"/>
    <n v="25.68"/>
    <x v="3"/>
    <n v="42.8"/>
    <n v="12.839999999999998"/>
  </r>
  <r>
    <n v="9369"/>
    <s v="AMER-2022-154998"/>
    <d v="2022-04-08T00:00:00"/>
    <n v="20220408"/>
    <s v="Sophie Lewis"/>
    <s v="Argentina"/>
    <s v="Buenos Aires"/>
    <s v="AMER"/>
    <s v="LATAM"/>
    <s v="Samsung Electronics"/>
    <x v="19"/>
    <s v="Tech"/>
    <s v="Strategic"/>
    <s v="Support"/>
    <s v="XP164SWFG5"/>
    <n v="37.94"/>
    <n v="2"/>
    <n v="0"/>
    <n v="18.211200000000002"/>
    <x v="25"/>
    <n v="19.7287999999999"/>
    <n v="5.9186399999999697"/>
  </r>
  <r>
    <n v="9370"/>
    <s v="APJ-2023-113460"/>
    <d v="2023-11-08T00:00:00"/>
    <n v="20231108"/>
    <s v="Brandon Kerr"/>
    <s v="China"/>
    <s v="Shenzhen"/>
    <s v="APJ"/>
    <s v="APAC"/>
    <s v="J.P. Morgan Chase &amp; Co."/>
    <x v="56"/>
    <s v="Finance"/>
    <s v="Strategic"/>
    <s v="FinanceHub"/>
    <s v="CCOSQU2RRA"/>
    <n v="272.97000000000003"/>
    <n v="3"/>
    <n v="0"/>
    <n v="43.675199999999997"/>
    <x v="23"/>
    <n v="229.29480000000001"/>
    <n v="68.788439999999994"/>
  </r>
  <r>
    <n v="9371"/>
    <s v="AMER-2021-111339"/>
    <d v="2021-05-29T00:00:00"/>
    <n v="20210529"/>
    <s v="Katherine Rutherford"/>
    <s v="Mexico"/>
    <s v="Mexico City"/>
    <s v="AMER"/>
    <s v="LATAM"/>
    <s v="Bosch"/>
    <x v="76"/>
    <s v="Tech"/>
    <s v="Strategic"/>
    <s v="SaaS Connector Pack"/>
    <s v="5ASBAHH2R8"/>
    <n v="41.567999999999998"/>
    <n v="4"/>
    <n v="0.2"/>
    <n v="-4.1567999999999996"/>
    <x v="33"/>
    <n v="45.724799999999902"/>
    <n v="13.71743999999997"/>
  </r>
  <r>
    <n v="9374"/>
    <s v="AMER-2023-102820"/>
    <d v="2023-05-08T00:00:00"/>
    <n v="20230508"/>
    <s v="Colin Morgan"/>
    <s v="United States"/>
    <s v="Newark"/>
    <s v="AMER"/>
    <s v="NAMER"/>
    <s v="Boeing"/>
    <x v="36"/>
    <s v="Manufacturing"/>
    <s v="SMB"/>
    <s v="Site Analytics"/>
    <s v="1TUZ2BX92Q"/>
    <n v="419.94400000000002"/>
    <n v="7"/>
    <n v="0.2"/>
    <n v="52.493000000000002"/>
    <x v="24"/>
    <n v="367.45100000000002"/>
    <n v="110.23530000000001"/>
  </r>
  <r>
    <n v="9375"/>
    <s v="AMER-2022-149671"/>
    <d v="2022-06-06T00:00:00"/>
    <n v="20220606"/>
    <s v="Maria Dyer"/>
    <s v="Canada"/>
    <s v="Toronto"/>
    <s v="AMER"/>
    <s v="NAMER"/>
    <s v="Nissan Motor"/>
    <x v="30"/>
    <s v="Transportation"/>
    <s v="Strategic"/>
    <s v="Support"/>
    <s v="W0OYJOPRVB"/>
    <n v="61.38"/>
    <n v="6"/>
    <n v="0"/>
    <n v="15.9588"/>
    <x v="1"/>
    <n v="45.421199999999999"/>
    <n v="13.62636"/>
  </r>
  <r>
    <n v="9376"/>
    <s v="AMER-2021-126347"/>
    <d v="2021-12-14T00:00:00"/>
    <n v="20211214"/>
    <s v="James Harris"/>
    <s v="United States"/>
    <s v="New York City"/>
    <s v="AMER"/>
    <s v="NAMER"/>
    <s v="Airbus"/>
    <x v="68"/>
    <s v="Manufacturing"/>
    <s v="SMB"/>
    <s v="Data Smasher"/>
    <s v="Z3Q8AI6Y46"/>
    <n v="50"/>
    <n v="2"/>
    <n v="0"/>
    <n v="10.5"/>
    <x v="14"/>
    <n v="39.5"/>
    <n v="11.85"/>
  </r>
  <r>
    <n v="9377"/>
    <s v="AMER-2023-108756"/>
    <d v="2023-12-26T00:00:00"/>
    <n v="20231226"/>
    <s v="Katherine Dowd"/>
    <s v="Argentina"/>
    <s v="Rosario"/>
    <s v="AMER"/>
    <s v="LATAM"/>
    <s v="Morgan Stanley"/>
    <x v="21"/>
    <s v="Finance"/>
    <s v="SMB"/>
    <s v="Data Smasher"/>
    <s v="D6885R9EKG"/>
    <n v="31.8"/>
    <n v="3"/>
    <n v="0"/>
    <n v="13.673999999999999"/>
    <x v="22"/>
    <n v="18.126000000000001"/>
    <n v="5.4378000000000002"/>
  </r>
  <r>
    <n v="9378"/>
    <s v="EMEA-2023-155362"/>
    <d v="2023-12-18T00:00:00"/>
    <n v="20231218"/>
    <s v="Virginia Murray"/>
    <s v="Italy"/>
    <s v="Florence"/>
    <s v="EMEA"/>
    <s v="EU"/>
    <s v="McKesson"/>
    <x v="12"/>
    <s v="Consumer Products"/>
    <s v="Strategic"/>
    <s v="Marketing Suite - Gold"/>
    <s v="ODNJTEPXSP"/>
    <n v="32.56"/>
    <n v="2"/>
    <n v="0"/>
    <n v="8.4656000000000002"/>
    <x v="22"/>
    <n v="24.0944"/>
    <n v="7.2283200000000001"/>
  </r>
  <r>
    <n v="9379"/>
    <s v="APJ-2022-117625"/>
    <d v="2022-05-11T00:00:00"/>
    <n v="20220511"/>
    <s v="Jonathan Brown"/>
    <s v="Australia"/>
    <s v="Sydney"/>
    <s v="APJ"/>
    <s v="ANZ"/>
    <s v="Oracle"/>
    <x v="29"/>
    <s v="Tech"/>
    <s v="SMB"/>
    <s v="SaaS Connector Pack - Gold"/>
    <s v="EV9NPX9I7S"/>
    <n v="7.0720000000000001"/>
    <n v="2"/>
    <n v="0.2"/>
    <n v="2.3868"/>
    <x v="35"/>
    <n v="4.6852"/>
    <n v="1.4055599999999999"/>
  </r>
  <r>
    <n v="9380"/>
    <s v="EMEA-2020-154158"/>
    <d v="2020-12-23T00:00:00"/>
    <n v="20201223"/>
    <s v="Sally Davidson"/>
    <s v="Germany"/>
    <s v="Cologne"/>
    <s v="EMEA"/>
    <s v="EU-WEST"/>
    <s v="Goldman Sachs Group"/>
    <x v="70"/>
    <s v="Finance"/>
    <s v="SMB"/>
    <s v="Support"/>
    <s v="5KCI7OHH2A"/>
    <n v="45.527999999999999"/>
    <n v="3"/>
    <n v="0.2"/>
    <n v="15.934799999999999"/>
    <x v="20"/>
    <n v="29.5932"/>
    <n v="8.8779599999999999"/>
  </r>
  <r>
    <n v="9385"/>
    <s v="EMEA-2023-100433"/>
    <d v="2023-08-12T00:00:00"/>
    <n v="20230812"/>
    <s v="Liam Young"/>
    <s v="United Kingdom"/>
    <s v="London"/>
    <s v="EMEA"/>
    <s v="UKIR"/>
    <s v="FedEx"/>
    <x v="46"/>
    <s v="Transportation"/>
    <s v="Enterprise"/>
    <s v="Support"/>
    <s v="M2EPYKOIKM"/>
    <n v="25.92"/>
    <n v="4"/>
    <n v="0"/>
    <n v="12.441599999999999"/>
    <x v="43"/>
    <n v="13.478400000000001"/>
    <n v="4.04352"/>
  </r>
  <r>
    <n v="9386"/>
    <s v="AMER-2023-163097"/>
    <d v="2023-08-28T00:00:00"/>
    <n v="20230828"/>
    <s v="Joseph Cameron"/>
    <s v="Chile"/>
    <s v="Antofagasta"/>
    <s v="AMER"/>
    <s v="LATAM"/>
    <s v="Morgan Stanley"/>
    <x v="21"/>
    <s v="Finance"/>
    <s v="SMB"/>
    <s v="SaaS Connector Pack"/>
    <s v="EQXDEP0BSP"/>
    <n v="120.57599999999999"/>
    <n v="8"/>
    <n v="0.2"/>
    <n v="33.1584"/>
    <x v="43"/>
    <n v="87.417599999999993"/>
    <n v="26.225279999999998"/>
  </r>
  <r>
    <n v="9387"/>
    <s v="EMEA-2023-127292"/>
    <d v="2023-01-20T00:00:00"/>
    <n v="20230120"/>
    <s v="Sean Morrison"/>
    <s v="Egypt"/>
    <s v="Cairo"/>
    <s v="EMEA"/>
    <s v="MEA"/>
    <s v="News Corp."/>
    <x v="94"/>
    <s v="Misc"/>
    <s v="SMB"/>
    <s v="Support"/>
    <s v="GZDB8X8BGF"/>
    <n v="79.92"/>
    <n v="4"/>
    <n v="0"/>
    <n v="37.562399999999997"/>
    <x v="44"/>
    <n v="42.357599999999998"/>
    <n v="12.707279999999999"/>
  </r>
  <r>
    <n v="9391"/>
    <s v="APJ-2021-163734"/>
    <d v="2021-06-19T00:00:00"/>
    <n v="20210619"/>
    <s v="Sue Parsons"/>
    <s v="Japan"/>
    <s v="Tokyo"/>
    <s v="APJ"/>
    <s v="JAPN"/>
    <s v="Walt Disney"/>
    <x v="91"/>
    <s v="Communications"/>
    <s v="Enterprise"/>
    <s v="Marketing Suite - Gold"/>
    <s v="KC568T5KU2"/>
    <n v="228.92"/>
    <n v="5"/>
    <n v="0.2"/>
    <n v="14.307499999999999"/>
    <x v="40"/>
    <n v="214.61249999999899"/>
    <n v="64.383749999999694"/>
  </r>
  <r>
    <n v="9392"/>
    <s v="APJ-2023-162474"/>
    <d v="2023-03-14T00:00:00"/>
    <n v="20230314"/>
    <s v="Frank Newman"/>
    <s v="Australia"/>
    <s v="Melbourne"/>
    <s v="APJ"/>
    <s v="ANZ"/>
    <s v="CVS Health"/>
    <x v="48"/>
    <s v="Retail"/>
    <s v="Strategic"/>
    <s v="Site Analytics"/>
    <s v="2HLMCO9ISJ"/>
    <n v="7.992"/>
    <n v="1"/>
    <n v="0.2"/>
    <n v="2.5973999999999999"/>
    <x v="42"/>
    <n v="5.3945999999999996"/>
    <n v="1.6183799999999999"/>
  </r>
  <r>
    <n v="9393"/>
    <s v="EMEA-2021-130848"/>
    <d v="2021-10-25T00:00:00"/>
    <n v="20211025"/>
    <s v="Thomas Ross"/>
    <s v="Russia"/>
    <s v="Moscow"/>
    <s v="EMEA"/>
    <s v="EU-EAST"/>
    <s v="McKesson"/>
    <x v="12"/>
    <s v="Consumer Products"/>
    <s v="Strategic"/>
    <s v="FinanceHub"/>
    <s v="LGH8HITQWD"/>
    <n v="582.33600000000001"/>
    <n v="8"/>
    <n v="0.2"/>
    <n v="-29.116800000000001"/>
    <x v="2"/>
    <n v="611.45280000000002"/>
    <n v="183.43584000000001"/>
  </r>
  <r>
    <n v="9394"/>
    <s v="EMEA-2020-125997"/>
    <d v="2020-09-20T00:00:00"/>
    <n v="20200920"/>
    <s v="Blake Short"/>
    <s v="United Kingdom"/>
    <s v="London"/>
    <s v="EMEA"/>
    <s v="UKIR"/>
    <s v="Carrefour"/>
    <x v="10"/>
    <s v="Retail"/>
    <s v="SMB"/>
    <s v="Site Analytics"/>
    <s v="AR6YLCYI0T"/>
    <n v="629.95000000000005"/>
    <n v="5"/>
    <n v="0"/>
    <n v="157.48750000000001"/>
    <x v="30"/>
    <n v="472.46249999999998"/>
    <n v="141.73874999999998"/>
  </r>
  <r>
    <n v="9400"/>
    <s v="APJ-2022-103128"/>
    <d v="2022-11-12T00:00:00"/>
    <n v="20221112"/>
    <s v="Bernadette Hudson"/>
    <s v="Australia"/>
    <s v="Geelong"/>
    <s v="APJ"/>
    <s v="ANZ"/>
    <s v="General Electric"/>
    <x v="89"/>
    <s v="Finance"/>
    <s v="SMB"/>
    <s v="ChatBot Plugin"/>
    <s v="GQCEJ7H527"/>
    <n v="14.112"/>
    <n v="6"/>
    <n v="0.2"/>
    <n v="1.2347999999999999"/>
    <x v="0"/>
    <n v="12.8772"/>
    <n v="3.8631599999999997"/>
  </r>
  <r>
    <n v="9401"/>
    <s v="EMEA-2021-167696"/>
    <d v="2021-09-16T00:00:00"/>
    <n v="20210916"/>
    <s v="Wanda Gill"/>
    <s v="Spain"/>
    <s v="Granada"/>
    <s v="EMEA"/>
    <s v="EU-WEST"/>
    <s v="Verizon Communications"/>
    <x v="32"/>
    <s v="Communications"/>
    <s v="SMB"/>
    <s v="SaaS Connector Pack - Gold"/>
    <s v="S5YIASDUJ4"/>
    <n v="31.12"/>
    <n v="4"/>
    <n v="0"/>
    <n v="14.6264"/>
    <x v="11"/>
    <n v="16.493600000000001"/>
    <n v="4.94808"/>
  </r>
  <r>
    <n v="9402"/>
    <s v="AMER-2020-159814"/>
    <d v="2020-06-24T00:00:00"/>
    <n v="20200624"/>
    <s v="Victoria Roberts"/>
    <s v="Chile"/>
    <s v="Santiago"/>
    <s v="AMER"/>
    <s v="LATAM"/>
    <s v="Amazon"/>
    <x v="44"/>
    <s v="Tech"/>
    <s v="SMB"/>
    <s v="SaaS Connector Pack"/>
    <s v="7ZN4FO131V"/>
    <n v="4.2720000000000002"/>
    <n v="2"/>
    <n v="0.2"/>
    <n v="0.96120000000000005"/>
    <x v="3"/>
    <n v="3.3108"/>
    <n v="0.9932399999999999"/>
  </r>
  <r>
    <n v="9403"/>
    <s v="EMEA-2022-105459"/>
    <d v="2022-08-13T00:00:00"/>
    <n v="20220813"/>
    <s v="Cameron King"/>
    <s v="United Kingdom"/>
    <s v="London"/>
    <s v="EMEA"/>
    <s v="UKIR"/>
    <s v="HSBC Holdings"/>
    <x v="77"/>
    <s v="Finance"/>
    <s v="SMB"/>
    <s v="ContactMatcher"/>
    <s v="X2FLRMKRDW"/>
    <n v="209.148"/>
    <n v="2"/>
    <n v="0.4"/>
    <n v="-66.230199999999996"/>
    <x v="28"/>
    <n v="275.37819999999999"/>
    <n v="82.613459999999989"/>
  </r>
  <r>
    <n v="9405"/>
    <s v="EMEA-2023-141663"/>
    <d v="2023-04-14T00:00:00"/>
    <n v="20230414"/>
    <s v="Virginia Murray"/>
    <s v="France"/>
    <s v="Paris"/>
    <s v="EMEA"/>
    <s v="EU-WEST"/>
    <s v="McKesson"/>
    <x v="12"/>
    <s v="Consumer Products"/>
    <s v="Strategic"/>
    <s v="Storage"/>
    <s v="WL8S36WBZ3"/>
    <n v="7.92"/>
    <n v="5"/>
    <n v="0.2"/>
    <n v="1.6830000000000001"/>
    <x v="4"/>
    <n v="6.2370000000000001"/>
    <n v="1.8711"/>
  </r>
  <r>
    <n v="9406"/>
    <s v="APJ-2020-152618"/>
    <d v="2020-03-14T00:00:00"/>
    <n v="20200314"/>
    <s v="Gavin Walsh"/>
    <s v="Australia"/>
    <s v="Sydney"/>
    <s v="APJ"/>
    <s v="ANZ"/>
    <s v="Philip Morris International"/>
    <x v="39"/>
    <s v="Consumer Products"/>
    <s v="Enterprise"/>
    <s v="Big Ol Database"/>
    <s v="Z7VSO78ZJI"/>
    <n v="574.91"/>
    <n v="2"/>
    <n v="0.3"/>
    <n v="156.047"/>
    <x v="34"/>
    <n v="418.86299999999898"/>
    <n v="125.65889999999969"/>
  </r>
  <r>
    <n v="9408"/>
    <s v="EMEA-2023-162789"/>
    <d v="2023-09-23T00:00:00"/>
    <n v="20230923"/>
    <s v="Diana Bell"/>
    <s v="United Kingdom"/>
    <s v="London"/>
    <s v="EMEA"/>
    <s v="UKIR"/>
    <s v="Sprint Nextel"/>
    <x v="64"/>
    <s v="Communications"/>
    <s v="SMB"/>
    <s v="Data Smasher"/>
    <s v="C3692D0TFP"/>
    <n v="1071"/>
    <n v="9"/>
    <n v="0"/>
    <n v="171.36"/>
    <x v="15"/>
    <n v="899.64"/>
    <n v="269.892"/>
  </r>
  <r>
    <n v="9410"/>
    <s v="EMEA-2023-110149"/>
    <d v="2023-12-11T00:00:00"/>
    <n v="20231211"/>
    <s v="Leonard Kelly"/>
    <s v="France"/>
    <s v="Paris"/>
    <s v="EMEA"/>
    <s v="EU-WEST"/>
    <s v="ConocoPhillips"/>
    <x v="75"/>
    <s v="Energy"/>
    <s v="SMB"/>
    <s v="ContactMatcher"/>
    <s v="K2VI02SPL9"/>
    <n v="3.2730000000000001"/>
    <n v="1"/>
    <n v="0.7"/>
    <n v="-2.5093000000000001"/>
    <x v="22"/>
    <n v="5.7823000000000002"/>
    <n v="1.7346900000000001"/>
  </r>
  <r>
    <n v="9412"/>
    <s v="AMER-2022-108959"/>
    <d v="2022-03-11T00:00:00"/>
    <n v="20220311"/>
    <s v="Diane Mills"/>
    <s v="Chile"/>
    <s v="Santiago"/>
    <s v="AMER"/>
    <s v="LATAM"/>
    <s v="General Motors"/>
    <x v="49"/>
    <s v="Manufacturing"/>
    <s v="Strategic"/>
    <s v="Marketing Suite - Gold"/>
    <s v="GBTFKUJOHN"/>
    <n v="104.696"/>
    <n v="1"/>
    <n v="0.2"/>
    <n v="6.5434999999999999"/>
    <x v="17"/>
    <n v="98.152500000000003"/>
    <n v="29.44575"/>
  </r>
  <r>
    <n v="9413"/>
    <s v="AMER-2021-164777"/>
    <d v="2021-01-27T00:00:00"/>
    <n v="20210127"/>
    <s v="Emily Ball"/>
    <s v="United States"/>
    <s v="New York City"/>
    <s v="AMER"/>
    <s v="NAMER"/>
    <s v="Comcast"/>
    <x v="51"/>
    <s v="Communications"/>
    <s v="SMB"/>
    <s v="FinanceHub"/>
    <s v="XHITNZSOP1"/>
    <n v="2803.92"/>
    <n v="5"/>
    <n v="0.2"/>
    <n v="0"/>
    <x v="26"/>
    <n v="2803.92"/>
    <n v="841.17600000000004"/>
  </r>
  <r>
    <n v="9414"/>
    <s v="APJ-2022-132017"/>
    <d v="2022-09-27T00:00:00"/>
    <n v="20220927"/>
    <s v="Sophie Pullman"/>
    <s v="Japan"/>
    <s v="Tokyo"/>
    <s v="APJ"/>
    <s v="JAPN"/>
    <s v="Bank of America Corp."/>
    <x v="22"/>
    <s v="Finance"/>
    <s v="Strategic"/>
    <s v="ContactMatcher"/>
    <s v="ECFFGG0CA9"/>
    <n v="6.8159999999999998"/>
    <n v="2"/>
    <n v="0.8"/>
    <n v="-11.587199999999999"/>
    <x v="21"/>
    <n v="18.403199999999998"/>
    <n v="5.5209599999999996"/>
  </r>
  <r>
    <n v="9415"/>
    <s v="AMER-2021-127824"/>
    <d v="2021-10-18T00:00:00"/>
    <n v="20211018"/>
    <s v="Max James"/>
    <s v="Canada"/>
    <s v="Toronto"/>
    <s v="AMER"/>
    <s v="NAMER"/>
    <s v="Mitsubishi"/>
    <x v="82"/>
    <s v="Manufacturing"/>
    <s v="SMB"/>
    <s v="Site Analytics"/>
    <s v="HVZIJIZZ6U"/>
    <n v="249.584"/>
    <n v="2"/>
    <n v="0.2"/>
    <n v="15.599"/>
    <x v="2"/>
    <n v="233.98500000000001"/>
    <n v="70.195499999999996"/>
  </r>
  <r>
    <n v="9418"/>
    <s v="EMEA-2020-148285"/>
    <d v="2020-10-27T00:00:00"/>
    <n v="20201027"/>
    <s v="Amy Simpson"/>
    <s v="Sweden"/>
    <s v="Gothenburg"/>
    <s v="EMEA"/>
    <s v="NOR"/>
    <s v="Kroger"/>
    <x v="57"/>
    <s v="Retail"/>
    <s v="Enterprise"/>
    <s v="Support"/>
    <s v="KO6WJ6GXYF"/>
    <n v="10.368"/>
    <n v="2"/>
    <n v="0.2"/>
    <n v="3.6288"/>
    <x v="18"/>
    <n v="6.7392000000000003"/>
    <n v="2.02176"/>
  </r>
  <r>
    <n v="9420"/>
    <s v="APJ-2023-152926"/>
    <d v="2023-10-03T00:00:00"/>
    <n v="20231003"/>
    <s v="Kevin Mitchell"/>
    <s v="Japan"/>
    <s v="Tokyo"/>
    <s v="APJ"/>
    <s v="JAPN"/>
    <s v="Fannie Mae"/>
    <x v="27"/>
    <s v="Finance"/>
    <s v="Strategic"/>
    <s v="OneView"/>
    <s v="5PHPB5V3ZF"/>
    <n v="15.224"/>
    <n v="2"/>
    <n v="0.8"/>
    <n v="-38.821199999999997"/>
    <x v="13"/>
    <n v="54.045199999999902"/>
    <n v="16.213559999999969"/>
  </r>
  <r>
    <n v="9422"/>
    <s v="AMER-2020-145254"/>
    <d v="2020-07-23T00:00:00"/>
    <n v="20200723"/>
    <s v="Blake Hart"/>
    <s v="United States"/>
    <s v="Los Angeles"/>
    <s v="AMER"/>
    <s v="NAMER"/>
    <s v="Ford Motor"/>
    <x v="72"/>
    <s v="Manufacturing"/>
    <s v="Strategic"/>
    <s v="Site Analytics"/>
    <s v="JRRF0WHIJJ"/>
    <n v="604.75199999999995"/>
    <n v="6"/>
    <n v="0.2"/>
    <n v="60.475200000000001"/>
    <x v="39"/>
    <n v="544.27679999999998"/>
    <n v="163.28304"/>
  </r>
  <r>
    <n v="9426"/>
    <s v="EMEA-2020-116246"/>
    <d v="2020-09-12T00:00:00"/>
    <n v="20200912"/>
    <s v="Caroline Gibson"/>
    <s v="United Kingdom"/>
    <s v="London"/>
    <s v="EMEA"/>
    <s v="UKIR"/>
    <s v="Allianz"/>
    <x v="65"/>
    <s v="Finance"/>
    <s v="SMB"/>
    <s v="FinanceHub"/>
    <s v="A0FAR03EBB"/>
    <n v="3785.2919999999999"/>
    <n v="6"/>
    <n v="0.1"/>
    <n v="420.58800000000002"/>
    <x v="30"/>
    <n v="3364.7039999999902"/>
    <n v="1009.4111999999971"/>
  </r>
  <r>
    <n v="9427"/>
    <s v="AMER-2022-160479"/>
    <d v="2022-09-16T00:00:00"/>
    <n v="20220916"/>
    <s v="Ella Clarkson"/>
    <s v="Canada"/>
    <s v="Toronto"/>
    <s v="AMER"/>
    <s v="NAMER"/>
    <s v="Fannie Mae"/>
    <x v="27"/>
    <s v="Finance"/>
    <s v="SMB"/>
    <s v="ChatBot Plugin"/>
    <s v="8UHWXJ4KD3"/>
    <n v="35.4"/>
    <n v="5"/>
    <n v="0"/>
    <n v="13.452"/>
    <x v="21"/>
    <n v="21.948"/>
    <n v="6.5843999999999996"/>
  </r>
  <r>
    <n v="9428"/>
    <s v="EMEA-2020-167486"/>
    <d v="2020-11-27T00:00:00"/>
    <n v="20201127"/>
    <s v="Keith Coleman"/>
    <s v="United Kingdom"/>
    <s v="Manchester"/>
    <s v="EMEA"/>
    <s v="UKIR"/>
    <s v="Exxon Mobil"/>
    <x v="83"/>
    <s v="Energy"/>
    <s v="Strategic"/>
    <s v="SaaS Connector Pack"/>
    <s v="5KI7TL2BKY"/>
    <n v="199.9"/>
    <n v="5"/>
    <n v="0"/>
    <n v="39.979999999999997"/>
    <x v="7"/>
    <n v="159.91999999999999"/>
    <n v="47.975999999999992"/>
  </r>
  <r>
    <n v="9429"/>
    <s v="APJ-2020-152100"/>
    <d v="2020-05-11T00:00:00"/>
    <n v="20200511"/>
    <s v="Evan Terry"/>
    <s v="Japan"/>
    <s v="Kanagawa"/>
    <s v="APJ"/>
    <s v="JAPN"/>
    <s v="Tyson Foods"/>
    <x v="31"/>
    <s v="Consumer Products"/>
    <s v="Strategic"/>
    <s v="FinanceHub"/>
    <s v="CY1YY5EYDW"/>
    <n v="1212.96"/>
    <n v="8"/>
    <n v="0.3"/>
    <n v="-69.311999999999998"/>
    <x v="8"/>
    <n v="1282.2719999999999"/>
    <n v="384.68159999999995"/>
  </r>
  <r>
    <n v="9430"/>
    <s v="APJ-2021-166219"/>
    <d v="2021-08-28T00:00:00"/>
    <n v="20210828"/>
    <s v="Trevor Clark"/>
    <s v="Japan"/>
    <s v="Aichi"/>
    <s v="APJ"/>
    <s v="JAPN"/>
    <s v="Allianz"/>
    <x v="65"/>
    <s v="Finance"/>
    <s v="Strategic"/>
    <s v="Site Analytics"/>
    <s v="BBG663CXGT"/>
    <n v="1099.96"/>
    <n v="5"/>
    <n v="0.2"/>
    <n v="82.497"/>
    <x v="37"/>
    <n v="1017.463"/>
    <n v="305.2389"/>
  </r>
  <r>
    <n v="9432"/>
    <s v="EMEA-2021-111864"/>
    <d v="2021-06-19T00:00:00"/>
    <n v="20210619"/>
    <s v="Tracey Dickens"/>
    <s v="France"/>
    <s v="Paris"/>
    <s v="EMEA"/>
    <s v="EU-WEST"/>
    <s v="Mitsubishi"/>
    <x v="82"/>
    <s v="Manufacturing"/>
    <s v="Enterprise"/>
    <s v="FinanceHub"/>
    <s v="7E0Z9WVQH9"/>
    <n v="5.9039999999999999"/>
    <n v="2"/>
    <n v="0.2"/>
    <n v="1.9925999999999999"/>
    <x v="40"/>
    <n v="3.9114"/>
    <n v="1.1734199999999999"/>
  </r>
  <r>
    <n v="9433"/>
    <s v="AMER-2021-119627"/>
    <d v="2021-08-17T00:00:00"/>
    <n v="20210817"/>
    <s v="Natalie Sanderson"/>
    <s v="Chile"/>
    <s v="Santiago"/>
    <s v="AMER"/>
    <s v="LATAM"/>
    <s v="Aetna"/>
    <x v="28"/>
    <s v="Healthcare"/>
    <s v="SMB"/>
    <s v="Data Smasher"/>
    <s v="O4HDXTR1GN"/>
    <n v="30.08"/>
    <n v="2"/>
    <n v="0.2"/>
    <n v="-5.2640000000000002"/>
    <x v="37"/>
    <n v="35.344000000000001"/>
    <n v="10.603199999999999"/>
  </r>
  <r>
    <n v="9437"/>
    <s v="EMEA-2021-160787"/>
    <d v="2021-09-25T00:00:00"/>
    <n v="20210925"/>
    <s v="Isaac Robertson"/>
    <s v="France"/>
    <s v="Paris"/>
    <s v="EMEA"/>
    <s v="EU-WEST"/>
    <s v="Daimler"/>
    <x v="34"/>
    <s v="Transportation"/>
    <s v="SMB"/>
    <s v="ContactMatcher"/>
    <s v="4XIAQQRFLD"/>
    <n v="2.9460000000000002"/>
    <n v="2"/>
    <n v="0.7"/>
    <n v="-2.0621999999999998"/>
    <x v="11"/>
    <n v="5.0082000000000004"/>
    <n v="1.5024600000000001"/>
  </r>
  <r>
    <n v="9438"/>
    <s v="AMER-2023-107853"/>
    <d v="2023-05-27T00:00:00"/>
    <n v="20230527"/>
    <s v="Lillian Duncan"/>
    <s v="United States"/>
    <s v="Richmond"/>
    <s v="AMER"/>
    <s v="NAMER"/>
    <s v="Sprint Nextel"/>
    <x v="64"/>
    <s v="Communications"/>
    <s v="SMB"/>
    <s v="Support"/>
    <s v="KHY89D5QHP"/>
    <n v="12.96"/>
    <n v="2"/>
    <n v="0"/>
    <n v="6.2207999999999997"/>
    <x v="24"/>
    <n v="6.7392000000000003"/>
    <n v="2.02176"/>
  </r>
  <r>
    <n v="9439"/>
    <s v="EMEA-2023-126144"/>
    <d v="2023-08-01T00:00:00"/>
    <n v="20230801"/>
    <s v="Una Mackay"/>
    <s v="France"/>
    <s v="Paris"/>
    <s v="EMEA"/>
    <s v="EU-WEST"/>
    <s v="Intel"/>
    <x v="14"/>
    <s v="Tech"/>
    <s v="SMB"/>
    <s v="Site Analytics"/>
    <s v="41NXUBYQU5"/>
    <n v="285.57600000000002"/>
    <n v="4"/>
    <n v="0.4"/>
    <n v="-57.115200000000002"/>
    <x v="43"/>
    <n v="342.69119999999998"/>
    <n v="102.80735999999999"/>
  </r>
  <r>
    <n v="9440"/>
    <s v="APJ-2020-154655"/>
    <d v="2020-10-12T00:00:00"/>
    <n v="20201012"/>
    <s v="Trevor Metcalfe"/>
    <s v="Australia"/>
    <s v="Sydney"/>
    <s v="APJ"/>
    <s v="ANZ"/>
    <s v="Nissan Motor"/>
    <x v="30"/>
    <s v="Transportation"/>
    <s v="Strategic"/>
    <s v="Support"/>
    <s v="YZ1TRE0C4W"/>
    <n v="22.24"/>
    <n v="2"/>
    <n v="0.2"/>
    <n v="2.5019999999999998"/>
    <x v="18"/>
    <n v="19.738"/>
    <n v="5.9213999999999993"/>
  </r>
  <r>
    <n v="9441"/>
    <s v="EMEA-2020-100391"/>
    <d v="2020-05-25T00:00:00"/>
    <n v="20200525"/>
    <s v="Andrea Hunter"/>
    <s v="United Kingdom"/>
    <s v="London"/>
    <s v="EMEA"/>
    <s v="UKIR"/>
    <s v="Alphabet"/>
    <x v="92"/>
    <s v="Tech"/>
    <s v="SMB"/>
    <s v="Support"/>
    <s v="XHQGTE4P5V"/>
    <n v="14.62"/>
    <n v="2"/>
    <n v="0"/>
    <n v="6.7252000000000001"/>
    <x v="8"/>
    <n v="7.8947999999999903"/>
    <n v="2.368439999999997"/>
  </r>
  <r>
    <n v="9442"/>
    <s v="AMER-2020-165477"/>
    <d v="2020-12-29T00:00:00"/>
    <n v="20201229"/>
    <s v="Frank Ferguson"/>
    <s v="Mexico"/>
    <s v="Mexico City"/>
    <s v="AMER"/>
    <s v="LATAM"/>
    <s v="Cisco Systems"/>
    <x v="42"/>
    <s v="Tech"/>
    <s v="SMB"/>
    <s v="OneView"/>
    <s v="H8S7JNGMTN"/>
    <n v="48.36"/>
    <n v="5"/>
    <n v="0.2"/>
    <n v="6.0449999999999999"/>
    <x v="20"/>
    <n v="42.314999999999998"/>
    <n v="12.6945"/>
  </r>
  <r>
    <n v="9443"/>
    <s v="EMEA-2023-165904"/>
    <d v="2023-04-08T00:00:00"/>
    <n v="20230408"/>
    <s v="Boris Baker"/>
    <s v="Germany"/>
    <s v="Berlin"/>
    <s v="EMEA"/>
    <s v="EU-WEST"/>
    <s v="Phillips 66"/>
    <x v="1"/>
    <s v="Energy"/>
    <s v="Enterprise"/>
    <s v="ChatBot Plugin"/>
    <s v="243WFZ996H"/>
    <n v="16.256"/>
    <n v="2"/>
    <n v="0.2"/>
    <n v="1.2192000000000001"/>
    <x v="4"/>
    <n v="15.036799999999999"/>
    <n v="4.5110399999999995"/>
  </r>
  <r>
    <n v="9445"/>
    <s v="APJ-2021-104052"/>
    <d v="2021-03-01T00:00:00"/>
    <n v="20210301"/>
    <s v="Dylan Anderson"/>
    <s v="Japan"/>
    <s v="Tokyo"/>
    <s v="APJ"/>
    <s v="JAPN"/>
    <s v="PepsiCo"/>
    <x v="88"/>
    <s v="Consumer Products"/>
    <s v="Strategic"/>
    <s v="Site Analytics"/>
    <s v="4W5EQ4F5GY"/>
    <n v="95.84"/>
    <n v="4"/>
    <n v="0.2"/>
    <n v="34.741999999999997"/>
    <x v="29"/>
    <n v="61.097999999999999"/>
    <n v="18.3294"/>
  </r>
  <r>
    <n v="9446"/>
    <s v="APJ-2021-168277"/>
    <d v="2021-05-29T00:00:00"/>
    <n v="20210529"/>
    <s v="Edward Oliver"/>
    <s v="India"/>
    <s v="Delhi"/>
    <s v="APJ"/>
    <s v="IND"/>
    <s v="Morgan Stanley"/>
    <x v="21"/>
    <s v="Finance"/>
    <s v="SMB"/>
    <s v="FinanceHub"/>
    <s v="86LRK7MF5M"/>
    <n v="12.39"/>
    <n v="3"/>
    <n v="0"/>
    <n v="5.6993999999999998"/>
    <x v="33"/>
    <n v="6.6905999999999999"/>
    <n v="2.00718"/>
  </r>
  <r>
    <n v="9447"/>
    <s v="APJ-2022-158617"/>
    <d v="2022-09-23T00:00:00"/>
    <n v="20220923"/>
    <s v="James Fisher"/>
    <s v="India"/>
    <s v="Mumbai"/>
    <s v="APJ"/>
    <s v="IND"/>
    <s v="Honda Motor"/>
    <x v="47"/>
    <s v="Manufacturing"/>
    <s v="SMB"/>
    <s v="Support"/>
    <s v="5D0F6K1W41"/>
    <n v="35.880000000000003"/>
    <n v="6"/>
    <n v="0"/>
    <n v="16.146000000000001"/>
    <x v="21"/>
    <n v="19.734000000000002"/>
    <n v="5.9202000000000004"/>
  </r>
  <r>
    <n v="9448"/>
    <s v="APJ-2023-136882"/>
    <d v="2023-05-28T00:00:00"/>
    <n v="20230528"/>
    <s v="Gordon McLean"/>
    <s v="Singapore"/>
    <s v="Singapore"/>
    <s v="APJ"/>
    <s v="APAC"/>
    <s v="Verizon Communications"/>
    <x v="32"/>
    <s v="Communications"/>
    <s v="SMB"/>
    <s v="SaaS Connector Pack"/>
    <s v="181J09A1OL"/>
    <n v="477.3"/>
    <n v="5"/>
    <n v="0"/>
    <n v="138.417"/>
    <x v="24"/>
    <n v="338.88299999999998"/>
    <n v="101.66489999999999"/>
  </r>
  <r>
    <n v="9449"/>
    <s v="AMER-2022-148957"/>
    <d v="2022-09-18T00:00:00"/>
    <n v="20220918"/>
    <s v="Michael Morgan"/>
    <s v="Canada"/>
    <s v="Toronto"/>
    <s v="AMER"/>
    <s v="NAMER"/>
    <s v="Merck"/>
    <x v="59"/>
    <s v="Healthcare"/>
    <s v="Enterprise"/>
    <s v="FinanceHub"/>
    <s v="ADXO9CTQU9"/>
    <n v="12.32"/>
    <n v="4"/>
    <n v="0"/>
    <n v="5.9135999999999997"/>
    <x v="21"/>
    <n v="6.4063999999999997"/>
    <n v="1.9219199999999999"/>
  </r>
  <r>
    <n v="9450"/>
    <s v="AMER-2020-140032"/>
    <d v="2020-09-08T00:00:00"/>
    <n v="20200908"/>
    <s v="Sonia Parsons"/>
    <s v="United States"/>
    <s v="Los Angeles"/>
    <s v="AMER"/>
    <s v="NAMER"/>
    <s v="Pemex"/>
    <x v="18"/>
    <s v="Energy"/>
    <s v="SMB"/>
    <s v="ContactMatcher"/>
    <s v="DBOZJJ0G4M"/>
    <n v="8.6080000000000005"/>
    <n v="2"/>
    <n v="0.2"/>
    <n v="3.0127999999999999"/>
    <x v="30"/>
    <n v="5.5952000000000002"/>
    <n v="1.6785600000000001"/>
  </r>
  <r>
    <n v="9451"/>
    <s v="AMER-2023-145506"/>
    <d v="2023-06-04T00:00:00"/>
    <n v="20230604"/>
    <s v="Joshua Lyman"/>
    <s v="Canada"/>
    <s v="Montreal"/>
    <s v="AMER"/>
    <s v="NAMER"/>
    <s v="Fannie Mae"/>
    <x v="27"/>
    <s v="Finance"/>
    <s v="Enterprise"/>
    <s v="Marketing Suite - Gold"/>
    <s v="2AYQ123NHE"/>
    <n v="136.26"/>
    <n v="9"/>
    <n v="0"/>
    <n v="5.4504000000000001"/>
    <x v="27"/>
    <n v="130.80959999999999"/>
    <n v="39.242879999999992"/>
  </r>
  <r>
    <n v="9452"/>
    <s v="AMER-2021-129546"/>
    <d v="2021-09-28T00:00:00"/>
    <n v="20210928"/>
    <s v="Edward Berry"/>
    <s v="United States"/>
    <s v="New York City"/>
    <s v="AMER"/>
    <s v="NAMER"/>
    <s v="Sony"/>
    <x v="20"/>
    <s v="Tech"/>
    <s v="Strategic"/>
    <s v="OneView"/>
    <s v="NWQJX5U01C"/>
    <n v="186.15"/>
    <n v="3"/>
    <n v="0"/>
    <n v="55.844999999999999"/>
    <x v="11"/>
    <n v="130.30500000000001"/>
    <n v="39.091500000000003"/>
  </r>
  <r>
    <n v="9456"/>
    <s v="EMEA-2022-140977"/>
    <d v="2022-06-17T00:00:00"/>
    <n v="20220617"/>
    <s v="Evan Ogden"/>
    <s v="South Africa"/>
    <s v="Johannesburg"/>
    <s v="EMEA"/>
    <s v="MEA"/>
    <s v="Oracle"/>
    <x v="29"/>
    <s v="Tech"/>
    <s v="Enterprise"/>
    <s v="Big Ol Database"/>
    <s v="6DRB9W40NH"/>
    <n v="91.474999999999994"/>
    <n v="1"/>
    <n v="0.5"/>
    <n v="-1.8294999999999999"/>
    <x v="1"/>
    <n v="93.304499999999905"/>
    <n v="27.991349999999972"/>
  </r>
  <r>
    <n v="9457"/>
    <s v="EMEA-2023-151855"/>
    <d v="2023-05-28T00:00:00"/>
    <n v="20230528"/>
    <s v="Ian Butler"/>
    <s v="Sweden"/>
    <s v="MalmÃ¶"/>
    <s v="EMEA"/>
    <s v="NOR"/>
    <s v="China National Petroleum"/>
    <x v="74"/>
    <s v="Energy"/>
    <s v="Strategic"/>
    <s v="Data Smasher"/>
    <s v="C27AMJQXPH"/>
    <n v="27.192"/>
    <n v="3"/>
    <n v="0.2"/>
    <n v="0.33989999999999998"/>
    <x v="24"/>
    <n v="26.8521"/>
    <n v="8.055629999999999"/>
  </r>
  <r>
    <n v="9459"/>
    <s v="AMER-2020-138240"/>
    <d v="2020-10-09T00:00:00"/>
    <n v="20201009"/>
    <s v="Justin Randall"/>
    <s v="United States"/>
    <s v="Los Angeles"/>
    <s v="AMER"/>
    <s v="NAMER"/>
    <s v="Wells Fargo"/>
    <x v="9"/>
    <s v="Finance"/>
    <s v="SMB"/>
    <s v="ChatBot Plugin"/>
    <s v="F9XW44HDT6"/>
    <n v="144.6"/>
    <n v="3"/>
    <n v="0"/>
    <n v="41.933999999999997"/>
    <x v="18"/>
    <n v="102.666"/>
    <n v="30.799799999999998"/>
  </r>
  <r>
    <n v="9461"/>
    <s v="EMEA-2020-101833"/>
    <d v="2020-11-17T00:00:00"/>
    <n v="20201117"/>
    <s v="Owen Scott"/>
    <s v="United Kingdom"/>
    <s v="London"/>
    <s v="EMEA"/>
    <s v="UKIR"/>
    <s v="News Corp."/>
    <x v="94"/>
    <s v="Misc"/>
    <s v="Enterprise"/>
    <s v="Support"/>
    <s v="LQL8XW76AS"/>
    <n v="34.44"/>
    <n v="3"/>
    <n v="0"/>
    <n v="17.22"/>
    <x v="7"/>
    <n v="17.22"/>
    <n v="5.1659999999999995"/>
  </r>
  <r>
    <n v="9462"/>
    <s v="AMER-2020-100867"/>
    <d v="2020-10-19T00:00:00"/>
    <n v="20201019"/>
    <s v="Kevin Rampling"/>
    <s v="United States"/>
    <s v="Burlington"/>
    <s v="AMER"/>
    <s v="NAMER"/>
    <s v="Philip Morris International"/>
    <x v="39"/>
    <s v="Consumer Products"/>
    <s v="Enterprise"/>
    <s v="Site Analytics"/>
    <s v="VJARLLBJ54"/>
    <n v="321.55200000000002"/>
    <n v="6"/>
    <n v="0.2"/>
    <n v="20.097000000000001"/>
    <x v="18"/>
    <n v="301.45499999999998"/>
    <n v="90.436499999999995"/>
  </r>
  <r>
    <n v="9463"/>
    <s v="EMEA-2023-109610"/>
    <d v="2023-11-26T00:00:00"/>
    <n v="20231126"/>
    <s v="Leah Clarkson"/>
    <s v="Ireland"/>
    <s v="Dublin"/>
    <s v="EMEA"/>
    <s v="UKIR"/>
    <s v="Morgan Stanley"/>
    <x v="21"/>
    <s v="Finance"/>
    <s v="Strategic"/>
    <s v="FinanceHub"/>
    <s v="BCFZ9PQTHJ"/>
    <n v="701.96"/>
    <n v="2"/>
    <n v="0"/>
    <n v="168.47040000000001"/>
    <x v="23"/>
    <n v="533.4896"/>
    <n v="160.04687999999999"/>
  </r>
  <r>
    <n v="9464"/>
    <s v="AMER-2020-156545"/>
    <d v="2020-02-28T00:00:00"/>
    <n v="20200228"/>
    <s v="Lucas Taylor"/>
    <s v="Mexico"/>
    <s v="Mexico City"/>
    <s v="AMER"/>
    <s v="LATAM"/>
    <s v="Coca-Cola"/>
    <x v="87"/>
    <s v="Consumer Products"/>
    <s v="SMB"/>
    <s v="ChatBot Plugin"/>
    <s v="BNDHJYI3TG"/>
    <n v="19.456"/>
    <n v="4"/>
    <n v="0.2"/>
    <n v="3.4047999999999998"/>
    <x v="45"/>
    <n v="16.051200000000001"/>
    <n v="4.8153600000000001"/>
  </r>
  <r>
    <n v="9465"/>
    <s v="APJ-2020-109127"/>
    <d v="2020-12-21T00:00:00"/>
    <n v="20201221"/>
    <s v="Max James"/>
    <s v="Philippines"/>
    <s v="Quezon City"/>
    <s v="APJ"/>
    <s v="APAC"/>
    <s v="Mitsubishi"/>
    <x v="82"/>
    <s v="Manufacturing"/>
    <s v="SMB"/>
    <s v="FinanceHub"/>
    <s v="QYZEM319B2"/>
    <n v="17.28"/>
    <n v="6"/>
    <n v="0"/>
    <n v="7.9488000000000003"/>
    <x v="20"/>
    <n v="9.3312000000000008"/>
    <n v="2.7993600000000001"/>
  </r>
  <r>
    <n v="9466"/>
    <s v="AMER-2022-126858"/>
    <d v="2022-11-20T00:00:00"/>
    <n v="20221120"/>
    <s v="Joseph Newman"/>
    <s v="Canada"/>
    <s v="Toronto"/>
    <s v="AMER"/>
    <s v="NAMER"/>
    <s v="Tesco"/>
    <x v="23"/>
    <s v="Retail"/>
    <s v="Strategic"/>
    <s v="SaaS Connector Pack"/>
    <s v="9CGLPUA4NQ"/>
    <n v="31.96"/>
    <n v="2"/>
    <n v="0"/>
    <n v="1.5980000000000001"/>
    <x v="0"/>
    <n v="30.361999999999998"/>
    <n v="9.1085999999999991"/>
  </r>
  <r>
    <n v="9467"/>
    <s v="EMEA-2023-102925"/>
    <d v="2023-11-06T00:00:00"/>
    <n v="20231106"/>
    <s v="Alan Bailey"/>
    <s v="United Kingdom"/>
    <s v="London"/>
    <s v="EMEA"/>
    <s v="UKIR"/>
    <s v="Anthem"/>
    <x v="84"/>
    <s v="Healthcare"/>
    <s v="SMB"/>
    <s v="ContactMatcher"/>
    <s v="KMQRU63EI9"/>
    <n v="164.68799999999999"/>
    <n v="6"/>
    <n v="0.2"/>
    <n v="55.5822"/>
    <x v="23"/>
    <n v="109.10579999999899"/>
    <n v="32.731739999999697"/>
  </r>
  <r>
    <n v="9475"/>
    <s v="APJ-2021-100818"/>
    <d v="2021-05-31T00:00:00"/>
    <n v="20210531"/>
    <s v="Joseph Newman"/>
    <s v="Australia"/>
    <s v="Sydney"/>
    <s v="APJ"/>
    <s v="ANZ"/>
    <s v="Tesco"/>
    <x v="23"/>
    <s v="Retail"/>
    <s v="Strategic"/>
    <s v="FinanceHub"/>
    <s v="75GNVKAQZO"/>
    <n v="5.9039999999999999"/>
    <n v="2"/>
    <n v="0.2"/>
    <n v="1.9925999999999999"/>
    <x v="33"/>
    <n v="3.9114"/>
    <n v="1.1734199999999999"/>
  </r>
  <r>
    <n v="9479"/>
    <s v="APJ-2020-126193"/>
    <d v="2020-09-07T00:00:00"/>
    <n v="20200907"/>
    <s v="Kylie Lee"/>
    <s v="Australia"/>
    <s v="Geelong"/>
    <s v="APJ"/>
    <s v="ANZ"/>
    <s v="Engie"/>
    <x v="4"/>
    <s v="Energy"/>
    <s v="SMB"/>
    <s v="Storage"/>
    <s v="DF4AUAO0JM"/>
    <n v="13.16"/>
    <n v="5"/>
    <n v="0.2"/>
    <n v="4.1124999999999998"/>
    <x v="30"/>
    <n v="9.0474999999999994"/>
    <n v="2.7142499999999998"/>
  </r>
  <r>
    <n v="9482"/>
    <s v="APJ-2023-150504"/>
    <d v="2023-11-07T00:00:00"/>
    <n v="20231107"/>
    <s v="Michael Nolan"/>
    <s v="Japan"/>
    <s v="Aichi"/>
    <s v="APJ"/>
    <s v="JAPN"/>
    <s v="Apple"/>
    <x v="73"/>
    <s v="Tech"/>
    <s v="SMB"/>
    <s v="Marketing Suite - Gold"/>
    <s v="VFUVH4SGW6"/>
    <n v="18.16"/>
    <n v="2"/>
    <n v="0.2"/>
    <n v="1.8160000000000001"/>
    <x v="23"/>
    <n v="16.344000000000001"/>
    <n v="4.9032"/>
  </r>
  <r>
    <n v="9483"/>
    <s v="EMEA-2021-158351"/>
    <d v="2021-06-20T00:00:00"/>
    <n v="20210620"/>
    <s v="Natalie Newman"/>
    <s v="France"/>
    <s v="Paris"/>
    <s v="EMEA"/>
    <s v="EU-WEST"/>
    <s v="Nestle"/>
    <x v="38"/>
    <s v="Consumer Products"/>
    <s v="Enterprise"/>
    <s v="Data Smasher"/>
    <s v="8EUYZBW1M5"/>
    <n v="319.98399999999998"/>
    <n v="2"/>
    <n v="0.2"/>
    <n v="91.995400000000004"/>
    <x v="40"/>
    <n v="227.988599999999"/>
    <n v="68.396579999999702"/>
  </r>
  <r>
    <n v="9484"/>
    <s v="AMER-2020-122679"/>
    <d v="2020-07-22T00:00:00"/>
    <n v="20200722"/>
    <s v="Nathan Marshall"/>
    <s v="United States"/>
    <s v="New York City"/>
    <s v="AMER"/>
    <s v="NAMER"/>
    <s v="Royal Dutch Shell"/>
    <x v="2"/>
    <s v="Energy"/>
    <s v="Enterprise"/>
    <s v="ChatBot Plugin"/>
    <s v="3A42S48BSP"/>
    <n v="19.68"/>
    <n v="6"/>
    <n v="0"/>
    <n v="6.4943999999999997"/>
    <x v="39"/>
    <n v="13.185600000000001"/>
    <n v="3.9556800000000001"/>
  </r>
  <r>
    <n v="9485"/>
    <s v="APJ-2022-164770"/>
    <d v="2022-12-03T00:00:00"/>
    <n v="20221203"/>
    <s v="Pippa Edmunds"/>
    <s v="Japan"/>
    <s v="Tokyo"/>
    <s v="APJ"/>
    <s v="JAPN"/>
    <s v="BNP Paribas"/>
    <x v="3"/>
    <s v="Finance"/>
    <s v="Strategic"/>
    <s v="Marketing Suite"/>
    <s v="SHM8ULIB3T"/>
    <n v="781.86400000000003"/>
    <n v="10"/>
    <n v="0.32"/>
    <n v="-137.976"/>
    <x v="5"/>
    <n v="919.84"/>
    <n v="275.952"/>
  </r>
  <r>
    <n v="9487"/>
    <s v="EMEA-2023-130505"/>
    <d v="2023-10-13T00:00:00"/>
    <n v="20231013"/>
    <s v="Sean Rees"/>
    <s v="Iceland"/>
    <s v="ReykjavÃ­k"/>
    <s v="EMEA"/>
    <s v="EU-WEST"/>
    <s v="Walgreens"/>
    <x v="35"/>
    <s v="Retail"/>
    <s v="SMB"/>
    <s v="ContactMatcher"/>
    <s v="7SOKXN9SL3"/>
    <n v="673.34400000000005"/>
    <n v="3"/>
    <n v="0.3"/>
    <n v="-76.953599999999994"/>
    <x v="13"/>
    <n v="750.29759999999999"/>
    <n v="225.08928"/>
  </r>
  <r>
    <n v="9488"/>
    <s v="AMER-2023-125213"/>
    <d v="2023-12-12T00:00:00"/>
    <n v="20231212"/>
    <s v="Jessica Langdon"/>
    <s v="Argentina"/>
    <s v="Mendoza"/>
    <s v="AMER"/>
    <s v="LATAM"/>
    <s v="Allianz"/>
    <x v="65"/>
    <s v="Finance"/>
    <s v="Strategic"/>
    <s v="Storage"/>
    <s v="BOII7BI93K"/>
    <n v="6.54"/>
    <n v="3"/>
    <n v="0"/>
    <n v="2.1581999999999999"/>
    <x v="22"/>
    <n v="4.3818000000000001"/>
    <n v="1.31454"/>
  </r>
  <r>
    <n v="9489"/>
    <s v="EMEA-2021-156566"/>
    <d v="2021-10-01T00:00:00"/>
    <n v="20211001"/>
    <s v="Angela Davies"/>
    <s v="Belgium"/>
    <s v="Brussels"/>
    <s v="EMEA"/>
    <s v="EU-WEST"/>
    <s v="Kroger"/>
    <x v="57"/>
    <s v="Retail"/>
    <s v="SMB"/>
    <s v="Site Analytics"/>
    <s v="E6M737D9S9"/>
    <n v="572.79999999999995"/>
    <n v="2"/>
    <n v="0.2"/>
    <n v="50.12"/>
    <x v="2"/>
    <n v="522.67999999999995"/>
    <n v="156.80399999999997"/>
  </r>
  <r>
    <n v="9490"/>
    <s v="EMEA-2022-102232"/>
    <d v="2022-08-06T00:00:00"/>
    <n v="20220806"/>
    <s v="Rose MacDonald"/>
    <s v="Portugal"/>
    <s v="Porto"/>
    <s v="EMEA"/>
    <s v="EU-WEST"/>
    <s v="Samsung Electronics"/>
    <x v="19"/>
    <s v="Tech"/>
    <s v="Strategic"/>
    <s v="ChatBot Plugin"/>
    <s v="J1231FA1HF"/>
    <n v="197.05"/>
    <n v="7"/>
    <n v="0"/>
    <n v="59.115000000000002"/>
    <x v="28"/>
    <n v="137.935"/>
    <n v="41.380499999999998"/>
  </r>
  <r>
    <n v="9491"/>
    <s v="AMER-2023-111738"/>
    <d v="2023-01-04T00:00:00"/>
    <n v="20230104"/>
    <s v="Eric Forsyth"/>
    <s v="United States"/>
    <s v="Los Angeles"/>
    <s v="AMER"/>
    <s v="NAMER"/>
    <s v="Lukoil"/>
    <x v="86"/>
    <s v="Energy"/>
    <s v="SMB"/>
    <s v="ContactMatcher"/>
    <s v="O583MRK5D6"/>
    <n v="2022.2719999999999"/>
    <n v="8"/>
    <n v="0.2"/>
    <n v="682.51679999999999"/>
    <x v="44"/>
    <n v="1339.7552000000001"/>
    <n v="401.92655999999999"/>
  </r>
  <r>
    <n v="9493"/>
    <s v="APJ-2023-163188"/>
    <d v="2023-11-08T00:00:00"/>
    <n v="20231108"/>
    <s v="Jennifer Avery"/>
    <s v="Singapore"/>
    <s v="Singapore"/>
    <s v="APJ"/>
    <s v="APAC"/>
    <s v="Chevron"/>
    <x v="0"/>
    <s v="Energy"/>
    <s v="SMB"/>
    <s v="ContactMatcher"/>
    <s v="XJ7C4YNC51"/>
    <n v="38.159999999999997"/>
    <n v="9"/>
    <n v="0"/>
    <n v="19.079999999999998"/>
    <x v="23"/>
    <n v="19.079999999999998"/>
    <n v="5.7239999999999993"/>
  </r>
  <r>
    <n v="9494"/>
    <s v="APJ-2022-105207"/>
    <d v="2022-01-03T00:00:00"/>
    <n v="20220103"/>
    <s v="Benjamin Bailey"/>
    <s v="Singapore"/>
    <s v="Singapore"/>
    <s v="APJ"/>
    <s v="APAC"/>
    <s v="BNP Paribas"/>
    <x v="3"/>
    <s v="Finance"/>
    <s v="Strategic"/>
    <s v="ContactMatcher"/>
    <s v="Y5GUJN34MJ"/>
    <n v="1592.85"/>
    <n v="7"/>
    <n v="0"/>
    <n v="350.42700000000002"/>
    <x v="12"/>
    <n v="1242.42299999999"/>
    <n v="372.72689999999699"/>
  </r>
  <r>
    <n v="9496"/>
    <s v="AMER-2022-123610"/>
    <d v="2022-05-13T00:00:00"/>
    <n v="20220513"/>
    <s v="Lauren Ellison"/>
    <s v="United States"/>
    <s v="Yonkers"/>
    <s v="AMER"/>
    <s v="NAMER"/>
    <s v="Allianz"/>
    <x v="65"/>
    <s v="Finance"/>
    <s v="SMB"/>
    <s v="Data Smasher"/>
    <s v="F2CYYDTCD1"/>
    <n v="120"/>
    <n v="6"/>
    <n v="0"/>
    <n v="46.8"/>
    <x v="35"/>
    <n v="73.2"/>
    <n v="21.96"/>
  </r>
  <r>
    <n v="9498"/>
    <s v="APJ-2023-118213"/>
    <d v="2023-11-06T00:00:00"/>
    <n v="20231106"/>
    <s v="Anna Bower"/>
    <s v="India"/>
    <s v="Kolkata"/>
    <s v="APJ"/>
    <s v="IND"/>
    <s v="Airbus"/>
    <x v="68"/>
    <s v="Manufacturing"/>
    <s v="Enterprise"/>
    <s v="Support"/>
    <s v="S6T6DNKRCI"/>
    <n v="4.41"/>
    <n v="1"/>
    <n v="0"/>
    <n v="2.0286"/>
    <x v="23"/>
    <n v="2.3814000000000002"/>
    <n v="0.71442000000000005"/>
  </r>
  <r>
    <n v="9501"/>
    <s v="EMEA-2022-149237"/>
    <d v="2022-05-27T00:00:00"/>
    <n v="20220527"/>
    <s v="Harry Vaughan"/>
    <s v="Italy"/>
    <s v="Milan"/>
    <s v="EMEA"/>
    <s v="EU"/>
    <s v="Volkswagen"/>
    <x v="58"/>
    <s v="Manufacturing"/>
    <s v="SMB"/>
    <s v="SaaS Connector Pack"/>
    <s v="OFB0C127GE"/>
    <n v="26.94"/>
    <n v="3"/>
    <n v="0"/>
    <n v="11.3148"/>
    <x v="35"/>
    <n v="15.6252"/>
    <n v="4.6875599999999995"/>
  </r>
  <r>
    <n v="9502"/>
    <s v="AMER-2021-158589"/>
    <d v="2021-11-20T00:00:00"/>
    <n v="20211120"/>
    <s v="Frank Hart"/>
    <s v="United States"/>
    <s v="Los Angeles"/>
    <s v="AMER"/>
    <s v="NAMER"/>
    <s v="AT&amp;T"/>
    <x v="60"/>
    <s v="Communications"/>
    <s v="SMB"/>
    <s v="SaaS Connector Pack"/>
    <s v="V4A97V50U7"/>
    <n v="32.04"/>
    <n v="3"/>
    <n v="0"/>
    <n v="8.01"/>
    <x v="6"/>
    <n v="24.03"/>
    <n v="7.2089999999999996"/>
  </r>
  <r>
    <n v="9503"/>
    <s v="EMEA-2022-101329"/>
    <d v="2022-04-23T00:00:00"/>
    <n v="20220423"/>
    <s v="Faith Robertson"/>
    <s v="United Kingdom"/>
    <s v="Manchester"/>
    <s v="EMEA"/>
    <s v="UKIR"/>
    <s v="Anthem"/>
    <x v="84"/>
    <s v="Healthcare"/>
    <s v="SMB"/>
    <s v="ChatBot Plugin"/>
    <s v="9A8BZZ1CBJ"/>
    <n v="32.130000000000003"/>
    <n v="9"/>
    <n v="0"/>
    <n v="8.3537999999999997"/>
    <x v="25"/>
    <n v="23.776199999999999"/>
    <n v="7.13286"/>
  </r>
  <r>
    <n v="9505"/>
    <s v="EMEA-2022-113607"/>
    <d v="2022-10-15T00:00:00"/>
    <n v="20221015"/>
    <s v="Diana Black"/>
    <s v="United Kingdom"/>
    <s v="London"/>
    <s v="EMEA"/>
    <s v="UKIR"/>
    <s v="Allstate"/>
    <x v="61"/>
    <s v="Finance"/>
    <s v="Strategic"/>
    <s v="Site Analytics"/>
    <s v="144E0LGY6U"/>
    <n v="1091.93"/>
    <n v="7"/>
    <n v="0"/>
    <n v="272.98250000000002"/>
    <x v="32"/>
    <n v="818.94749999999999"/>
    <n v="245.68424999999999"/>
  </r>
  <r>
    <n v="9507"/>
    <s v="AMER-2020-149104"/>
    <d v="2020-04-05T00:00:00"/>
    <n v="20200405"/>
    <s v="William Alsop"/>
    <s v="Brazil"/>
    <s v="Rio de Janeiro"/>
    <s v="AMER"/>
    <s v="LATAM"/>
    <s v="Mondelez International"/>
    <x v="25"/>
    <s v="Consumer Products"/>
    <s v="SMB"/>
    <s v="ChatBot Plugin"/>
    <s v="O74ADQRU2R"/>
    <n v="26.7"/>
    <n v="2"/>
    <n v="0"/>
    <n v="7.476"/>
    <x v="41"/>
    <n v="19.224"/>
    <n v="5.7671999999999999"/>
  </r>
  <r>
    <n v="9511"/>
    <s v="EMEA-2022-105263"/>
    <d v="2022-08-07T00:00:00"/>
    <n v="20220807"/>
    <s v="Sebastian Sharp"/>
    <s v="United Kingdom"/>
    <s v="London"/>
    <s v="EMEA"/>
    <s v="UKIR"/>
    <s v="ConocoPhillips"/>
    <x v="75"/>
    <s v="Energy"/>
    <s v="SMB"/>
    <s v="ChatBot Plugin"/>
    <s v="UG44B36H4O"/>
    <n v="38.340000000000003"/>
    <n v="9"/>
    <n v="0"/>
    <n v="15.7194"/>
    <x v="28"/>
    <n v="22.6206"/>
    <n v="6.7861799999999999"/>
  </r>
  <r>
    <n v="9512"/>
    <s v="APJ-2020-130575"/>
    <d v="2020-12-14T00:00:00"/>
    <n v="20201214"/>
    <s v="Penelope Brown"/>
    <s v="Australia"/>
    <s v="Sydney"/>
    <s v="APJ"/>
    <s v="ANZ"/>
    <s v="HSBC Holdings"/>
    <x v="77"/>
    <s v="Finance"/>
    <s v="Strategic"/>
    <s v="ContactMatcher"/>
    <s v="YGHQWPTFYV"/>
    <n v="9.2639999999999993"/>
    <n v="3"/>
    <n v="0.8"/>
    <n v="-13.896000000000001"/>
    <x v="20"/>
    <n v="23.16"/>
    <n v="6.9479999999999995"/>
  </r>
  <r>
    <n v="9513"/>
    <s v="APJ-2023-142461"/>
    <d v="2023-05-31T00:00:00"/>
    <n v="20230531"/>
    <s v="Leonard Parsons"/>
    <s v="Japan"/>
    <s v="Aichi"/>
    <s v="APJ"/>
    <s v="JAPN"/>
    <s v="Ford Motor"/>
    <x v="72"/>
    <s v="Manufacturing"/>
    <s v="SMB"/>
    <s v="Marketing Suite"/>
    <s v="CR1NZOFODI"/>
    <n v="204.66640000000001"/>
    <n v="1"/>
    <n v="0.32"/>
    <n v="-6.0195999999999996"/>
    <x v="24"/>
    <n v="210.68600000000001"/>
    <n v="63.205799999999996"/>
  </r>
  <r>
    <n v="9514"/>
    <s v="EMEA-2022-125220"/>
    <d v="2022-10-15T00:00:00"/>
    <n v="20221015"/>
    <s v="Harry Sharp"/>
    <s v="Italy"/>
    <s v="Venice"/>
    <s v="EMEA"/>
    <s v="EU"/>
    <s v="Valero Energy"/>
    <x v="37"/>
    <s v="Energy"/>
    <s v="SMB"/>
    <s v="Data Smasher"/>
    <s v="8NST76V7CZ"/>
    <n v="1649.75"/>
    <n v="5"/>
    <n v="0"/>
    <n v="544.41750000000002"/>
    <x v="32"/>
    <n v="1105.3325"/>
    <n v="331.59974999999997"/>
  </r>
  <r>
    <n v="9515"/>
    <s v="EMEA-2020-100293"/>
    <d v="2020-03-14T00:00:00"/>
    <n v="20200314"/>
    <s v="Victor Gill"/>
    <s v="Germany"/>
    <s v="Berlin"/>
    <s v="EMEA"/>
    <s v="EU-WEST"/>
    <s v="Morgan Stanley"/>
    <x v="21"/>
    <s v="Finance"/>
    <s v="Enterprise"/>
    <s v="Support"/>
    <s v="TL5G4LWGYK"/>
    <n v="91.055999999999997"/>
    <n v="6"/>
    <n v="0.2"/>
    <n v="31.869599999999998"/>
    <x v="34"/>
    <n v="59.186399999999999"/>
    <n v="17.75592"/>
  </r>
  <r>
    <n v="9516"/>
    <s v="APJ-2020-154165"/>
    <d v="2020-02-18T00:00:00"/>
    <n v="20200218"/>
    <s v="Molly Rees"/>
    <s v="Australia"/>
    <s v="Sydney"/>
    <s v="APJ"/>
    <s v="ANZ"/>
    <s v="Goldman Sachs Group"/>
    <x v="70"/>
    <s v="Finance"/>
    <s v="SMB"/>
    <s v="ChatBot Plugin"/>
    <s v="RCRMTL6X0X"/>
    <n v="54.207999999999998"/>
    <n v="14"/>
    <n v="0.2"/>
    <n v="8.8087999999999997"/>
    <x v="45"/>
    <n v="45.3992"/>
    <n v="13.619759999999999"/>
  </r>
  <r>
    <n v="9517"/>
    <s v="AMER-2021-123939"/>
    <d v="2021-08-24T00:00:00"/>
    <n v="20210824"/>
    <s v="Carl Miller"/>
    <s v="Mexico"/>
    <s v="Guadalajara"/>
    <s v="AMER"/>
    <s v="LATAM"/>
    <s v="Marathon Petroleum"/>
    <x v="80"/>
    <s v="Energy"/>
    <s v="SMB"/>
    <s v="Site Analytics"/>
    <s v="02P853F12R"/>
    <n v="26.981999999999999"/>
    <n v="3"/>
    <n v="0.4"/>
    <n v="4.0472999999999999"/>
    <x v="37"/>
    <n v="22.934699999999999"/>
    <n v="6.8804099999999995"/>
  </r>
  <r>
    <n v="9520"/>
    <s v="AMER-2023-104451"/>
    <d v="2023-05-09T00:00:00"/>
    <n v="20230509"/>
    <s v="Alison Miller"/>
    <s v="United States"/>
    <s v="Los Angeles"/>
    <s v="AMER"/>
    <s v="NAMER"/>
    <s v="HSBC Holdings"/>
    <x v="77"/>
    <s v="Finance"/>
    <s v="SMB"/>
    <s v="OneView"/>
    <s v="L89ZEEZ9O8"/>
    <n v="81.08"/>
    <n v="4"/>
    <n v="0"/>
    <n v="22.702400000000001"/>
    <x v="24"/>
    <n v="58.377600000000001"/>
    <n v="17.513279999999998"/>
  </r>
  <r>
    <n v="9521"/>
    <s v="AMER-2022-101189"/>
    <d v="2022-02-04T00:00:00"/>
    <n v="20220204"/>
    <s v="Gabrielle Ogden"/>
    <s v="United States"/>
    <s v="New York City"/>
    <s v="AMER"/>
    <s v="NAMER"/>
    <s v="Royal Dutch Shell"/>
    <x v="2"/>
    <s v="Energy"/>
    <s v="Strategic"/>
    <s v="Marketing Suite - Gold"/>
    <s v="PCNGR2IZ49"/>
    <n v="93.02"/>
    <n v="2"/>
    <n v="0"/>
    <n v="3.7208000000000001"/>
    <x v="47"/>
    <n v="89.299199999999999"/>
    <n v="26.789759999999998"/>
  </r>
  <r>
    <n v="9522"/>
    <s v="APJ-2020-169446"/>
    <d v="2020-12-19T00:00:00"/>
    <n v="20201219"/>
    <s v="Michael Lewis"/>
    <s v="Australia"/>
    <s v="Sydney"/>
    <s v="APJ"/>
    <s v="ANZ"/>
    <s v="Nissan Motor"/>
    <x v="30"/>
    <s v="Transportation"/>
    <s v="SMB"/>
    <s v="Site Analytics"/>
    <s v="TZDXJA1HZF"/>
    <n v="323.976"/>
    <n v="3"/>
    <n v="0.2"/>
    <n v="36.447299999999998"/>
    <x v="20"/>
    <n v="287.52870000000001"/>
    <n v="86.258610000000004"/>
  </r>
  <r>
    <n v="9525"/>
    <s v="AMER-2023-156958"/>
    <d v="2023-12-06T00:00:00"/>
    <n v="20231206"/>
    <s v="Max Langdon"/>
    <s v="Canada"/>
    <s v="Toronto"/>
    <s v="AMER"/>
    <s v="NAMER"/>
    <s v="J.P. Morgan Chase &amp; Co."/>
    <x v="56"/>
    <s v="Finance"/>
    <s v="Enterprise"/>
    <s v="ContactMatcher"/>
    <s v="XB1UC4WM8K"/>
    <n v="83.92"/>
    <n v="5"/>
    <n v="0.2"/>
    <n v="29.372"/>
    <x v="22"/>
    <n v="54.548000000000002"/>
    <n v="16.3644"/>
  </r>
  <r>
    <n v="9530"/>
    <s v="APJ-2023-101637"/>
    <d v="2023-03-25T00:00:00"/>
    <n v="20230325"/>
    <s v="Gordon Dyer"/>
    <s v="Japan"/>
    <s v="Saitama"/>
    <s v="APJ"/>
    <s v="JAPN"/>
    <s v="Samsung Electronics"/>
    <x v="19"/>
    <s v="Tech"/>
    <s v="Strategic"/>
    <s v="Marketing Suite - Gold"/>
    <s v="GV11CO3U9X"/>
    <n v="12.768000000000001"/>
    <n v="2"/>
    <n v="0.2"/>
    <n v="0.95760000000000001"/>
    <x v="42"/>
    <n v="11.8104"/>
    <n v="3.5431199999999996"/>
  </r>
  <r>
    <n v="9531"/>
    <s v="AMER-2023-111759"/>
    <d v="2023-07-09T00:00:00"/>
    <n v="20230709"/>
    <s v="Trevor Jones"/>
    <s v="Canada"/>
    <s v="Toronto"/>
    <s v="AMER"/>
    <s v="NAMER"/>
    <s v="Kroger"/>
    <x v="57"/>
    <s v="Retail"/>
    <s v="Enterprise"/>
    <s v="Support"/>
    <s v="F6GHFBCG48"/>
    <n v="52.76"/>
    <n v="2"/>
    <n v="0"/>
    <n v="24.269600000000001"/>
    <x v="10"/>
    <n v="28.490399999999902"/>
    <n v="8.5471199999999694"/>
  </r>
  <r>
    <n v="9532"/>
    <s v="APJ-2023-102729"/>
    <d v="2023-10-27T00:00:00"/>
    <n v="20231027"/>
    <s v="Leonard Ogden"/>
    <s v="Japan"/>
    <s v="Aichi"/>
    <s v="APJ"/>
    <s v="JAPN"/>
    <s v="HonHai Precision Industry"/>
    <x v="54"/>
    <s v="Tech"/>
    <s v="Enterprise"/>
    <s v="Marketing Suite - Gold"/>
    <s v="44098ORUEH"/>
    <n v="55.616"/>
    <n v="2"/>
    <n v="0.2"/>
    <n v="5.5616000000000003"/>
    <x v="13"/>
    <n v="50.054400000000001"/>
    <n v="15.01632"/>
  </r>
  <r>
    <n v="9533"/>
    <s v="EMEA-2022-116596"/>
    <d v="2022-10-28T00:00:00"/>
    <n v="20221028"/>
    <s v="Sonia Miller"/>
    <s v="United Kingdom"/>
    <s v="London"/>
    <s v="EMEA"/>
    <s v="UKIR"/>
    <s v="Pfizer"/>
    <x v="6"/>
    <s v="Healthcare"/>
    <s v="SMB"/>
    <s v="FinanceHub"/>
    <s v="TBBLM519U3"/>
    <n v="427.64400000000001"/>
    <n v="14"/>
    <n v="0.1"/>
    <n v="80.777199999999993"/>
    <x v="32"/>
    <n v="346.86680000000001"/>
    <n v="104.06004"/>
  </r>
  <r>
    <n v="9537"/>
    <s v="APJ-2023-124191"/>
    <d v="2023-06-13T00:00:00"/>
    <n v="20230613"/>
    <s v="Anthony Clark"/>
    <s v="Australia"/>
    <s v="Sydney"/>
    <s v="APJ"/>
    <s v="ANZ"/>
    <s v="Honda Motor"/>
    <x v="47"/>
    <s v="Manufacturing"/>
    <s v="SMB"/>
    <s v="SaaS Connector Pack"/>
    <s v="DXWOVK9BQQ"/>
    <n v="8.8559999999999999"/>
    <n v="3"/>
    <n v="0.6"/>
    <n v="-6.8634000000000004"/>
    <x v="27"/>
    <n v="15.7194"/>
    <n v="4.7158199999999999"/>
  </r>
  <r>
    <n v="9538"/>
    <s v="AMER-2022-148747"/>
    <d v="2022-09-26T00:00:00"/>
    <n v="20220926"/>
    <s v="Wendy Young"/>
    <s v="United States"/>
    <s v="Los Angeles"/>
    <s v="AMER"/>
    <s v="NAMER"/>
    <s v="Caterpillar"/>
    <x v="95"/>
    <s v="Manufacturing"/>
    <s v="Strategic"/>
    <s v="Marketing Suite"/>
    <s v="FN4PQ0QHLZ"/>
    <n v="477.666"/>
    <n v="2"/>
    <n v="0.15"/>
    <n v="84.293999999999997"/>
    <x v="21"/>
    <n v="393.37200000000001"/>
    <n v="118.0116"/>
  </r>
  <r>
    <n v="9539"/>
    <s v="EMEA-2023-169488"/>
    <d v="2023-09-08T00:00:00"/>
    <n v="20230908"/>
    <s v="Irene Clark"/>
    <s v="Norway"/>
    <s v="Oslo"/>
    <s v="EMEA"/>
    <s v="NOR"/>
    <s v="Comcast"/>
    <x v="51"/>
    <s v="Communications"/>
    <s v="SMB"/>
    <s v="Support"/>
    <s v="GP5NUG5LIO"/>
    <n v="16.899999999999999"/>
    <n v="5"/>
    <n v="0"/>
    <n v="7.774"/>
    <x v="15"/>
    <n v="9.1259999999999906"/>
    <n v="2.7377999999999969"/>
  </r>
  <r>
    <n v="9541"/>
    <s v="AMER-2021-135727"/>
    <d v="2021-05-11T00:00:00"/>
    <n v="20210511"/>
    <s v="Eric McLean"/>
    <s v="Chile"/>
    <s v="Santiago"/>
    <s v="AMER"/>
    <s v="LATAM"/>
    <s v="Abbott Laboratories"/>
    <x v="26"/>
    <s v="Healthcare"/>
    <s v="Enterprise"/>
    <s v="FinanceHub"/>
    <s v="HFQFFL776C"/>
    <n v="191.96799999999999"/>
    <n v="7"/>
    <n v="0.2"/>
    <n v="16.7972"/>
    <x v="33"/>
    <n v="175.17079999999899"/>
    <n v="52.551239999999694"/>
  </r>
  <r>
    <n v="9542"/>
    <s v="APJ-2021-135251"/>
    <d v="2021-08-06T00:00:00"/>
    <n v="20210806"/>
    <s v="Justin Scott"/>
    <s v="Japan"/>
    <s v="Tokyo"/>
    <s v="APJ"/>
    <s v="JAPN"/>
    <s v="Nestle"/>
    <x v="38"/>
    <s v="Consumer Products"/>
    <s v="Strategic"/>
    <s v="FinanceHub"/>
    <s v="NPMGY9OE1W"/>
    <n v="35.520000000000003"/>
    <n v="3"/>
    <n v="0.2"/>
    <n v="13.32"/>
    <x v="37"/>
    <n v="22.2"/>
    <n v="6.6599999999999993"/>
  </r>
  <r>
    <n v="9546"/>
    <s v="APJ-2020-166590"/>
    <d v="2020-10-29T00:00:00"/>
    <n v="20201029"/>
    <s v="Zoe Edmunds"/>
    <s v="India"/>
    <s v="Bangalore"/>
    <s v="APJ"/>
    <s v="IND"/>
    <s v="Berkshire Hathaway"/>
    <x v="90"/>
    <s v="Finance"/>
    <s v="Strategic"/>
    <s v="Data Smasher"/>
    <s v="UI6RVT49SV"/>
    <n v="1.98"/>
    <n v="2"/>
    <n v="0"/>
    <n v="0.89100000000000001"/>
    <x v="18"/>
    <n v="1.089"/>
    <n v="0.32669999999999999"/>
  </r>
  <r>
    <n v="9548"/>
    <s v="EMEA-2022-131744"/>
    <d v="2022-06-19T00:00:00"/>
    <n v="20220619"/>
    <s v="Julia Ellison"/>
    <s v="France"/>
    <s v="Paris"/>
    <s v="EMEA"/>
    <s v="EU-WEST"/>
    <s v="Tyson Foods"/>
    <x v="31"/>
    <s v="Consumer Products"/>
    <s v="Strategic"/>
    <s v="Support"/>
    <s v="C2SNCHH7M7"/>
    <n v="6.8479999999999999"/>
    <n v="2"/>
    <n v="0.2"/>
    <n v="2.14"/>
    <x v="1"/>
    <n v="4.7080000000000002"/>
    <n v="1.4124000000000001"/>
  </r>
  <r>
    <n v="9551"/>
    <s v="AMER-2021-160864"/>
    <d v="2021-05-03T00:00:00"/>
    <n v="20210503"/>
    <s v="David Murray"/>
    <s v="United States"/>
    <s v="Chicago"/>
    <s v="AMER"/>
    <s v="NAMER"/>
    <s v="Samsung Electronics"/>
    <x v="19"/>
    <s v="Tech"/>
    <s v="Enterprise"/>
    <s v="ContactMatcher"/>
    <s v="EG1X1ETT88"/>
    <n v="13.848000000000001"/>
    <n v="3"/>
    <n v="0.2"/>
    <n v="5.1929999999999996"/>
    <x v="33"/>
    <n v="8.6549999999999994"/>
    <n v="2.5964999999999998"/>
  </r>
  <r>
    <n v="9552"/>
    <s v="EMEA-2021-147690"/>
    <d v="2021-11-10T00:00:00"/>
    <n v="20211110"/>
    <s v="Grace Bell"/>
    <s v="France"/>
    <s v="Paris"/>
    <s v="EMEA"/>
    <s v="EU-WEST"/>
    <s v="ConocoPhillips"/>
    <x v="75"/>
    <s v="Energy"/>
    <s v="SMB"/>
    <s v="Marketing Suite - Gold"/>
    <s v="G01R4JTG5F"/>
    <n v="577.58399999999995"/>
    <n v="6"/>
    <n v="0.2"/>
    <n v="43.318800000000003"/>
    <x v="6"/>
    <n v="534.26519999999903"/>
    <n v="160.27955999999969"/>
  </r>
  <r>
    <n v="9553"/>
    <s v="EMEA-2021-163923"/>
    <d v="2021-05-30T00:00:00"/>
    <n v="20210530"/>
    <s v="Phil Turner"/>
    <s v="Spain"/>
    <s v="Seville"/>
    <s v="EMEA"/>
    <s v="EU-WEST"/>
    <s v="Trafigura Group"/>
    <x v="40"/>
    <s v="Finance"/>
    <s v="Enterprise"/>
    <s v="Data Smasher"/>
    <s v="227MF8N52T"/>
    <n v="151.96"/>
    <n v="4"/>
    <n v="0"/>
    <n v="36.470399999999998"/>
    <x v="33"/>
    <n v="115.4896"/>
    <n v="34.646879999999996"/>
  </r>
  <r>
    <n v="9554"/>
    <s v="EMEA-2022-125724"/>
    <d v="2022-09-23T00:00:00"/>
    <n v="20220923"/>
    <s v="Steven Henderson"/>
    <s v="Russia"/>
    <s v="St Petersburg"/>
    <s v="EMEA"/>
    <s v="EU-EAST"/>
    <s v="Sony"/>
    <x v="20"/>
    <s v="Tech"/>
    <s v="Strategic"/>
    <s v="SaaS Connector Pack"/>
    <s v="X8NNPC9G88"/>
    <n v="68.432000000000002"/>
    <n v="7"/>
    <n v="0.2"/>
    <n v="8.5540000000000003"/>
    <x v="21"/>
    <n v="59.878"/>
    <n v="17.9634"/>
  </r>
  <r>
    <n v="9555"/>
    <s v="AMER-2021-111612"/>
    <d v="2021-11-28T00:00:00"/>
    <n v="20211128"/>
    <s v="Jennifer Watson"/>
    <s v="Mexico"/>
    <s v="Mexico City"/>
    <s v="AMER"/>
    <s v="LATAM"/>
    <s v="PepsiCo"/>
    <x v="88"/>
    <s v="Consumer Products"/>
    <s v="SMB"/>
    <s v="SaaS Connector Pack"/>
    <s v="85SLN6DRK5"/>
    <n v="71.12"/>
    <n v="5"/>
    <n v="0.2"/>
    <n v="9.7789999999999999"/>
    <x v="6"/>
    <n v="61.341000000000001"/>
    <n v="18.4023"/>
  </r>
  <r>
    <n v="9557"/>
    <s v="EMEA-2021-156853"/>
    <d v="2021-12-03T00:00:00"/>
    <n v="20211203"/>
    <s v="Emily Morrison"/>
    <s v="Greece"/>
    <s v="Thessaloniki"/>
    <s v="EMEA"/>
    <s v="EU-EAST"/>
    <s v="Pfizer"/>
    <x v="6"/>
    <s v="Healthcare"/>
    <s v="Enterprise"/>
    <s v="Support"/>
    <s v="OHL6Z8W81C"/>
    <n v="184.66"/>
    <n v="7"/>
    <n v="0"/>
    <n v="84.943600000000004"/>
    <x v="14"/>
    <n v="99.716399999999993"/>
    <n v="29.914919999999995"/>
  </r>
  <r>
    <n v="9558"/>
    <s v="APJ-2020-103086"/>
    <d v="2020-10-17T00:00:00"/>
    <n v="20201017"/>
    <s v="Joe Skinner"/>
    <s v="Japan"/>
    <s v="Tokyo"/>
    <s v="APJ"/>
    <s v="JAPN"/>
    <s v="Sony"/>
    <x v="20"/>
    <s v="Tech"/>
    <s v="SMB"/>
    <s v="SaaS Connector Pack"/>
    <s v="1F0NWENMUK"/>
    <n v="5.3120000000000003"/>
    <n v="2"/>
    <n v="0.6"/>
    <n v="-1.5935999999999999"/>
    <x v="18"/>
    <n v="6.9055999999999997"/>
    <n v="2.0716799999999997"/>
  </r>
  <r>
    <n v="9559"/>
    <s v="AMER-2022-129280"/>
    <d v="2022-05-04T00:00:00"/>
    <n v="20220504"/>
    <s v="Chloe Vance"/>
    <s v="Mexico"/>
    <s v="Monterrey"/>
    <s v="AMER"/>
    <s v="LATAM"/>
    <s v="General Electric"/>
    <x v="89"/>
    <s v="Finance"/>
    <s v="SMB"/>
    <s v="Data Smasher"/>
    <s v="DYXMU8PBCJ"/>
    <n v="132.52000000000001"/>
    <n v="5"/>
    <n v="0.2"/>
    <n v="34.786499999999997"/>
    <x v="35"/>
    <n v="97.733500000000006"/>
    <n v="29.320050000000002"/>
  </r>
  <r>
    <n v="9565"/>
    <s v="AMER-2021-161242"/>
    <d v="2021-06-01T00:00:00"/>
    <n v="20210601"/>
    <s v="Edward Mathis"/>
    <s v="United States"/>
    <s v="New York City"/>
    <s v="AMER"/>
    <s v="NAMER"/>
    <s v="Airbus"/>
    <x v="68"/>
    <s v="Manufacturing"/>
    <s v="Enterprise"/>
    <s v="Support"/>
    <s v="NPKB0PAA3Y"/>
    <n v="11.76"/>
    <n v="2"/>
    <n v="0"/>
    <n v="5.7624000000000004"/>
    <x v="40"/>
    <n v="5.9975999999999896"/>
    <n v="1.7992799999999969"/>
  </r>
  <r>
    <n v="9566"/>
    <s v="EMEA-2020-130428"/>
    <d v="2020-03-31T00:00:00"/>
    <n v="20200331"/>
    <s v="Natalie Nash"/>
    <s v="Germany"/>
    <s v="Cologne"/>
    <s v="EMEA"/>
    <s v="EU-WEST"/>
    <s v="Itochu"/>
    <x v="33"/>
    <s v="Finance"/>
    <s v="SMB"/>
    <s v="FinanceHub"/>
    <s v="VHUK7DJMVN"/>
    <n v="1125.4880000000001"/>
    <n v="7"/>
    <n v="0.2"/>
    <n v="98.480199999999996"/>
    <x v="34"/>
    <n v="1027.0078000000001"/>
    <n v="308.10234000000003"/>
  </r>
  <r>
    <n v="9569"/>
    <s v="AMER-2023-104388"/>
    <d v="2023-07-06T00:00:00"/>
    <n v="20230706"/>
    <s v="Elizabeth Young"/>
    <s v="Costa Rica"/>
    <s v="San JosÃ©"/>
    <s v="AMER"/>
    <s v="LATAM"/>
    <s v="Procter &amp; Gamble"/>
    <x v="16"/>
    <s v="Consumer Products"/>
    <s v="Strategic"/>
    <s v="Site Analytics"/>
    <s v="6UA5TL96IA"/>
    <n v="79.959999999999994"/>
    <n v="4"/>
    <n v="0"/>
    <n v="22.3888"/>
    <x v="10"/>
    <n v="57.571199999999898"/>
    <n v="17.271359999999969"/>
  </r>
  <r>
    <n v="9570"/>
    <s v="AMER-2021-113131"/>
    <d v="2021-09-24T00:00:00"/>
    <n v="20210924"/>
    <s v="Tracey Knox"/>
    <s v="Mexico"/>
    <s v="Mexico City"/>
    <s v="AMER"/>
    <s v="LATAM"/>
    <s v="Gazprom"/>
    <x v="45"/>
    <s v="Energy"/>
    <s v="SMB"/>
    <s v="ContactMatcher"/>
    <s v="P3RFSSUWL3"/>
    <n v="6.7320000000000002"/>
    <n v="6"/>
    <n v="0.7"/>
    <n v="-4.4880000000000004"/>
    <x v="11"/>
    <n v="11.22"/>
    <n v="3.3660000000000001"/>
  </r>
  <r>
    <n v="9575"/>
    <s v="AMER-2021-148495"/>
    <d v="2021-08-13T00:00:00"/>
    <n v="20210813"/>
    <s v="Luke Bower"/>
    <s v="United States"/>
    <s v="Phoenix"/>
    <s v="AMER"/>
    <s v="NAMER"/>
    <s v="Costco Wholesale"/>
    <x v="11"/>
    <s v="Retail"/>
    <s v="SMB"/>
    <s v="SaaS Connector Pack"/>
    <s v="5OG3P23PAJ"/>
    <n v="31.56"/>
    <n v="3"/>
    <n v="0"/>
    <n v="10.4148"/>
    <x v="37"/>
    <n v="21.145199999999999"/>
    <n v="6.3435599999999992"/>
  </r>
  <r>
    <n v="9576"/>
    <s v="APJ-2021-143147"/>
    <d v="2021-05-26T00:00:00"/>
    <n v="20210526"/>
    <s v="Lisa Wilkins"/>
    <s v="Japan"/>
    <s v="Osaka"/>
    <s v="APJ"/>
    <s v="JAPN"/>
    <s v="Bank of America Corp."/>
    <x v="22"/>
    <s v="Finance"/>
    <s v="SMB"/>
    <s v="FinanceHub"/>
    <s v="LMJ96LMQEY"/>
    <n v="105.68600000000001"/>
    <n v="1"/>
    <n v="0.3"/>
    <n v="-28.686199999999999"/>
    <x v="33"/>
    <n v="134.37219999999999"/>
    <n v="40.311659999999996"/>
  </r>
  <r>
    <n v="9579"/>
    <s v="EMEA-2023-152975"/>
    <d v="2023-09-15T00:00:00"/>
    <n v="20230915"/>
    <s v="Peter Quinn"/>
    <s v="United Kingdom"/>
    <s v="London"/>
    <s v="EMEA"/>
    <s v="UKIR"/>
    <s v="Walgreens"/>
    <x v="35"/>
    <s v="Retail"/>
    <s v="Enterprise"/>
    <s v="Site Analytics"/>
    <s v="EB3OVYSJAR"/>
    <n v="1079.8499999999999"/>
    <n v="3"/>
    <n v="0"/>
    <n v="323.95499999999998"/>
    <x v="15"/>
    <n v="755.89499999999998"/>
    <n v="226.76849999999999"/>
  </r>
  <r>
    <n v="9583"/>
    <s v="EMEA-2022-107475"/>
    <d v="2022-06-08T00:00:00"/>
    <n v="20220608"/>
    <s v="Ella Paige"/>
    <s v="France"/>
    <s v="Paris"/>
    <s v="EMEA"/>
    <s v="EU-WEST"/>
    <s v="McKesson"/>
    <x v="12"/>
    <s v="Consumer Products"/>
    <s v="Enterprise"/>
    <s v="Storage"/>
    <s v="NQD60O31HI"/>
    <n v="9.6479999999999997"/>
    <n v="6"/>
    <n v="0.2"/>
    <n v="3.4973999999999998"/>
    <x v="1"/>
    <n v="6.1505999999999998"/>
    <n v="1.8451799999999998"/>
  </r>
  <r>
    <n v="9584"/>
    <s v="EMEA-2023-116127"/>
    <d v="2023-06-26T00:00:00"/>
    <n v="20230626"/>
    <s v="Victor Lewis"/>
    <s v="United Kingdom"/>
    <s v="London"/>
    <s v="EMEA"/>
    <s v="UKIR"/>
    <s v="BNP Paribas"/>
    <x v="3"/>
    <s v="Finance"/>
    <s v="SMB"/>
    <s v="Marketing Suite"/>
    <s v="AIF06KSW5M"/>
    <n v="400.78399999999999"/>
    <n v="1"/>
    <n v="0.2"/>
    <n v="-5.0098000000000003"/>
    <x v="27"/>
    <n v="405.79379999999998"/>
    <n v="121.73813999999999"/>
  </r>
  <r>
    <n v="9585"/>
    <s v="AMER-2023-132584"/>
    <d v="2023-08-27T00:00:00"/>
    <n v="20230827"/>
    <s v="Chloe White"/>
    <s v="Brazil"/>
    <s v="SÃ£o Paulo"/>
    <s v="AMER"/>
    <s v="LATAM"/>
    <s v="Marathon Petroleum"/>
    <x v="80"/>
    <s v="Energy"/>
    <s v="Enterprise"/>
    <s v="Marketing Suite - Gold"/>
    <s v="BOSFLKM9OV"/>
    <n v="53.72"/>
    <n v="4"/>
    <n v="0"/>
    <n v="13.9672"/>
    <x v="43"/>
    <n v="39.752800000000001"/>
    <n v="11.925839999999999"/>
  </r>
  <r>
    <n v="9586"/>
    <s v="EMEA-2022-160598"/>
    <d v="2022-08-27T00:00:00"/>
    <n v="20220827"/>
    <s v="Carl Powell"/>
    <s v="Germany"/>
    <s v="Hamburg"/>
    <s v="EMEA"/>
    <s v="EU-WEST"/>
    <s v="Lukoil"/>
    <x v="86"/>
    <s v="Energy"/>
    <s v="Strategic"/>
    <s v="Support"/>
    <s v="H1TISCAZVW"/>
    <n v="31.007999999999999"/>
    <n v="1"/>
    <n v="0.2"/>
    <n v="11.240399999999999"/>
    <x v="28"/>
    <n v="19.767600000000002"/>
    <n v="5.9302800000000007"/>
  </r>
  <r>
    <n v="9587"/>
    <s v="AMER-2022-108630"/>
    <d v="2022-11-19T00:00:00"/>
    <n v="20221119"/>
    <s v="Harry Sharp"/>
    <s v="United States"/>
    <s v="Columbus"/>
    <s v="AMER"/>
    <s v="NAMER"/>
    <s v="Valero Energy"/>
    <x v="37"/>
    <s v="Energy"/>
    <s v="SMB"/>
    <s v="ContactMatcher"/>
    <s v="MTZGZWNNNU"/>
    <n v="61.12"/>
    <n v="5"/>
    <n v="0.2"/>
    <n v="22.155999999999999"/>
    <x v="0"/>
    <n v="38.963999999999999"/>
    <n v="11.6892"/>
  </r>
  <r>
    <n v="9588"/>
    <s v="APJ-2023-129203"/>
    <d v="2023-04-18T00:00:00"/>
    <n v="20230418"/>
    <s v="James Terry"/>
    <s v="Australia"/>
    <s v="Sydney"/>
    <s v="APJ"/>
    <s v="ANZ"/>
    <s v="BNP Paribas"/>
    <x v="3"/>
    <s v="Finance"/>
    <s v="Strategic"/>
    <s v="Marketing Suite - Gold"/>
    <s v="QL41PF17OA"/>
    <n v="195.136"/>
    <n v="4"/>
    <n v="0.2"/>
    <n v="-43.9056"/>
    <x v="4"/>
    <n v="239.04159999999999"/>
    <n v="71.712479999999999"/>
  </r>
  <r>
    <n v="9589"/>
    <s v="APJ-2023-110940"/>
    <d v="2023-07-24T00:00:00"/>
    <n v="20230724"/>
    <s v="Evan Jackson"/>
    <s v="Australia"/>
    <s v="Brisbane"/>
    <s v="APJ"/>
    <s v="ANZ"/>
    <s v="Allianz"/>
    <x v="65"/>
    <s v="Finance"/>
    <s v="SMB"/>
    <s v="ChatBot Plugin"/>
    <s v="QAUJZRLVOV"/>
    <n v="121.536"/>
    <n v="4"/>
    <n v="0.2"/>
    <n v="15.192"/>
    <x v="10"/>
    <n v="106.34399999999999"/>
    <n v="31.903199999999998"/>
  </r>
  <r>
    <n v="9590"/>
    <s v="APJ-2020-119172"/>
    <d v="2020-05-11T00:00:00"/>
    <n v="20200511"/>
    <s v="Jacob Hart"/>
    <s v="Australia"/>
    <s v="Sydney"/>
    <s v="APJ"/>
    <s v="ANZ"/>
    <s v="Pfizer"/>
    <x v="6"/>
    <s v="Healthcare"/>
    <s v="Enterprise"/>
    <s v="Support"/>
    <s v="7N2BP06BME"/>
    <n v="17.472000000000001"/>
    <n v="3"/>
    <n v="0.2"/>
    <n v="5.6783999999999999"/>
    <x v="8"/>
    <n v="11.7936"/>
    <n v="3.5380799999999999"/>
  </r>
  <r>
    <n v="9592"/>
    <s v="APJ-2022-105452"/>
    <d v="2022-07-29T00:00:00"/>
    <n v="20220729"/>
    <s v="Andrew Sanderson"/>
    <s v="Japan"/>
    <s v="Osaka"/>
    <s v="APJ"/>
    <s v="JAPN"/>
    <s v="Banco Santander"/>
    <x v="17"/>
    <s v="Finance"/>
    <s v="Enterprise"/>
    <s v="SaaS Connector Pack"/>
    <s v="ZI4TC7EL2N"/>
    <n v="24.7"/>
    <n v="5"/>
    <n v="0.6"/>
    <n v="-9.8800000000000008"/>
    <x v="16"/>
    <n v="34.58"/>
    <n v="10.373999999999999"/>
  </r>
  <r>
    <n v="9594"/>
    <s v="EMEA-2023-108931"/>
    <d v="2023-09-15T00:00:00"/>
    <n v="20230915"/>
    <s v="Felicity Sutherland"/>
    <s v="United Kingdom"/>
    <s v="London"/>
    <s v="EMEA"/>
    <s v="UKIR"/>
    <s v="Walmart"/>
    <x v="41"/>
    <s v="Retail"/>
    <s v="SMB"/>
    <s v="Support"/>
    <s v="PSQ0757OFF"/>
    <n v="8.56"/>
    <n v="2"/>
    <n v="0"/>
    <n v="3.8519999999999999"/>
    <x v="15"/>
    <n v="4.7080000000000002"/>
    <n v="1.4124000000000001"/>
  </r>
  <r>
    <n v="9596"/>
    <s v="AMER-2023-104619"/>
    <d v="2023-01-25T00:00:00"/>
    <n v="20230125"/>
    <s v="William May"/>
    <s v="United States"/>
    <s v="Chicago"/>
    <s v="AMER"/>
    <s v="NAMER"/>
    <s v="AT&amp;T"/>
    <x v="60"/>
    <s v="Communications"/>
    <s v="Strategic"/>
    <s v="OneView"/>
    <s v="65R3PJF4DC"/>
    <n v="25.86"/>
    <n v="3"/>
    <n v="0"/>
    <n v="6.7236000000000002"/>
    <x v="44"/>
    <n v="19.136399999999998"/>
    <n v="5.7409199999999991"/>
  </r>
  <r>
    <n v="9599"/>
    <s v="AMER-2021-149517"/>
    <d v="2021-09-19T00:00:00"/>
    <n v="20210919"/>
    <s v="Sean Randall"/>
    <s v="United States"/>
    <s v="Houston"/>
    <s v="AMER"/>
    <s v="NAMER"/>
    <s v="Toyota Motor"/>
    <x v="7"/>
    <s v="Manufacturing"/>
    <s v="Enterprise"/>
    <s v="SaaS Connector Pack"/>
    <s v="IZCWVDDYQ4"/>
    <n v="60.84"/>
    <n v="3"/>
    <n v="0"/>
    <n v="19.468800000000002"/>
    <x v="11"/>
    <n v="41.371200000000002"/>
    <n v="12.41136"/>
  </r>
  <r>
    <n v="9600"/>
    <s v="EMEA-2021-116841"/>
    <d v="2021-04-14T00:00:00"/>
    <n v="20210414"/>
    <s v="Michelle Thomson"/>
    <s v="Belgium"/>
    <s v="Brussels"/>
    <s v="EMEA"/>
    <s v="EU-WEST"/>
    <s v="Anthem"/>
    <x v="84"/>
    <s v="Healthcare"/>
    <s v="SMB"/>
    <s v="OneView"/>
    <s v="4MTPWI6E2R"/>
    <n v="35.207999999999998"/>
    <n v="1"/>
    <n v="0.2"/>
    <n v="2.6406000000000001"/>
    <x v="19"/>
    <n v="32.567399999999999"/>
    <n v="9.7702200000000001"/>
  </r>
  <r>
    <n v="9601"/>
    <s v="APJ-2023-107797"/>
    <d v="2023-05-09T00:00:00"/>
    <n v="20230509"/>
    <s v="Hannah Sanderson"/>
    <s v="Japan"/>
    <s v="Aichi"/>
    <s v="APJ"/>
    <s v="JAPN"/>
    <s v="Verizon Communications"/>
    <x v="32"/>
    <s v="Communications"/>
    <s v="Strategic"/>
    <s v="Support"/>
    <s v="U95J64D1YA"/>
    <n v="41.472000000000001"/>
    <n v="8"/>
    <n v="0.2"/>
    <n v="14.5152"/>
    <x v="24"/>
    <n v="26.956800000000001"/>
    <n v="8.08704"/>
  </r>
  <r>
    <n v="9602"/>
    <s v="EMEA-2022-117604"/>
    <d v="2022-09-05T00:00:00"/>
    <n v="20220905"/>
    <s v="Oliver Bond"/>
    <s v="United Arab Emirates"/>
    <s v="Dubai"/>
    <s v="EMEA"/>
    <s v="MEA"/>
    <s v="UnitedHealth Group"/>
    <x v="81"/>
    <s v="Healthcare"/>
    <s v="SMB"/>
    <s v="Support"/>
    <s v="O2DAYW6MZM"/>
    <n v="239.5"/>
    <n v="5"/>
    <n v="0"/>
    <n v="114.96"/>
    <x v="21"/>
    <n v="124.54"/>
    <n v="37.362000000000002"/>
  </r>
  <r>
    <n v="9603"/>
    <s v="EMEA-2020-130155"/>
    <d v="2020-05-19T00:00:00"/>
    <n v="20200519"/>
    <s v="Sally Wallace"/>
    <s v="Spain"/>
    <s v="Seville"/>
    <s v="EMEA"/>
    <s v="EU-WEST"/>
    <s v="Tyson Foods"/>
    <x v="31"/>
    <s v="Consumer Products"/>
    <s v="SMB"/>
    <s v="Support"/>
    <s v="5L0NH141NH"/>
    <n v="34.200000000000003"/>
    <n v="5"/>
    <n v="0"/>
    <n v="9.234"/>
    <x v="8"/>
    <n v="24.966000000000001"/>
    <n v="7.4897999999999998"/>
  </r>
  <r>
    <n v="9604"/>
    <s v="EMEA-2022-129861"/>
    <d v="2022-06-18T00:00:00"/>
    <n v="20220618"/>
    <s v="Liam Robertson"/>
    <s v="United Kingdom"/>
    <s v="Liverpool"/>
    <s v="EMEA"/>
    <s v="UKIR"/>
    <s v="Walt Disney"/>
    <x v="91"/>
    <s v="Communications"/>
    <s v="Strategic"/>
    <s v="ContactMatcher"/>
    <s v="MP6DRGU564"/>
    <n v="376.86599999999999"/>
    <n v="3"/>
    <n v="0.4"/>
    <n v="-213.5574"/>
    <x v="1"/>
    <n v="590.42340000000002"/>
    <n v="177.12701999999999"/>
  </r>
  <r>
    <n v="9605"/>
    <s v="EMEA-2021-138625"/>
    <d v="2021-11-02T00:00:00"/>
    <n v="20211102"/>
    <s v="Benjamin Fisher"/>
    <s v="Spain"/>
    <s v="Valencia"/>
    <s v="EMEA"/>
    <s v="EU-WEST"/>
    <s v="Chevron"/>
    <x v="0"/>
    <s v="Energy"/>
    <s v="SMB"/>
    <s v="OneView"/>
    <s v="8OAWNUXHYS"/>
    <n v="197.72"/>
    <n v="4"/>
    <n v="0"/>
    <n v="55.361600000000003"/>
    <x v="6"/>
    <n v="142.35839999999999"/>
    <n v="42.707519999999995"/>
  </r>
  <r>
    <n v="9606"/>
    <s v="AMER-2023-122672"/>
    <d v="2023-11-05T00:00:00"/>
    <n v="20231105"/>
    <s v="Ruth Vaughan"/>
    <s v="Mexico"/>
    <s v="Mexico City"/>
    <s v="AMER"/>
    <s v="LATAM"/>
    <s v="Ford Motor"/>
    <x v="72"/>
    <s v="Manufacturing"/>
    <s v="Strategic"/>
    <s v="Data Smasher"/>
    <s v="6LIY34DKJJ"/>
    <n v="70.72"/>
    <n v="4"/>
    <n v="0.2"/>
    <n v="-6.1879999999999997"/>
    <x v="23"/>
    <n v="76.908000000000001"/>
    <n v="23.072399999999998"/>
  </r>
  <r>
    <n v="9608"/>
    <s v="EMEA-2023-117128"/>
    <d v="2023-12-06T00:00:00"/>
    <n v="20231206"/>
    <s v="Jasmine Greene"/>
    <s v="United Kingdom"/>
    <s v="London"/>
    <s v="EMEA"/>
    <s v="UKIR"/>
    <s v="Carrefour"/>
    <x v="10"/>
    <s v="Retail"/>
    <s v="SMB"/>
    <s v="Support"/>
    <s v="BCZN84YSW1"/>
    <n v="21.6"/>
    <n v="6"/>
    <n v="0"/>
    <n v="9.9359999999999999"/>
    <x v="22"/>
    <n v="11.664"/>
    <n v="3.4991999999999996"/>
  </r>
  <r>
    <n v="9610"/>
    <s v="AMER-2022-130638"/>
    <d v="2022-05-17T00:00:00"/>
    <n v="20220517"/>
    <s v="Deirdre McDonald"/>
    <s v="United States"/>
    <s v="New York City"/>
    <s v="AMER"/>
    <s v="NAMER"/>
    <s v="Anthem"/>
    <x v="84"/>
    <s v="Healthcare"/>
    <s v="SMB"/>
    <s v="SaaS Connector Pack"/>
    <s v="KFOLLJAKUC"/>
    <n v="282.83999999999997"/>
    <n v="4"/>
    <n v="0"/>
    <n v="19.7988"/>
    <x v="35"/>
    <n v="263.0412"/>
    <n v="78.912359999999993"/>
  </r>
  <r>
    <n v="9612"/>
    <s v="EMEA-2023-144365"/>
    <d v="2023-10-25T00:00:00"/>
    <n v="20231025"/>
    <s v="Colin Morgan"/>
    <s v="Ukraine"/>
    <s v="Kyiv"/>
    <s v="EMEA"/>
    <s v="EU-EAST"/>
    <s v="Boeing"/>
    <x v="36"/>
    <s v="Manufacturing"/>
    <s v="SMB"/>
    <s v="Storage"/>
    <s v="I6PSPYKO9L"/>
    <n v="11.68"/>
    <n v="4"/>
    <n v="0"/>
    <n v="5.2560000000000002"/>
    <x v="13"/>
    <n v="6.4239999999999897"/>
    <n v="1.9271999999999969"/>
  </r>
  <r>
    <n v="9613"/>
    <s v="AMER-2022-110086"/>
    <d v="2022-09-19T00:00:00"/>
    <n v="20220919"/>
    <s v="Zoe Ferguson"/>
    <s v="United States"/>
    <s v="San Jose"/>
    <s v="AMER"/>
    <s v="NAMER"/>
    <s v="Cigna"/>
    <x v="69"/>
    <s v="Healthcare"/>
    <s v="SMB"/>
    <s v="Site Analytics"/>
    <s v="7JZ406MUYP"/>
    <n v="239.98400000000001"/>
    <n v="2"/>
    <n v="0.2"/>
    <n v="23.9984"/>
    <x v="21"/>
    <n v="215.98560000000001"/>
    <n v="64.795680000000004"/>
  </r>
  <r>
    <n v="9614"/>
    <s v="AMER-2020-128524"/>
    <d v="2020-11-11T00:00:00"/>
    <n v="20201111"/>
    <s v="Jonathan Clark"/>
    <s v="Canada"/>
    <s v="Toronto"/>
    <s v="AMER"/>
    <s v="NAMER"/>
    <s v="Allstate"/>
    <x v="61"/>
    <s v="Finance"/>
    <s v="Strategic"/>
    <s v="OneView"/>
    <s v="XVUHFCI7VE"/>
    <n v="22.98"/>
    <n v="1"/>
    <n v="0"/>
    <n v="6.8940000000000001"/>
    <x v="7"/>
    <n v="16.085999999999999"/>
    <n v="4.8257999999999992"/>
  </r>
  <r>
    <n v="9617"/>
    <s v="AMER-2022-140256"/>
    <d v="2022-08-23T00:00:00"/>
    <n v="20220823"/>
    <s v="Diana Black"/>
    <s v="United States"/>
    <s v="New York City"/>
    <s v="AMER"/>
    <s v="NAMER"/>
    <s v="Allstate"/>
    <x v="61"/>
    <s v="Finance"/>
    <s v="Strategic"/>
    <s v="ChatBot Plugin"/>
    <s v="FHGBB2NW0J"/>
    <n v="5.76"/>
    <n v="2"/>
    <n v="0"/>
    <n v="1.6704000000000001"/>
    <x v="28"/>
    <n v="4.0895999999999999"/>
    <n v="1.22688"/>
  </r>
  <r>
    <n v="9618"/>
    <s v="AMER-2023-160633"/>
    <d v="2023-11-17T00:00:00"/>
    <n v="20231117"/>
    <s v="Leah Murray"/>
    <s v="Mexico"/>
    <s v="Guadalajara"/>
    <s v="AMER"/>
    <s v="LATAM"/>
    <s v="Bosch"/>
    <x v="76"/>
    <s v="Tech"/>
    <s v="Strategic"/>
    <s v="Alchemy"/>
    <s v="KBG627T3JF"/>
    <n v="899.98199999999997"/>
    <n v="3"/>
    <n v="0.4"/>
    <n v="74.998500000000007"/>
    <x v="23"/>
    <n v="824.98349999999903"/>
    <n v="247.49504999999971"/>
  </r>
  <r>
    <n v="9621"/>
    <s v="AMER-2020-115133"/>
    <d v="2020-09-26T00:00:00"/>
    <n v="20200926"/>
    <s v="Michelle Hemmings"/>
    <s v="Mexico"/>
    <s v="Mexico City"/>
    <s v="AMER"/>
    <s v="LATAM"/>
    <s v="Kroger"/>
    <x v="57"/>
    <s v="Retail"/>
    <s v="Enterprise"/>
    <s v="OneView"/>
    <s v="1IFMQHZJP8"/>
    <n v="16.704000000000001"/>
    <n v="6"/>
    <n v="0.2"/>
    <n v="1.2527999999999999"/>
    <x v="30"/>
    <n v="15.4512"/>
    <n v="4.6353599999999995"/>
  </r>
  <r>
    <n v="9624"/>
    <s v="APJ-2023-137449"/>
    <d v="2023-06-30T00:00:00"/>
    <n v="20230630"/>
    <s v="Alan Hudson"/>
    <s v="Japan"/>
    <s v="Aichi"/>
    <s v="APJ"/>
    <s v="JAPN"/>
    <s v="Honda Motor"/>
    <x v="47"/>
    <s v="Manufacturing"/>
    <s v="SMB"/>
    <s v="OneView"/>
    <s v="VQXQHCAY0V"/>
    <n v="21.391999999999999"/>
    <n v="2"/>
    <n v="0.8"/>
    <n v="-54.549599999999998"/>
    <x v="27"/>
    <n v="75.941599999999994"/>
    <n v="22.782479999999996"/>
  </r>
  <r>
    <n v="9627"/>
    <s v="APJ-2023-103520"/>
    <d v="2023-09-24T00:00:00"/>
    <n v="20230924"/>
    <s v="Diane Mills"/>
    <s v="Japan"/>
    <s v="Osaka"/>
    <s v="APJ"/>
    <s v="JAPN"/>
    <s v="General Motors"/>
    <x v="49"/>
    <s v="Manufacturing"/>
    <s v="Strategic"/>
    <s v="Support"/>
    <s v="MJPOCPZRDY"/>
    <n v="9.2479999999999993"/>
    <n v="2"/>
    <n v="0.2"/>
    <n v="3.3523999999999998"/>
    <x v="15"/>
    <n v="5.8956"/>
    <n v="1.76868"/>
  </r>
  <r>
    <n v="9628"/>
    <s v="AMER-2020-139283"/>
    <d v="2020-11-23T00:00:00"/>
    <n v="20201123"/>
    <s v="Warren Butler"/>
    <s v="Brazil"/>
    <s v="SÃ£o Paulo"/>
    <s v="AMER"/>
    <s v="LATAM"/>
    <s v="Aviva"/>
    <x v="24"/>
    <s v="Finance"/>
    <s v="SMB"/>
    <s v="ContactMatcher"/>
    <s v="XQ3K57E5DG"/>
    <n v="14.67"/>
    <n v="3"/>
    <n v="0"/>
    <n v="6.7481999999999998"/>
    <x v="7"/>
    <n v="7.9218000000000002"/>
    <n v="2.3765399999999999"/>
  </r>
  <r>
    <n v="9629"/>
    <s v="AMER-2020-118192"/>
    <d v="2020-01-14T00:00:00"/>
    <n v="20200114"/>
    <s v="Faith Robertson"/>
    <s v="Mexico"/>
    <s v="Monterrey"/>
    <s v="AMER"/>
    <s v="LATAM"/>
    <s v="Anthem"/>
    <x v="84"/>
    <s v="Healthcare"/>
    <s v="SMB"/>
    <s v="Support"/>
    <s v="D4Z08RLOMC"/>
    <n v="37.408000000000001"/>
    <n v="7"/>
    <n v="0.2"/>
    <n v="13.0928"/>
    <x v="46"/>
    <n v="24.315200000000001"/>
    <n v="7.2945599999999997"/>
  </r>
  <r>
    <n v="9631"/>
    <s v="EMEA-2022-168844"/>
    <d v="2022-06-01T00:00:00"/>
    <n v="20220601"/>
    <s v="Amy Edmunds"/>
    <s v="United Kingdom"/>
    <s v="London"/>
    <s v="EMEA"/>
    <s v="UKIR"/>
    <s v="Goldman Sachs Group"/>
    <x v="70"/>
    <s v="Finance"/>
    <s v="SMB"/>
    <s v="ContactMatcher"/>
    <s v="QTC01AOLA8"/>
    <n v="7.1520000000000001"/>
    <n v="3"/>
    <n v="0.2"/>
    <n v="2.3243999999999998"/>
    <x v="1"/>
    <n v="4.8276000000000003"/>
    <n v="1.44828"/>
  </r>
  <r>
    <n v="9633"/>
    <s v="EMEA-2023-154809"/>
    <d v="2023-02-14T00:00:00"/>
    <n v="20230214"/>
    <s v="Theresa Cameron"/>
    <s v="Luxembourg"/>
    <s v="Luxembourg"/>
    <s v="EMEA"/>
    <s v="EU-WEST"/>
    <s v="Siemens"/>
    <x v="13"/>
    <s v="Manufacturing"/>
    <s v="SMB"/>
    <s v="OneView"/>
    <s v="067KDJQHDS"/>
    <n v="90.64"/>
    <n v="8"/>
    <n v="0"/>
    <n v="38.975200000000001"/>
    <x v="31"/>
    <n v="51.6648"/>
    <n v="15.49944"/>
  </r>
  <r>
    <n v="9634"/>
    <s v="APJ-2020-151330"/>
    <d v="2020-10-14T00:00:00"/>
    <n v="20201014"/>
    <s v="Keith Paige"/>
    <s v="South Korea"/>
    <s v="Seoul"/>
    <s v="APJ"/>
    <s v="APAC"/>
    <s v="Bank of America Corp."/>
    <x v="22"/>
    <s v="Finance"/>
    <s v="SMB"/>
    <s v="Data Smasher"/>
    <s v="T6RXKVEE7A"/>
    <n v="177"/>
    <n v="3"/>
    <n v="0"/>
    <n v="30.09"/>
    <x v="18"/>
    <n v="146.91"/>
    <n v="44.073"/>
  </r>
  <r>
    <n v="9637"/>
    <s v="AMER-2020-124702"/>
    <d v="2020-11-18T00:00:00"/>
    <n v="20201118"/>
    <s v="Diane Mills"/>
    <s v="Canada"/>
    <s v="Toronto"/>
    <s v="AMER"/>
    <s v="NAMER"/>
    <s v="General Motors"/>
    <x v="49"/>
    <s v="Manufacturing"/>
    <s v="Strategic"/>
    <s v="SaaS Connector Pack"/>
    <s v="LEXRX0VX1W"/>
    <n v="137.54"/>
    <n v="2"/>
    <n v="0"/>
    <n v="55.015999999999998"/>
    <x v="7"/>
    <n v="82.524000000000001"/>
    <n v="24.757200000000001"/>
  </r>
  <r>
    <n v="9639"/>
    <s v="AMER-2023-125808"/>
    <d v="2023-11-13T00:00:00"/>
    <n v="20231113"/>
    <s v="Sean Scott"/>
    <s v="United States"/>
    <s v="New York City"/>
    <s v="AMER"/>
    <s v="NAMER"/>
    <s v="Prudential Financial"/>
    <x v="43"/>
    <s v="Finance"/>
    <s v="SMB"/>
    <s v="Support"/>
    <s v="99Z40GE2TM"/>
    <n v="11.56"/>
    <n v="2"/>
    <n v="0"/>
    <n v="5.6643999999999997"/>
    <x v="23"/>
    <n v="5.8956"/>
    <n v="1.76868"/>
  </r>
  <r>
    <n v="9640"/>
    <s v="EMEA-2021-116638"/>
    <d v="2021-01-28T00:00:00"/>
    <n v="20210128"/>
    <s v="Rebecca Wilson"/>
    <s v="Sweden"/>
    <s v="Gothenburg"/>
    <s v="EMEA"/>
    <s v="NOR"/>
    <s v="Morgan Stanley"/>
    <x v="21"/>
    <s v="Finance"/>
    <s v="SMB"/>
    <s v="ContactMatcher"/>
    <s v="MENYXXSXEX"/>
    <n v="4297.6440000000002"/>
    <n v="13"/>
    <n v="0.4"/>
    <n v="-1862.3124"/>
    <x v="26"/>
    <n v="6159.9564"/>
    <n v="1847.9869199999998"/>
  </r>
  <r>
    <n v="9641"/>
    <s v="AMER-2020-104563"/>
    <d v="2020-03-07T00:00:00"/>
    <n v="20200307"/>
    <s v="Stewart Vance"/>
    <s v="Canada"/>
    <s v="Toronto"/>
    <s v="AMER"/>
    <s v="NAMER"/>
    <s v="Huawei"/>
    <x v="93"/>
    <s v="Tech"/>
    <s v="Strategic"/>
    <s v="ChatBot Plugin"/>
    <s v="4F6OHOQVR2"/>
    <n v="20.65"/>
    <n v="5"/>
    <n v="0"/>
    <n v="9.4990000000000006"/>
    <x v="34"/>
    <n v="11.1509999999999"/>
    <n v="3.3452999999999702"/>
  </r>
  <r>
    <n v="9645"/>
    <s v="AMER-2023-107979"/>
    <d v="2023-06-09T00:00:00"/>
    <n v="20230609"/>
    <s v="Ian McGrath"/>
    <s v="Chile"/>
    <s v="Santiago"/>
    <s v="AMER"/>
    <s v="LATAM"/>
    <s v="Apple"/>
    <x v="73"/>
    <s v="Tech"/>
    <s v="SMB"/>
    <s v="Data Smasher"/>
    <s v="FQIPR0K31P"/>
    <n v="89.543999999999997"/>
    <n v="7"/>
    <n v="0.2"/>
    <n v="12.3123"/>
    <x v="27"/>
    <n v="77.231699999999904"/>
    <n v="23.169509999999971"/>
  </r>
  <r>
    <n v="9648"/>
    <s v="EMEA-2020-150518"/>
    <d v="2020-11-19T00:00:00"/>
    <n v="20201119"/>
    <s v="Blake Short"/>
    <s v="Luxembourg"/>
    <s v="Luxembourg"/>
    <s v="EMEA"/>
    <s v="EU-WEST"/>
    <s v="Carrefour"/>
    <x v="10"/>
    <s v="Retail"/>
    <s v="SMB"/>
    <s v="Marketing Suite - Gold"/>
    <s v="OZCNGRMGOU"/>
    <n v="221.16"/>
    <n v="4"/>
    <n v="0"/>
    <n v="57.501600000000003"/>
    <x v="7"/>
    <n v="163.6584"/>
    <n v="49.097519999999996"/>
  </r>
  <r>
    <n v="9650"/>
    <s v="AMER-2022-107104"/>
    <d v="2022-11-27T00:00:00"/>
    <n v="20221127"/>
    <s v="Leonard Springer"/>
    <s v="United States"/>
    <s v="New York City"/>
    <s v="AMER"/>
    <s v="NAMER"/>
    <s v="Tyson Foods"/>
    <x v="31"/>
    <s v="Consumer Products"/>
    <s v="SMB"/>
    <s v="Marketing Suite"/>
    <s v="KMXL5J663R"/>
    <n v="3406.6640000000002"/>
    <n v="8"/>
    <n v="0.15"/>
    <n v="160.31360000000001"/>
    <x v="0"/>
    <n v="3246.3503999999998"/>
    <n v="973.9051199999999"/>
  </r>
  <r>
    <n v="9654"/>
    <s v="AMER-2023-161893"/>
    <d v="2023-01-24T00:00:00"/>
    <n v="20230124"/>
    <s v="Emily Morrison"/>
    <s v="Chile"/>
    <s v="Santiago"/>
    <s v="AMER"/>
    <s v="LATAM"/>
    <s v="Pfizer"/>
    <x v="6"/>
    <s v="Healthcare"/>
    <s v="Enterprise"/>
    <s v="Data Smasher"/>
    <s v="CGPRWQ2JD7"/>
    <n v="95.983999999999995"/>
    <n v="2"/>
    <n v="0.2"/>
    <n v="11.997999999999999"/>
    <x v="44"/>
    <n v="83.985999999999905"/>
    <n v="25.19579999999997"/>
  </r>
  <r>
    <n v="9656"/>
    <s v="EMEA-2020-156160"/>
    <d v="2020-09-22T00:00:00"/>
    <n v="20200922"/>
    <s v="Victoria Ellison"/>
    <s v="United Kingdom"/>
    <s v="London"/>
    <s v="EMEA"/>
    <s v="UKIR"/>
    <s v="Morgan Stanley"/>
    <x v="21"/>
    <s v="Finance"/>
    <s v="SMB"/>
    <s v="SaaS Connector Pack"/>
    <s v="MHZBX1T15S"/>
    <n v="97.44"/>
    <n v="3"/>
    <n v="0"/>
    <n v="35.078400000000002"/>
    <x v="30"/>
    <n v="62.361599999999903"/>
    <n v="18.70847999999997"/>
  </r>
  <r>
    <n v="9660"/>
    <s v="AMER-2020-100860"/>
    <d v="2020-03-26T00:00:00"/>
    <n v="20200326"/>
    <s v="Faith Campbell"/>
    <s v="United States"/>
    <s v="Phoenix"/>
    <s v="AMER"/>
    <s v="NAMER"/>
    <s v="Allstate"/>
    <x v="61"/>
    <s v="Finance"/>
    <s v="SMB"/>
    <s v="FinanceHub"/>
    <s v="T3NURF3EZL"/>
    <n v="18.75"/>
    <n v="5"/>
    <n v="0"/>
    <n v="9"/>
    <x v="34"/>
    <n v="9.75"/>
    <n v="2.9249999999999998"/>
  </r>
  <r>
    <n v="9661"/>
    <s v="AMER-2022-160717"/>
    <d v="2022-06-07T00:00:00"/>
    <n v="20220607"/>
    <s v="Andrea Hughes"/>
    <s v="United States"/>
    <s v="San Antonio"/>
    <s v="AMER"/>
    <s v="NAMER"/>
    <s v="Royal Dutch Shell"/>
    <x v="2"/>
    <s v="Energy"/>
    <s v="Enterprise"/>
    <s v="Site Analytics"/>
    <s v="OE3WGPY1VH"/>
    <n v="3023.9279999999999"/>
    <n v="9"/>
    <n v="0.2"/>
    <n v="226.7946"/>
    <x v="1"/>
    <n v="2797.1333999999902"/>
    <n v="839.14001999999698"/>
  </r>
  <r>
    <n v="9664"/>
    <s v="AMER-2023-132619"/>
    <d v="2023-09-01T00:00:00"/>
    <n v="20230901"/>
    <s v="Leonard Dyer"/>
    <s v="United States"/>
    <s v="Los Angeles"/>
    <s v="AMER"/>
    <s v="NAMER"/>
    <s v="Ford Motor"/>
    <x v="72"/>
    <s v="Manufacturing"/>
    <s v="SMB"/>
    <s v="Marketing Suite - Gold"/>
    <s v="YZ4E4RN4SR"/>
    <n v="193.95"/>
    <n v="3"/>
    <n v="0"/>
    <n v="9.6974999999999998"/>
    <x v="15"/>
    <n v="184.2525"/>
    <n v="55.275749999999995"/>
  </r>
  <r>
    <n v="9665"/>
    <s v="AMER-2021-120957"/>
    <d v="2021-12-07T00:00:00"/>
    <n v="20211207"/>
    <s v="Zoe Avery"/>
    <s v="United States"/>
    <s v="Columbus"/>
    <s v="AMER"/>
    <s v="NAMER"/>
    <s v="Apple"/>
    <x v="73"/>
    <s v="Tech"/>
    <s v="Strategic"/>
    <s v="Support"/>
    <s v="WDC5ZYUQTM"/>
    <n v="12.96"/>
    <n v="2"/>
    <n v="0"/>
    <n v="6.2207999999999997"/>
    <x v="14"/>
    <n v="6.7392000000000003"/>
    <n v="2.02176"/>
  </r>
  <r>
    <n v="9666"/>
    <s v="AMER-2023-157448"/>
    <d v="2023-11-17T00:00:00"/>
    <n v="20231117"/>
    <s v="Rose Scott"/>
    <s v="United States"/>
    <s v="New York City"/>
    <s v="AMER"/>
    <s v="NAMER"/>
    <s v="CVS Health"/>
    <x v="48"/>
    <s v="Retail"/>
    <s v="SMB"/>
    <s v="SaaS Connector Pack"/>
    <s v="30QJTC615E"/>
    <n v="119.94"/>
    <n v="3"/>
    <n v="0"/>
    <n v="23.988"/>
    <x v="23"/>
    <n v="95.951999999999998"/>
    <n v="28.785599999999999"/>
  </r>
  <r>
    <n v="9668"/>
    <s v="AMER-2022-126270"/>
    <d v="2022-04-24T00:00:00"/>
    <n v="20220424"/>
    <s v="Brian Peters"/>
    <s v="United States"/>
    <s v="Everett"/>
    <s v="AMER"/>
    <s v="NAMER"/>
    <s v="China National Petroleum"/>
    <x v="74"/>
    <s v="Energy"/>
    <s v="SMB"/>
    <s v="ContactMatcher"/>
    <s v="RW5YI29G72"/>
    <n v="18.088000000000001"/>
    <n v="7"/>
    <n v="0.2"/>
    <n v="6.5568999999999997"/>
    <x v="25"/>
    <n v="11.5311"/>
    <n v="3.45933"/>
  </r>
  <r>
    <n v="9670"/>
    <s v="EMEA-2023-145275"/>
    <d v="2023-04-03T00:00:00"/>
    <n v="20230403"/>
    <s v="Nathan Hughes"/>
    <s v="Portugal"/>
    <s v="Porto"/>
    <s v="EMEA"/>
    <s v="EU-WEST"/>
    <s v="Nissan Motor"/>
    <x v="30"/>
    <s v="Transportation"/>
    <s v="SMB"/>
    <s v="FinanceHub"/>
    <s v="UE8JQPQI8T"/>
    <n v="14.94"/>
    <n v="3"/>
    <n v="0"/>
    <n v="6.8723999999999998"/>
    <x v="4"/>
    <n v="8.0675999999999899"/>
    <n v="2.4202799999999969"/>
  </r>
  <r>
    <n v="9671"/>
    <s v="EMEA-2021-133396"/>
    <d v="2021-08-13T00:00:00"/>
    <n v="20210813"/>
    <s v="Phil Short"/>
    <s v="Sweden"/>
    <s v="MalmÃ¶"/>
    <s v="EMEA"/>
    <s v="NOR"/>
    <s v="Bosch"/>
    <x v="76"/>
    <s v="Tech"/>
    <s v="Strategic"/>
    <s v="ChatBot Plugin"/>
    <s v="1PWJMDUM38"/>
    <n v="64.680000000000007"/>
    <n v="7"/>
    <n v="0.2"/>
    <n v="8.0850000000000009"/>
    <x v="37"/>
    <n v="56.594999999999999"/>
    <n v="16.9785"/>
  </r>
  <r>
    <n v="9672"/>
    <s v="AMER-2023-140312"/>
    <d v="2023-11-14T00:00:00"/>
    <n v="20231114"/>
    <s v="Trevor Langdon"/>
    <s v="United States"/>
    <s v="Clinton"/>
    <s v="AMER"/>
    <s v="NAMER"/>
    <s v="Target"/>
    <x v="67"/>
    <s v="Retail"/>
    <s v="SMB"/>
    <s v="Site Analytics"/>
    <s v="MSQZZ5QM4O"/>
    <n v="22"/>
    <n v="5"/>
    <n v="0.2"/>
    <n v="1.375"/>
    <x v="23"/>
    <n v="20.625"/>
    <n v="6.1875"/>
  </r>
  <r>
    <n v="9673"/>
    <s v="EMEA-2022-114867"/>
    <d v="2022-12-24T00:00:00"/>
    <n v="20221224"/>
    <s v="Una Hudson"/>
    <s v="France"/>
    <s v="Paris"/>
    <s v="EMEA"/>
    <s v="EU-WEST"/>
    <s v="AT&amp;T"/>
    <x v="60"/>
    <s v="Communications"/>
    <s v="Enterprise"/>
    <s v="Support"/>
    <s v="J9JMJ0450Z"/>
    <n v="7.968"/>
    <n v="2"/>
    <n v="0.2"/>
    <n v="2.6892"/>
    <x v="5"/>
    <n v="5.2788000000000004"/>
    <n v="1.5836400000000002"/>
  </r>
  <r>
    <n v="9675"/>
    <s v="APJ-2020-164644"/>
    <d v="2020-07-22T00:00:00"/>
    <n v="20200722"/>
    <s v="Kevin Morrison"/>
    <s v="Japan"/>
    <s v="Tokyo"/>
    <s v="APJ"/>
    <s v="JAPN"/>
    <s v="AmerisourceBergen"/>
    <x v="52"/>
    <s v="Healthcare"/>
    <s v="SMB"/>
    <s v="Marketing Suite - Gold"/>
    <s v="VV2Z0WSLRY"/>
    <n v="26.632000000000001"/>
    <n v="1"/>
    <n v="0.2"/>
    <n v="1.3315999999999999"/>
    <x v="39"/>
    <n v="25.3004"/>
    <n v="7.5901199999999998"/>
  </r>
  <r>
    <n v="9676"/>
    <s v="AMER-2022-137393"/>
    <d v="2022-05-07T00:00:00"/>
    <n v="20220507"/>
    <s v="Jonathan Brown"/>
    <s v="United States"/>
    <s v="Indianapolis"/>
    <s v="AMER"/>
    <s v="NAMER"/>
    <s v="Oracle"/>
    <x v="29"/>
    <s v="Tech"/>
    <s v="SMB"/>
    <s v="SaaS Connector Pack"/>
    <s v="40YMYWFO0S"/>
    <n v="41.6"/>
    <n v="4"/>
    <n v="0"/>
    <n v="14.144"/>
    <x v="35"/>
    <n v="27.456"/>
    <n v="8.2367999999999988"/>
  </r>
  <r>
    <n v="9677"/>
    <s v="APJ-2020-120145"/>
    <d v="2020-11-28T00:00:00"/>
    <n v="20201128"/>
    <s v="Kimberly MacDonald"/>
    <s v="India"/>
    <s v="Bangalore"/>
    <s v="APJ"/>
    <s v="IND"/>
    <s v="HonHai Precision Industry"/>
    <x v="54"/>
    <s v="Tech"/>
    <s v="Strategic"/>
    <s v="SaaS Connector Pack - Gold"/>
    <s v="D7GJMEEY5J"/>
    <n v="64.02"/>
    <n v="6"/>
    <n v="0"/>
    <n v="29.449200000000001"/>
    <x v="7"/>
    <n v="34.570799999999899"/>
    <n v="10.37123999999997"/>
  </r>
  <r>
    <n v="9678"/>
    <s v="EMEA-2022-144785"/>
    <d v="2022-04-19T00:00:00"/>
    <n v="20220419"/>
    <s v="Peter Nolan"/>
    <s v="United Kingdom"/>
    <s v="London"/>
    <s v="EMEA"/>
    <s v="UKIR"/>
    <s v="Amazon"/>
    <x v="44"/>
    <s v="Tech"/>
    <s v="Strategic"/>
    <s v="ChatBot Plugin"/>
    <s v="PDDBP0E5D7"/>
    <n v="6.99"/>
    <n v="3"/>
    <n v="0"/>
    <n v="2.0270999999999999"/>
    <x v="25"/>
    <n v="4.9629000000000003"/>
    <n v="1.4888700000000001"/>
  </r>
  <r>
    <n v="9680"/>
    <s v="AMER-2021-130113"/>
    <d v="2021-12-27T00:00:00"/>
    <n v="20211227"/>
    <s v="Ryan Jackson"/>
    <s v="United States"/>
    <s v="Los Angeles"/>
    <s v="AMER"/>
    <s v="NAMER"/>
    <s v="Abbott Laboratories"/>
    <x v="26"/>
    <s v="Healthcare"/>
    <s v="Strategic"/>
    <s v="Marketing Suite - Gold"/>
    <s v="5VWS47X2VR"/>
    <n v="323.10000000000002"/>
    <n v="2"/>
    <n v="0"/>
    <n v="61.389000000000003"/>
    <x v="14"/>
    <n v="261.71100000000001"/>
    <n v="78.513300000000001"/>
  </r>
  <r>
    <n v="9682"/>
    <s v="AMER-2023-122770"/>
    <d v="2023-12-14T00:00:00"/>
    <n v="20231214"/>
    <s v="Sean Scott"/>
    <s v="United States"/>
    <s v="Los Angeles"/>
    <s v="AMER"/>
    <s v="NAMER"/>
    <s v="Prudential Financial"/>
    <x v="43"/>
    <s v="Finance"/>
    <s v="SMB"/>
    <s v="FinanceHub"/>
    <s v="ITDGXS6I7A"/>
    <n v="8.64"/>
    <n v="3"/>
    <n v="0"/>
    <n v="4.2336"/>
    <x v="22"/>
    <n v="4.4063999999999997"/>
    <n v="1.3219199999999998"/>
  </r>
  <r>
    <n v="9686"/>
    <s v="AMER-2023-118668"/>
    <d v="2023-01-03T00:00:00"/>
    <n v="20230103"/>
    <s v="Molly Martin"/>
    <s v="United States"/>
    <s v="New York City"/>
    <s v="AMER"/>
    <s v="NAMER"/>
    <s v="Kroger"/>
    <x v="57"/>
    <s v="Retail"/>
    <s v="Strategic"/>
    <s v="Data Smasher"/>
    <s v="I9M1T5GQGD"/>
    <n v="16.59"/>
    <n v="1"/>
    <n v="0"/>
    <n v="5.8064999999999998"/>
    <x v="44"/>
    <n v="10.7835"/>
    <n v="3.2350499999999998"/>
  </r>
  <r>
    <n v="9687"/>
    <s v="AMER-2023-116498"/>
    <d v="2023-05-31T00:00:00"/>
    <n v="20230531"/>
    <s v="Harry McLean"/>
    <s v="United States"/>
    <s v="Seattle"/>
    <s v="AMER"/>
    <s v="NAMER"/>
    <s v="Allstate"/>
    <x v="61"/>
    <s v="Finance"/>
    <s v="SMB"/>
    <s v="ChatBot Plugin"/>
    <s v="W25IZV57C6"/>
    <n v="35.1"/>
    <n v="6"/>
    <n v="0"/>
    <n v="10.179"/>
    <x v="24"/>
    <n v="24.920999999999999"/>
    <n v="7.4762999999999993"/>
  </r>
  <r>
    <n v="9688"/>
    <s v="APJ-2023-130603"/>
    <d v="2023-10-01T00:00:00"/>
    <n v="20231001"/>
    <s v="Angela Churchill"/>
    <s v="Japan"/>
    <s v="Hyogo"/>
    <s v="APJ"/>
    <s v="JAPN"/>
    <s v="Valero Energy"/>
    <x v="37"/>
    <s v="Energy"/>
    <s v="Enterprise"/>
    <s v="ContactMatcher"/>
    <s v="29P671QNQ6"/>
    <n v="11.646000000000001"/>
    <n v="9"/>
    <n v="0.8"/>
    <n v="-17.469000000000001"/>
    <x v="13"/>
    <n v="29.114999999999998"/>
    <n v="8.7344999999999988"/>
  </r>
  <r>
    <n v="9689"/>
    <s v="EMEA-2023-135986"/>
    <d v="2023-06-21T00:00:00"/>
    <n v="20230621"/>
    <s v="Sonia Ince"/>
    <s v="Spain"/>
    <s v="Murcia"/>
    <s v="EMEA"/>
    <s v="EU-WEST"/>
    <s v="Daimler"/>
    <x v="34"/>
    <s v="Transportation"/>
    <s v="SMB"/>
    <s v="Support"/>
    <s v="9A1UP5C2F3"/>
    <n v="32.4"/>
    <n v="5"/>
    <n v="0"/>
    <n v="15.552"/>
    <x v="27"/>
    <n v="16.847999999999999"/>
    <n v="5.0543999999999993"/>
  </r>
  <r>
    <n v="9691"/>
    <s v="EMEA-2023-140536"/>
    <d v="2023-04-05T00:00:00"/>
    <n v="20230405"/>
    <s v="Jennifer Payne"/>
    <s v="United Kingdom"/>
    <s v="London"/>
    <s v="EMEA"/>
    <s v="UKIR"/>
    <s v="Trafigura Group"/>
    <x v="40"/>
    <s v="Finance"/>
    <s v="Enterprise"/>
    <s v="ChatBot Plugin"/>
    <s v="48UI7UKJE9"/>
    <n v="7.04"/>
    <n v="4"/>
    <n v="0"/>
    <n v="2.0415999999999999"/>
    <x v="4"/>
    <n v="4.9984000000000002"/>
    <n v="1.49952"/>
  </r>
  <r>
    <n v="9692"/>
    <s v="APJ-2021-130183"/>
    <d v="2021-11-13T00:00:00"/>
    <n v="20211113"/>
    <s v="Peter McLean"/>
    <s v="Japan"/>
    <s v="Tokyo"/>
    <s v="APJ"/>
    <s v="JAPN"/>
    <s v="Pfizer"/>
    <x v="6"/>
    <s v="Healthcare"/>
    <s v="SMB"/>
    <s v="Marketing Suite"/>
    <s v="BYR1JKOEZV"/>
    <n v="613.99919999999997"/>
    <n v="3"/>
    <n v="0.32"/>
    <n v="-18.058800000000002"/>
    <x v="6"/>
    <n v="632.05799999999999"/>
    <n v="189.6174"/>
  </r>
  <r>
    <n v="9693"/>
    <s v="EMEA-2021-107902"/>
    <d v="2021-08-28T00:00:00"/>
    <n v="20210828"/>
    <s v="Steven Henderson"/>
    <s v="Saudi Arabia"/>
    <s v="Dhahran"/>
    <s v="EMEA"/>
    <s v="MEA"/>
    <s v="Sony"/>
    <x v="20"/>
    <s v="Tech"/>
    <s v="Strategic"/>
    <s v="Marketing Suite - Gold"/>
    <s v="49FGOGHPXL"/>
    <n v="470.36"/>
    <n v="11"/>
    <n v="0"/>
    <n v="122.2936"/>
    <x v="37"/>
    <n v="348.06639999999999"/>
    <n v="104.41991999999999"/>
  </r>
  <r>
    <n v="9694"/>
    <s v="AMER-2023-130148"/>
    <d v="2023-09-25T00:00:00"/>
    <n v="20230925"/>
    <s v="Sean Bower"/>
    <s v="United States"/>
    <s v="Los Angeles"/>
    <s v="AMER"/>
    <s v="NAMER"/>
    <s v="HonHai Precision Industry"/>
    <x v="54"/>
    <s v="Tech"/>
    <s v="Enterprise"/>
    <s v="Support"/>
    <s v="95U5Q0T9Q9"/>
    <n v="31.08"/>
    <n v="6"/>
    <n v="0"/>
    <n v="15.229200000000001"/>
    <x v="15"/>
    <n v="15.8507999999999"/>
    <n v="4.7552399999999695"/>
  </r>
  <r>
    <n v="9696"/>
    <s v="AMER-2022-151260"/>
    <d v="2022-12-12T00:00:00"/>
    <n v="20221212"/>
    <s v="Kevin Mitchell"/>
    <s v="Mexico"/>
    <s v="Toluca"/>
    <s v="AMER"/>
    <s v="LATAM"/>
    <s v="Fannie Mae"/>
    <x v="27"/>
    <s v="Finance"/>
    <s v="Strategic"/>
    <s v="OneView"/>
    <s v="5B20WO8C4C"/>
    <n v="73.536000000000001"/>
    <n v="4"/>
    <n v="0.2"/>
    <n v="9.1920000000000002"/>
    <x v="5"/>
    <n v="64.343999999999994"/>
    <n v="19.303199999999997"/>
  </r>
  <r>
    <n v="9697"/>
    <s v="AMER-2020-144281"/>
    <d v="2020-06-10T00:00:00"/>
    <n v="20200610"/>
    <s v="Jan Clark"/>
    <s v="Brazil"/>
    <s v="SÃ£o Paulo"/>
    <s v="AMER"/>
    <s v="LATAM"/>
    <s v="Samsung Electronics"/>
    <x v="19"/>
    <s v="Tech"/>
    <s v="Strategic"/>
    <s v="FinanceHub"/>
    <s v="JNCZNBNZEN"/>
    <n v="491.55"/>
    <n v="5"/>
    <n v="0"/>
    <n v="240.8595"/>
    <x v="3"/>
    <n v="250.69049999999999"/>
    <n v="75.207149999999999"/>
  </r>
  <r>
    <n v="9698"/>
    <s v="EMEA-2022-122511"/>
    <d v="2022-03-12T00:00:00"/>
    <n v="20220312"/>
    <s v="Penelope Ball"/>
    <s v="France"/>
    <s v="Paris"/>
    <s v="EMEA"/>
    <s v="EU-WEST"/>
    <s v="Tesco"/>
    <x v="23"/>
    <s v="Retail"/>
    <s v="Enterprise"/>
    <s v="SaaS Connector Pack"/>
    <s v="4YWEWPDTWM"/>
    <n v="30.335999999999999"/>
    <n v="4"/>
    <n v="0.2"/>
    <n v="9.48"/>
    <x v="17"/>
    <n v="20.855999999999899"/>
    <n v="6.2567999999999691"/>
  </r>
  <r>
    <n v="9699"/>
    <s v="AMER-2023-154116"/>
    <d v="2023-12-16T00:00:00"/>
    <n v="20231216"/>
    <s v="John Davies"/>
    <s v="United States"/>
    <s v="Lafayette"/>
    <s v="AMER"/>
    <s v="NAMER"/>
    <s v="Cigna"/>
    <x v="69"/>
    <s v="Healthcare"/>
    <s v="SMB"/>
    <s v="Support"/>
    <s v="17Z37CTX06"/>
    <n v="22.83"/>
    <n v="3"/>
    <n v="0"/>
    <n v="10.7301"/>
    <x v="22"/>
    <n v="12.0998999999999"/>
    <n v="3.6299699999999699"/>
  </r>
  <r>
    <n v="9702"/>
    <s v="AMER-2022-105291"/>
    <d v="2022-10-31T00:00:00"/>
    <n v="20221031"/>
    <s v="Bernadette Black"/>
    <s v="United States"/>
    <s v="Austin"/>
    <s v="AMER"/>
    <s v="NAMER"/>
    <s v="United Parcel Service"/>
    <x v="66"/>
    <s v="Transportation"/>
    <s v="SMB"/>
    <s v="Storage"/>
    <s v="RJ8CLR5RYA"/>
    <n v="3.62"/>
    <n v="2"/>
    <n v="0"/>
    <n v="1.1946000000000001"/>
    <x v="32"/>
    <n v="2.4253999999999998"/>
    <n v="0.72761999999999993"/>
  </r>
  <r>
    <n v="9703"/>
    <s v="APJ-2023-147032"/>
    <d v="2023-08-01T00:00:00"/>
    <n v="20230801"/>
    <s v="Natalie Skinner"/>
    <s v="Philippines"/>
    <s v="Quezon City"/>
    <s v="APJ"/>
    <s v="APAC"/>
    <s v="Itochu"/>
    <x v="33"/>
    <s v="Finance"/>
    <s v="Enterprise"/>
    <s v="Support"/>
    <s v="6ACGJCESFT"/>
    <n v="11.54"/>
    <n v="1"/>
    <n v="0"/>
    <n v="5.5392000000000001"/>
    <x v="43"/>
    <n v="6.0007999999999901"/>
    <n v="1.800239999999997"/>
  </r>
  <r>
    <n v="9706"/>
    <s v="AMER-2023-125990"/>
    <d v="2023-10-20T00:00:00"/>
    <n v="20231020"/>
    <s v="Lucas Taylor"/>
    <s v="United States"/>
    <s v="Los Angeles"/>
    <s v="AMER"/>
    <s v="NAMER"/>
    <s v="Coca-Cola"/>
    <x v="87"/>
    <s v="Consumer Products"/>
    <s v="SMB"/>
    <s v="ContactMatcher"/>
    <s v="LJPRX8U2CJ"/>
    <n v="39.624000000000002"/>
    <n v="3"/>
    <n v="0.2"/>
    <n v="13.868399999999999"/>
    <x v="13"/>
    <n v="25.755600000000001"/>
    <n v="7.72668"/>
  </r>
  <r>
    <n v="9707"/>
    <s v="AMER-2022-161746"/>
    <d v="2022-10-22T00:00:00"/>
    <n v="20221022"/>
    <s v="Colin Morgan"/>
    <s v="United States"/>
    <s v="New York City"/>
    <s v="AMER"/>
    <s v="NAMER"/>
    <s v="Boeing"/>
    <x v="36"/>
    <s v="Manufacturing"/>
    <s v="SMB"/>
    <s v="FinanceHub"/>
    <s v="RX6HJ5KG54"/>
    <n v="242.136"/>
    <n v="3"/>
    <n v="0.2"/>
    <n v="12.1068"/>
    <x v="32"/>
    <n v="230.0292"/>
    <n v="69.008759999999995"/>
  </r>
  <r>
    <n v="9711"/>
    <s v="EMEA-2020-114251"/>
    <d v="2020-11-05T00:00:00"/>
    <n v="20201105"/>
    <s v="Carol Forsyth"/>
    <s v="France"/>
    <s v="Paris"/>
    <s v="EMEA"/>
    <s v="EU-WEST"/>
    <s v="Nestle"/>
    <x v="38"/>
    <s v="Consumer Products"/>
    <s v="SMB"/>
    <s v="SaaS Connector Pack"/>
    <s v="17UAO7QFPL"/>
    <n v="273.56799999999998"/>
    <n v="2"/>
    <n v="0.2"/>
    <n v="-34.195999999999998"/>
    <x v="7"/>
    <n v="307.76400000000001"/>
    <n v="92.3292"/>
  </r>
  <r>
    <n v="9716"/>
    <s v="AMER-2022-116379"/>
    <d v="2022-11-08T00:00:00"/>
    <n v="20221108"/>
    <s v="Cameron Lawrence"/>
    <s v="United States"/>
    <s v="Los Angeles"/>
    <s v="AMER"/>
    <s v="NAMER"/>
    <s v="Huawei"/>
    <x v="93"/>
    <s v="Tech"/>
    <s v="SMB"/>
    <s v="ContactMatcher"/>
    <s v="S7K7Q4RSHC"/>
    <n v="57.584000000000003"/>
    <n v="2"/>
    <n v="0.2"/>
    <n v="20.154399999999999"/>
    <x v="0"/>
    <n v="37.429600000000001"/>
    <n v="11.22888"/>
  </r>
  <r>
    <n v="9717"/>
    <s v="EMEA-2022-144477"/>
    <d v="2022-08-13T00:00:00"/>
    <n v="20220813"/>
    <s v="Audrey Young"/>
    <s v="France"/>
    <s v="Paris"/>
    <s v="EMEA"/>
    <s v="EU-WEST"/>
    <s v="Kroger"/>
    <x v="57"/>
    <s v="Retail"/>
    <s v="Enterprise"/>
    <s v="ChatBot Plugin"/>
    <s v="YBESGSKR49"/>
    <n v="37.311999999999998"/>
    <n v="4"/>
    <n v="0.2"/>
    <n v="2.7984"/>
    <x v="28"/>
    <n v="34.513599999999997"/>
    <n v="10.354079999999998"/>
  </r>
  <r>
    <n v="9718"/>
    <s v="APJ-2022-108210"/>
    <d v="2022-05-31T00:00:00"/>
    <n v="20220531"/>
    <s v="Grace Hodges"/>
    <s v="Japan"/>
    <s v="Tokyo"/>
    <s v="APJ"/>
    <s v="JAPN"/>
    <s v="Home Depot"/>
    <x v="8"/>
    <s v="Retail"/>
    <s v="SMB"/>
    <s v="Site Analytics"/>
    <s v="O0XB9QH8X2"/>
    <n v="79.959999999999994"/>
    <n v="5"/>
    <n v="0.2"/>
    <n v="7.9960000000000004"/>
    <x v="35"/>
    <n v="71.963999999999999"/>
    <n v="21.589199999999998"/>
  </r>
  <r>
    <n v="9720"/>
    <s v="EMEA-2023-166835"/>
    <d v="2023-11-13T00:00:00"/>
    <n v="20231113"/>
    <s v="Paul Harris"/>
    <s v="France"/>
    <s v="Nice"/>
    <s v="EMEA"/>
    <s v="EU-WEST"/>
    <s v="PepsiCo"/>
    <x v="88"/>
    <s v="Consumer Products"/>
    <s v="SMB"/>
    <s v="Marketing Suite - Gold"/>
    <s v="EH8XTX0U1V"/>
    <n v="221.024"/>
    <n v="2"/>
    <n v="0.2"/>
    <n v="-55.256"/>
    <x v="23"/>
    <n v="276.27999999999997"/>
    <n v="82.883999999999986"/>
  </r>
  <r>
    <n v="9721"/>
    <s v="EMEA-2022-119641"/>
    <d v="2022-09-23T00:00:00"/>
    <n v="20220923"/>
    <s v="Anthony Mackay"/>
    <s v="Italy"/>
    <s v="Genoa"/>
    <s v="EMEA"/>
    <s v="EU"/>
    <s v="Bosch"/>
    <x v="76"/>
    <s v="Tech"/>
    <s v="Strategic"/>
    <s v="SaaS Connector Pack"/>
    <s v="GZQV4UTIAK"/>
    <n v="18.96"/>
    <n v="2"/>
    <n v="0"/>
    <n v="7.5839999999999996"/>
    <x v="21"/>
    <n v="11.375999999999999"/>
    <n v="3.4127999999999998"/>
  </r>
  <r>
    <n v="9722"/>
    <s v="EMEA-2022-105781"/>
    <d v="2022-02-16T00:00:00"/>
    <n v="20220216"/>
    <s v="John Dyer"/>
    <s v="United Kingdom"/>
    <s v="London"/>
    <s v="EMEA"/>
    <s v="UKIR"/>
    <s v="BMW"/>
    <x v="62"/>
    <s v="Manufacturing"/>
    <s v="SMB"/>
    <s v="FinanceHub"/>
    <s v="VX66JYFRPO"/>
    <n v="326.64600000000002"/>
    <n v="3"/>
    <n v="0.1"/>
    <n v="39.923400000000001"/>
    <x v="47"/>
    <n v="286.7226"/>
    <n v="86.016779999999997"/>
  </r>
  <r>
    <n v="9724"/>
    <s v="EMEA-2020-101364"/>
    <d v="2020-12-22T00:00:00"/>
    <n v="20201222"/>
    <s v="Paul MacDonald"/>
    <s v="United Kingdom"/>
    <s v="London"/>
    <s v="EMEA"/>
    <s v="UKIR"/>
    <s v="Johnson &amp; Johnson"/>
    <x v="53"/>
    <s v="Healthcare"/>
    <s v="Enterprise"/>
    <s v="ContactMatcher"/>
    <s v="X7938S8JP8"/>
    <n v="296.71199999999999"/>
    <n v="13"/>
    <n v="0.2"/>
    <n v="100.1403"/>
    <x v="20"/>
    <n v="196.57169999999999"/>
    <n v="58.971509999999995"/>
  </r>
  <r>
    <n v="9725"/>
    <s v="APJ-2021-117898"/>
    <d v="2021-12-05T00:00:00"/>
    <n v="20211205"/>
    <s v="Warren Abraham"/>
    <s v="Australia"/>
    <s v="Geelong"/>
    <s v="APJ"/>
    <s v="ANZ"/>
    <s v="Aetna"/>
    <x v="28"/>
    <s v="Healthcare"/>
    <s v="SMB"/>
    <s v="SaaS Connector Pack - Gold"/>
    <s v="K9PUVBO2S3"/>
    <n v="12.224"/>
    <n v="2"/>
    <n v="0.2"/>
    <n v="4.4311999999999996"/>
    <x v="14"/>
    <n v="7.7927999999999997"/>
    <n v="2.3378399999999999"/>
  </r>
  <r>
    <n v="9726"/>
    <s v="APJ-2023-142293"/>
    <d v="2023-09-18T00:00:00"/>
    <n v="20230918"/>
    <s v="Benjamin Hughes"/>
    <s v="Taiwan"/>
    <s v="Taipei"/>
    <s v="APJ"/>
    <s v="APAC"/>
    <s v="Apple"/>
    <x v="73"/>
    <s v="Tech"/>
    <s v="SMB"/>
    <s v="Data Smasher"/>
    <s v="RUK3MK3UAI"/>
    <n v="89.97"/>
    <n v="3"/>
    <n v="0"/>
    <n v="37.787399999999998"/>
    <x v="15"/>
    <n v="52.182600000000001"/>
    <n v="15.654779999999999"/>
  </r>
  <r>
    <n v="9727"/>
    <s v="APJ-2023-167395"/>
    <d v="2023-12-03T00:00:00"/>
    <n v="20231203"/>
    <s v="Stewart Wilson"/>
    <s v="South Korea"/>
    <s v="Incheon"/>
    <s v="APJ"/>
    <s v="APAC"/>
    <s v="Mondelez International"/>
    <x v="25"/>
    <s v="Consumer Products"/>
    <s v="SMB"/>
    <s v="OneView"/>
    <s v="D0K513TOU1"/>
    <n v="286.86"/>
    <n v="7"/>
    <n v="0"/>
    <n v="80.320800000000006"/>
    <x v="22"/>
    <n v="206.53919999999999"/>
    <n v="61.961759999999998"/>
  </r>
  <r>
    <n v="9730"/>
    <s v="AMER-2020-111962"/>
    <d v="2020-09-29T00:00:00"/>
    <n v="20200929"/>
    <s v="Joe Skinner"/>
    <s v="Canada"/>
    <s v="Toronto"/>
    <s v="AMER"/>
    <s v="NAMER"/>
    <s v="Sony"/>
    <x v="20"/>
    <s v="Tech"/>
    <s v="SMB"/>
    <s v="ContactMatcher"/>
    <s v="626DDEXOQF"/>
    <n v="10.048"/>
    <n v="2"/>
    <n v="0.2"/>
    <n v="3.14"/>
    <x v="30"/>
    <n v="6.9079999999999897"/>
    <n v="2.0723999999999969"/>
  </r>
  <r>
    <n v="9732"/>
    <s v="AMER-2023-124261"/>
    <d v="2023-11-15T00:00:00"/>
    <n v="20231115"/>
    <s v="Kimberly Manning"/>
    <s v="United States"/>
    <s v="New York City"/>
    <s v="AMER"/>
    <s v="NAMER"/>
    <s v="AmerisourceBergen"/>
    <x v="52"/>
    <s v="Healthcare"/>
    <s v="SMB"/>
    <s v="ChatBot Plugin"/>
    <s v="ZHAGUMJJ1F"/>
    <n v="34.24"/>
    <n v="8"/>
    <n v="0"/>
    <n v="9.9296000000000006"/>
    <x v="23"/>
    <n v="24.310400000000001"/>
    <n v="7.29312"/>
  </r>
  <r>
    <n v="9733"/>
    <s v="EMEA-2020-114321"/>
    <d v="2020-08-20T00:00:00"/>
    <n v="20200820"/>
    <s v="Blake Hart"/>
    <s v="Spain"/>
    <s v="Barcelona"/>
    <s v="EMEA"/>
    <s v="EU-WEST"/>
    <s v="Ford Motor"/>
    <x v="72"/>
    <s v="Manufacturing"/>
    <s v="Strategic"/>
    <s v="FinanceHub"/>
    <s v="2LN05NIDYB"/>
    <n v="500.24"/>
    <n v="13"/>
    <n v="0"/>
    <n v="145.06960000000001"/>
    <x v="9"/>
    <n v="355.17039999999997"/>
    <n v="106.55111999999998"/>
  </r>
  <r>
    <n v="9736"/>
    <s v="EMEA-2020-128062"/>
    <d v="2020-11-19T00:00:00"/>
    <n v="20201119"/>
    <s v="Samantha Rampling"/>
    <s v="France"/>
    <s v="Paris"/>
    <s v="EMEA"/>
    <s v="EU-WEST"/>
    <s v="FedEx"/>
    <x v="46"/>
    <s v="Transportation"/>
    <s v="Enterprise"/>
    <s v="Support"/>
    <s v="EPJ4ARKS3Y"/>
    <n v="5.88"/>
    <n v="1"/>
    <n v="0.2"/>
    <n v="1.9844999999999999"/>
    <x v="7"/>
    <n v="3.8955000000000002"/>
    <n v="1.16865"/>
  </r>
  <r>
    <n v="9737"/>
    <s v="AMER-2021-100069"/>
    <d v="2021-06-29T00:00:00"/>
    <n v="20210629"/>
    <s v="Victor Gill"/>
    <s v="Costa Rica"/>
    <s v="San JosÃ©"/>
    <s v="AMER"/>
    <s v="LATAM"/>
    <s v="Morgan Stanley"/>
    <x v="21"/>
    <s v="Finance"/>
    <s v="Enterprise"/>
    <s v="Site Analytics"/>
    <s v="4G0ROE0TLR"/>
    <n v="269.98"/>
    <n v="2"/>
    <n v="0"/>
    <n v="72.894599999999997"/>
    <x v="40"/>
    <n v="197.08539999999999"/>
    <n v="59.125619999999998"/>
  </r>
  <r>
    <n v="9738"/>
    <s v="AMER-2023-129294"/>
    <d v="2023-03-17T00:00:00"/>
    <n v="20230317"/>
    <s v="Irene Lambert"/>
    <s v="United States"/>
    <s v="New York City"/>
    <s v="AMER"/>
    <s v="NAMER"/>
    <s v="Banco Santander"/>
    <x v="17"/>
    <s v="Finance"/>
    <s v="Strategic"/>
    <s v="Marketing Suite - Gold"/>
    <s v="7U0G6VHKB2"/>
    <n v="310.12"/>
    <n v="2"/>
    <n v="0"/>
    <n v="80.631200000000007"/>
    <x v="42"/>
    <n v="229.4888"/>
    <n v="68.846639999999994"/>
  </r>
  <r>
    <n v="9742"/>
    <s v="EMEA-2021-117086"/>
    <d v="2021-11-08T00:00:00"/>
    <n v="20211108"/>
    <s v="Pippa Hunter"/>
    <s v="Egypt"/>
    <s v="Cairo"/>
    <s v="EMEA"/>
    <s v="MEA"/>
    <s v="Samsung Electronics"/>
    <x v="19"/>
    <s v="Tech"/>
    <s v="Strategic"/>
    <s v="Marketing Suite"/>
    <s v="OO12JK36OM"/>
    <n v="4404.8999999999996"/>
    <n v="5"/>
    <n v="0"/>
    <n v="1013.127"/>
    <x v="6"/>
    <n v="3391.7729999999901"/>
    <n v="1017.531899999997"/>
  </r>
  <r>
    <n v="9743"/>
    <s v="AMER-2023-131303"/>
    <d v="2023-11-29T00:00:00"/>
    <n v="20231129"/>
    <s v="Sean Scott"/>
    <s v="United States"/>
    <s v="Seattle"/>
    <s v="AMER"/>
    <s v="NAMER"/>
    <s v="Prudential Financial"/>
    <x v="43"/>
    <s v="Finance"/>
    <s v="SMB"/>
    <s v="FinanceHub"/>
    <s v="EB7DYKCAH1"/>
    <n v="62.65"/>
    <n v="5"/>
    <n v="0"/>
    <n v="29.445499999999999"/>
    <x v="23"/>
    <n v="33.204499999999904"/>
    <n v="9.9613499999999711"/>
  </r>
  <r>
    <n v="9744"/>
    <s v="APJ-2022-137127"/>
    <d v="2022-06-17T00:00:00"/>
    <n v="20220617"/>
    <s v="Victoria Henderson"/>
    <s v="Philippines"/>
    <s v="Manila"/>
    <s v="APJ"/>
    <s v="APAC"/>
    <s v="Costco Wholesale"/>
    <x v="11"/>
    <s v="Retail"/>
    <s v="SMB"/>
    <s v="FinanceHub"/>
    <s v="H047ZKB8G8"/>
    <n v="9.4499999999999993"/>
    <n v="3"/>
    <n v="0"/>
    <n v="4.5359999999999996"/>
    <x v="1"/>
    <n v="4.9139999999999997"/>
    <n v="1.4742"/>
  </r>
  <r>
    <n v="9745"/>
    <s v="APJ-2023-141782"/>
    <d v="2023-01-22T00:00:00"/>
    <n v="20230122"/>
    <s v="Harry Sharp"/>
    <s v="Australia"/>
    <s v="Melbourne"/>
    <s v="APJ"/>
    <s v="ANZ"/>
    <s v="Valero Energy"/>
    <x v="37"/>
    <s v="Energy"/>
    <s v="SMB"/>
    <s v="SaaS Connector Pack - Gold"/>
    <s v="C3TUA1QH8E"/>
    <n v="268.57600000000002"/>
    <n v="4"/>
    <n v="0.2"/>
    <n v="90.644400000000005"/>
    <x v="44"/>
    <n v="177.9316"/>
    <n v="53.379480000000001"/>
  </r>
  <r>
    <n v="9746"/>
    <s v="AMER-2023-137505"/>
    <d v="2023-11-25T00:00:00"/>
    <n v="20231125"/>
    <s v="Gabrielle Dowd"/>
    <s v="United States"/>
    <s v="New York City"/>
    <s v="AMER"/>
    <s v="NAMER"/>
    <s v="Mondelez International"/>
    <x v="25"/>
    <s v="Consumer Products"/>
    <s v="SMB"/>
    <s v="ContactMatcher"/>
    <s v="QQHJZFKMW9"/>
    <n v="364.08"/>
    <n v="2"/>
    <n v="0.2"/>
    <n v="9.1020000000000003"/>
    <x v="23"/>
    <n v="354.97800000000001"/>
    <n v="106.49339999999999"/>
  </r>
  <r>
    <n v="9748"/>
    <s v="APJ-2020-140914"/>
    <d v="2020-11-11T00:00:00"/>
    <n v="20201111"/>
    <s v="Thomas Hodges"/>
    <s v="Australia"/>
    <s v="Sydney"/>
    <s v="APJ"/>
    <s v="ANZ"/>
    <s v="BNP Paribas"/>
    <x v="3"/>
    <s v="Finance"/>
    <s v="SMB"/>
    <s v="SaaS Connector Pack"/>
    <s v="335UN0JQCF"/>
    <n v="10.984"/>
    <n v="2"/>
    <n v="0.6"/>
    <n v="-7.9634"/>
    <x v="7"/>
    <n v="18.947399999999998"/>
    <n v="5.6842199999999989"/>
  </r>
  <r>
    <n v="9750"/>
    <s v="EMEA-2022-158358"/>
    <d v="2022-03-05T00:00:00"/>
    <n v="20220305"/>
    <s v="Sophie Poole"/>
    <s v="Greece"/>
    <s v="Thessaloniki"/>
    <s v="EMEA"/>
    <s v="EU-EAST"/>
    <s v="Pfizer"/>
    <x v="6"/>
    <s v="Healthcare"/>
    <s v="Strategic"/>
    <s v="Data Smasher"/>
    <s v="3LMYOVONWJ"/>
    <n v="159.97999999999999"/>
    <n v="2"/>
    <n v="0"/>
    <n v="57.592799999999997"/>
    <x v="17"/>
    <n v="102.387199999999"/>
    <n v="30.716159999999697"/>
  </r>
  <r>
    <n v="9751"/>
    <s v="APJ-2022-113390"/>
    <d v="2022-10-12T00:00:00"/>
    <n v="20221012"/>
    <s v="Sean Scott"/>
    <s v="Australia"/>
    <s v="Sydney"/>
    <s v="APJ"/>
    <s v="ANZ"/>
    <s v="Prudential Financial"/>
    <x v="43"/>
    <s v="Finance"/>
    <s v="SMB"/>
    <s v="ChatBot Plugin"/>
    <s v="2MK62JDL1L"/>
    <n v="5.3440000000000003"/>
    <n v="2"/>
    <n v="0.2"/>
    <n v="0.66800000000000004"/>
    <x v="32"/>
    <n v="4.6760000000000002"/>
    <n v="1.4028"/>
  </r>
  <r>
    <n v="9753"/>
    <s v="AMER-2022-158680"/>
    <d v="2022-07-02T00:00:00"/>
    <n v="20220702"/>
    <s v="Thomas Roberts"/>
    <s v="Canada"/>
    <s v="Toronto"/>
    <s v="AMER"/>
    <s v="NAMER"/>
    <s v="Siemens"/>
    <x v="13"/>
    <s v="Manufacturing"/>
    <s v="Enterprise"/>
    <s v="ContactMatcher"/>
    <s v="XNYDSKAJG3"/>
    <n v="2.496"/>
    <n v="1"/>
    <n v="0.2"/>
    <n v="0.90480000000000005"/>
    <x v="16"/>
    <n v="1.5911999999999999"/>
    <n v="0.47735999999999995"/>
  </r>
  <r>
    <n v="9754"/>
    <s v="EMEA-2023-113705"/>
    <d v="2023-03-28T00:00:00"/>
    <n v="20230328"/>
    <s v="Amy Scott"/>
    <s v="Spain"/>
    <s v="Murcia"/>
    <s v="EMEA"/>
    <s v="EU-WEST"/>
    <s v="Walmart"/>
    <x v="41"/>
    <s v="Retail"/>
    <s v="SMB"/>
    <s v="FinanceHub"/>
    <s v="HATSVJ18A5"/>
    <n v="8.26"/>
    <n v="2"/>
    <n v="0"/>
    <n v="3.7995999999999999"/>
    <x v="42"/>
    <n v="4.4603999999999999"/>
    <n v="1.33812"/>
  </r>
  <r>
    <n v="9760"/>
    <s v="AMER-2022-146913"/>
    <d v="2022-11-01T00:00:00"/>
    <n v="20221101"/>
    <s v="Vanessa White"/>
    <s v="United States"/>
    <s v="Los Angeles"/>
    <s v="AMER"/>
    <s v="NAMER"/>
    <s v="Pfizer"/>
    <x v="6"/>
    <s v="Healthcare"/>
    <s v="Strategic"/>
    <s v="FinanceHub"/>
    <s v="I1IISX1FK9"/>
    <n v="1403.92"/>
    <n v="5"/>
    <n v="0.2"/>
    <n v="70.195999999999998"/>
    <x v="0"/>
    <n v="1333.7239999999999"/>
    <n v="400.11719999999997"/>
  </r>
  <r>
    <n v="9761"/>
    <s v="EMEA-2023-159135"/>
    <d v="2023-11-05T00:00:00"/>
    <n v="20231105"/>
    <s v="Sue Parsons"/>
    <s v="United Arab Emirates"/>
    <s v="Dubai"/>
    <s v="EMEA"/>
    <s v="MEA"/>
    <s v="Walt Disney"/>
    <x v="91"/>
    <s v="Communications"/>
    <s v="Enterprise"/>
    <s v="ChatBot Plugin"/>
    <s v="Z8EL9WTVFF"/>
    <n v="4.3"/>
    <n v="2"/>
    <n v="0"/>
    <n v="1.419"/>
    <x v="23"/>
    <n v="2.8809999999999998"/>
    <n v="0.86429999999999996"/>
  </r>
  <r>
    <n v="9762"/>
    <s v="AMER-2020-121762"/>
    <d v="2020-02-15T00:00:00"/>
    <n v="20200215"/>
    <s v="Michael Forsyth"/>
    <s v="Canada"/>
    <s v="Toronto"/>
    <s v="AMER"/>
    <s v="NAMER"/>
    <s v="Siemens"/>
    <x v="13"/>
    <s v="Manufacturing"/>
    <s v="Strategic"/>
    <s v="Data Smasher"/>
    <s v="K2CP0CUQUY"/>
    <n v="239.97"/>
    <n v="3"/>
    <n v="0"/>
    <n v="86.389200000000002"/>
    <x v="45"/>
    <n v="153.58080000000001"/>
    <n v="46.074240000000003"/>
  </r>
  <r>
    <n v="9765"/>
    <s v="AMER-2020-123855"/>
    <d v="2020-06-18T00:00:00"/>
    <n v="20200618"/>
    <s v="Connor Roberts"/>
    <s v="United States"/>
    <s v="New York City"/>
    <s v="AMER"/>
    <s v="NAMER"/>
    <s v="PepsiCo"/>
    <x v="88"/>
    <s v="Consumer Products"/>
    <s v="SMB"/>
    <s v="Site Analytics"/>
    <s v="RC4PBMIOE5"/>
    <n v="139.80000000000001"/>
    <n v="5"/>
    <n v="0.2"/>
    <n v="12.2325"/>
    <x v="3"/>
    <n v="127.5675"/>
    <n v="38.270249999999997"/>
  </r>
  <r>
    <n v="9766"/>
    <s v="EMEA-2023-101959"/>
    <d v="2023-03-01T00:00:00"/>
    <n v="20230301"/>
    <s v="Keith Randall"/>
    <s v="Saudi Arabia"/>
    <s v="Dhahran"/>
    <s v="EMEA"/>
    <s v="MEA"/>
    <s v="Johnson &amp; Johnson"/>
    <x v="53"/>
    <s v="Healthcare"/>
    <s v="SMB"/>
    <s v="ContactMatcher"/>
    <s v="CFQJ5Y3HTN"/>
    <n v="9.84"/>
    <n v="2"/>
    <n v="0"/>
    <n v="4.7232000000000003"/>
    <x v="42"/>
    <n v="5.1167999999999996"/>
    <n v="1.5350399999999997"/>
  </r>
  <r>
    <n v="9768"/>
    <s v="AMER-2023-102659"/>
    <d v="2023-12-10T00:00:00"/>
    <n v="20231210"/>
    <s v="Caroline Gibson"/>
    <s v="Brazil"/>
    <s v="SÃ£o Paulo"/>
    <s v="AMER"/>
    <s v="LATAM"/>
    <s v="Allianz"/>
    <x v="65"/>
    <s v="Finance"/>
    <s v="SMB"/>
    <s v="ContactMatcher"/>
    <s v="C9S2R1F3FW"/>
    <n v="54.9"/>
    <n v="5"/>
    <n v="0"/>
    <n v="26.901"/>
    <x v="22"/>
    <n v="27.998999999999999"/>
    <n v="8.3996999999999993"/>
  </r>
  <r>
    <n v="9769"/>
    <s v="AMER-2023-142328"/>
    <d v="2023-12-08T00:00:00"/>
    <n v="20231208"/>
    <s v="Liam Russell"/>
    <s v="United States"/>
    <s v="Los Angeles"/>
    <s v="AMER"/>
    <s v="NAMER"/>
    <s v="Boeing"/>
    <x v="36"/>
    <s v="Manufacturing"/>
    <s v="Enterprise"/>
    <s v="Support"/>
    <s v="2G3VY7ZYPH"/>
    <n v="50.04"/>
    <n v="6"/>
    <n v="0"/>
    <n v="25.02"/>
    <x v="22"/>
    <n v="25.02"/>
    <n v="7.5059999999999993"/>
  </r>
  <r>
    <n v="9770"/>
    <s v="EMEA-2022-123533"/>
    <d v="2022-11-25T00:00:00"/>
    <n v="20221125"/>
    <s v="Angela Churchill"/>
    <s v="Germany"/>
    <s v="Hanover"/>
    <s v="EMEA"/>
    <s v="EU-WEST"/>
    <s v="Valero Energy"/>
    <x v="37"/>
    <s v="Energy"/>
    <s v="Enterprise"/>
    <s v="Marketing Suite"/>
    <s v="OAFIREBUR5"/>
    <n v="339.92"/>
    <n v="5"/>
    <n v="0.2"/>
    <n v="8.4979999999999993"/>
    <x v="0"/>
    <n v="331.42200000000003"/>
    <n v="99.426600000000008"/>
  </r>
  <r>
    <n v="9773"/>
    <s v="EMEA-2022-104983"/>
    <d v="2022-07-04T00:00:00"/>
    <n v="20220704"/>
    <s v="Carol Berry"/>
    <s v="France"/>
    <s v="Paris"/>
    <s v="EMEA"/>
    <s v="EU-WEST"/>
    <s v="American Express"/>
    <x v="55"/>
    <s v="Finance"/>
    <s v="Strategic"/>
    <s v="Support"/>
    <s v="SZ62MINUY1"/>
    <n v="123.92"/>
    <n v="5"/>
    <n v="0.2"/>
    <n v="38.725000000000001"/>
    <x v="16"/>
    <n v="85.194999999999993"/>
    <n v="25.558499999999999"/>
  </r>
  <r>
    <n v="9774"/>
    <s v="EMEA-2022-160234"/>
    <d v="2022-06-27T00:00:00"/>
    <n v="20220627"/>
    <s v="Adam Manning"/>
    <s v="Finland"/>
    <s v="Helsinki"/>
    <s v="EMEA"/>
    <s v="NOR"/>
    <s v="Amazon"/>
    <x v="44"/>
    <s v="Tech"/>
    <s v="SMB"/>
    <s v="Site Analytics"/>
    <s v="P0WP065E07"/>
    <n v="135.94999999999999"/>
    <n v="1"/>
    <n v="0"/>
    <n v="39.4255"/>
    <x v="1"/>
    <n v="96.524499999999904"/>
    <n v="28.95734999999997"/>
  </r>
  <r>
    <n v="9775"/>
    <s v="APJ-2020-169019"/>
    <d v="2020-07-26T00:00:00"/>
    <n v="20200726"/>
    <s v="Lily Bond"/>
    <s v="Japan"/>
    <s v="Osaka"/>
    <s v="APJ"/>
    <s v="JAPN"/>
    <s v="Bosch"/>
    <x v="76"/>
    <s v="Tech"/>
    <s v="SMB"/>
    <s v="ContactMatcher"/>
    <s v="FT1VQ5PHAG"/>
    <n v="2177.5839999999998"/>
    <n v="8"/>
    <n v="0.8"/>
    <n v="-3701.8928000000001"/>
    <x v="39"/>
    <n v="5879.4768000000004"/>
    <n v="1763.84304"/>
  </r>
  <r>
    <n v="9781"/>
    <s v="EMEA-2022-153178"/>
    <d v="2022-09-15T00:00:00"/>
    <n v="20220915"/>
    <s v="Alexandra Dyer"/>
    <s v="United Kingdom"/>
    <s v="Leeds"/>
    <s v="EMEA"/>
    <s v="UKIR"/>
    <s v="Walmart"/>
    <x v="41"/>
    <s v="Retail"/>
    <s v="SMB"/>
    <s v="Site Analytics"/>
    <s v="8VOBXB561C"/>
    <n v="437.85"/>
    <n v="3"/>
    <n v="0"/>
    <n v="131.35499999999999"/>
    <x v="21"/>
    <n v="306.495"/>
    <n v="91.948499999999996"/>
  </r>
  <r>
    <n v="9783"/>
    <s v="AMER-2021-149748"/>
    <d v="2021-05-31T00:00:00"/>
    <n v="20210531"/>
    <s v="Max Hardacre"/>
    <s v="Argentina"/>
    <s v="Mendoza"/>
    <s v="AMER"/>
    <s v="LATAM"/>
    <s v="China National Petroleum"/>
    <x v="74"/>
    <s v="Energy"/>
    <s v="Strategic"/>
    <s v="Support"/>
    <s v="IVBZO5Y063"/>
    <n v="274.8"/>
    <n v="5"/>
    <n v="0"/>
    <n v="134.65199999999999"/>
    <x v="33"/>
    <n v="140.148"/>
    <n v="42.044399999999996"/>
  </r>
  <r>
    <n v="9786"/>
    <s v="EMEA-2021-155635"/>
    <d v="2021-05-09T00:00:00"/>
    <n v="20210509"/>
    <s v="Alan Hudson"/>
    <s v="Ireland"/>
    <s v="Dublin"/>
    <s v="EMEA"/>
    <s v="UKIR"/>
    <s v="Honda Motor"/>
    <x v="47"/>
    <s v="Manufacturing"/>
    <s v="SMB"/>
    <s v="ContactMatcher"/>
    <s v="1HF1P5SNKT"/>
    <n v="48.81"/>
    <n v="3"/>
    <n v="0"/>
    <n v="23.916899999999998"/>
    <x v="33"/>
    <n v="24.8931"/>
    <n v="7.46793"/>
  </r>
  <r>
    <n v="9787"/>
    <s v="EMEA-2020-114377"/>
    <d v="2020-11-05T00:00:00"/>
    <n v="20201105"/>
    <s v="Molly MacDonald"/>
    <s v="Spain"/>
    <s v="Barcelona"/>
    <s v="EMEA"/>
    <s v="EU-WEST"/>
    <s v="Toyota Motor"/>
    <x v="7"/>
    <s v="Manufacturing"/>
    <s v="SMB"/>
    <s v="FinanceHub"/>
    <s v="UZMISAS0DI"/>
    <n v="149.9"/>
    <n v="5"/>
    <n v="0"/>
    <n v="40.472999999999999"/>
    <x v="7"/>
    <n v="109.42700000000001"/>
    <n v="32.828099999999999"/>
  </r>
  <r>
    <n v="9788"/>
    <s v="APJ-2023-144491"/>
    <d v="2023-03-28T00:00:00"/>
    <n v="20230328"/>
    <s v="Blake Fraser"/>
    <s v="Japan"/>
    <s v="Tokyo"/>
    <s v="APJ"/>
    <s v="JAPN"/>
    <s v="UnitedHealth Group"/>
    <x v="81"/>
    <s v="Healthcare"/>
    <s v="SMB"/>
    <s v="Marketing Suite"/>
    <s v="0I7Q4V57MU"/>
    <n v="1023.332"/>
    <n v="5"/>
    <n v="0.32"/>
    <n v="-30.097999999999999"/>
    <x v="42"/>
    <n v="1053.43"/>
    <n v="316.029"/>
  </r>
  <r>
    <n v="9792"/>
    <s v="APJ-2020-127166"/>
    <d v="2020-05-21T00:00:00"/>
    <n v="20200521"/>
    <s v="Faith Gray"/>
    <s v="Japan"/>
    <s v="Tokyo"/>
    <s v="APJ"/>
    <s v="JAPN"/>
    <s v="Costco Wholesale"/>
    <x v="11"/>
    <s v="Retail"/>
    <s v="SMB"/>
    <s v="SaaS Connector Pack - Gold"/>
    <s v="6VMDNUMPVC"/>
    <n v="56.064"/>
    <n v="6"/>
    <n v="0.2"/>
    <n v="21.024000000000001"/>
    <x v="8"/>
    <n v="35.04"/>
    <n v="10.511999999999999"/>
  </r>
  <r>
    <n v="9796"/>
    <s v="APJ-2022-125920"/>
    <d v="2022-05-22T00:00:00"/>
    <n v="20220522"/>
    <s v="Harry Murray"/>
    <s v="Australia"/>
    <s v="Sydney"/>
    <s v="APJ"/>
    <s v="ANZ"/>
    <s v="State Farm Insurance Cos."/>
    <x v="50"/>
    <s v="Finance"/>
    <s v="Strategic"/>
    <s v="ContactMatcher"/>
    <s v="Q2V9RONS7N"/>
    <n v="3.798"/>
    <n v="3"/>
    <n v="0.8"/>
    <n v="-5.8868999999999998"/>
    <x v="35"/>
    <n v="9.6848999999999901"/>
    <n v="2.9054699999999971"/>
  </r>
  <r>
    <n v="9797"/>
    <s v="AMER-2021-128608"/>
    <d v="2021-01-12T00:00:00"/>
    <n v="20210112"/>
    <s v="Peter Nolan"/>
    <s v="Mexico"/>
    <s v="Cancun"/>
    <s v="AMER"/>
    <s v="LATAM"/>
    <s v="Amazon"/>
    <x v="44"/>
    <s v="Tech"/>
    <s v="Strategic"/>
    <s v="ChatBot Plugin"/>
    <s v="KMJI8UKYKL"/>
    <n v="10.368"/>
    <n v="2"/>
    <n v="0.2"/>
    <n v="1.5551999999999999"/>
    <x v="26"/>
    <n v="8.8127999999999993"/>
    <n v="2.6438399999999995"/>
  </r>
  <r>
    <n v="9802"/>
    <s v="AMER-2023-137918"/>
    <d v="2023-09-30T00:00:00"/>
    <n v="20230930"/>
    <s v="Joanne Walsh"/>
    <s v="United States"/>
    <s v="Memphis"/>
    <s v="AMER"/>
    <s v="NAMER"/>
    <s v="Lowes"/>
    <x v="71"/>
    <s v="Retail"/>
    <s v="SMB"/>
    <s v="Support"/>
    <s v="Y35751O6TH"/>
    <n v="97.3"/>
    <n v="7"/>
    <n v="0"/>
    <n v="28.216999999999999"/>
    <x v="15"/>
    <n v="69.082999999999998"/>
    <n v="20.724899999999998"/>
  </r>
  <r>
    <n v="9803"/>
    <s v="EMEA-2021-122973"/>
    <d v="2021-07-18T00:00:00"/>
    <n v="20210718"/>
    <s v="Trevor Simpson"/>
    <s v="United Kingdom"/>
    <s v="London"/>
    <s v="EMEA"/>
    <s v="UKIR"/>
    <s v="Pemex"/>
    <x v="18"/>
    <s v="Energy"/>
    <s v="SMB"/>
    <s v="ContactMatcher"/>
    <s v="LS2ATOSSZL"/>
    <n v="3.3279999999999998"/>
    <n v="2"/>
    <n v="0.2"/>
    <n v="1.2063999999999999"/>
    <x v="38"/>
    <n v="2.1215999999999999"/>
    <n v="0.63647999999999993"/>
  </r>
  <r>
    <n v="9806"/>
    <s v="EMEA-2022-136322"/>
    <d v="2022-10-22T00:00:00"/>
    <n v="20221022"/>
    <s v="Lisa Peake"/>
    <s v="Germany"/>
    <s v="Stuttgart"/>
    <s v="EMEA"/>
    <s v="EU-WEST"/>
    <s v="CVS Health"/>
    <x v="48"/>
    <s v="Retail"/>
    <s v="Enterprise"/>
    <s v="SaaS Connector Pack"/>
    <s v="051FKE7NAT"/>
    <n v="45.567999999999998"/>
    <n v="2"/>
    <n v="0.2"/>
    <n v="9.6831999999999994"/>
    <x v="32"/>
    <n v="35.884799999999998"/>
    <n v="10.76544"/>
  </r>
  <r>
    <n v="9808"/>
    <s v="EMEA-2023-107209"/>
    <d v="2023-07-28T00:00:00"/>
    <n v="20230728"/>
    <s v="Joan Ball"/>
    <s v="Sweden"/>
    <s v="Stockholm"/>
    <s v="EMEA"/>
    <s v="NOR"/>
    <s v="Enel"/>
    <x v="78"/>
    <s v="Energy"/>
    <s v="SMB"/>
    <s v="FinanceHub"/>
    <s v="2CDLMTTX2U"/>
    <n v="194.84800000000001"/>
    <n v="4"/>
    <n v="0.2"/>
    <n v="12.178000000000001"/>
    <x v="10"/>
    <n v="182.67"/>
    <n v="54.800999999999995"/>
  </r>
  <r>
    <n v="9809"/>
    <s v="APJ-2023-145093"/>
    <d v="2023-07-22T00:00:00"/>
    <n v="20230722"/>
    <s v="Matt Berry"/>
    <s v="Australia"/>
    <s v="Sydney"/>
    <s v="APJ"/>
    <s v="ANZ"/>
    <s v="Berkshire Hathaway"/>
    <x v="90"/>
    <s v="Finance"/>
    <s v="SMB"/>
    <s v="ContactMatcher"/>
    <s v="APBS992XB0"/>
    <n v="2.1120000000000001"/>
    <n v="2"/>
    <n v="0.8"/>
    <n v="-3.3792"/>
    <x v="10"/>
    <n v="5.4912000000000001"/>
    <n v="1.6473599999999999"/>
  </r>
  <r>
    <n v="9810"/>
    <s v="EMEA-2020-139640"/>
    <d v="2020-11-07T00:00:00"/>
    <n v="20201107"/>
    <s v="Owen Ferguson"/>
    <s v="Belgium"/>
    <s v="Brussels"/>
    <s v="EMEA"/>
    <s v="EU-WEST"/>
    <s v="Nissan Motor"/>
    <x v="30"/>
    <s v="Transportation"/>
    <s v="SMB"/>
    <s v="Support"/>
    <s v="BXG754B9J8"/>
    <n v="25.92"/>
    <n v="5"/>
    <n v="0.2"/>
    <n v="9.0719999999999992"/>
    <x v="7"/>
    <n v="16.847999999999999"/>
    <n v="5.0543999999999993"/>
  </r>
  <r>
    <n v="9812"/>
    <s v="AMER-2022-117583"/>
    <d v="2022-11-28T00:00:00"/>
    <n v="20221128"/>
    <s v="Kevin Vaughan"/>
    <s v="Argentina"/>
    <s v="Rosario"/>
    <s v="AMER"/>
    <s v="LATAM"/>
    <s v="Tyson Foods"/>
    <x v="31"/>
    <s v="Consumer Products"/>
    <s v="SMB"/>
    <s v="Support"/>
    <s v="P9VY7N7MF5"/>
    <n v="25.92"/>
    <n v="4"/>
    <n v="0"/>
    <n v="12.441599999999999"/>
    <x v="0"/>
    <n v="13.478400000000001"/>
    <n v="4.04352"/>
  </r>
  <r>
    <n v="9816"/>
    <s v="EMEA-2021-162201"/>
    <d v="2021-06-08T00:00:00"/>
    <n v="20210608"/>
    <s v="Isaac Hart"/>
    <s v="Germany"/>
    <s v="Leipzig"/>
    <s v="EMEA"/>
    <s v="EU-WEST"/>
    <s v="China National Petroleum"/>
    <x v="74"/>
    <s v="Energy"/>
    <s v="Strategic"/>
    <s v="Support"/>
    <s v="TIXR32WXLN"/>
    <n v="173.488"/>
    <n v="7"/>
    <n v="0.2"/>
    <n v="54.215000000000003"/>
    <x v="40"/>
    <n v="119.273"/>
    <n v="35.7819"/>
  </r>
  <r>
    <n v="9823"/>
    <s v="AMER-2020-164406"/>
    <d v="2020-08-15T00:00:00"/>
    <n v="20200815"/>
    <s v="Alan White"/>
    <s v="United States"/>
    <s v="Los Angeles"/>
    <s v="AMER"/>
    <s v="NAMER"/>
    <s v="Amazon"/>
    <x v="44"/>
    <s v="Tech"/>
    <s v="SMB"/>
    <s v="OneView"/>
    <s v="CYNGYNIIZR"/>
    <n v="152.91"/>
    <n v="3"/>
    <n v="0"/>
    <n v="42.814799999999998"/>
    <x v="9"/>
    <n v="110.09520000000001"/>
    <n v="33.028559999999999"/>
  </r>
  <r>
    <n v="9828"/>
    <s v="EMEA-2023-169999"/>
    <d v="2023-06-20T00:00:00"/>
    <n v="20230620"/>
    <s v="Melanie Young"/>
    <s v="United Kingdom"/>
    <s v="London"/>
    <s v="EMEA"/>
    <s v="UKIR"/>
    <s v="Daimler"/>
    <x v="34"/>
    <s v="Transportation"/>
    <s v="Strategic"/>
    <s v="Marketing Suite - Gold"/>
    <s v="FTRN8DSZMD"/>
    <n v="129.30000000000001"/>
    <n v="2"/>
    <n v="0"/>
    <n v="6.4649999999999999"/>
    <x v="27"/>
    <n v="122.83499999999999"/>
    <n v="36.850499999999997"/>
  </r>
  <r>
    <n v="9830"/>
    <s v="EMEA-2023-152842"/>
    <d v="2023-07-17T00:00:00"/>
    <n v="20230717"/>
    <s v="Sean Rees"/>
    <s v="Sweden"/>
    <s v="Stockholm"/>
    <s v="EMEA"/>
    <s v="NOR"/>
    <s v="Walgreens"/>
    <x v="35"/>
    <s v="Retail"/>
    <s v="SMB"/>
    <s v="FinanceHub"/>
    <s v="5LSIDMWDXH"/>
    <n v="242.352"/>
    <n v="3"/>
    <n v="0.2"/>
    <n v="15.147"/>
    <x v="10"/>
    <n v="227.20500000000001"/>
    <n v="68.161500000000004"/>
  </r>
  <r>
    <n v="9831"/>
    <s v="APJ-2020-113257"/>
    <d v="2020-12-16T00:00:00"/>
    <n v="20201216"/>
    <s v="Emily Ball"/>
    <s v="Japan"/>
    <s v="Saitama"/>
    <s v="APJ"/>
    <s v="JAPN"/>
    <s v="Comcast"/>
    <x v="51"/>
    <s v="Communications"/>
    <s v="SMB"/>
    <s v="Data Smasher"/>
    <s v="SMI0EZ702J"/>
    <n v="319.96800000000002"/>
    <n v="4"/>
    <n v="0.2"/>
    <n v="95.990399999999994"/>
    <x v="20"/>
    <n v="223.9776"/>
    <n v="67.193280000000001"/>
  </r>
  <r>
    <n v="9833"/>
    <s v="APJ-2020-133963"/>
    <d v="2020-05-18T00:00:00"/>
    <n v="20200518"/>
    <s v="Julian Morrison"/>
    <s v="Japan"/>
    <s v="Aichi"/>
    <s v="APJ"/>
    <s v="JAPN"/>
    <s v="FedEx"/>
    <x v="46"/>
    <s v="Transportation"/>
    <s v="SMB"/>
    <s v="Support"/>
    <s v="1NU2FK9B9M"/>
    <n v="3.984"/>
    <n v="1"/>
    <n v="0.2"/>
    <n v="1.4441999999999999"/>
    <x v="8"/>
    <n v="2.5398000000000001"/>
    <n v="0.76193999999999995"/>
  </r>
  <r>
    <n v="9834"/>
    <s v="AMER-2023-130302"/>
    <d v="2023-09-15T00:00:00"/>
    <n v="20230915"/>
    <s v="Irene Graham"/>
    <s v="Mexico"/>
    <s v="Toluca"/>
    <s v="AMER"/>
    <s v="LATAM"/>
    <s v="Sony"/>
    <x v="20"/>
    <s v="Tech"/>
    <s v="Strategic"/>
    <s v="Data Smasher"/>
    <s v="PK6HC7MJ15"/>
    <n v="895.94399999999996"/>
    <n v="7"/>
    <n v="0.2"/>
    <n v="190.38810000000001"/>
    <x v="15"/>
    <n v="705.55589999999995"/>
    <n v="211.66676999999999"/>
  </r>
  <r>
    <n v="9835"/>
    <s v="APJ-2022-126627"/>
    <d v="2022-10-11T00:00:00"/>
    <n v="20221011"/>
    <s v="Leonard Kelly"/>
    <s v="Japan"/>
    <s v="Shizuoka"/>
    <s v="APJ"/>
    <s v="JAPN"/>
    <s v="ConocoPhillips"/>
    <x v="75"/>
    <s v="Energy"/>
    <s v="SMB"/>
    <s v="SaaS Connector Pack"/>
    <s v="0AOOGWOA0U"/>
    <n v="14"/>
    <n v="4"/>
    <n v="0.6"/>
    <n v="-6.3"/>
    <x v="32"/>
    <n v="20.3"/>
    <n v="6.09"/>
  </r>
  <r>
    <n v="9837"/>
    <s v="AMER-2022-125402"/>
    <d v="2022-09-26T00:00:00"/>
    <n v="20220926"/>
    <s v="Deirdre James"/>
    <s v="United States"/>
    <s v="Jacksonville"/>
    <s v="AMER"/>
    <s v="NAMER"/>
    <s v="Prudential Financial"/>
    <x v="43"/>
    <s v="Finance"/>
    <s v="SMB"/>
    <s v="Support"/>
    <s v="CYW5BQ5FY5"/>
    <n v="10.9"/>
    <n v="5"/>
    <n v="0"/>
    <n v="5.1230000000000002"/>
    <x v="21"/>
    <n v="5.7770000000000001"/>
    <n v="1.7331000000000001"/>
  </r>
  <r>
    <n v="9844"/>
    <s v="APJ-2020-163867"/>
    <d v="2020-06-03T00:00:00"/>
    <n v="20200603"/>
    <s v="Joan Glover"/>
    <s v="Australia"/>
    <s v="Melbourne"/>
    <s v="APJ"/>
    <s v="ANZ"/>
    <s v="Coca-Cola"/>
    <x v="87"/>
    <s v="Consumer Products"/>
    <s v="SMB"/>
    <s v="FinanceHub"/>
    <s v="A3IZZ70LQE"/>
    <n v="15.936"/>
    <n v="4"/>
    <n v="0.2"/>
    <n v="5.1791999999999998"/>
    <x v="3"/>
    <n v="10.7568"/>
    <n v="3.2270400000000001"/>
  </r>
  <r>
    <n v="9847"/>
    <s v="AMER-2023-169327"/>
    <d v="2023-09-03T00:00:00"/>
    <n v="20230903"/>
    <s v="Lily Blake"/>
    <s v="United States"/>
    <s v="New York City"/>
    <s v="AMER"/>
    <s v="NAMER"/>
    <s v="Intel"/>
    <x v="14"/>
    <s v="Tech"/>
    <s v="Enterprise"/>
    <s v="OneView"/>
    <s v="QZH4DIZEC9"/>
    <n v="43.1"/>
    <n v="5"/>
    <n v="0"/>
    <n v="11.206"/>
    <x v="15"/>
    <n v="31.893999999999998"/>
    <n v="9.5681999999999992"/>
  </r>
  <r>
    <n v="9850"/>
    <s v="AMER-2020-142979"/>
    <d v="2020-04-12T00:00:00"/>
    <n v="20200412"/>
    <s v="Maria James"/>
    <s v="United States"/>
    <s v="Memphis"/>
    <s v="AMER"/>
    <s v="NAMER"/>
    <s v="Allianz"/>
    <x v="65"/>
    <s v="Finance"/>
    <s v="Strategic"/>
    <s v="ChatBot Plugin"/>
    <s v="UAON5J5662"/>
    <n v="39.68"/>
    <n v="2"/>
    <n v="0"/>
    <n v="16.268799999999999"/>
    <x v="41"/>
    <n v="23.411200000000001"/>
    <n v="7.0233600000000003"/>
  </r>
  <r>
    <n v="9851"/>
    <s v="EMEA-2022-158155"/>
    <d v="2022-05-03T00:00:00"/>
    <n v="20220503"/>
    <s v="Maria James"/>
    <s v="United Kingdom"/>
    <s v="London"/>
    <s v="EMEA"/>
    <s v="UKIR"/>
    <s v="Allianz"/>
    <x v="65"/>
    <s v="Finance"/>
    <s v="Strategic"/>
    <s v="SaaS Connector Pack"/>
    <s v="R664SYIZXI"/>
    <n v="12.56"/>
    <n v="2"/>
    <n v="0"/>
    <n v="4.0191999999999997"/>
    <x v="35"/>
    <n v="8.5408000000000008"/>
    <n v="2.5622400000000001"/>
  </r>
  <r>
    <n v="9855"/>
    <s v="AMER-2023-138870"/>
    <d v="2023-06-20T00:00:00"/>
    <n v="20230620"/>
    <s v="Julian Morrison"/>
    <s v="United States"/>
    <s v="Los Angeles"/>
    <s v="AMER"/>
    <s v="NAMER"/>
    <s v="FedEx"/>
    <x v="46"/>
    <s v="Transportation"/>
    <s v="SMB"/>
    <s v="SaaS Connector Pack"/>
    <s v="HJVGDQBVSZ"/>
    <n v="50.32"/>
    <n v="4"/>
    <n v="0"/>
    <n v="21.134399999999999"/>
    <x v="27"/>
    <n v="29.185600000000001"/>
    <n v="8.7556799999999999"/>
  </r>
  <r>
    <n v="9857"/>
    <s v="EMEA-2020-120950"/>
    <d v="2020-11-06T00:00:00"/>
    <n v="20201106"/>
    <s v="Julian Morrison"/>
    <s v="Finland"/>
    <s v="Espoo"/>
    <s v="EMEA"/>
    <s v="NOR"/>
    <s v="FedEx"/>
    <x v="46"/>
    <s v="Transportation"/>
    <s v="SMB"/>
    <s v="Support"/>
    <s v="Q85E6M9ZWN"/>
    <n v="43.68"/>
    <n v="6"/>
    <n v="0"/>
    <n v="20.9664"/>
    <x v="7"/>
    <n v="22.7136"/>
    <n v="6.8140799999999997"/>
  </r>
  <r>
    <n v="9858"/>
    <s v="AMER-2021-164301"/>
    <d v="2021-03-26T00:00:00"/>
    <n v="20210326"/>
    <s v="Dominic Hill"/>
    <s v="Canada"/>
    <s v="Toronto"/>
    <s v="AMER"/>
    <s v="NAMER"/>
    <s v="Siemens"/>
    <x v="13"/>
    <s v="Manufacturing"/>
    <s v="Strategic"/>
    <s v="ContactMatcher"/>
    <s v="BDVMP1KIT9"/>
    <n v="3393.68"/>
    <n v="8"/>
    <n v="0"/>
    <n v="610.86239999999998"/>
    <x v="29"/>
    <n v="2782.8175999999999"/>
    <n v="834.84527999999989"/>
  </r>
  <r>
    <n v="9859"/>
    <s v="APJ-2023-113278"/>
    <d v="2023-01-15T00:00:00"/>
    <n v="20230115"/>
    <s v="Boris Baker"/>
    <s v="India"/>
    <s v="Bangalore"/>
    <s v="APJ"/>
    <s v="IND"/>
    <s v="Phillips 66"/>
    <x v="1"/>
    <s v="Energy"/>
    <s v="Enterprise"/>
    <s v="Marketing Suite - Gold"/>
    <s v="9D50KC4SG0"/>
    <n v="67.400000000000006"/>
    <n v="5"/>
    <n v="0"/>
    <n v="17.524000000000001"/>
    <x v="44"/>
    <n v="49.875999999999998"/>
    <n v="14.962799999999998"/>
  </r>
  <r>
    <n v="9867"/>
    <s v="EMEA-2021-116981"/>
    <d v="2021-03-26T00:00:00"/>
    <n v="20210326"/>
    <s v="Steven Henderson"/>
    <s v="United Kingdom"/>
    <s v="London"/>
    <s v="EMEA"/>
    <s v="UKIR"/>
    <s v="Sony"/>
    <x v="20"/>
    <s v="Tech"/>
    <s v="Strategic"/>
    <s v="Marketing Suite - Gold"/>
    <s v="YDBAWYO9J6"/>
    <n v="1085.42"/>
    <n v="7"/>
    <n v="0"/>
    <n v="282.20920000000001"/>
    <x v="29"/>
    <n v="803.21079999999995"/>
    <n v="240.96323999999998"/>
  </r>
  <r>
    <n v="9869"/>
    <s v="AMER-2020-114195"/>
    <d v="2020-11-01T00:00:00"/>
    <n v="20201101"/>
    <s v="Lily Paterson"/>
    <s v="Mexico"/>
    <s v="Mexico City"/>
    <s v="AMER"/>
    <s v="LATAM"/>
    <s v="Carrefour"/>
    <x v="10"/>
    <s v="Retail"/>
    <s v="Strategic"/>
    <s v="SaaS Connector Pack"/>
    <s v="VYUFWNKBAP"/>
    <n v="68.703999999999994"/>
    <n v="2"/>
    <n v="0.2"/>
    <n v="16.3172"/>
    <x v="7"/>
    <n v="52.386799999999901"/>
    <n v="15.716039999999969"/>
  </r>
  <r>
    <n v="9872"/>
    <s v="APJ-2023-146269"/>
    <d v="2023-10-07T00:00:00"/>
    <n v="20231007"/>
    <s v="Theresa Cameron"/>
    <s v="Australia"/>
    <s v="Sydney"/>
    <s v="APJ"/>
    <s v="ANZ"/>
    <s v="Siemens"/>
    <x v="13"/>
    <s v="Manufacturing"/>
    <s v="SMB"/>
    <s v="Marketing Suite - Gold"/>
    <s v="MTNFR1IHF0"/>
    <n v="290.33600000000001"/>
    <n v="2"/>
    <n v="0.2"/>
    <n v="32.662799999999997"/>
    <x v="13"/>
    <n v="257.67320000000001"/>
    <n v="77.301959999999994"/>
  </r>
  <r>
    <n v="9874"/>
    <s v="EMEA-2022-100587"/>
    <d v="2022-12-11T00:00:00"/>
    <n v="20221211"/>
    <s v="Thomas Gibson"/>
    <s v="United Kingdom"/>
    <s v="London"/>
    <s v="EMEA"/>
    <s v="UKIR"/>
    <s v="Ford Motor"/>
    <x v="72"/>
    <s v="Manufacturing"/>
    <s v="Enterprise"/>
    <s v="Support"/>
    <s v="GXWB7ZSI5U"/>
    <n v="6.48"/>
    <n v="1"/>
    <n v="0"/>
    <n v="3.1103999999999998"/>
    <x v="5"/>
    <n v="3.3696000000000002"/>
    <n v="1.01088"/>
  </r>
  <r>
    <n v="9875"/>
    <s v="AMER-2022-166653"/>
    <d v="2022-09-23T00:00:00"/>
    <n v="20220923"/>
    <s v="Alexander Wallace"/>
    <s v="Mexico"/>
    <s v="Cabo San Lucas"/>
    <s v="AMER"/>
    <s v="LATAM"/>
    <s v="Ford Motor"/>
    <x v="72"/>
    <s v="Manufacturing"/>
    <s v="Enterprise"/>
    <s v="SaaS Connector Pack - Gold"/>
    <s v="L9HA3AKN2K"/>
    <n v="63.968000000000004"/>
    <n v="2"/>
    <n v="0.2"/>
    <n v="19.989999999999998"/>
    <x v="21"/>
    <n v="43.978000000000002"/>
    <n v="13.1934"/>
  </r>
  <r>
    <n v="9876"/>
    <s v="EMEA-2021-130855"/>
    <d v="2021-12-29T00:00:00"/>
    <n v="20211229"/>
    <s v="Joe Hughes"/>
    <s v="United Kingdom"/>
    <s v="London"/>
    <s v="EMEA"/>
    <s v="UKIR"/>
    <s v="J.P. Morgan Chase &amp; Co."/>
    <x v="56"/>
    <s v="Finance"/>
    <s v="SMB"/>
    <s v="Support"/>
    <s v="4BCG2O2WTG"/>
    <n v="6.36"/>
    <n v="2"/>
    <n v="0"/>
    <n v="6.3600000000000004E-2"/>
    <x v="14"/>
    <n v="6.2964000000000002"/>
    <n v="1.8889199999999999"/>
  </r>
  <r>
    <n v="9877"/>
    <s v="AMER-2023-166324"/>
    <d v="2023-04-21T00:00:00"/>
    <n v="20230421"/>
    <s v="Edward Hardacre"/>
    <s v="Mexico"/>
    <s v="Tijuana"/>
    <s v="AMER"/>
    <s v="LATAM"/>
    <s v="Trafigura Group"/>
    <x v="40"/>
    <s v="Finance"/>
    <s v="Enterprise"/>
    <s v="Marketing Suite - Gold"/>
    <s v="ESP94KDSKO"/>
    <n v="848.54399999999998"/>
    <n v="4"/>
    <n v="0.2"/>
    <n v="-21.2136"/>
    <x v="4"/>
    <n v="869.75760000000002"/>
    <n v="260.92728"/>
  </r>
  <r>
    <n v="9880"/>
    <s v="EMEA-2022-122581"/>
    <d v="2022-08-22T00:00:00"/>
    <n v="20220822"/>
    <s v="Lucas Turner"/>
    <s v="United Kingdom"/>
    <s v="London"/>
    <s v="EMEA"/>
    <s v="UKIR"/>
    <s v="Itochu"/>
    <x v="33"/>
    <s v="Finance"/>
    <s v="SMB"/>
    <s v="FinanceHub"/>
    <s v="Q0981D9F2I"/>
    <n v="573.17399999999998"/>
    <n v="7"/>
    <n v="0.1"/>
    <n v="63.686"/>
    <x v="28"/>
    <n v="509.488"/>
    <n v="152.84639999999999"/>
  </r>
  <r>
    <n v="9881"/>
    <s v="AMER-2021-104297"/>
    <d v="2021-05-29T00:00:00"/>
    <n v="20210529"/>
    <s v="Samantha Hardacre"/>
    <s v="Mexico"/>
    <s v="Tijuana"/>
    <s v="AMER"/>
    <s v="LATAM"/>
    <s v="Apple"/>
    <x v="73"/>
    <s v="Tech"/>
    <s v="Enterprise"/>
    <s v="Support"/>
    <s v="LT1F9GIX9J"/>
    <n v="85.055999999999997"/>
    <n v="3"/>
    <n v="0.2"/>
    <n v="28.706399999999999"/>
    <x v="33"/>
    <n v="56.349599999999903"/>
    <n v="16.90487999999997"/>
  </r>
  <r>
    <n v="9882"/>
    <s v="EMEA-2020-153927"/>
    <d v="2020-08-12T00:00:00"/>
    <n v="20200812"/>
    <s v="Carol Edmunds"/>
    <s v="Finland"/>
    <s v="Tampere"/>
    <s v="EMEA"/>
    <s v="NOR"/>
    <s v="Aetna"/>
    <x v="28"/>
    <s v="Healthcare"/>
    <s v="SMB"/>
    <s v="ContactMatcher"/>
    <s v="T3LZV6BF02"/>
    <n v="14.04"/>
    <n v="3"/>
    <n v="0"/>
    <n v="6.7392000000000003"/>
    <x v="9"/>
    <n v="7.30079999999999"/>
    <n v="2.1902399999999971"/>
  </r>
  <r>
    <n v="9884"/>
    <s v="AMER-2020-112291"/>
    <d v="2020-04-03T00:00:00"/>
    <n v="20200403"/>
    <s v="Justin Walsh"/>
    <s v="United States"/>
    <s v="New York City"/>
    <s v="AMER"/>
    <s v="NAMER"/>
    <s v="Tyson Foods"/>
    <x v="31"/>
    <s v="Consumer Products"/>
    <s v="Strategic"/>
    <s v="SaaS Connector Pack - Gold"/>
    <s v="MESH1IELNS"/>
    <n v="11.16"/>
    <n v="2"/>
    <n v="0"/>
    <n v="5.58"/>
    <x v="41"/>
    <n v="5.58"/>
    <n v="1.6739999999999999"/>
  </r>
  <r>
    <n v="9887"/>
    <s v="APJ-2020-146997"/>
    <d v="2020-01-24T00:00:00"/>
    <n v="20200124"/>
    <s v="Michael Lewis"/>
    <s v="India"/>
    <s v="Mumbai"/>
    <s v="APJ"/>
    <s v="IND"/>
    <s v="Nissan Motor"/>
    <x v="30"/>
    <s v="Transportation"/>
    <s v="SMB"/>
    <s v="Storage"/>
    <s v="9XWX0LE7EB"/>
    <n v="5.94"/>
    <n v="3"/>
    <n v="0"/>
    <n v="0"/>
    <x v="46"/>
    <n v="5.94"/>
    <n v="1.782"/>
  </r>
  <r>
    <n v="9888"/>
    <s v="EMEA-2023-169607"/>
    <d v="2023-10-13T00:00:00"/>
    <n v="20231013"/>
    <s v="Ian Ross"/>
    <s v="United Kingdom"/>
    <s v="London"/>
    <s v="EMEA"/>
    <s v="UKIR"/>
    <s v="Procter &amp; Gamble"/>
    <x v="16"/>
    <s v="Consumer Products"/>
    <s v="SMB"/>
    <s v="Support"/>
    <s v="1T8ZG46SVD"/>
    <n v="9.9600000000000009"/>
    <n v="2"/>
    <n v="0"/>
    <n v="4.6811999999999996"/>
    <x v="13"/>
    <n v="5.2788000000000004"/>
    <n v="1.5836400000000002"/>
  </r>
  <r>
    <n v="9889"/>
    <s v="EMEA-2021-127544"/>
    <d v="2021-08-08T00:00:00"/>
    <n v="20210808"/>
    <s v="Emily Ogden"/>
    <s v="United Kingdom"/>
    <s v="Birmingham"/>
    <s v="EMEA"/>
    <s v="UKIR"/>
    <s v="Cigna"/>
    <x v="69"/>
    <s v="Healthcare"/>
    <s v="SMB"/>
    <s v="Data Smasher"/>
    <s v="S8VUYO89VX"/>
    <n v="79.989999999999995"/>
    <n v="1"/>
    <n v="0"/>
    <n v="28.796399999999998"/>
    <x v="37"/>
    <n v="51.193599999999897"/>
    <n v="15.358079999999969"/>
  </r>
  <r>
    <n v="9890"/>
    <s v="AMER-2023-166499"/>
    <d v="2023-03-20T00:00:00"/>
    <n v="20230320"/>
    <s v="Justin Turner"/>
    <s v="Argentina"/>
    <s v="Buenos Aires"/>
    <s v="AMER"/>
    <s v="LATAM"/>
    <s v="Panasonic"/>
    <x v="97"/>
    <s v="Tech"/>
    <s v="Strategic"/>
    <s v="ChatBot Plugin"/>
    <s v="VPCCQKP6Q6"/>
    <n v="8.94"/>
    <n v="3"/>
    <n v="0"/>
    <n v="2.4138000000000002"/>
    <x v="42"/>
    <n v="6.5261999999999896"/>
    <n v="1.9578599999999968"/>
  </r>
  <r>
    <n v="9891"/>
    <s v="EMEA-2022-115441"/>
    <d v="2022-07-26T00:00:00"/>
    <n v="20220726"/>
    <s v="Harry Murray"/>
    <s v="Italy"/>
    <s v="Milan"/>
    <s v="EMEA"/>
    <s v="EU"/>
    <s v="State Farm Insurance Cos."/>
    <x v="50"/>
    <s v="Finance"/>
    <s v="Strategic"/>
    <s v="Support"/>
    <s v="IMJWZYD4HO"/>
    <n v="20.62"/>
    <n v="2"/>
    <n v="0"/>
    <n v="9.6913999999999998"/>
    <x v="16"/>
    <n v="10.928599999999999"/>
    <n v="3.2785799999999998"/>
  </r>
  <r>
    <n v="9896"/>
    <s v="APJ-2020-115049"/>
    <d v="2020-09-26T00:00:00"/>
    <n v="20200926"/>
    <s v="Faith Robertson"/>
    <s v="Australia"/>
    <s v="Sydney"/>
    <s v="APJ"/>
    <s v="ANZ"/>
    <s v="Anthem"/>
    <x v="84"/>
    <s v="Healthcare"/>
    <s v="SMB"/>
    <s v="Data Smasher"/>
    <s v="2RJMI934DR"/>
    <n v="153.82400000000001"/>
    <n v="11"/>
    <n v="0.2"/>
    <n v="38.456000000000003"/>
    <x v="30"/>
    <n v="115.36799999999999"/>
    <n v="34.610399999999998"/>
  </r>
  <r>
    <n v="9897"/>
    <s v="APJ-2020-156342"/>
    <d v="2020-06-17T00:00:00"/>
    <n v="20200617"/>
    <s v="Justin Pullman"/>
    <s v="Australia"/>
    <s v="Sydney"/>
    <s v="APJ"/>
    <s v="ANZ"/>
    <s v="HonHai Precision Industry"/>
    <x v="54"/>
    <s v="Tech"/>
    <s v="SMB"/>
    <s v="Support"/>
    <s v="7YE7XE2E13"/>
    <n v="62.015999999999998"/>
    <n v="2"/>
    <n v="0.2"/>
    <n v="22.480799999999999"/>
    <x v="3"/>
    <n v="39.535200000000003"/>
    <n v="11.860560000000001"/>
  </r>
  <r>
    <n v="9898"/>
    <s v="AMER-2022-112830"/>
    <d v="2022-06-07T00:00:00"/>
    <n v="20220607"/>
    <s v="Ryan Ellison"/>
    <s v="Mexico"/>
    <s v="Mexico City"/>
    <s v="AMER"/>
    <s v="LATAM"/>
    <s v="Coca-Cola"/>
    <x v="87"/>
    <s v="Consumer Products"/>
    <s v="SMB"/>
    <s v="SaaS Connector Pack"/>
    <s v="F1BYO0UFUS"/>
    <n v="466.32"/>
    <n v="3"/>
    <n v="0.2"/>
    <n v="34.973999999999997"/>
    <x v="1"/>
    <n v="431.346"/>
    <n v="129.40379999999999"/>
  </r>
  <r>
    <n v="9900"/>
    <s v="AMER-2020-117380"/>
    <d v="2020-03-28T00:00:00"/>
    <n v="20200328"/>
    <s v="Alexandra Sharp"/>
    <s v="Mexico"/>
    <s v="Toluca"/>
    <s v="AMER"/>
    <s v="LATAM"/>
    <s v="Caterpillar"/>
    <x v="95"/>
    <s v="Manufacturing"/>
    <s v="Enterprise"/>
    <s v="ContactMatcher"/>
    <s v="KZ5FO4X8S4"/>
    <n v="330.58800000000002"/>
    <n v="1"/>
    <n v="0.4"/>
    <n v="-143.25479999999999"/>
    <x v="34"/>
    <n v="473.84280000000001"/>
    <n v="142.15284"/>
  </r>
  <r>
    <n v="9901"/>
    <s v="EMEA-2023-117646"/>
    <d v="2023-08-22T00:00:00"/>
    <n v="20230822"/>
    <s v="Bernadette Hudson"/>
    <s v="Russia"/>
    <s v="St Petersburg"/>
    <s v="EMEA"/>
    <s v="EU-EAST"/>
    <s v="General Electric"/>
    <x v="89"/>
    <s v="Finance"/>
    <s v="SMB"/>
    <s v="Marketing Suite - Gold"/>
    <s v="N2KLD6B6R8"/>
    <n v="237.096"/>
    <n v="3"/>
    <n v="0.2"/>
    <n v="20.745899999999999"/>
    <x v="43"/>
    <n v="216.3501"/>
    <n v="64.905029999999996"/>
  </r>
  <r>
    <n v="9904"/>
    <s v="APJ-2020-122609"/>
    <d v="2020-11-12T00:00:00"/>
    <n v="20201112"/>
    <s v="Brian Dickens"/>
    <s v="Japan"/>
    <s v="Kyoto"/>
    <s v="APJ"/>
    <s v="JAPN"/>
    <s v="Siemens"/>
    <x v="13"/>
    <s v="Manufacturing"/>
    <s v="SMB"/>
    <s v="SaaS Connector Pack"/>
    <s v="MUKTG0SU3Z"/>
    <n v="25.128"/>
    <n v="3"/>
    <n v="0.6"/>
    <n v="-6.9101999999999997"/>
    <x v="7"/>
    <n v="32.038200000000003"/>
    <n v="9.611460000000001"/>
  </r>
  <r>
    <n v="9906"/>
    <s v="AMER-2021-129007"/>
    <d v="2021-09-13T00:00:00"/>
    <n v="20210913"/>
    <s v="Irene Lambert"/>
    <s v="United States"/>
    <s v="San Francisco"/>
    <s v="AMER"/>
    <s v="NAMER"/>
    <s v="Banco Santander"/>
    <x v="17"/>
    <s v="Finance"/>
    <s v="Strategic"/>
    <s v="SaaS Connector Pack"/>
    <s v="AVAESYHFIE"/>
    <n v="131.88"/>
    <n v="7"/>
    <n v="0"/>
    <n v="55.389600000000002"/>
    <x v="11"/>
    <n v="76.490399999999994"/>
    <n v="22.947119999999998"/>
  </r>
  <r>
    <n v="9912"/>
    <s v="EMEA-2020-157231"/>
    <d v="2020-04-05T00:00:00"/>
    <n v="20200405"/>
    <s v="Edward Berry"/>
    <s v="United Kingdom"/>
    <s v="Belfast"/>
    <s v="EMEA"/>
    <s v="UKIR"/>
    <s v="Sony"/>
    <x v="20"/>
    <s v="Tech"/>
    <s v="Strategic"/>
    <s v="ContactMatcher"/>
    <s v="8M91IS12AH"/>
    <n v="115.36"/>
    <n v="7"/>
    <n v="0"/>
    <n v="56.526400000000002"/>
    <x v="41"/>
    <n v="58.833599999999997"/>
    <n v="17.650079999999999"/>
  </r>
  <r>
    <n v="9913"/>
    <s v="AMER-2021-132388"/>
    <d v="2021-10-10T00:00:00"/>
    <n v="20211010"/>
    <s v="Brandon Kerr"/>
    <s v="United States"/>
    <s v="San Antonio"/>
    <s v="AMER"/>
    <s v="NAMER"/>
    <s v="J.P. Morgan Chase &amp; Co."/>
    <x v="56"/>
    <s v="Finance"/>
    <s v="Strategic"/>
    <s v="FinanceHub"/>
    <s v="1D8NW2ABR8"/>
    <n v="362.13600000000002"/>
    <n v="3"/>
    <n v="0.2"/>
    <n v="-54.320399999999999"/>
    <x v="2"/>
    <n v="416.45639999999997"/>
    <n v="124.93691999999999"/>
  </r>
  <r>
    <n v="9915"/>
    <s v="EMEA-2023-160927"/>
    <d v="2023-01-30T00:00:00"/>
    <n v="20230130"/>
    <s v="Ava Oliver"/>
    <s v="Netherlands"/>
    <s v="Amsterdam"/>
    <s v="EMEA"/>
    <s v="EU-WEST"/>
    <s v="Sysco"/>
    <x v="79"/>
    <s v="Consumer Products"/>
    <s v="SMB"/>
    <s v="Support"/>
    <s v="TXXRV135GO"/>
    <n v="12.96"/>
    <n v="2"/>
    <n v="0"/>
    <n v="6.2207999999999997"/>
    <x v="44"/>
    <n v="6.7392000000000003"/>
    <n v="2.02176"/>
  </r>
  <r>
    <n v="9919"/>
    <s v="EMEA-2021-105508"/>
    <d v="2021-09-24T00:00:00"/>
    <n v="20210924"/>
    <s v="Sarah Sanderson"/>
    <s v="United Kingdom"/>
    <s v="London"/>
    <s v="EMEA"/>
    <s v="UKIR"/>
    <s v="Prudential Financial"/>
    <x v="43"/>
    <s v="Finance"/>
    <s v="SMB"/>
    <s v="SaaS Connector Pack - Gold"/>
    <s v="KB9DJBI191"/>
    <n v="39.979999999999997"/>
    <n v="1"/>
    <n v="0"/>
    <n v="17.991"/>
    <x v="11"/>
    <n v="21.988999999999901"/>
    <n v="6.59669999999997"/>
  </r>
  <r>
    <n v="9920"/>
    <s v="APJ-2022-149272"/>
    <d v="2022-03-16T00:00:00"/>
    <n v="20220316"/>
    <s v="Pippa Edmunds"/>
    <s v="Japan"/>
    <s v="Hiroshima"/>
    <s v="APJ"/>
    <s v="JAPN"/>
    <s v="BNP Paribas"/>
    <x v="3"/>
    <s v="Finance"/>
    <s v="Strategic"/>
    <s v="FinanceHub"/>
    <s v="K3V42X3SJ3"/>
    <n v="528.42999999999995"/>
    <n v="5"/>
    <n v="0.3"/>
    <n v="-143.43100000000001"/>
    <x v="17"/>
    <n v="671.86099999999999"/>
    <n v="201.5583"/>
  </r>
  <r>
    <n v="9922"/>
    <s v="AMER-2020-111360"/>
    <d v="2020-11-24T00:00:00"/>
    <n v="20201124"/>
    <s v="Samantha Piper"/>
    <s v="Mexico"/>
    <s v="Guadalajara"/>
    <s v="AMER"/>
    <s v="LATAM"/>
    <s v="Fannie Mae"/>
    <x v="27"/>
    <s v="Finance"/>
    <s v="Enterprise"/>
    <s v="ContactMatcher"/>
    <s v="09OW8NBK26"/>
    <n v="5.742"/>
    <n v="3"/>
    <n v="0.7"/>
    <n v="-4.5936000000000003"/>
    <x v="7"/>
    <n v="10.335599999999999"/>
    <n v="3.1006799999999997"/>
  </r>
  <r>
    <n v="9923"/>
    <s v="APJ-2023-162124"/>
    <d v="2023-05-07T00:00:00"/>
    <n v="20230507"/>
    <s v="Caroline Burgess"/>
    <s v="Australia"/>
    <s v="Sydney"/>
    <s v="APJ"/>
    <s v="ANZ"/>
    <s v="J.P. Morgan Chase &amp; Co."/>
    <x v="56"/>
    <s v="Finance"/>
    <s v="SMB"/>
    <s v="Data Smasher"/>
    <s v="RRPQAZMY2M"/>
    <n v="191.96799999999999"/>
    <n v="4"/>
    <n v="0.2"/>
    <n v="28.795200000000001"/>
    <x v="24"/>
    <n v="163.1728"/>
    <n v="48.951839999999997"/>
  </r>
  <r>
    <n v="9924"/>
    <s v="EMEA-2021-159534"/>
    <d v="2021-03-20T00:00:00"/>
    <n v="20210320"/>
    <s v="Gavin Clark"/>
    <s v="United Kingdom"/>
    <s v="London"/>
    <s v="EMEA"/>
    <s v="UKIR"/>
    <s v="Nestle"/>
    <x v="38"/>
    <s v="Consumer Products"/>
    <s v="Strategic"/>
    <s v="ContactMatcher"/>
    <s v="GYZ5JD6TDD"/>
    <n v="49.847999999999999"/>
    <n v="3"/>
    <n v="0.2"/>
    <n v="16.823699999999999"/>
    <x v="29"/>
    <n v="33.024299999999997"/>
    <n v="9.9072899999999979"/>
  </r>
  <r>
    <n v="9929"/>
    <s v="AMER-2022-129630"/>
    <d v="2022-09-05T00:00:00"/>
    <n v="20220905"/>
    <s v="Boris Reid"/>
    <s v="United States"/>
    <s v="Los Angeles"/>
    <s v="AMER"/>
    <s v="NAMER"/>
    <s v="Huawei"/>
    <x v="93"/>
    <s v="Tech"/>
    <s v="SMB"/>
    <s v="SaaS Connector Pack"/>
    <s v="8JNJSU2BZI"/>
    <n v="24.27"/>
    <n v="3"/>
    <n v="0"/>
    <n v="8.7371999999999996"/>
    <x v="21"/>
    <n v="15.5328"/>
    <n v="4.65984"/>
  </r>
  <r>
    <n v="9931"/>
    <s v="AMER-2021-104948"/>
    <d v="2021-11-13T00:00:00"/>
    <n v="20211113"/>
    <s v="Kimberly Newman"/>
    <s v="United States"/>
    <s v="Anaheim"/>
    <s v="AMER"/>
    <s v="NAMER"/>
    <s v="Amazon"/>
    <x v="44"/>
    <s v="Tech"/>
    <s v="SMB"/>
    <s v="ContactMatcher"/>
    <s v="VWSREDS2KU"/>
    <n v="9.8719999999999999"/>
    <n v="2"/>
    <n v="0.2"/>
    <n v="3.4552"/>
    <x v="6"/>
    <n v="6.4168000000000003"/>
    <n v="1.9250400000000001"/>
  </r>
  <r>
    <n v="9934"/>
    <s v="EMEA-2020-166555"/>
    <d v="2020-07-11T00:00:00"/>
    <n v="20200711"/>
    <s v="Molly Turner"/>
    <s v="United Kingdom"/>
    <s v="Manchester"/>
    <s v="EMEA"/>
    <s v="UKIR"/>
    <s v="Kroger"/>
    <x v="57"/>
    <s v="Retail"/>
    <s v="SMB"/>
    <s v="Site Analytics"/>
    <s v="ZHE9SDAS5Y"/>
    <n v="164.85"/>
    <n v="3"/>
    <n v="0"/>
    <n v="47.8065"/>
    <x v="39"/>
    <n v="117.04349999999999"/>
    <n v="35.113049999999994"/>
  </r>
  <r>
    <n v="9935"/>
    <s v="EMEA-2022-114405"/>
    <d v="2022-04-08T00:00:00"/>
    <n v="20220408"/>
    <s v="Diane Buckland"/>
    <s v="France"/>
    <s v="Paris"/>
    <s v="EMEA"/>
    <s v="EU-WEST"/>
    <s v="Ford Motor"/>
    <x v="72"/>
    <s v="Manufacturing"/>
    <s v="SMB"/>
    <s v="OneView"/>
    <s v="6FHG6A9OEM"/>
    <n v="33.527999999999999"/>
    <n v="3"/>
    <n v="0.2"/>
    <n v="2.5146000000000002"/>
    <x v="25"/>
    <n v="31.013399999999901"/>
    <n v="9.3040199999999693"/>
  </r>
  <r>
    <n v="9937"/>
    <s v="EMEA-2023-132955"/>
    <d v="2023-06-25T00:00:00"/>
    <n v="20230625"/>
    <s v="Jake Mackenzie"/>
    <s v="Norway"/>
    <s v="Oslo"/>
    <s v="EMEA"/>
    <s v="NOR"/>
    <s v="Glencore"/>
    <x v="15"/>
    <s v="Misc"/>
    <s v="SMB"/>
    <s v="ContactMatcher"/>
    <s v="0X3TL9WYVV"/>
    <n v="102.93"/>
    <n v="3"/>
    <n v="0"/>
    <n v="48.377099999999999"/>
    <x v="27"/>
    <n v="54.552900000000001"/>
    <n v="16.365870000000001"/>
  </r>
  <r>
    <n v="9938"/>
    <s v="AMER-2022-164889"/>
    <d v="2022-06-04T00:00:00"/>
    <n v="20220604"/>
    <s v="Christopher James"/>
    <s v="United States"/>
    <s v="New York City"/>
    <s v="AMER"/>
    <s v="NAMER"/>
    <s v="Allstate"/>
    <x v="61"/>
    <s v="Finance"/>
    <s v="Strategic"/>
    <s v="ContactMatcher"/>
    <s v="VUFH0WTN7O"/>
    <n v="71.087999999999994"/>
    <n v="2"/>
    <n v="0.2"/>
    <n v="-1.7771999999999999"/>
    <x v="1"/>
    <n v="72.865199999999902"/>
    <n v="21.85955999999997"/>
  </r>
  <r>
    <n v="9939"/>
    <s v="EMEA-2022-169824"/>
    <d v="2022-12-13T00:00:00"/>
    <n v="20221213"/>
    <s v="Chloe May"/>
    <s v="United Kingdom"/>
    <s v="London"/>
    <s v="EMEA"/>
    <s v="UKIR"/>
    <s v="Chevron"/>
    <x v="0"/>
    <s v="Energy"/>
    <s v="Strategic"/>
    <s v="SaaS Connector Pack"/>
    <s v="NJQWON4TP6"/>
    <n v="60.35"/>
    <n v="5"/>
    <n v="0"/>
    <n v="19.915500000000002"/>
    <x v="5"/>
    <n v="40.4345"/>
    <n v="12.13035"/>
  </r>
  <r>
    <n v="9942"/>
    <s v="AMER-2023-164028"/>
    <d v="2023-11-25T00:00:00"/>
    <n v="20231125"/>
    <s v="Gordon Parr"/>
    <s v="United States"/>
    <s v="Los Angeles"/>
    <s v="AMER"/>
    <s v="NAMER"/>
    <s v="Aetna"/>
    <x v="28"/>
    <s v="Healthcare"/>
    <s v="SMB"/>
    <s v="Data Smasher"/>
    <s v="YKQKKEWGZQ"/>
    <n v="223.58"/>
    <n v="14"/>
    <n v="0"/>
    <n v="87.196200000000005"/>
    <x v="23"/>
    <n v="136.38380000000001"/>
    <n v="40.915140000000001"/>
  </r>
  <r>
    <n v="9943"/>
    <s v="AMER-2020-143371"/>
    <d v="2020-12-28T00:00:00"/>
    <n v="20201228"/>
    <s v="Carol Forsyth"/>
    <s v="United States"/>
    <s v="San Francisco"/>
    <s v="AMER"/>
    <s v="NAMER"/>
    <s v="Nestle"/>
    <x v="38"/>
    <s v="Consumer Products"/>
    <s v="SMB"/>
    <s v="Marketing Suite - Gold"/>
    <s v="UPQPITMHDF"/>
    <n v="998.82"/>
    <n v="9"/>
    <n v="0"/>
    <n v="29.964600000000001"/>
    <x v="20"/>
    <n v="968.85540000000003"/>
    <n v="290.65661999999998"/>
  </r>
  <r>
    <n v="9945"/>
    <s v="AMER-2021-145415"/>
    <d v="2021-04-12T00:00:00"/>
    <n v="20210412"/>
    <s v="Isaac Paterson"/>
    <s v="Canada"/>
    <s v="Toronto"/>
    <s v="AMER"/>
    <s v="NAMER"/>
    <s v="Phillips 66"/>
    <x v="1"/>
    <s v="Energy"/>
    <s v="Enterprise"/>
    <s v="Marketing Suite - Gold"/>
    <s v="LE5T7TX3LX"/>
    <n v="40.74"/>
    <n v="3"/>
    <n v="0"/>
    <n v="0.40739999999999998"/>
    <x v="19"/>
    <n v="40.332599999999999"/>
    <n v="12.099779999999999"/>
  </r>
  <r>
    <n v="9946"/>
    <s v="EMEA-2020-111157"/>
    <d v="2020-03-02T00:00:00"/>
    <n v="20200302"/>
    <s v="Audrey Alsop"/>
    <s v="France"/>
    <s v="Paris"/>
    <s v="EMEA"/>
    <s v="EU-WEST"/>
    <s v="Trafigura Group"/>
    <x v="40"/>
    <s v="Finance"/>
    <s v="Strategic"/>
    <s v="Support"/>
    <s v="6BS8TLRLGR"/>
    <n v="3.4239999999999999"/>
    <n v="1"/>
    <n v="0.2"/>
    <n v="1.07"/>
    <x v="34"/>
    <n v="2.3540000000000001"/>
    <n v="0.70620000000000005"/>
  </r>
  <r>
    <n v="9948"/>
    <s v="APJ-2023-121559"/>
    <d v="2023-06-02T00:00:00"/>
    <n v="20230602"/>
    <s v="Harry McGrath"/>
    <s v="India"/>
    <s v="Delhi"/>
    <s v="APJ"/>
    <s v="IND"/>
    <s v="Valero Energy"/>
    <x v="37"/>
    <s v="Energy"/>
    <s v="Strategic"/>
    <s v="FinanceHub"/>
    <s v="ZTX5WHU4ZQ"/>
    <n v="1925.88"/>
    <n v="6"/>
    <n v="0"/>
    <n v="539.24639999999999"/>
    <x v="27"/>
    <n v="1386.6335999999999"/>
    <n v="415.99007999999998"/>
  </r>
  <r>
    <n v="9953"/>
    <s v="AMER-2021-141593"/>
    <d v="2021-12-14T00:00:00"/>
    <n v="20211214"/>
    <s v="Lisa Lawrence"/>
    <s v="United States"/>
    <s v="New York City"/>
    <s v="AMER"/>
    <s v="NAMER"/>
    <s v="J.P. Morgan Chase &amp; Co."/>
    <x v="56"/>
    <s v="Finance"/>
    <s v="Strategic"/>
    <s v="ContactMatcher"/>
    <s v="Q34KII70H9"/>
    <n v="55.264000000000003"/>
    <n v="2"/>
    <n v="0.2"/>
    <n v="20.724"/>
    <x v="14"/>
    <n v="34.54"/>
    <n v="10.362"/>
  </r>
  <r>
    <n v="9957"/>
    <s v="EMEA-2020-143287"/>
    <d v="2020-11-11T00:00:00"/>
    <n v="20201111"/>
    <s v="Carl Ince"/>
    <s v="United Kingdom"/>
    <s v="Leicester"/>
    <s v="EMEA"/>
    <s v="UKIR"/>
    <s v="Intel"/>
    <x v="14"/>
    <s v="Tech"/>
    <s v="Enterprise"/>
    <s v="Support"/>
    <s v="ST41YO2JD6"/>
    <n v="46.35"/>
    <n v="5"/>
    <n v="0"/>
    <n v="21.784500000000001"/>
    <x v="7"/>
    <n v="24.5655"/>
    <n v="7.36965"/>
  </r>
  <r>
    <n v="9960"/>
    <s v="AMER-2023-137421"/>
    <d v="2023-10-07T00:00:00"/>
    <n v="20231007"/>
    <s v="James Harris"/>
    <s v="Chile"/>
    <s v="Santiago"/>
    <s v="AMER"/>
    <s v="LATAM"/>
    <s v="Airbus"/>
    <x v="68"/>
    <s v="Manufacturing"/>
    <s v="SMB"/>
    <s v="ChatBot Plugin"/>
    <s v="Y38SCF8U8A"/>
    <n v="9.3439999999999994"/>
    <n v="2"/>
    <n v="0.2"/>
    <n v="1.8688"/>
    <x v="13"/>
    <n v="7.4751999999999903"/>
    <n v="2.242559999999997"/>
  </r>
  <r>
    <n v="9961"/>
    <s v="EMEA-2023-141446"/>
    <d v="2023-09-17T00:00:00"/>
    <n v="20230917"/>
    <s v="Stephanie Kelly"/>
    <s v="Ireland"/>
    <s v="Cork"/>
    <s v="EMEA"/>
    <s v="UKIR"/>
    <s v="State Farm Insurance Cos."/>
    <x v="50"/>
    <s v="Finance"/>
    <s v="Enterprise"/>
    <s v="Data Smasher"/>
    <s v="W5P2QNV70H"/>
    <n v="18"/>
    <n v="1"/>
    <n v="0"/>
    <n v="3.24"/>
    <x v="15"/>
    <n v="14.76"/>
    <n v="4.4279999999999999"/>
  </r>
  <r>
    <n v="9962"/>
    <s v="APJ-2021-168088"/>
    <d v="2021-03-19T00:00:00"/>
    <n v="20210319"/>
    <s v="Harry Buckland"/>
    <s v="Japan"/>
    <s v="Tokyo"/>
    <s v="APJ"/>
    <s v="JAPN"/>
    <s v="News Corp."/>
    <x v="94"/>
    <s v="Misc"/>
    <s v="Enterprise"/>
    <s v="Support"/>
    <s v="LZWZR98NZY"/>
    <n v="65.584000000000003"/>
    <n v="2"/>
    <n v="0.2"/>
    <n v="23.7742"/>
    <x v="29"/>
    <n v="41.809800000000003"/>
    <n v="12.54294"/>
  </r>
  <r>
    <n v="9964"/>
    <s v="EMEA-2021-143700"/>
    <d v="2021-07-26T00:00:00"/>
    <n v="20210726"/>
    <s v="Diane Buckland"/>
    <s v="France"/>
    <s v="Paris"/>
    <s v="EMEA"/>
    <s v="EU-WEST"/>
    <s v="Ford Motor"/>
    <x v="72"/>
    <s v="Manufacturing"/>
    <s v="SMB"/>
    <s v="Support"/>
    <s v="UUX03PMDVA"/>
    <n v="10.368"/>
    <n v="2"/>
    <n v="0.2"/>
    <n v="3.6288"/>
    <x v="38"/>
    <n v="6.7392000000000003"/>
    <n v="2.02176"/>
  </r>
  <r>
    <n v="9965"/>
    <s v="APJ-2022-146374"/>
    <d v="2022-12-06T00:00:00"/>
    <n v="20221206"/>
    <s v="Emma Watson"/>
    <s v="Philippines"/>
    <s v="Manila"/>
    <s v="APJ"/>
    <s v="APAC"/>
    <s v="United Parcel Service"/>
    <x v="66"/>
    <s v="Transportation"/>
    <s v="Strategic"/>
    <s v="SaaS Connector Pack"/>
    <s v="6ZJ996WKBM"/>
    <n v="13.4"/>
    <n v="1"/>
    <n v="0"/>
    <n v="6.4320000000000004"/>
    <x v="5"/>
    <n v="6.968"/>
    <n v="2.0903999999999998"/>
  </r>
  <r>
    <n v="9968"/>
    <s v="AMER-2023-153871"/>
    <d v="2023-12-12T00:00:00"/>
    <n v="20231212"/>
    <s v="Connor Paige"/>
    <s v="Argentina"/>
    <s v="Rosario"/>
    <s v="AMER"/>
    <s v="LATAM"/>
    <s v="AT&amp;T"/>
    <x v="60"/>
    <s v="Communications"/>
    <s v="SMB"/>
    <s v="ContactMatcher"/>
    <s v="J14DOIVVD3"/>
    <n v="40.200000000000003"/>
    <n v="5"/>
    <n v="0"/>
    <n v="18.09"/>
    <x v="22"/>
    <n v="22.11"/>
    <n v="6.633"/>
  </r>
  <r>
    <n v="9971"/>
    <s v="EMEA-2021-103772"/>
    <d v="2021-06-28T00:00:00"/>
    <n v="20210628"/>
    <s v="Dylan Ogden"/>
    <s v="Finland"/>
    <s v="Tampere"/>
    <s v="EMEA"/>
    <s v="NOR"/>
    <s v="HonHai Precision Industry"/>
    <x v="54"/>
    <s v="Tech"/>
    <s v="Enterprise"/>
    <s v="ContactMatcher"/>
    <s v="T8H70RRODP"/>
    <n v="119.56"/>
    <n v="2"/>
    <n v="0"/>
    <n v="54.997599999999998"/>
    <x v="40"/>
    <n v="64.562399999999997"/>
    <n v="19.36872"/>
  </r>
  <r>
    <n v="9973"/>
    <s v="APJ-2022-130225"/>
    <d v="2022-09-12T00:00:00"/>
    <n v="20220912"/>
    <s v="Rebecca Dickens"/>
    <s v="Japan"/>
    <s v="Tokyo"/>
    <s v="APJ"/>
    <s v="JAPN"/>
    <s v="Amazon"/>
    <x v="44"/>
    <s v="Tech"/>
    <s v="SMB"/>
    <s v="SaaS Connector Pack - Gold"/>
    <s v="2SFABWOLEL"/>
    <n v="99.567999999999998"/>
    <n v="2"/>
    <n v="0.2"/>
    <n v="33.604199999999999"/>
    <x v="21"/>
    <n v="65.963799999999907"/>
    <n v="19.789139999999971"/>
  </r>
  <r>
    <n v="9974"/>
    <s v="AMER-2022-103674"/>
    <d v="2022-12-07T00:00:00"/>
    <n v="20221207"/>
    <s v="Lisa Peake"/>
    <s v="United States"/>
    <s v="New York City"/>
    <s v="AMER"/>
    <s v="NAMER"/>
    <s v="CVS Health"/>
    <x v="48"/>
    <s v="Retail"/>
    <s v="Enterprise"/>
    <s v="Site Analytics"/>
    <s v="NO3ZDC1UUV"/>
    <n v="271.95999999999998"/>
    <n v="5"/>
    <n v="0.2"/>
    <n v="27.196000000000002"/>
    <x v="5"/>
    <n v="244.76399999999899"/>
    <n v="73.429199999999696"/>
  </r>
  <r>
    <n v="9981"/>
    <s v="EMEA-2021-151435"/>
    <d v="2021-09-06T00:00:00"/>
    <n v="20210906"/>
    <s v="Gordon Burgess"/>
    <s v="Czech Republic"/>
    <s v="Brno"/>
    <s v="EMEA"/>
    <s v="EU-EAST"/>
    <s v="Pemex"/>
    <x v="18"/>
    <s v="Energy"/>
    <s v="SMB"/>
    <s v="ContactMatcher"/>
    <s v="E5FEOG2BGB"/>
    <n v="85.98"/>
    <n v="1"/>
    <n v="0"/>
    <n v="22.354800000000001"/>
    <x v="11"/>
    <n v="63.6252"/>
    <n v="19.08756"/>
  </r>
  <r>
    <n v="9982"/>
    <s v="AMER-2023-163566"/>
    <d v="2023-08-04T00:00:00"/>
    <n v="20230804"/>
    <s v="Nicola Howard"/>
    <s v="Mexico"/>
    <s v="Mexico City"/>
    <s v="AMER"/>
    <s v="LATAM"/>
    <s v="Aviva"/>
    <x v="24"/>
    <s v="Finance"/>
    <s v="SMB"/>
    <s v="FinanceHub"/>
    <s v="HW83K71WWG"/>
    <n v="16.52"/>
    <n v="5"/>
    <n v="0.2"/>
    <n v="5.3689999999999998"/>
    <x v="43"/>
    <n v="11.151"/>
    <n v="3.3452999999999999"/>
  </r>
  <r>
    <n v="9983"/>
    <s v="AMER-2022-157728"/>
    <d v="2022-09-23T00:00:00"/>
    <n v="20220923"/>
    <s v="Rebecca Dickens"/>
    <s v="Brazil"/>
    <s v="SÃ£o Paulo"/>
    <s v="AMER"/>
    <s v="LATAM"/>
    <s v="Amazon"/>
    <x v="44"/>
    <s v="Tech"/>
    <s v="SMB"/>
    <s v="Support"/>
    <s v="A3XS9BYHG8"/>
    <n v="35.56"/>
    <n v="7"/>
    <n v="0"/>
    <n v="16.713200000000001"/>
    <x v="21"/>
    <n v="18.846800000000002"/>
    <n v="5.6540400000000002"/>
  </r>
  <r>
    <n v="9985"/>
    <s v="EMEA-2021-100251"/>
    <d v="2021-05-17T00:00:00"/>
    <n v="20210517"/>
    <s v="Charles Lee"/>
    <s v="United Kingdom"/>
    <s v="Leeds"/>
    <s v="EMEA"/>
    <s v="UKIR"/>
    <s v="UnitedHealth Group"/>
    <x v="81"/>
    <s v="Healthcare"/>
    <s v="SMB"/>
    <s v="FinanceHub"/>
    <s v="HR60J3H8TZ"/>
    <n v="31.5"/>
    <n v="10"/>
    <n v="0"/>
    <n v="15.12"/>
    <x v="33"/>
    <n v="16.38"/>
    <n v="4.9139999999999997"/>
  </r>
  <r>
    <n v="9987"/>
    <s v="AMER-2022-125794"/>
    <d v="2022-09-30T00:00:00"/>
    <n v="20220930"/>
    <s v="Lucas Oliver"/>
    <s v="United States"/>
    <s v="New York City"/>
    <s v="AMER"/>
    <s v="NAMER"/>
    <s v="Panasonic"/>
    <x v="97"/>
    <s v="Tech"/>
    <s v="SMB"/>
    <s v="Data Smasher"/>
    <s v="PO8DG1HX3V"/>
    <n v="36.24"/>
    <n v="1"/>
    <n v="0"/>
    <n v="15.220800000000001"/>
    <x v="21"/>
    <n v="21.019200000000001"/>
    <n v="6.3057600000000003"/>
  </r>
  <r>
    <n v="9988"/>
    <s v="EMEA-2023-163629"/>
    <d v="2023-11-18T00:00:00"/>
    <n v="20231118"/>
    <s v="Dylan Dickens"/>
    <s v="Finland"/>
    <s v="Espoo"/>
    <s v="EMEA"/>
    <s v="NOR"/>
    <s v="Siemens"/>
    <x v="13"/>
    <s v="Manufacturing"/>
    <s v="Strategic"/>
    <s v="Data Smasher"/>
    <s v="GGI2WZG0KP"/>
    <n v="79.989999999999995"/>
    <n v="1"/>
    <n v="0"/>
    <n v="28.796399999999998"/>
    <x v="23"/>
    <n v="51.193599999999897"/>
    <n v="15.358079999999969"/>
  </r>
  <r>
    <n v="9990"/>
    <s v="EMEA-2020-110422"/>
    <d v="2020-01-22T00:00:00"/>
    <n v="20200122"/>
    <s v="Dan Allan"/>
    <s v="Germany"/>
    <s v="Hamburg"/>
    <s v="EMEA"/>
    <s v="EU-WEST"/>
    <s v="Johnson &amp; Johnson"/>
    <x v="53"/>
    <s v="Healthcare"/>
    <s v="SMB"/>
    <s v="SaaS Connector Pack"/>
    <s v="ETHXMB5TMD"/>
    <n v="25.248000000000001"/>
    <n v="3"/>
    <n v="0.2"/>
    <n v="4.1028000000000002"/>
    <x v="46"/>
    <n v="21.145199999999999"/>
    <n v="6.3435599999999992"/>
  </r>
  <r>
    <n v="9991"/>
    <s v="AMER-2023-121258"/>
    <d v="2023-02-27T00:00:00"/>
    <n v="20230227"/>
    <s v="Anthony Sanderson"/>
    <s v="United States"/>
    <s v="Milwaukee"/>
    <s v="AMER"/>
    <s v="NAMER"/>
    <s v="American Express"/>
    <x v="55"/>
    <s v="Finance"/>
    <s v="SMB"/>
    <s v="SaaS Connector Pack"/>
    <s v="LYHOKTRY7L"/>
    <n v="91.96"/>
    <n v="2"/>
    <n v="0"/>
    <n v="15.6332"/>
    <x v="31"/>
    <n v="76.326799999999906"/>
    <n v="22.89803999999997"/>
  </r>
  <r>
    <n v="9994"/>
    <s v="AMER-2023-119914"/>
    <d v="2023-05-05T00:00:00"/>
    <n v="20230505"/>
    <s v="Jasmine Springer"/>
    <s v="United States"/>
    <s v="Dallas"/>
    <s v="AMER"/>
    <s v="NAMER"/>
    <s v="Comcast"/>
    <x v="51"/>
    <s v="Communications"/>
    <s v="SMB"/>
    <s v="OneView"/>
    <s v="3NTBV9B3PS"/>
    <n v="243.16"/>
    <n v="2"/>
    <n v="0"/>
    <n v="72.947999999999993"/>
    <x v="24"/>
    <n v="170.21199999999999"/>
    <n v="51.06359999999999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">
  <r>
    <n v="1017"/>
    <n v="43884"/>
    <x v="0"/>
  </r>
  <r>
    <n v="1056"/>
    <n v="43891"/>
    <x v="1"/>
  </r>
  <r>
    <n v="1031"/>
    <n v="43837"/>
    <x v="2"/>
  </r>
  <r>
    <n v="1065"/>
    <n v="43929"/>
    <x v="3"/>
  </r>
  <r>
    <n v="1062"/>
    <n v="43849"/>
    <x v="2"/>
  </r>
  <r>
    <n v="1066"/>
    <n v="44093"/>
    <x v="4"/>
  </r>
  <r>
    <n v="1074"/>
    <n v="43957"/>
    <x v="5"/>
  </r>
  <r>
    <n v="1087"/>
    <n v="44012"/>
    <x v="6"/>
  </r>
  <r>
    <n v="1047"/>
    <n v="43908"/>
    <x v="1"/>
  </r>
  <r>
    <n v="1099"/>
    <n v="43842"/>
    <x v="2"/>
  </r>
  <r>
    <n v="1048"/>
    <n v="43864"/>
    <x v="0"/>
  </r>
  <r>
    <n v="1025"/>
    <n v="43947"/>
    <x v="3"/>
  </r>
  <r>
    <n v="1063"/>
    <n v="43956"/>
    <x v="5"/>
  </r>
  <r>
    <n v="1043"/>
    <n v="43834"/>
    <x v="2"/>
  </r>
  <r>
    <n v="1051"/>
    <n v="43891"/>
    <x v="1"/>
  </r>
  <r>
    <n v="1083"/>
    <n v="43918"/>
    <x v="1"/>
  </r>
  <r>
    <n v="1077"/>
    <n v="43915"/>
    <x v="1"/>
  </r>
  <r>
    <n v="1101"/>
    <n v="43901"/>
    <x v="1"/>
  </r>
  <r>
    <n v="1058"/>
    <n v="43850"/>
    <x v="2"/>
  </r>
  <r>
    <n v="1015"/>
    <n v="43907"/>
    <x v="1"/>
  </r>
  <r>
    <n v="1028"/>
    <n v="43926"/>
    <x v="3"/>
  </r>
  <r>
    <n v="1068"/>
    <n v="43845"/>
    <x v="2"/>
  </r>
  <r>
    <n v="1011"/>
    <n v="43997"/>
    <x v="6"/>
  </r>
  <r>
    <n v="1059"/>
    <n v="44048"/>
    <x v="7"/>
  </r>
  <r>
    <n v="1006"/>
    <n v="43846"/>
    <x v="2"/>
  </r>
  <r>
    <n v="1067"/>
    <n v="43866"/>
    <x v="0"/>
  </r>
  <r>
    <n v="1001"/>
    <n v="43936"/>
    <x v="3"/>
  </r>
  <r>
    <n v="1035"/>
    <n v="43932"/>
    <x v="3"/>
  </r>
  <r>
    <n v="1002"/>
    <n v="43921"/>
    <x v="1"/>
  </r>
  <r>
    <n v="1072"/>
    <n v="43983"/>
    <x v="6"/>
  </r>
  <r>
    <n v="1098"/>
    <n v="43854"/>
    <x v="2"/>
  </r>
  <r>
    <n v="1088"/>
    <n v="43911"/>
    <x v="1"/>
  </r>
  <r>
    <n v="1094"/>
    <n v="43863"/>
    <x v="0"/>
  </r>
  <r>
    <n v="1032"/>
    <n v="43870"/>
    <x v="0"/>
  </r>
  <r>
    <n v="1052"/>
    <n v="43926"/>
    <x v="3"/>
  </r>
  <r>
    <n v="1095"/>
    <n v="43873"/>
    <x v="0"/>
  </r>
  <r>
    <n v="1014"/>
    <n v="43861"/>
    <x v="2"/>
  </r>
  <r>
    <n v="1093"/>
    <n v="43908"/>
    <x v="1"/>
  </r>
  <r>
    <n v="1089"/>
    <n v="43838"/>
    <x v="2"/>
  </r>
  <r>
    <n v="1075"/>
    <n v="43904"/>
    <x v="1"/>
  </r>
  <r>
    <n v="1100"/>
    <n v="43892"/>
    <x v="1"/>
  </r>
  <r>
    <n v="1096"/>
    <n v="43894"/>
    <x v="1"/>
  </r>
  <r>
    <n v="1019"/>
    <n v="43918"/>
    <x v="1"/>
  </r>
  <r>
    <n v="1078"/>
    <n v="43851"/>
    <x v="2"/>
  </r>
  <r>
    <n v="1004"/>
    <n v="43844"/>
    <x v="2"/>
  </r>
  <r>
    <n v="1027"/>
    <n v="44051"/>
    <x v="7"/>
  </r>
  <r>
    <n v="1036"/>
    <n v="43949"/>
    <x v="3"/>
  </r>
  <r>
    <n v="1045"/>
    <n v="43859"/>
    <x v="2"/>
  </r>
  <r>
    <n v="1026"/>
    <n v="43835"/>
    <x v="2"/>
  </r>
  <r>
    <n v="1041"/>
    <n v="43916"/>
    <x v="1"/>
  </r>
  <r>
    <n v="1082"/>
    <n v="44020"/>
    <x v="8"/>
  </r>
  <r>
    <n v="1022"/>
    <n v="43904"/>
    <x v="1"/>
  </r>
  <r>
    <n v="1007"/>
    <n v="43885"/>
    <x v="0"/>
  </r>
  <r>
    <n v="1055"/>
    <n v="43852"/>
    <x v="2"/>
  </r>
  <r>
    <n v="1033"/>
    <n v="43920"/>
    <x v="1"/>
  </r>
  <r>
    <n v="1005"/>
    <n v="43891"/>
    <x v="1"/>
  </r>
  <r>
    <n v="1054"/>
    <n v="43969"/>
    <x v="5"/>
  </r>
  <r>
    <n v="1057"/>
    <n v="43858"/>
    <x v="2"/>
  </r>
  <r>
    <n v="1046"/>
    <n v="43868"/>
    <x v="0"/>
  </r>
  <r>
    <n v="1064"/>
    <n v="43997"/>
    <x v="6"/>
  </r>
  <r>
    <n v="1010"/>
    <n v="43901"/>
    <x v="1"/>
  </r>
  <r>
    <n v="1003"/>
    <n v="43880"/>
    <x v="0"/>
  </r>
  <r>
    <n v="1039"/>
    <n v="43857"/>
    <x v="2"/>
  </r>
  <r>
    <n v="1049"/>
    <n v="43956"/>
    <x v="5"/>
  </r>
  <r>
    <n v="1081"/>
    <n v="43914"/>
    <x v="1"/>
  </r>
  <r>
    <n v="1080"/>
    <n v="43907"/>
    <x v="1"/>
  </r>
  <r>
    <n v="1090"/>
    <n v="43882"/>
    <x v="0"/>
  </r>
  <r>
    <n v="1085"/>
    <n v="44037"/>
    <x v="8"/>
  </r>
  <r>
    <n v="1030"/>
    <n v="43841"/>
    <x v="2"/>
  </r>
  <r>
    <n v="1038"/>
    <n v="43923"/>
    <x v="3"/>
  </r>
  <r>
    <n v="1042"/>
    <n v="43847"/>
    <x v="2"/>
  </r>
  <r>
    <n v="1060"/>
    <n v="43851"/>
    <x v="2"/>
  </r>
  <r>
    <n v="1009"/>
    <n v="43893"/>
    <x v="1"/>
  </r>
  <r>
    <n v="1008"/>
    <n v="43840"/>
    <x v="2"/>
  </r>
  <r>
    <n v="1023"/>
    <n v="44067"/>
    <x v="7"/>
  </r>
  <r>
    <n v="1024"/>
    <n v="43837"/>
    <x v="2"/>
  </r>
  <r>
    <n v="1076"/>
    <n v="43844"/>
    <x v="2"/>
  </r>
  <r>
    <n v="1070"/>
    <n v="43869"/>
    <x v="0"/>
  </r>
  <r>
    <n v="1013"/>
    <n v="43877"/>
    <x v="0"/>
  </r>
  <r>
    <n v="1084"/>
    <n v="43883"/>
    <x v="0"/>
  </r>
  <r>
    <n v="1061"/>
    <n v="43914"/>
    <x v="1"/>
  </r>
  <r>
    <n v="1092"/>
    <n v="43876"/>
    <x v="0"/>
  </r>
  <r>
    <n v="1050"/>
    <n v="43836"/>
    <x v="2"/>
  </r>
  <r>
    <n v="1034"/>
    <n v="43837"/>
    <x v="2"/>
  </r>
  <r>
    <n v="1029"/>
    <n v="43844"/>
    <x v="2"/>
  </r>
  <r>
    <n v="1018"/>
    <n v="43988"/>
    <x v="6"/>
  </r>
  <r>
    <n v="1044"/>
    <n v="43862"/>
    <x v="0"/>
  </r>
  <r>
    <n v="1021"/>
    <n v="43889"/>
    <x v="0"/>
  </r>
  <r>
    <n v="1073"/>
    <n v="43909"/>
    <x v="1"/>
  </r>
  <r>
    <n v="1040"/>
    <n v="43873"/>
    <x v="0"/>
  </r>
  <r>
    <n v="1012"/>
    <n v="43921"/>
    <x v="1"/>
  </r>
  <r>
    <n v="1097"/>
    <n v="43923"/>
    <x v="3"/>
  </r>
  <r>
    <n v="1053"/>
    <n v="43976"/>
    <x v="5"/>
  </r>
  <r>
    <n v="1086"/>
    <n v="43854"/>
    <x v="2"/>
  </r>
  <r>
    <n v="1071"/>
    <n v="43927"/>
    <x v="3"/>
  </r>
  <r>
    <n v="1016"/>
    <n v="43918"/>
    <x v="1"/>
  </r>
  <r>
    <n v="1020"/>
    <n v="43946"/>
    <x v="3"/>
  </r>
  <r>
    <n v="1091"/>
    <n v="43864"/>
    <x v="0"/>
  </r>
  <r>
    <n v="1079"/>
    <n v="43981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9">
  <r>
    <s v="EMEA"/>
    <s v="UKIR"/>
    <s v="Chevron"/>
    <n v="1017"/>
    <s v="Energy"/>
    <s v="SMB"/>
    <s v="Marketing Suite"/>
    <s v="16GRM07R1K"/>
    <n v="261.95999999999998"/>
    <n v="2"/>
    <n v="0"/>
    <n v="41.913600000000002"/>
    <x v="0"/>
    <n v="220.04639999999901"/>
    <n v="66.0139199999997"/>
    <x v="0"/>
  </r>
  <r>
    <s v="AMER"/>
    <s v="NAMER"/>
    <s v="Phillips 66"/>
    <n v="1056"/>
    <s v="Energy"/>
    <s v="Strategic"/>
    <s v="FinanceHub"/>
    <s v="JI6BVL70HQ"/>
    <n v="14.62"/>
    <n v="2"/>
    <n v="0"/>
    <n v="6.8714000000000004"/>
    <x v="1"/>
    <n v="7.7485999999999899"/>
    <n v="2.324579999999997"/>
    <x v="1"/>
  </r>
  <r>
    <s v="EMEA"/>
    <s v="EU-WEST"/>
    <s v="Royal Dutch Shell"/>
    <n v="1031"/>
    <s v="Energy"/>
    <s v="SMB"/>
    <s v="ContactMatcher"/>
    <s v="DE9GJKGD44"/>
    <n v="957.57749999999999"/>
    <n v="5"/>
    <n v="0.45"/>
    <n v="-383.03100000000001"/>
    <x v="2"/>
    <n v="1340.6085"/>
    <n v="402.18254999999999"/>
    <x v="2"/>
  </r>
  <r>
    <s v="AMER"/>
    <s v="NAMER"/>
    <s v="BNP Paribas"/>
    <n v="1065"/>
    <s v="Finance"/>
    <s v="SMB"/>
    <s v="SaaS Connector Pack"/>
    <s v="8RM88WFOAE"/>
    <n v="48.86"/>
    <n v="7"/>
    <n v="0"/>
    <n v="14.1694"/>
    <x v="3"/>
    <n v="34.690600000000003"/>
    <n v="10.40718"/>
    <x v="3"/>
  </r>
  <r>
    <s v="EMEA"/>
    <s v="NOR"/>
    <s v="Engie"/>
    <n v="1062"/>
    <s v="Energy"/>
    <s v="SMB"/>
    <s v="Support"/>
    <s v="FE5QJBIUN1"/>
    <n v="15.552"/>
    <n v="3"/>
    <n v="0.2"/>
    <n v="5.4432"/>
    <x v="4"/>
    <n v="10.108799999999899"/>
    <n v="3.0326399999999696"/>
    <x v="2"/>
  </r>
  <r>
    <s v="AMER"/>
    <s v="NAMER"/>
    <s v="Microsoft"/>
    <n v="1066"/>
    <s v="Tech"/>
    <s v="SMB"/>
    <s v="ContactMatcher"/>
    <s v="COK66F8IC1"/>
    <n v="407.976"/>
    <n v="3"/>
    <n v="0.2"/>
    <n v="132.59219999999999"/>
    <x v="5"/>
    <n v="275.38380000000001"/>
    <n v="82.615139999999997"/>
    <x v="4"/>
  </r>
  <r>
    <s v="APJ"/>
    <s v="JAPN"/>
    <s v="Pfizer"/>
    <n v="1074"/>
    <s v="Healthcare"/>
    <s v="Enterprise"/>
    <s v="OneView"/>
    <s v="D8FGC56NNX"/>
    <n v="68.81"/>
    <n v="5"/>
    <n v="0.8"/>
    <n v="-123.858"/>
    <x v="6"/>
    <n v="192.66800000000001"/>
    <n v="57.800399999999996"/>
    <x v="5"/>
  </r>
  <r>
    <s v="EMEA"/>
    <s v="EU"/>
    <s v="Toyota Motor"/>
    <n v="1087"/>
    <s v="Manufacturing"/>
    <s v="SMB"/>
    <s v="Marketing Suite - Gold"/>
    <s v="K5XHYWZ1OV"/>
    <n v="665.88"/>
    <n v="6"/>
    <n v="0"/>
    <n v="13.317600000000001"/>
    <x v="7"/>
    <n v="652.56240000000003"/>
    <n v="195.76872"/>
    <x v="6"/>
  </r>
  <r>
    <s v="EMEA"/>
    <s v="MEA"/>
    <s v="Home Depot"/>
    <n v="1047"/>
    <s v="Retail"/>
    <s v="SMB"/>
    <s v="Marketing Suite - Gold"/>
    <s v="LWWKLPY4AU"/>
    <n v="55.5"/>
    <n v="2"/>
    <n v="0"/>
    <n v="9.99"/>
    <x v="8"/>
    <n v="45.51"/>
    <n v="13.652999999999999"/>
    <x v="1"/>
  </r>
  <r>
    <s v="AMER"/>
    <s v="NAMER"/>
    <s v="Wells Fargo"/>
    <n v="1099"/>
    <s v="Finance"/>
    <s v="SMB"/>
    <s v="ChatBot Plugin"/>
    <s v="ZYL9KDTY68"/>
    <n v="8.56"/>
    <n v="2"/>
    <n v="0"/>
    <n v="2.4824000000000002"/>
    <x v="9"/>
    <n v="6.0776000000000003"/>
    <n v="1.82328"/>
    <x v="2"/>
  </r>
  <r>
    <s v="AMER"/>
    <s v="LATAM"/>
    <s v="Carrefour"/>
    <n v="1048"/>
    <s v="Retail"/>
    <s v="Strategic"/>
    <s v="ChatBot Plugin"/>
    <s v="B83G92QX65"/>
    <n v="19.46"/>
    <n v="7"/>
    <n v="0"/>
    <n v="5.0595999999999997"/>
    <x v="5"/>
    <n v="14.400399999999999"/>
    <n v="4.3201199999999993"/>
    <x v="0"/>
  </r>
  <r>
    <s v="EMEA"/>
    <s v="EU-WEST"/>
    <s v="Costco Wholesale"/>
    <n v="1025"/>
    <s v="Retail"/>
    <s v="SMB"/>
    <s v="FinanceHub"/>
    <s v="AJOASBK55N"/>
    <n v="71.372"/>
    <n v="2"/>
    <n v="0.3"/>
    <n v="-1.0196000000000001"/>
    <x v="10"/>
    <n v="72.391599999999997"/>
    <n v="21.717479999999998"/>
    <x v="3"/>
  </r>
  <r>
    <s v="EMEA"/>
    <s v="MEA"/>
    <s v="McKesson"/>
    <n v="1063"/>
    <s v="Consumer Products"/>
    <s v="SMB"/>
    <s v="ContactMatcher"/>
    <s v="P1I8X35CUZ"/>
    <n v="1044.6300000000001"/>
    <n v="3"/>
    <n v="0"/>
    <n v="240.26490000000001"/>
    <x v="11"/>
    <n v="804.36509999999998"/>
    <n v="241.30953"/>
    <x v="5"/>
  </r>
  <r>
    <s v="AMER"/>
    <s v="NAMER"/>
    <s v="Siemens"/>
    <n v="1043"/>
    <s v="Manufacturing"/>
    <s v="SMB"/>
    <s v="ContactMatcher"/>
    <s v="NRCR8EBL62"/>
    <n v="11.648"/>
    <n v="2"/>
    <n v="0.2"/>
    <n v="4.2224000000000004"/>
    <x v="12"/>
    <n v="7.4255999999999904"/>
    <n v="2.2276799999999972"/>
    <x v="2"/>
  </r>
  <r>
    <s v="EMEA"/>
    <s v="EU-WEST"/>
    <s v="Intel"/>
    <n v="1051"/>
    <s v="Tech"/>
    <s v="SMB"/>
    <s v="Marketing Suite"/>
    <s v="F8G07TWQ17"/>
    <n v="3083.43"/>
    <n v="7"/>
    <n v="0.5"/>
    <n v="-1665.0522000000001"/>
    <x v="11"/>
    <n v="4748.4822000000004"/>
    <n v="1424.54466"/>
    <x v="1"/>
  </r>
  <r>
    <s v="APJ"/>
    <s v="JAPN"/>
    <s v="Glencore"/>
    <n v="1083"/>
    <s v="Misc"/>
    <s v="Enterprise"/>
    <s v="Support"/>
    <s v="77YXBOVGDH"/>
    <n v="29.472000000000001"/>
    <n v="3"/>
    <n v="0.2"/>
    <n v="9.9467999999999996"/>
    <x v="13"/>
    <n v="19.525200000000002"/>
    <n v="5.8575600000000003"/>
    <x v="1"/>
  </r>
  <r>
    <s v="APJ"/>
    <s v="JAPN"/>
    <s v="Procter &amp; Gamble"/>
    <n v="1077"/>
    <s v="Consumer Products"/>
    <s v="Strategic"/>
    <s v="Site Analytics"/>
    <s v="GCT4GPUBVT"/>
    <n v="1097.5440000000001"/>
    <n v="7"/>
    <n v="0.2"/>
    <n v="123.47369999999999"/>
    <x v="5"/>
    <n v="974.07029999999997"/>
    <n v="292.22109"/>
    <x v="1"/>
  </r>
  <r>
    <s v="APJ"/>
    <s v="JAPN"/>
    <s v="Banco Santander"/>
    <n v="1101"/>
    <s v="Finance"/>
    <s v="Enterprise"/>
    <s v="SaaS Connector Pack - Gold"/>
    <s v="2F0NIUM5X9"/>
    <n v="113.328"/>
    <n v="9"/>
    <n v="0.2"/>
    <n v="35.414999999999999"/>
    <x v="14"/>
    <n v="77.912999999999997"/>
    <n v="23.373899999999999"/>
    <x v="1"/>
  </r>
  <r>
    <s v="APJ"/>
    <s v="ANZ"/>
    <s v="Pemex"/>
    <n v="1058"/>
    <s v="Energy"/>
    <s v="Strategic"/>
    <s v="Site Analytics"/>
    <s v="QINRKET2EK"/>
    <n v="147.16800000000001"/>
    <n v="4"/>
    <n v="0.2"/>
    <n v="16.5564"/>
    <x v="15"/>
    <n v="130.61160000000001"/>
    <n v="39.183480000000003"/>
    <x v="2"/>
  </r>
  <r>
    <s v="AMER"/>
    <s v="NAMER"/>
    <s v="Siemens"/>
    <n v="1043"/>
    <s v="Manufacturing"/>
    <s v="Strategic"/>
    <s v="Marketing Suite - Gold"/>
    <s v="DFHNNSTX0P"/>
    <n v="77.88"/>
    <n v="2"/>
    <n v="0"/>
    <n v="3.8940000000000001"/>
    <x v="16"/>
    <n v="73.985999999999905"/>
    <n v="22.19579999999997"/>
    <x v="2"/>
  </r>
  <r>
    <s v="EMEA"/>
    <s v="EU-WEST"/>
    <s v="Samsung Electronics"/>
    <n v="1015"/>
    <s v="Tech"/>
    <s v="Strategic"/>
    <s v="Marketing Suite - Gold"/>
    <s v="616XTGD7Y3"/>
    <n v="95.616"/>
    <n v="2"/>
    <n v="0.2"/>
    <n v="9.5616000000000003"/>
    <x v="15"/>
    <n v="86.054400000000001"/>
    <n v="25.816320000000001"/>
    <x v="1"/>
  </r>
  <r>
    <s v="EMEA"/>
    <s v="EU-WEST"/>
    <s v="Sony"/>
    <n v="1028"/>
    <s v="Tech"/>
    <s v="Strategic"/>
    <s v="Data Smasher"/>
    <s v="F4GWWGL9KR"/>
    <n v="45.98"/>
    <n v="2"/>
    <n v="0"/>
    <n v="19.7714"/>
    <x v="17"/>
    <n v="26.208599999999901"/>
    <n v="7.8625799999999701"/>
    <x v="3"/>
  </r>
  <r>
    <s v="AMER"/>
    <s v="LATAM"/>
    <s v="Morgan Stanley"/>
    <n v="1068"/>
    <s v="Finance"/>
    <s v="SMB"/>
    <s v="Marketing Suite - Gold"/>
    <s v="S2GUIRDRRI"/>
    <n v="211.96"/>
    <n v="4"/>
    <n v="0"/>
    <n v="8.4784000000000006"/>
    <x v="18"/>
    <n v="203.48159999999999"/>
    <n v="61.044479999999993"/>
    <x v="2"/>
  </r>
  <r>
    <s v="APJ"/>
    <s v="APAC"/>
    <s v="Bank of America Corp."/>
    <n v="1011"/>
    <s v="Finance"/>
    <s v="SMB"/>
    <s v="Data Smasher"/>
    <s v="2L5WUVH1UW"/>
    <n v="45"/>
    <n v="3"/>
    <n v="0"/>
    <n v="4.95"/>
    <x v="1"/>
    <n v="40.049999999999997"/>
    <n v="12.014999999999999"/>
    <x v="6"/>
  </r>
  <r>
    <s v="APJ"/>
    <s v="IND"/>
    <s v="Siemens"/>
    <n v="1043"/>
    <s v="Manufacturing"/>
    <s v="SMB"/>
    <s v="ContactMatcher"/>
    <s v="4A8Q6U643K"/>
    <n v="38.22"/>
    <n v="6"/>
    <n v="0"/>
    <n v="17.9634"/>
    <x v="19"/>
    <n v="20.256599999999999"/>
    <n v="6.0769799999999998"/>
    <x v="2"/>
  </r>
  <r>
    <s v="EMEA"/>
    <s v="UKIR"/>
    <s v="Tesco"/>
    <n v="1059"/>
    <s v="Retail"/>
    <s v="Strategic"/>
    <s v="Storage"/>
    <s v="5JTHBK78DZ"/>
    <n v="15.26"/>
    <n v="7"/>
    <n v="0"/>
    <n v="6.2565999999999997"/>
    <x v="5"/>
    <n v="9.0033999999999992"/>
    <n v="2.7010199999999998"/>
    <x v="7"/>
  </r>
  <r>
    <s v="EMEA"/>
    <s v="UKIR"/>
    <s v="Aviva"/>
    <n v="1006"/>
    <s v="Finance"/>
    <s v="SMB"/>
    <s v="Marketing Suite - Gold"/>
    <s v="RI8MDZ0Y3A"/>
    <n v="208.56"/>
    <n v="6"/>
    <n v="0"/>
    <n v="52.14"/>
    <x v="1"/>
    <n v="156.41999999999999"/>
    <n v="46.925999999999995"/>
    <x v="2"/>
  </r>
  <r>
    <s v="AMER"/>
    <s v="NAMER"/>
    <s v="Mondelez International"/>
    <n v="1067"/>
    <s v="Consumer Products"/>
    <s v="SMB"/>
    <s v="Data Smasher"/>
    <s v="LMJYGCZAFV"/>
    <n v="13.98"/>
    <n v="2"/>
    <n v="0"/>
    <n v="6.1512000000000002"/>
    <x v="6"/>
    <n v="7.8288000000000002"/>
    <n v="2.3486400000000001"/>
    <x v="0"/>
  </r>
  <r>
    <s v="APJ"/>
    <s v="ANZ"/>
    <s v="Abbott Laboratories"/>
    <n v="1001"/>
    <s v="Healthcare"/>
    <s v="Enterprise"/>
    <s v="FinanceHub"/>
    <s v="6QHQUNX985"/>
    <n v="213.11500000000001"/>
    <n v="5"/>
    <n v="0.3"/>
    <n v="-15.2225"/>
    <x v="19"/>
    <n v="228.33750000000001"/>
    <n v="68.501249999999999"/>
    <x v="3"/>
  </r>
  <r>
    <s v="AMER"/>
    <s v="LATAM"/>
    <s v="Morgan Stanley"/>
    <n v="1068"/>
    <s v="Finance"/>
    <s v="Strategic"/>
    <s v="ChatBot Plugin"/>
    <s v="91D0JN8T6U"/>
    <n v="1113.0239999999999"/>
    <n v="8"/>
    <n v="0.2"/>
    <n v="111.30240000000001"/>
    <x v="20"/>
    <n v="1001.72159999999"/>
    <n v="300.51647999999699"/>
    <x v="2"/>
  </r>
  <r>
    <s v="EMEA"/>
    <s v="EU-WEST"/>
    <s v="Fannie Mae"/>
    <n v="1035"/>
    <s v="Finance"/>
    <s v="SMB"/>
    <s v="Support"/>
    <s v="JH2K4261IC"/>
    <n v="75.88"/>
    <n v="2"/>
    <n v="0"/>
    <n v="35.663600000000002"/>
    <x v="1"/>
    <n v="40.216399999999901"/>
    <n v="12.064919999999971"/>
    <x v="3"/>
  </r>
  <r>
    <s v="EMEA"/>
    <s v="UKIR"/>
    <s v="Aetna"/>
    <n v="1002"/>
    <s v="Healthcare"/>
    <s v="SMB"/>
    <s v="ContactMatcher"/>
    <s v="5MAZAYKQ5U"/>
    <n v="4.6159999999999997"/>
    <n v="1"/>
    <n v="0.2"/>
    <n v="1.7310000000000001"/>
    <x v="21"/>
    <n v="2.8849999999999998"/>
    <n v="0.86549999999999994"/>
    <x v="1"/>
  </r>
  <r>
    <s v="AMER"/>
    <s v="LATAM"/>
    <s v="Intel"/>
    <n v="1051"/>
    <s v="Tech"/>
    <s v="SMB"/>
    <s v="Support"/>
    <s v="K4O1D2NXHZ"/>
    <n v="19.05"/>
    <n v="3"/>
    <n v="0"/>
    <n v="8.7629999999999999"/>
    <x v="15"/>
    <n v="10.287000000000001"/>
    <n v="3.0861000000000001"/>
    <x v="1"/>
  </r>
  <r>
    <s v="EMEA"/>
    <s v="MEA"/>
    <s v="Oracle"/>
    <n v="1072"/>
    <s v="Tech"/>
    <s v="SMB"/>
    <s v="FinanceHub"/>
    <s v="NPQNQFYUUU"/>
    <n v="831.93600000000004"/>
    <n v="8"/>
    <n v="0.2"/>
    <n v="-114.3912"/>
    <x v="19"/>
    <n v="946.32719999999995"/>
    <n v="283.89815999999996"/>
    <x v="6"/>
  </r>
  <r>
    <s v="APJ"/>
    <s v="JAPN"/>
    <s v="Nissan Motor"/>
    <n v="1098"/>
    <s v="Transportation"/>
    <s v="Strategic"/>
    <s v="ContactMatcher"/>
    <s v="A4VC3VGTLE"/>
    <n v="1.248"/>
    <n v="3"/>
    <n v="0.8"/>
    <n v="-1.9343999999999999"/>
    <x v="22"/>
    <n v="3.1823999999999999"/>
    <n v="0.9547199999999999"/>
    <x v="2"/>
  </r>
  <r>
    <s v="APJ"/>
    <s v="JAPN"/>
    <s v="Oracle"/>
    <n v="1072"/>
    <s v="Tech"/>
    <s v="SMB"/>
    <s v="SaaS Connector Pack"/>
    <s v="JQHP8C8VXP"/>
    <n v="19.3"/>
    <n v="5"/>
    <n v="0.6"/>
    <n v="-14.475"/>
    <x v="7"/>
    <n v="33.774999999999999"/>
    <n v="10.132499999999999"/>
    <x v="6"/>
  </r>
  <r>
    <s v="EMEA"/>
    <s v="EU-WEST"/>
    <s v="Tyson Foods"/>
    <n v="1088"/>
    <s v="Consumer Products"/>
    <s v="Strategic"/>
    <s v="OneView"/>
    <s v="1I3JIURUQR"/>
    <n v="208.16"/>
    <n v="1"/>
    <n v="0"/>
    <n v="56.203200000000002"/>
    <x v="1"/>
    <n v="151.95679999999999"/>
    <n v="45.587039999999995"/>
    <x v="1"/>
  </r>
  <r>
    <s v="AMER"/>
    <s v="NAMER"/>
    <s v="Verizon Communications"/>
    <n v="1094"/>
    <s v="Communications"/>
    <s v="SMB"/>
    <s v="ChatBot Plugin"/>
    <s v="920M0N09EE"/>
    <n v="14.9"/>
    <n v="5"/>
    <n v="0"/>
    <n v="4.1719999999999997"/>
    <x v="18"/>
    <n v="10.728"/>
    <n v="3.2183999999999999"/>
    <x v="0"/>
  </r>
  <r>
    <s v="EMEA"/>
    <s v="NOR"/>
    <s v="Itochu"/>
    <n v="1032"/>
    <s v="Finance"/>
    <s v="Strategic"/>
    <s v="SaaS Connector Pack - Gold"/>
    <s v="CFUHIDO1WY"/>
    <n v="200.98400000000001"/>
    <n v="7"/>
    <n v="0.2"/>
    <n v="62.807499999999997"/>
    <x v="11"/>
    <n v="138.1765"/>
    <n v="41.452950000000001"/>
    <x v="0"/>
  </r>
  <r>
    <s v="APJ"/>
    <s v="ANZ"/>
    <s v="Royal Dutch Shell"/>
    <n v="1031"/>
    <s v="Energy"/>
    <s v="Enterprise"/>
    <s v="Marketing Suite - Gold"/>
    <s v="CUL2MB77E0"/>
    <n v="230.376"/>
    <n v="3"/>
    <n v="0.2"/>
    <n v="-48.954900000000002"/>
    <x v="23"/>
    <n v="279.33089999999999"/>
    <n v="83.799269999999993"/>
    <x v="2"/>
  </r>
  <r>
    <s v="AMER"/>
    <s v="LATAM"/>
    <s v="Morgan Stanley"/>
    <n v="1068"/>
    <s v="Finance"/>
    <s v="SMB"/>
    <s v="FinanceHub"/>
    <s v="RBNGNEEYS9"/>
    <n v="301.95999999999998"/>
    <n v="2"/>
    <n v="0"/>
    <n v="33.215600000000002"/>
    <x v="24"/>
    <n v="268.74439999999998"/>
    <n v="80.623319999999993"/>
    <x v="2"/>
  </r>
  <r>
    <s v="EMEA"/>
    <s v="EU-WEST"/>
    <s v="Daimler"/>
    <n v="1052"/>
    <s v="Transportation"/>
    <s v="SMB"/>
    <s v="Data Smasher"/>
    <s v="W731G6G61K"/>
    <n v="19.989999999999998"/>
    <n v="1"/>
    <n v="0"/>
    <n v="6.7965999999999998"/>
    <x v="13"/>
    <n v="13.193399999999899"/>
    <n v="3.9580199999999697"/>
    <x v="3"/>
  </r>
  <r>
    <s v="APJ"/>
    <s v="JAPN"/>
    <s v="Fannie Mae"/>
    <n v="1035"/>
    <s v="Finance"/>
    <s v="Enterprise"/>
    <s v="Marketing Suite - Gold"/>
    <s v="45JXXNYX5W"/>
    <n v="158.36799999999999"/>
    <n v="7"/>
    <n v="0.2"/>
    <n v="13.857200000000001"/>
    <x v="25"/>
    <n v="144.51079999999999"/>
    <n v="43.353239999999992"/>
    <x v="3"/>
  </r>
  <r>
    <s v="AMER"/>
    <s v="NAMER"/>
    <s v="Daimler"/>
    <n v="1052"/>
    <s v="Transportation"/>
    <s v="Strategic"/>
    <s v="ChatBot Plugin"/>
    <s v="AX50KL6AG9"/>
    <n v="20.100000000000001"/>
    <n v="3"/>
    <n v="0"/>
    <n v="6.633"/>
    <x v="21"/>
    <n v="13.467000000000001"/>
    <n v="4.0400999999999998"/>
    <x v="3"/>
  </r>
  <r>
    <s v="EMEA"/>
    <s v="EU-WEST"/>
    <s v="Morgan Stanley"/>
    <n v="1068"/>
    <s v="Finance"/>
    <s v="SMB"/>
    <s v="Support"/>
    <s v="XJEFE2O3YF"/>
    <n v="12.96"/>
    <n v="2"/>
    <n v="0"/>
    <n v="6.2207999999999997"/>
    <x v="26"/>
    <n v="6.7392000000000003"/>
    <n v="2.02176"/>
    <x v="2"/>
  </r>
  <r>
    <s v="EMEA"/>
    <s v="EU-WEST"/>
    <s v="Walgreens"/>
    <n v="1095"/>
    <s v="Retail"/>
    <s v="Enterprise"/>
    <s v="ContactMatcher"/>
    <s v="VK1TWXDWUR"/>
    <n v="5.6820000000000004"/>
    <n v="1"/>
    <n v="0.7"/>
    <n v="-3.7879999999999998"/>
    <x v="23"/>
    <n v="9.4700000000000006"/>
    <n v="2.8410000000000002"/>
    <x v="0"/>
  </r>
  <r>
    <s v="EMEA"/>
    <s v="UKIR"/>
    <s v="Boeing"/>
    <n v="1014"/>
    <s v="Manufacturing"/>
    <s v="Enterprise"/>
    <s v="SaaS Connector Pack"/>
    <s v="UFEXZDF5TK"/>
    <n v="96.53"/>
    <n v="7"/>
    <n v="0"/>
    <n v="40.5426"/>
    <x v="23"/>
    <n v="55.987400000000001"/>
    <n v="16.796219999999998"/>
    <x v="2"/>
  </r>
  <r>
    <s v="AMER"/>
    <s v="NAMER"/>
    <s v="Valero Energy"/>
    <n v="1093"/>
    <s v="Energy"/>
    <s v="SMB"/>
    <s v="ContactMatcher"/>
    <s v="GJFN2RJA9U"/>
    <n v="51.311999999999998"/>
    <n v="3"/>
    <n v="0.2"/>
    <n v="17.959199999999999"/>
    <x v="27"/>
    <n v="33.352800000000002"/>
    <n v="10.005840000000001"/>
    <x v="1"/>
  </r>
  <r>
    <s v="EMEA"/>
    <s v="EU-WEST"/>
    <s v="Nestle"/>
    <n v="1089"/>
    <s v="Consumer Products"/>
    <s v="Strategic"/>
    <s v="OneView"/>
    <s v="PFLFDN3SOU"/>
    <n v="77.88"/>
    <n v="6"/>
    <n v="0"/>
    <n v="22.5852"/>
    <x v="21"/>
    <n v="55.294799999999903"/>
    <n v="16.58843999999997"/>
    <x v="2"/>
  </r>
  <r>
    <s v="APJ"/>
    <s v="ANZ"/>
    <s v="Philip Morris International"/>
    <n v="1075"/>
    <s v="Consumer Products"/>
    <s v="Enterprise"/>
    <s v="Support"/>
    <s v="2CWM52X1X9"/>
    <n v="64.623999999999995"/>
    <n v="7"/>
    <n v="0.2"/>
    <n v="22.618400000000001"/>
    <x v="28"/>
    <n v="42.005599999999902"/>
    <n v="12.60167999999997"/>
    <x v="1"/>
  </r>
  <r>
    <s v="EMEA"/>
    <s v="EU-WEST"/>
    <s v="Trafigura Group"/>
    <n v="1100"/>
    <s v="Finance"/>
    <s v="SMB"/>
    <s v="Support"/>
    <s v="45EAEXTILE"/>
    <n v="23.92"/>
    <n v="4"/>
    <n v="0"/>
    <n v="11.720800000000001"/>
    <x v="5"/>
    <n v="12.199199999999999"/>
    <n v="3.6597599999999995"/>
    <x v="1"/>
  </r>
  <r>
    <s v="EMEA"/>
    <s v="EU-EAST"/>
    <s v="Walmart"/>
    <n v="1096"/>
    <s v="Retail"/>
    <s v="SMB"/>
    <s v="Data Smasher"/>
    <s v="EV59Z98WXW"/>
    <n v="238.89599999999999"/>
    <n v="6"/>
    <n v="0.2"/>
    <n v="-26.875800000000002"/>
    <x v="6"/>
    <n v="265.77179999999998"/>
    <n v="79.731539999999995"/>
    <x v="1"/>
  </r>
  <r>
    <s v="EMEA"/>
    <s v="NOR"/>
    <s v="Cisco Systems"/>
    <n v="1019"/>
    <s v="Tech"/>
    <s v="SMB"/>
    <s v="Data Smasher"/>
    <s v="6D89G3BGGH"/>
    <n v="74.111999999999995"/>
    <n v="8"/>
    <n v="0.2"/>
    <n v="17.601600000000001"/>
    <x v="23"/>
    <n v="56.510399999999898"/>
    <n v="16.95311999999997"/>
    <x v="1"/>
  </r>
  <r>
    <s v="APJ"/>
    <s v="ANZ"/>
    <s v="Nissan Motor"/>
    <n v="1098"/>
    <s v="Transportation"/>
    <s v="Enterprise"/>
    <s v="Data Smasher"/>
    <s v="OG63K8FFP9"/>
    <n v="339.96"/>
    <n v="5"/>
    <n v="0.2"/>
    <n v="67.992000000000004"/>
    <x v="2"/>
    <n v="271.96799999999899"/>
    <n v="81.59039999999969"/>
    <x v="2"/>
  </r>
  <r>
    <s v="EMEA"/>
    <s v="UKIR"/>
    <s v="Prudential Financial"/>
    <n v="1078"/>
    <s v="Finance"/>
    <s v="Strategic"/>
    <s v="SaaS Connector Pack"/>
    <s v="E5KT4VQ59T"/>
    <n v="41.96"/>
    <n v="2"/>
    <n v="0"/>
    <n v="10.909599999999999"/>
    <x v="22"/>
    <n v="31.0504"/>
    <n v="9.3151200000000003"/>
    <x v="2"/>
  </r>
  <r>
    <s v="EMEA"/>
    <s v="EU-WEST"/>
    <s v="Walmart"/>
    <n v="1096"/>
    <s v="Retail"/>
    <s v="SMB"/>
    <s v="ChatBot Plugin"/>
    <s v="FDKOX22CWX"/>
    <n v="75.959999999999994"/>
    <n v="2"/>
    <n v="0"/>
    <n v="22.788"/>
    <x v="0"/>
    <n v="53.171999999999997"/>
    <n v="15.951599999999999"/>
    <x v="1"/>
  </r>
  <r>
    <s v="AMER"/>
    <s v="LATAM"/>
    <s v="Amazon"/>
    <n v="1004"/>
    <s v="Tech"/>
    <s v="SMB"/>
    <s v="Storage"/>
    <s v="1DRXSUGWY6"/>
    <n v="40.095999999999997"/>
    <n v="14"/>
    <n v="0.2"/>
    <n v="14.534800000000001"/>
    <x v="9"/>
    <n v="25.5611999999999"/>
    <n v="7.6683599999999696"/>
    <x v="2"/>
  </r>
  <r>
    <s v="AMER"/>
    <s v="NAMER"/>
    <s v="Trafigura Group"/>
    <n v="1100"/>
    <s v="Finance"/>
    <s v="SMB"/>
    <s v="ContactMatcher"/>
    <s v="EHVU0FM6IP"/>
    <n v="787.53"/>
    <n v="3"/>
    <n v="0"/>
    <n v="165.38130000000001"/>
    <x v="29"/>
    <n v="622.14869999999996"/>
    <n v="186.64460999999997"/>
    <x v="1"/>
  </r>
  <r>
    <s v="EMEA"/>
    <s v="MEA"/>
    <s v="Gazprom"/>
    <n v="1027"/>
    <s v="Energy"/>
    <s v="Strategic"/>
    <s v="ContactMatcher"/>
    <s v="VKTELEXOAJ"/>
    <n v="157.79400000000001"/>
    <n v="1"/>
    <n v="0.7"/>
    <n v="-115.71559999999999"/>
    <x v="19"/>
    <n v="273.50959999999998"/>
    <n v="82.052879999999988"/>
    <x v="7"/>
  </r>
  <r>
    <s v="APJ"/>
    <s v="APAC"/>
    <s v="Aetna"/>
    <n v="1002"/>
    <s v="Healthcare"/>
    <s v="SMB"/>
    <s v="SaaS Connector Pack"/>
    <s v="YWZAV09L95"/>
    <n v="47.04"/>
    <n v="3"/>
    <n v="0"/>
    <n v="18.345600000000001"/>
    <x v="1"/>
    <n v="28.694399999999899"/>
    <n v="8.6083199999999689"/>
    <x v="1"/>
  </r>
  <r>
    <s v="APJ"/>
    <s v="JAPN"/>
    <s v="FedEx"/>
    <n v="1036"/>
    <s v="Transportation"/>
    <s v="Enterprise"/>
    <s v="FinanceHub"/>
    <s v="CL5Z5BO4AX"/>
    <n v="600.55799999999999"/>
    <n v="3"/>
    <n v="0.3"/>
    <n v="-8.5793999999999997"/>
    <x v="20"/>
    <n v="609.13739999999996"/>
    <n v="182.74121999999997"/>
    <x v="3"/>
  </r>
  <r>
    <s v="APJ"/>
    <s v="ANZ"/>
    <s v="Tesco"/>
    <n v="1059"/>
    <s v="Retail"/>
    <s v="SMB"/>
    <s v="ContactMatcher"/>
    <s v="NR9RLNIDDN"/>
    <n v="617.70000000000005"/>
    <n v="6"/>
    <n v="0.5"/>
    <n v="-407.68200000000002"/>
    <x v="30"/>
    <n v="1025.3820000000001"/>
    <n v="307.6146"/>
    <x v="7"/>
  </r>
  <r>
    <s v="AMER"/>
    <s v="LATAM"/>
    <s v="Honda Motor"/>
    <n v="1045"/>
    <s v="Manufacturing"/>
    <s v="SMB"/>
    <s v="ContactMatcher"/>
    <s v="VQ46SD57ZS"/>
    <n v="2.3879999999999999"/>
    <n v="2"/>
    <n v="0.7"/>
    <n v="-1.8308"/>
    <x v="23"/>
    <n v="4.2187999999999999"/>
    <n v="1.2656399999999999"/>
    <x v="2"/>
  </r>
  <r>
    <s v="AMER"/>
    <s v="NAMER"/>
    <s v="Prudential Financial"/>
    <n v="1078"/>
    <s v="Finance"/>
    <s v="Enterprise"/>
    <s v="FinanceHub"/>
    <s v="JJPL720VAS"/>
    <n v="81.424000000000007"/>
    <n v="2"/>
    <n v="0.2"/>
    <n v="-9.1601999999999997"/>
    <x v="0"/>
    <n v="90.584199999999996"/>
    <n v="27.175259999999998"/>
    <x v="2"/>
  </r>
  <r>
    <s v="AMER"/>
    <s v="LATAM"/>
    <s v="Banco Santander"/>
    <n v="1101"/>
    <s v="Finance"/>
    <s v="Strategic"/>
    <s v="Site Analytics"/>
    <s v="6JGGI7ZZ6I"/>
    <n v="59.97"/>
    <n v="5"/>
    <n v="0.4"/>
    <n v="-11.994"/>
    <x v="31"/>
    <n v="71.963999999999999"/>
    <n v="21.589199999999998"/>
    <x v="1"/>
  </r>
  <r>
    <s v="AMER"/>
    <s v="NAMER"/>
    <s v="CVS Health"/>
    <n v="1026"/>
    <s v="Retail"/>
    <s v="SMB"/>
    <s v="Support"/>
    <s v="PWIULJAE51"/>
    <n v="20.04"/>
    <n v="3"/>
    <n v="0"/>
    <n v="9.6191999999999993"/>
    <x v="32"/>
    <n v="10.4208"/>
    <n v="3.1262399999999997"/>
    <x v="2"/>
  </r>
  <r>
    <s v="EMEA"/>
    <s v="EU-WEST"/>
    <s v="General Motors"/>
    <n v="1041"/>
    <s v="Manufacturing"/>
    <s v="Strategic"/>
    <s v="SaaS Connector Pack"/>
    <s v="V01FLYWRJH"/>
    <n v="82.8"/>
    <n v="2"/>
    <n v="0.2"/>
    <n v="10.35"/>
    <x v="21"/>
    <n v="72.45"/>
    <n v="21.734999999999999"/>
    <x v="1"/>
  </r>
  <r>
    <s v="AMER"/>
    <s v="NAMER"/>
    <s v="State Farm Insurance Cos."/>
    <n v="1082"/>
    <s v="Finance"/>
    <s v="Strategic"/>
    <s v="ChatBot Plugin"/>
    <s v="CDKV85SBFW"/>
    <n v="8.82"/>
    <n v="3"/>
    <n v="0"/>
    <n v="2.3814000000000002"/>
    <x v="15"/>
    <n v="6.4386000000000001"/>
    <n v="1.9315799999999999"/>
    <x v="8"/>
  </r>
  <r>
    <s v="EMEA"/>
    <s v="EU-WEST"/>
    <s v="Comcast"/>
    <n v="1022"/>
    <s v="Communications"/>
    <s v="SMB"/>
    <s v="OneView"/>
    <s v="67FK6GLSC1"/>
    <n v="839.43"/>
    <n v="3"/>
    <n v="0"/>
    <n v="218.2518"/>
    <x v="22"/>
    <n v="621.17819999999995"/>
    <n v="186.35345999999998"/>
    <x v="1"/>
  </r>
  <r>
    <s v="AMER"/>
    <s v="NAMER"/>
    <s v="AmerisourceBergen"/>
    <n v="1007"/>
    <s v="Healthcare"/>
    <s v="SMB"/>
    <s v="Marketing Suite - Gold"/>
    <s v="G4R1FFNPGO"/>
    <n v="671.93"/>
    <n v="7"/>
    <n v="0"/>
    <n v="20.157900000000001"/>
    <x v="11"/>
    <n v="651.772099999999"/>
    <n v="195.53162999999969"/>
    <x v="0"/>
  </r>
  <r>
    <s v="AMER"/>
    <s v="LATAM"/>
    <s v="Toyota Motor"/>
    <n v="1087"/>
    <s v="Manufacturing"/>
    <s v="Enterprise"/>
    <s v="SaaS Connector Pack"/>
    <s v="BHODKJ9L3G"/>
    <n v="93.888000000000005"/>
    <n v="4"/>
    <n v="0.2"/>
    <n v="12.909599999999999"/>
    <x v="18"/>
    <n v="80.978399999999993"/>
    <n v="24.293519999999997"/>
    <x v="6"/>
  </r>
  <r>
    <s v="EMEA"/>
    <s v="EU"/>
    <s v="Walmart"/>
    <n v="1096"/>
    <s v="Retail"/>
    <s v="Strategic"/>
    <s v="Site Analytics"/>
    <s v="NKEP466WY8"/>
    <n v="384.45"/>
    <n v="11"/>
    <n v="0"/>
    <n v="103.8015"/>
    <x v="5"/>
    <n v="280.64850000000001"/>
    <n v="84.194550000000007"/>
    <x v="1"/>
  </r>
  <r>
    <s v="AMER"/>
    <s v="LATAM"/>
    <s v="Johnson &amp; Johnson"/>
    <n v="1055"/>
    <s v="Healthcare"/>
    <s v="Enterprise"/>
    <s v="OneView"/>
    <s v="J54ZE9BY16"/>
    <n v="157.91999999999999"/>
    <n v="5"/>
    <n v="0.2"/>
    <n v="17.765999999999998"/>
    <x v="17"/>
    <n v="140.154"/>
    <n v="42.046199999999999"/>
    <x v="2"/>
  </r>
  <r>
    <s v="AMER"/>
    <s v="NAMER"/>
    <s v="Engie"/>
    <n v="1062"/>
    <s v="Energy"/>
    <s v="Strategic"/>
    <s v="Support"/>
    <s v="S92H6S89SR"/>
    <n v="58.38"/>
    <n v="7"/>
    <n v="0"/>
    <n v="26.271000000000001"/>
    <x v="33"/>
    <n v="32.109000000000002"/>
    <n v="9.6326999999999998"/>
    <x v="2"/>
  </r>
  <r>
    <s v="AMER"/>
    <s v="NAMER"/>
    <s v="HonHai Precision Industry"/>
    <n v="1033"/>
    <s v="Tech"/>
    <s v="Enterprise"/>
    <s v="ChatBot Plugin"/>
    <s v="DTGE25IIR8"/>
    <n v="6.63"/>
    <n v="3"/>
    <n v="0"/>
    <n v="1.7901"/>
    <x v="33"/>
    <n v="4.8399000000000001"/>
    <n v="1.45197"/>
    <x v="1"/>
  </r>
  <r>
    <s v="AMER"/>
    <s v="NAMER"/>
    <s v="American Express"/>
    <n v="1005"/>
    <s v="Finance"/>
    <s v="SMB"/>
    <s v="FinanceHub"/>
    <s v="TJX5D1WJAN"/>
    <n v="457.56799999999998"/>
    <n v="2"/>
    <n v="0.2"/>
    <n v="51.476399999999998"/>
    <x v="34"/>
    <n v="406.091599999999"/>
    <n v="121.8274799999997"/>
    <x v="1"/>
  </r>
  <r>
    <s v="APJ"/>
    <s v="APAC"/>
    <s v="Daimler"/>
    <n v="1052"/>
    <s v="Transportation"/>
    <s v="SMB"/>
    <s v="FinanceHub"/>
    <s v="BK3X5F0PUA"/>
    <n v="14.62"/>
    <n v="2"/>
    <n v="0"/>
    <n v="6.8714000000000004"/>
    <x v="0"/>
    <n v="7.7485999999999899"/>
    <n v="2.324579999999997"/>
    <x v="3"/>
  </r>
  <r>
    <s v="AMER"/>
    <s v="NAMER"/>
    <s v="J.P. Morgan Chase &amp; Co."/>
    <n v="1054"/>
    <s v="Finance"/>
    <s v="SMB"/>
    <s v="Support"/>
    <s v="LG6VGH3BOI"/>
    <n v="5.98"/>
    <n v="1"/>
    <n v="0"/>
    <n v="2.6909999999999998"/>
    <x v="35"/>
    <n v="3.2890000000000001"/>
    <n v="0.98670000000000002"/>
    <x v="5"/>
  </r>
  <r>
    <s v="EMEA"/>
    <s v="EU-WEST"/>
    <s v="Kroger"/>
    <n v="1057"/>
    <s v="Retail"/>
    <s v="SMB"/>
    <s v="Data Smasher"/>
    <s v="5F3WHT5RA1"/>
    <n v="54.384"/>
    <n v="2"/>
    <n v="0.2"/>
    <n v="1.3595999999999999"/>
    <x v="14"/>
    <n v="53.0244"/>
    <n v="15.907319999999999"/>
    <x v="2"/>
  </r>
  <r>
    <s v="APJ"/>
    <s v="ANZ"/>
    <s v="Mondelez International"/>
    <n v="1067"/>
    <s v="Consumer Products"/>
    <s v="SMB"/>
    <s v="SaaS Connector Pack - Gold"/>
    <s v="IMKAY1XFND"/>
    <n v="28.4"/>
    <n v="5"/>
    <n v="0"/>
    <n v="13.348000000000001"/>
    <x v="0"/>
    <n v="15.0519999999999"/>
    <n v="4.5155999999999699"/>
    <x v="0"/>
  </r>
  <r>
    <s v="AMER"/>
    <s v="NAMER"/>
    <s v="Volkswagen"/>
    <n v="1046"/>
    <s v="Manufacturing"/>
    <s v="SMB"/>
    <s v="ContactMatcher"/>
    <s v="TFQC77D8N3"/>
    <n v="27.68"/>
    <n v="2"/>
    <n v="0.2"/>
    <n v="9.6880000000000006"/>
    <x v="0"/>
    <n v="17.991999999999901"/>
    <n v="5.3975999999999704"/>
    <x v="0"/>
  </r>
  <r>
    <s v="APJ"/>
    <s v="JAPN"/>
    <s v="Nissan Motor"/>
    <n v="1098"/>
    <s v="Transportation"/>
    <s v="SMB"/>
    <s v="ChatBot Plugin"/>
    <s v="A4ICDCT3PN"/>
    <n v="9.9359999999999999"/>
    <n v="3"/>
    <n v="0.2"/>
    <n v="2.7324000000000002"/>
    <x v="30"/>
    <n v="7.2035999999999998"/>
    <n v="2.1610799999999997"/>
    <x v="2"/>
  </r>
  <r>
    <s v="AMER"/>
    <s v="NAMER"/>
    <s v="Chevron"/>
    <n v="1017"/>
    <s v="Energy"/>
    <s v="SMB"/>
    <s v="Support"/>
    <s v="KXGXCS33MA"/>
    <n v="20.94"/>
    <n v="3"/>
    <n v="0"/>
    <n v="9.8417999999999992"/>
    <x v="9"/>
    <n v="11.0982"/>
    <n v="3.3294600000000001"/>
    <x v="0"/>
  </r>
  <r>
    <s v="APJ"/>
    <s v="ANZ"/>
    <s v="Royal Dutch Shell"/>
    <n v="1031"/>
    <s v="Energy"/>
    <s v="Strategic"/>
    <s v="OneView"/>
    <s v="BTUYY86TIA"/>
    <n v="52.448"/>
    <n v="2"/>
    <n v="0.8"/>
    <n v="-131.12"/>
    <x v="30"/>
    <n v="183.56800000000001"/>
    <n v="55.070399999999999"/>
    <x v="2"/>
  </r>
  <r>
    <s v="APJ"/>
    <s v="JAPN"/>
    <s v="Wells Fargo"/>
    <n v="1099"/>
    <s v="Finance"/>
    <s v="SMB"/>
    <s v="OneView"/>
    <s v="E5I8NPOZ23"/>
    <n v="97.263999999999996"/>
    <n v="4"/>
    <n v="0.8"/>
    <n v="-243.16"/>
    <x v="4"/>
    <n v="340.42399999999998"/>
    <n v="102.12719999999999"/>
    <x v="2"/>
  </r>
  <r>
    <s v="AMER"/>
    <s v="LATAM"/>
    <s v="Oracle"/>
    <n v="1072"/>
    <s v="Tech"/>
    <s v="SMB"/>
    <s v="FinanceHub"/>
    <s v="4LUEG1NV67"/>
    <n v="396.80200000000002"/>
    <n v="7"/>
    <n v="0.3"/>
    <n v="-11.337199999999999"/>
    <x v="6"/>
    <n v="408.13920000000002"/>
    <n v="122.44176"/>
    <x v="6"/>
  </r>
  <r>
    <s v="EMEA"/>
    <s v="UKIR"/>
    <s v="Microsoft"/>
    <n v="1066"/>
    <s v="Tech"/>
    <s v="Enterprise"/>
    <s v="ChatBot Plugin"/>
    <s v="EIA2KSQB01"/>
    <n v="3.28"/>
    <n v="1"/>
    <n v="0"/>
    <n v="1.4104000000000001"/>
    <x v="14"/>
    <n v="1.8695999999999899"/>
    <n v="0.56087999999999694"/>
    <x v="4"/>
  </r>
  <r>
    <s v="APJ"/>
    <s v="ANZ"/>
    <s v="Merck"/>
    <n v="1064"/>
    <s v="Healthcare"/>
    <s v="Strategic"/>
    <s v="Marketing Suite - Gold"/>
    <s v="XYUSCHN0YH"/>
    <n v="24.815999999999999"/>
    <n v="2"/>
    <n v="0.2"/>
    <n v="1.8612"/>
    <x v="20"/>
    <n v="22.954799999999999"/>
    <n v="6.8864399999999995"/>
    <x v="6"/>
  </r>
  <r>
    <s v="EMEA"/>
    <s v="EU-EAST"/>
    <s v="Merck"/>
    <n v="1064"/>
    <s v="Healthcare"/>
    <s v="Enterprise"/>
    <s v="Site Analytics"/>
    <s v="9ZGSKXMP33"/>
    <n v="503.96"/>
    <n v="4"/>
    <n v="0"/>
    <n v="131.02959999999999"/>
    <x v="7"/>
    <n v="372.930399999999"/>
    <n v="111.8791199999997"/>
    <x v="6"/>
  </r>
  <r>
    <s v="EMEA"/>
    <s v="MEA"/>
    <s v="J.P. Morgan Chase &amp; Co."/>
    <n v="1054"/>
    <s v="Finance"/>
    <s v="SMB"/>
    <s v="ContactMatcher"/>
    <s v="VIVST6IECE"/>
    <n v="7.16"/>
    <n v="2"/>
    <n v="0"/>
    <n v="3.4367999999999999"/>
    <x v="0"/>
    <n v="3.7231999999999998"/>
    <n v="1.11696"/>
    <x v="5"/>
  </r>
  <r>
    <s v="AMER"/>
    <s v="NAMER"/>
    <s v="AT&amp;T"/>
    <n v="1010"/>
    <s v="Communications"/>
    <s v="Enterprise"/>
    <s v="Data Smasher"/>
    <s v="60NLL1G4W3"/>
    <n v="176.8"/>
    <n v="8"/>
    <n v="0"/>
    <n v="22.984000000000002"/>
    <x v="9"/>
    <n v="153.816"/>
    <n v="46.144799999999996"/>
    <x v="1"/>
  </r>
  <r>
    <s v="APJ"/>
    <s v="JAPN"/>
    <s v="Carrefour"/>
    <n v="1048"/>
    <s v="Retail"/>
    <s v="Strategic"/>
    <s v="Marketing Suite - Gold"/>
    <s v="YAJHZP6TYE"/>
    <n v="37.223999999999997"/>
    <n v="3"/>
    <n v="0.2"/>
    <n v="3.7223999999999999"/>
    <x v="16"/>
    <n v="33.501599999999897"/>
    <n v="10.050479999999968"/>
    <x v="0"/>
  </r>
  <r>
    <s v="EMEA"/>
    <s v="UKIR"/>
    <s v="HonHai Precision Industry"/>
    <n v="1033"/>
    <s v="Tech"/>
    <s v="Enterprise"/>
    <s v="Marketing Suite"/>
    <s v="7LL8W4OBLM"/>
    <n v="899.13599999999997"/>
    <n v="4"/>
    <n v="0.2"/>
    <n v="112.392"/>
    <x v="2"/>
    <n v="786.74399999999901"/>
    <n v="236.02319999999969"/>
    <x v="1"/>
  </r>
  <r>
    <s v="AMER"/>
    <s v="NAMER"/>
    <s v="Allstate"/>
    <n v="1003"/>
    <s v="Finance"/>
    <s v="Strategic"/>
    <s v="SaaS Connector Pack - Gold"/>
    <s v="03NGWSRFCP"/>
    <n v="14.28"/>
    <n v="7"/>
    <n v="0"/>
    <n v="6.7115999999999998"/>
    <x v="2"/>
    <n v="7.5683999999999996"/>
    <n v="2.2705199999999999"/>
    <x v="0"/>
  </r>
  <r>
    <s v="AMER"/>
    <s v="LATAM"/>
    <s v="Tyson Foods"/>
    <n v="1088"/>
    <s v="Consumer Products"/>
    <s v="SMB"/>
    <s v="ChatBot Plugin"/>
    <s v="FNBDSUKN38"/>
    <n v="7.4080000000000004"/>
    <n v="2"/>
    <n v="0.2"/>
    <n v="1.2038"/>
    <x v="34"/>
    <n v="6.2042000000000002"/>
    <n v="1.8612599999999999"/>
    <x v="1"/>
  </r>
  <r>
    <s v="AMER"/>
    <s v="LATAM"/>
    <s v="BMW"/>
    <n v="1039"/>
    <s v="Manufacturing"/>
    <s v="Enterprise"/>
    <s v="Marketing Suite - Gold"/>
    <s v="HVCAY62Q3B"/>
    <n v="46.26"/>
    <n v="3"/>
    <n v="0"/>
    <n v="12.0276"/>
    <x v="23"/>
    <n v="34.232399999999998"/>
    <n v="10.26972"/>
    <x v="2"/>
  </r>
  <r>
    <s v="EMEA"/>
    <s v="EU-WEST"/>
    <s v="Humana"/>
    <n v="1049"/>
    <s v="Healthcare"/>
    <s v="Strategic"/>
    <s v="ContactMatcher"/>
    <s v="YST0N15YFB"/>
    <n v="2.9460000000000002"/>
    <n v="2"/>
    <n v="0.7"/>
    <n v="-2.2585999999999999"/>
    <x v="10"/>
    <n v="5.2046000000000001"/>
    <n v="1.56138"/>
    <x v="5"/>
  </r>
  <r>
    <s v="AMER"/>
    <s v="LATAM"/>
    <s v="Gazprom"/>
    <n v="1027"/>
    <s v="Energy"/>
    <s v="SMB"/>
    <s v="Support"/>
    <s v="WMPYGW9GUM"/>
    <n v="21.744"/>
    <n v="3"/>
    <n v="0.2"/>
    <n v="6.7949999999999999"/>
    <x v="27"/>
    <n v="14.949"/>
    <n v="4.4847000000000001"/>
    <x v="7"/>
  </r>
  <r>
    <s v="EMEA"/>
    <s v="EU-EAST"/>
    <s v="Johnson &amp; Johnson"/>
    <n v="1055"/>
    <s v="Healthcare"/>
    <s v="SMB"/>
    <s v="ContactMatcher"/>
    <s v="ME0EJQS2AL"/>
    <n v="218.75"/>
    <n v="2"/>
    <n v="0.5"/>
    <n v="-161.875"/>
    <x v="9"/>
    <n v="380.625"/>
    <n v="114.1875"/>
    <x v="2"/>
  </r>
  <r>
    <s v="APJ"/>
    <s v="JAPN"/>
    <s v="Sprint Nextel"/>
    <n v="1081"/>
    <s v="Communications"/>
    <s v="SMB"/>
    <s v="OneView"/>
    <s v="TRYXBPE9IT"/>
    <n v="66.284000000000006"/>
    <n v="2"/>
    <n v="0.8"/>
    <n v="-178.96680000000001"/>
    <x v="22"/>
    <n v="245.2508"/>
    <n v="73.575239999999994"/>
    <x v="1"/>
  </r>
  <r>
    <s v="EMEA"/>
    <s v="MEA"/>
    <s v="Samsung Electronics"/>
    <n v="1015"/>
    <s v="Tech"/>
    <s v="Strategic"/>
    <s v="SaaS Connector Pack"/>
    <s v="4JNB5H5I6P"/>
    <n v="35.167999999999999"/>
    <n v="7"/>
    <n v="0.2"/>
    <n v="9.6712000000000007"/>
    <x v="27"/>
    <n v="25.4968"/>
    <n v="7.6490399999999994"/>
    <x v="1"/>
  </r>
  <r>
    <s v="AMER"/>
    <s v="NAMER"/>
    <s v="Johnson &amp; Johnson"/>
    <n v="1055"/>
    <s v="Healthcare"/>
    <s v="SMB"/>
    <s v="Site Analytics"/>
    <s v="MAJOAVO5S2"/>
    <n v="444.76799999999997"/>
    <n v="4"/>
    <n v="0.2"/>
    <n v="44.476799999999997"/>
    <x v="22"/>
    <n v="400.2912"/>
    <n v="120.08735999999999"/>
    <x v="2"/>
  </r>
  <r>
    <s v="AMER"/>
    <s v="LATAM"/>
    <s v="Morgan Stanley"/>
    <n v="1068"/>
    <s v="Finance"/>
    <s v="SMB"/>
    <s v="Marketing Suite - Gold"/>
    <s v="21Q2C6A2U2"/>
    <n v="83.92"/>
    <n v="4"/>
    <n v="0"/>
    <n v="5.8743999999999996"/>
    <x v="22"/>
    <n v="78.045599999999993"/>
    <n v="23.413679999999996"/>
    <x v="2"/>
  </r>
  <r>
    <s v="APJ"/>
    <s v="JAPN"/>
    <s v="Toyota Motor"/>
    <n v="1087"/>
    <s v="Manufacturing"/>
    <s v="Strategic"/>
    <s v="Data Smasher"/>
    <s v="0EAXVHIBR6"/>
    <n v="20.8"/>
    <n v="2"/>
    <n v="0.2"/>
    <n v="6.5"/>
    <x v="36"/>
    <n v="14.3"/>
    <n v="4.29"/>
    <x v="6"/>
  </r>
  <r>
    <s v="AMER"/>
    <s v="LATAM"/>
    <s v="Tyson Foods"/>
    <n v="1088"/>
    <s v="Consumer Products"/>
    <s v="Strategic"/>
    <s v="FinanceHub"/>
    <s v="Q6MLHV1D9D"/>
    <n v="23.68"/>
    <n v="2"/>
    <n v="0.2"/>
    <n v="8.8800000000000008"/>
    <x v="26"/>
    <n v="14.799999999999899"/>
    <n v="4.4399999999999693"/>
    <x v="1"/>
  </r>
  <r>
    <s v="AMER"/>
    <s v="NAMER"/>
    <s v="Allianz"/>
    <n v="1080"/>
    <s v="Finance"/>
    <s v="SMB"/>
    <s v="Marketing Suite - Gold"/>
    <s v="DR3L61PE16"/>
    <n v="93.06"/>
    <n v="6"/>
    <n v="0"/>
    <n v="26.056799999999999"/>
    <x v="32"/>
    <n v="67.003200000000007"/>
    <n v="20.100960000000001"/>
    <x v="1"/>
  </r>
  <r>
    <s v="AMER"/>
    <s v="LATAM"/>
    <s v="Gazprom"/>
    <n v="1027"/>
    <s v="Energy"/>
    <s v="SMB"/>
    <s v="Storage"/>
    <s v="B9EN58R7WP"/>
    <n v="5.5839999999999996"/>
    <n v="2"/>
    <n v="0.2"/>
    <n v="1.8148"/>
    <x v="14"/>
    <n v="3.7691999999999899"/>
    <n v="1.1307599999999969"/>
    <x v="7"/>
  </r>
  <r>
    <s v="AMER"/>
    <s v="LATAM"/>
    <s v="Wells Fargo"/>
    <n v="1099"/>
    <s v="Finance"/>
    <s v="Strategic"/>
    <s v="ChatBot Plugin"/>
    <s v="H34S0DBPAR"/>
    <n v="2.2000000000000002"/>
    <n v="1"/>
    <n v="0"/>
    <n v="0.96799999999999997"/>
    <x v="37"/>
    <n v="1.232"/>
    <n v="0.36959999999999998"/>
    <x v="2"/>
  </r>
  <r>
    <s v="EMEA"/>
    <s v="MEA"/>
    <s v="United Parcel Service"/>
    <n v="1090"/>
    <s v="Transportation"/>
    <s v="SMB"/>
    <s v="FinanceHub"/>
    <s v="GYUSGDVAEB"/>
    <n v="161.56800000000001"/>
    <n v="2"/>
    <n v="0.2"/>
    <n v="-28.2744"/>
    <x v="36"/>
    <n v="189.8424"/>
    <n v="56.952719999999999"/>
    <x v="0"/>
  </r>
  <r>
    <s v="EMEA"/>
    <s v="NOR"/>
    <s v="Carrefour"/>
    <n v="1048"/>
    <s v="Retail"/>
    <s v="Strategic"/>
    <s v="ContactMatcher"/>
    <s v="5XIQUAR79S"/>
    <n v="18.648"/>
    <n v="7"/>
    <n v="0.7"/>
    <n v="-12.432"/>
    <x v="30"/>
    <n v="31.08"/>
    <n v="9.3239999999999998"/>
    <x v="0"/>
  </r>
  <r>
    <s v="EMEA"/>
    <s v="EU-WEST"/>
    <s v="Royal Dutch Shell"/>
    <n v="1031"/>
    <s v="Energy"/>
    <s v="Enterprise"/>
    <s v="ContactMatcher"/>
    <s v="AALPQA6FDS"/>
    <n v="233.86"/>
    <n v="2"/>
    <n v="0.45"/>
    <n v="-102.048"/>
    <x v="4"/>
    <n v="335.90800000000002"/>
    <n v="100.7724"/>
    <x v="2"/>
  </r>
  <r>
    <s v="AMER"/>
    <s v="NAMER"/>
    <s v="Merck"/>
    <n v="1064"/>
    <s v="Healthcare"/>
    <s v="Strategic"/>
    <s v="Support"/>
    <s v="L1SD510UOR"/>
    <n v="10.56"/>
    <n v="2"/>
    <n v="0"/>
    <n v="4.7519999999999998"/>
    <x v="23"/>
    <n v="5.8079999999999998"/>
    <n v="1.7423999999999999"/>
    <x v="6"/>
  </r>
  <r>
    <s v="APJ"/>
    <s v="ANZ"/>
    <s v="Target"/>
    <n v="1085"/>
    <s v="Retail"/>
    <s v="SMB"/>
    <s v="Support"/>
    <s v="58Z3DEHT2X"/>
    <n v="25.92"/>
    <n v="5"/>
    <n v="0.2"/>
    <n v="9.3960000000000008"/>
    <x v="1"/>
    <n v="16.524000000000001"/>
    <n v="4.9572000000000003"/>
    <x v="8"/>
  </r>
  <r>
    <s v="EMEA"/>
    <s v="EU-WEST"/>
    <s v="Airbus"/>
    <n v="1030"/>
    <s v="Manufacturing"/>
    <s v="Enterprise"/>
    <s v="FinanceHub"/>
    <s v="P99Y8YV8KT"/>
    <n v="2001.86"/>
    <n v="7"/>
    <n v="0"/>
    <n v="580.5394"/>
    <x v="3"/>
    <n v="1421.3206"/>
    <n v="426.39618000000002"/>
    <x v="2"/>
  </r>
  <r>
    <s v="AMER"/>
    <s v="NAMER"/>
    <s v="Cigna"/>
    <n v="1038"/>
    <s v="Healthcare"/>
    <s v="SMB"/>
    <s v="FinanceHub"/>
    <s v="U4RHJ0Q5OZ"/>
    <n v="321.56799999999998"/>
    <n v="2"/>
    <n v="0.2"/>
    <n v="28.1372"/>
    <x v="5"/>
    <n v="293.43079999999998"/>
    <n v="88.029239999999987"/>
    <x v="3"/>
  </r>
  <r>
    <s v="AMER"/>
    <s v="NAMER"/>
    <s v="Home Depot"/>
    <n v="1047"/>
    <s v="Retail"/>
    <s v="SMB"/>
    <s v="Support"/>
    <s v="P109IO0IJP"/>
    <n v="7.61"/>
    <n v="1"/>
    <n v="0"/>
    <n v="3.5767000000000002"/>
    <x v="21"/>
    <n v="4.0332999999999997"/>
    <n v="1.2099899999999999"/>
    <x v="1"/>
  </r>
  <r>
    <s v="EMEA"/>
    <s v="UKIR"/>
    <s v="Goldman Sachs Group"/>
    <n v="1042"/>
    <s v="Finance"/>
    <s v="SMB"/>
    <s v="Marketing Suite - Gold"/>
    <s v="9UWDBTCLYB"/>
    <n v="80.58"/>
    <n v="6"/>
    <n v="0"/>
    <n v="22.5624"/>
    <x v="5"/>
    <n v="58.017600000000002"/>
    <n v="17.405280000000001"/>
    <x v="2"/>
  </r>
  <r>
    <s v="APJ"/>
    <s v="ANZ"/>
    <s v="AmerisourceBergen"/>
    <n v="1007"/>
    <s v="Healthcare"/>
    <s v="Strategic"/>
    <s v="SaaS Connector Pack"/>
    <s v="6ORO1A1X9W"/>
    <n v="12.132"/>
    <n v="9"/>
    <n v="0.6"/>
    <n v="-8.4923999999999999"/>
    <x v="6"/>
    <n v="20.624400000000001"/>
    <n v="6.1873200000000006"/>
    <x v="0"/>
  </r>
  <r>
    <s v="EMEA"/>
    <s v="UKIR"/>
    <s v="Goldman Sachs Group"/>
    <n v="1042"/>
    <s v="Finance"/>
    <s v="SMB"/>
    <s v="Data Smasher"/>
    <s v="Y8YB4CS4Q0"/>
    <n v="20.37"/>
    <n v="3"/>
    <n v="0"/>
    <n v="6.9257999999999997"/>
    <x v="22"/>
    <n v="13.4442"/>
    <n v="4.0332600000000003"/>
    <x v="2"/>
  </r>
  <r>
    <s v="APJ"/>
    <s v="JAPN"/>
    <s v="Pemex"/>
    <n v="1058"/>
    <s v="Energy"/>
    <s v="Strategic"/>
    <s v="OneView"/>
    <s v="E0Y2LTGZH5"/>
    <n v="1.6240000000000001"/>
    <n v="2"/>
    <n v="0.8"/>
    <n v="-4.4660000000000002"/>
    <x v="27"/>
    <n v="6.09"/>
    <n v="1.827"/>
    <x v="2"/>
  </r>
  <r>
    <s v="APJ"/>
    <s v="JAPN"/>
    <s v="HonHai Precision Industry"/>
    <n v="1033"/>
    <s v="Tech"/>
    <s v="Strategic"/>
    <s v="Big Ol Database"/>
    <s v="3IGE4YNMM4"/>
    <n v="3059.982"/>
    <n v="3"/>
    <n v="0.4"/>
    <n v="-509.99700000000001"/>
    <x v="30"/>
    <n v="3569.9789999999998"/>
    <n v="1070.9937"/>
    <x v="1"/>
  </r>
  <r>
    <s v="APJ"/>
    <s v="ANZ"/>
    <s v="Lowes"/>
    <n v="1060"/>
    <s v="Retail"/>
    <s v="SMB"/>
    <s v="Site Analytics"/>
    <s v="6VX3RZ4S8W"/>
    <n v="328.22399999999999"/>
    <n v="4"/>
    <n v="0.2"/>
    <n v="28.7196"/>
    <x v="1"/>
    <n v="299.50439999999998"/>
    <n v="89.851319999999987"/>
    <x v="2"/>
  </r>
  <r>
    <s v="AMER"/>
    <s v="NAMER"/>
    <s v="Ford Motor"/>
    <n v="1009"/>
    <s v="Manufacturing"/>
    <s v="SMB"/>
    <s v="Data Smasher"/>
    <s v="6SBXRHTE5J"/>
    <n v="79.900000000000006"/>
    <n v="2"/>
    <n v="0"/>
    <n v="35.155999999999999"/>
    <x v="6"/>
    <n v="44.744"/>
    <n v="13.4232"/>
    <x v="1"/>
  </r>
  <r>
    <s v="EMEA"/>
    <s v="NOR"/>
    <s v="CVS Health"/>
    <n v="1026"/>
    <s v="Retail"/>
    <s v="Strategic"/>
    <s v="ChatBot Plugin"/>
    <s v="1HBFAQQ6H6"/>
    <n v="14.016"/>
    <n v="3"/>
    <n v="0.2"/>
    <n v="4.7304000000000004"/>
    <x v="27"/>
    <n v="9.2855999999999899"/>
    <n v="2.785679999999997"/>
    <x v="2"/>
  </r>
  <r>
    <s v="AMER"/>
    <s v="LATAM"/>
    <s v="Daimler"/>
    <n v="1052"/>
    <s v="Transportation"/>
    <s v="SMB"/>
    <s v="Storage"/>
    <s v="TM6DR3U3SF"/>
    <n v="7.56"/>
    <n v="6"/>
    <n v="0"/>
    <n v="0.3024"/>
    <x v="12"/>
    <n v="7.2576000000000001"/>
    <n v="2.1772800000000001"/>
    <x v="3"/>
  </r>
  <r>
    <s v="AMER"/>
    <s v="LATAM"/>
    <s v="Amazon"/>
    <n v="1004"/>
    <s v="Tech"/>
    <s v="Strategic"/>
    <s v="Marketing Suite - Gold"/>
    <s v="DIXME035AX"/>
    <n v="37.207999999999998"/>
    <n v="1"/>
    <n v="0.2"/>
    <n v="-7.4416000000000002"/>
    <x v="22"/>
    <n v="44.6496"/>
    <n v="13.394879999999999"/>
    <x v="2"/>
  </r>
  <r>
    <s v="AMER"/>
    <s v="NAMER"/>
    <s v="Apple"/>
    <n v="1008"/>
    <s v="Tech"/>
    <s v="Strategic"/>
    <s v="Marketing Suite - Gold"/>
    <s v="NFM77EIVMM"/>
    <n v="725.84"/>
    <n v="4"/>
    <n v="0"/>
    <n v="210.49359999999999"/>
    <x v="22"/>
    <n v="515.34640000000002"/>
    <n v="154.60391999999999"/>
    <x v="2"/>
  </r>
  <r>
    <s v="AMER"/>
    <s v="NAMER"/>
    <s v="AmerisourceBergen"/>
    <n v="1007"/>
    <s v="Healthcare"/>
    <s v="SMB"/>
    <s v="Data Smasher"/>
    <s v="1IW1LLRSFA"/>
    <n v="209.93"/>
    <n v="7"/>
    <n v="0"/>
    <n v="92.369200000000006"/>
    <x v="38"/>
    <n v="117.5608"/>
    <n v="35.268239999999999"/>
    <x v="0"/>
  </r>
  <r>
    <s v="AMER"/>
    <s v="NAMER"/>
    <s v="Lowes"/>
    <n v="1060"/>
    <s v="Retail"/>
    <s v="Strategic"/>
    <s v="Support"/>
    <s v="OWBD6MTETH"/>
    <n v="8.82"/>
    <n v="2"/>
    <n v="0"/>
    <n v="4.0571999999999999"/>
    <x v="15"/>
    <n v="4.7628000000000004"/>
    <n v="1.4288400000000001"/>
    <x v="2"/>
  </r>
  <r>
    <s v="EMEA"/>
    <s v="EU-WEST"/>
    <s v="China National Petroleum"/>
    <n v="1023"/>
    <s v="Energy"/>
    <s v="Strategic"/>
    <s v="Support"/>
    <s v="18M5NJOKYC"/>
    <n v="11.648"/>
    <n v="2"/>
    <n v="0.2"/>
    <n v="4.0768000000000004"/>
    <x v="13"/>
    <n v="7.5711999999999904"/>
    <n v="2.2713599999999969"/>
    <x v="7"/>
  </r>
  <r>
    <s v="APJ"/>
    <s v="JAPN"/>
    <s v="Aetna"/>
    <n v="1002"/>
    <s v="Healthcare"/>
    <s v="SMB"/>
    <s v="ContactMatcher"/>
    <s v="AZ1IDGZU3E"/>
    <n v="2.08"/>
    <n v="5"/>
    <n v="0.8"/>
    <n v="-3.4319999999999999"/>
    <x v="11"/>
    <n v="5.5119999999999996"/>
    <n v="1.6535999999999997"/>
    <x v="1"/>
  </r>
  <r>
    <s v="AMER"/>
    <s v="NAMER"/>
    <s v="ConocoPhillips"/>
    <n v="1024"/>
    <s v="Energy"/>
    <s v="SMB"/>
    <s v="ContactMatcher"/>
    <s v="1HNDUERBWK"/>
    <n v="1038.8399999999999"/>
    <n v="5"/>
    <n v="0.2"/>
    <n v="51.942"/>
    <x v="6"/>
    <n v="986.897999999999"/>
    <n v="296.06939999999969"/>
    <x v="2"/>
  </r>
  <r>
    <s v="EMEA"/>
    <s v="EU-WEST"/>
    <s v="Intel"/>
    <n v="1051"/>
    <s v="Tech"/>
    <s v="SMB"/>
    <s v="Support"/>
    <s v="XR5F045V0G"/>
    <n v="141.76"/>
    <n v="5"/>
    <n v="0.2"/>
    <n v="47.844000000000001"/>
    <x v="11"/>
    <n v="93.915999999999997"/>
    <n v="28.174799999999998"/>
    <x v="1"/>
  </r>
  <r>
    <s v="EMEA"/>
    <s v="EU-WEST"/>
    <s v="Verizon Communications"/>
    <n v="1094"/>
    <s v="Communications"/>
    <s v="Strategic"/>
    <s v="ContactMatcher"/>
    <s v="GL2PRPVWVO"/>
    <n v="254.05799999999999"/>
    <n v="7"/>
    <n v="0.7"/>
    <n v="-169.37200000000001"/>
    <x v="5"/>
    <n v="423.43"/>
    <n v="127.029"/>
    <x v="0"/>
  </r>
  <r>
    <s v="AMER"/>
    <s v="LATAM"/>
    <s v="Siemens"/>
    <n v="1043"/>
    <s v="Manufacturing"/>
    <s v="Enterprise"/>
    <s v="Storage"/>
    <s v="P6JHKIOA7H"/>
    <n v="19.096"/>
    <n v="7"/>
    <n v="0.2"/>
    <n v="6.6836000000000002"/>
    <x v="0"/>
    <n v="12.4124"/>
    <n v="3.7237199999999997"/>
    <x v="2"/>
  </r>
  <r>
    <s v="EMEA"/>
    <s v="EU-EAST"/>
    <s v="Merck"/>
    <n v="1064"/>
    <s v="Healthcare"/>
    <s v="Strategic"/>
    <s v="SaaS Connector Pack"/>
    <s v="113Z30O0UU"/>
    <n v="300.416"/>
    <n v="8"/>
    <n v="0.2"/>
    <n v="78.859200000000001"/>
    <x v="20"/>
    <n v="221.55680000000001"/>
    <n v="66.467039999999997"/>
    <x v="6"/>
  </r>
  <r>
    <s v="AMER"/>
    <s v="LATAM"/>
    <s v="General Motors"/>
    <n v="1041"/>
    <s v="Manufacturing"/>
    <s v="Strategic"/>
    <s v="Support"/>
    <s v="YIPRYNF8EL"/>
    <n v="32.4"/>
    <n v="5"/>
    <n v="0"/>
    <n v="15.552"/>
    <x v="32"/>
    <n v="16.847999999999999"/>
    <n v="5.0543999999999993"/>
    <x v="1"/>
  </r>
  <r>
    <s v="APJ"/>
    <s v="ANZ"/>
    <s v="Allianz"/>
    <n v="1080"/>
    <s v="Finance"/>
    <s v="SMB"/>
    <s v="ContactMatcher"/>
    <s v="1AGNOXULPH"/>
    <n v="219.07499999999999"/>
    <n v="3"/>
    <n v="0.5"/>
    <n v="-131.44499999999999"/>
    <x v="23"/>
    <n v="350.52"/>
    <n v="105.15599999999999"/>
    <x v="1"/>
  </r>
  <r>
    <s v="EMEA"/>
    <s v="UKIR"/>
    <s v="Trafigura Group"/>
    <n v="1100"/>
    <s v="Finance"/>
    <s v="Strategic"/>
    <s v="SaaS Connector Pack"/>
    <s v="Q2IWL99U64"/>
    <n v="26.8"/>
    <n v="2"/>
    <n v="0"/>
    <n v="12.864000000000001"/>
    <x v="33"/>
    <n v="13.936"/>
    <n v="4.1807999999999996"/>
    <x v="1"/>
  </r>
  <r>
    <s v="AMER"/>
    <s v="LATAM"/>
    <s v="Nissan Motor"/>
    <n v="1098"/>
    <s v="Transportation"/>
    <s v="Strategic"/>
    <s v="ChatBot Plugin"/>
    <s v="3HW725HZ6V"/>
    <n v="9.84"/>
    <n v="3"/>
    <n v="0"/>
    <n v="2.8536000000000001"/>
    <x v="20"/>
    <n v="6.9863999999999997"/>
    <n v="2.09592"/>
    <x v="2"/>
  </r>
  <r>
    <s v="AMER"/>
    <s v="LATAM"/>
    <s v="Trafigura Group"/>
    <n v="1100"/>
    <s v="Finance"/>
    <s v="Enterprise"/>
    <s v="ContactMatcher"/>
    <s v="4G8MXMZRYG"/>
    <n v="45.48"/>
    <n v="3"/>
    <n v="0"/>
    <n v="20.9208"/>
    <x v="3"/>
    <n v="24.559199999999901"/>
    <n v="7.3677599999999703"/>
    <x v="1"/>
  </r>
  <r>
    <s v="EMEA"/>
    <s v="EU-WEST"/>
    <s v="Bosch"/>
    <n v="1076"/>
    <s v="Tech"/>
    <s v="SMB"/>
    <s v="ChatBot Plugin"/>
    <s v="NASLM74RTU"/>
    <n v="4.8899999999999997"/>
    <n v="1"/>
    <n v="0"/>
    <n v="2.0049000000000001"/>
    <x v="4"/>
    <n v="2.8850999999999898"/>
    <n v="0.86552999999999691"/>
    <x v="2"/>
  </r>
  <r>
    <s v="EMEA"/>
    <s v="EU-EAST"/>
    <s v="Allianz"/>
    <n v="1080"/>
    <s v="Finance"/>
    <s v="Strategic"/>
    <s v="SaaS Connector Pack"/>
    <s v="T178EITTF1"/>
    <n v="15.135999999999999"/>
    <n v="4"/>
    <n v="0.2"/>
    <n v="3.5948000000000002"/>
    <x v="21"/>
    <n v="11.5412"/>
    <n v="3.4623599999999999"/>
    <x v="1"/>
  </r>
  <r>
    <s v="AMER"/>
    <s v="LATAM"/>
    <s v="HSBC Holdings"/>
    <n v="1070"/>
    <s v="Finance"/>
    <s v="Strategic"/>
    <s v="SaaS Connector Pack"/>
    <s v="W2S8WFPB53"/>
    <n v="87.54"/>
    <n v="3"/>
    <n v="0"/>
    <n v="37.642200000000003"/>
    <x v="30"/>
    <n v="49.897799999999997"/>
    <n v="14.969339999999999"/>
    <x v="0"/>
  </r>
  <r>
    <s v="EMEA"/>
    <s v="EU-WEST"/>
    <s v="Enel"/>
    <n v="1013"/>
    <s v="Energy"/>
    <s v="Strategic"/>
    <s v="Site Analytics"/>
    <s v="OLWR6J56VS"/>
    <n v="178.38399999999999"/>
    <n v="2"/>
    <n v="0.2"/>
    <n v="22.297999999999998"/>
    <x v="9"/>
    <n v="156.08599999999899"/>
    <n v="46.825799999999695"/>
    <x v="0"/>
  </r>
  <r>
    <s v="EMEA"/>
    <s v="EU-WEST"/>
    <s v="AT&amp;T"/>
    <n v="1010"/>
    <s v="Communications"/>
    <s v="Strategic"/>
    <s v="ChatBot Plugin"/>
    <s v="S1F55BUKX3"/>
    <n v="99.135999999999996"/>
    <n v="4"/>
    <n v="0.2"/>
    <n v="8.6744000000000003"/>
    <x v="20"/>
    <n v="90.461599999999905"/>
    <n v="27.138479999999969"/>
    <x v="1"/>
  </r>
  <r>
    <s v="EMEA"/>
    <s v="UKIR"/>
    <s v="Itochu"/>
    <n v="1032"/>
    <s v="Finance"/>
    <s v="Enterprise"/>
    <s v="FinanceHub"/>
    <s v="SGO17QHOV4"/>
    <n v="135.88200000000001"/>
    <n v="1"/>
    <n v="0.1"/>
    <n v="24.1568"/>
    <x v="7"/>
    <n v="111.7252"/>
    <n v="33.517559999999996"/>
    <x v="0"/>
  </r>
  <r>
    <s v="AMER"/>
    <s v="NAMER"/>
    <s v="United Parcel Service"/>
    <n v="1090"/>
    <s v="Transportation"/>
    <s v="Strategic"/>
    <s v="Storage"/>
    <s v="4PDIGIYY3N"/>
    <n v="7.16"/>
    <n v="2"/>
    <n v="0"/>
    <n v="3.58"/>
    <x v="30"/>
    <n v="3.58"/>
    <n v="1.0740000000000001"/>
    <x v="0"/>
  </r>
  <r>
    <s v="AMER"/>
    <s v="NAMER"/>
    <s v="Bosch"/>
    <n v="1076"/>
    <s v="Tech"/>
    <s v="Strategic"/>
    <s v="ContactMatcher"/>
    <s v="VXC511ZPC8"/>
    <n v="251.52"/>
    <n v="6"/>
    <n v="0.2"/>
    <n v="81.744"/>
    <x v="25"/>
    <n v="169.77600000000001"/>
    <n v="50.9328"/>
    <x v="2"/>
  </r>
  <r>
    <s v="EMEA"/>
    <s v="MEA"/>
    <s v="Ford Motor"/>
    <n v="1009"/>
    <s v="Manufacturing"/>
    <s v="Strategic"/>
    <s v="SaaS Connector Pack"/>
    <s v="YPM1YTB9SU"/>
    <n v="15.992000000000001"/>
    <n v="1"/>
    <n v="0.2"/>
    <n v="0.99950000000000006"/>
    <x v="23"/>
    <n v="14.9925"/>
    <n v="4.4977499999999999"/>
    <x v="1"/>
  </r>
  <r>
    <s v="EMEA"/>
    <s v="EU-WEST"/>
    <s v="Pfizer"/>
    <n v="1074"/>
    <s v="Healthcare"/>
    <s v="SMB"/>
    <s v="Site Analytics"/>
    <s v="7HTRYKPD8E"/>
    <n v="290.89800000000002"/>
    <n v="3"/>
    <n v="0.4"/>
    <n v="-67.876199999999997"/>
    <x v="28"/>
    <n v="358.77420000000001"/>
    <n v="107.63226"/>
    <x v="5"/>
  </r>
  <r>
    <s v="EMEA"/>
    <s v="EU-WEST"/>
    <s v="AmerisourceBergen"/>
    <n v="1007"/>
    <s v="Healthcare"/>
    <s v="SMB"/>
    <s v="Site Analytics"/>
    <s v="NX6P4SZJ4D"/>
    <n v="82.8"/>
    <n v="2"/>
    <n v="0.4"/>
    <n v="-20.7"/>
    <x v="25"/>
    <n v="103.5"/>
    <n v="31.049999999999997"/>
    <x v="0"/>
  </r>
  <r>
    <s v="AMER"/>
    <s v="NAMER"/>
    <s v="BNP Paribas"/>
    <n v="1065"/>
    <s v="Finance"/>
    <s v="SMB"/>
    <s v="ContactMatcher"/>
    <s v="R48ZY9KJ1P"/>
    <n v="4.7519999999999998"/>
    <n v="1"/>
    <n v="0.2"/>
    <n v="1.6037999999999999"/>
    <x v="11"/>
    <n v="3.1482000000000001"/>
    <n v="0.94445999999999997"/>
    <x v="3"/>
  </r>
  <r>
    <s v="AMER"/>
    <s v="NAMER"/>
    <s v="Sprint Nextel"/>
    <n v="1081"/>
    <s v="Communications"/>
    <s v="Strategic"/>
    <s v="ContactMatcher"/>
    <s v="QZ930GKLTZ"/>
    <n v="7.7119999999999997"/>
    <n v="2"/>
    <n v="0.2"/>
    <n v="2.7955999999999999"/>
    <x v="39"/>
    <n v="4.9163999999999897"/>
    <n v="1.4749199999999969"/>
    <x v="1"/>
  </r>
  <r>
    <s v="EMEA"/>
    <s v="MEA"/>
    <s v="Target"/>
    <n v="1085"/>
    <s v="Retail"/>
    <s v="SMB"/>
    <s v="Storage"/>
    <s v="5SNZ6SMT9Y"/>
    <n v="4.96"/>
    <n v="4"/>
    <n v="0"/>
    <n v="2.3311999999999999"/>
    <x v="40"/>
    <n v="2.6288"/>
    <n v="0.78864000000000001"/>
    <x v="8"/>
  </r>
  <r>
    <s v="EMEA"/>
    <s v="EU-WEST"/>
    <s v="General Motors"/>
    <n v="1041"/>
    <s v="Manufacturing"/>
    <s v="Strategic"/>
    <s v="ChatBot Plugin"/>
    <s v="6FJY3OGC04"/>
    <n v="17.856000000000002"/>
    <n v="4"/>
    <n v="0.2"/>
    <n v="1.1160000000000001"/>
    <x v="41"/>
    <n v="16.739999999999998"/>
    <n v="5.0219999999999994"/>
    <x v="1"/>
  </r>
  <r>
    <s v="APJ"/>
    <s v="JAPN"/>
    <s v="Chevron"/>
    <n v="1017"/>
    <s v="Energy"/>
    <s v="SMB"/>
    <s v="Marketing Suite - Gold"/>
    <s v="VRM3DBKSGL"/>
    <n v="88.8"/>
    <n v="4"/>
    <n v="0.2"/>
    <n v="-2.2200000000000002"/>
    <x v="14"/>
    <n v="91.02"/>
    <n v="27.305999999999997"/>
    <x v="0"/>
  </r>
  <r>
    <s v="AMER"/>
    <s v="NAMER"/>
    <s v="Walmart"/>
    <n v="1096"/>
    <s v="Retail"/>
    <s v="SMB"/>
    <s v="Site Analytics"/>
    <s v="0GTZU80IUI"/>
    <n v="47.975999999999999"/>
    <n v="3"/>
    <n v="0.2"/>
    <n v="4.7976000000000001"/>
    <x v="27"/>
    <n v="43.178399999999897"/>
    <n v="12.953519999999969"/>
    <x v="1"/>
  </r>
  <r>
    <s v="APJ"/>
    <s v="APAC"/>
    <s v="Tyson Foods"/>
    <n v="1088"/>
    <s v="Consumer Products"/>
    <s v="SMB"/>
    <s v="ChatBot Plugin"/>
    <s v="RDE1SV1I9X"/>
    <n v="7.56"/>
    <n v="3"/>
    <n v="0"/>
    <n v="3.0996000000000001"/>
    <x v="10"/>
    <n v="4.4603999999999999"/>
    <n v="1.33812"/>
    <x v="1"/>
  </r>
  <r>
    <s v="EMEA"/>
    <s v="UKIR"/>
    <s v="Airbus"/>
    <n v="1030"/>
    <s v="Manufacturing"/>
    <s v="Enterprise"/>
    <s v="Data Smasher"/>
    <s v="QQA6BIQIDR"/>
    <n v="6.79"/>
    <n v="1"/>
    <n v="0"/>
    <n v="2.3086000000000002"/>
    <x v="21"/>
    <n v="4.4813999999999998"/>
    <n v="1.3444199999999999"/>
    <x v="2"/>
  </r>
  <r>
    <s v="EMEA"/>
    <s v="UKIR"/>
    <s v="Sysco"/>
    <n v="1084"/>
    <s v="Consumer Products"/>
    <s v="SMB"/>
    <s v="Marketing Suite"/>
    <s v="YBW58615X8"/>
    <n v="388.70400000000001"/>
    <n v="6"/>
    <n v="0.2"/>
    <n v="-4.8587999999999996"/>
    <x v="25"/>
    <n v="393.56279999999998"/>
    <n v="118.06883999999999"/>
    <x v="0"/>
  </r>
  <r>
    <s v="EMEA"/>
    <s v="NOR"/>
    <s v="Samsung Electronics"/>
    <n v="1015"/>
    <s v="Tech"/>
    <s v="Strategic"/>
    <s v="Support"/>
    <s v="I4MRKYQB6X"/>
    <n v="36.24"/>
    <n v="5"/>
    <n v="0.2"/>
    <n v="11.324999999999999"/>
    <x v="25"/>
    <n v="24.914999999999999"/>
    <n v="7.474499999999999"/>
    <x v="1"/>
  </r>
  <r>
    <s v="EMEA"/>
    <s v="NOR"/>
    <s v="Itochu"/>
    <n v="1032"/>
    <s v="Finance"/>
    <s v="Strategic"/>
    <s v="OneView"/>
    <s v="3JS9R2BHCD"/>
    <n v="647.84"/>
    <n v="8"/>
    <n v="0"/>
    <n v="168.4384"/>
    <x v="42"/>
    <n v="479.40159999999997"/>
    <n v="143.82047999999998"/>
    <x v="0"/>
  </r>
  <r>
    <s v="EMEA"/>
    <s v="UKIR"/>
    <s v="Marathon Petroleum"/>
    <n v="1061"/>
    <s v="Energy"/>
    <s v="SMB"/>
    <s v="FinanceHub"/>
    <s v="BI0GW6QRJ7"/>
    <n v="20.7"/>
    <n v="2"/>
    <n v="0"/>
    <n v="9.9359999999999999"/>
    <x v="15"/>
    <n v="10.763999999999999"/>
    <n v="3.2291999999999996"/>
    <x v="1"/>
  </r>
  <r>
    <s v="AMER"/>
    <s v="NAMER"/>
    <s v="Cisco Systems"/>
    <n v="1019"/>
    <s v="Tech"/>
    <s v="SMB"/>
    <s v="Marketing Suite - Gold"/>
    <s v="3F82NCFA64"/>
    <n v="211.96"/>
    <n v="4"/>
    <n v="0"/>
    <n v="8.4784000000000006"/>
    <x v="30"/>
    <n v="203.48159999999999"/>
    <n v="61.044479999999993"/>
    <x v="1"/>
  </r>
  <r>
    <s v="EMEA"/>
    <s v="MEA"/>
    <s v="Amazon"/>
    <n v="1004"/>
    <s v="Tech"/>
    <s v="Strategic"/>
    <s v="ContactMatcher"/>
    <s v="QMC9P8M6BB"/>
    <n v="23.2"/>
    <n v="4"/>
    <n v="0"/>
    <n v="10.44"/>
    <x v="32"/>
    <n v="12.76"/>
    <n v="3.8279999999999998"/>
    <x v="2"/>
  </r>
  <r>
    <s v="APJ"/>
    <s v="JAPN"/>
    <s v="Microsoft"/>
    <n v="1066"/>
    <s v="Tech"/>
    <s v="SMB"/>
    <s v="Support"/>
    <s v="MMJB3P8UDC"/>
    <n v="25.92"/>
    <n v="5"/>
    <n v="0.2"/>
    <n v="9.3960000000000008"/>
    <x v="24"/>
    <n v="16.524000000000001"/>
    <n v="4.9572000000000003"/>
    <x v="4"/>
  </r>
  <r>
    <s v="AMER"/>
    <s v="LATAM"/>
    <s v="BMW"/>
    <n v="1039"/>
    <s v="Manufacturing"/>
    <s v="SMB"/>
    <s v="ContactMatcher"/>
    <s v="2VG1LP736K"/>
    <n v="8.16"/>
    <n v="5"/>
    <n v="0.7"/>
    <n v="-5.7119999999999997"/>
    <x v="39"/>
    <n v="13.872"/>
    <n v="4.1616"/>
    <x v="2"/>
  </r>
  <r>
    <s v="APJ"/>
    <s v="ANZ"/>
    <s v="Goldman Sachs Group"/>
    <n v="1042"/>
    <s v="Finance"/>
    <s v="Strategic"/>
    <s v="Support"/>
    <s v="OSERJ59134"/>
    <n v="99.135999999999996"/>
    <n v="4"/>
    <n v="0.2"/>
    <n v="30.98"/>
    <x v="21"/>
    <n v="68.155999999999906"/>
    <n v="20.446799999999971"/>
    <x v="2"/>
  </r>
  <r>
    <s v="APJ"/>
    <s v="APAC"/>
    <s v="Sony"/>
    <n v="1028"/>
    <s v="Tech"/>
    <s v="Strategic"/>
    <s v="ContactMatcher"/>
    <s v="87B5QVNTI8"/>
    <n v="1488.424"/>
    <n v="7"/>
    <n v="0.3"/>
    <n v="-297.6848"/>
    <x v="43"/>
    <n v="1786.1088"/>
    <n v="535.83263999999997"/>
    <x v="3"/>
  </r>
  <r>
    <s v="APJ"/>
    <s v="JAPN"/>
    <s v="Sony"/>
    <n v="1028"/>
    <s v="Tech"/>
    <s v="SMB"/>
    <s v="OneView"/>
    <s v="TOYHR6HJS6"/>
    <n v="8.6519999999999992"/>
    <n v="3"/>
    <n v="0.8"/>
    <n v="-20.3322"/>
    <x v="19"/>
    <n v="28.984200000000001"/>
    <n v="8.6952599999999993"/>
    <x v="3"/>
  </r>
  <r>
    <s v="AMER"/>
    <s v="NAMER"/>
    <s v="Allianz"/>
    <n v="1080"/>
    <s v="Finance"/>
    <s v="Strategic"/>
    <s v="Support"/>
    <s v="E7HOFXP1IA"/>
    <n v="50.96"/>
    <n v="7"/>
    <n v="0"/>
    <n v="25.48"/>
    <x v="32"/>
    <n v="25.48"/>
    <n v="7.6440000000000001"/>
    <x v="1"/>
  </r>
  <r>
    <s v="AMER"/>
    <s v="LATAM"/>
    <s v="Intel"/>
    <n v="1051"/>
    <s v="Tech"/>
    <s v="Strategic"/>
    <s v="Data Smasher"/>
    <s v="AW1AJHYDDW"/>
    <n v="41.9"/>
    <n v="2"/>
    <n v="0"/>
    <n v="8.7989999999999995"/>
    <x v="40"/>
    <n v="33.100999999999999"/>
    <n v="9.930299999999999"/>
    <x v="1"/>
  </r>
  <r>
    <s v="EMEA"/>
    <s v="EU-WEST"/>
    <s v="Verizon Communications"/>
    <n v="1094"/>
    <s v="Communications"/>
    <s v="SMB"/>
    <s v="ContactMatcher"/>
    <s v="IM11OP4VYJ"/>
    <n v="375.45749999999998"/>
    <n v="3"/>
    <n v="0.45"/>
    <n v="-157.0095"/>
    <x v="6"/>
    <n v="532.46699999999998"/>
    <n v="159.74009999999998"/>
    <x v="0"/>
  </r>
  <r>
    <s v="EMEA"/>
    <s v="EU-WEST"/>
    <s v="AT&amp;T"/>
    <n v="1010"/>
    <s v="Communications"/>
    <s v="Strategic"/>
    <s v="Big Ol Database"/>
    <s v="UZ6PG1RRUH"/>
    <n v="482.34"/>
    <n v="4"/>
    <n v="0.7"/>
    <n v="-337.63799999999998"/>
    <x v="14"/>
    <n v="819.97799999999995"/>
    <n v="245.99339999999998"/>
    <x v="1"/>
  </r>
  <r>
    <s v="AMER"/>
    <s v="LATAM"/>
    <s v="Volkswagen"/>
    <n v="1046"/>
    <s v="Manufacturing"/>
    <s v="SMB"/>
    <s v="ChatBot Plugin"/>
    <s v="53JY1OWYNH"/>
    <n v="2.6240000000000001"/>
    <n v="1"/>
    <n v="0.2"/>
    <n v="0.4264"/>
    <x v="7"/>
    <n v="2.1976"/>
    <n v="0.65927999999999998"/>
    <x v="0"/>
  </r>
  <r>
    <s v="EMEA"/>
    <s v="UKIR"/>
    <s v="Boeing"/>
    <n v="1014"/>
    <s v="Manufacturing"/>
    <s v="SMB"/>
    <s v="ContactMatcher"/>
    <s v="4KQUV8K3FS"/>
    <n v="23.36"/>
    <n v="4"/>
    <n v="0.2"/>
    <n v="7.8840000000000003"/>
    <x v="22"/>
    <n v="15.4759999999999"/>
    <n v="4.6427999999999701"/>
    <x v="2"/>
  </r>
  <r>
    <s v="AMER"/>
    <s v="NAMER"/>
    <s v="UnitedHealth Group"/>
    <n v="1092"/>
    <s v="Healthcare"/>
    <s v="SMB"/>
    <s v="Site Analytics"/>
    <s v="53XQXZG6U7"/>
    <n v="246.38399999999999"/>
    <n v="2"/>
    <n v="0.2"/>
    <n v="27.7182"/>
    <x v="30"/>
    <n v="218.66579999999999"/>
    <n v="65.599739999999997"/>
    <x v="0"/>
  </r>
  <r>
    <s v="APJ"/>
    <s v="ANZ"/>
    <s v="Mitsubishi"/>
    <n v="1050"/>
    <s v="Manufacturing"/>
    <s v="Strategic"/>
    <s v="ContactMatcher"/>
    <s v="SYC68VXSB8"/>
    <n v="12.462"/>
    <n v="3"/>
    <n v="0.8"/>
    <n v="-20.5623"/>
    <x v="3"/>
    <n v="33.024299999999997"/>
    <n v="9.9072899999999979"/>
    <x v="2"/>
  </r>
  <r>
    <s v="EMEA"/>
    <s v="EU-EAST"/>
    <s v="Exxon Mobil"/>
    <n v="1034"/>
    <s v="Energy"/>
    <s v="Enterprise"/>
    <s v="ContactMatcher"/>
    <s v="41WBNN4Q1R"/>
    <n v="75.792000000000002"/>
    <n v="3"/>
    <n v="0.2"/>
    <n v="25.579799999999999"/>
    <x v="10"/>
    <n v="50.212200000000003"/>
    <n v="15.06366"/>
    <x v="2"/>
  </r>
  <r>
    <s v="EMEA"/>
    <s v="NOR"/>
    <s v="American Express"/>
    <n v="1005"/>
    <s v="Finance"/>
    <s v="Strategic"/>
    <s v="Marketing Suite - Gold"/>
    <s v="00LFY78U4K"/>
    <n v="49.96"/>
    <n v="2"/>
    <n v="0"/>
    <n v="9.4923999999999999"/>
    <x v="13"/>
    <n v="40.467599999999997"/>
    <n v="12.140279999999999"/>
    <x v="1"/>
  </r>
  <r>
    <s v="AMER"/>
    <s v="LATAM"/>
    <s v="Pfizer"/>
    <n v="1074"/>
    <s v="Healthcare"/>
    <s v="Enterprise"/>
    <s v="Support"/>
    <s v="Z1819VGIQS"/>
    <n v="70.12"/>
    <n v="4"/>
    <n v="0"/>
    <n v="21.036000000000001"/>
    <x v="2"/>
    <n v="49.084000000000003"/>
    <n v="14.725200000000001"/>
    <x v="5"/>
  </r>
  <r>
    <s v="APJ"/>
    <s v="JAPN"/>
    <s v="Bank of America Corp."/>
    <n v="1011"/>
    <s v="Finance"/>
    <s v="SMB"/>
    <s v="Marketing Suite - Gold"/>
    <s v="R2VX8XJ1PM"/>
    <n v="35.951999999999998"/>
    <n v="3"/>
    <n v="0.2"/>
    <n v="3.5952000000000002"/>
    <x v="21"/>
    <n v="32.3568"/>
    <n v="9.7070399999999992"/>
    <x v="6"/>
  </r>
  <r>
    <s v="EMEA"/>
    <s v="EU-WEST"/>
    <s v="Bosch"/>
    <n v="1076"/>
    <s v="Tech"/>
    <s v="SMB"/>
    <s v="Support"/>
    <s v="JVCY2WXTGA"/>
    <n v="9.5679999999999996"/>
    <n v="2"/>
    <n v="0.2"/>
    <n v="3.4683999999999999"/>
    <x v="20"/>
    <n v="6.0995999999999997"/>
    <n v="1.8298799999999997"/>
    <x v="2"/>
  </r>
  <r>
    <s v="EMEA"/>
    <s v="NOR"/>
    <s v="Engie"/>
    <n v="1062"/>
    <s v="Energy"/>
    <s v="Strategic"/>
    <s v="ChatBot Plugin"/>
    <s v="V0X8WESW8Y"/>
    <n v="39.072000000000003"/>
    <n v="6"/>
    <n v="0.2"/>
    <n v="9.7680000000000007"/>
    <x v="41"/>
    <n v="29.303999999999998"/>
    <n v="8.7911999999999999"/>
    <x v="2"/>
  </r>
  <r>
    <s v="EMEA"/>
    <s v="UKIR"/>
    <s v="J.P. Morgan Chase &amp; Co."/>
    <n v="1054"/>
    <s v="Finance"/>
    <s v="SMB"/>
    <s v="OneView"/>
    <s v="V5LQIDE4DG"/>
    <n v="35.909999999999997"/>
    <n v="3"/>
    <n v="0"/>
    <n v="9.6957000000000004"/>
    <x v="22"/>
    <n v="26.214299999999898"/>
    <n v="7.8642899999999694"/>
    <x v="5"/>
  </r>
  <r>
    <s v="AMER"/>
    <s v="NAMER"/>
    <s v="Amazon"/>
    <n v="1004"/>
    <s v="Tech"/>
    <s v="SMB"/>
    <s v="Data Smasher"/>
    <s v="I6P8Z71G7J"/>
    <n v="179.95"/>
    <n v="5"/>
    <n v="0"/>
    <n v="37.789499999999997"/>
    <x v="22"/>
    <n v="142.16049999999899"/>
    <n v="42.648149999999696"/>
    <x v="2"/>
  </r>
  <r>
    <s v="AMER"/>
    <s v="NAMER"/>
    <s v="Bank of America Corp."/>
    <n v="1011"/>
    <s v="Finance"/>
    <s v="Strategic"/>
    <s v="Support"/>
    <s v="UR1AX0IZI4"/>
    <n v="139.86000000000001"/>
    <n v="7"/>
    <n v="0"/>
    <n v="65.734200000000001"/>
    <x v="23"/>
    <n v="74.125799999999998"/>
    <n v="22.237739999999999"/>
    <x v="6"/>
  </r>
  <r>
    <s v="AMER"/>
    <s v="NAMER"/>
    <s v="UnitedHealth Group"/>
    <n v="1092"/>
    <s v="Healthcare"/>
    <s v="SMB"/>
    <s v="ChatBot Plugin"/>
    <s v="2VIZFLU44N"/>
    <n v="95.92"/>
    <n v="8"/>
    <n v="0"/>
    <n v="25.898399999999999"/>
    <x v="27"/>
    <n v="70.021600000000007"/>
    <n v="21.00648"/>
    <x v="0"/>
  </r>
  <r>
    <s v="AMER"/>
    <s v="NAMER"/>
    <s v="American Express"/>
    <n v="1005"/>
    <s v="Finance"/>
    <s v="SMB"/>
    <s v="FinanceHub"/>
    <s v="6XMMHLB1N8"/>
    <n v="383.8"/>
    <n v="5"/>
    <n v="0.2"/>
    <n v="38.380000000000003"/>
    <x v="25"/>
    <n v="345.42"/>
    <n v="103.626"/>
    <x v="1"/>
  </r>
  <r>
    <s v="EMEA"/>
    <s v="UKIR"/>
    <s v="Itochu"/>
    <n v="1032"/>
    <s v="Finance"/>
    <s v="Strategic"/>
    <s v="Support"/>
    <s v="J3L0XC6JPU"/>
    <n v="5.78"/>
    <n v="1"/>
    <n v="0"/>
    <n v="2.8321999999999998"/>
    <x v="23"/>
    <n v="2.9478"/>
    <n v="0.88434000000000001"/>
    <x v="0"/>
  </r>
  <r>
    <s v="AMER"/>
    <s v="NAMER"/>
    <s v="AT&amp;T"/>
    <n v="1010"/>
    <s v="Communications"/>
    <s v="Strategic"/>
    <s v="ChatBot Plugin"/>
    <s v="3WM2J8GCTM"/>
    <n v="9.32"/>
    <n v="4"/>
    <n v="0"/>
    <n v="2.7027999999999999"/>
    <x v="42"/>
    <n v="6.6172000000000004"/>
    <n v="1.98516"/>
    <x v="1"/>
  </r>
  <r>
    <s v="EMEA"/>
    <s v="EU-EAST"/>
    <s v="Oracle"/>
    <n v="1072"/>
    <s v="Tech"/>
    <s v="SMB"/>
    <s v="Data Smasher"/>
    <s v="4QP8UX0WST"/>
    <n v="196.75200000000001"/>
    <n v="6"/>
    <n v="0.2"/>
    <n v="56.566200000000002"/>
    <x v="3"/>
    <n v="140.1858"/>
    <n v="42.05574"/>
    <x v="6"/>
  </r>
  <r>
    <s v="APJ"/>
    <s v="APAC"/>
    <s v="Comcast"/>
    <n v="1022"/>
    <s v="Communications"/>
    <s v="Strategic"/>
    <s v="SaaS Connector Pack"/>
    <s v="FYIW4EU3XM"/>
    <n v="56.56"/>
    <n v="4"/>
    <n v="0"/>
    <n v="14.7056"/>
    <x v="13"/>
    <n v="41.854399999999998"/>
    <n v="12.556319999999999"/>
    <x v="1"/>
  </r>
  <r>
    <s v="EMEA"/>
    <s v="EU-EAST"/>
    <s v="Walgreens"/>
    <n v="1095"/>
    <s v="Retail"/>
    <s v="SMB"/>
    <s v="FinanceHub"/>
    <s v="HOMM5C3XFL"/>
    <n v="866.4"/>
    <n v="4"/>
    <n v="0"/>
    <n v="225.26400000000001"/>
    <x v="43"/>
    <n v="641.13599999999997"/>
    <n v="192.34079999999997"/>
    <x v="0"/>
  </r>
  <r>
    <s v="AMER"/>
    <s v="LATAM"/>
    <s v="Tesco"/>
    <n v="1059"/>
    <s v="Retail"/>
    <s v="Strategic"/>
    <s v="SaaS Connector Pack"/>
    <s v="MM4ZOET6ST"/>
    <n v="28.4"/>
    <n v="2"/>
    <n v="0"/>
    <n v="11.076000000000001"/>
    <x v="23"/>
    <n v="17.323999999999899"/>
    <n v="5.1971999999999694"/>
    <x v="7"/>
  </r>
  <r>
    <s v="EMEA"/>
    <s v="UKIR"/>
    <s v="BMW"/>
    <n v="1039"/>
    <s v="Manufacturing"/>
    <s v="Enterprise"/>
    <s v="Big Ol Database"/>
    <s v="UOO7AR29D5"/>
    <n v="69.989999999999995"/>
    <n v="1"/>
    <n v="0"/>
    <n v="30.095700000000001"/>
    <x v="30"/>
    <n v="39.894299999999902"/>
    <n v="11.968289999999969"/>
    <x v="2"/>
  </r>
  <r>
    <s v="APJ"/>
    <s v="JAPN"/>
    <s v="Phillips 66"/>
    <n v="1056"/>
    <s v="Energy"/>
    <s v="Strategic"/>
    <s v="ChatBot Plugin"/>
    <s v="FA0XNCPJKF"/>
    <n v="6.6719999999999997"/>
    <n v="6"/>
    <n v="0.2"/>
    <n v="0.50039999999999996"/>
    <x v="13"/>
    <n v="6.1715999999999998"/>
    <n v="1.8514799999999998"/>
    <x v="1"/>
  </r>
  <r>
    <s v="EMEA"/>
    <s v="NOR"/>
    <s v="Lowes"/>
    <n v="1060"/>
    <s v="Retail"/>
    <s v="Enterprise"/>
    <s v="ContactMatcher"/>
    <s v="X8MNO7G6RT"/>
    <n v="189.58799999999999"/>
    <n v="2"/>
    <n v="0.7"/>
    <n v="-145.35079999999999"/>
    <x v="25"/>
    <n v="334.93880000000001"/>
    <n v="100.48164"/>
    <x v="2"/>
  </r>
  <r>
    <s v="APJ"/>
    <s v="APAC"/>
    <s v="American Express"/>
    <n v="1005"/>
    <s v="Finance"/>
    <s v="SMB"/>
    <s v="Marketing Suite - Gold"/>
    <s v="3XZV8DABB4"/>
    <n v="714.3"/>
    <n v="5"/>
    <n v="0"/>
    <n v="207.14699999999999"/>
    <x v="1"/>
    <n v="507.152999999999"/>
    <n v="152.1458999999997"/>
    <x v="1"/>
  </r>
  <r>
    <s v="EMEA"/>
    <s v="EU-WEST"/>
    <s v="CVS Health"/>
    <n v="1026"/>
    <s v="Retail"/>
    <s v="SMB"/>
    <s v="ContactMatcher"/>
    <s v="T755MPWHPG"/>
    <n v="4.8120000000000003"/>
    <n v="2"/>
    <n v="0.7"/>
    <n v="-3.6892"/>
    <x v="20"/>
    <n v="8.5012000000000008"/>
    <n v="2.55036"/>
    <x v="2"/>
  </r>
  <r>
    <s v="APJ"/>
    <s v="ANZ"/>
    <s v="Kroger"/>
    <n v="1057"/>
    <s v="Retail"/>
    <s v="Enterprise"/>
    <s v="Big Ol Database"/>
    <s v="0B4JI38WQZ"/>
    <n v="1007.979"/>
    <n v="3"/>
    <n v="0.3"/>
    <n v="43.199100000000001"/>
    <x v="1"/>
    <n v="964.7799"/>
    <n v="289.43396999999999"/>
    <x v="2"/>
  </r>
  <r>
    <s v="APJ"/>
    <s v="JAPN"/>
    <s v="American Express"/>
    <n v="1005"/>
    <s v="Finance"/>
    <s v="Strategic"/>
    <s v="Support"/>
    <s v="TRE1MH4COF"/>
    <n v="31.872"/>
    <n v="8"/>
    <n v="0.2"/>
    <n v="11.553599999999999"/>
    <x v="15"/>
    <n v="20.3184"/>
    <n v="6.0955199999999996"/>
    <x v="1"/>
  </r>
  <r>
    <s v="EMEA"/>
    <s v="UKIR"/>
    <s v="Prudential Financial"/>
    <n v="1078"/>
    <s v="Finance"/>
    <s v="Strategic"/>
    <s v="FinanceHub"/>
    <s v="FFFJJIQH8S"/>
    <n v="207.846"/>
    <n v="3"/>
    <n v="0.1"/>
    <n v="2.3094000000000001"/>
    <x v="44"/>
    <n v="205.53659999999999"/>
    <n v="61.660979999999995"/>
    <x v="2"/>
  </r>
  <r>
    <s v="AMER"/>
    <s v="LATAM"/>
    <s v="Toyota Motor"/>
    <n v="1087"/>
    <s v="Manufacturing"/>
    <s v="SMB"/>
    <s v="SaaS Connector Pack"/>
    <s v="I28N4L8T94"/>
    <n v="12.22"/>
    <n v="1"/>
    <n v="0"/>
    <n v="3.6659999999999999"/>
    <x v="21"/>
    <n v="8.5540000000000003"/>
    <n v="2.5661999999999998"/>
    <x v="6"/>
  </r>
  <r>
    <s v="APJ"/>
    <s v="IND"/>
    <s v="Nissan Motor"/>
    <n v="1098"/>
    <s v="Transportation"/>
    <s v="SMB"/>
    <s v="SaaS Connector Pack"/>
    <s v="QJF7UWA715"/>
    <n v="2.91"/>
    <n v="1"/>
    <n v="0"/>
    <n v="1.3676999999999999"/>
    <x v="42"/>
    <n v="1.5423"/>
    <n v="0.46268999999999999"/>
    <x v="2"/>
  </r>
  <r>
    <s v="EMEA"/>
    <s v="UKIR"/>
    <s v="Mondelez International"/>
    <n v="1067"/>
    <s v="Consumer Products"/>
    <s v="SMB"/>
    <s v="ChatBot Plugin"/>
    <s v="X5VYSL8RPS"/>
    <n v="59.52"/>
    <n v="3"/>
    <n v="0"/>
    <n v="15.475199999999999"/>
    <x v="25"/>
    <n v="44.044800000000002"/>
    <n v="13.21344"/>
    <x v="0"/>
  </r>
  <r>
    <s v="AMER"/>
    <s v="LATAM"/>
    <s v="Verizon Communications"/>
    <n v="1094"/>
    <s v="Communications"/>
    <s v="Strategic"/>
    <s v="ContactMatcher"/>
    <s v="P0L5R98TF2"/>
    <n v="284.36399999999998"/>
    <n v="2"/>
    <n v="0.4"/>
    <n v="-75.830399999999997"/>
    <x v="13"/>
    <n v="360.19439999999997"/>
    <n v="108.05831999999999"/>
    <x v="0"/>
  </r>
  <r>
    <s v="APJ"/>
    <s v="APAC"/>
    <s v="Phillips 66"/>
    <n v="1056"/>
    <s v="Energy"/>
    <s v="Strategic"/>
    <s v="Data Smasher"/>
    <s v="7H0O1X5S1R"/>
    <n v="63.88"/>
    <n v="4"/>
    <n v="0"/>
    <n v="24.9132"/>
    <x v="5"/>
    <n v="38.966799999999999"/>
    <n v="11.69004"/>
    <x v="1"/>
  </r>
  <r>
    <s v="AMER"/>
    <s v="NAMER"/>
    <s v="Anthem"/>
    <n v="1029"/>
    <s v="Healthcare"/>
    <s v="SMB"/>
    <s v="FinanceHub"/>
    <s v="S46B8II7DP"/>
    <n v="129.56800000000001"/>
    <n v="2"/>
    <n v="0.2"/>
    <n v="-24.294"/>
    <x v="45"/>
    <n v="153.86199999999999"/>
    <n v="46.1586"/>
    <x v="2"/>
  </r>
  <r>
    <s v="APJ"/>
    <s v="ANZ"/>
    <s v="Walgreens"/>
    <n v="1095"/>
    <s v="Retail"/>
    <s v="SMB"/>
    <s v="FinanceHub"/>
    <s v="WFOUQWH7NC"/>
    <n v="747.55799999999999"/>
    <n v="3"/>
    <n v="0.3"/>
    <n v="-96.114599999999996"/>
    <x v="21"/>
    <n v="843.67259999999999"/>
    <n v="253.10177999999999"/>
    <x v="0"/>
  </r>
  <r>
    <s v="AMER"/>
    <s v="NAMER"/>
    <s v="Morgan Stanley"/>
    <n v="1068"/>
    <s v="Finance"/>
    <s v="SMB"/>
    <s v="OneView"/>
    <s v="O1OCMFCX2E"/>
    <n v="103.92"/>
    <n v="4"/>
    <n v="0"/>
    <n v="36.372"/>
    <x v="14"/>
    <n v="67.548000000000002"/>
    <n v="20.264399999999998"/>
    <x v="2"/>
  </r>
  <r>
    <s v="AMER"/>
    <s v="LATAM"/>
    <s v="Itochu"/>
    <n v="1032"/>
    <s v="Finance"/>
    <s v="Enterprise"/>
    <s v="SaaS Connector Pack"/>
    <s v="HATW4IWMKQ"/>
    <n v="23.56"/>
    <n v="5"/>
    <n v="0.2"/>
    <n v="7.0679999999999996"/>
    <x v="25"/>
    <n v="16.491999999999901"/>
    <n v="4.9475999999999702"/>
    <x v="0"/>
  </r>
  <r>
    <s v="APJ"/>
    <s v="ANZ"/>
    <s v="Exxon Mobil"/>
    <n v="1034"/>
    <s v="Energy"/>
    <s v="Enterprise"/>
    <s v="SaaS Connector Pack"/>
    <s v="BJ5FKY562X"/>
    <n v="254.744"/>
    <n v="7"/>
    <n v="0.6"/>
    <n v="-312.06139999999999"/>
    <x v="26"/>
    <n v="566.80539999999996"/>
    <n v="170.04161999999999"/>
    <x v="2"/>
  </r>
  <r>
    <s v="APJ"/>
    <s v="JAPN"/>
    <s v="Wells Fargo"/>
    <n v="1099"/>
    <s v="Finance"/>
    <s v="Strategic"/>
    <s v="Marketing Suite"/>
    <s v="MEO9WRJISD"/>
    <n v="205.33279999999999"/>
    <n v="2"/>
    <n v="0.32"/>
    <n v="-36.235199999999999"/>
    <x v="4"/>
    <n v="241.56799999999899"/>
    <n v="72.4703999999997"/>
    <x v="2"/>
  </r>
  <r>
    <s v="APJ"/>
    <s v="ANZ"/>
    <s v="Goldman Sachs Group"/>
    <n v="1042"/>
    <s v="Finance"/>
    <s v="SMB"/>
    <s v="ContactMatcher"/>
    <s v="G24D8NSIS5"/>
    <n v="4.7880000000000003"/>
    <n v="3"/>
    <n v="0.8"/>
    <n v="-7.9001999999999999"/>
    <x v="5"/>
    <n v="12.6882"/>
    <n v="3.80646"/>
    <x v="2"/>
  </r>
  <r>
    <s v="EMEA"/>
    <s v="UKIR"/>
    <s v="General Motors"/>
    <n v="1041"/>
    <s v="Manufacturing"/>
    <s v="Strategic"/>
    <s v="Support"/>
    <s v="1UQRFN6NJF"/>
    <n v="55.48"/>
    <n v="1"/>
    <n v="0"/>
    <n v="26.630400000000002"/>
    <x v="14"/>
    <n v="28.849599999999899"/>
    <n v="8.6548799999999702"/>
    <x v="1"/>
  </r>
  <r>
    <s v="AMER"/>
    <s v="NAMER"/>
    <s v="UnitedHealth Group"/>
    <n v="1092"/>
    <s v="Healthcare"/>
    <s v="SMB"/>
    <s v="Marketing Suite - Gold"/>
    <s v="HVTQST31SQ"/>
    <n v="340.92"/>
    <n v="3"/>
    <n v="0"/>
    <n v="3.4091999999999998"/>
    <x v="7"/>
    <n v="337.51080000000002"/>
    <n v="101.25324000000001"/>
    <x v="0"/>
  </r>
  <r>
    <s v="AMER"/>
    <s v="NAMER"/>
    <s v="Apple"/>
    <n v="1008"/>
    <s v="Tech"/>
    <s v="Strategic"/>
    <s v="Site Analytics"/>
    <s v="YIE0GEFRD7"/>
    <n v="95.76"/>
    <n v="6"/>
    <n v="0.2"/>
    <n v="7.1820000000000004"/>
    <x v="16"/>
    <n v="88.578000000000003"/>
    <n v="26.573399999999999"/>
    <x v="2"/>
  </r>
  <r>
    <s v="EMEA"/>
    <s v="UKIR"/>
    <s v="Nestle"/>
    <n v="1089"/>
    <s v="Consumer Products"/>
    <s v="SMB"/>
    <s v="SaaS Connector Pack"/>
    <s v="3RCQJV7NDU"/>
    <n v="40.200000000000003"/>
    <n v="3"/>
    <n v="0"/>
    <n v="19.295999999999999"/>
    <x v="32"/>
    <n v="20.904"/>
    <n v="6.2711999999999994"/>
    <x v="2"/>
  </r>
  <r>
    <s v="EMEA"/>
    <s v="UKIR"/>
    <s v="Daimler"/>
    <n v="1052"/>
    <s v="Transportation"/>
    <s v="Strategic"/>
    <s v="ChatBot Plugin"/>
    <s v="8TZPM6WZVP"/>
    <n v="14.7"/>
    <n v="5"/>
    <n v="0"/>
    <n v="6.6150000000000002"/>
    <x v="1"/>
    <n v="8.0849999999999902"/>
    <n v="2.4254999999999969"/>
    <x v="3"/>
  </r>
  <r>
    <s v="AMER"/>
    <s v="NAMER"/>
    <s v="Prudential Financial"/>
    <n v="1078"/>
    <s v="Finance"/>
    <s v="SMB"/>
    <s v="Data Smasher"/>
    <s v="47ZPTGTX5P"/>
    <n v="9.09"/>
    <n v="3"/>
    <n v="0"/>
    <n v="1.9089"/>
    <x v="18"/>
    <n v="7.1810999999999998"/>
    <n v="2.1543299999999999"/>
    <x v="2"/>
  </r>
  <r>
    <s v="EMEA"/>
    <s v="UKIR"/>
    <s v="State Farm Insurance Cos."/>
    <n v="1082"/>
    <s v="Finance"/>
    <s v="SMB"/>
    <s v="ChatBot Plugin"/>
    <s v="U7VC6ULA7B"/>
    <n v="5.96"/>
    <n v="2"/>
    <n v="0"/>
    <n v="1.6688000000000001"/>
    <x v="39"/>
    <n v="4.2911999999999999"/>
    <n v="1.2873599999999998"/>
    <x v="8"/>
  </r>
  <r>
    <s v="AMER"/>
    <s v="NAMER"/>
    <s v="Sony"/>
    <n v="1028"/>
    <s v="Tech"/>
    <s v="Enterprise"/>
    <s v="FinanceHub"/>
    <s v="NQ8BD6TLCM"/>
    <n v="29.6"/>
    <n v="2"/>
    <n v="0"/>
    <n v="14.8"/>
    <x v="27"/>
    <n v="14.8"/>
    <n v="4.4400000000000004"/>
    <x v="3"/>
  </r>
  <r>
    <s v="APJ"/>
    <s v="ANZ"/>
    <s v="Chevron"/>
    <n v="1017"/>
    <s v="Energy"/>
    <s v="SMB"/>
    <s v="Site Analytics"/>
    <s v="CCMVNRNK50"/>
    <n v="2735.9520000000002"/>
    <n v="6"/>
    <n v="0.2"/>
    <n v="341.99400000000003"/>
    <x v="18"/>
    <n v="2393.9580000000001"/>
    <n v="718.18740000000003"/>
    <x v="0"/>
  </r>
  <r>
    <s v="APJ"/>
    <s v="JAPN"/>
    <s v="Pemex"/>
    <n v="1058"/>
    <s v="Energy"/>
    <s v="Enterprise"/>
    <s v="Site Analytics"/>
    <s v="8TQCC0Z4YO"/>
    <n v="7.992"/>
    <n v="1"/>
    <n v="0.2"/>
    <n v="0.59940000000000004"/>
    <x v="3"/>
    <n v="7.3925999999999998"/>
    <n v="2.2177799999999999"/>
    <x v="2"/>
  </r>
  <r>
    <s v="EMEA"/>
    <s v="UKIR"/>
    <s v="Oracle"/>
    <n v="1072"/>
    <s v="Tech"/>
    <s v="SMB"/>
    <s v="Marketing Suite - Gold"/>
    <s v="2WIY14V8BC"/>
    <n v="449.15"/>
    <n v="5"/>
    <n v="0"/>
    <n v="8.9830000000000005"/>
    <x v="30"/>
    <n v="440.16699999999997"/>
    <n v="132.05009999999999"/>
    <x v="6"/>
  </r>
  <r>
    <s v="AMER"/>
    <s v="NAMER"/>
    <s v="Tesco"/>
    <n v="1059"/>
    <s v="Retail"/>
    <s v="SMB"/>
    <s v="Data Smasher"/>
    <s v="0ZKC0GWMNX"/>
    <n v="93.98"/>
    <n v="2"/>
    <n v="0"/>
    <n v="13.1572"/>
    <x v="35"/>
    <n v="80.822800000000001"/>
    <n v="24.246839999999999"/>
    <x v="7"/>
  </r>
  <r>
    <s v="EMEA"/>
    <s v="MEA"/>
    <s v="Morgan Stanley"/>
    <n v="1068"/>
    <s v="Finance"/>
    <s v="SMB"/>
    <s v="ContactMatcher"/>
    <s v="NUJDTTEZ8T"/>
    <n v="189.88200000000001"/>
    <n v="3"/>
    <n v="0.4"/>
    <n v="-94.941000000000003"/>
    <x v="17"/>
    <n v="284.82299999999998"/>
    <n v="85.446899999999985"/>
    <x v="2"/>
  </r>
  <r>
    <s v="EMEA"/>
    <s v="MEA"/>
    <s v="Nestle"/>
    <n v="1089"/>
    <s v="Consumer Products"/>
    <s v="SMB"/>
    <s v="SaaS Connector Pack - Gold"/>
    <s v="URZ602GJX6"/>
    <n v="105.42"/>
    <n v="2"/>
    <n v="0"/>
    <n v="51.655799999999999"/>
    <x v="14"/>
    <n v="53.764200000000002"/>
    <n v="16.129259999999999"/>
    <x v="2"/>
  </r>
  <r>
    <s v="AMER"/>
    <s v="NAMER"/>
    <s v="Anthem"/>
    <n v="1029"/>
    <s v="Healthcare"/>
    <s v="SMB"/>
    <s v="ContactMatcher"/>
    <s v="4A3GSMDJQK"/>
    <n v="119.616"/>
    <n v="8"/>
    <n v="0.2"/>
    <n v="40.370399999999997"/>
    <x v="16"/>
    <n v="79.245599999999996"/>
    <n v="23.773679999999999"/>
    <x v="2"/>
  </r>
  <r>
    <s v="EMEA"/>
    <s v="EU-EAST"/>
    <s v="Petrobras"/>
    <n v="1018"/>
    <s v="Energy"/>
    <s v="Strategic"/>
    <s v="ContactMatcher"/>
    <s v="RA8QN3SS38"/>
    <n v="22.62"/>
    <n v="2"/>
    <n v="0.7"/>
    <n v="-15.08"/>
    <x v="35"/>
    <n v="37.700000000000003"/>
    <n v="11.31"/>
    <x v="6"/>
  </r>
  <r>
    <s v="EMEA"/>
    <s v="UKIR"/>
    <s v="Verizon Communications"/>
    <n v="1094"/>
    <s v="Communications"/>
    <s v="Strategic"/>
    <s v="ContactMatcher"/>
    <s v="2LJ66EEG8O"/>
    <n v="15.92"/>
    <n v="5"/>
    <n v="0.2"/>
    <n v="5.3730000000000002"/>
    <x v="23"/>
    <n v="10.547000000000001"/>
    <n v="3.1640999999999999"/>
    <x v="0"/>
  </r>
  <r>
    <s v="EMEA"/>
    <s v="NOR"/>
    <s v="Lukoil"/>
    <n v="1044"/>
    <s v="Energy"/>
    <s v="SMB"/>
    <s v="ChatBot Plugin"/>
    <s v="2N5HOJTXVK"/>
    <n v="2.74"/>
    <n v="1"/>
    <n v="0"/>
    <n v="0.73980000000000001"/>
    <x v="29"/>
    <n v="2.0002"/>
    <n v="0.60005999999999993"/>
    <x v="0"/>
  </r>
  <r>
    <s v="EMEA"/>
    <s v="EU-WEST"/>
    <s v="Oracle"/>
    <n v="1072"/>
    <s v="Tech"/>
    <s v="SMB"/>
    <s v="SaaS Connector Pack"/>
    <s v="GIZGK2MOP1"/>
    <n v="126.3"/>
    <n v="3"/>
    <n v="0"/>
    <n v="40.415999999999997"/>
    <x v="23"/>
    <n v="85.884"/>
    <n v="25.7652"/>
    <x v="6"/>
  </r>
  <r>
    <s v="AMER"/>
    <s v="LATAM"/>
    <s v="Bosch"/>
    <n v="1076"/>
    <s v="Tech"/>
    <s v="SMB"/>
    <s v="ChatBot Plugin"/>
    <s v="36Q21U4UOI"/>
    <n v="7.1520000000000001"/>
    <n v="3"/>
    <n v="0.2"/>
    <n v="0.71519999999999995"/>
    <x v="32"/>
    <n v="6.4367999999999999"/>
    <n v="1.9310399999999999"/>
    <x v="2"/>
  </r>
  <r>
    <s v="AMER"/>
    <s v="NAMER"/>
    <s v="Anthem"/>
    <n v="1029"/>
    <s v="Healthcare"/>
    <s v="SMB"/>
    <s v="ChatBot Plugin"/>
    <s v="J45BKTCV3A"/>
    <n v="6.63"/>
    <n v="3"/>
    <n v="0"/>
    <n v="1.7901"/>
    <x v="22"/>
    <n v="4.8399000000000001"/>
    <n v="1.45197"/>
    <x v="2"/>
  </r>
  <r>
    <s v="EMEA"/>
    <s v="EU-WEST"/>
    <s v="FedEx"/>
    <n v="1036"/>
    <s v="Transportation"/>
    <s v="Enterprise"/>
    <s v="Alchemy"/>
    <s v="WUQIOIL1BR"/>
    <n v="2999.95"/>
    <n v="5"/>
    <n v="0"/>
    <n v="1379.9770000000001"/>
    <x v="44"/>
    <n v="1619.97299999999"/>
    <n v="485.99189999999697"/>
    <x v="3"/>
  </r>
  <r>
    <s v="APJ"/>
    <s v="JAPN"/>
    <s v="Coca-Cola"/>
    <n v="1021"/>
    <s v="Consumer Products"/>
    <s v="SMB"/>
    <s v="Data Smasher"/>
    <s v="T7BJWXSTMC"/>
    <n v="18.391999999999999"/>
    <n v="1"/>
    <n v="0.2"/>
    <n v="5.2877000000000001"/>
    <x v="29"/>
    <n v="13.104299999999901"/>
    <n v="3.93128999999997"/>
    <x v="0"/>
  </r>
  <r>
    <s v="AMER"/>
    <s v="LATAM"/>
    <s v="PepsiCo"/>
    <n v="1073"/>
    <s v="Consumer Products"/>
    <s v="Strategic"/>
    <s v="ContactMatcher"/>
    <s v="FCG68AFG8D"/>
    <n v="210.98"/>
    <n v="2"/>
    <n v="0"/>
    <n v="21.097999999999999"/>
    <x v="44"/>
    <n v="189.88200000000001"/>
    <n v="56.964599999999997"/>
    <x v="1"/>
  </r>
  <r>
    <s v="AMER"/>
    <s v="NAMER"/>
    <s v="Cigna"/>
    <n v="1038"/>
    <s v="Healthcare"/>
    <s v="SMB"/>
    <s v="Site Analytics"/>
    <s v="SUMARW30V5"/>
    <n v="55.176000000000002"/>
    <n v="3"/>
    <n v="0.2"/>
    <n v="-12.4146"/>
    <x v="35"/>
    <n v="67.590599999999995"/>
    <n v="20.277179999999998"/>
    <x v="3"/>
  </r>
  <r>
    <s v="APJ"/>
    <s v="APAC"/>
    <s v="Amazon"/>
    <n v="1004"/>
    <s v="Tech"/>
    <s v="SMB"/>
    <s v="Storage"/>
    <s v="EB29H3BO56"/>
    <n v="22.2"/>
    <n v="5"/>
    <n v="0"/>
    <n v="10.433999999999999"/>
    <x v="14"/>
    <n v="11.766"/>
    <n v="3.5297999999999998"/>
    <x v="2"/>
  </r>
  <r>
    <s v="EMEA"/>
    <s v="EU-WEST"/>
    <s v="Gazprom"/>
    <n v="1027"/>
    <s v="Energy"/>
    <s v="Enterprise"/>
    <s v="FinanceHub"/>
    <s v="0IIO7JB1FM"/>
    <n v="683.952"/>
    <n v="3"/>
    <n v="0.2"/>
    <n v="42.747"/>
    <x v="13"/>
    <n v="641.20500000000004"/>
    <n v="192.36150000000001"/>
    <x v="7"/>
  </r>
  <r>
    <s v="EMEA"/>
    <s v="EU-WEST"/>
    <s v="General Electric"/>
    <n v="1040"/>
    <s v="Finance"/>
    <s v="SMB"/>
    <s v="Marketing Suite - Gold"/>
    <s v="YQHO831SXW"/>
    <n v="36.335999999999999"/>
    <n v="3"/>
    <n v="0.2"/>
    <n v="-7.2671999999999999"/>
    <x v="11"/>
    <n v="43.603200000000001"/>
    <n v="13.080959999999999"/>
    <x v="0"/>
  </r>
  <r>
    <s v="AMER"/>
    <s v="NAMER"/>
    <s v="Berkshire Hathaway"/>
    <n v="1012"/>
    <s v="Finance"/>
    <s v="Strategic"/>
    <s v="FinanceHub"/>
    <s v="5IDTMLR25Z"/>
    <n v="190.72"/>
    <n v="1"/>
    <n v="0.2"/>
    <n v="11.92"/>
    <x v="6"/>
    <n v="178.8"/>
    <n v="53.64"/>
    <x v="1"/>
  </r>
  <r>
    <s v="AMER"/>
    <s v="NAMER"/>
    <s v="Honda Motor"/>
    <n v="1045"/>
    <s v="Manufacturing"/>
    <s v="SMB"/>
    <s v="SaaS Connector Pack"/>
    <s v="8Y4D74L4F3"/>
    <n v="47.94"/>
    <n v="3"/>
    <n v="0"/>
    <n v="2.3969999999999998"/>
    <x v="15"/>
    <n v="45.542999999999999"/>
    <n v="13.662899999999999"/>
    <x v="2"/>
  </r>
  <r>
    <s v="EMEA"/>
    <s v="EU-WEST"/>
    <s v="Chevron"/>
    <n v="1017"/>
    <s v="Energy"/>
    <s v="SMB"/>
    <s v="Site Analytics"/>
    <s v="QA6NQ1AWR7"/>
    <n v="979.95"/>
    <n v="5"/>
    <n v="0"/>
    <n v="274.38600000000002"/>
    <x v="35"/>
    <n v="705.56399999999996"/>
    <n v="211.66919999999999"/>
    <x v="0"/>
  </r>
  <r>
    <s v="AMER"/>
    <s v="LATAM"/>
    <s v="Comcast"/>
    <n v="1022"/>
    <s v="Communications"/>
    <s v="SMB"/>
    <s v="Marketing Suite - Gold"/>
    <s v="BX9FYENL39"/>
    <n v="16.768000000000001"/>
    <n v="2"/>
    <n v="0.2"/>
    <n v="1.4672000000000001"/>
    <x v="16"/>
    <n v="15.300800000000001"/>
    <n v="4.5902399999999997"/>
    <x v="1"/>
  </r>
  <r>
    <s v="APJ"/>
    <s v="ANZ"/>
    <s v="Prudential Financial"/>
    <n v="1078"/>
    <s v="Finance"/>
    <s v="SMB"/>
    <s v="ContactMatcher"/>
    <s v="ZVPQ8T8BMT"/>
    <n v="42.616"/>
    <n v="7"/>
    <n v="0.8"/>
    <n v="-68.185599999999994"/>
    <x v="15"/>
    <n v="110.80159999999999"/>
    <n v="33.240479999999998"/>
    <x v="2"/>
  </r>
  <r>
    <s v="EMEA"/>
    <s v="UKIR"/>
    <s v="HonHai Precision Industry"/>
    <n v="1033"/>
    <s v="Tech"/>
    <s v="Enterprise"/>
    <s v="ContactMatcher"/>
    <s v="MQEDWGFO4P"/>
    <n v="10.752000000000001"/>
    <n v="4"/>
    <n v="0.2"/>
    <n v="3.36"/>
    <x v="14"/>
    <n v="7.3920000000000003"/>
    <n v="2.2176"/>
    <x v="1"/>
  </r>
  <r>
    <s v="EMEA"/>
    <s v="UKIR"/>
    <s v="Lowes"/>
    <n v="1060"/>
    <s v="Retail"/>
    <s v="SMB"/>
    <s v="OneView"/>
    <s v="4XY9N8RDFD"/>
    <n v="152.94"/>
    <n v="3"/>
    <n v="0"/>
    <n v="41.293799999999997"/>
    <x v="14"/>
    <n v="111.64619999999999"/>
    <n v="33.493859999999998"/>
    <x v="2"/>
  </r>
  <r>
    <s v="EMEA"/>
    <s v="EU"/>
    <s v="Verizon Communications"/>
    <n v="1094"/>
    <s v="Communications"/>
    <s v="SMB"/>
    <s v="Data Smasher"/>
    <s v="8KT1Y4PL7T"/>
    <n v="468.9"/>
    <n v="6"/>
    <n v="0"/>
    <n v="206.316"/>
    <x v="45"/>
    <n v="262.58399999999898"/>
    <n v="78.775199999999685"/>
    <x v="0"/>
  </r>
  <r>
    <s v="AMER"/>
    <s v="LATAM"/>
    <s v="Samsung Electronics"/>
    <n v="1015"/>
    <s v="Tech"/>
    <s v="Strategic"/>
    <s v="Site Analytics"/>
    <s v="F033LIN2U3"/>
    <n v="380.86399999999998"/>
    <n v="8"/>
    <n v="0.2"/>
    <n v="38.086399999999998"/>
    <x v="16"/>
    <n v="342.77760000000001"/>
    <n v="102.83328"/>
    <x v="1"/>
  </r>
  <r>
    <s v="AMER"/>
    <s v="LATAM"/>
    <s v="ConocoPhillips"/>
    <n v="1024"/>
    <s v="Energy"/>
    <s v="SMB"/>
    <s v="Marketing Suite - Gold"/>
    <s v="TVLZPMXYNQ"/>
    <n v="646.77599999999995"/>
    <n v="9"/>
    <n v="0.2"/>
    <n v="-145.52459999999999"/>
    <x v="14"/>
    <n v="792.30059999999901"/>
    <n v="237.69017999999969"/>
    <x v="2"/>
  </r>
  <r>
    <s v="APJ"/>
    <s v="JAPN"/>
    <s v="Daimler"/>
    <n v="1052"/>
    <s v="Transportation"/>
    <s v="SMB"/>
    <s v="Data Smasher"/>
    <s v="BLDB6GEGRG"/>
    <n v="58.112000000000002"/>
    <n v="2"/>
    <n v="0.2"/>
    <n v="7.2640000000000002"/>
    <x v="8"/>
    <n v="50.847999999999999"/>
    <n v="15.254399999999999"/>
    <x v="3"/>
  </r>
  <r>
    <s v="EMEA"/>
    <s v="UKIR"/>
    <s v="Walt Disney"/>
    <n v="1097"/>
    <s v="Communications"/>
    <s v="Enterprise"/>
    <s v="ContactMatcher"/>
    <s v="9J353ETVFQ"/>
    <n v="41.28"/>
    <n v="6"/>
    <n v="0.2"/>
    <n v="13.932"/>
    <x v="23"/>
    <n v="27.347999999999999"/>
    <n v="8.2043999999999997"/>
    <x v="3"/>
  </r>
  <r>
    <s v="APJ"/>
    <s v="ANZ"/>
    <s v="AT&amp;T"/>
    <n v="1010"/>
    <s v="Communications"/>
    <s v="Strategic"/>
    <s v="Marketing Suite - Gold"/>
    <s v="GH43V07JHN"/>
    <n v="250.27199999999999"/>
    <n v="9"/>
    <n v="0.2"/>
    <n v="15.641999999999999"/>
    <x v="6"/>
    <n v="234.63"/>
    <n v="70.388999999999996"/>
    <x v="1"/>
  </r>
  <r>
    <s v="AMER"/>
    <s v="NAMER"/>
    <s v="Cigna"/>
    <n v="1038"/>
    <s v="Healthcare"/>
    <s v="SMB"/>
    <s v="FinanceHub"/>
    <s v="OIC3INMWQQ"/>
    <n v="1121.568"/>
    <n v="2"/>
    <n v="0.2"/>
    <n v="0"/>
    <x v="25"/>
    <n v="1121.568"/>
    <n v="336.47039999999998"/>
    <x v="3"/>
  </r>
  <r>
    <s v="EMEA"/>
    <s v="EU-WEST"/>
    <s v="Amazon"/>
    <n v="1004"/>
    <s v="Tech"/>
    <s v="SMB"/>
    <s v="SaaS Connector Pack"/>
    <s v="AJLNEZRWBZ"/>
    <n v="34.503999999999998"/>
    <n v="1"/>
    <n v="0.2"/>
    <n v="6.0381999999999998"/>
    <x v="15"/>
    <n v="28.465799999999899"/>
    <n v="8.5397399999999699"/>
    <x v="2"/>
  </r>
  <r>
    <s v="APJ"/>
    <s v="JAPN"/>
    <s v="Lukoil"/>
    <n v="1044"/>
    <s v="Energy"/>
    <s v="SMB"/>
    <s v="Storage"/>
    <s v="AV1BH3MJHY"/>
    <n v="10.824"/>
    <n v="3"/>
    <n v="0.2"/>
    <n v="2.5707"/>
    <x v="23"/>
    <n v="8.2532999999999994"/>
    <n v="2.4759899999999999"/>
    <x v="0"/>
  </r>
  <r>
    <s v="AMER"/>
    <s v="NAMER"/>
    <s v="AT&amp;T"/>
    <n v="1010"/>
    <s v="Communications"/>
    <s v="Strategic"/>
    <s v="Marketing Suite - Gold"/>
    <s v="YW8616LMQV"/>
    <n v="1295.78"/>
    <n v="2"/>
    <n v="0"/>
    <n v="310.98719999999997"/>
    <x v="27"/>
    <n v="984.79279999999903"/>
    <n v="295.43783999999971"/>
    <x v="1"/>
  </r>
  <r>
    <s v="EMEA"/>
    <s v="NOR"/>
    <s v="Airbus"/>
    <n v="1030"/>
    <s v="Manufacturing"/>
    <s v="SMB"/>
    <s v="ChatBot Plugin"/>
    <s v="8CHJ1MPU0D"/>
    <n v="19.456"/>
    <n v="4"/>
    <n v="0.2"/>
    <n v="3.4047999999999998"/>
    <x v="34"/>
    <n v="16.051200000000001"/>
    <n v="4.8153600000000001"/>
    <x v="2"/>
  </r>
  <r>
    <s v="AMER"/>
    <s v="NAMER"/>
    <s v="HSBC Holdings"/>
    <n v="1070"/>
    <s v="Finance"/>
    <s v="SMB"/>
    <s v="FinanceHub"/>
    <s v="6QS9RXIR0N"/>
    <n v="20.7"/>
    <n v="2"/>
    <n v="0"/>
    <n v="9.9359999999999999"/>
    <x v="1"/>
    <n v="10.763999999999999"/>
    <n v="3.2291999999999996"/>
    <x v="0"/>
  </r>
  <r>
    <s v="AMER"/>
    <s v="NAMER"/>
    <s v="Amazon"/>
    <n v="1004"/>
    <s v="Tech"/>
    <s v="SMB"/>
    <s v="SaaS Connector Pack"/>
    <s v="XWGQHNIJ60"/>
    <n v="42.6"/>
    <n v="3"/>
    <n v="0"/>
    <n v="16.614000000000001"/>
    <x v="23"/>
    <n v="25.986000000000001"/>
    <n v="7.7957999999999998"/>
    <x v="2"/>
  </r>
  <r>
    <s v="EMEA"/>
    <s v="EU-WEST"/>
    <s v="CVS Health"/>
    <n v="1026"/>
    <s v="Retail"/>
    <s v="SMB"/>
    <s v="OneView"/>
    <s v="O8G3YZNMJA"/>
    <n v="13"/>
    <n v="5"/>
    <n v="0.2"/>
    <n v="1.3"/>
    <x v="30"/>
    <n v="11.7"/>
    <n v="3.51"/>
    <x v="2"/>
  </r>
  <r>
    <s v="AMER"/>
    <s v="NAMER"/>
    <s v="J.P. Morgan Chase &amp; Co."/>
    <n v="1054"/>
    <s v="Finance"/>
    <s v="SMB"/>
    <s v="Storage"/>
    <s v="BGFLDMT8ZR"/>
    <n v="3.96"/>
    <n v="2"/>
    <n v="0"/>
    <n v="0"/>
    <x v="14"/>
    <n v="3.96"/>
    <n v="1.1879999999999999"/>
    <x v="5"/>
  </r>
  <r>
    <s v="AMER"/>
    <s v="NAMER"/>
    <s v="Allianz"/>
    <n v="1080"/>
    <s v="Finance"/>
    <s v="SMB"/>
    <s v="Site Analytics"/>
    <s v="YLE3FYW4ER"/>
    <n v="374.37599999999998"/>
    <n v="3"/>
    <n v="0.2"/>
    <n v="46.796999999999997"/>
    <x v="22"/>
    <n v="327.57899999999898"/>
    <n v="98.273699999999693"/>
    <x v="1"/>
  </r>
  <r>
    <s v="AMER"/>
    <s v="NAMER"/>
    <s v="Siemens"/>
    <n v="1043"/>
    <s v="Manufacturing"/>
    <s v="Strategic"/>
    <s v="Support"/>
    <s v="TO3E33S0V6"/>
    <n v="91.84"/>
    <n v="8"/>
    <n v="0"/>
    <n v="45.001600000000003"/>
    <x v="13"/>
    <n v="46.8384"/>
    <n v="14.05152"/>
    <x v="2"/>
  </r>
  <r>
    <s v="EMEA"/>
    <s v="UKIR"/>
    <s v="HonHai Precision Industry"/>
    <n v="1033"/>
    <s v="Tech"/>
    <s v="SMB"/>
    <s v="FinanceHub"/>
    <s v="TA1G2NKRGZ"/>
    <n v="72.45"/>
    <n v="7"/>
    <n v="0"/>
    <n v="34.776000000000003"/>
    <x v="22"/>
    <n v="37.673999999999999"/>
    <n v="11.302199999999999"/>
    <x v="1"/>
  </r>
  <r>
    <s v="AMER"/>
    <s v="NAMER"/>
    <s v="Morgan Stanley"/>
    <n v="1068"/>
    <s v="Finance"/>
    <s v="SMB"/>
    <s v="ChatBot Plugin"/>
    <s v="YK0NYX62DJ"/>
    <n v="8.82"/>
    <n v="3"/>
    <n v="0"/>
    <n v="2.3814000000000002"/>
    <x v="0"/>
    <n v="6.4386000000000001"/>
    <n v="1.9315799999999999"/>
    <x v="2"/>
  </r>
  <r>
    <s v="AMER"/>
    <s v="NAMER"/>
    <s v="Itochu"/>
    <n v="1032"/>
    <s v="Finance"/>
    <s v="SMB"/>
    <s v="Support"/>
    <s v="ENRB2HJHUW"/>
    <n v="160.72"/>
    <n v="14"/>
    <n v="0"/>
    <n v="78.752799999999993"/>
    <x v="11"/>
    <n v="81.967200000000005"/>
    <n v="24.590160000000001"/>
    <x v="0"/>
  </r>
  <r>
    <s v="APJ"/>
    <s v="ANZ"/>
    <s v="Boeing"/>
    <n v="1014"/>
    <s v="Manufacturing"/>
    <s v="SMB"/>
    <s v="Marketing Suite - Gold"/>
    <s v="PAJXXIIUJ3"/>
    <n v="69.712000000000003"/>
    <n v="2"/>
    <n v="0.2"/>
    <n v="8.7140000000000004"/>
    <x v="10"/>
    <n v="60.997999999999998"/>
    <n v="18.299399999999999"/>
    <x v="2"/>
  </r>
  <r>
    <s v="AMER"/>
    <s v="NAMER"/>
    <s v="Aetna"/>
    <n v="1002"/>
    <s v="Healthcare"/>
    <s v="SMB"/>
    <s v="Support"/>
    <s v="4DLCAQQTX0"/>
    <n v="51.52"/>
    <n v="4"/>
    <n v="0"/>
    <n v="1.5456000000000001"/>
    <x v="11"/>
    <n v="49.974400000000003"/>
    <n v="14.992319999999999"/>
    <x v="1"/>
  </r>
  <r>
    <s v="EMEA"/>
    <s v="EU-EAST"/>
    <s v="UnitedHealth Group"/>
    <n v="1092"/>
    <s v="Healthcare"/>
    <s v="SMB"/>
    <s v="Site Analytics"/>
    <s v="JBN3AX2ZR0"/>
    <n v="470.37599999999998"/>
    <n v="3"/>
    <n v="0.2"/>
    <n v="52.917299999999997"/>
    <x v="22"/>
    <n v="417.458699999999"/>
    <n v="125.23760999999969"/>
    <x v="0"/>
  </r>
  <r>
    <s v="EMEA"/>
    <s v="UKIR"/>
    <s v="Berkshire Hathaway"/>
    <n v="1012"/>
    <s v="Finance"/>
    <s v="SMB"/>
    <s v="FinanceHub"/>
    <s v="XJ6G76LA59"/>
    <n v="70.98"/>
    <n v="1"/>
    <n v="0"/>
    <n v="4.9686000000000003"/>
    <x v="38"/>
    <n v="66.011399999999995"/>
    <n v="19.803419999999999"/>
    <x v="1"/>
  </r>
  <r>
    <s v="EMEA"/>
    <s v="EU-WEST"/>
    <s v="Volkswagen"/>
    <n v="1046"/>
    <s v="Manufacturing"/>
    <s v="SMB"/>
    <s v="Site Analytics"/>
    <s v="KAQD1J96EN"/>
    <n v="84.784000000000006"/>
    <n v="2"/>
    <n v="0.2"/>
    <n v="-20.136199999999999"/>
    <x v="17"/>
    <n v="104.92019999999999"/>
    <n v="31.476059999999997"/>
    <x v="0"/>
  </r>
  <r>
    <s v="APJ"/>
    <s v="JAPN"/>
    <s v="Apple"/>
    <n v="1008"/>
    <s v="Tech"/>
    <s v="SMB"/>
    <s v="ChatBot Plugin"/>
    <s v="XZTQBCZOYF"/>
    <n v="9.3439999999999994"/>
    <n v="2"/>
    <n v="0.2"/>
    <n v="1.1679999999999999"/>
    <x v="46"/>
    <n v="8.1760000000000002"/>
    <n v="2.4527999999999999"/>
    <x v="2"/>
  </r>
  <r>
    <s v="AMER"/>
    <s v="NAMER"/>
    <s v="Alphabet"/>
    <n v="1053"/>
    <s v="Tech"/>
    <s v="SMB"/>
    <s v="OneView"/>
    <s v="QZYTCRDUQC"/>
    <n v="76.12"/>
    <n v="2"/>
    <n v="0"/>
    <n v="22.0748"/>
    <x v="9"/>
    <n v="54.045200000000001"/>
    <n v="16.213560000000001"/>
    <x v="5"/>
  </r>
  <r>
    <s v="EMEA"/>
    <s v="EU-WEST"/>
    <s v="Anthem"/>
    <n v="1029"/>
    <s v="Healthcare"/>
    <s v="SMB"/>
    <s v="Support"/>
    <s v="U8MTSDD9FY"/>
    <n v="11.632"/>
    <n v="2"/>
    <n v="0.2"/>
    <n v="1.0178"/>
    <x v="16"/>
    <n v="10.6142"/>
    <n v="3.1842600000000001"/>
    <x v="2"/>
  </r>
  <r>
    <s v="EMEA"/>
    <s v="EU-WEST"/>
    <s v="Banco Santander"/>
    <n v="1101"/>
    <s v="Finance"/>
    <s v="SMB"/>
    <s v="Site Analytics"/>
    <s v="DRKGJ0HTFI"/>
    <n v="143.982"/>
    <n v="3"/>
    <n v="0.4"/>
    <n v="-28.796399999999998"/>
    <x v="16"/>
    <n v="172.7784"/>
    <n v="51.83352"/>
    <x v="1"/>
  </r>
  <r>
    <s v="EMEA"/>
    <s v="EU-WEST"/>
    <s v="Ford Motor"/>
    <n v="1009"/>
    <s v="Manufacturing"/>
    <s v="SMB"/>
    <s v="Marketing Suite - Gold"/>
    <s v="RUFLJT9T9F"/>
    <n v="142.77600000000001"/>
    <n v="1"/>
    <n v="0.2"/>
    <n v="17.847000000000001"/>
    <x v="34"/>
    <n v="124.929"/>
    <n v="37.478699999999996"/>
    <x v="1"/>
  </r>
  <r>
    <s v="EMEA"/>
    <s v="EU-WEST"/>
    <s v="PepsiCo"/>
    <n v="1073"/>
    <s v="Consumer Products"/>
    <s v="SMB"/>
    <s v="ContactMatcher"/>
    <s v="L0MOMT34DW"/>
    <n v="3.282"/>
    <n v="2"/>
    <n v="0.7"/>
    <n v="-2.6255999999999999"/>
    <x v="8"/>
    <n v="5.9076000000000004"/>
    <n v="1.7722800000000001"/>
    <x v="1"/>
  </r>
  <r>
    <s v="APJ"/>
    <s v="JAPN"/>
    <s v="Allianz"/>
    <n v="1080"/>
    <s v="Finance"/>
    <s v="Strategic"/>
    <s v="Site Analytics"/>
    <s v="M7TW3Z64S4"/>
    <n v="369.57600000000002"/>
    <n v="3"/>
    <n v="0.2"/>
    <n v="41.577300000000001"/>
    <x v="25"/>
    <n v="327.99869999999999"/>
    <n v="98.399609999999996"/>
    <x v="1"/>
  </r>
  <r>
    <s v="EMEA"/>
    <s v="EU-WEST"/>
    <s v="UnitedHealth Group"/>
    <n v="1092"/>
    <s v="Healthcare"/>
    <s v="Strategic"/>
    <s v="Support"/>
    <s v="FLH3YEFCZH"/>
    <n v="8.4480000000000004"/>
    <n v="2"/>
    <n v="0.2"/>
    <n v="2.64"/>
    <x v="21"/>
    <n v="5.8079999999999998"/>
    <n v="1.7423999999999999"/>
    <x v="0"/>
  </r>
  <r>
    <s v="AMER"/>
    <s v="LATAM"/>
    <s v="Airbus"/>
    <n v="1030"/>
    <s v="Manufacturing"/>
    <s v="SMB"/>
    <s v="Site Analytics"/>
    <s v="LL8X340K0T"/>
    <n v="119.94"/>
    <n v="10"/>
    <n v="0.4"/>
    <n v="15.992000000000001"/>
    <x v="23"/>
    <n v="103.94799999999999"/>
    <n v="31.184399999999997"/>
    <x v="2"/>
  </r>
  <r>
    <s v="EMEA"/>
    <s v="UKIR"/>
    <s v="HonHai Precision Industry"/>
    <n v="1033"/>
    <s v="Tech"/>
    <s v="Strategic"/>
    <s v="SaaS Connector Pack"/>
    <s v="UWBXB2QMDD"/>
    <n v="40.479999999999997"/>
    <n v="2"/>
    <n v="0"/>
    <n v="15.7872"/>
    <x v="43"/>
    <n v="24.692799999999998"/>
    <n v="7.4078399999999993"/>
    <x v="1"/>
  </r>
  <r>
    <s v="APJ"/>
    <s v="ANZ"/>
    <s v="Procter &amp; Gamble"/>
    <n v="1077"/>
    <s v="Consumer Products"/>
    <s v="SMB"/>
    <s v="ContactMatcher"/>
    <s v="MH1KLKB60M"/>
    <n v="8.69"/>
    <n v="5"/>
    <n v="0.8"/>
    <n v="-14.773"/>
    <x v="20"/>
    <n v="23.463000000000001"/>
    <n v="7.0388999999999999"/>
    <x v="1"/>
  </r>
  <r>
    <s v="AMER"/>
    <s v="LATAM"/>
    <s v="Pfizer"/>
    <n v="1074"/>
    <s v="Healthcare"/>
    <s v="Strategic"/>
    <s v="FinanceHub"/>
    <s v="B97BWG5I0B"/>
    <n v="301.95999999999998"/>
    <n v="2"/>
    <n v="0"/>
    <n v="87.568399999999997"/>
    <x v="6"/>
    <n v="214.39159999999899"/>
    <n v="64.317479999999691"/>
    <x v="5"/>
  </r>
  <r>
    <s v="EMEA"/>
    <s v="UKIR"/>
    <s v="Fannie Mae"/>
    <n v="1035"/>
    <s v="Finance"/>
    <s v="Enterprise"/>
    <s v="SaaS Connector Pack"/>
    <s v="5M364H5TRW"/>
    <n v="35.56"/>
    <n v="7"/>
    <n v="0"/>
    <n v="12.090400000000001"/>
    <x v="15"/>
    <n v="23.4696"/>
    <n v="7.0408799999999996"/>
    <x v="3"/>
  </r>
  <r>
    <s v="AMER"/>
    <s v="NAMER"/>
    <s v="Home Depot"/>
    <n v="1047"/>
    <s v="Retail"/>
    <s v="SMB"/>
    <s v="OneView"/>
    <s v="OL6P3TTEAM"/>
    <n v="97.16"/>
    <n v="2"/>
    <n v="0"/>
    <n v="28.176400000000001"/>
    <x v="24"/>
    <n v="68.983599999999996"/>
    <n v="20.695079999999997"/>
    <x v="1"/>
  </r>
  <r>
    <s v="AMER"/>
    <s v="NAMER"/>
    <s v="Sprint Nextel"/>
    <n v="1081"/>
    <s v="Communications"/>
    <s v="SMB"/>
    <s v="ContactMatcher"/>
    <s v="F0EGS4HP60"/>
    <n v="15.24"/>
    <n v="5"/>
    <n v="0.2"/>
    <n v="5.1435000000000004"/>
    <x v="22"/>
    <n v="10.096499999999899"/>
    <n v="3.0289499999999698"/>
    <x v="1"/>
  </r>
  <r>
    <s v="EMEA"/>
    <s v="EU-EAST"/>
    <s v="Enel"/>
    <n v="1013"/>
    <s v="Energy"/>
    <s v="SMB"/>
    <s v="Marketing Suite - Gold"/>
    <s v="GARSYVWGO8"/>
    <n v="243.38399999999999"/>
    <n v="3"/>
    <n v="0.2"/>
    <n v="-51.719099999999997"/>
    <x v="5"/>
    <n v="295.10309999999998"/>
    <n v="88.530929999999998"/>
    <x v="0"/>
  </r>
  <r>
    <s v="EMEA"/>
    <s v="EU-WEST"/>
    <s v="Amazon"/>
    <n v="1004"/>
    <s v="Tech"/>
    <s v="SMB"/>
    <s v="Data Smasher"/>
    <s v="ZLM4CZYA4Y"/>
    <n v="17.88"/>
    <n v="3"/>
    <n v="0.2"/>
    <n v="2.4584999999999999"/>
    <x v="15"/>
    <n v="15.421499999999901"/>
    <n v="4.62644999999997"/>
    <x v="2"/>
  </r>
  <r>
    <s v="EMEA"/>
    <s v="NOR"/>
    <s v="Siemens"/>
    <n v="1043"/>
    <s v="Manufacturing"/>
    <s v="Strategic"/>
    <s v="FinanceHub"/>
    <s v="QMZ1VWVSVI"/>
    <n v="392.94"/>
    <n v="3"/>
    <n v="0"/>
    <n v="43.223399999999998"/>
    <x v="2"/>
    <n v="349.716599999999"/>
    <n v="104.9149799999997"/>
    <x v="2"/>
  </r>
  <r>
    <s v="EMEA"/>
    <s v="EU-EAST"/>
    <s v="Honda Motor"/>
    <n v="1045"/>
    <s v="Manufacturing"/>
    <s v="SMB"/>
    <s v="ContactMatcher"/>
    <s v="QHND54VA1U"/>
    <n v="18.882000000000001"/>
    <n v="3"/>
    <n v="0.7"/>
    <n v="-13.8468"/>
    <x v="28"/>
    <n v="32.7288"/>
    <n v="9.8186400000000003"/>
    <x v="2"/>
  </r>
  <r>
    <s v="AMER"/>
    <s v="NAMER"/>
    <s v="Philip Morris International"/>
    <n v="1075"/>
    <s v="Consumer Products"/>
    <s v="Enterprise"/>
    <s v="SaaS Connector Pack"/>
    <s v="2J47KNCUEZ"/>
    <n v="1049.2"/>
    <n v="5"/>
    <n v="0"/>
    <n v="272.79199999999997"/>
    <x v="35"/>
    <n v="776.40800000000002"/>
    <n v="232.92239999999998"/>
    <x v="1"/>
  </r>
  <r>
    <s v="EMEA"/>
    <s v="EU-WEST"/>
    <s v="Bank of America Corp."/>
    <n v="1011"/>
    <s v="Finance"/>
    <s v="Strategic"/>
    <s v="SaaS Connector Pack"/>
    <s v="ZT4LY2HEMX"/>
    <n v="18.84"/>
    <n v="3"/>
    <n v="0"/>
    <n v="6.0288000000000004"/>
    <x v="5"/>
    <n v="12.811199999999999"/>
    <n v="3.8433599999999997"/>
    <x v="6"/>
  </r>
  <r>
    <s v="AMER"/>
    <s v="NAMER"/>
    <s v="Aetna"/>
    <n v="1002"/>
    <s v="Healthcare"/>
    <s v="SMB"/>
    <s v="Marketing Suite - Gold"/>
    <s v="V3YENDD1EE"/>
    <n v="330.4"/>
    <n v="2"/>
    <n v="0"/>
    <n v="85.903999999999996"/>
    <x v="10"/>
    <n v="244.49599999999899"/>
    <n v="73.348799999999699"/>
    <x v="1"/>
  </r>
  <r>
    <s v="AMER"/>
    <s v="LATAM"/>
    <s v="Comcast"/>
    <n v="1022"/>
    <s v="Communications"/>
    <s v="SMB"/>
    <s v="Data Smasher"/>
    <s v="RG7W79G8S7"/>
    <n v="132.52000000000001"/>
    <n v="4"/>
    <n v="0"/>
    <n v="54.333199999999998"/>
    <x v="27"/>
    <n v="78.186800000000005"/>
    <n v="23.456040000000002"/>
    <x v="1"/>
  </r>
  <r>
    <s v="AMER"/>
    <s v="LATAM"/>
    <s v="Johnson &amp; Johnson"/>
    <n v="1055"/>
    <s v="Healthcare"/>
    <s v="Enterprise"/>
    <s v="Support"/>
    <s v="R24M3DUZC7"/>
    <n v="6.48"/>
    <n v="1"/>
    <n v="0"/>
    <n v="3.1751999999999998"/>
    <x v="10"/>
    <n v="3.3048000000000002"/>
    <n v="0.99143999999999999"/>
    <x v="2"/>
  </r>
  <r>
    <s v="APJ"/>
    <s v="IND"/>
    <s v="Merck"/>
    <n v="1064"/>
    <s v="Healthcare"/>
    <s v="Enterprise"/>
    <s v="OneView"/>
    <s v="M9TYD0GZDM"/>
    <n v="209.3"/>
    <n v="2"/>
    <n v="0"/>
    <n v="56.511000000000003"/>
    <x v="22"/>
    <n v="152.78899999999999"/>
    <n v="45.836699999999993"/>
    <x v="6"/>
  </r>
  <r>
    <s v="AMER"/>
    <s v="LATAM"/>
    <s v="Lowes"/>
    <n v="1060"/>
    <s v="Retail"/>
    <s v="Strategic"/>
    <s v="Storage"/>
    <s v="G13N2PS54B"/>
    <n v="31.56"/>
    <n v="5"/>
    <n v="0.2"/>
    <n v="9.8625000000000007"/>
    <x v="25"/>
    <n v="21.697499999999899"/>
    <n v="6.5092499999999696"/>
    <x v="2"/>
  </r>
  <r>
    <s v="AMER"/>
    <s v="NAMER"/>
    <s v="Valero Energy"/>
    <n v="1093"/>
    <s v="Energy"/>
    <s v="Strategic"/>
    <s v="SaaS Connector Pack"/>
    <s v="1FSEC3RTIU"/>
    <n v="14.8"/>
    <n v="4"/>
    <n v="0"/>
    <n v="6.0679999999999996"/>
    <x v="5"/>
    <n v="8.7319999999999993"/>
    <n v="2.6195999999999997"/>
    <x v="1"/>
  </r>
  <r>
    <s v="EMEA"/>
    <s v="UKIR"/>
    <s v="United Parcel Service"/>
    <n v="1090"/>
    <s v="Transportation"/>
    <s v="Enterprise"/>
    <s v="Support"/>
    <s v="B5IBXV3X08"/>
    <n v="379.4"/>
    <n v="10"/>
    <n v="0"/>
    <n v="178.31800000000001"/>
    <x v="32"/>
    <n v="201.081999999999"/>
    <n v="60.324599999999698"/>
    <x v="0"/>
  </r>
  <r>
    <s v="EMEA"/>
    <s v="UKIR"/>
    <s v="Sony"/>
    <n v="1028"/>
    <s v="Tech"/>
    <s v="Strategic"/>
    <s v="Support"/>
    <s v="412X9MLTPU"/>
    <n v="97.82"/>
    <n v="2"/>
    <n v="0"/>
    <n v="45.9754"/>
    <x v="27"/>
    <n v="51.8445999999999"/>
    <n v="15.553379999999969"/>
    <x v="3"/>
  </r>
  <r>
    <s v="AMER"/>
    <s v="LATAM"/>
    <s v="PepsiCo"/>
    <n v="1073"/>
    <s v="Consumer Products"/>
    <s v="SMB"/>
    <s v="OneView"/>
    <s v="1ZGJJDMAYT"/>
    <n v="113.55200000000001"/>
    <n v="2"/>
    <n v="0.2"/>
    <n v="8.5164000000000009"/>
    <x v="28"/>
    <n v="105.0356"/>
    <n v="31.510680000000001"/>
    <x v="1"/>
  </r>
  <r>
    <s v="APJ"/>
    <s v="ANZ"/>
    <s v="Philip Morris International"/>
    <n v="1075"/>
    <s v="Consumer Products"/>
    <s v="Enterprise"/>
    <s v="FinanceHub"/>
    <s v="A7RDX1BHSU"/>
    <n v="701.37199999999996"/>
    <n v="2"/>
    <n v="0.3"/>
    <n v="-50.097999999999999"/>
    <x v="21"/>
    <n v="751.469999999999"/>
    <n v="225.44099999999969"/>
    <x v="1"/>
  </r>
  <r>
    <s v="APJ"/>
    <s v="JAPN"/>
    <s v="Tyson Foods"/>
    <n v="1088"/>
    <s v="Consumer Products"/>
    <s v="SMB"/>
    <s v="Marketing Suite - Gold"/>
    <s v="1J50S8RXW4"/>
    <n v="999.43200000000002"/>
    <n v="7"/>
    <n v="0.2"/>
    <n v="124.929"/>
    <x v="37"/>
    <n v="874.50300000000004"/>
    <n v="262.35090000000002"/>
    <x v="1"/>
  </r>
  <r>
    <s v="EMEA"/>
    <s v="UKIR"/>
    <s v="Cigna"/>
    <n v="1038"/>
    <s v="Healthcare"/>
    <s v="Strategic"/>
    <s v="Marketing Suite - Gold"/>
    <s v="3PNGCRGPLI"/>
    <n v="459.95"/>
    <n v="5"/>
    <n v="0"/>
    <n v="18.398"/>
    <x v="17"/>
    <n v="441.551999999999"/>
    <n v="132.46559999999968"/>
    <x v="3"/>
  </r>
  <r>
    <s v="EMEA"/>
    <s v="UKIR"/>
    <s v="Lowes"/>
    <n v="1060"/>
    <s v="Retail"/>
    <s v="SMB"/>
    <s v="Storage"/>
    <s v="O33PSVPVKG"/>
    <n v="10.74"/>
    <n v="3"/>
    <n v="0"/>
    <n v="5.2625999999999999"/>
    <x v="0"/>
    <n v="5.4774000000000003"/>
    <n v="1.6432200000000001"/>
    <x v="2"/>
  </r>
  <r>
    <s v="APJ"/>
    <s v="JAPN"/>
    <s v="Huawei"/>
    <n v="1086"/>
    <s v="Tech"/>
    <s v="Strategic"/>
    <s v="Support"/>
    <s v="KV8HPUMW90"/>
    <n v="23.76"/>
    <n v="3"/>
    <n v="0.2"/>
    <n v="2.0790000000000002"/>
    <x v="27"/>
    <n v="21.681000000000001"/>
    <n v="6.5042999999999997"/>
    <x v="2"/>
  </r>
  <r>
    <s v="AMER"/>
    <s v="LATAM"/>
    <s v="Tyson Foods"/>
    <n v="1088"/>
    <s v="Consumer Products"/>
    <s v="SMB"/>
    <s v="SaaS Connector Pack"/>
    <s v="SOMW5T41GD"/>
    <n v="30.36"/>
    <n v="5"/>
    <n v="0.2"/>
    <n v="8.7285000000000004"/>
    <x v="20"/>
    <n v="21.631499999999999"/>
    <n v="6.4894499999999997"/>
    <x v="1"/>
  </r>
  <r>
    <s v="APJ"/>
    <s v="ANZ"/>
    <s v="Fannie Mae"/>
    <n v="1035"/>
    <s v="Finance"/>
    <s v="Enterprise"/>
    <s v="SaaS Connector Pack"/>
    <s v="MZOW5M5L4X"/>
    <n v="23.975999999999999"/>
    <n v="3"/>
    <n v="0.6"/>
    <n v="-14.3856"/>
    <x v="27"/>
    <n v="38.361599999999903"/>
    <n v="11.50847999999997"/>
    <x v="3"/>
  </r>
  <r>
    <s v="APJ"/>
    <s v="ANZ"/>
    <s v="Tyson Foods"/>
    <n v="1088"/>
    <s v="Consumer Products"/>
    <s v="SMB"/>
    <s v="ChatBot Plugin"/>
    <s v="9O79ZFPE1P"/>
    <n v="19.559999999999999"/>
    <n v="5"/>
    <n v="0.2"/>
    <n v="1.7115"/>
    <x v="27"/>
    <n v="17.848499999999898"/>
    <n v="5.3545499999999695"/>
    <x v="1"/>
  </r>
  <r>
    <s v="APJ"/>
    <s v="IND"/>
    <s v="CVS Health"/>
    <n v="1026"/>
    <s v="Retail"/>
    <s v="SMB"/>
    <s v="OneView"/>
    <s v="EOEU9AAC48"/>
    <n v="61.44"/>
    <n v="3"/>
    <n v="0"/>
    <n v="16.588799999999999"/>
    <x v="22"/>
    <n v="44.851199999999999"/>
    <n v="13.455359999999999"/>
    <x v="2"/>
  </r>
  <r>
    <s v="APJ"/>
    <s v="JAPN"/>
    <s v="News Corp."/>
    <n v="1071"/>
    <s v="Misc"/>
    <s v="SMB"/>
    <s v="OneView"/>
    <s v="35754GMQM8"/>
    <n v="2.6880000000000002"/>
    <n v="3"/>
    <n v="0.8"/>
    <n v="-7.3920000000000003"/>
    <x v="42"/>
    <n v="10.08"/>
    <n v="3.024"/>
    <x v="3"/>
  </r>
  <r>
    <s v="EMEA"/>
    <s v="UKIR"/>
    <s v="Bank of America Corp."/>
    <n v="1011"/>
    <s v="Finance"/>
    <s v="SMB"/>
    <s v="ContactMatcher"/>
    <s v="I5VDQJPKRO"/>
    <n v="14.352"/>
    <n v="3"/>
    <n v="0.2"/>
    <n v="4.6643999999999997"/>
    <x v="0"/>
    <n v="9.6875999999999998"/>
    <n v="2.9062799999999998"/>
    <x v="6"/>
  </r>
  <r>
    <s v="EMEA"/>
    <s v="NOR"/>
    <s v="Costco Wholesale"/>
    <n v="1025"/>
    <s v="Retail"/>
    <s v="Strategic"/>
    <s v="Big Ol Database"/>
    <s v="BT5A3EPA0H"/>
    <n v="7999.98"/>
    <n v="4"/>
    <n v="0.5"/>
    <n v="-3839.9904000000001"/>
    <x v="23"/>
    <n v="11839.9704"/>
    <n v="3551.9911200000001"/>
    <x v="3"/>
  </r>
  <r>
    <s v="EMEA"/>
    <s v="EU-EAST"/>
    <s v="Allstate"/>
    <n v="1003"/>
    <s v="Finance"/>
    <s v="SMB"/>
    <s v="Data Smasher"/>
    <s v="SA359RFIQK"/>
    <n v="479.97"/>
    <n v="3"/>
    <n v="0"/>
    <n v="163.18979999999999"/>
    <x v="39"/>
    <n v="316.78019999999998"/>
    <n v="95.034059999999997"/>
    <x v="0"/>
  </r>
  <r>
    <s v="EMEA"/>
    <s v="UKIR"/>
    <s v="Microsoft"/>
    <n v="1066"/>
    <s v="Tech"/>
    <s v="SMB"/>
    <s v="Marketing Suite"/>
    <s v="8HY9YST93B"/>
    <n v="191.98400000000001"/>
    <n v="2"/>
    <n v="0.2"/>
    <n v="4.7995999999999999"/>
    <x v="22"/>
    <n v="187.18440000000001"/>
    <n v="56.155320000000003"/>
    <x v="4"/>
  </r>
  <r>
    <s v="EMEA"/>
    <s v="EU-WEST"/>
    <s v="Caterpillar"/>
    <n v="1016"/>
    <s v="Manufacturing"/>
    <s v="SMB"/>
    <s v="SaaS Connector Pack"/>
    <s v="5VK16XG7GF"/>
    <n v="104.01"/>
    <n v="1"/>
    <n v="0"/>
    <n v="14.561400000000001"/>
    <x v="3"/>
    <n v="89.448599999999999"/>
    <n v="26.834579999999999"/>
    <x v="1"/>
  </r>
  <r>
    <s v="AMER"/>
    <s v="NAMER"/>
    <s v="Intel"/>
    <n v="1051"/>
    <s v="Tech"/>
    <s v="SMB"/>
    <s v="Data Smasher"/>
    <s v="AGR5537K6C"/>
    <n v="166.24"/>
    <n v="1"/>
    <n v="0"/>
    <n v="24.936"/>
    <x v="29"/>
    <n v="141.304"/>
    <n v="42.391199999999998"/>
    <x v="1"/>
  </r>
  <r>
    <s v="EMEA"/>
    <s v="EU-WEST"/>
    <s v="Siemens"/>
    <n v="1043"/>
    <s v="Manufacturing"/>
    <s v="Enterprise"/>
    <s v="ChatBot Plugin"/>
    <s v="I70KKU01F7"/>
    <n v="198.27199999999999"/>
    <n v="8"/>
    <n v="0.2"/>
    <n v="17.348800000000001"/>
    <x v="33"/>
    <n v="180.92319999999901"/>
    <n v="54.276959999999704"/>
    <x v="2"/>
  </r>
  <r>
    <s v="AMER"/>
    <s v="LATAM"/>
    <s v="Pemex"/>
    <n v="1058"/>
    <s v="Energy"/>
    <s v="Strategic"/>
    <s v="SaaS Connector Pack"/>
    <s v="4PMY1BXMH0"/>
    <n v="15.071999999999999"/>
    <n v="3"/>
    <n v="0.2"/>
    <n v="4.1448"/>
    <x v="15"/>
    <n v="10.927199999999999"/>
    <n v="3.2781599999999997"/>
    <x v="2"/>
  </r>
  <r>
    <s v="AMER"/>
    <s v="NAMER"/>
    <s v="Allianz"/>
    <n v="1080"/>
    <s v="Finance"/>
    <s v="Strategic"/>
    <s v="SaaS Connector Pack"/>
    <s v="WMWSD67EJ8"/>
    <n v="209.88"/>
    <n v="3"/>
    <n v="0"/>
    <n v="35.679600000000001"/>
    <x v="0"/>
    <n v="174.2004"/>
    <n v="52.260120000000001"/>
    <x v="1"/>
  </r>
  <r>
    <s v="AMER"/>
    <s v="NAMER"/>
    <s v="Itochu"/>
    <n v="1032"/>
    <s v="Finance"/>
    <s v="SMB"/>
    <s v="ContactMatcher"/>
    <s v="J9P6OAZOXZ"/>
    <n v="369.91199999999998"/>
    <n v="3"/>
    <n v="0.2"/>
    <n v="-13.871700000000001"/>
    <x v="19"/>
    <n v="383.78369999999899"/>
    <n v="115.13510999999968"/>
    <x v="0"/>
  </r>
  <r>
    <s v="EMEA"/>
    <s v="NOR"/>
    <s v="Philip Morris International"/>
    <n v="1075"/>
    <s v="Consumer Products"/>
    <s v="Strategic"/>
    <s v="Support"/>
    <s v="9D3GTYPVPO"/>
    <n v="10.368"/>
    <n v="2"/>
    <n v="0.2"/>
    <n v="3.6288"/>
    <x v="30"/>
    <n v="6.7392000000000003"/>
    <n v="2.02176"/>
    <x v="1"/>
  </r>
  <r>
    <s v="EMEA"/>
    <s v="UKIR"/>
    <s v="McKesson"/>
    <n v="1063"/>
    <s v="Consumer Products"/>
    <s v="SMB"/>
    <s v="Data Smasher"/>
    <s v="XZAN2SZ4IT"/>
    <n v="119.96"/>
    <n v="4"/>
    <n v="0"/>
    <n v="52.782400000000003"/>
    <x v="20"/>
    <n v="67.177599999999899"/>
    <n v="20.15327999999997"/>
    <x v="5"/>
  </r>
  <r>
    <s v="EMEA"/>
    <s v="UKIR"/>
    <s v="BMW"/>
    <n v="1039"/>
    <s v="Manufacturing"/>
    <s v="Enterprise"/>
    <s v="Support"/>
    <s v="D6W248UWC0"/>
    <n v="55.48"/>
    <n v="1"/>
    <n v="0"/>
    <n v="26.630400000000002"/>
    <x v="41"/>
    <n v="28.849599999999899"/>
    <n v="8.6548799999999702"/>
    <x v="2"/>
  </r>
  <r>
    <s v="EMEA"/>
    <s v="EU-WEST"/>
    <s v="AT&amp;T"/>
    <n v="1010"/>
    <s v="Communications"/>
    <s v="SMB"/>
    <s v="SaaS Connector Pack - Gold"/>
    <s v="9P120CJ5A6"/>
    <n v="24.448"/>
    <n v="4"/>
    <n v="0.2"/>
    <n v="8.8623999999999992"/>
    <x v="15"/>
    <n v="15.585599999999999"/>
    <n v="4.6756799999999998"/>
    <x v="1"/>
  </r>
  <r>
    <s v="EMEA"/>
    <s v="UKIR"/>
    <s v="Caterpillar"/>
    <n v="1016"/>
    <s v="Manufacturing"/>
    <s v="Strategic"/>
    <s v="OneView"/>
    <s v="MJU1YXPAPR"/>
    <n v="281.33999999999997"/>
    <n v="6"/>
    <n v="0"/>
    <n v="109.7226"/>
    <x v="24"/>
    <n v="171.61739999999901"/>
    <n v="51.4852199999997"/>
    <x v="1"/>
  </r>
  <r>
    <s v="AMER"/>
    <s v="NAMER"/>
    <s v="Pemex"/>
    <n v="1058"/>
    <s v="Energy"/>
    <s v="Strategic"/>
    <s v="ContactMatcher"/>
    <s v="S1TW9YSWPQ"/>
    <n v="19.920000000000002"/>
    <n v="5"/>
    <n v="0.2"/>
    <n v="6.9720000000000004"/>
    <x v="39"/>
    <n v="12.948"/>
    <n v="3.8843999999999999"/>
    <x v="2"/>
  </r>
  <r>
    <s v="APJ"/>
    <s v="APAC"/>
    <s v="Wells Fargo"/>
    <n v="1099"/>
    <s v="Finance"/>
    <s v="SMB"/>
    <s v="SaaS Connector Pack"/>
    <s v="LOZTAYAQ03"/>
    <n v="9.94"/>
    <n v="2"/>
    <n v="0"/>
    <n v="3.0813999999999999"/>
    <x v="46"/>
    <n v="6.8585999999999903"/>
    <n v="2.0575799999999971"/>
    <x v="2"/>
  </r>
  <r>
    <s v="AMER"/>
    <s v="LATAM"/>
    <s v="Home Depot"/>
    <n v="1047"/>
    <s v="Retail"/>
    <s v="SMB"/>
    <s v="SaaS Connector Pack"/>
    <s v="TZAXV0E1SO"/>
    <n v="103.056"/>
    <n v="3"/>
    <n v="0.2"/>
    <n v="24.4758"/>
    <x v="15"/>
    <n v="78.580199999999905"/>
    <n v="23.574059999999971"/>
    <x v="1"/>
  </r>
  <r>
    <s v="EMEA"/>
    <s v="MEA"/>
    <s v="Comcast"/>
    <n v="1022"/>
    <s v="Communications"/>
    <s v="Enterprise"/>
    <s v="ContactMatcher"/>
    <s v="RT712FHK95"/>
    <n v="59.808"/>
    <n v="3"/>
    <n v="0.2"/>
    <n v="19.4376"/>
    <x v="3"/>
    <n v="40.370399999999997"/>
    <n v="12.111119999999998"/>
    <x v="1"/>
  </r>
  <r>
    <s v="AMER"/>
    <s v="NAMER"/>
    <s v="Kroger"/>
    <n v="1057"/>
    <s v="Retail"/>
    <s v="Enterprise"/>
    <s v="Support"/>
    <s v="LEIP2VYFZG"/>
    <n v="146.82"/>
    <n v="3"/>
    <n v="0"/>
    <n v="73.41"/>
    <x v="47"/>
    <n v="73.41"/>
    <n v="22.023"/>
    <x v="2"/>
  </r>
  <r>
    <s v="AMER"/>
    <s v="LATAM"/>
    <s v="Comcast"/>
    <n v="1022"/>
    <s v="Communications"/>
    <s v="Strategic"/>
    <s v="ContactMatcher"/>
    <s v="DT1V6B6TZL"/>
    <n v="1652.94"/>
    <n v="3"/>
    <n v="0"/>
    <n v="231.41159999999999"/>
    <x v="5"/>
    <n v="1421.5283999999999"/>
    <n v="426.45851999999996"/>
    <x v="1"/>
  </r>
  <r>
    <s v="EMEA"/>
    <s v="EU-WEST"/>
    <s v="Kroger"/>
    <n v="1057"/>
    <s v="Retail"/>
    <s v="Enterprise"/>
    <s v="SaaS Connector Pack"/>
    <s v="UNEI6MNV0E"/>
    <n v="129.91999999999999"/>
    <n v="5"/>
    <n v="0.2"/>
    <n v="21.111999999999998"/>
    <x v="18"/>
    <n v="108.807999999999"/>
    <n v="32.642399999999697"/>
    <x v="2"/>
  </r>
  <r>
    <s v="EMEA"/>
    <s v="EU-WEST"/>
    <s v="Fannie Mae"/>
    <n v="1035"/>
    <s v="Finance"/>
    <s v="Strategic"/>
    <s v="Support"/>
    <s v="PY8TWBVDC7"/>
    <n v="45.584000000000003"/>
    <n v="7"/>
    <n v="0.2"/>
    <n v="5.1281999999999996"/>
    <x v="16"/>
    <n v="40.455800000000004"/>
    <n v="12.136740000000001"/>
    <x v="3"/>
  </r>
  <r>
    <s v="APJ"/>
    <s v="JAPN"/>
    <s v="Ford Motor"/>
    <n v="1009"/>
    <s v="Manufacturing"/>
    <s v="SMB"/>
    <s v="SaaS Connector Pack - Gold"/>
    <s v="MBMXBXRZDW"/>
    <n v="17.568000000000001"/>
    <n v="2"/>
    <n v="0.2"/>
    <n v="6.3684000000000003"/>
    <x v="15"/>
    <n v="11.1996"/>
    <n v="3.35988"/>
    <x v="1"/>
  </r>
  <r>
    <s v="EMEA"/>
    <s v="UKIR"/>
    <s v="Chevron"/>
    <n v="1017"/>
    <s v="Energy"/>
    <s v="SMB"/>
    <s v="Support"/>
    <s v="MC8BAHYBQP"/>
    <n v="182.72"/>
    <n v="8"/>
    <n v="0"/>
    <n v="84.051199999999994"/>
    <x v="5"/>
    <n v="98.668800000000005"/>
    <n v="29.600639999999999"/>
    <x v="0"/>
  </r>
  <r>
    <s v="AMER"/>
    <s v="NAMER"/>
    <s v="Walmart"/>
    <n v="1096"/>
    <s v="Retail"/>
    <s v="Enterprise"/>
    <s v="Marketing Suite - Gold"/>
    <s v="Q889T247SF"/>
    <n v="242.94"/>
    <n v="3"/>
    <n v="0"/>
    <n v="9.7175999999999991"/>
    <x v="44"/>
    <n v="233.22239999999999"/>
    <n v="69.966719999999995"/>
    <x v="1"/>
  </r>
  <r>
    <s v="AMER"/>
    <s v="NAMER"/>
    <s v="Trafigura Group"/>
    <n v="1100"/>
    <s v="Finance"/>
    <s v="SMB"/>
    <s v="Data Smasher"/>
    <s v="84HI3ULCME"/>
    <n v="49.98"/>
    <n v="2"/>
    <n v="0"/>
    <n v="8.4966000000000008"/>
    <x v="30"/>
    <n v="41.483399999999897"/>
    <n v="12.445019999999969"/>
    <x v="1"/>
  </r>
  <r>
    <s v="APJ"/>
    <s v="ANZ"/>
    <s v="CVS Health"/>
    <n v="1026"/>
    <s v="Retail"/>
    <s v="Enterprise"/>
    <s v="FinanceHub"/>
    <s v="XGQWR8K66V"/>
    <n v="11.784000000000001"/>
    <n v="3"/>
    <n v="0.2"/>
    <n v="4.2717000000000001"/>
    <x v="46"/>
    <n v="7.5122999999999998"/>
    <n v="2.2536899999999997"/>
    <x v="2"/>
  </r>
  <r>
    <s v="APJ"/>
    <s v="JAPN"/>
    <s v="Comcast"/>
    <n v="1022"/>
    <s v="Communications"/>
    <s v="SMB"/>
    <s v="Support"/>
    <s v="F4TTS7FKG0"/>
    <n v="51.52"/>
    <n v="5"/>
    <n v="0.2"/>
    <n v="-10.948"/>
    <x v="28"/>
    <n v="62.468000000000004"/>
    <n v="18.740400000000001"/>
    <x v="1"/>
  </r>
  <r>
    <s v="AMER"/>
    <s v="NAMER"/>
    <s v="General Motors"/>
    <n v="1041"/>
    <s v="Manufacturing"/>
    <s v="Strategic"/>
    <s v="ContactMatcher"/>
    <s v="4G0QH6YT7Y"/>
    <n v="567.12"/>
    <n v="10"/>
    <n v="0.2"/>
    <n v="-28.356000000000002"/>
    <x v="8"/>
    <n v="595.476"/>
    <n v="178.64279999999999"/>
    <x v="1"/>
  </r>
  <r>
    <s v="APJ"/>
    <s v="ANZ"/>
    <s v="Toyota Motor"/>
    <n v="1087"/>
    <s v="Manufacturing"/>
    <s v="SMB"/>
    <s v="Site Analytics"/>
    <s v="YHTWN1HI7P"/>
    <n v="11.992000000000001"/>
    <n v="1"/>
    <n v="0.2"/>
    <n v="0.89939999999999998"/>
    <x v="17"/>
    <n v="11.092599999999999"/>
    <n v="3.3277799999999997"/>
    <x v="6"/>
  </r>
  <r>
    <s v="AMER"/>
    <s v="LATAM"/>
    <s v="FedEx"/>
    <n v="1036"/>
    <s v="Transportation"/>
    <s v="SMB"/>
    <s v="ContactMatcher"/>
    <s v="P292CK7GET"/>
    <n v="58.05"/>
    <n v="3"/>
    <n v="0"/>
    <n v="26.702999999999999"/>
    <x v="13"/>
    <n v="31.346999999999898"/>
    <n v="9.4040999999999695"/>
    <x v="3"/>
  </r>
  <r>
    <s v="AMER"/>
    <s v="NAMER"/>
    <s v="Chevron"/>
    <n v="1017"/>
    <s v="Energy"/>
    <s v="Strategic"/>
    <s v="Alchemy"/>
    <s v="6CNP10V0Q6"/>
    <n v="1199.9760000000001"/>
    <n v="3"/>
    <n v="0.2"/>
    <n v="374.99250000000001"/>
    <x v="25"/>
    <n v="824.98350000000005"/>
    <n v="247.49504999999999"/>
    <x v="0"/>
  </r>
  <r>
    <s v="AMER"/>
    <s v="NAMER"/>
    <s v="Apple"/>
    <n v="1008"/>
    <s v="Tech"/>
    <s v="SMB"/>
    <s v="SaaS Connector Pack"/>
    <s v="KOXHPW14PO"/>
    <n v="79.92"/>
    <n v="4"/>
    <n v="0"/>
    <n v="28.7712"/>
    <x v="14"/>
    <n v="51.148800000000001"/>
    <n v="15.34464"/>
    <x v="2"/>
  </r>
  <r>
    <s v="EMEA"/>
    <s v="EU-WEST"/>
    <s v="Allianz"/>
    <n v="1080"/>
    <s v="Finance"/>
    <s v="Strategic"/>
    <s v="ContactMatcher"/>
    <s v="BR326RGWCK"/>
    <n v="383.43799999999999"/>
    <n v="4"/>
    <n v="0.45"/>
    <n v="-167.3184"/>
    <x v="21"/>
    <n v="550.75639999999999"/>
    <n v="165.22691999999998"/>
    <x v="1"/>
  </r>
  <r>
    <s v="EMEA"/>
    <s v="EU-WEST"/>
    <s v="Verizon Communications"/>
    <n v="1094"/>
    <s v="Communications"/>
    <s v="SMB"/>
    <s v="Marketing Suite - Gold"/>
    <s v="6E3J83WXDU"/>
    <n v="24.56"/>
    <n v="2"/>
    <n v="0"/>
    <n v="6.8768000000000002"/>
    <x v="20"/>
    <n v="17.683199999999999"/>
    <n v="5.3049599999999995"/>
    <x v="0"/>
  </r>
  <r>
    <s v="EMEA"/>
    <s v="UKIR"/>
    <s v="Allstate"/>
    <n v="1003"/>
    <s v="Finance"/>
    <s v="Strategic"/>
    <s v="ContactMatcher"/>
    <s v="UF2HA7KPGK"/>
    <n v="13.128"/>
    <n v="3"/>
    <n v="0.2"/>
    <n v="4.2666000000000004"/>
    <x v="10"/>
    <n v="8.8613999999999997"/>
    <n v="2.65842"/>
    <x v="0"/>
  </r>
  <r>
    <s v="EMEA"/>
    <s v="EU"/>
    <s v="Enel"/>
    <n v="1013"/>
    <s v="Energy"/>
    <s v="Strategic"/>
    <s v="Support"/>
    <s v="F0EES5IDMK"/>
    <n v="22.72"/>
    <n v="4"/>
    <n v="0"/>
    <n v="10.224"/>
    <x v="15"/>
    <n v="12.495999999999899"/>
    <n v="3.7487999999999695"/>
    <x v="0"/>
  </r>
  <r>
    <s v="AMER"/>
    <s v="NAMER"/>
    <s v="PepsiCo"/>
    <n v="1073"/>
    <s v="Consumer Products"/>
    <s v="SMB"/>
    <s v="Support"/>
    <s v="2V79MQGHT5"/>
    <n v="58.32"/>
    <n v="9"/>
    <n v="0"/>
    <n v="27.993600000000001"/>
    <x v="37"/>
    <n v="30.3264"/>
    <n v="9.0979200000000002"/>
    <x v="1"/>
  </r>
  <r>
    <s v="EMEA"/>
    <s v="NOR"/>
    <s v="Itochu"/>
    <n v="1032"/>
    <s v="Finance"/>
    <s v="Strategic"/>
    <s v="FinanceHub"/>
    <s v="PEODAR8P28"/>
    <n v="12.39"/>
    <n v="3"/>
    <n v="0"/>
    <n v="5.6993999999999998"/>
    <x v="23"/>
    <n v="6.6905999999999999"/>
    <n v="2.00718"/>
    <x v="0"/>
  </r>
  <r>
    <s v="AMER"/>
    <s v="LATAM"/>
    <s v="Citigroup"/>
    <n v="1020"/>
    <s v="Finance"/>
    <s v="SMB"/>
    <s v="Site Analytics"/>
    <s v="6DM33CYPEB"/>
    <n v="107.982"/>
    <n v="3"/>
    <n v="0.4"/>
    <n v="-26.9955"/>
    <x v="36"/>
    <n v="134.97749999999999"/>
    <n v="40.493249999999996"/>
    <x v="3"/>
  </r>
  <r>
    <s v="EMEA"/>
    <s v="EU-EAST"/>
    <s v="Bosch"/>
    <n v="1076"/>
    <s v="Tech"/>
    <s v="Strategic"/>
    <s v="SaaS Connector Pack - Gold"/>
    <s v="75LIU26K7H"/>
    <n v="11.36"/>
    <n v="2"/>
    <n v="0"/>
    <n v="5.3391999999999999"/>
    <x v="46"/>
    <n v="6.0207999999999897"/>
    <n v="1.8062399999999967"/>
    <x v="2"/>
  </r>
  <r>
    <s v="EMEA"/>
    <s v="EU-WEST"/>
    <s v="Nestle"/>
    <n v="1089"/>
    <s v="Consumer Products"/>
    <s v="Strategic"/>
    <s v="SaaS Connector Pack"/>
    <s v="IEKIT0RQLF"/>
    <n v="310.88"/>
    <n v="2"/>
    <n v="0.2"/>
    <n v="23.315999999999999"/>
    <x v="8"/>
    <n v="287.56400000000002"/>
    <n v="86.269199999999998"/>
    <x v="2"/>
  </r>
  <r>
    <s v="EMEA"/>
    <s v="EU-WEST"/>
    <s v="Johnson &amp; Johnson"/>
    <n v="1055"/>
    <s v="Healthcare"/>
    <s v="SMB"/>
    <s v="FinanceHub"/>
    <s v="51483W4OXK"/>
    <n v="641.96"/>
    <n v="2"/>
    <n v="0"/>
    <n v="179.74879999999999"/>
    <x v="35"/>
    <n v="462.21120000000002"/>
    <n v="138.66336000000001"/>
    <x v="2"/>
  </r>
  <r>
    <s v="EMEA"/>
    <s v="EU-WEST"/>
    <s v="Aviva"/>
    <n v="1006"/>
    <s v="Finance"/>
    <s v="Strategic"/>
    <s v="ContactMatcher"/>
    <s v="WQZUGHXKLX"/>
    <n v="18.28"/>
    <n v="2"/>
    <n v="0"/>
    <n v="9.14"/>
    <x v="44"/>
    <n v="9.14"/>
    <n v="2.742"/>
    <x v="2"/>
  </r>
  <r>
    <s v="AMER"/>
    <s v="LATAM"/>
    <s v="Prudential Financial"/>
    <n v="1078"/>
    <s v="Finance"/>
    <s v="SMB"/>
    <s v="ChatBot Plugin"/>
    <s v="70GCRVT676"/>
    <n v="32.76"/>
    <n v="7"/>
    <n v="0.2"/>
    <n v="3.6855000000000002"/>
    <x v="3"/>
    <n v="29.074499999999901"/>
    <n v="8.7223499999999703"/>
    <x v="2"/>
  </r>
  <r>
    <s v="AMER"/>
    <s v="NAMER"/>
    <s v="Siemens"/>
    <n v="1043"/>
    <s v="Manufacturing"/>
    <s v="Enterprise"/>
    <s v="FinanceHub"/>
    <s v="TJMQIOI9E6"/>
    <n v="544.00800000000004"/>
    <n v="3"/>
    <n v="0.2"/>
    <n v="40.800600000000003"/>
    <x v="37"/>
    <n v="503.20740000000001"/>
    <n v="150.96222"/>
    <x v="2"/>
  </r>
  <r>
    <s v="AMER"/>
    <s v="LATAM"/>
    <s v="Daimler"/>
    <n v="1052"/>
    <s v="Transportation"/>
    <s v="SMB"/>
    <s v="ContactMatcher"/>
    <s v="D9OCJU9TLG"/>
    <n v="32.07"/>
    <n v="5"/>
    <n v="0.7"/>
    <n v="-22.449000000000002"/>
    <x v="2"/>
    <n v="54.518999999999998"/>
    <n v="16.355699999999999"/>
    <x v="3"/>
  </r>
  <r>
    <s v="AMER"/>
    <s v="LATAM"/>
    <s v="Carrefour"/>
    <n v="1048"/>
    <s v="Retail"/>
    <s v="Strategic"/>
    <s v="SaaS Connector Pack - Gold"/>
    <s v="1UVGJ25JDB"/>
    <n v="186.69"/>
    <n v="3"/>
    <n v="0"/>
    <n v="87.744299999999996"/>
    <x v="33"/>
    <n v="98.945700000000002"/>
    <n v="29.683709999999998"/>
    <x v="0"/>
  </r>
  <r>
    <s v="AMER"/>
    <s v="NAMER"/>
    <s v="Walmart"/>
    <n v="1096"/>
    <s v="Retail"/>
    <s v="SMB"/>
    <s v="ContactMatcher"/>
    <s v="LITEM986TF"/>
    <n v="17.456"/>
    <n v="2"/>
    <n v="0.2"/>
    <n v="5.8914"/>
    <x v="42"/>
    <n v="11.564599999999899"/>
    <n v="3.4693799999999695"/>
    <x v="1"/>
  </r>
  <r>
    <s v="AMER"/>
    <s v="NAMER"/>
    <s v="Oracle"/>
    <n v="1072"/>
    <s v="Tech"/>
    <s v="SMB"/>
    <s v="FinanceHub"/>
    <s v="6V3AWBV5I5"/>
    <n v="348.928"/>
    <n v="2"/>
    <n v="0.2"/>
    <n v="34.892800000000001"/>
    <x v="14"/>
    <n v="314.03519999999997"/>
    <n v="94.210559999999987"/>
    <x v="6"/>
  </r>
  <r>
    <s v="EMEA"/>
    <s v="EU-WEST"/>
    <s v="Chevron"/>
    <n v="1017"/>
    <s v="Energy"/>
    <s v="SMB"/>
    <s v="ContactMatcher"/>
    <s v="83XK3SKJFW"/>
    <n v="143.96"/>
    <n v="4"/>
    <n v="0"/>
    <n v="69.100800000000007"/>
    <x v="40"/>
    <n v="74.859200000000001"/>
    <n v="22.45776"/>
    <x v="0"/>
  </r>
  <r>
    <s v="EMEA"/>
    <s v="NOR"/>
    <s v="Lowes"/>
    <n v="1060"/>
    <s v="Retail"/>
    <s v="SMB"/>
    <s v="Site Analytics"/>
    <s v="VP3E6V0UGJ"/>
    <n v="1363.96"/>
    <n v="5"/>
    <n v="0.2"/>
    <n v="85.247500000000002"/>
    <x v="35"/>
    <n v="1278.7125000000001"/>
    <n v="383.61375000000004"/>
    <x v="2"/>
  </r>
  <r>
    <s v="AMER"/>
    <s v="NAMER"/>
    <s v="Home Depot"/>
    <n v="1047"/>
    <s v="Retail"/>
    <s v="SMB"/>
    <s v="FinanceHub"/>
    <s v="W7WHFS3DPL"/>
    <n v="9.9600000000000009"/>
    <n v="2"/>
    <n v="0"/>
    <n v="4.5815999999999999"/>
    <x v="30"/>
    <n v="5.3784000000000001"/>
    <n v="1.6135200000000001"/>
    <x v="1"/>
  </r>
  <r>
    <s v="EMEA"/>
    <s v="EU-WEST"/>
    <s v="Engie"/>
    <n v="1062"/>
    <s v="Energy"/>
    <s v="SMB"/>
    <s v="ContactMatcher"/>
    <s v="GJUCKMGF0A"/>
    <n v="20.16"/>
    <n v="7"/>
    <n v="0"/>
    <n v="9.8783999999999992"/>
    <x v="15"/>
    <n v="10.281599999999999"/>
    <n v="3.0844799999999997"/>
    <x v="2"/>
  </r>
  <r>
    <s v="EMEA"/>
    <s v="UKIR"/>
    <s v="Merck"/>
    <n v="1064"/>
    <s v="Healthcare"/>
    <s v="Strategic"/>
    <s v="Support"/>
    <s v="RTGRHKVRDG"/>
    <n v="132.79"/>
    <n v="7"/>
    <n v="0"/>
    <n v="63.739199999999997"/>
    <x v="14"/>
    <n v="69.050799999999995"/>
    <n v="20.715239999999998"/>
    <x v="6"/>
  </r>
  <r>
    <s v="AMER"/>
    <s v="NAMER"/>
    <s v="Sprint Nextel"/>
    <n v="1081"/>
    <s v="Communications"/>
    <s v="SMB"/>
    <s v="FinanceHub"/>
    <s v="AS9EF00U2B"/>
    <n v="283.92"/>
    <n v="5"/>
    <n v="0.2"/>
    <n v="17.745000000000001"/>
    <x v="6"/>
    <n v="266.17500000000001"/>
    <n v="79.852500000000006"/>
    <x v="1"/>
  </r>
  <r>
    <s v="AMER"/>
    <s v="NAMER"/>
    <s v="Valero Energy"/>
    <n v="1093"/>
    <s v="Energy"/>
    <s v="Strategic"/>
    <s v="SaaS Connector Pack"/>
    <s v="IKJNDPA5O7"/>
    <n v="22.23"/>
    <n v="1"/>
    <n v="0"/>
    <n v="7.3358999999999996"/>
    <x v="31"/>
    <n v="14.8941"/>
    <n v="4.4682300000000001"/>
    <x v="1"/>
  </r>
  <r>
    <s v="EMEA"/>
    <s v="UKIR"/>
    <s v="Valero Energy"/>
    <n v="1093"/>
    <s v="Energy"/>
    <s v="Strategic"/>
    <s v="OneView"/>
    <s v="0L66FQZO64"/>
    <n v="355.32"/>
    <n v="9"/>
    <n v="0"/>
    <n v="99.489599999999996"/>
    <x v="28"/>
    <n v="255.8304"/>
    <n v="76.749119999999991"/>
    <x v="1"/>
  </r>
  <r>
    <s v="EMEA"/>
    <s v="EU-EAST"/>
    <s v="Royal Dutch Shell"/>
    <n v="1031"/>
    <s v="Energy"/>
    <s v="Strategic"/>
    <s v="Support"/>
    <s v="F0I2Y8G82A"/>
    <n v="12.96"/>
    <n v="2"/>
    <n v="0"/>
    <n v="6.2207999999999997"/>
    <x v="17"/>
    <n v="6.7392000000000003"/>
    <n v="2.02176"/>
    <x v="2"/>
  </r>
  <r>
    <s v="AMER"/>
    <s v="NAMER"/>
    <s v="Honda Motor"/>
    <n v="1045"/>
    <s v="Manufacturing"/>
    <s v="SMB"/>
    <s v="SaaS Connector Pack"/>
    <s v="W4WHTHU3L5"/>
    <n v="18.28"/>
    <n v="2"/>
    <n v="0"/>
    <n v="6.2152000000000003"/>
    <x v="4"/>
    <n v="12.0648"/>
    <n v="3.61944"/>
    <x v="2"/>
  </r>
  <r>
    <s v="EMEA"/>
    <s v="EU-EAST"/>
    <s v="Sony"/>
    <n v="1028"/>
    <s v="Tech"/>
    <s v="SMB"/>
    <s v="ChatBot Plugin"/>
    <s v="A3V0X8216P"/>
    <n v="43.176000000000002"/>
    <n v="3"/>
    <n v="0.2"/>
    <n v="4.3175999999999997"/>
    <x v="7"/>
    <n v="38.858400000000003"/>
    <n v="11.65752"/>
    <x v="3"/>
  </r>
  <r>
    <s v="AMER"/>
    <s v="LATAM"/>
    <s v="Comcast"/>
    <n v="1022"/>
    <s v="Communications"/>
    <s v="SMB"/>
    <s v="SaaS Connector Pack"/>
    <s v="JJM1SC1R9Q"/>
    <n v="28.4"/>
    <n v="2"/>
    <n v="0"/>
    <n v="11.076000000000001"/>
    <x v="36"/>
    <n v="17.323999999999899"/>
    <n v="5.1971999999999694"/>
    <x v="1"/>
  </r>
  <r>
    <s v="AMER"/>
    <s v="NAMER"/>
    <s v="Volkswagen"/>
    <n v="1046"/>
    <s v="Manufacturing"/>
    <s v="SMB"/>
    <s v="ChatBot Plugin"/>
    <s v="PGGKETKP9A"/>
    <n v="11.52"/>
    <n v="4"/>
    <n v="0"/>
    <n v="3.2256"/>
    <x v="18"/>
    <n v="8.2943999999999996"/>
    <n v="2.4883199999999999"/>
    <x v="0"/>
  </r>
  <r>
    <s v="AMER"/>
    <s v="NAMER"/>
    <s v="Pemex"/>
    <n v="1058"/>
    <s v="Energy"/>
    <s v="SMB"/>
    <s v="SaaS Connector Pack"/>
    <s v="W8T6KO5K97"/>
    <n v="18.28"/>
    <n v="2"/>
    <n v="0"/>
    <n v="6.2152000000000003"/>
    <x v="24"/>
    <n v="12.0648"/>
    <n v="3.61944"/>
    <x v="2"/>
  </r>
  <r>
    <s v="EMEA"/>
    <s v="EU"/>
    <s v="China National Petroleum"/>
    <n v="1023"/>
    <s v="Energy"/>
    <s v="Strategic"/>
    <s v="Support"/>
    <s v="1WJ6ZJQ0XH"/>
    <n v="51.84"/>
    <n v="8"/>
    <n v="0"/>
    <n v="24.883199999999999"/>
    <x v="29"/>
    <n v="26.956800000000001"/>
    <n v="8.08704"/>
    <x v="7"/>
  </r>
  <r>
    <s v="EMEA"/>
    <s v="EU-WEST"/>
    <s v="Coca-Cola"/>
    <n v="1021"/>
    <s v="Consumer Products"/>
    <s v="SMB"/>
    <s v="Support"/>
    <s v="6JCYU6BV5V"/>
    <n v="5.3440000000000003"/>
    <n v="1"/>
    <n v="0.2"/>
    <n v="1.8704000000000001"/>
    <x v="21"/>
    <n v="3.4735999999999998"/>
    <n v="1.0420799999999999"/>
    <x v="0"/>
  </r>
  <r>
    <s v="EMEA"/>
    <s v="EU-WEST"/>
    <s v="CVS Health"/>
    <n v="1026"/>
    <s v="Retail"/>
    <s v="SMB"/>
    <s v="Support"/>
    <s v="3T4F2NOUC8"/>
    <n v="41.472000000000001"/>
    <n v="8"/>
    <n v="0.2"/>
    <n v="14.5152"/>
    <x v="3"/>
    <n v="26.956800000000001"/>
    <n v="8.08704"/>
    <x v="2"/>
  </r>
  <r>
    <s v="AMER"/>
    <s v="LATAM"/>
    <s v="Trafigura Group"/>
    <n v="1100"/>
    <s v="Finance"/>
    <s v="SMB"/>
    <s v="Data Smasher"/>
    <s v="A3GNFZHG54"/>
    <n v="239.97"/>
    <n v="3"/>
    <n v="0"/>
    <n v="71.991"/>
    <x v="27"/>
    <n v="167.97899999999899"/>
    <n v="50.393699999999697"/>
    <x v="1"/>
  </r>
  <r>
    <s v="AMER"/>
    <s v="NAMER"/>
    <s v="Lowes"/>
    <n v="1060"/>
    <s v="Retail"/>
    <s v="SMB"/>
    <s v="Data Smasher"/>
    <s v="4V8C7D3OCF"/>
    <n v="67.8"/>
    <n v="4"/>
    <n v="0"/>
    <n v="4.0679999999999996"/>
    <x v="8"/>
    <n v="63.731999999999999"/>
    <n v="19.119599999999998"/>
    <x v="2"/>
  </r>
  <r>
    <s v="EMEA"/>
    <s v="EU-WEST"/>
    <s v="Lukoil"/>
    <n v="1044"/>
    <s v="Energy"/>
    <s v="SMB"/>
    <s v="Storage"/>
    <s v="1F123TTLUC"/>
    <n v="35"/>
    <n v="7"/>
    <n v="0"/>
    <n v="16.8"/>
    <x v="43"/>
    <n v="18.2"/>
    <n v="5.46"/>
    <x v="0"/>
  </r>
  <r>
    <s v="EMEA"/>
    <s v="UKIR"/>
    <s v="Oracle"/>
    <n v="1072"/>
    <s v="Tech"/>
    <s v="SMB"/>
    <s v="FinanceHub"/>
    <s v="MC3BWBQBTC"/>
    <n v="301.95999999999998"/>
    <n v="2"/>
    <n v="0"/>
    <n v="90.587999999999994"/>
    <x v="27"/>
    <n v="211.37199999999899"/>
    <n v="63.411599999999694"/>
    <x v="6"/>
  </r>
  <r>
    <s v="EMEA"/>
    <s v="EU-WEST"/>
    <s v="Royal Dutch Shell"/>
    <n v="1031"/>
    <s v="Energy"/>
    <s v="Strategic"/>
    <s v="ChatBot Plugin"/>
    <s v="3LVTHEO6HR"/>
    <n v="35.216000000000001"/>
    <n v="2"/>
    <n v="0.2"/>
    <n v="2.6412"/>
    <x v="16"/>
    <n v="32.574800000000003"/>
    <n v="9.7724400000000013"/>
    <x v="2"/>
  </r>
  <r>
    <s v="APJ"/>
    <s v="JAPN"/>
    <s v="Citigroup"/>
    <n v="1020"/>
    <s v="Finance"/>
    <s v="SMB"/>
    <s v="ContactMatcher"/>
    <s v="SA02C6PH14"/>
    <n v="51.183999999999997"/>
    <n v="4"/>
    <n v="0.8"/>
    <n v="-79.3352"/>
    <x v="30"/>
    <n v="130.51920000000001"/>
    <n v="39.155760000000001"/>
    <x v="3"/>
  </r>
  <r>
    <s v="EMEA"/>
    <s v="MEA"/>
    <s v="Oracle"/>
    <n v="1072"/>
    <s v="Tech"/>
    <s v="Enterprise"/>
    <s v="Support"/>
    <s v="RR7NTAESV8"/>
    <n v="9.6639999999999997"/>
    <n v="2"/>
    <n v="0.2"/>
    <n v="3.2616000000000001"/>
    <x v="23"/>
    <n v="6.4024000000000001"/>
    <n v="1.92072"/>
    <x v="6"/>
  </r>
  <r>
    <s v="APJ"/>
    <s v="JAPN"/>
    <s v="Verizon Communications"/>
    <n v="1094"/>
    <s v="Communications"/>
    <s v="Strategic"/>
    <s v="Site Analytics"/>
    <s v="L6SEOJJ7AF"/>
    <n v="21.071999999999999"/>
    <n v="3"/>
    <n v="0.2"/>
    <n v="1.5804"/>
    <x v="17"/>
    <n v="19.491599999999998"/>
    <n v="5.8474799999999991"/>
    <x v="0"/>
  </r>
  <r>
    <s v="EMEA"/>
    <s v="UKIR"/>
    <s v="Volkswagen"/>
    <n v="1046"/>
    <s v="Manufacturing"/>
    <s v="Strategic"/>
    <s v="ChatBot Plugin"/>
    <s v="VRR62NQBYY"/>
    <n v="60.45"/>
    <n v="3"/>
    <n v="0"/>
    <n v="16.3215"/>
    <x v="6"/>
    <n v="44.128500000000003"/>
    <n v="13.23855"/>
    <x v="0"/>
  </r>
  <r>
    <s v="AMER"/>
    <s v="NAMER"/>
    <s v="Panasonic"/>
    <n v="1091"/>
    <s v="Tech"/>
    <s v="Strategic"/>
    <s v="ContactMatcher"/>
    <s v="937UYU47WH"/>
    <n v="37.44"/>
    <n v="4"/>
    <n v="0.2"/>
    <n v="11.7"/>
    <x v="0"/>
    <n v="25.74"/>
    <n v="7.7219999999999995"/>
    <x v="0"/>
  </r>
  <r>
    <s v="EMEA"/>
    <s v="UKIR"/>
    <s v="McKesson"/>
    <n v="1063"/>
    <s v="Consumer Products"/>
    <s v="SMB"/>
    <s v="Site Analytics"/>
    <s v="FMFQ0CRE0O"/>
    <n v="83.72"/>
    <n v="7"/>
    <n v="0"/>
    <n v="23.441600000000001"/>
    <x v="2"/>
    <n v="60.278399999999998"/>
    <n v="18.08352"/>
    <x v="5"/>
  </r>
  <r>
    <s v="AMER"/>
    <s v="LATAM"/>
    <s v="General Electric"/>
    <n v="1040"/>
    <s v="Finance"/>
    <s v="SMB"/>
    <s v="SaaS Connector Pack"/>
    <s v="WFEX4WT5DL"/>
    <n v="48.896000000000001"/>
    <n v="4"/>
    <n v="0.2"/>
    <n v="8.5568000000000008"/>
    <x v="44"/>
    <n v="40.339199999999998"/>
    <n v="12.101759999999999"/>
    <x v="0"/>
  </r>
  <r>
    <s v="AMER"/>
    <s v="LATAM"/>
    <s v="HSBC Holdings"/>
    <n v="1070"/>
    <s v="Finance"/>
    <s v="Strategic"/>
    <s v="Data Smasher"/>
    <s v="7X4XYXS4OD"/>
    <n v="115.36"/>
    <n v="7"/>
    <n v="0"/>
    <n v="49.604799999999997"/>
    <x v="45"/>
    <n v="65.755200000000002"/>
    <n v="19.726559999999999"/>
    <x v="0"/>
  </r>
  <r>
    <s v="AMER"/>
    <s v="NAMER"/>
    <s v="McKesson"/>
    <n v="1063"/>
    <s v="Consumer Products"/>
    <s v="Strategic"/>
    <s v="ChatBot Plugin"/>
    <s v="JY1575KRL5"/>
    <n v="5.16"/>
    <n v="2"/>
    <n v="0"/>
    <n v="1.3415999999999999"/>
    <x v="1"/>
    <n v="3.8184"/>
    <n v="1.1455199999999999"/>
    <x v="5"/>
  </r>
  <r>
    <s v="EMEA"/>
    <s v="EU-EAST"/>
    <s v="United Parcel Service"/>
    <n v="1090"/>
    <s v="Transportation"/>
    <s v="SMB"/>
    <s v="ChatBot Plugin"/>
    <s v="R5AWJUXLU4"/>
    <n v="185.88"/>
    <n v="6"/>
    <n v="0"/>
    <n v="50.187600000000003"/>
    <x v="35"/>
    <n v="135.69239999999999"/>
    <n v="40.707719999999995"/>
    <x v="0"/>
  </r>
  <r>
    <s v="EMEA"/>
    <s v="UKIR"/>
    <s v="Lukoil"/>
    <n v="1044"/>
    <s v="Energy"/>
    <s v="SMB"/>
    <s v="SaaS Connector Pack"/>
    <s v="NV7LBZUCTW"/>
    <n v="44.46"/>
    <n v="2"/>
    <n v="0"/>
    <n v="14.671799999999999"/>
    <x v="47"/>
    <n v="29.7882"/>
    <n v="8.9364600000000003"/>
    <x v="0"/>
  </r>
  <r>
    <s v="EMEA"/>
    <s v="UKIR"/>
    <s v="Abbott Laboratories"/>
    <n v="1001"/>
    <s v="Healthcare"/>
    <s v="SMB"/>
    <s v="Support"/>
    <s v="05M7F9549P"/>
    <n v="39.96"/>
    <n v="2"/>
    <n v="0"/>
    <n v="18.781199999999998"/>
    <x v="9"/>
    <n v="21.178799999999999"/>
    <n v="6.3536399999999995"/>
    <x v="3"/>
  </r>
  <r>
    <s v="AMER"/>
    <s v="LATAM"/>
    <s v="FedEx"/>
    <n v="1036"/>
    <s v="Transportation"/>
    <s v="Enterprise"/>
    <s v="Support"/>
    <s v="NPNN3H6XRX"/>
    <n v="7.61"/>
    <n v="1"/>
    <n v="0"/>
    <n v="3.5767000000000002"/>
    <x v="4"/>
    <n v="4.0332999999999997"/>
    <n v="1.2099899999999999"/>
    <x v="3"/>
  </r>
  <r>
    <s v="AMER"/>
    <s v="NAMER"/>
    <s v="Comcast"/>
    <n v="1022"/>
    <s v="Communications"/>
    <s v="SMB"/>
    <s v="Support"/>
    <s v="T7PH67FLXM"/>
    <n v="7.36"/>
    <n v="2"/>
    <n v="0"/>
    <n v="0.1472"/>
    <x v="3"/>
    <n v="7.2127999999999997"/>
    <n v="2.16384"/>
    <x v="1"/>
  </r>
  <r>
    <s v="EMEA"/>
    <s v="EU-WEST"/>
    <s v="Nestle"/>
    <n v="1089"/>
    <s v="Consumer Products"/>
    <s v="Strategic"/>
    <s v="Data Smasher"/>
    <s v="JGWLJFQBDG"/>
    <n v="191.47200000000001"/>
    <n v="6"/>
    <n v="0.2"/>
    <n v="40.687800000000003"/>
    <x v="12"/>
    <n v="150.7842"/>
    <n v="45.235259999999997"/>
    <x v="2"/>
  </r>
  <r>
    <s v="EMEA"/>
    <s v="EU-WEST"/>
    <s v="Airbus"/>
    <n v="1030"/>
    <s v="Manufacturing"/>
    <s v="Strategic"/>
    <s v="FinanceHub"/>
    <s v="NI34HEJEB8"/>
    <n v="2.89"/>
    <n v="1"/>
    <n v="0"/>
    <n v="1.3583000000000001"/>
    <x v="46"/>
    <n v="1.5317000000000001"/>
    <n v="0.45950999999999997"/>
    <x v="2"/>
  </r>
  <r>
    <s v="EMEA"/>
    <s v="EU-WEST"/>
    <s v="Marathon Petroleum"/>
    <n v="1061"/>
    <s v="Energy"/>
    <s v="Strategic"/>
    <s v="FinanceHub"/>
    <s v="NVGTTAY6Y8"/>
    <n v="15.936"/>
    <n v="4"/>
    <n v="0.2"/>
    <n v="5.1791999999999998"/>
    <x v="21"/>
    <n v="10.7568"/>
    <n v="3.2270400000000001"/>
    <x v="1"/>
  </r>
  <r>
    <s v="EMEA"/>
    <s v="EU-WEST"/>
    <s v="News Corp."/>
    <n v="1071"/>
    <s v="Misc"/>
    <s v="Strategic"/>
    <s v="ContactMatcher"/>
    <s v="9RHZXK1QW6"/>
    <n v="44.91"/>
    <n v="6"/>
    <n v="0.7"/>
    <n v="-35.927999999999997"/>
    <x v="41"/>
    <n v="80.837999999999994"/>
    <n v="24.251399999999997"/>
    <x v="3"/>
  </r>
  <r>
    <s v="EMEA"/>
    <s v="EU-WEST"/>
    <s v="AT&amp;T"/>
    <n v="1010"/>
    <s v="Communications"/>
    <s v="Enterprise"/>
    <s v="ContactMatcher"/>
    <s v="VPXQRQLWD7"/>
    <n v="1141.47"/>
    <n v="5"/>
    <n v="0.7"/>
    <n v="-760.98"/>
    <x v="21"/>
    <n v="1902.45"/>
    <n v="570.73500000000001"/>
    <x v="1"/>
  </r>
  <r>
    <s v="EMEA"/>
    <s v="EU-EAST"/>
    <s v="Intel"/>
    <n v="1051"/>
    <s v="Tech"/>
    <s v="SMB"/>
    <s v="Support"/>
    <s v="JC0QE72YO6"/>
    <n v="34.44"/>
    <n v="3"/>
    <n v="0"/>
    <n v="17.22"/>
    <x v="2"/>
    <n v="17.22"/>
    <n v="5.1659999999999995"/>
    <x v="1"/>
  </r>
  <r>
    <s v="EMEA"/>
    <s v="UKIR"/>
    <s v="Wells Fargo"/>
    <n v="1099"/>
    <s v="Finance"/>
    <s v="SMB"/>
    <s v="Support"/>
    <s v="EL32202MOO"/>
    <n v="11.36"/>
    <n v="2"/>
    <n v="0"/>
    <n v="5.2256"/>
    <x v="20"/>
    <n v="6.1343999999999896"/>
    <n v="1.8403199999999968"/>
    <x v="2"/>
  </r>
  <r>
    <s v="EMEA"/>
    <s v="NOR"/>
    <s v="General Electric"/>
    <n v="1040"/>
    <s v="Finance"/>
    <s v="SMB"/>
    <s v="Support"/>
    <s v="C4UJXYY6IX"/>
    <n v="192.16"/>
    <n v="5"/>
    <n v="0.2"/>
    <n v="67.256"/>
    <x v="43"/>
    <n v="124.904"/>
    <n v="37.471199999999996"/>
    <x v="0"/>
  </r>
  <r>
    <s v="EMEA"/>
    <s v="EU-EAST"/>
    <s v="Merck"/>
    <n v="1064"/>
    <s v="Healthcare"/>
    <s v="Enterprise"/>
    <s v="SaaS Connector Pack"/>
    <s v="TP9GIUUZZI"/>
    <n v="322.58999999999997"/>
    <n v="3"/>
    <n v="0"/>
    <n v="64.518000000000001"/>
    <x v="12"/>
    <n v="258.072"/>
    <n v="77.421599999999998"/>
    <x v="6"/>
  </r>
  <r>
    <s v="EMEA"/>
    <s v="EU-WEST"/>
    <s v="FedEx"/>
    <n v="1036"/>
    <s v="Transportation"/>
    <s v="Enterprise"/>
    <s v="ContactMatcher"/>
    <s v="ESVRNYX01P"/>
    <n v="5.8920000000000003"/>
    <n v="4"/>
    <n v="0.7"/>
    <n v="-4.1243999999999996"/>
    <x v="30"/>
    <n v="10.016400000000001"/>
    <n v="3.0049200000000003"/>
    <x v="3"/>
  </r>
  <r>
    <s v="EMEA"/>
    <s v="UKIR"/>
    <s v="Pfizer"/>
    <n v="1074"/>
    <s v="Healthcare"/>
    <s v="Enterprise"/>
    <s v="ContactMatcher"/>
    <s v="0FRSRQO7UM"/>
    <n v="68.471999999999994"/>
    <n v="3"/>
    <n v="0.2"/>
    <n v="23.109300000000001"/>
    <x v="22"/>
    <n v="45.362699999999897"/>
    <n v="13.608809999999968"/>
    <x v="5"/>
  </r>
  <r>
    <s v="EMEA"/>
    <s v="EU-WEST"/>
    <s v="Trafigura Group"/>
    <n v="1100"/>
    <s v="Finance"/>
    <s v="SMB"/>
    <s v="Marketing Suite - Gold"/>
    <s v="ZAD122ARN5"/>
    <n v="30.84"/>
    <n v="2"/>
    <n v="0"/>
    <n v="8.3268000000000004"/>
    <x v="2"/>
    <n v="22.513199999999902"/>
    <n v="6.75395999999997"/>
    <x v="1"/>
  </r>
  <r>
    <s v="AMER"/>
    <s v="NAMER"/>
    <s v="Trafigura Group"/>
    <n v="1100"/>
    <s v="Finance"/>
    <s v="SMB"/>
    <s v="ChatBot Plugin"/>
    <s v="VIWF4QZK9A"/>
    <n v="13.48"/>
    <n v="4"/>
    <n v="0"/>
    <n v="5.9311999999999996"/>
    <x v="22"/>
    <n v="7.5488"/>
    <n v="2.26464"/>
    <x v="1"/>
  </r>
  <r>
    <s v="AMER"/>
    <s v="LATAM"/>
    <s v="Daimler"/>
    <n v="1052"/>
    <s v="Transportation"/>
    <s v="Enterprise"/>
    <s v="SaaS Connector Pack"/>
    <s v="74AW16IUQV"/>
    <n v="31.4"/>
    <n v="5"/>
    <n v="0"/>
    <n v="10.048"/>
    <x v="32"/>
    <n v="21.351999999999901"/>
    <n v="6.4055999999999704"/>
    <x v="3"/>
  </r>
  <r>
    <s v="EMEA"/>
    <s v="UKIR"/>
    <s v="Aetna"/>
    <n v="1002"/>
    <s v="Healthcare"/>
    <s v="SMB"/>
    <s v="SaaS Connector Pack"/>
    <s v="3HMNW2LEUI"/>
    <n v="17.46"/>
    <n v="2"/>
    <n v="0"/>
    <n v="5.9363999999999999"/>
    <x v="41"/>
    <n v="11.5236"/>
    <n v="3.4570799999999999"/>
    <x v="1"/>
  </r>
  <r>
    <s v="AMER"/>
    <s v="NAMER"/>
    <s v="Anthem"/>
    <n v="1029"/>
    <s v="Healthcare"/>
    <s v="Strategic"/>
    <s v="ContactMatcher"/>
    <s v="LS2GQVAZNW"/>
    <n v="13.944000000000001"/>
    <n v="3"/>
    <n v="0.2"/>
    <n v="4.5317999999999996"/>
    <x v="19"/>
    <n v="9.4122000000000003"/>
    <n v="2.8236599999999998"/>
    <x v="2"/>
  </r>
  <r>
    <s v="AMER"/>
    <s v="NAMER"/>
    <s v="HSBC Holdings"/>
    <n v="1070"/>
    <s v="Finance"/>
    <s v="SMB"/>
    <s v="Marketing Suite - Gold"/>
    <s v="O9KG30EECR"/>
    <n v="83.76"/>
    <n v="12"/>
    <n v="0"/>
    <n v="1.6752"/>
    <x v="27"/>
    <n v="82.084800000000001"/>
    <n v="24.625440000000001"/>
    <x v="0"/>
  </r>
  <r>
    <s v="APJ"/>
    <s v="APAC"/>
    <s v="PepsiCo"/>
    <n v="1073"/>
    <s v="Consumer Products"/>
    <s v="Enterprise"/>
    <s v="ContactMatcher"/>
    <s v="5FQ6WMR3XT"/>
    <n v="37.659999999999997"/>
    <n v="7"/>
    <n v="0"/>
    <n v="18.453399999999998"/>
    <x v="13"/>
    <n v="19.206599999999899"/>
    <n v="5.7619799999999692"/>
    <x v="1"/>
  </r>
  <r>
    <s v="AMER"/>
    <s v="NAMER"/>
    <s v="HSBC Holdings"/>
    <n v="1070"/>
    <s v="Finance"/>
    <s v="Strategic"/>
    <s v="Support"/>
    <s v="Y8I4MPITV2"/>
    <n v="34.68"/>
    <n v="6"/>
    <n v="0"/>
    <n v="16.993200000000002"/>
    <x v="20"/>
    <n v="17.686799999999899"/>
    <n v="5.3060399999999692"/>
    <x v="0"/>
  </r>
  <r>
    <s v="EMEA"/>
    <s v="UKIR"/>
    <s v="Nestle"/>
    <n v="1089"/>
    <s v="Consumer Products"/>
    <s v="SMB"/>
    <s v="Data Smasher"/>
    <s v="HXAGH1LMYW"/>
    <n v="149.94999999999999"/>
    <n v="5"/>
    <n v="0"/>
    <n v="14.994999999999999"/>
    <x v="27"/>
    <n v="134.95499999999899"/>
    <n v="40.486499999999694"/>
    <x v="2"/>
  </r>
  <r>
    <s v="AMER"/>
    <s v="LATAM"/>
    <s v="BMW"/>
    <n v="1039"/>
    <s v="Manufacturing"/>
    <s v="Enterprise"/>
    <s v="Support"/>
    <s v="7NB1LJ56LR"/>
    <n v="4.54"/>
    <n v="1"/>
    <n v="0"/>
    <n v="2.0430000000000001"/>
    <x v="27"/>
    <n v="2.4969999999999999"/>
    <n v="0.74909999999999999"/>
    <x v="2"/>
  </r>
  <r>
    <s v="AMER"/>
    <s v="NAMER"/>
    <s v="Wells Fargo"/>
    <n v="1099"/>
    <s v="Finance"/>
    <s v="Strategic"/>
    <s v="Marketing Suite - Gold"/>
    <s v="P5P8JU12CW"/>
    <n v="155.82"/>
    <n v="7"/>
    <n v="0"/>
    <n v="42.071399999999997"/>
    <x v="0"/>
    <n v="113.7486"/>
    <n v="34.124579999999995"/>
    <x v="2"/>
  </r>
  <r>
    <s v="APJ"/>
    <s v="JAPN"/>
    <s v="Lowes"/>
    <n v="1060"/>
    <s v="Retail"/>
    <s v="SMB"/>
    <s v="SaaS Connector Pack - Gold"/>
    <s v="7E4YHH55V8"/>
    <n v="15.648"/>
    <n v="2"/>
    <n v="0.2"/>
    <n v="5.0856000000000003"/>
    <x v="32"/>
    <n v="10.5624"/>
    <n v="3.16872"/>
    <x v="2"/>
  </r>
  <r>
    <s v="AMER"/>
    <s v="LATAM"/>
    <s v="Tyson Foods"/>
    <n v="1088"/>
    <s v="Consumer Products"/>
    <s v="SMB"/>
    <s v="FinanceHub"/>
    <s v="1RGKWVIWUN"/>
    <n v="103.6"/>
    <n v="7"/>
    <n v="0"/>
    <n v="51.8"/>
    <x v="30"/>
    <n v="51.8"/>
    <n v="15.54"/>
    <x v="1"/>
  </r>
  <r>
    <s v="EMEA"/>
    <s v="UKIR"/>
    <s v="Walgreens"/>
    <n v="1095"/>
    <s v="Retail"/>
    <s v="Strategic"/>
    <s v="Support"/>
    <s v="SRMDHF9UTM"/>
    <n v="46.96"/>
    <n v="8"/>
    <n v="0"/>
    <n v="22.540800000000001"/>
    <x v="13"/>
    <n v="24.4192"/>
    <n v="7.3257599999999998"/>
    <x v="0"/>
  </r>
  <r>
    <s v="AMER"/>
    <s v="LATAM"/>
    <s v="Walmart"/>
    <n v="1096"/>
    <s v="Retail"/>
    <s v="Strategic"/>
    <s v="ContactMatcher"/>
    <s v="SUTTT8L3OJ"/>
    <n v="8.9039999999999999"/>
    <n v="2"/>
    <n v="0.7"/>
    <n v="-6.5296000000000003"/>
    <x v="25"/>
    <n v="15.4336"/>
    <n v="4.6300799999999995"/>
    <x v="1"/>
  </r>
  <r>
    <s v="APJ"/>
    <s v="JAPN"/>
    <s v="Tyson Foods"/>
    <n v="1088"/>
    <s v="Consumer Products"/>
    <s v="SMB"/>
    <s v="FinanceHub"/>
    <s v="RXIY06IGG5"/>
    <n v="10.44"/>
    <n v="5"/>
    <n v="0.2"/>
    <n v="3.3929999999999998"/>
    <x v="23"/>
    <n v="7.0469999999999997"/>
    <n v="2.1140999999999996"/>
    <x v="1"/>
  </r>
  <r>
    <s v="APJ"/>
    <s v="ANZ"/>
    <s v="American Express"/>
    <n v="1005"/>
    <s v="Finance"/>
    <s v="SMB"/>
    <s v="Site Analytics"/>
    <s v="X4R9G23AXH"/>
    <n v="323.976"/>
    <n v="3"/>
    <n v="0.2"/>
    <n v="20.2485"/>
    <x v="15"/>
    <n v="303.72750000000002"/>
    <n v="91.118250000000003"/>
    <x v="1"/>
  </r>
  <r>
    <s v="AMER"/>
    <s v="NAMER"/>
    <s v="Sprint Nextel"/>
    <n v="1081"/>
    <s v="Communications"/>
    <s v="SMB"/>
    <s v="Support"/>
    <s v="FY14T21PHO"/>
    <n v="20.04"/>
    <n v="3"/>
    <n v="0"/>
    <n v="9.6191999999999993"/>
    <x v="25"/>
    <n v="10.4208"/>
    <n v="3.1262399999999997"/>
    <x v="1"/>
  </r>
  <r>
    <s v="EMEA"/>
    <s v="UKIR"/>
    <s v="Morgan Stanley"/>
    <n v="1068"/>
    <s v="Finance"/>
    <s v="SMB"/>
    <s v="Marketing Suite"/>
    <s v="R82G8HW9LE"/>
    <n v="323.13600000000002"/>
    <n v="4"/>
    <n v="0.2"/>
    <n v="12.117599999999999"/>
    <x v="22"/>
    <n v="311.01839999999999"/>
    <n v="93.305519999999987"/>
    <x v="2"/>
  </r>
  <r>
    <s v="AMER"/>
    <s v="LATAM"/>
    <s v="UnitedHealth Group"/>
    <n v="1092"/>
    <s v="Healthcare"/>
    <s v="Enterprise"/>
    <s v="Site Analytics"/>
    <s v="WP35E66FC8"/>
    <n v="1199.8"/>
    <n v="4"/>
    <n v="0"/>
    <n v="323.94600000000003"/>
    <x v="15"/>
    <n v="875.85399999999902"/>
    <n v="262.75619999999969"/>
    <x v="0"/>
  </r>
  <r>
    <s v="EMEA"/>
    <s v="MEA"/>
    <s v="Valero Energy"/>
    <n v="1093"/>
    <s v="Energy"/>
    <s v="Enterprise"/>
    <s v="SaaS Connector Pack"/>
    <s v="OL0TMZONUM"/>
    <n v="22.2"/>
    <n v="6"/>
    <n v="0"/>
    <n v="9.1020000000000003"/>
    <x v="33"/>
    <n v="13.0979999999999"/>
    <n v="3.9293999999999696"/>
    <x v="1"/>
  </r>
  <r>
    <s v="EMEA"/>
    <s v="EU"/>
    <s v="Volkswagen"/>
    <n v="1046"/>
    <s v="Manufacturing"/>
    <s v="Strategic"/>
    <s v="SaaS Connector Pack"/>
    <s v="AEYEYSV4ES"/>
    <n v="46.94"/>
    <n v="1"/>
    <n v="0"/>
    <n v="19.2454"/>
    <x v="23"/>
    <n v="27.694599999999902"/>
    <n v="8.3083799999999695"/>
    <x v="0"/>
  </r>
  <r>
    <s v="APJ"/>
    <s v="JAPN"/>
    <s v="Merck"/>
    <n v="1064"/>
    <s v="Healthcare"/>
    <s v="Strategic"/>
    <s v="ContactMatcher"/>
    <s v="7U14BQMSJZ"/>
    <n v="99.918000000000006"/>
    <n v="2"/>
    <n v="0.3"/>
    <n v="-18.5562"/>
    <x v="3"/>
    <n v="118.4742"/>
    <n v="35.542259999999999"/>
    <x v="6"/>
  </r>
  <r>
    <s v="APJ"/>
    <s v="JAPN"/>
    <s v="Chevron"/>
    <n v="1017"/>
    <s v="Energy"/>
    <s v="Strategic"/>
    <s v="SaaS Connector Pack - Gold"/>
    <s v="DZ3467DSKL"/>
    <n v="149.352"/>
    <n v="3"/>
    <n v="0.2"/>
    <n v="50.406300000000002"/>
    <x v="17"/>
    <n v="98.945700000000002"/>
    <n v="29.683709999999998"/>
    <x v="0"/>
  </r>
  <r>
    <s v="EMEA"/>
    <s v="EU-WEST"/>
    <s v="Lowes"/>
    <n v="1060"/>
    <s v="Retail"/>
    <s v="SMB"/>
    <s v="Marketing Suite - Gold"/>
    <s v="K83QPRZBZX"/>
    <n v="24.56"/>
    <n v="2"/>
    <n v="0"/>
    <n v="6.8768000000000002"/>
    <x v="20"/>
    <n v="17.683199999999999"/>
    <n v="5.3049599999999995"/>
    <x v="2"/>
  </r>
  <r>
    <s v="EMEA"/>
    <s v="UKIR"/>
    <s v="Honda Motor"/>
    <n v="1045"/>
    <s v="Manufacturing"/>
    <s v="SMB"/>
    <s v="Data Smasher"/>
    <s v="F5HEUW260P"/>
    <n v="85.14"/>
    <n v="3"/>
    <n v="0"/>
    <n v="34.907400000000003"/>
    <x v="19"/>
    <n v="50.232599999999998"/>
    <n v="15.069779999999998"/>
    <x v="2"/>
  </r>
  <r>
    <s v="EMEA"/>
    <s v="UKIR"/>
    <s v="Kroger"/>
    <n v="1057"/>
    <s v="Retail"/>
    <s v="Strategic"/>
    <s v="ContactMatcher"/>
    <s v="A72ZPBNFYJ"/>
    <n v="841.56799999999998"/>
    <n v="2"/>
    <n v="0.2"/>
    <n v="294.54880000000003"/>
    <x v="21"/>
    <n v="547.01919999999996"/>
    <n v="164.10575999999998"/>
    <x v="2"/>
  </r>
  <r>
    <s v="EMEA"/>
    <s v="EU-WEST"/>
    <s v="American Express"/>
    <n v="1005"/>
    <s v="Finance"/>
    <s v="SMB"/>
    <s v="Support"/>
    <s v="DKT1TKMSP6"/>
    <n v="15.552"/>
    <n v="3"/>
    <n v="0.2"/>
    <n v="5.4432"/>
    <x v="30"/>
    <n v="10.108799999999899"/>
    <n v="3.0326399999999696"/>
    <x v="1"/>
  </r>
  <r>
    <s v="EMEA"/>
    <s v="EU-WEST"/>
    <s v="Volkswagen"/>
    <n v="1046"/>
    <s v="Manufacturing"/>
    <s v="Enterprise"/>
    <s v="ChatBot Plugin"/>
    <s v="82D63W7YE3"/>
    <n v="46.2"/>
    <n v="4"/>
    <n v="0"/>
    <n v="12.936"/>
    <x v="2"/>
    <n v="33.264000000000003"/>
    <n v="9.9792000000000005"/>
    <x v="0"/>
  </r>
  <r>
    <s v="AMER"/>
    <s v="LATAM"/>
    <s v="Intel"/>
    <n v="1051"/>
    <s v="Tech"/>
    <s v="SMB"/>
    <s v="ChatBot Plugin"/>
    <s v="CRCJMS0VR9"/>
    <n v="14.592000000000001"/>
    <n v="3"/>
    <n v="0.2"/>
    <n v="2.5535999999999999"/>
    <x v="4"/>
    <n v="12.038399999999999"/>
    <n v="3.6115199999999996"/>
    <x v="1"/>
  </r>
  <r>
    <s v="EMEA"/>
    <s v="EU-WEST"/>
    <s v="American Express"/>
    <n v="1005"/>
    <s v="Finance"/>
    <s v="SMB"/>
    <s v="Support"/>
    <s v="8NDQS2W6ZL"/>
    <n v="12.192"/>
    <n v="3"/>
    <n v="0.2"/>
    <n v="4.1147999999999998"/>
    <x v="15"/>
    <n v="8.0771999999999995"/>
    <n v="2.4231599999999998"/>
    <x v="1"/>
  </r>
  <r>
    <s v="EMEA"/>
    <s v="EU-WEST"/>
    <s v="Airbus"/>
    <n v="1030"/>
    <s v="Manufacturing"/>
    <s v="Enterprise"/>
    <s v="Support"/>
    <s v="P7D2L5POAU"/>
    <n v="45.055999999999997"/>
    <n v="8"/>
    <n v="0.2"/>
    <n v="15.2064"/>
    <x v="1"/>
    <n v="29.849599999999899"/>
    <n v="8.9548799999999691"/>
    <x v="2"/>
  </r>
  <r>
    <s v="APJ"/>
    <s v="ANZ"/>
    <s v="Siemens"/>
    <n v="1043"/>
    <s v="Manufacturing"/>
    <s v="Strategic"/>
    <s v="Data Smasher"/>
    <s v="CJCOVRX6H5"/>
    <n v="159.99"/>
    <n v="1"/>
    <n v="0"/>
    <n v="54.396599999999999"/>
    <x v="23"/>
    <n v="105.5934"/>
    <n v="31.67802"/>
    <x v="2"/>
  </r>
  <r>
    <s v="AMER"/>
    <s v="NAMER"/>
    <s v="Nestle"/>
    <n v="1089"/>
    <s v="Consumer Products"/>
    <s v="Strategic"/>
    <s v="Support"/>
    <s v="J3HUYMB0I0"/>
    <n v="12.96"/>
    <n v="2"/>
    <n v="0"/>
    <n v="6.2207999999999997"/>
    <x v="14"/>
    <n v="6.7392000000000003"/>
    <n v="2.02176"/>
    <x v="2"/>
  </r>
  <r>
    <s v="AMER"/>
    <s v="NAMER"/>
    <s v="Goldman Sachs Group"/>
    <n v="1042"/>
    <s v="Finance"/>
    <s v="Strategic"/>
    <s v="Support"/>
    <s v="GHC0B0MV36"/>
    <n v="17.12"/>
    <n v="2"/>
    <n v="0"/>
    <n v="8.0464000000000002"/>
    <x v="1"/>
    <n v="9.0736000000000008"/>
    <n v="2.7220800000000001"/>
    <x v="2"/>
  </r>
  <r>
    <s v="AMER"/>
    <s v="NAMER"/>
    <s v="Chevron"/>
    <n v="1017"/>
    <s v="Energy"/>
    <s v="Strategic"/>
    <s v="ContactMatcher"/>
    <s v="TIFR6J8EW0"/>
    <n v="6.0960000000000001"/>
    <n v="2"/>
    <n v="0.2"/>
    <n v="2.2098"/>
    <x v="5"/>
    <n v="3.8862000000000001"/>
    <n v="1.1658599999999999"/>
    <x v="0"/>
  </r>
  <r>
    <s v="AMER"/>
    <s v="NAMER"/>
    <s v="AmerisourceBergen"/>
    <n v="1007"/>
    <s v="Healthcare"/>
    <s v="SMB"/>
    <s v="Support"/>
    <s v="ZU9A4SEIWW"/>
    <n v="32.4"/>
    <n v="5"/>
    <n v="0"/>
    <n v="15.552"/>
    <x v="33"/>
    <n v="16.847999999999999"/>
    <n v="5.0543999999999993"/>
    <x v="0"/>
  </r>
  <r>
    <s v="AMER"/>
    <s v="LATAM"/>
    <s v="CVS Health"/>
    <n v="1026"/>
    <s v="Retail"/>
    <s v="SMB"/>
    <s v="ContactMatcher"/>
    <s v="5P2Y5Q4C6E"/>
    <n v="393.16500000000002"/>
    <n v="3"/>
    <n v="0.5"/>
    <n v="-204.44579999999999"/>
    <x v="38"/>
    <n v="597.61080000000004"/>
    <n v="179.28324000000001"/>
    <x v="2"/>
  </r>
  <r>
    <s v="EMEA"/>
    <s v="EU-WEST"/>
    <s v="Lowes"/>
    <n v="1060"/>
    <s v="Retail"/>
    <s v="Enterprise"/>
    <s v="SaaS Connector Pack"/>
    <s v="5HTL7HB8HR"/>
    <n v="516.48800000000006"/>
    <n v="7"/>
    <n v="0.2"/>
    <n v="-12.9122"/>
    <x v="23"/>
    <n v="529.40020000000004"/>
    <n v="158.82006000000001"/>
    <x v="2"/>
  </r>
  <r>
    <s v="EMEA"/>
    <s v="EU-WEST"/>
    <s v="Costco Wholesale"/>
    <n v="1025"/>
    <s v="Retail"/>
    <s v="SMB"/>
    <s v="SaaS Connector Pack"/>
    <s v="GDTE3IBBOA"/>
    <n v="25.472000000000001"/>
    <n v="4"/>
    <n v="0.2"/>
    <n v="7.6416000000000004"/>
    <x v="4"/>
    <n v="17.830400000000001"/>
    <n v="5.3491200000000001"/>
    <x v="3"/>
  </r>
  <r>
    <s v="APJ"/>
    <s v="JAPN"/>
    <s v="Mondelez International"/>
    <n v="1067"/>
    <s v="Consumer Products"/>
    <s v="SMB"/>
    <s v="ChatBot Plugin"/>
    <s v="TILJ471I09"/>
    <n v="27.167999999999999"/>
    <n v="2"/>
    <n v="0.2"/>
    <n v="2.7168000000000001"/>
    <x v="22"/>
    <n v="24.4512"/>
    <n v="7.3353599999999997"/>
    <x v="0"/>
  </r>
  <r>
    <s v="EMEA"/>
    <s v="EU-EAST"/>
    <s v="Ford Motor"/>
    <n v="1009"/>
    <s v="Manufacturing"/>
    <s v="SMB"/>
    <s v="Marketing Suite - Gold"/>
    <s v="7RZ3C5XCY0"/>
    <n v="173.8"/>
    <n v="5"/>
    <n v="0"/>
    <n v="43.45"/>
    <x v="22"/>
    <n v="130.35"/>
    <n v="39.104999999999997"/>
    <x v="1"/>
  </r>
  <r>
    <s v="AMER"/>
    <s v="LATAM"/>
    <s v="AmerisourceBergen"/>
    <n v="1007"/>
    <s v="Healthcare"/>
    <s v="SMB"/>
    <s v="Site Analytics"/>
    <s v="K79U0YKXWF"/>
    <n v="29.591999999999999"/>
    <n v="1"/>
    <n v="0.2"/>
    <n v="2.5893000000000002"/>
    <x v="24"/>
    <n v="27.002699999999901"/>
    <n v="8.1008099999999708"/>
    <x v="0"/>
  </r>
  <r>
    <s v="AMER"/>
    <s v="NAMER"/>
    <s v="State Farm Insurance Cos."/>
    <n v="1082"/>
    <s v="Finance"/>
    <s v="SMB"/>
    <s v="SaaS Connector Pack"/>
    <s v="07XYFCWZGO"/>
    <n v="204.6"/>
    <n v="2"/>
    <n v="0"/>
    <n v="53.195999999999998"/>
    <x v="11"/>
    <n v="151.404"/>
    <n v="45.421199999999999"/>
    <x v="8"/>
  </r>
  <r>
    <s v="AMER"/>
    <s v="NAMER"/>
    <s v="Sysco"/>
    <n v="1084"/>
    <s v="Consumer Products"/>
    <s v="Strategic"/>
    <s v="FinanceHub"/>
    <s v="UD5G6T9N13"/>
    <n v="321.56799999999998"/>
    <n v="2"/>
    <n v="0.2"/>
    <n v="28.1372"/>
    <x v="23"/>
    <n v="293.43079999999998"/>
    <n v="88.029239999999987"/>
    <x v="0"/>
  </r>
  <r>
    <s v="EMEA"/>
    <s v="MEA"/>
    <s v="Panasonic"/>
    <n v="1091"/>
    <s v="Tech"/>
    <s v="Enterprise"/>
    <s v="ContactMatcher"/>
    <s v="C71QKDEMWB"/>
    <n v="6.24"/>
    <n v="2"/>
    <n v="0"/>
    <n v="3.0575999999999999"/>
    <x v="6"/>
    <n v="3.1823999999999999"/>
    <n v="0.9547199999999999"/>
    <x v="0"/>
  </r>
  <r>
    <s v="AMER"/>
    <s v="NAMER"/>
    <s v="Prudential Financial"/>
    <n v="1078"/>
    <s v="Finance"/>
    <s v="Strategic"/>
    <s v="SaaS Connector Pack - Gold"/>
    <s v="DA2GG09L3P"/>
    <n v="21.88"/>
    <n v="2"/>
    <n v="0"/>
    <n v="10.94"/>
    <x v="21"/>
    <n v="10.94"/>
    <n v="3.2819999999999996"/>
    <x v="2"/>
  </r>
  <r>
    <s v="EMEA"/>
    <s v="EU-WEST"/>
    <s v="Tyson Foods"/>
    <n v="1088"/>
    <s v="Consumer Products"/>
    <s v="SMB"/>
    <s v="FinanceHub"/>
    <s v="JE0001P5JE"/>
    <n v="4.6079999999999997"/>
    <n v="2"/>
    <n v="0.2"/>
    <n v="1.6704000000000001"/>
    <x v="30"/>
    <n v="2.93759999999999"/>
    <n v="0.88127999999999695"/>
    <x v="1"/>
  </r>
  <r>
    <s v="EMEA"/>
    <s v="UKIR"/>
    <s v="Oracle"/>
    <n v="1072"/>
    <s v="Tech"/>
    <s v="Enterprise"/>
    <s v="FinanceHub"/>
    <s v="IXM95SWQ7Z"/>
    <n v="9.82"/>
    <n v="2"/>
    <n v="0"/>
    <n v="4.8117999999999999"/>
    <x v="4"/>
    <n v="5.0082000000000004"/>
    <n v="1.5024600000000001"/>
    <x v="6"/>
  </r>
  <r>
    <s v="EMEA"/>
    <s v="EU-WEST"/>
    <s v="Goldman Sachs Group"/>
    <n v="1042"/>
    <s v="Finance"/>
    <s v="SMB"/>
    <s v="SaaS Connector Pack"/>
    <s v="1XXB2KOFXB"/>
    <n v="127.104"/>
    <n v="6"/>
    <n v="0.2"/>
    <n v="28.598400000000002"/>
    <x v="46"/>
    <n v="98.505600000000001"/>
    <n v="29.551679999999998"/>
    <x v="2"/>
  </r>
  <r>
    <s v="EMEA"/>
    <s v="UKIR"/>
    <s v="CVS Health"/>
    <n v="1026"/>
    <s v="Retail"/>
    <s v="Enterprise"/>
    <s v="Site Analytics"/>
    <s v="WO7JDCYK7S"/>
    <n v="160.93"/>
    <n v="7"/>
    <n v="0"/>
    <n v="3.2185999999999999"/>
    <x v="13"/>
    <n v="157.7114"/>
    <n v="47.313420000000001"/>
    <x v="2"/>
  </r>
  <r>
    <s v="EMEA"/>
    <s v="EU-WEST"/>
    <s v="Tyson Foods"/>
    <n v="1088"/>
    <s v="Consumer Products"/>
    <s v="SMB"/>
    <s v="ContactMatcher"/>
    <s v="YA54YUPF60"/>
    <n v="1.08"/>
    <n v="2"/>
    <n v="0.7"/>
    <n v="-0.79200000000000004"/>
    <x v="10"/>
    <n v="1.8720000000000001"/>
    <n v="0.56159999999999999"/>
    <x v="1"/>
  </r>
  <r>
    <s v="AMER"/>
    <s v="LATAM"/>
    <s v="China National Petroleum"/>
    <n v="1023"/>
    <s v="Energy"/>
    <s v="Strategic"/>
    <s v="Big Ol Database"/>
    <s v="L1PWPWZBDL"/>
    <n v="3059.982"/>
    <n v="2"/>
    <n v="0.1"/>
    <n v="679.99599999999998"/>
    <x v="44"/>
    <n v="2379.9859999999999"/>
    <n v="713.99579999999992"/>
    <x v="7"/>
  </r>
  <r>
    <s v="EMEA"/>
    <s v="NOR"/>
    <s v="Aviva"/>
    <n v="1006"/>
    <s v="Finance"/>
    <s v="SMB"/>
    <s v="ContactMatcher"/>
    <s v="XAYD0WWA7T"/>
    <n v="3.282"/>
    <n v="2"/>
    <n v="0.7"/>
    <n v="-2.6255999999999999"/>
    <x v="35"/>
    <n v="5.9076000000000004"/>
    <n v="1.7722800000000001"/>
    <x v="2"/>
  </r>
  <r>
    <s v="APJ"/>
    <s v="IND"/>
    <s v="Nissan Motor"/>
    <n v="1098"/>
    <s v="Transportation"/>
    <s v="Strategic"/>
    <s v="Support"/>
    <s v="3KH6MG5KNO"/>
    <n v="34.020000000000003"/>
    <n v="3"/>
    <n v="0"/>
    <n v="16.669799999999999"/>
    <x v="14"/>
    <n v="17.350200000000001"/>
    <n v="5.2050600000000005"/>
    <x v="2"/>
  </r>
  <r>
    <s v="EMEA"/>
    <s v="UKIR"/>
    <s v="McKesson"/>
    <n v="1063"/>
    <s v="Consumer Products"/>
    <s v="SMB"/>
    <s v="FinanceHub"/>
    <s v="3JJI87RUKI"/>
    <n v="599.29200000000003"/>
    <n v="6"/>
    <n v="0.1"/>
    <n v="93.223200000000006"/>
    <x v="32"/>
    <n v="506.06880000000001"/>
    <n v="151.82064"/>
    <x v="5"/>
  </r>
  <r>
    <s v="EMEA"/>
    <s v="EU-EAST"/>
    <s v="Tesco"/>
    <n v="1059"/>
    <s v="Retail"/>
    <s v="SMB"/>
    <s v="ChatBot Plugin"/>
    <s v="1PUI3HFJH6"/>
    <n v="3.3919999999999999"/>
    <n v="1"/>
    <n v="0.2"/>
    <n v="0.80559999999999998"/>
    <x v="7"/>
    <n v="2.5863999999999998"/>
    <n v="0.77591999999999994"/>
    <x v="7"/>
  </r>
  <r>
    <s v="APJ"/>
    <s v="JAPN"/>
    <s v="Caterpillar"/>
    <n v="1016"/>
    <s v="Manufacturing"/>
    <s v="Enterprise"/>
    <s v="FinanceHub"/>
    <s v="YYIQPOB2H9"/>
    <n v="7.968"/>
    <n v="2"/>
    <n v="0.2"/>
    <n v="2.5895999999999999"/>
    <x v="15"/>
    <n v="5.3784000000000001"/>
    <n v="1.6135200000000001"/>
    <x v="1"/>
  </r>
  <r>
    <s v="APJ"/>
    <s v="JAPN"/>
    <s v="Pemex"/>
    <n v="1058"/>
    <s v="Energy"/>
    <s v="SMB"/>
    <s v="ContactMatcher"/>
    <s v="GPCDE54LS9"/>
    <n v="1.1120000000000001"/>
    <n v="2"/>
    <n v="0.8"/>
    <n v="-1.8904000000000001"/>
    <x v="29"/>
    <n v="3.0024000000000002"/>
    <n v="0.90071999999999997"/>
    <x v="2"/>
  </r>
  <r>
    <s v="EMEA"/>
    <s v="UKIR"/>
    <s v="Daimler"/>
    <n v="1052"/>
    <s v="Transportation"/>
    <s v="Strategic"/>
    <s v="SaaS Connector Pack"/>
    <s v="FWA01I4DEW"/>
    <n v="520.04999999999995"/>
    <n v="5"/>
    <n v="0"/>
    <n v="72.807000000000002"/>
    <x v="24"/>
    <n v="447.24299999999897"/>
    <n v="134.17289999999969"/>
    <x v="3"/>
  </r>
  <r>
    <s v="EMEA"/>
    <s v="EU-WEST"/>
    <s v="Ford Motor"/>
    <n v="1009"/>
    <s v="Manufacturing"/>
    <s v="Enterprise"/>
    <s v="FinanceHub"/>
    <s v="I8Q73CX84G"/>
    <n v="1166.92"/>
    <n v="5"/>
    <n v="0.2"/>
    <n v="131.27850000000001"/>
    <x v="29"/>
    <n v="1035.6415"/>
    <n v="310.69244999999995"/>
    <x v="1"/>
  </r>
  <r>
    <s v="EMEA"/>
    <s v="UKIR"/>
    <s v="Honda Motor"/>
    <n v="1045"/>
    <s v="Manufacturing"/>
    <s v="SMB"/>
    <s v="ContactMatcher"/>
    <s v="FMAR2VZL6Q"/>
    <n v="14.624000000000001"/>
    <n v="2"/>
    <n v="0.2"/>
    <n v="5.484"/>
    <x v="21"/>
    <n v="9.14"/>
    <n v="2.742"/>
    <x v="2"/>
  </r>
  <r>
    <s v="AMER"/>
    <s v="NAMER"/>
    <s v="FedEx"/>
    <n v="1036"/>
    <s v="Transportation"/>
    <s v="SMB"/>
    <s v="Storage"/>
    <s v="DJ1B9JV9IX"/>
    <n v="10.23"/>
    <n v="3"/>
    <n v="0"/>
    <n v="4.9104000000000001"/>
    <x v="28"/>
    <n v="5.3196000000000003"/>
    <n v="1.59588"/>
    <x v="3"/>
  </r>
  <r>
    <s v="EMEA"/>
    <s v="EU-WEST"/>
    <s v="Walt Disney"/>
    <n v="1097"/>
    <s v="Communications"/>
    <s v="Strategic"/>
    <s v="ContactMatcher"/>
    <s v="22XT0ZA4V6"/>
    <n v="2715.93"/>
    <n v="7"/>
    <n v="0"/>
    <n v="1276.4871000000001"/>
    <x v="8"/>
    <n v="1439.44289999999"/>
    <n v="431.832869999997"/>
    <x v="3"/>
  </r>
  <r>
    <s v="EMEA"/>
    <s v="UKIR"/>
    <s v="Cigna"/>
    <n v="1038"/>
    <s v="Healthcare"/>
    <s v="SMB"/>
    <s v="SaaS Connector Pack - Gold"/>
    <s v="MR4XF1R91O"/>
    <n v="10.67"/>
    <n v="1"/>
    <n v="0"/>
    <n v="4.9081999999999999"/>
    <x v="2"/>
    <n v="5.7618"/>
    <n v="1.72854"/>
    <x v="3"/>
  </r>
  <r>
    <s v="AMER"/>
    <s v="NAMER"/>
    <s v="AT&amp;T"/>
    <n v="1010"/>
    <s v="Communications"/>
    <s v="Enterprise"/>
    <s v="ChatBot Plugin"/>
    <s v="GEG6P67WJY"/>
    <n v="44.02"/>
    <n v="2"/>
    <n v="0"/>
    <n v="11.4452"/>
    <x v="0"/>
    <n v="32.574800000000003"/>
    <n v="9.7724400000000013"/>
    <x v="1"/>
  </r>
  <r>
    <s v="EMEA"/>
    <s v="UKIR"/>
    <s v="Engie"/>
    <n v="1062"/>
    <s v="Energy"/>
    <s v="SMB"/>
    <s v="Data Smasher"/>
    <s v="PM5CGAN5CL"/>
    <n v="2309.65"/>
    <n v="7"/>
    <n v="0"/>
    <n v="762.18449999999996"/>
    <x v="38"/>
    <n v="1547.4655"/>
    <n v="464.23964999999998"/>
    <x v="2"/>
  </r>
  <r>
    <s v="AMER"/>
    <s v="NAMER"/>
    <s v="Carrefour"/>
    <n v="1048"/>
    <s v="Retail"/>
    <s v="SMB"/>
    <s v="Marketing Suite - Gold"/>
    <s v="TZKYVZMDWE"/>
    <n v="484.65"/>
    <n v="3"/>
    <n v="0"/>
    <n v="92.083500000000001"/>
    <x v="37"/>
    <n v="392.566499999999"/>
    <n v="117.7699499999997"/>
    <x v="0"/>
  </r>
  <r>
    <s v="EMEA"/>
    <s v="NOR"/>
    <s v="Lowes"/>
    <n v="1060"/>
    <s v="Retail"/>
    <s v="SMB"/>
    <s v="Support"/>
    <s v="ZD2QTA8ZJJ"/>
    <n v="115.29600000000001"/>
    <n v="3"/>
    <n v="0.2"/>
    <n v="40.3536"/>
    <x v="6"/>
    <n v="74.942400000000006"/>
    <n v="22.48272"/>
    <x v="2"/>
  </r>
  <r>
    <s v="AMER"/>
    <s v="LATAM"/>
    <s v="News Corp."/>
    <n v="1071"/>
    <s v="Misc"/>
    <s v="SMB"/>
    <s v="SaaS Connector Pack - Gold"/>
    <s v="IWXXCOY3VN"/>
    <n v="7.08"/>
    <n v="3"/>
    <n v="0.2"/>
    <n v="2.4780000000000002"/>
    <x v="6"/>
    <n v="4.6020000000000003"/>
    <n v="1.3806"/>
    <x v="3"/>
  </r>
  <r>
    <s v="EMEA"/>
    <s v="EU-WEST"/>
    <s v="Pfizer"/>
    <n v="1074"/>
    <s v="Healthcare"/>
    <s v="SMB"/>
    <s v="Support"/>
    <s v="Z99RLYB1E3"/>
    <n v="44.75"/>
    <n v="5"/>
    <n v="0"/>
    <n v="20.585000000000001"/>
    <x v="22"/>
    <n v="24.164999999999999"/>
    <n v="7.2494999999999994"/>
    <x v="5"/>
  </r>
  <r>
    <s v="APJ"/>
    <s v="ANZ"/>
    <s v="Home Depot"/>
    <n v="1047"/>
    <s v="Retail"/>
    <s v="SMB"/>
    <s v="Site Analytics"/>
    <s v="VU5CWDPDQR"/>
    <n v="95.983999999999995"/>
    <n v="2"/>
    <n v="0.2"/>
    <n v="5.9989999999999997"/>
    <x v="43"/>
    <n v="89.984999999999999"/>
    <n v="26.9955"/>
    <x v="1"/>
  </r>
  <r>
    <s v="AMER"/>
    <s v="NAMER"/>
    <s v="ConocoPhillips"/>
    <n v="1024"/>
    <s v="Energy"/>
    <s v="SMB"/>
    <s v="SaaS Connector Pack"/>
    <s v="PFSKYA6AHA"/>
    <n v="151.72"/>
    <n v="4"/>
    <n v="0"/>
    <n v="27.3096"/>
    <x v="7"/>
    <n v="124.4104"/>
    <n v="37.323119999999996"/>
    <x v="2"/>
  </r>
  <r>
    <s v="AMER"/>
    <s v="NAMER"/>
    <s v="Tesco"/>
    <n v="1059"/>
    <s v="Retail"/>
    <s v="SMB"/>
    <s v="SaaS Connector Pack"/>
    <s v="D79T2ON8JE"/>
    <n v="155.25"/>
    <n v="3"/>
    <n v="0"/>
    <n v="46.575000000000003"/>
    <x v="27"/>
    <n v="108.675"/>
    <n v="32.602499999999999"/>
    <x v="7"/>
  </r>
  <r>
    <s v="AMER"/>
    <s v="NAMER"/>
    <s v="American Express"/>
    <n v="1005"/>
    <s v="Finance"/>
    <s v="SMB"/>
    <s v="ContactMatcher"/>
    <s v="CUUVZAL8IT"/>
    <n v="1618.37"/>
    <n v="13"/>
    <n v="0"/>
    <n v="356.04140000000001"/>
    <x v="14"/>
    <n v="1262.32859999999"/>
    <n v="378.69857999999698"/>
    <x v="1"/>
  </r>
  <r>
    <s v="AMER"/>
    <s v="NAMER"/>
    <s v="Fannie Mae"/>
    <n v="1035"/>
    <s v="Finance"/>
    <s v="Enterprise"/>
    <s v="Support"/>
    <s v="8BM8LKDKD1"/>
    <n v="32.4"/>
    <n v="5"/>
    <n v="0"/>
    <n v="15.552"/>
    <x v="11"/>
    <n v="16.847999999999999"/>
    <n v="5.0543999999999993"/>
    <x v="3"/>
  </r>
  <r>
    <s v="EMEA"/>
    <s v="UKIR"/>
    <s v="Walgreens"/>
    <n v="1095"/>
    <s v="Retail"/>
    <s v="Strategic"/>
    <s v="SaaS Connector Pack"/>
    <s v="U2YPH4WK0K"/>
    <n v="13.96"/>
    <n v="2"/>
    <n v="0"/>
    <n v="6.7008000000000001"/>
    <x v="38"/>
    <n v="7.2591999999999999"/>
    <n v="2.1777599999999997"/>
    <x v="0"/>
  </r>
  <r>
    <s v="EMEA"/>
    <s v="EU-WEST"/>
    <s v="Lukoil"/>
    <n v="1044"/>
    <s v="Energy"/>
    <s v="SMB"/>
    <s v="ChatBot Plugin"/>
    <s v="WXXM85WDC6"/>
    <n v="22.74"/>
    <n v="3"/>
    <n v="0"/>
    <n v="8.8686000000000007"/>
    <x v="19"/>
    <n v="13.8713999999999"/>
    <n v="4.1614199999999695"/>
    <x v="0"/>
  </r>
  <r>
    <s v="EMEA"/>
    <s v="EU-WEST"/>
    <s v="American Express"/>
    <n v="1005"/>
    <s v="Finance"/>
    <s v="SMB"/>
    <s v="SaaS Connector Pack - Gold"/>
    <s v="4DR7ZRBS7H"/>
    <n v="6.2080000000000002"/>
    <n v="2"/>
    <n v="0.2"/>
    <n v="2.1728000000000001"/>
    <x v="40"/>
    <n v="4.0351999999999997"/>
    <n v="1.2105599999999999"/>
    <x v="1"/>
  </r>
  <r>
    <s v="AMER"/>
    <s v="NAMER"/>
    <s v="Phillips 66"/>
    <n v="1056"/>
    <s v="Energy"/>
    <s v="Enterprise"/>
    <s v="ContactMatcher"/>
    <s v="56MJYRHQNK"/>
    <n v="11.808"/>
    <n v="2"/>
    <n v="0.2"/>
    <n v="4.2804000000000002"/>
    <x v="22"/>
    <n v="7.5275999999999996"/>
    <n v="2.2582799999999996"/>
    <x v="1"/>
  </r>
  <r>
    <s v="AMER"/>
    <s v="LATAM"/>
    <s v="Alphabet"/>
    <n v="1053"/>
    <s v="Tech"/>
    <s v="Enterprise"/>
    <s v="Support"/>
    <s v="H3Q32E3GI8"/>
    <n v="15.552"/>
    <n v="3"/>
    <n v="0.2"/>
    <n v="5.4432"/>
    <x v="12"/>
    <n v="10.108799999999899"/>
    <n v="3.0326399999999696"/>
    <x v="5"/>
  </r>
  <r>
    <s v="AMER"/>
    <s v="LATAM"/>
    <s v="Intel"/>
    <n v="1051"/>
    <s v="Tech"/>
    <s v="Strategic"/>
    <s v="Support"/>
    <s v="98MW2BIGTT"/>
    <n v="177.2"/>
    <n v="5"/>
    <n v="0"/>
    <n v="83.284000000000006"/>
    <x v="39"/>
    <n v="93.915999999999897"/>
    <n v="28.174799999999969"/>
    <x v="1"/>
  </r>
  <r>
    <s v="AMER"/>
    <s v="LATAM"/>
    <s v="Walgreens"/>
    <n v="1095"/>
    <s v="Retail"/>
    <s v="SMB"/>
    <s v="Support"/>
    <s v="MED9XWSWRP"/>
    <n v="15.696"/>
    <n v="3"/>
    <n v="0.2"/>
    <n v="5.1012000000000004"/>
    <x v="0"/>
    <n v="10.594799999999999"/>
    <n v="3.1784399999999997"/>
    <x v="0"/>
  </r>
  <r>
    <s v="EMEA"/>
    <s v="EU-WEST"/>
    <s v="PepsiCo"/>
    <n v="1073"/>
    <s v="Consumer Products"/>
    <s v="Enterprise"/>
    <s v="SaaS Connector Pack"/>
    <s v="4VPZ2NOS17"/>
    <n v="86.62"/>
    <n v="2"/>
    <n v="0"/>
    <n v="8.6620000000000008"/>
    <x v="25"/>
    <n v="77.957999999999998"/>
    <n v="23.3874"/>
    <x v="1"/>
  </r>
  <r>
    <s v="AMER"/>
    <s v="NAMER"/>
    <s v="Costco Wholesale"/>
    <n v="1025"/>
    <s v="Retail"/>
    <s v="SMB"/>
    <s v="ContactMatcher"/>
    <s v="K1DA13HKGT"/>
    <n v="36.624000000000002"/>
    <n v="3"/>
    <n v="0.2"/>
    <n v="13.734"/>
    <x v="40"/>
    <n v="22.89"/>
    <n v="6.867"/>
    <x v="3"/>
  </r>
  <r>
    <s v="EMEA"/>
    <s v="NOR"/>
    <s v="Panasonic"/>
    <n v="1091"/>
    <s v="Tech"/>
    <s v="SMB"/>
    <s v="ChatBot Plugin"/>
    <s v="9LWN9F2H1Y"/>
    <n v="23.968"/>
    <n v="7"/>
    <n v="0.2"/>
    <n v="2.6964000000000001"/>
    <x v="23"/>
    <n v="21.271599999999999"/>
    <n v="6.3814799999999998"/>
    <x v="0"/>
  </r>
  <r>
    <s v="EMEA"/>
    <s v="EU-WEST"/>
    <s v="Phillips 66"/>
    <n v="1056"/>
    <s v="Energy"/>
    <s v="Enterprise"/>
    <s v="ContactMatcher"/>
    <s v="43E83WH293"/>
    <n v="697.16"/>
    <n v="4"/>
    <n v="0"/>
    <n v="146.40360000000001"/>
    <x v="17"/>
    <n v="550.75639999999999"/>
    <n v="165.22691999999998"/>
    <x v="1"/>
  </r>
  <r>
    <s v="EMEA"/>
    <s v="UKIR"/>
    <s v="Mitsubishi"/>
    <n v="1050"/>
    <s v="Manufacturing"/>
    <s v="SMB"/>
    <s v="Data Smasher"/>
    <s v="PL4UJDX2PE"/>
    <n v="31.86"/>
    <n v="2"/>
    <n v="0"/>
    <n v="11.151"/>
    <x v="21"/>
    <n v="20.709"/>
    <n v="6.2126999999999999"/>
    <x v="2"/>
  </r>
  <r>
    <s v="APJ"/>
    <s v="ANZ"/>
    <s v="Chevron"/>
    <n v="1017"/>
    <s v="Energy"/>
    <s v="Strategic"/>
    <s v="ChatBot Plugin"/>
    <s v="41X7XFNNUU"/>
    <n v="8.84"/>
    <n v="5"/>
    <n v="0.2"/>
    <n v="2.9834999999999998"/>
    <x v="10"/>
    <n v="5.8564999999999996"/>
    <n v="1.7569499999999998"/>
    <x v="0"/>
  </r>
  <r>
    <s v="APJ"/>
    <s v="ANZ"/>
    <s v="Banco Santander"/>
    <n v="1101"/>
    <s v="Finance"/>
    <s v="Enterprise"/>
    <s v="FinanceHub"/>
    <s v="BV35FAR5ZH"/>
    <n v="254.60400000000001"/>
    <n v="14"/>
    <n v="0.3"/>
    <n v="-18.186"/>
    <x v="13"/>
    <n v="272.79000000000002"/>
    <n v="81.837000000000003"/>
    <x v="1"/>
  </r>
  <r>
    <s v="EMEA"/>
    <s v="EU-WEST"/>
    <s v="Volkswagen"/>
    <n v="1046"/>
    <s v="Manufacturing"/>
    <s v="SMB"/>
    <s v="Site Analytics"/>
    <s v="4PY9CRC6HO"/>
    <n v="1363.96"/>
    <n v="5"/>
    <n v="0.2"/>
    <n v="85.247500000000002"/>
    <x v="17"/>
    <n v="1278.7125000000001"/>
    <n v="383.61375000000004"/>
    <x v="0"/>
  </r>
  <r>
    <s v="AMER"/>
    <s v="NAMER"/>
    <s v="CVS Health"/>
    <n v="1026"/>
    <s v="Retail"/>
    <s v="SMB"/>
    <s v="Site Analytics"/>
    <s v="WU8I760W1E"/>
    <n v="1113.5039999999999"/>
    <n v="12"/>
    <n v="0.2"/>
    <n v="125.2692"/>
    <x v="8"/>
    <n v="988.23479999999995"/>
    <n v="296.47044"/>
    <x v="2"/>
  </r>
  <r>
    <s v="EMEA"/>
    <s v="EU-WEST"/>
    <s v="McKesson"/>
    <n v="1063"/>
    <s v="Consumer Products"/>
    <s v="Strategic"/>
    <s v="SaaS Connector Pack"/>
    <s v="8FLUEWMN4J"/>
    <n v="168.464"/>
    <n v="2"/>
    <n v="0.2"/>
    <n v="-29.481200000000001"/>
    <x v="38"/>
    <n v="197.9452"/>
    <n v="59.383559999999996"/>
    <x v="5"/>
  </r>
  <r>
    <s v="EMEA"/>
    <s v="UKIR"/>
    <s v="Samsung Electronics"/>
    <n v="1015"/>
    <s v="Tech"/>
    <s v="Enterprise"/>
    <s v="ChatBot Plugin"/>
    <s v="88PSXKJDEL"/>
    <n v="11.16"/>
    <n v="2"/>
    <n v="0"/>
    <n v="4.3524000000000003"/>
    <x v="19"/>
    <n v="6.8075999999999999"/>
    <n v="2.0422799999999999"/>
    <x v="1"/>
  </r>
  <r>
    <s v="AMER"/>
    <s v="NAMER"/>
    <s v="Allianz"/>
    <n v="1080"/>
    <s v="Finance"/>
    <s v="Strategic"/>
    <s v="ContactMatcher"/>
    <s v="I2LOXCX22E"/>
    <n v="19.936"/>
    <n v="4"/>
    <n v="0.2"/>
    <n v="7.2267999999999999"/>
    <x v="22"/>
    <n v="12.709199999999999"/>
    <n v="3.8127599999999995"/>
    <x v="1"/>
  </r>
  <r>
    <s v="EMEA"/>
    <s v="EU-WEST"/>
    <s v="UnitedHealth Group"/>
    <n v="1092"/>
    <s v="Healthcare"/>
    <s v="Enterprise"/>
    <s v="Storage"/>
    <s v="Y6J7E3D3KC"/>
    <n v="4.4160000000000004"/>
    <n v="3"/>
    <n v="0.2"/>
    <n v="1.6008"/>
    <x v="0"/>
    <n v="2.8151999999999999"/>
    <n v="0.84455999999999998"/>
    <x v="0"/>
  </r>
  <r>
    <s v="APJ"/>
    <s v="JAPN"/>
    <s v="Cisco Systems"/>
    <n v="1019"/>
    <s v="Tech"/>
    <s v="SMB"/>
    <s v="FinanceHub"/>
    <s v="2AVQUZYRWN"/>
    <n v="107.77200000000001"/>
    <n v="2"/>
    <n v="0.3"/>
    <n v="-29.252400000000002"/>
    <x v="29"/>
    <n v="137.02440000000001"/>
    <n v="41.107320000000001"/>
    <x v="1"/>
  </r>
  <r>
    <s v="AMER"/>
    <s v="LATAM"/>
    <s v="Allianz"/>
    <n v="1080"/>
    <s v="Finance"/>
    <s v="Strategic"/>
    <s v="OneView"/>
    <s v="2BNZY8107K"/>
    <n v="45.216000000000001"/>
    <n v="3"/>
    <n v="0.2"/>
    <n v="4.5216000000000003"/>
    <x v="19"/>
    <n v="40.694400000000002"/>
    <n v="12.208320000000001"/>
    <x v="1"/>
  </r>
  <r>
    <s v="AMER"/>
    <s v="NAMER"/>
    <s v="Samsung Electronics"/>
    <n v="1015"/>
    <s v="Tech"/>
    <s v="SMB"/>
    <s v="FinanceHub"/>
    <s v="LET1LUTSK4"/>
    <n v="194.84800000000001"/>
    <n v="4"/>
    <n v="0.2"/>
    <n v="12.178000000000001"/>
    <x v="32"/>
    <n v="182.67"/>
    <n v="54.800999999999995"/>
    <x v="1"/>
  </r>
  <r>
    <s v="APJ"/>
    <s v="JAPN"/>
    <s v="Humana"/>
    <n v="1049"/>
    <s v="Healthcare"/>
    <s v="SMB"/>
    <s v="Support"/>
    <s v="JKSIHZV8WO"/>
    <n v="1.744"/>
    <n v="1"/>
    <n v="0.2"/>
    <n v="-0.3488"/>
    <x v="15"/>
    <n v="2.0928"/>
    <n v="0.62783999999999995"/>
    <x v="5"/>
  </r>
  <r>
    <s v="EMEA"/>
    <s v="EU-WEST"/>
    <s v="Lowes"/>
    <n v="1060"/>
    <s v="Retail"/>
    <s v="Enterprise"/>
    <s v="ContactMatcher"/>
    <s v="1J745P5YVW"/>
    <n v="25.175999999999998"/>
    <n v="4"/>
    <n v="0.7"/>
    <n v="-18.462399999999999"/>
    <x v="38"/>
    <n v="43.638399999999997"/>
    <n v="13.091519999999999"/>
    <x v="2"/>
  </r>
  <r>
    <s v="AMER"/>
    <s v="NAMER"/>
    <s v="Mitsubishi"/>
    <n v="1050"/>
    <s v="Manufacturing"/>
    <s v="Enterprise"/>
    <s v="ChatBot Plugin"/>
    <s v="7JQCO6SEOJ"/>
    <n v="19.46"/>
    <n v="7"/>
    <n v="0"/>
    <n v="5.0595999999999997"/>
    <x v="6"/>
    <n v="14.400399999999999"/>
    <n v="4.3201199999999993"/>
    <x v="2"/>
  </r>
  <r>
    <s v="EMEA"/>
    <s v="EU-EAST"/>
    <s v="Lukoil"/>
    <n v="1044"/>
    <s v="Energy"/>
    <s v="Enterprise"/>
    <s v="Support"/>
    <s v="Z5ZSSWRIXV"/>
    <n v="29.472000000000001"/>
    <n v="3"/>
    <n v="0.2"/>
    <n v="9.9467999999999996"/>
    <x v="25"/>
    <n v="19.525200000000002"/>
    <n v="5.8575600000000003"/>
    <x v="0"/>
  </r>
  <r>
    <s v="EMEA"/>
    <s v="UKIR"/>
    <s v="Apple"/>
    <n v="1008"/>
    <s v="Tech"/>
    <s v="SMB"/>
    <s v="ContactMatcher"/>
    <s v="696381UAE2"/>
    <n v="8.64"/>
    <n v="2"/>
    <n v="0.2"/>
    <n v="3.024"/>
    <x v="23"/>
    <n v="5.6159999999999997"/>
    <n v="1.6847999999999999"/>
    <x v="2"/>
  </r>
  <r>
    <s v="AMER"/>
    <s v="LATAM"/>
    <s v="Marathon Petroleum"/>
    <n v="1061"/>
    <s v="Energy"/>
    <s v="SMB"/>
    <s v="ContactMatcher"/>
    <s v="B23F7OVUSY"/>
    <n v="6.27"/>
    <n v="5"/>
    <n v="0.7"/>
    <n v="-4.5979999999999999"/>
    <x v="0"/>
    <n v="10.867999999999901"/>
    <n v="3.26039999999997"/>
    <x v="1"/>
  </r>
  <r>
    <s v="APJ"/>
    <s v="IND"/>
    <s v="Apple"/>
    <n v="1008"/>
    <s v="Tech"/>
    <s v="Enterprise"/>
    <s v="ChatBot Plugin"/>
    <s v="DV3RXL87LE"/>
    <n v="40.880000000000003"/>
    <n v="7"/>
    <n v="0"/>
    <n v="10.6288"/>
    <x v="21"/>
    <n v="30.251200000000001"/>
    <n v="9.0753599999999999"/>
    <x v="2"/>
  </r>
  <r>
    <s v="AMER"/>
    <s v="NAMER"/>
    <s v="Itochu"/>
    <n v="1032"/>
    <s v="Finance"/>
    <s v="SMB"/>
    <s v="OneView"/>
    <s v="QRMX4W3OFQ"/>
    <n v="119.96"/>
    <n v="2"/>
    <n v="0"/>
    <n v="33.588799999999999"/>
    <x v="15"/>
    <n v="86.371199999999902"/>
    <n v="25.91135999999997"/>
    <x v="0"/>
  </r>
  <r>
    <s v="AMER"/>
    <s v="LATAM"/>
    <s v="Philip Morris International"/>
    <n v="1075"/>
    <s v="Consumer Products"/>
    <s v="Strategic"/>
    <s v="Support"/>
    <s v="5HO4NVK1Q0"/>
    <n v="19.920000000000002"/>
    <n v="4"/>
    <n v="0"/>
    <n v="9.3623999999999992"/>
    <x v="6"/>
    <n v="10.557600000000001"/>
    <n v="3.1672800000000003"/>
    <x v="1"/>
  </r>
  <r>
    <s v="EMEA"/>
    <s v="UKIR"/>
    <s v="Fannie Mae"/>
    <n v="1035"/>
    <s v="Finance"/>
    <s v="SMB"/>
    <s v="ContactMatcher"/>
    <s v="T25QNJYS3Q"/>
    <n v="836.59199999999998"/>
    <n v="8"/>
    <n v="0.4"/>
    <n v="-264.92079999999999"/>
    <x v="17"/>
    <n v="1101.5128"/>
    <n v="330.45383999999996"/>
    <x v="3"/>
  </r>
  <r>
    <s v="EMEA"/>
    <s v="EU-WEST"/>
    <s v="Walmart"/>
    <n v="1096"/>
    <s v="Retail"/>
    <s v="SMB"/>
    <s v="Support"/>
    <s v="PICAPOMVIH"/>
    <n v="6.48"/>
    <n v="1"/>
    <n v="0"/>
    <n v="3.1103999999999998"/>
    <x v="28"/>
    <n v="3.3696000000000002"/>
    <n v="1.01088"/>
    <x v="1"/>
  </r>
  <r>
    <s v="AMER"/>
    <s v="NAMER"/>
    <s v="Sony"/>
    <n v="1028"/>
    <s v="Tech"/>
    <s v="Strategic"/>
    <s v="Site Analytics"/>
    <s v="NMFZH0WC7H"/>
    <n v="71.975999999999999"/>
    <n v="3"/>
    <n v="0.2"/>
    <n v="7.1976000000000004"/>
    <x v="28"/>
    <n v="64.778400000000005"/>
    <n v="19.433520000000001"/>
    <x v="3"/>
  </r>
  <r>
    <s v="EMEA"/>
    <s v="NOR"/>
    <s v="Sysco"/>
    <n v="1084"/>
    <s v="Consumer Products"/>
    <s v="Strategic"/>
    <s v="SaaS Connector Pack"/>
    <s v="82K2HTG4FO"/>
    <n v="31.984000000000002"/>
    <n v="2"/>
    <n v="0.2"/>
    <n v="1.9990000000000001"/>
    <x v="27"/>
    <n v="29.984999999999999"/>
    <n v="8.9954999999999998"/>
    <x v="0"/>
  </r>
  <r>
    <s v="AMER"/>
    <s v="NAMER"/>
    <s v="Caterpillar"/>
    <n v="1016"/>
    <s v="Manufacturing"/>
    <s v="SMB"/>
    <s v="ChatBot Plugin"/>
    <s v="CWSHY4EMTE"/>
    <n v="120.15"/>
    <n v="9"/>
    <n v="0"/>
    <n v="33.642000000000003"/>
    <x v="14"/>
    <n v="86.507999999999996"/>
    <n v="25.952399999999997"/>
    <x v="1"/>
  </r>
  <r>
    <s v="APJ"/>
    <s v="APAC"/>
    <s v="Tesco"/>
    <n v="1059"/>
    <s v="Retail"/>
    <s v="Enterprise"/>
    <s v="Support"/>
    <s v="NDYELBL94Z"/>
    <n v="28.9"/>
    <n v="5"/>
    <n v="0"/>
    <n v="14.161"/>
    <x v="14"/>
    <n v="14.7389999999999"/>
    <n v="4.4216999999999693"/>
    <x v="7"/>
  </r>
  <r>
    <s v="EMEA"/>
    <s v="NOR"/>
    <s v="Costco Wholesale"/>
    <n v="1025"/>
    <s v="Retail"/>
    <s v="Enterprise"/>
    <s v="Marketing Suite - Gold"/>
    <s v="NSYDKZ84G1"/>
    <n v="348.20800000000003"/>
    <n v="7"/>
    <n v="0.2"/>
    <n v="30.4682"/>
    <x v="44"/>
    <n v="317.7398"/>
    <n v="95.321939999999998"/>
    <x v="3"/>
  </r>
  <r>
    <s v="AMER"/>
    <s v="NAMER"/>
    <s v="Chevron"/>
    <n v="1017"/>
    <s v="Energy"/>
    <s v="Strategic"/>
    <s v="ContactMatcher"/>
    <s v="MY1ZTK704V"/>
    <n v="447.84"/>
    <n v="5"/>
    <n v="0.2"/>
    <n v="11.196"/>
    <x v="3"/>
    <n v="436.64399999999898"/>
    <n v="130.99319999999969"/>
    <x v="0"/>
  </r>
  <r>
    <s v="AMER"/>
    <s v="NAMER"/>
    <s v="Panasonic"/>
    <n v="1091"/>
    <s v="Tech"/>
    <s v="Enterprise"/>
    <s v="ChatBot Plugin"/>
    <s v="6CJP6GZY52"/>
    <n v="7.04"/>
    <n v="4"/>
    <n v="0"/>
    <n v="2.0415999999999999"/>
    <x v="1"/>
    <n v="4.9984000000000002"/>
    <n v="1.49952"/>
    <x v="0"/>
  </r>
  <r>
    <s v="APJ"/>
    <s v="JAPN"/>
    <s v="Tyson Foods"/>
    <n v="1088"/>
    <s v="Consumer Products"/>
    <s v="SMB"/>
    <s v="ContactMatcher"/>
    <s v="VMU0J3TE7N"/>
    <n v="2.694"/>
    <n v="3"/>
    <n v="0.8"/>
    <n v="-4.7145000000000001"/>
    <x v="4"/>
    <n v="7.4085000000000001"/>
    <n v="2.22255"/>
    <x v="1"/>
  </r>
  <r>
    <s v="AMER"/>
    <s v="NAMER"/>
    <s v="Goldman Sachs Group"/>
    <n v="1042"/>
    <s v="Finance"/>
    <s v="SMB"/>
    <s v="Support"/>
    <s v="VZFL50Y11X"/>
    <n v="22.92"/>
    <n v="3"/>
    <n v="0"/>
    <n v="11.2308"/>
    <x v="32"/>
    <n v="11.6892"/>
    <n v="3.5067599999999999"/>
    <x v="2"/>
  </r>
  <r>
    <s v="APJ"/>
    <s v="JAPN"/>
    <s v="Siemens"/>
    <n v="1043"/>
    <s v="Manufacturing"/>
    <s v="SMB"/>
    <s v="Marketing Suite - Gold"/>
    <s v="XH9K9A8DW6"/>
    <n v="100.70399999999999"/>
    <n v="6"/>
    <n v="0.2"/>
    <n v="-16.3644"/>
    <x v="0"/>
    <n v="117.0684"/>
    <n v="35.120519999999999"/>
    <x v="2"/>
  </r>
  <r>
    <s v="AMER"/>
    <s v="NAMER"/>
    <s v="Sony"/>
    <n v="1028"/>
    <s v="Tech"/>
    <s v="SMB"/>
    <s v="ContactMatcher"/>
    <s v="2WK9JFNK8B"/>
    <n v="46.671999999999997"/>
    <n v="2"/>
    <n v="0.2"/>
    <n v="16.3352"/>
    <x v="22"/>
    <n v="30.336799999999901"/>
    <n v="9.1010399999999692"/>
    <x v="3"/>
  </r>
  <r>
    <s v="AMER"/>
    <s v="NAMER"/>
    <s v="Petrobras"/>
    <n v="1018"/>
    <s v="Energy"/>
    <s v="Strategic"/>
    <s v="FinanceHub"/>
    <s v="L9A3UENJ8M"/>
    <n v="6.3"/>
    <n v="2"/>
    <n v="0"/>
    <n v="3.024"/>
    <x v="16"/>
    <n v="3.2759999999999998"/>
    <n v="0.9827999999999999"/>
    <x v="6"/>
  </r>
  <r>
    <s v="EMEA"/>
    <s v="NOR"/>
    <s v="BNP Paribas"/>
    <n v="1065"/>
    <s v="Finance"/>
    <s v="SMB"/>
    <s v="Support"/>
    <s v="LTSB14PZYD"/>
    <n v="279.89999999999998"/>
    <n v="5"/>
    <n v="0"/>
    <n v="137.15100000000001"/>
    <x v="11"/>
    <n v="142.748999999999"/>
    <n v="42.824699999999702"/>
    <x v="3"/>
  </r>
  <r>
    <s v="EMEA"/>
    <s v="MEA"/>
    <s v="Lowes"/>
    <n v="1060"/>
    <s v="Retail"/>
    <s v="SMB"/>
    <s v="Site Analytics"/>
    <s v="YSPTDWBFPL"/>
    <n v="699.93"/>
    <n v="7"/>
    <n v="0"/>
    <n v="181.98179999999999"/>
    <x v="46"/>
    <n v="517.94819999999902"/>
    <n v="155.38445999999971"/>
    <x v="2"/>
  </r>
  <r>
    <s v="APJ"/>
    <s v="IND"/>
    <s v="Nissan Motor"/>
    <n v="1098"/>
    <s v="Transportation"/>
    <s v="Enterprise"/>
    <s v="ChatBot Plugin"/>
    <s v="QY4TY6YYHS"/>
    <n v="10.16"/>
    <n v="1"/>
    <n v="0"/>
    <n v="2.6415999999999999"/>
    <x v="29"/>
    <n v="7.5183999999999997"/>
    <n v="2.2555199999999997"/>
    <x v="2"/>
  </r>
  <r>
    <s v="EMEA"/>
    <s v="EU-WEST"/>
    <s v="Amazon"/>
    <n v="1004"/>
    <s v="Tech"/>
    <s v="SMB"/>
    <s v="ContactMatcher"/>
    <s v="QBCYWQMZDS"/>
    <n v="343.92"/>
    <n v="4"/>
    <n v="0"/>
    <n v="75.662400000000005"/>
    <x v="25"/>
    <n v="268.25760000000002"/>
    <n v="80.477280000000007"/>
    <x v="2"/>
  </r>
  <r>
    <s v="AMER"/>
    <s v="NAMER"/>
    <s v="Gazprom"/>
    <n v="1027"/>
    <s v="Energy"/>
    <s v="Strategic"/>
    <s v="Support"/>
    <s v="UCZ6WQI71L"/>
    <n v="19.440000000000001"/>
    <n v="3"/>
    <n v="0"/>
    <n v="9.3312000000000008"/>
    <x v="5"/>
    <n v="10.1088"/>
    <n v="3.0326400000000002"/>
    <x v="7"/>
  </r>
  <r>
    <s v="EMEA"/>
    <s v="EU-WEST"/>
    <s v="Exxon Mobil"/>
    <n v="1034"/>
    <s v="Energy"/>
    <s v="Enterprise"/>
    <s v="Marketing Suite - Gold"/>
    <s v="K0O4HDNQMO"/>
    <n v="124.608"/>
    <n v="4"/>
    <n v="0.2"/>
    <n v="-23.364000000000001"/>
    <x v="1"/>
    <n v="147.97200000000001"/>
    <n v="44.391600000000004"/>
    <x v="2"/>
  </r>
  <r>
    <s v="EMEA"/>
    <s v="EU-WEST"/>
    <s v="Alphabet"/>
    <n v="1053"/>
    <s v="Tech"/>
    <s v="SMB"/>
    <s v="Marketing Suite - Gold"/>
    <s v="727SX6UC7S"/>
    <n v="85.224000000000004"/>
    <n v="3"/>
    <n v="0.2"/>
    <n v="7.4570999999999996"/>
    <x v="5"/>
    <n v="77.766900000000007"/>
    <n v="23.330070000000003"/>
    <x v="5"/>
  </r>
  <r>
    <s v="APJ"/>
    <s v="IND"/>
    <s v="CVS Health"/>
    <n v="1026"/>
    <s v="Retail"/>
    <s v="Strategic"/>
    <s v="SaaS Connector Pack - Gold"/>
    <s v="IDE3IT566I"/>
    <n v="287.52"/>
    <n v="8"/>
    <n v="0"/>
    <n v="129.38399999999999"/>
    <x v="0"/>
    <n v="158.136"/>
    <n v="47.440799999999996"/>
    <x v="2"/>
  </r>
  <r>
    <s v="AMER"/>
    <s v="NAMER"/>
    <s v="AT&amp;T"/>
    <n v="1010"/>
    <s v="Communications"/>
    <s v="SMB"/>
    <s v="SaaS Connector Pack"/>
    <s v="MBORZ9MNEE"/>
    <n v="204.6"/>
    <n v="2"/>
    <n v="0"/>
    <n v="53.195999999999998"/>
    <x v="30"/>
    <n v="151.404"/>
    <n v="45.421199999999999"/>
    <x v="1"/>
  </r>
  <r>
    <s v="AMER"/>
    <s v="LATAM"/>
    <s v="Airbus"/>
    <n v="1030"/>
    <s v="Manufacturing"/>
    <s v="SMB"/>
    <s v="OneView"/>
    <s v="2ROX2CCS5Y"/>
    <n v="644.07600000000002"/>
    <n v="2"/>
    <n v="0.1"/>
    <n v="107.346"/>
    <x v="19"/>
    <n v="536.73"/>
    <n v="161.01900000000001"/>
    <x v="2"/>
  </r>
  <r>
    <s v="AMER"/>
    <s v="LATAM"/>
    <s v="CVS Health"/>
    <n v="1026"/>
    <s v="Retail"/>
    <s v="Strategic"/>
    <s v="SaaS Connector Pack"/>
    <s v="G9LUO5NNV7"/>
    <n v="8.3520000000000003"/>
    <n v="6"/>
    <n v="0.2"/>
    <n v="1.2527999999999999"/>
    <x v="33"/>
    <n v="7.0991999999999997"/>
    <n v="2.1297599999999997"/>
    <x v="2"/>
  </r>
  <r>
    <s v="EMEA"/>
    <s v="EU-EAST"/>
    <s v="Merck"/>
    <n v="1064"/>
    <s v="Healthcare"/>
    <s v="Strategic"/>
    <s v="ChatBot Plugin"/>
    <s v="3N3UKFTAH5"/>
    <n v="3.64"/>
    <n v="2"/>
    <n v="0"/>
    <n v="1.6379999999999999"/>
    <x v="44"/>
    <n v="2.0019999999999998"/>
    <n v="0.60059999999999991"/>
    <x v="6"/>
  </r>
  <r>
    <s v="EMEA"/>
    <s v="EU-WEST"/>
    <s v="Costco Wholesale"/>
    <n v="1025"/>
    <s v="Retail"/>
    <s v="Enterprise"/>
    <s v="Marketing Suite - Gold"/>
    <s v="2HVGLU4UY0"/>
    <n v="122.48"/>
    <n v="2"/>
    <n v="0"/>
    <n v="0"/>
    <x v="20"/>
    <n v="122.48"/>
    <n v="36.744"/>
    <x v="3"/>
  </r>
  <r>
    <s v="AMER"/>
    <s v="NAMER"/>
    <s v="Walgreens"/>
    <n v="1095"/>
    <s v="Retail"/>
    <s v="Strategic"/>
    <s v="FinanceHub"/>
    <s v="HFR66KBLIY"/>
    <n v="195.184"/>
    <n v="1"/>
    <n v="0.2"/>
    <n v="19.5184"/>
    <x v="16"/>
    <n v="175.66559999999899"/>
    <n v="52.699679999999695"/>
    <x v="0"/>
  </r>
  <r>
    <s v="EMEA"/>
    <s v="EU-WEST"/>
    <s v="Chevron"/>
    <n v="1017"/>
    <s v="Energy"/>
    <s v="SMB"/>
    <s v="OneView"/>
    <s v="7VSJL58KL7"/>
    <n v="362.94"/>
    <n v="3"/>
    <n v="0"/>
    <n v="90.734999999999999"/>
    <x v="27"/>
    <n v="272.20499999999998"/>
    <n v="81.66149999999999"/>
    <x v="0"/>
  </r>
  <r>
    <s v="AMER"/>
    <s v="NAMER"/>
    <s v="AmerisourceBergen"/>
    <n v="1007"/>
    <s v="Healthcare"/>
    <s v="SMB"/>
    <s v="ChatBot Plugin"/>
    <s v="XDN2QKWRVC"/>
    <n v="53.94"/>
    <n v="3"/>
    <n v="0"/>
    <n v="15.6426"/>
    <x v="30"/>
    <n v="38.297399999999897"/>
    <n v="11.489219999999969"/>
    <x v="0"/>
  </r>
  <r>
    <s v="EMEA"/>
    <s v="UKIR"/>
    <s v="CVS Health"/>
    <n v="1026"/>
    <s v="Retail"/>
    <s v="Enterprise"/>
    <s v="Site Analytics"/>
    <s v="EEXZF71T7M"/>
    <n v="9.99"/>
    <n v="1"/>
    <n v="0"/>
    <n v="4.5953999999999997"/>
    <x v="34"/>
    <n v="5.3945999999999996"/>
    <n v="1.6183799999999999"/>
    <x v="2"/>
  </r>
  <r>
    <s v="AMER"/>
    <s v="LATAM"/>
    <s v="PepsiCo"/>
    <n v="1073"/>
    <s v="Consumer Products"/>
    <s v="SMB"/>
    <s v="ContactMatcher"/>
    <s v="5AA9ABLZM6"/>
    <n v="46.8"/>
    <n v="4"/>
    <n v="0"/>
    <n v="21.06"/>
    <x v="8"/>
    <n v="25.74"/>
    <n v="7.7219999999999995"/>
    <x v="1"/>
  </r>
  <r>
    <s v="AMER"/>
    <s v="NAMER"/>
    <s v="Home Depot"/>
    <n v="1047"/>
    <s v="Retail"/>
    <s v="SMB"/>
    <s v="Data Smasher"/>
    <s v="I1YB2F2JIC"/>
    <n v="447.93"/>
    <n v="9"/>
    <n v="0"/>
    <n v="49.272300000000001"/>
    <x v="6"/>
    <n v="398.65769999999998"/>
    <n v="119.59730999999999"/>
    <x v="1"/>
  </r>
  <r>
    <s v="EMEA"/>
    <s v="UKIR"/>
    <s v="Goldman Sachs Group"/>
    <n v="1042"/>
    <s v="Finance"/>
    <s v="SMB"/>
    <s v="SaaS Connector Pack"/>
    <s v="XXZI8DEVLC"/>
    <n v="109.48"/>
    <n v="2"/>
    <n v="0"/>
    <n v="33.938800000000001"/>
    <x v="22"/>
    <n v="75.541200000000003"/>
    <n v="22.66236"/>
    <x v="2"/>
  </r>
  <r>
    <s v="AMER"/>
    <s v="LATAM"/>
    <s v="Ford Motor"/>
    <n v="1009"/>
    <s v="Manufacturing"/>
    <s v="SMB"/>
    <s v="Support"/>
    <s v="NI5MITNJ98"/>
    <n v="22.38"/>
    <n v="2"/>
    <n v="0"/>
    <n v="10.7424"/>
    <x v="34"/>
    <n v="11.6375999999999"/>
    <n v="3.49127999999997"/>
    <x v="1"/>
  </r>
  <r>
    <s v="AMER"/>
    <s v="NAMER"/>
    <s v="Comcast"/>
    <n v="1022"/>
    <s v="Communications"/>
    <s v="SMB"/>
    <s v="ContactMatcher"/>
    <s v="339ICIGWV1"/>
    <n v="16.52"/>
    <n v="5"/>
    <n v="0.2"/>
    <n v="5.5754999999999999"/>
    <x v="41"/>
    <n v="10.9445"/>
    <n v="3.28335"/>
    <x v="1"/>
  </r>
  <r>
    <s v="APJ"/>
    <s v="ANZ"/>
    <s v="Oracle"/>
    <n v="1072"/>
    <s v="Tech"/>
    <s v="SMB"/>
    <s v="ContactMatcher"/>
    <s v="CYEBLW1L65"/>
    <n v="5.1760000000000002"/>
    <n v="4"/>
    <n v="0.8"/>
    <n v="-7.7640000000000002"/>
    <x v="2"/>
    <n v="12.94"/>
    <n v="3.8819999999999997"/>
    <x v="6"/>
  </r>
  <r>
    <s v="EMEA"/>
    <s v="UKIR"/>
    <s v="McKesson"/>
    <n v="1063"/>
    <s v="Consumer Products"/>
    <s v="Strategic"/>
    <s v="ContactMatcher"/>
    <s v="SAA08HNIV4"/>
    <n v="50.112000000000002"/>
    <n v="6"/>
    <n v="0.2"/>
    <n v="16.2864"/>
    <x v="37"/>
    <n v="33.825600000000001"/>
    <n v="10.147679999999999"/>
    <x v="5"/>
  </r>
  <r>
    <s v="EMEA"/>
    <s v="EU-EAST"/>
    <s v="Airbus"/>
    <n v="1030"/>
    <s v="Manufacturing"/>
    <s v="Enterprise"/>
    <s v="Support"/>
    <s v="SXO4L6J8HI"/>
    <n v="27.93"/>
    <n v="3"/>
    <n v="0"/>
    <n v="8.0997000000000003"/>
    <x v="28"/>
    <n v="19.830300000000001"/>
    <n v="5.94909"/>
    <x v="2"/>
  </r>
  <r>
    <s v="AMER"/>
    <s v="NAMER"/>
    <s v="Fannie Mae"/>
    <n v="1035"/>
    <s v="Finance"/>
    <s v="Enterprise"/>
    <s v="FinanceHub"/>
    <s v="LY82JGPO5Y"/>
    <n v="11.56"/>
    <n v="4"/>
    <n v="0"/>
    <n v="5.4332000000000003"/>
    <x v="20"/>
    <n v="6.1268000000000002"/>
    <n v="1.8380399999999999"/>
    <x v="3"/>
  </r>
  <r>
    <s v="APJ"/>
    <s v="APAC"/>
    <s v="Oracle"/>
    <n v="1072"/>
    <s v="Tech"/>
    <s v="SMB"/>
    <s v="FinanceHub"/>
    <s v="SC6XM97GY6"/>
    <n v="172.5"/>
    <n v="2"/>
    <n v="0"/>
    <n v="51.75"/>
    <x v="5"/>
    <n v="120.75"/>
    <n v="36.225000000000001"/>
    <x v="6"/>
  </r>
  <r>
    <s v="APJ"/>
    <s v="JAPN"/>
    <s v="Walt Disney"/>
    <n v="1097"/>
    <s v="Communications"/>
    <s v="Enterprise"/>
    <s v="Data Smasher"/>
    <s v="3YZ4NHK3YD"/>
    <n v="258.69600000000003"/>
    <n v="3"/>
    <n v="0.2"/>
    <n v="64.674000000000007"/>
    <x v="25"/>
    <n v="194.02199999999999"/>
    <n v="58.206599999999995"/>
    <x v="3"/>
  </r>
  <r>
    <s v="AMER"/>
    <s v="LATAM"/>
    <s v="American Express"/>
    <n v="1005"/>
    <s v="Finance"/>
    <s v="SMB"/>
    <s v="Site Analytics"/>
    <s v="1TK2ONEQOA"/>
    <n v="1322.93"/>
    <n v="7"/>
    <n v="0"/>
    <n v="357.19110000000001"/>
    <x v="3"/>
    <n v="965.73889999999994"/>
    <n v="289.72166999999996"/>
    <x v="1"/>
  </r>
  <r>
    <s v="EMEA"/>
    <s v="NOR"/>
    <s v="CVS Health"/>
    <n v="1026"/>
    <s v="Retail"/>
    <s v="SMB"/>
    <s v="SaaS Connector Pack - Gold"/>
    <s v="M0GXEDQE4A"/>
    <n v="21.744"/>
    <n v="1"/>
    <n v="0.2"/>
    <n v="7.3385999999999996"/>
    <x v="44"/>
    <n v="14.4054"/>
    <n v="4.3216200000000002"/>
    <x v="2"/>
  </r>
  <r>
    <s v="AMER"/>
    <s v="NAMER"/>
    <s v="ConocoPhillips"/>
    <n v="1024"/>
    <s v="Energy"/>
    <s v="Strategic"/>
    <s v="ContactMatcher"/>
    <s v="C0RFAVXNKZ"/>
    <n v="12.096"/>
    <n v="7"/>
    <n v="0.2"/>
    <n v="4.2336"/>
    <x v="7"/>
    <n v="7.8624000000000001"/>
    <n v="2.3587199999999999"/>
    <x v="2"/>
  </r>
  <r>
    <s v="AMER"/>
    <s v="NAMER"/>
    <s v="Prudential Financial"/>
    <n v="1078"/>
    <s v="Finance"/>
    <s v="Enterprise"/>
    <s v="OneView"/>
    <s v="K87O08RSRI"/>
    <n v="81.92"/>
    <n v="4"/>
    <n v="0"/>
    <n v="22.118400000000001"/>
    <x v="31"/>
    <n v="59.801600000000001"/>
    <n v="17.940480000000001"/>
    <x v="2"/>
  </r>
  <r>
    <s v="EMEA"/>
    <s v="EU-WEST"/>
    <s v="HonHai Precision Industry"/>
    <n v="1033"/>
    <s v="Tech"/>
    <s v="Strategic"/>
    <s v="Support"/>
    <s v="XWBCRE57MJ"/>
    <n v="15.552"/>
    <n v="3"/>
    <n v="0.2"/>
    <n v="5.4432"/>
    <x v="11"/>
    <n v="10.108799999999899"/>
    <n v="3.0326399999999696"/>
    <x v="1"/>
  </r>
  <r>
    <s v="APJ"/>
    <s v="JAPN"/>
    <s v="Volkswagen"/>
    <n v="1046"/>
    <s v="Manufacturing"/>
    <s v="SMB"/>
    <s v="Data Smasher"/>
    <s v="YHF3EHTG1N"/>
    <n v="431.928"/>
    <n v="9"/>
    <n v="0.2"/>
    <n v="64.789199999999994"/>
    <x v="25"/>
    <n v="367.1388"/>
    <n v="110.14164"/>
    <x v="0"/>
  </r>
  <r>
    <s v="EMEA"/>
    <s v="EU-EAST"/>
    <s v="Marathon Petroleum"/>
    <n v="1061"/>
    <s v="Energy"/>
    <s v="Strategic"/>
    <s v="FinanceHub"/>
    <s v="XOXWWZV8VQ"/>
    <n v="544.00800000000004"/>
    <n v="3"/>
    <n v="0.2"/>
    <n v="40.800600000000003"/>
    <x v="16"/>
    <n v="503.20740000000001"/>
    <n v="150.96222"/>
    <x v="1"/>
  </r>
  <r>
    <s v="EMEA"/>
    <s v="NOR"/>
    <s v="FedEx"/>
    <n v="1036"/>
    <s v="Transportation"/>
    <s v="SMB"/>
    <s v="Site Analytics"/>
    <s v="CWB3SKBSWE"/>
    <n v="271.95999999999998"/>
    <n v="5"/>
    <n v="0.2"/>
    <n v="16.997499999999999"/>
    <x v="43"/>
    <n v="254.96249999999901"/>
    <n v="76.488749999999698"/>
    <x v="3"/>
  </r>
  <r>
    <s v="EMEA"/>
    <s v="UKIR"/>
    <s v="Pemex"/>
    <n v="1058"/>
    <s v="Energy"/>
    <s v="Strategic"/>
    <s v="Marketing Suite - Gold"/>
    <s v="D8KU7H2Y6D"/>
    <n v="11.21"/>
    <n v="1"/>
    <n v="0"/>
    <n v="3.363"/>
    <x v="16"/>
    <n v="7.8470000000000004"/>
    <n v="2.3540999999999999"/>
    <x v="2"/>
  </r>
  <r>
    <s v="EMEA"/>
    <s v="EU-WEST"/>
    <s v="Boeing"/>
    <n v="1014"/>
    <s v="Manufacturing"/>
    <s v="Strategic"/>
    <s v="FinanceHub"/>
    <s v="6QIROABZ81"/>
    <n v="141.37200000000001"/>
    <n v="2"/>
    <n v="0.3"/>
    <n v="-48.470399999999998"/>
    <x v="15"/>
    <n v="189.8424"/>
    <n v="56.952719999999999"/>
    <x v="2"/>
  </r>
  <r>
    <s v="AMER"/>
    <s v="NAMER"/>
    <s v="Cisco Systems"/>
    <n v="1019"/>
    <s v="Tech"/>
    <s v="Enterprise"/>
    <s v="Marketing Suite - Gold"/>
    <s v="3V42A7O0LD"/>
    <n v="249.75"/>
    <n v="9"/>
    <n v="0"/>
    <n v="44.954999999999998"/>
    <x v="39"/>
    <n v="204.79499999999999"/>
    <n v="61.438499999999991"/>
    <x v="1"/>
  </r>
  <r>
    <s v="EMEA"/>
    <s v="UKIR"/>
    <s v="Nissan Motor"/>
    <n v="1098"/>
    <s v="Transportation"/>
    <s v="SMB"/>
    <s v="SaaS Connector Pack"/>
    <s v="0DTMJLD3JG"/>
    <n v="113.79"/>
    <n v="3"/>
    <n v="0"/>
    <n v="20.482199999999999"/>
    <x v="5"/>
    <n v="93.3078"/>
    <n v="27.992339999999999"/>
    <x v="2"/>
  </r>
  <r>
    <s v="AMER"/>
    <s v="NAMER"/>
    <s v="Volkswagen"/>
    <n v="1046"/>
    <s v="Manufacturing"/>
    <s v="SMB"/>
    <s v="SaaS Connector Pack - Gold"/>
    <s v="0CJOCZEHXR"/>
    <n v="15.28"/>
    <n v="2"/>
    <n v="0"/>
    <n v="7.4871999999999996"/>
    <x v="23"/>
    <n v="7.7927999999999997"/>
    <n v="2.3378399999999999"/>
    <x v="0"/>
  </r>
  <r>
    <s v="EMEA"/>
    <s v="UKIR"/>
    <s v="Ford Motor"/>
    <n v="1009"/>
    <s v="Manufacturing"/>
    <s v="SMB"/>
    <s v="ChatBot Plugin"/>
    <s v="I32ZT29V4M"/>
    <n v="2.78"/>
    <n v="2"/>
    <n v="0"/>
    <n v="0.7228"/>
    <x v="2"/>
    <n v="2.0571999999999999"/>
    <n v="0.61715999999999993"/>
    <x v="1"/>
  </r>
  <r>
    <s v="AMER"/>
    <s v="LATAM"/>
    <s v="Pfizer"/>
    <n v="1074"/>
    <s v="Healthcare"/>
    <s v="Strategic"/>
    <s v="Alchemy"/>
    <s v="XJHKNCITE9"/>
    <n v="839.98800000000006"/>
    <n v="2"/>
    <n v="0.4"/>
    <n v="69.998999999999995"/>
    <x v="35"/>
    <n v="769.98900000000003"/>
    <n v="230.9967"/>
    <x v="5"/>
  </r>
  <r>
    <s v="EMEA"/>
    <s v="EU-WEST"/>
    <s v="Lowes"/>
    <n v="1060"/>
    <s v="Retail"/>
    <s v="SMB"/>
    <s v="SaaS Connector Pack"/>
    <s v="XDNROBSK61"/>
    <n v="47.951999999999998"/>
    <n v="3"/>
    <n v="0.2"/>
    <n v="13.786199999999999"/>
    <x v="32"/>
    <n v="34.165799999999997"/>
    <n v="10.249739999999999"/>
    <x v="2"/>
  </r>
  <r>
    <s v="AMER"/>
    <s v="NAMER"/>
    <s v="Intel"/>
    <n v="1051"/>
    <s v="Tech"/>
    <s v="SMB"/>
    <s v="SaaS Connector Pack"/>
    <s v="8VKB33UIH0"/>
    <n v="12.35"/>
    <n v="1"/>
    <n v="0"/>
    <n v="5.4340000000000002"/>
    <x v="9"/>
    <n v="6.9159999999999897"/>
    <n v="2.0747999999999966"/>
    <x v="1"/>
  </r>
  <r>
    <s v="EMEA"/>
    <s v="UKIR"/>
    <s v="Fannie Mae"/>
    <n v="1035"/>
    <s v="Finance"/>
    <s v="Enterprise"/>
    <s v="Site Analytics"/>
    <s v="D0BG5RKNME"/>
    <n v="22"/>
    <n v="4"/>
    <n v="0"/>
    <n v="5.5"/>
    <x v="28"/>
    <n v="16.5"/>
    <n v="4.95"/>
    <x v="3"/>
  </r>
  <r>
    <s v="EMEA"/>
    <s v="UKIR"/>
    <s v="Lowes"/>
    <n v="1060"/>
    <s v="Retail"/>
    <s v="SMB"/>
    <s v="ContactMatcher"/>
    <s v="BBZ2SH56ZL"/>
    <n v="398.35199999999998"/>
    <n v="3"/>
    <n v="0.2"/>
    <n v="124.485"/>
    <x v="47"/>
    <n v="273.866999999999"/>
    <n v="82.160099999999701"/>
    <x v="2"/>
  </r>
  <r>
    <s v="EMEA"/>
    <s v="EU-EAST"/>
    <s v="Ford Motor"/>
    <n v="1009"/>
    <s v="Manufacturing"/>
    <s v="SMB"/>
    <s v="SaaS Connector Pack - Gold"/>
    <s v="WO3MYM9XBH"/>
    <n v="48.69"/>
    <n v="9"/>
    <n v="0"/>
    <n v="23.8581"/>
    <x v="24"/>
    <n v="24.831899999999901"/>
    <n v="7.4495699999999703"/>
    <x v="1"/>
  </r>
  <r>
    <s v="AMER"/>
    <s v="NAMER"/>
    <s v="HSBC Holdings"/>
    <n v="1070"/>
    <s v="Finance"/>
    <s v="SMB"/>
    <s v="ContactMatcher"/>
    <s v="V98AO5LXKC"/>
    <n v="764.68799999999999"/>
    <n v="6"/>
    <n v="0.2"/>
    <n v="95.585999999999999"/>
    <x v="20"/>
    <n v="669.10199999999998"/>
    <n v="200.73059999999998"/>
    <x v="0"/>
  </r>
  <r>
    <s v="EMEA"/>
    <s v="UKIR"/>
    <s v="Bank of America Corp."/>
    <n v="1011"/>
    <s v="Finance"/>
    <s v="SMB"/>
    <s v="ChatBot Plugin"/>
    <s v="K2VR6RNMKT"/>
    <n v="38.82"/>
    <n v="6"/>
    <n v="0"/>
    <n v="17.469000000000001"/>
    <x v="22"/>
    <n v="21.350999999999999"/>
    <n v="6.4052999999999995"/>
    <x v="6"/>
  </r>
  <r>
    <s v="EMEA"/>
    <s v="EU"/>
    <s v="Microsoft"/>
    <n v="1066"/>
    <s v="Tech"/>
    <s v="SMB"/>
    <s v="Site Analytics"/>
    <s v="OWOJ1GX9OT"/>
    <n v="1099.96"/>
    <n v="4"/>
    <n v="0"/>
    <n v="285.9896"/>
    <x v="38"/>
    <n v="813.97040000000004"/>
    <n v="244.19112000000001"/>
    <x v="4"/>
  </r>
  <r>
    <s v="EMEA"/>
    <s v="EU-WEST"/>
    <s v="Sprint Nextel"/>
    <n v="1081"/>
    <s v="Communications"/>
    <s v="Enterprise"/>
    <s v="ChatBot Plugin"/>
    <s v="AA1HLFZ5L8"/>
    <n v="5.2480000000000002"/>
    <n v="2"/>
    <n v="0.2"/>
    <n v="0.59040000000000004"/>
    <x v="42"/>
    <n v="4.6576000000000004"/>
    <n v="1.3972800000000001"/>
    <x v="1"/>
  </r>
  <r>
    <s v="EMEA"/>
    <s v="NOR"/>
    <s v="Lowes"/>
    <n v="1060"/>
    <s v="Retail"/>
    <s v="Enterprise"/>
    <s v="ContactMatcher"/>
    <s v="T0I23OP78O"/>
    <n v="27.882000000000001"/>
    <n v="3"/>
    <n v="0.7"/>
    <n v="-20.4468"/>
    <x v="5"/>
    <n v="48.328800000000001"/>
    <n v="14.49864"/>
    <x v="2"/>
  </r>
  <r>
    <s v="EMEA"/>
    <s v="EU-WEST"/>
    <s v="BNP Paribas"/>
    <n v="1065"/>
    <s v="Finance"/>
    <s v="SMB"/>
    <s v="Site Analytics"/>
    <s v="29I2JXSZQV"/>
    <n v="863.88"/>
    <n v="3"/>
    <n v="0.2"/>
    <n v="107.985"/>
    <x v="13"/>
    <n v="755.89499999999998"/>
    <n v="226.76849999999999"/>
    <x v="3"/>
  </r>
  <r>
    <s v="EMEA"/>
    <s v="NOR"/>
    <s v="Sony"/>
    <n v="1028"/>
    <s v="Tech"/>
    <s v="Strategic"/>
    <s v="ContactMatcher"/>
    <s v="92VWF2F7YL"/>
    <n v="17.616"/>
    <n v="4"/>
    <n v="0.7"/>
    <n v="-14.0928"/>
    <x v="32"/>
    <n v="31.7088"/>
    <n v="9.5126399999999993"/>
    <x v="3"/>
  </r>
  <r>
    <s v="EMEA"/>
    <s v="UKIR"/>
    <s v="BNP Paribas"/>
    <n v="1065"/>
    <s v="Finance"/>
    <s v="SMB"/>
    <s v="ContactMatcher"/>
    <s v="9WC125FDWD"/>
    <n v="17.472000000000001"/>
    <n v="3"/>
    <n v="0.2"/>
    <n v="6.3335999999999997"/>
    <x v="10"/>
    <n v="11.138400000000001"/>
    <n v="3.34152"/>
    <x v="3"/>
  </r>
  <r>
    <s v="APJ"/>
    <s v="IND"/>
    <s v="Comcast"/>
    <n v="1022"/>
    <s v="Communications"/>
    <s v="SMB"/>
    <s v="Site Analytics"/>
    <s v="CETY4000JX"/>
    <n v="69.900000000000006"/>
    <n v="2"/>
    <n v="0"/>
    <n v="18.873000000000001"/>
    <x v="32"/>
    <n v="51.027000000000001"/>
    <n v="15.3081"/>
    <x v="1"/>
  </r>
  <r>
    <s v="AMER"/>
    <s v="NAMER"/>
    <s v="Amazon"/>
    <n v="1004"/>
    <s v="Tech"/>
    <s v="SMB"/>
    <s v="ChatBot Plugin"/>
    <s v="KYPDSBQK12"/>
    <n v="6.57"/>
    <n v="3"/>
    <n v="0"/>
    <n v="1.7739"/>
    <x v="15"/>
    <n v="4.7961"/>
    <n v="1.4388300000000001"/>
    <x v="2"/>
  </r>
  <r>
    <s v="AMER"/>
    <s v="NAMER"/>
    <s v="Itochu"/>
    <n v="1032"/>
    <s v="Finance"/>
    <s v="Strategic"/>
    <s v="Marketing Suite - Gold"/>
    <s v="GD5KUPA1NP"/>
    <n v="142.86000000000001"/>
    <n v="1"/>
    <n v="0"/>
    <n v="41.429400000000001"/>
    <x v="20"/>
    <n v="101.4306"/>
    <n v="30.429179999999999"/>
    <x v="0"/>
  </r>
  <r>
    <s v="EMEA"/>
    <s v="EU-EAST"/>
    <s v="Pfizer"/>
    <n v="1074"/>
    <s v="Healthcare"/>
    <s v="Strategic"/>
    <s v="SaaS Connector Pack"/>
    <s v="59N42JILC4"/>
    <n v="29.327999999999999"/>
    <n v="3"/>
    <n v="0.2"/>
    <n v="3.6659999999999999"/>
    <x v="15"/>
    <n v="25.661999999999999"/>
    <n v="7.698599999999999"/>
    <x v="5"/>
  </r>
  <r>
    <s v="EMEA"/>
    <s v="EU-WEST"/>
    <s v="Sprint Nextel"/>
    <n v="1081"/>
    <s v="Communications"/>
    <s v="SMB"/>
    <s v="Support"/>
    <s v="UBY8TFPU5O"/>
    <n v="12.48"/>
    <n v="2"/>
    <n v="0"/>
    <n v="5.6159999999999997"/>
    <x v="27"/>
    <n v="6.8639999999999999"/>
    <n v="2.0591999999999997"/>
    <x v="1"/>
  </r>
  <r>
    <s v="APJ"/>
    <s v="ANZ"/>
    <s v="Cigna"/>
    <n v="1038"/>
    <s v="Healthcare"/>
    <s v="Strategic"/>
    <s v="Marketing Suite - Gold"/>
    <s v="61CWTJ3R78"/>
    <n v="102.336"/>
    <n v="4"/>
    <n v="0.2"/>
    <n v="-12.792"/>
    <x v="25"/>
    <n v="115.128"/>
    <n v="34.538399999999996"/>
    <x v="3"/>
  </r>
  <r>
    <s v="APJ"/>
    <s v="JAPN"/>
    <s v="Marathon Petroleum"/>
    <n v="1061"/>
    <s v="Energy"/>
    <s v="SMB"/>
    <s v="Support"/>
    <s v="F1X48SLGO3"/>
    <n v="10.368"/>
    <n v="2"/>
    <n v="0.2"/>
    <n v="3.6288"/>
    <x v="35"/>
    <n v="6.7392000000000003"/>
    <n v="2.02176"/>
    <x v="1"/>
  </r>
  <r>
    <s v="APJ"/>
    <s v="JAPN"/>
    <s v="Chevron"/>
    <n v="1017"/>
    <s v="Energy"/>
    <s v="SMB"/>
    <s v="ChatBot Plugin"/>
    <s v="YG6LC4C404"/>
    <n v="86.352000000000004"/>
    <n v="3"/>
    <n v="0.2"/>
    <n v="5.3970000000000002"/>
    <x v="35"/>
    <n v="80.954999999999998"/>
    <n v="24.2865"/>
    <x v="0"/>
  </r>
  <r>
    <s v="EMEA"/>
    <s v="NOR"/>
    <s v="Goldman Sachs Group"/>
    <n v="1042"/>
    <s v="Finance"/>
    <s v="Strategic"/>
    <s v="Data Smasher"/>
    <s v="LQIGYCOV1I"/>
    <n v="32.97"/>
    <n v="3"/>
    <n v="0"/>
    <n v="12.8583"/>
    <x v="30"/>
    <n v="20.111699999999999"/>
    <n v="6.0335099999999997"/>
    <x v="2"/>
  </r>
  <r>
    <s v="EMEA"/>
    <s v="EU-WEST"/>
    <s v="Trafigura Group"/>
    <n v="1100"/>
    <s v="Finance"/>
    <s v="SMB"/>
    <s v="Site Analytics"/>
    <s v="M5T7IEKJSM"/>
    <n v="278.39999999999998"/>
    <n v="3"/>
    <n v="0"/>
    <n v="80.736000000000004"/>
    <x v="21"/>
    <n v="197.66399999999999"/>
    <n v="59.299199999999992"/>
    <x v="1"/>
  </r>
  <r>
    <s v="EMEA"/>
    <s v="EU-WEST"/>
    <s v="Chevron"/>
    <n v="1017"/>
    <s v="Energy"/>
    <s v="SMB"/>
    <s v="FinanceHub"/>
    <s v="3ZG4W0J647"/>
    <n v="15.12"/>
    <n v="3"/>
    <n v="0.2"/>
    <n v="4.9139999999999997"/>
    <x v="4"/>
    <n v="10.206"/>
    <n v="3.0617999999999999"/>
    <x v="0"/>
  </r>
  <r>
    <s v="APJ"/>
    <s v="JAPN"/>
    <s v="Marathon Petroleum"/>
    <n v="1061"/>
    <s v="Energy"/>
    <s v="SMB"/>
    <s v="ContactMatcher"/>
    <s v="JKSP6X0X17"/>
    <n v="2.7719999999999998"/>
    <n v="7"/>
    <n v="0.8"/>
    <n v="-4.851"/>
    <x v="14"/>
    <n v="7.6229999999999896"/>
    <n v="2.2868999999999966"/>
    <x v="1"/>
  </r>
  <r>
    <s v="EMEA"/>
    <s v="NOR"/>
    <s v="Oracle"/>
    <n v="1072"/>
    <s v="Tech"/>
    <s v="SMB"/>
    <s v="Marketing Suite - Gold"/>
    <s v="3PHPTG5Z8H"/>
    <n v="14.9"/>
    <n v="5"/>
    <n v="0"/>
    <n v="1.0429999999999999"/>
    <x v="1"/>
    <n v="13.856999999999999"/>
    <n v="4.1570999999999998"/>
    <x v="6"/>
  </r>
  <r>
    <s v="EMEA"/>
    <s v="UKIR"/>
    <s v="FedEx"/>
    <n v="1036"/>
    <s v="Transportation"/>
    <s v="Enterprise"/>
    <s v="ChatBot Plugin"/>
    <s v="PSSO6WKM8I"/>
    <n v="15.48"/>
    <n v="3"/>
    <n v="0"/>
    <n v="4.4892000000000003"/>
    <x v="38"/>
    <n v="10.9908"/>
    <n v="3.2972399999999999"/>
    <x v="3"/>
  </r>
  <r>
    <s v="EMEA"/>
    <s v="UKIR"/>
    <s v="Johnson &amp; Johnson"/>
    <n v="1055"/>
    <s v="Healthcare"/>
    <s v="Strategic"/>
    <s v="SaaS Connector Pack"/>
    <s v="7CDFS60NQ3"/>
    <n v="39.880000000000003"/>
    <n v="2"/>
    <n v="0"/>
    <n v="11.166399999999999"/>
    <x v="0"/>
    <n v="28.7136"/>
    <n v="8.6140799999999995"/>
    <x v="2"/>
  </r>
  <r>
    <s v="AMER"/>
    <s v="NAMER"/>
    <s v="Merck"/>
    <n v="1064"/>
    <s v="Healthcare"/>
    <s v="Enterprise"/>
    <s v="ContactMatcher"/>
    <s v="765BE1PQF5"/>
    <n v="13.215999999999999"/>
    <n v="4"/>
    <n v="0.2"/>
    <n v="4.4603999999999999"/>
    <x v="0"/>
    <n v="8.7555999999999994"/>
    <n v="2.6266799999999999"/>
    <x v="6"/>
  </r>
  <r>
    <s v="AMER"/>
    <s v="NAMER"/>
    <s v="Tesco"/>
    <n v="1059"/>
    <s v="Retail"/>
    <s v="SMB"/>
    <s v="Support"/>
    <s v="9A8N3GY7PI"/>
    <n v="32.94"/>
    <n v="3"/>
    <n v="0"/>
    <n v="9.2232000000000003"/>
    <x v="37"/>
    <n v="23.716799999999999"/>
    <n v="7.1150399999999996"/>
    <x v="7"/>
  </r>
  <r>
    <s v="EMEA"/>
    <s v="EU-EAST"/>
    <s v="Itochu"/>
    <n v="1032"/>
    <s v="Finance"/>
    <s v="SMB"/>
    <s v="OneView"/>
    <s v="YLHZKJ4Y5S"/>
    <n v="845.72799999999995"/>
    <n v="13"/>
    <n v="0.2"/>
    <n v="84.572800000000001"/>
    <x v="33"/>
    <n v="761.15519999999901"/>
    <n v="228.3465599999997"/>
    <x v="0"/>
  </r>
  <r>
    <s v="AMER"/>
    <s v="NAMER"/>
    <s v="Aviva"/>
    <n v="1006"/>
    <s v="Finance"/>
    <s v="Strategic"/>
    <s v="ContactMatcher"/>
    <s v="YIM32OGSAB"/>
    <n v="13.904"/>
    <n v="2"/>
    <n v="0.2"/>
    <n v="4.5187999999999997"/>
    <x v="22"/>
    <n v="9.3851999999999993"/>
    <n v="2.8155599999999996"/>
    <x v="2"/>
  </r>
  <r>
    <s v="EMEA"/>
    <s v="EU-WEST"/>
    <s v="Samsung Electronics"/>
    <n v="1015"/>
    <s v="Tech"/>
    <s v="Strategic"/>
    <s v="Site Analytics"/>
    <s v="LXDROK0SSJ"/>
    <n v="114.95"/>
    <n v="5"/>
    <n v="0"/>
    <n v="2.2989999999999999"/>
    <x v="5"/>
    <n v="112.651"/>
    <n v="33.795299999999997"/>
    <x v="1"/>
  </r>
  <r>
    <s v="AMER"/>
    <s v="NAMER"/>
    <s v="Chevron"/>
    <n v="1017"/>
    <s v="Energy"/>
    <s v="SMB"/>
    <s v="Marketing Suite - Gold"/>
    <s v="7UZTPHI2LP"/>
    <n v="26.96"/>
    <n v="2"/>
    <n v="0"/>
    <n v="7.0095999999999998"/>
    <x v="2"/>
    <n v="19.950399999999998"/>
    <n v="5.9851199999999993"/>
    <x v="0"/>
  </r>
  <r>
    <s v="EMEA"/>
    <s v="EU-WEST"/>
    <s v="Sprint Nextel"/>
    <n v="1081"/>
    <s v="Communications"/>
    <s v="SMB"/>
    <s v="SaaS Connector Pack"/>
    <s v="Q3UC4SI15T"/>
    <n v="572.76"/>
    <n v="6"/>
    <n v="0"/>
    <n v="166.10040000000001"/>
    <x v="5"/>
    <n v="406.65959999999899"/>
    <n v="121.9978799999997"/>
    <x v="1"/>
  </r>
  <r>
    <s v="EMEA"/>
    <s v="EU-WEST"/>
    <s v="Boeing"/>
    <n v="1014"/>
    <s v="Manufacturing"/>
    <s v="Enterprise"/>
    <s v="Marketing Suite"/>
    <s v="L6SAZ67ME4"/>
    <n v="61.96"/>
    <n v="2"/>
    <n v="0"/>
    <n v="4.3372000000000002"/>
    <x v="11"/>
    <n v="57.622799999999998"/>
    <n v="17.286839999999998"/>
    <x v="2"/>
  </r>
  <r>
    <s v="EMEA"/>
    <s v="NOR"/>
    <s v="Target"/>
    <n v="1085"/>
    <s v="Retail"/>
    <s v="SMB"/>
    <s v="SaaS Connector Pack"/>
    <s v="2K0UDD7FB4"/>
    <n v="23.99"/>
    <n v="1"/>
    <n v="0"/>
    <n v="5.5176999999999996"/>
    <x v="10"/>
    <n v="18.472299999999901"/>
    <n v="5.5416899999999698"/>
    <x v="8"/>
  </r>
  <r>
    <s v="APJ"/>
    <s v="JAPN"/>
    <s v="Daimler"/>
    <n v="1052"/>
    <s v="Transportation"/>
    <s v="SMB"/>
    <s v="Site Analytics"/>
    <s v="C4R81JX35V"/>
    <n v="419.94400000000002"/>
    <n v="7"/>
    <n v="0.2"/>
    <n v="52.493000000000002"/>
    <x v="16"/>
    <n v="367.45100000000002"/>
    <n v="110.23530000000001"/>
    <x v="3"/>
  </r>
  <r>
    <s v="AMER"/>
    <s v="NAMER"/>
    <s v="Lowes"/>
    <n v="1060"/>
    <s v="Retail"/>
    <s v="SMB"/>
    <s v="Support"/>
    <s v="LJ4SAT9HKE"/>
    <n v="46.76"/>
    <n v="7"/>
    <n v="0"/>
    <n v="22.444800000000001"/>
    <x v="1"/>
    <n v="24.315199999999901"/>
    <n v="7.2945599999999704"/>
    <x v="2"/>
  </r>
  <r>
    <s v="APJ"/>
    <s v="APAC"/>
    <s v="Enel"/>
    <n v="1013"/>
    <s v="Energy"/>
    <s v="SMB"/>
    <s v="FinanceHub"/>
    <s v="IE7QQVMCIT"/>
    <n v="3.69"/>
    <n v="1"/>
    <n v="0"/>
    <n v="1.7343"/>
    <x v="5"/>
    <n v="1.9557"/>
    <n v="0.58670999999999995"/>
    <x v="0"/>
  </r>
  <r>
    <s v="AMER"/>
    <s v="LATAM"/>
    <s v="Toyota Motor"/>
    <n v="1087"/>
    <s v="Manufacturing"/>
    <s v="SMB"/>
    <s v="FinanceHub"/>
    <s v="N981Y28PLK"/>
    <n v="155.37200000000001"/>
    <n v="2"/>
    <n v="0.3"/>
    <n v="-13.317600000000001"/>
    <x v="21"/>
    <n v="168.68960000000001"/>
    <n v="50.606880000000004"/>
    <x v="6"/>
  </r>
  <r>
    <s v="AMER"/>
    <s v="NAMER"/>
    <s v="Ford Motor"/>
    <n v="1009"/>
    <s v="Manufacturing"/>
    <s v="Strategic"/>
    <s v="Support"/>
    <s v="HVS0RDU4A8"/>
    <n v="38.880000000000003"/>
    <n v="6"/>
    <n v="0"/>
    <n v="18.662400000000002"/>
    <x v="5"/>
    <n v="20.217600000000001"/>
    <n v="6.0652800000000004"/>
    <x v="1"/>
  </r>
  <r>
    <s v="EMEA"/>
    <s v="EU-WEST"/>
    <s v="AmerisourceBergen"/>
    <n v="1007"/>
    <s v="Healthcare"/>
    <s v="SMB"/>
    <s v="Data Smasher"/>
    <s v="01YULFL3NI"/>
    <n v="14.2"/>
    <n v="1"/>
    <n v="0.2"/>
    <n v="3.3725000000000001"/>
    <x v="22"/>
    <n v="10.827499999999899"/>
    <n v="3.2482499999999699"/>
    <x v="0"/>
  </r>
  <r>
    <s v="EMEA"/>
    <s v="EU-WEST"/>
    <s v="Safeway"/>
    <n v="1079"/>
    <s v="Retail"/>
    <s v="Strategic"/>
    <s v="Site Analytics"/>
    <s v="QGSFAI4H7A"/>
    <n v="575.91999999999996"/>
    <n v="2"/>
    <n v="0.2"/>
    <n v="71.989999999999995"/>
    <x v="39"/>
    <n v="503.92999999999898"/>
    <n v="151.17899999999969"/>
    <x v="5"/>
  </r>
  <r>
    <s v="AMER"/>
    <s v="LATAM"/>
    <s v="Humana"/>
    <n v="1049"/>
    <s v="Healthcare"/>
    <s v="SMB"/>
    <s v="ContactMatcher"/>
    <s v="MLZXV29FCO"/>
    <n v="5.2290000000000001"/>
    <n v="3"/>
    <n v="0.7"/>
    <n v="-4.1832000000000003"/>
    <x v="31"/>
    <n v="9.4122000000000003"/>
    <n v="2.8236599999999998"/>
    <x v="5"/>
  </r>
  <r>
    <s v="EMEA"/>
    <s v="UKIR"/>
    <s v="Coca-Cola"/>
    <n v="1021"/>
    <s v="Consumer Products"/>
    <s v="SMB"/>
    <s v="OneView"/>
    <s v="LNK8PPN3Q1"/>
    <n v="72.8"/>
    <n v="5"/>
    <n v="0"/>
    <n v="19.655999999999999"/>
    <x v="42"/>
    <n v="53.143999999999998"/>
    <n v="15.943199999999999"/>
    <x v="0"/>
  </r>
  <r>
    <s v="EMEA"/>
    <s v="NOR"/>
    <s v="Sony"/>
    <n v="1028"/>
    <s v="Tech"/>
    <s v="SMB"/>
    <s v="Support"/>
    <s v="YDLYRKMFUR"/>
    <n v="10.816000000000001"/>
    <n v="4"/>
    <n v="0.2"/>
    <n v="3.5152000000000001"/>
    <x v="13"/>
    <n v="7.3007999999999997"/>
    <n v="2.1902399999999997"/>
    <x v="3"/>
  </r>
  <r>
    <s v="APJ"/>
    <s v="APAC"/>
    <s v="Amazon"/>
    <n v="1004"/>
    <s v="Tech"/>
    <s v="Strategic"/>
    <s v="Marketing Suite - Gold"/>
    <s v="1RXTAFOUA7"/>
    <n v="46.26"/>
    <n v="3"/>
    <n v="0"/>
    <n v="12.4902"/>
    <x v="30"/>
    <n v="33.769799999999996"/>
    <n v="10.130939999999999"/>
    <x v="2"/>
  </r>
  <r>
    <s v="APJ"/>
    <s v="ANZ"/>
    <s v="Johnson &amp; Johnson"/>
    <n v="1055"/>
    <s v="Healthcare"/>
    <s v="SMB"/>
    <s v="ContactMatcher"/>
    <s v="SDYGCQP4HR"/>
    <n v="17.46"/>
    <n v="6"/>
    <n v="0.8"/>
    <n v="-30.555"/>
    <x v="8"/>
    <n v="48.015000000000001"/>
    <n v="14.404499999999999"/>
    <x v="2"/>
  </r>
  <r>
    <s v="EMEA"/>
    <s v="EU-WEST"/>
    <s v="FedEx"/>
    <n v="1036"/>
    <s v="Transportation"/>
    <s v="Enterprise"/>
    <s v="SaaS Connector Pack"/>
    <s v="3ZZZMPET1P"/>
    <n v="51.072000000000003"/>
    <n v="6"/>
    <n v="0.2"/>
    <n v="5.1071999999999997"/>
    <x v="40"/>
    <n v="45.964799999999997"/>
    <n v="13.789439999999999"/>
    <x v="3"/>
  </r>
  <r>
    <s v="EMEA"/>
    <s v="MEA"/>
    <s v="BMW"/>
    <n v="1039"/>
    <s v="Manufacturing"/>
    <s v="Strategic"/>
    <s v="Support"/>
    <s v="CMGQ2VH2CG"/>
    <n v="11.34"/>
    <n v="1"/>
    <n v="0"/>
    <n v="5.5566000000000004"/>
    <x v="17"/>
    <n v="5.7833999999999897"/>
    <n v="1.7350199999999969"/>
    <x v="2"/>
  </r>
  <r>
    <s v="AMER"/>
    <s v="NAMER"/>
    <s v="News Corp."/>
    <n v="1071"/>
    <s v="Misc"/>
    <s v="Enterprise"/>
    <s v="ChatBot Plugin"/>
    <s v="S50OU4JHIY"/>
    <n v="87.92"/>
    <n v="4"/>
    <n v="0"/>
    <n v="26.376000000000001"/>
    <x v="13"/>
    <n v="61.543999999999997"/>
    <n v="18.463199999999997"/>
    <x v="3"/>
  </r>
  <r>
    <s v="AMER"/>
    <s v="NAMER"/>
    <s v="Huawei"/>
    <n v="1086"/>
    <s v="Tech"/>
    <s v="SMB"/>
    <s v="SaaS Connector Pack"/>
    <s v="BV3F9VSDDI"/>
    <n v="37.049999999999997"/>
    <n v="3"/>
    <n v="0"/>
    <n v="16.302"/>
    <x v="35"/>
    <n v="20.747999999999902"/>
    <n v="6.22439999999997"/>
    <x v="2"/>
  </r>
  <r>
    <s v="AMER"/>
    <s v="LATAM"/>
    <s v="Royal Dutch Shell"/>
    <n v="1031"/>
    <s v="Energy"/>
    <s v="Enterprise"/>
    <s v="Site Analytics"/>
    <s v="R4W6IILL32"/>
    <n v="2.97"/>
    <n v="1"/>
    <n v="0.4"/>
    <n v="-0.64349999999999996"/>
    <x v="27"/>
    <n v="3.6135000000000002"/>
    <n v="1.08405"/>
    <x v="2"/>
  </r>
  <r>
    <s v="APJ"/>
    <s v="JAPN"/>
    <s v="Engie"/>
    <n v="1062"/>
    <s v="Energy"/>
    <s v="SMB"/>
    <s v="ContactMatcher"/>
    <s v="2NRJ3UVCJS"/>
    <n v="1.08"/>
    <n v="3"/>
    <n v="0.8"/>
    <n v="-1.728"/>
    <x v="45"/>
    <n v="2.8079999999999998"/>
    <n v="0.84239999999999993"/>
    <x v="2"/>
  </r>
  <r>
    <s v="AMER"/>
    <s v="NAMER"/>
    <s v="Pfizer"/>
    <n v="1074"/>
    <s v="Healthcare"/>
    <s v="Enterprise"/>
    <s v="ContactMatcher"/>
    <s v="NE86RU5H3Z"/>
    <n v="140.73599999999999"/>
    <n v="8"/>
    <n v="0.2"/>
    <n v="52.776000000000003"/>
    <x v="8"/>
    <n v="87.959999999999894"/>
    <n v="26.387999999999966"/>
    <x v="5"/>
  </r>
  <r>
    <s v="EMEA"/>
    <s v="MEA"/>
    <s v="Nissan Motor"/>
    <n v="1098"/>
    <s v="Transportation"/>
    <s v="SMB"/>
    <s v="Marketing Suite - Gold"/>
    <s v="2HUGWO68QY"/>
    <n v="552.55999999999995"/>
    <n v="4"/>
    <n v="0"/>
    <n v="0"/>
    <x v="35"/>
    <n v="552.55999999999995"/>
    <n v="165.76799999999997"/>
    <x v="2"/>
  </r>
  <r>
    <s v="AMER"/>
    <s v="NAMER"/>
    <s v="Prudential Financial"/>
    <n v="1078"/>
    <s v="Finance"/>
    <s v="SMB"/>
    <s v="SaaS Connector Pack"/>
    <s v="KFHX1IQ2B3"/>
    <n v="25.11"/>
    <n v="3"/>
    <n v="0"/>
    <n v="6.5286"/>
    <x v="4"/>
    <n v="18.581399999999999"/>
    <n v="5.574419999999999"/>
    <x v="2"/>
  </r>
  <r>
    <s v="EMEA"/>
    <s v="UKIR"/>
    <s v="Chevron"/>
    <n v="1017"/>
    <s v="Energy"/>
    <s v="SMB"/>
    <s v="SaaS Connector Pack"/>
    <s v="I9J3F5X8BB"/>
    <n v="29.78"/>
    <n v="2"/>
    <n v="0"/>
    <n v="8.0405999999999995"/>
    <x v="4"/>
    <n v="21.7394"/>
    <n v="6.52182"/>
    <x v="0"/>
  </r>
  <r>
    <s v="EMEA"/>
    <s v="NOR"/>
    <s v="Caterpillar"/>
    <n v="1016"/>
    <s v="Manufacturing"/>
    <s v="Strategic"/>
    <s v="Big Ol Database"/>
    <s v="UIT02D0GXC"/>
    <n v="695.7"/>
    <n v="2"/>
    <n v="0.5"/>
    <n v="-27.827999999999999"/>
    <x v="44"/>
    <n v="723.52800000000002"/>
    <n v="217.05840000000001"/>
    <x v="1"/>
  </r>
  <r>
    <s v="EMEA"/>
    <s v="UKIR"/>
    <s v="Morgan Stanley"/>
    <n v="1068"/>
    <s v="Finance"/>
    <s v="SMB"/>
    <s v="ChatBot Plugin"/>
    <s v="LB4IQ2V3V8"/>
    <n v="47.82"/>
    <n v="3"/>
    <n v="0"/>
    <n v="14.346"/>
    <x v="33"/>
    <n v="33.473999999999997"/>
    <n v="10.042199999999999"/>
    <x v="2"/>
  </r>
  <r>
    <s v="EMEA"/>
    <s v="EU-WEST"/>
    <s v="Anthem"/>
    <n v="1029"/>
    <s v="Healthcare"/>
    <s v="SMB"/>
    <s v="OneView"/>
    <s v="1R95VQSY4I"/>
    <n v="93.78"/>
    <n v="2"/>
    <n v="0"/>
    <n v="36.574199999999998"/>
    <x v="34"/>
    <n v="57.205800000000004"/>
    <n v="17.161740000000002"/>
    <x v="2"/>
  </r>
  <r>
    <s v="APJ"/>
    <s v="ANZ"/>
    <s v="Mondelez International"/>
    <n v="1067"/>
    <s v="Consumer Products"/>
    <s v="SMB"/>
    <s v="FinanceHub"/>
    <s v="JZXI1Y6W6M"/>
    <n v="258.279"/>
    <n v="3"/>
    <n v="0.3"/>
    <n v="-70.104299999999995"/>
    <x v="18"/>
    <n v="328.383299999999"/>
    <n v="98.514989999999699"/>
    <x v="0"/>
  </r>
  <r>
    <s v="EMEA"/>
    <s v="EU-WEST"/>
    <s v="Caterpillar"/>
    <n v="1016"/>
    <s v="Manufacturing"/>
    <s v="Strategic"/>
    <s v="Marketing Suite - Gold"/>
    <s v="LJF0NCZH3I"/>
    <n v="31.4"/>
    <n v="2"/>
    <n v="0"/>
    <n v="7.85"/>
    <x v="17"/>
    <n v="23.549999999999901"/>
    <n v="7.0649999999999702"/>
    <x v="1"/>
  </r>
  <r>
    <s v="AMER"/>
    <s v="NAMER"/>
    <s v="Sysco"/>
    <n v="1084"/>
    <s v="Consumer Products"/>
    <s v="Strategic"/>
    <s v="Site Analytics"/>
    <s v="CFKCKD3CU9"/>
    <n v="183.96"/>
    <n v="5"/>
    <n v="0.2"/>
    <n v="20.695499999999999"/>
    <x v="24"/>
    <n v="163.2645"/>
    <n v="48.979349999999997"/>
    <x v="0"/>
  </r>
  <r>
    <s v="APJ"/>
    <s v="JAPN"/>
    <s v="Sprint Nextel"/>
    <n v="1081"/>
    <s v="Communications"/>
    <s v="SMB"/>
    <s v="Marketing Suite - Gold"/>
    <s v="LTFN9X1M2R"/>
    <n v="220.77600000000001"/>
    <n v="3"/>
    <n v="0.2"/>
    <n v="-44.155200000000001"/>
    <x v="39"/>
    <n v="264.93119999999999"/>
    <n v="79.47936"/>
    <x v="1"/>
  </r>
  <r>
    <s v="EMEA"/>
    <s v="UKIR"/>
    <s v="Airbus"/>
    <n v="1030"/>
    <s v="Manufacturing"/>
    <s v="SMB"/>
    <s v="Support"/>
    <s v="0CXZNKJ7QX"/>
    <n v="79.14"/>
    <n v="3"/>
    <n v="0"/>
    <n v="36.404400000000003"/>
    <x v="35"/>
    <n v="42.735599999999998"/>
    <n v="12.820679999999999"/>
    <x v="2"/>
  </r>
  <r>
    <s v="APJ"/>
    <s v="JAPN"/>
    <s v="Coca-Cola"/>
    <n v="1021"/>
    <s v="Consumer Products"/>
    <s v="SMB"/>
    <s v="SaaS Connector Pack"/>
    <s v="GA72A6NN41"/>
    <n v="1.988"/>
    <n v="1"/>
    <n v="0.6"/>
    <n v="-1.4413"/>
    <x v="4"/>
    <n v="3.4293"/>
    <n v="1.0287899999999999"/>
    <x v="0"/>
  </r>
  <r>
    <s v="AMER"/>
    <s v="NAMER"/>
    <s v="Toyota Motor"/>
    <n v="1087"/>
    <s v="Manufacturing"/>
    <s v="SMB"/>
    <s v="FinanceHub"/>
    <s v="04B9TSGCOP"/>
    <n v="145.56800000000001"/>
    <n v="2"/>
    <n v="0.2"/>
    <n v="0"/>
    <x v="30"/>
    <n v="145.56800000000001"/>
    <n v="43.670400000000001"/>
    <x v="6"/>
  </r>
  <r>
    <s v="EMEA"/>
    <s v="EU-WEST"/>
    <s v="BNP Paribas"/>
    <n v="1065"/>
    <s v="Finance"/>
    <s v="Strategic"/>
    <s v="ChatBot Plugin"/>
    <s v="X6EV65N9H3"/>
    <n v="123.256"/>
    <n v="7"/>
    <n v="0.2"/>
    <n v="9.2441999999999993"/>
    <x v="13"/>
    <n v="114.01179999999999"/>
    <n v="34.203539999999997"/>
    <x v="3"/>
  </r>
  <r>
    <s v="AMER"/>
    <s v="LATAM"/>
    <s v="Petrobras"/>
    <n v="1018"/>
    <s v="Energy"/>
    <s v="Strategic"/>
    <s v="ContactMatcher"/>
    <s v="FWBU2QOVRD"/>
    <n v="38.387999999999998"/>
    <n v="14"/>
    <n v="0.7"/>
    <n v="-25.591999999999999"/>
    <x v="23"/>
    <n v="63.98"/>
    <n v="19.193999999999999"/>
    <x v="6"/>
  </r>
  <r>
    <s v="AMER"/>
    <s v="NAMER"/>
    <s v="State Farm Insurance Cos."/>
    <n v="1082"/>
    <s v="Finance"/>
    <s v="Enterprise"/>
    <s v="SaaS Connector Pack"/>
    <s v="G2APEBJKHY"/>
    <n v="145.9"/>
    <n v="5"/>
    <n v="0"/>
    <n v="62.737000000000002"/>
    <x v="10"/>
    <n v="83.162999999999997"/>
    <n v="24.948899999999998"/>
    <x v="8"/>
  </r>
  <r>
    <s v="EMEA"/>
    <s v="EU-EAST"/>
    <s v="Nissan Motor"/>
    <n v="1098"/>
    <s v="Transportation"/>
    <s v="SMB"/>
    <s v="Marketing Suite"/>
    <s v="ZEUY7UCLF6"/>
    <n v="590.05799999999999"/>
    <n v="7"/>
    <n v="0.7"/>
    <n v="-786.74400000000003"/>
    <x v="14"/>
    <n v="1376.8019999999999"/>
    <n v="413.04059999999998"/>
    <x v="2"/>
  </r>
  <r>
    <s v="APJ"/>
    <s v="APAC"/>
    <s v="China National Petroleum"/>
    <n v="1023"/>
    <s v="Energy"/>
    <s v="Enterprise"/>
    <s v="Data Smasher"/>
    <s v="8562DE4IP4"/>
    <n v="49.08"/>
    <n v="3"/>
    <n v="0"/>
    <n v="4.9080000000000004"/>
    <x v="42"/>
    <n v="44.171999999999997"/>
    <n v="13.251599999999998"/>
    <x v="7"/>
  </r>
  <r>
    <s v="AMER"/>
    <s v="NAMER"/>
    <s v="Mondelez International"/>
    <n v="1067"/>
    <s v="Consumer Products"/>
    <s v="SMB"/>
    <s v="FinanceHub"/>
    <s v="SAFZ22CRP1"/>
    <n v="29.6"/>
    <n v="2"/>
    <n v="0"/>
    <n v="14.8"/>
    <x v="41"/>
    <n v="14.8"/>
    <n v="4.4400000000000004"/>
    <x v="0"/>
  </r>
  <r>
    <s v="EMEA"/>
    <s v="MEA"/>
    <s v="Procter &amp; Gamble"/>
    <n v="1077"/>
    <s v="Consumer Products"/>
    <s v="SMB"/>
    <s v="ContactMatcher"/>
    <s v="SV38VSP33S"/>
    <n v="912.75"/>
    <n v="5"/>
    <n v="0"/>
    <n v="118.6575"/>
    <x v="11"/>
    <n v="794.09249999999997"/>
    <n v="238.22774999999999"/>
    <x v="1"/>
  </r>
  <r>
    <s v="EMEA"/>
    <s v="MEA"/>
    <s v="United Parcel Service"/>
    <n v="1090"/>
    <s v="Transportation"/>
    <s v="SMB"/>
    <s v="OneView"/>
    <s v="D43ETRJ9VP"/>
    <n v="1089.75"/>
    <n v="3"/>
    <n v="0"/>
    <n v="305.13"/>
    <x v="9"/>
    <n v="784.62"/>
    <n v="235.386"/>
    <x v="0"/>
  </r>
  <r>
    <s v="APJ"/>
    <s v="ANZ"/>
    <s v="Huawei"/>
    <n v="1086"/>
    <s v="Tech"/>
    <s v="Enterprise"/>
    <s v="SaaS Connector Pack"/>
    <s v="E6KBMU5BWM"/>
    <n v="83.951999999999998"/>
    <n v="3"/>
    <n v="0.6"/>
    <n v="-90.248400000000004"/>
    <x v="21"/>
    <n v="174.2004"/>
    <n v="52.260120000000001"/>
    <x v="2"/>
  </r>
  <r>
    <s v="EMEA"/>
    <s v="NOR"/>
    <s v="Mitsubishi"/>
    <n v="1050"/>
    <s v="Manufacturing"/>
    <s v="Enterprise"/>
    <s v="Marketing Suite - Gold"/>
    <s v="UJLND3140I"/>
    <n v="80.98"/>
    <n v="1"/>
    <n v="0"/>
    <n v="1.6195999999999999"/>
    <x v="47"/>
    <n v="79.360399999999998"/>
    <n v="23.808119999999999"/>
    <x v="2"/>
  </r>
  <r>
    <s v="EMEA"/>
    <s v="NOR"/>
    <s v="Bank of America Corp."/>
    <n v="1011"/>
    <s v="Finance"/>
    <s v="Strategic"/>
    <s v="ChatBot Plugin"/>
    <s v="JOS2YZO8U5"/>
    <n v="9.5519999999999996"/>
    <n v="3"/>
    <n v="0.2"/>
    <n v="1.5522"/>
    <x v="10"/>
    <n v="7.9997999999999996"/>
    <n v="2.39994"/>
    <x v="6"/>
  </r>
  <r>
    <s v="APJ"/>
    <s v="ANZ"/>
    <s v="HSBC Holdings"/>
    <n v="1070"/>
    <s v="Finance"/>
    <s v="Strategic"/>
    <s v="ContactMatcher"/>
    <s v="Q3XED9XFG5"/>
    <n v="652.45000000000005"/>
    <n v="5"/>
    <n v="0.5"/>
    <n v="-430.61700000000002"/>
    <x v="13"/>
    <n v="1083.067"/>
    <n v="324.92009999999999"/>
    <x v="0"/>
  </r>
  <r>
    <s v="EMEA"/>
    <s v="UKIR"/>
    <s v="Airbus"/>
    <n v="1030"/>
    <s v="Manufacturing"/>
    <s v="SMB"/>
    <s v="ContactMatcher"/>
    <s v="5DYSCIYCA3"/>
    <n v="17.216000000000001"/>
    <n v="4"/>
    <n v="0.2"/>
    <n v="6.0255999999999998"/>
    <x v="0"/>
    <n v="11.1904"/>
    <n v="3.3571200000000001"/>
    <x v="2"/>
  </r>
  <r>
    <s v="EMEA"/>
    <s v="EU-WEST"/>
    <s v="Walt Disney"/>
    <n v="1097"/>
    <s v="Communications"/>
    <s v="Enterprise"/>
    <s v="Site Analytics"/>
    <s v="XQGFNE7WE0"/>
    <n v="21.8"/>
    <n v="2"/>
    <n v="0"/>
    <n v="6.1040000000000001"/>
    <x v="0"/>
    <n v="15.696"/>
    <n v="4.7088000000000001"/>
    <x v="3"/>
  </r>
  <r>
    <s v="AMER"/>
    <s v="LATAM"/>
    <s v="Fannie Mae"/>
    <n v="1035"/>
    <s v="Finance"/>
    <s v="Enterprise"/>
    <s v="ContactMatcher"/>
    <s v="V7N5QU1AA9"/>
    <n v="205.17599999999999"/>
    <n v="2"/>
    <n v="0.4"/>
    <n v="-58.133200000000002"/>
    <x v="25"/>
    <n v="263.30919999999998"/>
    <n v="78.99275999999999"/>
    <x v="3"/>
  </r>
  <r>
    <s v="EMEA"/>
    <s v="EU-WEST"/>
    <s v="BMW"/>
    <n v="1039"/>
    <s v="Manufacturing"/>
    <s v="Enterprise"/>
    <s v="Support"/>
    <s v="U9HAO3VA0B"/>
    <n v="10.304"/>
    <n v="1"/>
    <n v="0.2"/>
    <n v="-2.1896"/>
    <x v="41"/>
    <n v="12.493600000000001"/>
    <n v="3.7480799999999999"/>
    <x v="2"/>
  </r>
  <r>
    <s v="EMEA"/>
    <s v="UKIR"/>
    <s v="Fannie Mae"/>
    <n v="1035"/>
    <s v="Finance"/>
    <s v="SMB"/>
    <s v="ChatBot Plugin"/>
    <s v="LWYGU6ZYCK"/>
    <n v="75.48"/>
    <n v="2"/>
    <n v="0"/>
    <n v="19.6248"/>
    <x v="21"/>
    <n v="55.855200000000004"/>
    <n v="16.75656"/>
    <x v="3"/>
  </r>
  <r>
    <s v="AMER"/>
    <s v="LATAM"/>
    <s v="Valero Energy"/>
    <n v="1093"/>
    <s v="Energy"/>
    <s v="SMB"/>
    <s v="ContactMatcher"/>
    <s v="0HVSSN85JM"/>
    <n v="393.16500000000002"/>
    <n v="3"/>
    <n v="0.5"/>
    <n v="-204.44579999999999"/>
    <x v="21"/>
    <n v="597.61080000000004"/>
    <n v="179.28324000000001"/>
    <x v="1"/>
  </r>
  <r>
    <s v="APJ"/>
    <s v="JAPN"/>
    <s v="State Farm Insurance Cos."/>
    <n v="1082"/>
    <s v="Finance"/>
    <s v="Enterprise"/>
    <s v="FinanceHub"/>
    <s v="3NJB1WGDWO"/>
    <n v="23.68"/>
    <n v="2"/>
    <n v="0.2"/>
    <n v="8.8800000000000008"/>
    <x v="23"/>
    <n v="14.799999999999899"/>
    <n v="4.4399999999999693"/>
    <x v="8"/>
  </r>
  <r>
    <s v="EMEA"/>
    <s v="UKIR"/>
    <s v="General Motors"/>
    <n v="1041"/>
    <s v="Manufacturing"/>
    <s v="Strategic"/>
    <s v="FinanceHub"/>
    <s v="PIN6W65YCH"/>
    <n v="408.00599999999997"/>
    <n v="2"/>
    <n v="0.1"/>
    <n v="72.534400000000005"/>
    <x v="16"/>
    <n v="335.471599999999"/>
    <n v="100.6414799999997"/>
    <x v="1"/>
  </r>
  <r>
    <s v="EMEA"/>
    <s v="UKIR"/>
    <s v="American Express"/>
    <n v="1005"/>
    <s v="Finance"/>
    <s v="SMB"/>
    <s v="ContactMatcher"/>
    <s v="J1QLWNN8UY"/>
    <n v="334.76799999999997"/>
    <n v="7"/>
    <n v="0.2"/>
    <n v="108.7996"/>
    <x v="3"/>
    <n v="225.96839999999901"/>
    <n v="67.790519999999702"/>
    <x v="1"/>
  </r>
  <r>
    <s v="AMER"/>
    <s v="NAMER"/>
    <s v="Citigroup"/>
    <n v="1020"/>
    <s v="Finance"/>
    <s v="Enterprise"/>
    <s v="Data Smasher"/>
    <s v="67CFW0T6R9"/>
    <n v="239.97"/>
    <n v="3"/>
    <n v="0"/>
    <n v="26.396699999999999"/>
    <x v="44"/>
    <n v="213.57329999999999"/>
    <n v="64.07199"/>
    <x v="3"/>
  </r>
  <r>
    <s v="APJ"/>
    <s v="JAPN"/>
    <s v="Lukoil"/>
    <n v="1044"/>
    <s v="Energy"/>
    <s v="Strategic"/>
    <s v="Site Analytics"/>
    <s v="IOZK2L0S0W"/>
    <n v="946.34400000000005"/>
    <n v="7"/>
    <n v="0.2"/>
    <n v="118.29300000000001"/>
    <x v="11"/>
    <n v="828.05100000000004"/>
    <n v="248.4153"/>
    <x v="0"/>
  </r>
  <r>
    <s v="AMER"/>
    <s v="LATAM"/>
    <s v="Abbott Laboratories"/>
    <n v="1001"/>
    <s v="Healthcare"/>
    <s v="Strategic"/>
    <s v="Support"/>
    <s v="1FT1549R5E"/>
    <n v="86.272000000000006"/>
    <n v="4"/>
    <n v="0.2"/>
    <n v="31.273599999999998"/>
    <x v="11"/>
    <n v="54.998399999999997"/>
    <n v="16.499519999999997"/>
    <x v="3"/>
  </r>
  <r>
    <s v="AMER"/>
    <s v="NAMER"/>
    <s v="Procter &amp; Gamble"/>
    <n v="1077"/>
    <s v="Consumer Products"/>
    <s v="Strategic"/>
    <s v="ContactMatcher"/>
    <s v="SK8IGAW61B"/>
    <n v="9.7279999999999998"/>
    <n v="2"/>
    <n v="0.2"/>
    <n v="3.2831999999999999"/>
    <x v="2"/>
    <n v="6.4447999999999999"/>
    <n v="1.9334399999999998"/>
    <x v="1"/>
  </r>
  <r>
    <s v="AMER"/>
    <s v="LATAM"/>
    <s v="Oracle"/>
    <n v="1072"/>
    <s v="Tech"/>
    <s v="SMB"/>
    <s v="Site Analytics"/>
    <s v="JGPD28IR0V"/>
    <n v="220.75200000000001"/>
    <n v="8"/>
    <n v="0.4"/>
    <n v="-40.471200000000003"/>
    <x v="23"/>
    <n v="261.22320000000002"/>
    <n v="78.366960000000006"/>
    <x v="6"/>
  </r>
  <r>
    <s v="EMEA"/>
    <s v="EU-WEST"/>
    <s v="Microsoft"/>
    <n v="1066"/>
    <s v="Tech"/>
    <s v="SMB"/>
    <s v="ContactMatcher"/>
    <s v="EVPU4JFPRO"/>
    <n v="152.76"/>
    <n v="6"/>
    <n v="0"/>
    <n v="74.852400000000003"/>
    <x v="20"/>
    <n v="77.907599999999903"/>
    <n v="23.372279999999972"/>
    <x v="4"/>
  </r>
  <r>
    <s v="AMER"/>
    <s v="NAMER"/>
    <s v="Allianz"/>
    <n v="1080"/>
    <s v="Finance"/>
    <s v="SMB"/>
    <s v="Support"/>
    <s v="EUDK325VTE"/>
    <n v="33.9"/>
    <n v="5"/>
    <n v="0"/>
    <n v="15.593999999999999"/>
    <x v="5"/>
    <n v="18.305999999999901"/>
    <n v="5.4917999999999703"/>
    <x v="1"/>
  </r>
  <r>
    <s v="AMER"/>
    <s v="LATAM"/>
    <s v="UnitedHealth Group"/>
    <n v="1092"/>
    <s v="Healthcare"/>
    <s v="SMB"/>
    <s v="Support"/>
    <s v="S9OFVTRC8J"/>
    <n v="31.103999999999999"/>
    <n v="6"/>
    <n v="0.2"/>
    <n v="10.8864"/>
    <x v="27"/>
    <n v="20.217599999999901"/>
    <n v="6.0652799999999703"/>
    <x v="0"/>
  </r>
  <r>
    <s v="APJ"/>
    <s v="JAPN"/>
    <s v="Oracle"/>
    <n v="1072"/>
    <s v="Tech"/>
    <s v="SMB"/>
    <s v="Data Smasher"/>
    <s v="ANYK0B2BA1"/>
    <n v="263.88"/>
    <n v="3"/>
    <n v="0.2"/>
    <n v="42.880499999999998"/>
    <x v="2"/>
    <n v="220.99950000000001"/>
    <n v="66.299850000000006"/>
    <x v="6"/>
  </r>
  <r>
    <s v="EMEA"/>
    <s v="NOR"/>
    <s v="Cigna"/>
    <n v="1038"/>
    <s v="Healthcare"/>
    <s v="SMB"/>
    <s v="ContactMatcher"/>
    <s v="IVG6R3KGTR"/>
    <n v="29.7"/>
    <n v="5"/>
    <n v="0"/>
    <n v="13.365"/>
    <x v="4"/>
    <n v="16.335000000000001"/>
    <n v="4.9005000000000001"/>
    <x v="3"/>
  </r>
  <r>
    <s v="AMER"/>
    <s v="NAMER"/>
    <s v="Anthem"/>
    <n v="1029"/>
    <s v="Healthcare"/>
    <s v="SMB"/>
    <s v="ContactMatcher"/>
    <s v="TOEP09HQQ5"/>
    <n v="36.671999999999997"/>
    <n v="2"/>
    <n v="0.2"/>
    <n v="11.46"/>
    <x v="22"/>
    <n v="25.2119999999999"/>
    <n v="7.5635999999999699"/>
    <x v="2"/>
  </r>
  <r>
    <s v="EMEA"/>
    <s v="UKIR"/>
    <s v="Allstate"/>
    <n v="1003"/>
    <s v="Finance"/>
    <s v="Strategic"/>
    <s v="Support"/>
    <s v="YYGR193F1M"/>
    <n v="13.76"/>
    <n v="2"/>
    <n v="0"/>
    <n v="6.3296000000000001"/>
    <x v="43"/>
    <n v="7.4303999999999997"/>
    <n v="2.22912"/>
    <x v="0"/>
  </r>
  <r>
    <s v="EMEA"/>
    <s v="EU-EAST"/>
    <s v="Boeing"/>
    <n v="1014"/>
    <s v="Manufacturing"/>
    <s v="Strategic"/>
    <s v="Marketing Suite - Gold"/>
    <s v="MV2GQDT937"/>
    <n v="139.42400000000001"/>
    <n v="4"/>
    <n v="0.2"/>
    <n v="17.428000000000001"/>
    <x v="2"/>
    <n v="121.996"/>
    <n v="36.598799999999997"/>
    <x v="2"/>
  </r>
  <r>
    <s v="APJ"/>
    <s v="ANZ"/>
    <s v="Target"/>
    <n v="1085"/>
    <s v="Retail"/>
    <s v="SMB"/>
    <s v="Site Analytics"/>
    <s v="WM4TKSE3Q7"/>
    <n v="1979.9280000000001"/>
    <n v="9"/>
    <n v="0.2"/>
    <n v="148.49459999999999"/>
    <x v="35"/>
    <n v="1831.4333999999999"/>
    <n v="549.4300199999999"/>
    <x v="8"/>
  </r>
  <r>
    <s v="APJ"/>
    <s v="ANZ"/>
    <s v="BMW"/>
    <n v="1039"/>
    <s v="Manufacturing"/>
    <s v="Enterprise"/>
    <s v="Marketing Suite - Gold"/>
    <s v="ZTKAHFCGOU"/>
    <n v="164.73599999999999"/>
    <n v="4"/>
    <n v="0.2"/>
    <n v="-39.1248"/>
    <x v="27"/>
    <n v="203.86079999999899"/>
    <n v="61.158239999999694"/>
    <x v="2"/>
  </r>
  <r>
    <s v="EMEA"/>
    <s v="EU-WEST"/>
    <s v="Allianz"/>
    <n v="1080"/>
    <s v="Finance"/>
    <s v="Strategic"/>
    <s v="ContactMatcher"/>
    <s v="UR4LAK9168"/>
    <n v="2.5019999999999998"/>
    <n v="3"/>
    <n v="0.7"/>
    <n v="-1.7514000000000001"/>
    <x v="41"/>
    <n v="4.2534000000000001"/>
    <n v="1.2760199999999999"/>
    <x v="1"/>
  </r>
  <r>
    <s v="AMER"/>
    <s v="NAMER"/>
    <s v="Royal Dutch Shell"/>
    <n v="1031"/>
    <s v="Energy"/>
    <s v="Strategic"/>
    <s v="Site Analytics"/>
    <s v="RLS1BYC8H7"/>
    <n v="88.751999999999995"/>
    <n v="3"/>
    <n v="0.2"/>
    <n v="11.093999999999999"/>
    <x v="33"/>
    <n v="77.658000000000001"/>
    <n v="23.2974"/>
    <x v="2"/>
  </r>
  <r>
    <s v="AMER"/>
    <s v="LATAM"/>
    <s v="Amazon"/>
    <n v="1004"/>
    <s v="Tech"/>
    <s v="SMB"/>
    <s v="ContactMatcher"/>
    <s v="35O896SC4L"/>
    <n v="2.0249999999999999"/>
    <n v="1"/>
    <n v="0.7"/>
    <n v="-1.35"/>
    <x v="38"/>
    <n v="3.375"/>
    <n v="1.0125"/>
    <x v="2"/>
  </r>
  <r>
    <s v="EMEA"/>
    <s v="EU-WEST"/>
    <s v="AmerisourceBergen"/>
    <n v="1007"/>
    <s v="Healthcare"/>
    <s v="Strategic"/>
    <s v="Support"/>
    <s v="CUN5BBY8DU"/>
    <n v="70.98"/>
    <n v="7"/>
    <n v="0"/>
    <n v="34.780200000000001"/>
    <x v="0"/>
    <n v="36.199800000000003"/>
    <n v="10.85994"/>
    <x v="0"/>
  </r>
  <r>
    <s v="EMEA"/>
    <s v="NOR"/>
    <s v="Royal Dutch Shell"/>
    <n v="1031"/>
    <s v="Energy"/>
    <s v="Enterprise"/>
    <s v="ContactMatcher"/>
    <s v="J5BZOP4JEF"/>
    <n v="91.2"/>
    <n v="3"/>
    <n v="0"/>
    <n v="41.951999999999998"/>
    <x v="27"/>
    <n v="49.247999999999998"/>
    <n v="14.774399999999998"/>
    <x v="2"/>
  </r>
  <r>
    <s v="APJ"/>
    <s v="APAC"/>
    <s v="Boeing"/>
    <n v="1014"/>
    <s v="Manufacturing"/>
    <s v="Strategic"/>
    <s v="ContactMatcher"/>
    <s v="KDXS6DL9EU"/>
    <n v="52.2"/>
    <n v="9"/>
    <n v="0"/>
    <n v="23.49"/>
    <x v="37"/>
    <n v="28.71"/>
    <n v="8.6129999999999995"/>
    <x v="2"/>
  </r>
  <r>
    <s v="APJ"/>
    <s v="JAPN"/>
    <s v="Trafigura Group"/>
    <n v="1100"/>
    <s v="Finance"/>
    <s v="Strategic"/>
    <s v="FinanceHub"/>
    <s v="Q95Z3E4MLW"/>
    <n v="15.936"/>
    <n v="4"/>
    <n v="0.2"/>
    <n v="5.1791999999999998"/>
    <x v="21"/>
    <n v="10.7568"/>
    <n v="3.2270400000000001"/>
    <x v="1"/>
  </r>
  <r>
    <s v="EMEA"/>
    <s v="MEA"/>
    <s v="Engie"/>
    <n v="1062"/>
    <s v="Energy"/>
    <s v="SMB"/>
    <s v="SaaS Connector Pack"/>
    <s v="TG98BNT7O4"/>
    <n v="27.46"/>
    <n v="2"/>
    <n v="0"/>
    <n v="9.8856000000000002"/>
    <x v="8"/>
    <n v="17.574400000000001"/>
    <n v="5.2723199999999997"/>
    <x v="2"/>
  </r>
  <r>
    <s v="AMER"/>
    <s v="NAMER"/>
    <s v="Sprint Nextel"/>
    <n v="1081"/>
    <s v="Communications"/>
    <s v="SMB"/>
    <s v="ContactMatcher"/>
    <s v="M4530CVDFY"/>
    <n v="55.423999999999999"/>
    <n v="2"/>
    <n v="0.2"/>
    <n v="19.398399999999999"/>
    <x v="14"/>
    <n v="36.025599999999997"/>
    <n v="10.80768"/>
    <x v="1"/>
  </r>
  <r>
    <s v="AMER"/>
    <s v="LATAM"/>
    <s v="Mitsubishi"/>
    <n v="1050"/>
    <s v="Manufacturing"/>
    <s v="SMB"/>
    <s v="ContactMatcher"/>
    <s v="ELIGHY2I4V"/>
    <n v="244.006"/>
    <n v="2"/>
    <n v="0.3"/>
    <n v="-31.372199999999999"/>
    <x v="17"/>
    <n v="275.37819999999999"/>
    <n v="82.613459999999989"/>
    <x v="2"/>
  </r>
  <r>
    <s v="APJ"/>
    <s v="JAPN"/>
    <s v="Pemex"/>
    <n v="1058"/>
    <s v="Energy"/>
    <s v="Strategic"/>
    <s v="Data Smasher"/>
    <s v="PKNR09J81N"/>
    <n v="159.98400000000001"/>
    <n v="2"/>
    <n v="0.2"/>
    <n v="43.995600000000003"/>
    <x v="28"/>
    <n v="115.9884"/>
    <n v="34.796520000000001"/>
    <x v="2"/>
  </r>
  <r>
    <s v="EMEA"/>
    <s v="UKIR"/>
    <s v="AT&amp;T"/>
    <n v="1010"/>
    <s v="Communications"/>
    <s v="Strategic"/>
    <s v="Storage"/>
    <s v="NK4HJ5JX5T"/>
    <n v="3.68"/>
    <n v="2"/>
    <n v="0"/>
    <n v="1.8031999999999999"/>
    <x v="5"/>
    <n v="1.8768"/>
    <n v="0.56303999999999998"/>
    <x v="1"/>
  </r>
  <r>
    <s v="AMER"/>
    <s v="LATAM"/>
    <s v="Gazprom"/>
    <n v="1027"/>
    <s v="Energy"/>
    <s v="SMB"/>
    <s v="SaaS Connector Pack"/>
    <s v="82YL02NIO8"/>
    <n v="121.376"/>
    <n v="4"/>
    <n v="0.2"/>
    <n v="-3.0344000000000002"/>
    <x v="9"/>
    <n v="124.4104"/>
    <n v="37.323119999999996"/>
    <x v="7"/>
  </r>
  <r>
    <s v="EMEA"/>
    <s v="EU-WEST"/>
    <s v="BMW"/>
    <n v="1039"/>
    <s v="Manufacturing"/>
    <s v="Enterprise"/>
    <s v="Data Smasher"/>
    <s v="O4E9BNYGH9"/>
    <n v="255.96799999999999"/>
    <n v="4"/>
    <n v="0.2"/>
    <n v="31.995999999999999"/>
    <x v="33"/>
    <n v="223.97199999999901"/>
    <n v="67.191599999999696"/>
    <x v="2"/>
  </r>
  <r>
    <s v="AMER"/>
    <s v="LATAM"/>
    <s v="Procter &amp; Gamble"/>
    <n v="1077"/>
    <s v="Consumer Products"/>
    <s v="Strategic"/>
    <s v="FinanceHub"/>
    <s v="O5HVX1NYF1"/>
    <n v="872.94"/>
    <n v="3"/>
    <n v="0"/>
    <n v="226.96440000000001"/>
    <x v="22"/>
    <n v="645.97559999999999"/>
    <n v="193.79267999999999"/>
    <x v="1"/>
  </r>
  <r>
    <s v="EMEA"/>
    <s v="EU-WEST"/>
    <s v="Sony"/>
    <n v="1028"/>
    <s v="Tech"/>
    <s v="Strategic"/>
    <s v="ChatBot Plugin"/>
    <s v="ETIIIH2I1F"/>
    <n v="6.8479999999999999"/>
    <n v="2"/>
    <n v="0.2"/>
    <n v="0.59919999999999995"/>
    <x v="11"/>
    <n v="6.2488000000000001"/>
    <n v="1.8746399999999999"/>
    <x v="3"/>
  </r>
  <r>
    <s v="AMER"/>
    <s v="NAMER"/>
    <s v="J.P. Morgan Chase &amp; Co."/>
    <n v="1054"/>
    <s v="Finance"/>
    <s v="Strategic"/>
    <s v="FinanceHub"/>
    <s v="XW6875K3U6"/>
    <n v="8.67"/>
    <n v="3"/>
    <n v="0"/>
    <n v="4.0749000000000004"/>
    <x v="10"/>
    <n v="4.5950999999999897"/>
    <n v="1.3785299999999969"/>
    <x v="5"/>
  </r>
  <r>
    <s v="APJ"/>
    <s v="JAPN"/>
    <s v="Goldman Sachs Group"/>
    <n v="1042"/>
    <s v="Finance"/>
    <s v="SMB"/>
    <s v="SaaS Connector Pack"/>
    <s v="YGHGZXK0C3"/>
    <n v="6.6879999999999997"/>
    <n v="4"/>
    <n v="0.6"/>
    <n v="-4.0128000000000004"/>
    <x v="14"/>
    <n v="10.700799999999999"/>
    <n v="3.2102399999999998"/>
    <x v="2"/>
  </r>
  <r>
    <s v="EMEA"/>
    <s v="UKIR"/>
    <s v="Ford Motor"/>
    <n v="1009"/>
    <s v="Manufacturing"/>
    <s v="Enterprise"/>
    <s v="ChatBot Plugin"/>
    <s v="XX4UKXTNA7"/>
    <n v="17.28"/>
    <n v="6"/>
    <n v="0"/>
    <n v="5.0111999999999997"/>
    <x v="0"/>
    <n v="12.268800000000001"/>
    <n v="3.6806399999999999"/>
    <x v="1"/>
  </r>
  <r>
    <s v="EMEA"/>
    <s v="UKIR"/>
    <s v="Airbus"/>
    <n v="1030"/>
    <s v="Manufacturing"/>
    <s v="Enterprise"/>
    <s v="FinanceHub"/>
    <s v="FJM580LZUQ"/>
    <n v="28.91"/>
    <n v="7"/>
    <n v="0"/>
    <n v="13.2986"/>
    <x v="42"/>
    <n v="15.6114"/>
    <n v="4.6834199999999999"/>
    <x v="2"/>
  </r>
  <r>
    <s v="EMEA"/>
    <s v="NOR"/>
    <s v="Allstate"/>
    <n v="1003"/>
    <s v="Finance"/>
    <s v="SMB"/>
    <s v="Support"/>
    <s v="VXDCM66ZHJ"/>
    <n v="52.136000000000003"/>
    <n v="7"/>
    <n v="0.2"/>
    <n v="5.8653000000000004"/>
    <x v="0"/>
    <n v="46.270699999999998"/>
    <n v="13.881209999999999"/>
    <x v="0"/>
  </r>
  <r>
    <s v="AMER"/>
    <s v="NAMER"/>
    <s v="Valero Energy"/>
    <n v="1093"/>
    <s v="Energy"/>
    <s v="SMB"/>
    <s v="Site Analytics"/>
    <s v="JITW9OY6OJ"/>
    <n v="31.968"/>
    <n v="4"/>
    <n v="0.2"/>
    <n v="2.3976000000000002"/>
    <x v="23"/>
    <n v="29.570399999999999"/>
    <n v="8.8711199999999995"/>
    <x v="1"/>
  </r>
  <r>
    <s v="AMER"/>
    <s v="NAMER"/>
    <s v="CVS Health"/>
    <n v="1026"/>
    <s v="Retail"/>
    <s v="SMB"/>
    <s v="Support"/>
    <s v="5G6NTI3DHD"/>
    <n v="25.92"/>
    <n v="4"/>
    <n v="0"/>
    <n v="12.441599999999999"/>
    <x v="5"/>
    <n v="13.478400000000001"/>
    <n v="4.04352"/>
    <x v="2"/>
  </r>
  <r>
    <s v="EMEA"/>
    <s v="MEA"/>
    <s v="Itochu"/>
    <n v="1032"/>
    <s v="Finance"/>
    <s v="SMB"/>
    <s v="ChatBot Plugin"/>
    <s v="L694Q05RY4"/>
    <n v="9.7279999999999998"/>
    <n v="2"/>
    <n v="0.2"/>
    <n v="1.7023999999999999"/>
    <x v="43"/>
    <n v="8.0256000000000007"/>
    <n v="2.40768"/>
    <x v="0"/>
  </r>
  <r>
    <s v="AMER"/>
    <s v="NAMER"/>
    <s v="Allstate"/>
    <n v="1003"/>
    <s v="Finance"/>
    <s v="Strategic"/>
    <s v="Data Smasher"/>
    <s v="L4VV8RL3YD"/>
    <n v="177"/>
    <n v="3"/>
    <n v="0"/>
    <n v="30.09"/>
    <x v="32"/>
    <n v="146.91"/>
    <n v="44.073"/>
    <x v="0"/>
  </r>
  <r>
    <s v="EMEA"/>
    <s v="UKIR"/>
    <s v="Ford Motor"/>
    <n v="1009"/>
    <s v="Manufacturing"/>
    <s v="SMB"/>
    <s v="Storage"/>
    <s v="FQQPJU1SYC"/>
    <n v="3.76"/>
    <n v="2"/>
    <n v="0"/>
    <n v="1.3160000000000001"/>
    <x v="7"/>
    <n v="2.444"/>
    <n v="0.73319999999999996"/>
    <x v="1"/>
  </r>
  <r>
    <s v="AMER"/>
    <s v="NAMER"/>
    <s v="News Corp."/>
    <n v="1071"/>
    <s v="Misc"/>
    <s v="Enterprise"/>
    <s v="Site Analytics"/>
    <s v="8R2JWA9L4E"/>
    <n v="1212.848"/>
    <n v="7"/>
    <n v="0.2"/>
    <n v="106.1242"/>
    <x v="6"/>
    <n v="1106.7238"/>
    <n v="332.01713999999998"/>
    <x v="3"/>
  </r>
  <r>
    <s v="EMEA"/>
    <s v="EU-WEST"/>
    <s v="Walt Disney"/>
    <n v="1097"/>
    <s v="Communications"/>
    <s v="SMB"/>
    <s v="FinanceHub"/>
    <s v="QYP83OL683"/>
    <n v="5.04"/>
    <n v="2"/>
    <n v="0.2"/>
    <n v="1.764"/>
    <x v="7"/>
    <n v="3.2759999999999998"/>
    <n v="0.9827999999999999"/>
    <x v="3"/>
  </r>
  <r>
    <s v="EMEA"/>
    <s v="UKIR"/>
    <s v="Petrobras"/>
    <n v="1018"/>
    <s v="Energy"/>
    <s v="Strategic"/>
    <s v="SaaS Connector Pack - Gold"/>
    <s v="S5GLS19OO4"/>
    <n v="62.96"/>
    <n v="4"/>
    <n v="0"/>
    <n v="28.332000000000001"/>
    <x v="24"/>
    <n v="34.628"/>
    <n v="10.388399999999999"/>
    <x v="6"/>
  </r>
  <r>
    <s v="EMEA"/>
    <s v="UKIR"/>
    <s v="Phillips 66"/>
    <n v="1056"/>
    <s v="Energy"/>
    <s v="Strategic"/>
    <s v="Support"/>
    <s v="LXK6XE3GIC"/>
    <n v="5.88"/>
    <n v="1"/>
    <n v="0"/>
    <n v="2.8812000000000002"/>
    <x v="23"/>
    <n v="2.9987999999999899"/>
    <n v="0.89963999999999689"/>
    <x v="1"/>
  </r>
  <r>
    <s v="AMER"/>
    <s v="NAMER"/>
    <s v="PepsiCo"/>
    <n v="1073"/>
    <s v="Consumer Products"/>
    <s v="Strategic"/>
    <s v="SaaS Connector Pack"/>
    <s v="WMLDJ4A1AL"/>
    <n v="9.64"/>
    <n v="2"/>
    <n v="0"/>
    <n v="3.6631999999999998"/>
    <x v="13"/>
    <n v="5.9767999999999999"/>
    <n v="1.79304"/>
    <x v="1"/>
  </r>
  <r>
    <s v="EMEA"/>
    <s v="NOR"/>
    <s v="J.P. Morgan Chase &amp; Co."/>
    <n v="1054"/>
    <s v="Finance"/>
    <s v="SMB"/>
    <s v="ChatBot Plugin"/>
    <s v="1CGQ6DKNPD"/>
    <n v="40.049999999999997"/>
    <n v="3"/>
    <n v="0"/>
    <n v="11.214"/>
    <x v="20"/>
    <n v="28.835999999999999"/>
    <n v="8.6507999999999985"/>
    <x v="5"/>
  </r>
  <r>
    <s v="APJ"/>
    <s v="JAPN"/>
    <s v="Exxon Mobil"/>
    <n v="1034"/>
    <s v="Energy"/>
    <s v="SMB"/>
    <s v="ChatBot Plugin"/>
    <s v="2J6JB85A1P"/>
    <n v="10.192"/>
    <n v="7"/>
    <n v="0.2"/>
    <n v="3.1850000000000001"/>
    <x v="15"/>
    <n v="7.0069999999999997"/>
    <n v="2.1020999999999996"/>
    <x v="2"/>
  </r>
  <r>
    <s v="AMER"/>
    <s v="NAMER"/>
    <s v="HonHai Precision Industry"/>
    <n v="1033"/>
    <s v="Tech"/>
    <s v="Enterprise"/>
    <s v="ContactMatcher"/>
    <s v="EBF7HE3I1Y"/>
    <n v="18.16"/>
    <n v="5"/>
    <n v="0.2"/>
    <n v="6.5830000000000002"/>
    <x v="32"/>
    <n v="11.577"/>
    <n v="3.4731000000000001"/>
    <x v="1"/>
  </r>
  <r>
    <s v="APJ"/>
    <s v="JAPN"/>
    <s v="Volkswagen"/>
    <n v="1046"/>
    <s v="Manufacturing"/>
    <s v="SMB"/>
    <s v="Support"/>
    <s v="P1FEM3KMBB"/>
    <n v="16.056000000000001"/>
    <n v="3"/>
    <n v="0.2"/>
    <n v="5.8202999999999996"/>
    <x v="23"/>
    <n v="10.2357"/>
    <n v="3.0707099999999996"/>
    <x v="0"/>
  </r>
  <r>
    <s v="AMER"/>
    <s v="NAMER"/>
    <s v="Fannie Mae"/>
    <n v="1035"/>
    <s v="Finance"/>
    <s v="Enterprise"/>
    <s v="Site Analytics"/>
    <s v="U5EI7JWCV9"/>
    <n v="33.520000000000003"/>
    <n v="2"/>
    <n v="0.2"/>
    <n v="3.3519999999999999"/>
    <x v="0"/>
    <n v="30.167999999999999"/>
    <n v="9.0503999999999998"/>
    <x v="3"/>
  </r>
  <r>
    <s v="AMER"/>
    <s v="NAMER"/>
    <s v="BNP Paribas"/>
    <n v="1065"/>
    <s v="Finance"/>
    <s v="Enterprise"/>
    <s v="ChatBot Plugin"/>
    <s v="IFBESAOB3V"/>
    <n v="6.72"/>
    <n v="4"/>
    <n v="0"/>
    <n v="3.36"/>
    <x v="37"/>
    <n v="3.36"/>
    <n v="1.008"/>
    <x v="3"/>
  </r>
  <r>
    <s v="EMEA"/>
    <s v="UKIR"/>
    <s v="Alphabet"/>
    <n v="1053"/>
    <s v="Tech"/>
    <s v="SMB"/>
    <s v="ContactMatcher"/>
    <s v="ABX3GM8I8I"/>
    <n v="17.88"/>
    <n v="3"/>
    <n v="0.2"/>
    <n v="5.5875000000000004"/>
    <x v="22"/>
    <n v="12.292499999999899"/>
    <n v="3.6877499999999697"/>
    <x v="5"/>
  </r>
  <r>
    <s v="EMEA"/>
    <s v="NOR"/>
    <s v="Allstate"/>
    <n v="1003"/>
    <s v="Finance"/>
    <s v="SMB"/>
    <s v="Big Ol Database"/>
    <s v="2ZGV2RDYLF"/>
    <n v="396"/>
    <n v="4"/>
    <n v="0"/>
    <n v="190.08"/>
    <x v="21"/>
    <n v="205.92"/>
    <n v="61.775999999999996"/>
    <x v="0"/>
  </r>
  <r>
    <s v="AMER"/>
    <s v="LATAM"/>
    <s v="Prudential Financial"/>
    <n v="1078"/>
    <s v="Finance"/>
    <s v="Enterprise"/>
    <s v="ContactMatcher"/>
    <s v="X3R1B8J7UG"/>
    <n v="34.5"/>
    <n v="3"/>
    <n v="0"/>
    <n v="15.525"/>
    <x v="22"/>
    <n v="18.975000000000001"/>
    <n v="5.6924999999999999"/>
    <x v="2"/>
  </r>
  <r>
    <s v="AMER"/>
    <s v="NAMER"/>
    <s v="American Express"/>
    <n v="1005"/>
    <s v="Finance"/>
    <s v="SMB"/>
    <s v="SaaS Connector Pack"/>
    <s v="UAX7KK2PXJ"/>
    <n v="8.36"/>
    <n v="2"/>
    <n v="0"/>
    <n v="3.0095999999999998"/>
    <x v="15"/>
    <n v="5.3503999999999996"/>
    <n v="1.6051199999999999"/>
    <x v="1"/>
  </r>
  <r>
    <s v="AMER"/>
    <s v="NAMER"/>
    <s v="Trafigura Group"/>
    <n v="1100"/>
    <s v="Finance"/>
    <s v="Strategic"/>
    <s v="ChatBot Plugin"/>
    <s v="19SCFUOLNL"/>
    <n v="385.6"/>
    <n v="8"/>
    <n v="0"/>
    <n v="111.824"/>
    <x v="27"/>
    <n v="273.77600000000001"/>
    <n v="82.132800000000003"/>
    <x v="1"/>
  </r>
  <r>
    <s v="APJ"/>
    <s v="JAPN"/>
    <s v="Sony"/>
    <n v="1028"/>
    <s v="Tech"/>
    <s v="SMB"/>
    <s v="Marketing Suite - Gold"/>
    <s v="MKMDQCTUXM"/>
    <n v="200.06399999999999"/>
    <n v="3"/>
    <n v="0.2"/>
    <n v="12.504"/>
    <x v="43"/>
    <n v="187.56"/>
    <n v="56.268000000000001"/>
    <x v="3"/>
  </r>
  <r>
    <s v="EMEA"/>
    <s v="EU-WEST"/>
    <s v="FedEx"/>
    <n v="1036"/>
    <s v="Transportation"/>
    <s v="SMB"/>
    <s v="FinanceHub"/>
    <s v="XV30PE34CX"/>
    <n v="63.686"/>
    <n v="1"/>
    <n v="0.3"/>
    <n v="-9.0980000000000008"/>
    <x v="22"/>
    <n v="72.784000000000006"/>
    <n v="21.8352"/>
    <x v="3"/>
  </r>
  <r>
    <s v="EMEA"/>
    <s v="EU-EAST"/>
    <s v="Allstate"/>
    <n v="1003"/>
    <s v="Finance"/>
    <s v="SMB"/>
    <s v="ContactMatcher"/>
    <s v="68CWYFE7DR"/>
    <n v="1669.6"/>
    <n v="4"/>
    <n v="0"/>
    <n v="116.872"/>
    <x v="22"/>
    <n v="1552.7279999999901"/>
    <n v="465.81839999999698"/>
    <x v="0"/>
  </r>
  <r>
    <s v="AMER"/>
    <s v="NAMER"/>
    <s v="Johnson &amp; Johnson"/>
    <n v="1055"/>
    <s v="Healthcare"/>
    <s v="SMB"/>
    <s v="ContactMatcher"/>
    <s v="SD9I5XRF5R"/>
    <n v="83.84"/>
    <n v="2"/>
    <n v="0.2"/>
    <n v="27.248000000000001"/>
    <x v="45"/>
    <n v="56.591999999999999"/>
    <n v="16.977599999999999"/>
    <x v="2"/>
  </r>
  <r>
    <s v="AMER"/>
    <s v="NAMER"/>
    <s v="Tyson Foods"/>
    <n v="1088"/>
    <s v="Consumer Products"/>
    <s v="Strategic"/>
    <s v="ContactMatcher"/>
    <s v="6ZV6EF3W3S"/>
    <n v="21.335999999999999"/>
    <n v="7"/>
    <n v="0.2"/>
    <n v="7.7343000000000002"/>
    <x v="31"/>
    <n v="13.6016999999999"/>
    <n v="4.0805099999999701"/>
    <x v="1"/>
  </r>
  <r>
    <s v="APJ"/>
    <s v="ANZ"/>
    <s v="Valero Energy"/>
    <n v="1093"/>
    <s v="Energy"/>
    <s v="Enterprise"/>
    <s v="ChatBot Plugin"/>
    <s v="0J1ZRYN6KJ"/>
    <n v="16.52"/>
    <n v="5"/>
    <n v="0.2"/>
    <n v="2.0649999999999999"/>
    <x v="4"/>
    <n v="14.455"/>
    <n v="4.3365"/>
    <x v="1"/>
  </r>
  <r>
    <s v="AMER"/>
    <s v="LATAM"/>
    <s v="Ford Motor"/>
    <n v="1009"/>
    <s v="Manufacturing"/>
    <s v="SMB"/>
    <s v="SaaS Connector Pack"/>
    <s v="S589Y7F5JO"/>
    <n v="206.11199999999999"/>
    <n v="6"/>
    <n v="0.2"/>
    <n v="48.951599999999999"/>
    <x v="14"/>
    <n v="157.16039999999899"/>
    <n v="47.148119999999693"/>
    <x v="1"/>
  </r>
  <r>
    <s v="EMEA"/>
    <s v="EU-WEST"/>
    <s v="UnitedHealth Group"/>
    <n v="1092"/>
    <s v="Healthcare"/>
    <s v="SMB"/>
    <s v="ChatBot Plugin"/>
    <s v="5MU6QSQKTD"/>
    <n v="4.16"/>
    <n v="2"/>
    <n v="0.2"/>
    <n v="0.36399999999999999"/>
    <x v="16"/>
    <n v="3.7959999999999998"/>
    <n v="1.1387999999999998"/>
    <x v="0"/>
  </r>
  <r>
    <s v="APJ"/>
    <s v="APAC"/>
    <s v="Royal Dutch Shell"/>
    <n v="1031"/>
    <s v="Energy"/>
    <s v="Strategic"/>
    <s v="Storage"/>
    <s v="Z37B9W3UH0"/>
    <n v="26.18"/>
    <n v="7"/>
    <n v="0"/>
    <n v="0.52359999999999995"/>
    <x v="6"/>
    <n v="25.656400000000001"/>
    <n v="7.6969200000000004"/>
    <x v="2"/>
  </r>
  <r>
    <s v="EMEA"/>
    <s v="EU-WEST"/>
    <s v="Aviva"/>
    <n v="1006"/>
    <s v="Finance"/>
    <s v="Strategic"/>
    <s v="Support"/>
    <s v="0J2QXY7B44"/>
    <n v="74.352000000000004"/>
    <n v="3"/>
    <n v="0.2"/>
    <n v="23.234999999999999"/>
    <x v="29"/>
    <n v="51.116999999999997"/>
    <n v="15.335099999999999"/>
    <x v="2"/>
  </r>
  <r>
    <s v="AMER"/>
    <s v="LATAM"/>
    <s v="J.P. Morgan Chase &amp; Co."/>
    <n v="1054"/>
    <s v="Finance"/>
    <s v="SMB"/>
    <s v="Marketing Suite - Gold"/>
    <s v="5FEWRD7E86"/>
    <n v="10.744"/>
    <n v="1"/>
    <n v="0.2"/>
    <n v="0.80579999999999996"/>
    <x v="15"/>
    <n v="9.9382000000000001"/>
    <n v="2.9814599999999998"/>
    <x v="5"/>
  </r>
  <r>
    <s v="EMEA"/>
    <s v="UKIR"/>
    <s v="Siemens"/>
    <n v="1043"/>
    <s v="Manufacturing"/>
    <s v="Strategic"/>
    <s v="Marketing Suite - Gold"/>
    <s v="VN19TLSWML"/>
    <n v="212.88"/>
    <n v="6"/>
    <n v="0"/>
    <n v="0"/>
    <x v="5"/>
    <n v="212.88"/>
    <n v="63.863999999999997"/>
    <x v="2"/>
  </r>
  <r>
    <s v="AMER"/>
    <s v="NAMER"/>
    <s v="Caterpillar"/>
    <n v="1016"/>
    <s v="Manufacturing"/>
    <s v="Enterprise"/>
    <s v="Marketing Suite"/>
    <s v="NB97UPK3N9"/>
    <n v="203.983"/>
    <n v="2"/>
    <n v="0.15"/>
    <n v="16.7986"/>
    <x v="31"/>
    <n v="187.18440000000001"/>
    <n v="56.155320000000003"/>
    <x v="1"/>
  </r>
  <r>
    <s v="AMER"/>
    <s v="LATAM"/>
    <s v="Carrefour"/>
    <n v="1048"/>
    <s v="Retail"/>
    <s v="Strategic"/>
    <s v="Marketing Suite - Gold"/>
    <s v="XFYTDESGXQ"/>
    <n v="40.74"/>
    <n v="3"/>
    <n v="0"/>
    <n v="0.40739999999999998"/>
    <x v="32"/>
    <n v="40.332599999999999"/>
    <n v="12.099779999999999"/>
    <x v="0"/>
  </r>
  <r>
    <s v="APJ"/>
    <s v="APAC"/>
    <s v="Oracle"/>
    <n v="1072"/>
    <s v="Tech"/>
    <s v="SMB"/>
    <s v="Site Analytics"/>
    <s v="9IWVHD7D4J"/>
    <n v="39.99"/>
    <n v="1"/>
    <n v="0"/>
    <n v="11.597099999999999"/>
    <x v="15"/>
    <n v="28.392900000000001"/>
    <n v="8.5178700000000003"/>
    <x v="6"/>
  </r>
  <r>
    <s v="AMER"/>
    <s v="LATAM"/>
    <s v="Banco Santander"/>
    <n v="1101"/>
    <s v="Finance"/>
    <s v="SMB"/>
    <s v="SaaS Connector Pack"/>
    <s v="Z2DXU4EX9V"/>
    <n v="8.32"/>
    <n v="5"/>
    <n v="0.2"/>
    <n v="2.2879999999999998"/>
    <x v="34"/>
    <n v="6.032"/>
    <n v="1.8095999999999999"/>
    <x v="1"/>
  </r>
  <r>
    <s v="AMER"/>
    <s v="NAMER"/>
    <s v="Kroger"/>
    <n v="1057"/>
    <s v="Retail"/>
    <s v="Enterprise"/>
    <s v="ContactMatcher"/>
    <s v="Z3QBMEEBQK"/>
    <n v="82.896000000000001"/>
    <n v="3"/>
    <n v="0.2"/>
    <n v="29.0136"/>
    <x v="45"/>
    <n v="53.882399999999997"/>
    <n v="16.164719999999999"/>
    <x v="2"/>
  </r>
  <r>
    <s v="EMEA"/>
    <s v="UKIR"/>
    <s v="Wells Fargo"/>
    <n v="1099"/>
    <s v="Finance"/>
    <s v="Strategic"/>
    <s v="Marketing Suite"/>
    <s v="ICZGINXPX1"/>
    <n v="1573.4880000000001"/>
    <n v="7"/>
    <n v="0.2"/>
    <n v="196.68600000000001"/>
    <x v="20"/>
    <n v="1376.8019999999999"/>
    <n v="413.04059999999998"/>
    <x v="2"/>
  </r>
  <r>
    <s v="APJ"/>
    <s v="JAPN"/>
    <s v="Itochu"/>
    <n v="1032"/>
    <s v="Finance"/>
    <s v="Strategic"/>
    <s v="Support"/>
    <s v="NPSBYN15JG"/>
    <n v="335.52"/>
    <n v="4"/>
    <n v="0.2"/>
    <n v="117.432"/>
    <x v="6"/>
    <n v="218.087999999999"/>
    <n v="65.426399999999703"/>
    <x v="0"/>
  </r>
  <r>
    <s v="EMEA"/>
    <s v="UKIR"/>
    <s v="Prudential Financial"/>
    <n v="1078"/>
    <s v="Finance"/>
    <s v="SMB"/>
    <s v="Alchemy"/>
    <s v="NNMKHMEN2K"/>
    <n v="559.99199999999996"/>
    <n v="1"/>
    <n v="0.2"/>
    <n v="174.9975"/>
    <x v="39"/>
    <n v="384.99449999999899"/>
    <n v="115.49834999999969"/>
    <x v="2"/>
  </r>
  <r>
    <s v="APJ"/>
    <s v="JAPN"/>
    <s v="Royal Dutch Shell"/>
    <n v="1031"/>
    <s v="Energy"/>
    <s v="Enterprise"/>
    <s v="OneView"/>
    <s v="VO6RD0X0BP"/>
    <n v="9.3239999999999998"/>
    <n v="6"/>
    <n v="0.8"/>
    <n v="-24.708600000000001"/>
    <x v="23"/>
    <n v="34.032600000000002"/>
    <n v="10.20978"/>
    <x v="2"/>
  </r>
  <r>
    <s v="AMER"/>
    <s v="NAMER"/>
    <s v="Allianz"/>
    <n v="1080"/>
    <s v="Finance"/>
    <s v="SMB"/>
    <s v="Support"/>
    <s v="078CDGJ9EI"/>
    <n v="111.96"/>
    <n v="2"/>
    <n v="0"/>
    <n v="54.860399999999998"/>
    <x v="1"/>
    <n v="57.099599999999903"/>
    <n v="17.129879999999972"/>
    <x v="1"/>
  </r>
  <r>
    <s v="EMEA"/>
    <s v="EU"/>
    <s v="Exxon Mobil"/>
    <n v="1034"/>
    <s v="Energy"/>
    <s v="Enterprise"/>
    <s v="FinanceHub"/>
    <s v="Z0JUCGWNTV"/>
    <n v="21.56"/>
    <n v="7"/>
    <n v="0"/>
    <n v="10.348800000000001"/>
    <x v="8"/>
    <n v="11.2111999999999"/>
    <n v="3.3633599999999699"/>
    <x v="2"/>
  </r>
  <r>
    <s v="EMEA"/>
    <s v="UKIR"/>
    <s v="Huawei"/>
    <n v="1086"/>
    <s v="Tech"/>
    <s v="SMB"/>
    <s v="ContactMatcher"/>
    <s v="YD6IFQKF39"/>
    <n v="124.75"/>
    <n v="5"/>
    <n v="0"/>
    <n v="57.384999999999998"/>
    <x v="13"/>
    <n v="67.364999999999995"/>
    <n v="20.209499999999998"/>
    <x v="2"/>
  </r>
  <r>
    <s v="AMER"/>
    <s v="NAMER"/>
    <s v="Tyson Foods"/>
    <n v="1088"/>
    <s v="Consumer Products"/>
    <s v="Strategic"/>
    <s v="ChatBot Plugin"/>
    <s v="OH120DG5ZQ"/>
    <n v="5.28"/>
    <n v="3"/>
    <n v="0"/>
    <n v="1.5311999999999999"/>
    <x v="36"/>
    <n v="3.7488000000000001"/>
    <n v="1.1246400000000001"/>
    <x v="1"/>
  </r>
  <r>
    <s v="EMEA"/>
    <s v="UKIR"/>
    <s v="Lukoil"/>
    <n v="1044"/>
    <s v="Energy"/>
    <s v="SMB"/>
    <s v="Data Smasher"/>
    <s v="Z9QKTGOEI2"/>
    <n v="91.96"/>
    <n v="4"/>
    <n v="0"/>
    <n v="39.5428"/>
    <x v="15"/>
    <n v="52.417199999999902"/>
    <n v="15.72515999999997"/>
    <x v="0"/>
  </r>
  <r>
    <s v="EMEA"/>
    <s v="EU-WEST"/>
    <s v="Alphabet"/>
    <n v="1053"/>
    <s v="Tech"/>
    <s v="SMB"/>
    <s v="SaaS Connector Pack - Gold"/>
    <s v="894OU7JM1I"/>
    <n v="9.3439999999999994"/>
    <n v="1"/>
    <n v="0.2"/>
    <n v="3.504"/>
    <x v="35"/>
    <n v="5.84"/>
    <n v="1.752"/>
    <x v="5"/>
  </r>
  <r>
    <s v="AMER"/>
    <s v="NAMER"/>
    <s v="Nestle"/>
    <n v="1089"/>
    <s v="Consumer Products"/>
    <s v="SMB"/>
    <s v="ContactMatcher"/>
    <s v="9T4KNSX54E"/>
    <n v="171.96"/>
    <n v="2"/>
    <n v="0"/>
    <n v="44.709600000000002"/>
    <x v="29"/>
    <n v="127.2504"/>
    <n v="38.17512"/>
    <x v="2"/>
  </r>
  <r>
    <s v="AMER"/>
    <s v="NAMER"/>
    <s v="Sprint Nextel"/>
    <n v="1081"/>
    <s v="Communications"/>
    <s v="Strategic"/>
    <s v="ContactMatcher"/>
    <s v="GVBVK5S0RP"/>
    <n v="35.351999999999997"/>
    <n v="9"/>
    <n v="0.2"/>
    <n v="12.815099999999999"/>
    <x v="25"/>
    <n v="22.5368999999999"/>
    <n v="6.7610699999999699"/>
    <x v="1"/>
  </r>
  <r>
    <s v="AMER"/>
    <s v="NAMER"/>
    <s v="AT&amp;T"/>
    <n v="1010"/>
    <s v="Communications"/>
    <s v="Enterprise"/>
    <s v="FinanceHub"/>
    <s v="F84V88OF5N"/>
    <n v="18.899999999999999"/>
    <n v="6"/>
    <n v="0"/>
    <n v="9.0719999999999992"/>
    <x v="41"/>
    <n v="9.8279999999999994"/>
    <n v="2.9483999999999999"/>
    <x v="1"/>
  </r>
  <r>
    <s v="AMER"/>
    <s v="NAMER"/>
    <s v="Royal Dutch Shell"/>
    <n v="1031"/>
    <s v="Energy"/>
    <s v="Enterprise"/>
    <s v="ChatBot Plugin"/>
    <s v="7LU92YCBHE"/>
    <n v="2.78"/>
    <n v="1"/>
    <n v="0"/>
    <n v="0.7228"/>
    <x v="15"/>
    <n v="2.0571999999999999"/>
    <n v="0.61715999999999993"/>
    <x v="2"/>
  </r>
  <r>
    <s v="EMEA"/>
    <s v="UKIR"/>
    <s v="Home Depot"/>
    <n v="1047"/>
    <s v="Retail"/>
    <s v="SMB"/>
    <s v="ContactMatcher"/>
    <s v="9YP3RMVFTC"/>
    <n v="1044.6300000000001"/>
    <n v="5"/>
    <n v="0.4"/>
    <n v="-295.9785"/>
    <x v="10"/>
    <n v="1340.6085"/>
    <n v="402.18254999999999"/>
    <x v="1"/>
  </r>
  <r>
    <s v="EMEA"/>
    <s v="EU-WEST"/>
    <s v="Allianz"/>
    <n v="1080"/>
    <s v="Finance"/>
    <s v="SMB"/>
    <s v="Support"/>
    <s v="HE9K3OBK7X"/>
    <n v="11.352"/>
    <n v="3"/>
    <n v="0.2"/>
    <n v="4.1151"/>
    <x v="6"/>
    <n v="7.2369000000000003"/>
    <n v="2.1710699999999998"/>
    <x v="1"/>
  </r>
  <r>
    <s v="AMER"/>
    <s v="LATAM"/>
    <s v="Walmart"/>
    <n v="1096"/>
    <s v="Retail"/>
    <s v="SMB"/>
    <s v="Marketing Suite - Gold"/>
    <s v="AFPQHIGAE3"/>
    <n v="354.9"/>
    <n v="5"/>
    <n v="0"/>
    <n v="17.745000000000001"/>
    <x v="34"/>
    <n v="337.15499999999997"/>
    <n v="101.14649999999999"/>
    <x v="1"/>
  </r>
  <r>
    <s v="AMER"/>
    <s v="NAMER"/>
    <s v="Siemens"/>
    <n v="1043"/>
    <s v="Manufacturing"/>
    <s v="Enterprise"/>
    <s v="Site Analytics"/>
    <s v="AMIU37C1RG"/>
    <n v="453.57600000000002"/>
    <n v="3"/>
    <n v="0.2"/>
    <n v="39.687899999999999"/>
    <x v="29"/>
    <n v="413.88810000000001"/>
    <n v="124.16642999999999"/>
    <x v="2"/>
  </r>
  <r>
    <s v="APJ"/>
    <s v="JAPN"/>
    <s v="Amazon"/>
    <n v="1004"/>
    <s v="Tech"/>
    <s v="SMB"/>
    <s v="Data Smasher"/>
    <s v="OQYOI9TS4B"/>
    <n v="21.48"/>
    <n v="3"/>
    <n v="0.2"/>
    <n v="-0.26850000000000002"/>
    <x v="6"/>
    <n v="21.7485"/>
    <n v="6.5245499999999996"/>
    <x v="2"/>
  </r>
  <r>
    <s v="AMER"/>
    <s v="NAMER"/>
    <s v="UnitedHealth Group"/>
    <n v="1092"/>
    <s v="Healthcare"/>
    <s v="SMB"/>
    <s v="Support"/>
    <s v="7N8PD92P4J"/>
    <n v="122.97"/>
    <n v="3"/>
    <n v="0"/>
    <n v="60.255299999999998"/>
    <x v="27"/>
    <n v="62.714700000000001"/>
    <n v="18.814409999999999"/>
    <x v="0"/>
  </r>
  <r>
    <s v="EMEA"/>
    <s v="NOR"/>
    <s v="Kroger"/>
    <n v="1057"/>
    <s v="Retail"/>
    <s v="Strategic"/>
    <s v="ChatBot Plugin"/>
    <s v="TUO3UC4VV4"/>
    <n v="12.84"/>
    <n v="3"/>
    <n v="0"/>
    <n v="3.7235999999999998"/>
    <x v="23"/>
    <n v="9.1164000000000005"/>
    <n v="2.7349200000000002"/>
    <x v="2"/>
  </r>
  <r>
    <s v="AMER"/>
    <s v="NAMER"/>
    <s v="Anthem"/>
    <n v="1029"/>
    <s v="Healthcare"/>
    <s v="SMB"/>
    <s v="FinanceHub"/>
    <s v="0XKM3DMO67"/>
    <n v="603.91999999999996"/>
    <n v="5"/>
    <n v="0.2"/>
    <n v="-67.941000000000003"/>
    <x v="7"/>
    <n v="671.86099999999999"/>
    <n v="201.5583"/>
    <x v="2"/>
  </r>
  <r>
    <s v="APJ"/>
    <s v="JAPN"/>
    <s v="PepsiCo"/>
    <n v="1073"/>
    <s v="Consumer Products"/>
    <s v="SMB"/>
    <s v="Site Analytics"/>
    <s v="K8JBFVKBQ4"/>
    <n v="40.68"/>
    <n v="3"/>
    <n v="0.2"/>
    <n v="-9.1530000000000005"/>
    <x v="20"/>
    <n v="49.832999999999998"/>
    <n v="14.9499"/>
    <x v="1"/>
  </r>
  <r>
    <s v="APJ"/>
    <s v="ANZ"/>
    <s v="Phillips 66"/>
    <n v="1056"/>
    <s v="Energy"/>
    <s v="Enterprise"/>
    <s v="Marketing Suite - Gold"/>
    <s v="W5SSTGK1TU"/>
    <n v="23.952000000000002"/>
    <n v="2"/>
    <n v="0.2"/>
    <n v="2.3952"/>
    <x v="25"/>
    <n v="21.556799999999999"/>
    <n v="6.4670399999999999"/>
    <x v="1"/>
  </r>
  <r>
    <s v="EMEA"/>
    <s v="EU-WEST"/>
    <s v="CVS Health"/>
    <n v="1026"/>
    <s v="Retail"/>
    <s v="Enterprise"/>
    <s v="Support"/>
    <s v="ET6OBY6OVH"/>
    <n v="4.9800000000000004"/>
    <n v="1"/>
    <n v="0"/>
    <n v="2.4401999999999999"/>
    <x v="35"/>
    <n v="2.5398000000000001"/>
    <n v="0.76193999999999995"/>
    <x v="2"/>
  </r>
  <r>
    <s v="EMEA"/>
    <s v="UKIR"/>
    <s v="Prudential Financial"/>
    <n v="1078"/>
    <s v="Finance"/>
    <s v="SMB"/>
    <s v="OneView"/>
    <s v="XY2F8C2KUP"/>
    <n v="170.88"/>
    <n v="3"/>
    <n v="0"/>
    <n v="49.555199999999999"/>
    <x v="47"/>
    <n v="121.3248"/>
    <n v="36.397439999999996"/>
    <x v="2"/>
  </r>
  <r>
    <s v="EMEA"/>
    <s v="UKIR"/>
    <s v="Caterpillar"/>
    <n v="1016"/>
    <s v="Manufacturing"/>
    <s v="SMB"/>
    <s v="Site Analytics"/>
    <s v="5CRQR4OO5R"/>
    <n v="307.98"/>
    <n v="2"/>
    <n v="0"/>
    <n v="89.3142"/>
    <x v="37"/>
    <n v="218.66579999999999"/>
    <n v="65.599739999999997"/>
    <x v="1"/>
  </r>
  <r>
    <s v="EMEA"/>
    <s v="EU-WEST"/>
    <s v="Panasonic"/>
    <n v="1091"/>
    <s v="Tech"/>
    <s v="Strategic"/>
    <s v="ChatBot Plugin"/>
    <s v="VM9T8JF0C4"/>
    <n v="10.96"/>
    <n v="4"/>
    <n v="0"/>
    <n v="2.9592000000000001"/>
    <x v="35"/>
    <n v="8.0007999999999999"/>
    <n v="2.4002399999999997"/>
    <x v="0"/>
  </r>
  <r>
    <s v="APJ"/>
    <s v="JAPN"/>
    <s v="BNP Paribas"/>
    <n v="1065"/>
    <s v="Finance"/>
    <s v="Strategic"/>
    <s v="ChatBot Plugin"/>
    <s v="KZLFX2S3IQ"/>
    <n v="33.488"/>
    <n v="7"/>
    <n v="0.2"/>
    <n v="5.8604000000000003"/>
    <x v="25"/>
    <n v="27.627600000000001"/>
    <n v="8.2882800000000003"/>
    <x v="3"/>
  </r>
  <r>
    <s v="AMER"/>
    <s v="NAMER"/>
    <s v="Engie"/>
    <n v="1062"/>
    <s v="Energy"/>
    <s v="SMB"/>
    <s v="Site Analytics"/>
    <s v="XDRH4P9GIA"/>
    <n v="201.56800000000001"/>
    <n v="4"/>
    <n v="0.2"/>
    <n v="22.676400000000001"/>
    <x v="40"/>
    <n v="178.89160000000001"/>
    <n v="53.667480000000005"/>
    <x v="2"/>
  </r>
  <r>
    <s v="AMER"/>
    <s v="NAMER"/>
    <s v="J.P. Morgan Chase &amp; Co."/>
    <n v="1054"/>
    <s v="Finance"/>
    <s v="SMB"/>
    <s v="Support"/>
    <s v="7PPEVMTCKA"/>
    <n v="13.44"/>
    <n v="3"/>
    <n v="0"/>
    <n v="6.5856000000000003"/>
    <x v="18"/>
    <n v="6.8543999999999903"/>
    <n v="2.0563199999999968"/>
    <x v="5"/>
  </r>
  <r>
    <s v="APJ"/>
    <s v="ANZ"/>
    <s v="Apple"/>
    <n v="1008"/>
    <s v="Tech"/>
    <s v="Enterprise"/>
    <s v="Marketing Suite"/>
    <s v="F5JI9VWI0B"/>
    <n v="359.05799999999999"/>
    <n v="3"/>
    <n v="0.3"/>
    <n v="-35.905799999999999"/>
    <x v="29"/>
    <n v="394.96379999999999"/>
    <n v="118.48913999999999"/>
    <x v="2"/>
  </r>
  <r>
    <s v="AMER"/>
    <s v="LATAM"/>
    <s v="Nestle"/>
    <n v="1089"/>
    <s v="Consumer Products"/>
    <s v="SMB"/>
    <s v="FinanceHub"/>
    <s v="NOKLMM3DOP"/>
    <n v="47.991999999999997"/>
    <n v="2"/>
    <n v="0.3"/>
    <n v="-2.0568"/>
    <x v="24"/>
    <n v="50.0488"/>
    <n v="15.01464"/>
    <x v="2"/>
  </r>
  <r>
    <s v="EMEA"/>
    <s v="UKIR"/>
    <s v="Petrobras"/>
    <n v="1018"/>
    <s v="Energy"/>
    <s v="Strategic"/>
    <s v="SaaS Connector Pack"/>
    <s v="YJCKI3248L"/>
    <n v="547.29999999999995"/>
    <n v="13"/>
    <n v="0"/>
    <n v="175.136"/>
    <x v="13"/>
    <n v="372.16399999999999"/>
    <n v="111.64919999999999"/>
    <x v="6"/>
  </r>
  <r>
    <s v="APJ"/>
    <s v="JAPN"/>
    <s v="Lukoil"/>
    <n v="1044"/>
    <s v="Energy"/>
    <s v="SMB"/>
    <s v="Support"/>
    <s v="8JP6FPWRSW"/>
    <n v="16.896000000000001"/>
    <n v="4"/>
    <n v="0.2"/>
    <n v="5.28"/>
    <x v="23"/>
    <n v="11.616"/>
    <n v="3.4847999999999999"/>
    <x v="0"/>
  </r>
  <r>
    <s v="APJ"/>
    <s v="APAC"/>
    <s v="Walgreens"/>
    <n v="1095"/>
    <s v="Retail"/>
    <s v="Strategic"/>
    <s v="SaaS Connector Pack"/>
    <s v="CLW1A6DNOV"/>
    <n v="211.96"/>
    <n v="2"/>
    <n v="0"/>
    <n v="42.392000000000003"/>
    <x v="35"/>
    <n v="169.56800000000001"/>
    <n v="50.870400000000004"/>
    <x v="0"/>
  </r>
  <r>
    <s v="EMEA"/>
    <s v="MEA"/>
    <s v="CVS Health"/>
    <n v="1026"/>
    <s v="Retail"/>
    <s v="SMB"/>
    <s v="ChatBot Plugin"/>
    <s v="8NXKZSW644"/>
    <n v="6.6719999999999997"/>
    <n v="3"/>
    <n v="0.2"/>
    <n v="1.6679999999999999"/>
    <x v="5"/>
    <n v="5.0039999999999996"/>
    <n v="1.5011999999999999"/>
    <x v="2"/>
  </r>
  <r>
    <s v="APJ"/>
    <s v="APAC"/>
    <s v="Honda Motor"/>
    <n v="1045"/>
    <s v="Manufacturing"/>
    <s v="SMB"/>
    <s v="ChatBot Plugin"/>
    <s v="CL8HML0RUB"/>
    <n v="155.94"/>
    <n v="6"/>
    <n v="0"/>
    <n v="45.2226"/>
    <x v="22"/>
    <n v="110.7174"/>
    <n v="33.215219999999995"/>
    <x v="2"/>
  </r>
  <r>
    <s v="AMER"/>
    <s v="NAMER"/>
    <s v="ConocoPhillips"/>
    <n v="1024"/>
    <s v="Energy"/>
    <s v="SMB"/>
    <s v="Site Analytics"/>
    <s v="0UVTFIBRS4"/>
    <n v="39.96"/>
    <n v="5"/>
    <n v="0.2"/>
    <n v="12.987"/>
    <x v="25"/>
    <n v="26.972999999999999"/>
    <n v="8.091899999999999"/>
    <x v="2"/>
  </r>
  <r>
    <s v="AMER"/>
    <s v="NAMER"/>
    <s v="Siemens"/>
    <n v="1043"/>
    <s v="Manufacturing"/>
    <s v="Strategic"/>
    <s v="Marketing Suite"/>
    <s v="UCNJG9CNBN"/>
    <n v="290.666"/>
    <n v="2"/>
    <n v="0.15"/>
    <n v="27.3568"/>
    <x v="8"/>
    <n v="263.30919999999998"/>
    <n v="78.99275999999999"/>
    <x v="2"/>
  </r>
  <r>
    <s v="AMER"/>
    <s v="NAMER"/>
    <s v="Bank of America Corp."/>
    <n v="1011"/>
    <s v="Finance"/>
    <s v="Strategic"/>
    <s v="Marketing Suite - Gold"/>
    <s v="95C3ICOPEL"/>
    <n v="1000.02"/>
    <n v="7"/>
    <n v="0"/>
    <n v="290.00580000000002"/>
    <x v="22"/>
    <n v="710.01419999999996"/>
    <n v="213.00425999999999"/>
    <x v="6"/>
  </r>
  <r>
    <s v="EMEA"/>
    <s v="EU-WEST"/>
    <s v="Valero Energy"/>
    <n v="1093"/>
    <s v="Energy"/>
    <s v="Enterprise"/>
    <s v="Data Smasher"/>
    <s v="Q7CRBEOW28"/>
    <n v="83.975999999999999"/>
    <n v="3"/>
    <n v="0.2"/>
    <n v="-13.646100000000001"/>
    <x v="17"/>
    <n v="97.622100000000003"/>
    <n v="29.286629999999999"/>
    <x v="1"/>
  </r>
  <r>
    <s v="EMEA"/>
    <s v="EU-WEST"/>
    <s v="Huawei"/>
    <n v="1086"/>
    <s v="Tech"/>
    <s v="Enterprise"/>
    <s v="FinanceHub"/>
    <s v="20XSL1BOZF"/>
    <n v="3.75"/>
    <n v="1"/>
    <n v="0"/>
    <n v="1.8"/>
    <x v="37"/>
    <n v="1.95"/>
    <n v="0.58499999999999996"/>
    <x v="2"/>
  </r>
  <r>
    <s v="EMEA"/>
    <s v="UKIR"/>
    <s v="Boeing"/>
    <n v="1014"/>
    <s v="Manufacturing"/>
    <s v="Enterprise"/>
    <s v="Marketing Suite - Gold"/>
    <s v="28MPJ3QBSR"/>
    <n v="59.48"/>
    <n v="2"/>
    <n v="0"/>
    <n v="8.9220000000000006"/>
    <x v="21"/>
    <n v="50.5579999999999"/>
    <n v="15.167399999999969"/>
    <x v="2"/>
  </r>
  <r>
    <s v="AMER"/>
    <s v="NAMER"/>
    <s v="Tesco"/>
    <n v="1059"/>
    <s v="Retail"/>
    <s v="SMB"/>
    <s v="SaaS Connector Pack"/>
    <s v="JOC1L4XYEL"/>
    <n v="198.46"/>
    <n v="2"/>
    <n v="0"/>
    <n v="99.23"/>
    <x v="10"/>
    <n v="99.23"/>
    <n v="29.768999999999998"/>
    <x v="7"/>
  </r>
  <r>
    <s v="AMER"/>
    <s v="NAMER"/>
    <s v="Kroger"/>
    <n v="1057"/>
    <s v="Retail"/>
    <s v="SMB"/>
    <s v="Site Analytics"/>
    <s v="JDD13PVV1B"/>
    <n v="675.96"/>
    <n v="5"/>
    <n v="0.2"/>
    <n v="84.495000000000005"/>
    <x v="14"/>
    <n v="591.46500000000003"/>
    <n v="177.43950000000001"/>
    <x v="2"/>
  </r>
  <r>
    <s v="EMEA"/>
    <s v="UKIR"/>
    <s v="Kroger"/>
    <n v="1057"/>
    <s v="Retail"/>
    <s v="Enterprise"/>
    <s v="OneView"/>
    <s v="ZRG84B41GO"/>
    <n v="523.25"/>
    <n v="5"/>
    <n v="0"/>
    <n v="141.2775"/>
    <x v="6"/>
    <n v="381.972499999999"/>
    <n v="114.59174999999969"/>
    <x v="2"/>
  </r>
  <r>
    <s v="EMEA"/>
    <s v="EU-EAST"/>
    <s v="Safeway"/>
    <n v="1079"/>
    <s v="Retail"/>
    <s v="SMB"/>
    <s v="FinanceHub"/>
    <s v="ZM7CLWB5IZ"/>
    <n v="517.5"/>
    <n v="6"/>
    <n v="0"/>
    <n v="155.25"/>
    <x v="11"/>
    <n v="362.25"/>
    <n v="108.675"/>
    <x v="5"/>
  </r>
  <r>
    <s v="AMER"/>
    <s v="LATAM"/>
    <s v="Ford Motor"/>
    <n v="1009"/>
    <s v="Manufacturing"/>
    <s v="SMB"/>
    <s v="SaaS Connector Pack"/>
    <s v="74LC2BVNA2"/>
    <n v="17.920000000000002"/>
    <n v="5"/>
    <n v="0.2"/>
    <n v="2.464"/>
    <x v="27"/>
    <n v="15.456"/>
    <n v="4.6368"/>
    <x v="1"/>
  </r>
  <r>
    <s v="AMER"/>
    <s v="LATAM"/>
    <s v="Walmart"/>
    <n v="1096"/>
    <s v="Retail"/>
    <s v="SMB"/>
    <s v="Marketing Suite - Gold"/>
    <s v="3FD1LKOEI6"/>
    <n v="1006.056"/>
    <n v="3"/>
    <n v="0.2"/>
    <n v="88.029899999999998"/>
    <x v="35"/>
    <n v="918.02610000000004"/>
    <n v="275.40782999999999"/>
    <x v="1"/>
  </r>
  <r>
    <s v="EMEA"/>
    <s v="EU-WEST"/>
    <s v="Sysco"/>
    <n v="1084"/>
    <s v="Consumer Products"/>
    <s v="SMB"/>
    <s v="Support"/>
    <s v="QJVMTU5EI0"/>
    <n v="15.552"/>
    <n v="3"/>
    <n v="0.2"/>
    <n v="5.4432"/>
    <x v="7"/>
    <n v="10.108799999999899"/>
    <n v="3.0326399999999696"/>
    <x v="0"/>
  </r>
  <r>
    <s v="EMEA"/>
    <s v="EU-WEST"/>
    <s v="Royal Dutch Shell"/>
    <n v="1031"/>
    <s v="Energy"/>
    <s v="SMB"/>
    <s v="Support"/>
    <s v="LZPABPGVH9"/>
    <n v="19.440000000000001"/>
    <n v="3"/>
    <n v="0"/>
    <n v="9.3312000000000008"/>
    <x v="35"/>
    <n v="10.1088"/>
    <n v="3.0326400000000002"/>
    <x v="2"/>
  </r>
  <r>
    <s v="APJ"/>
    <s v="ANZ"/>
    <s v="Bosch"/>
    <n v="1076"/>
    <s v="Tech"/>
    <s v="Strategic"/>
    <s v="Storage"/>
    <s v="F2BZM8TOMJ"/>
    <n v="12.624000000000001"/>
    <n v="2"/>
    <n v="0.2"/>
    <n v="3.9449999999999998"/>
    <x v="7"/>
    <n v="8.6790000000000003"/>
    <n v="2.6036999999999999"/>
    <x v="2"/>
  </r>
  <r>
    <s v="AMER"/>
    <s v="NAMER"/>
    <s v="Humana"/>
    <n v="1049"/>
    <s v="Healthcare"/>
    <s v="Strategic"/>
    <s v="Marketing Suite - Gold"/>
    <s v="R1NRSHVFQJ"/>
    <n v="1247.6400000000001"/>
    <n v="3"/>
    <n v="0"/>
    <n v="349.33920000000001"/>
    <x v="29"/>
    <n v="898.30079999999998"/>
    <n v="269.49023999999997"/>
    <x v="5"/>
  </r>
  <r>
    <s v="EMEA"/>
    <s v="EU-WEST"/>
    <s v="BMW"/>
    <n v="1039"/>
    <s v="Manufacturing"/>
    <s v="Enterprise"/>
    <s v="Data Smasher"/>
    <s v="6BWFVH5TTX"/>
    <n v="35.36"/>
    <n v="2"/>
    <n v="0.2"/>
    <n v="-3.0939999999999999"/>
    <x v="6"/>
    <n v="38.454000000000001"/>
    <n v="11.536199999999999"/>
    <x v="2"/>
  </r>
  <r>
    <s v="EMEA"/>
    <s v="EU-WEST"/>
    <s v="Morgan Stanley"/>
    <n v="1068"/>
    <s v="Finance"/>
    <s v="SMB"/>
    <s v="ContactMatcher"/>
    <s v="F4Y98DOYYO"/>
    <n v="121.104"/>
    <n v="6"/>
    <n v="0.7"/>
    <n v="-100.92"/>
    <x v="11"/>
    <n v="222.024"/>
    <n v="66.607199999999992"/>
    <x v="2"/>
  </r>
  <r>
    <s v="AMER"/>
    <s v="NAMER"/>
    <s v="Aviva"/>
    <n v="1006"/>
    <s v="Finance"/>
    <s v="Strategic"/>
    <s v="Support"/>
    <s v="Q7MP2B1J6S"/>
    <n v="109.92"/>
    <n v="2"/>
    <n v="0"/>
    <n v="53.860799999999998"/>
    <x v="9"/>
    <n v="56.059199999999997"/>
    <n v="16.81776"/>
    <x v="2"/>
  </r>
  <r>
    <s v="AMER"/>
    <s v="NAMER"/>
    <s v="Anthem"/>
    <n v="1029"/>
    <s v="Healthcare"/>
    <s v="SMB"/>
    <s v="Marketing Suite - Gold"/>
    <s v="9A5HSM4HZU"/>
    <n v="169.68"/>
    <n v="6"/>
    <n v="0"/>
    <n v="45.813600000000001"/>
    <x v="23"/>
    <n v="123.8664"/>
    <n v="37.15992"/>
    <x v="2"/>
  </r>
  <r>
    <s v="EMEA"/>
    <s v="EU"/>
    <s v="Lowes"/>
    <n v="1060"/>
    <s v="Retail"/>
    <s v="SMB"/>
    <s v="SaaS Connector Pack"/>
    <s v="8CQIO9UJF4"/>
    <n v="34.79"/>
    <n v="7"/>
    <n v="0"/>
    <n v="10.7849"/>
    <x v="8"/>
    <n v="24.005099999999999"/>
    <n v="7.2015299999999991"/>
    <x v="2"/>
  </r>
  <r>
    <s v="AMER"/>
    <s v="NAMER"/>
    <s v="AmerisourceBergen"/>
    <n v="1007"/>
    <s v="Healthcare"/>
    <s v="SMB"/>
    <s v="Site Analytics"/>
    <s v="267C68PNA5"/>
    <n v="160.77600000000001"/>
    <n v="3"/>
    <n v="0.2"/>
    <n v="10.048500000000001"/>
    <x v="44"/>
    <n v="150.72749999999999"/>
    <n v="45.218249999999998"/>
    <x v="0"/>
  </r>
  <r>
    <s v="AMER"/>
    <s v="NAMER"/>
    <s v="HSBC Holdings"/>
    <n v="1070"/>
    <s v="Finance"/>
    <s v="SMB"/>
    <s v="ContactMatcher"/>
    <s v="RWQMZ5QKWK"/>
    <n v="88.751999999999995"/>
    <n v="3"/>
    <n v="0.2"/>
    <n v="27.734999999999999"/>
    <x v="13"/>
    <n v="61.016999999999904"/>
    <n v="18.305099999999971"/>
    <x v="0"/>
  </r>
  <r>
    <s v="EMEA"/>
    <s v="EU-WEST"/>
    <s v="Samsung Electronics"/>
    <n v="1015"/>
    <s v="Tech"/>
    <s v="Strategic"/>
    <s v="Site Analytics"/>
    <s v="Q20W4NRPV3"/>
    <n v="677.58"/>
    <n v="5"/>
    <n v="0.4"/>
    <n v="-158.102"/>
    <x v="24"/>
    <n v="835.68200000000002"/>
    <n v="250.7046"/>
    <x v="1"/>
  </r>
  <r>
    <s v="APJ"/>
    <s v="JAPN"/>
    <s v="AmerisourceBergen"/>
    <n v="1007"/>
    <s v="Healthcare"/>
    <s v="SMB"/>
    <s v="Marketing Suite - Gold"/>
    <s v="4P86SNIRKS"/>
    <n v="41.92"/>
    <n v="5"/>
    <n v="0.2"/>
    <n v="3.6680000000000001"/>
    <x v="0"/>
    <n v="38.252000000000002"/>
    <n v="11.4756"/>
    <x v="0"/>
  </r>
  <r>
    <s v="EMEA"/>
    <s v="UKIR"/>
    <s v="Anthem"/>
    <n v="1029"/>
    <s v="Healthcare"/>
    <s v="SMB"/>
    <s v="ContactMatcher"/>
    <s v="I11LW22N9M"/>
    <n v="1018.104"/>
    <n v="4"/>
    <n v="0.4"/>
    <n v="-373.3048"/>
    <x v="26"/>
    <n v="1391.4087999999999"/>
    <n v="417.42263999999994"/>
    <x v="2"/>
  </r>
  <r>
    <s v="APJ"/>
    <s v="JAPN"/>
    <s v="Engie"/>
    <n v="1062"/>
    <s v="Energy"/>
    <s v="SMB"/>
    <s v="Site Analytics"/>
    <s v="34OCELSMJ8"/>
    <n v="16.68"/>
    <n v="3"/>
    <n v="0.2"/>
    <n v="5.2125000000000004"/>
    <x v="13"/>
    <n v="11.467499999999999"/>
    <n v="3.4402499999999998"/>
    <x v="2"/>
  </r>
  <r>
    <s v="EMEA"/>
    <s v="EU-EAST"/>
    <s v="BNP Paribas"/>
    <n v="1065"/>
    <s v="Finance"/>
    <s v="Strategic"/>
    <s v="Data Smasher"/>
    <s v="I8BW84HM8E"/>
    <n v="58.58"/>
    <n v="2"/>
    <n v="0"/>
    <n v="19.331399999999999"/>
    <x v="17"/>
    <n v="39.248599999999897"/>
    <n v="11.774579999999968"/>
    <x v="3"/>
  </r>
  <r>
    <s v="APJ"/>
    <s v="JAPN"/>
    <s v="Cigna"/>
    <n v="1038"/>
    <s v="Healthcare"/>
    <s v="SMB"/>
    <s v="Site Analytics"/>
    <s v="NZDJKAOXF2"/>
    <n v="167.96799999999999"/>
    <n v="4"/>
    <n v="0.2"/>
    <n v="62.988"/>
    <x v="10"/>
    <n v="104.979999999999"/>
    <n v="31.493999999999698"/>
    <x v="3"/>
  </r>
  <r>
    <s v="EMEA"/>
    <s v="EU-WEST"/>
    <s v="Pemex"/>
    <n v="1058"/>
    <s v="Energy"/>
    <s v="SMB"/>
    <s v="FinanceHub"/>
    <s v="VVB51ZID7G"/>
    <n v="196.62"/>
    <n v="2"/>
    <n v="0"/>
    <n v="96.343800000000002"/>
    <x v="14"/>
    <n v="100.2762"/>
    <n v="30.08286"/>
    <x v="2"/>
  </r>
  <r>
    <s v="APJ"/>
    <s v="JAPN"/>
    <s v="Pfizer"/>
    <n v="1074"/>
    <s v="Healthcare"/>
    <s v="Strategic"/>
    <s v="SaaS Connector Pack"/>
    <s v="EPP01HUOMV"/>
    <n v="21.936"/>
    <n v="2"/>
    <n v="0.6"/>
    <n v="-10.419600000000001"/>
    <x v="11"/>
    <n v="32.355600000000003"/>
    <n v="9.7066800000000004"/>
    <x v="5"/>
  </r>
  <r>
    <s v="AMER"/>
    <s v="NAMER"/>
    <s v="Panasonic"/>
    <n v="1091"/>
    <s v="Tech"/>
    <s v="SMB"/>
    <s v="Marketing Suite - Gold"/>
    <s v="GRHC54UPD8"/>
    <n v="104.28"/>
    <n v="3"/>
    <n v="0"/>
    <n v="26.07"/>
    <x v="35"/>
    <n v="78.209999999999994"/>
    <n v="23.462999999999997"/>
    <x v="0"/>
  </r>
  <r>
    <s v="EMEA"/>
    <s v="EU-WEST"/>
    <s v="HonHai Precision Industry"/>
    <n v="1033"/>
    <s v="Tech"/>
    <s v="Strategic"/>
    <s v="Marketing Suite - Gold"/>
    <s v="RPDJ1FNT94"/>
    <n v="64.784000000000006"/>
    <n v="1"/>
    <n v="0.2"/>
    <n v="-14.5764"/>
    <x v="30"/>
    <n v="79.360399999999998"/>
    <n v="23.808119999999999"/>
    <x v="1"/>
  </r>
  <r>
    <s v="AMER"/>
    <s v="NAMER"/>
    <s v="Bank of America Corp."/>
    <n v="1011"/>
    <s v="Finance"/>
    <s v="SMB"/>
    <s v="Support"/>
    <s v="B3O8QW187F"/>
    <n v="18.97"/>
    <n v="1"/>
    <n v="0"/>
    <n v="9.1056000000000008"/>
    <x v="21"/>
    <n v="9.8643999999999892"/>
    <n v="2.9593199999999968"/>
    <x v="6"/>
  </r>
  <r>
    <s v="AMER"/>
    <s v="NAMER"/>
    <s v="CVS Health"/>
    <n v="1026"/>
    <s v="Retail"/>
    <s v="Strategic"/>
    <s v="SaaS Connector Pack"/>
    <s v="C2NWNND9FA"/>
    <n v="14.82"/>
    <n v="3"/>
    <n v="0"/>
    <n v="6.2244000000000002"/>
    <x v="0"/>
    <n v="8.5955999999999992"/>
    <n v="2.5786799999999999"/>
    <x v="2"/>
  </r>
  <r>
    <s v="EMEA"/>
    <s v="EU-WEST"/>
    <s v="Procter &amp; Gamble"/>
    <n v="1077"/>
    <s v="Consumer Products"/>
    <s v="Strategic"/>
    <s v="OneView"/>
    <s v="SR9FQ0F8FT"/>
    <n v="99.28"/>
    <n v="2"/>
    <n v="0.2"/>
    <n v="12.41"/>
    <x v="4"/>
    <n v="86.87"/>
    <n v="26.061"/>
    <x v="1"/>
  </r>
  <r>
    <s v="EMEA"/>
    <s v="EU-WEST"/>
    <s v="Amazon"/>
    <n v="1004"/>
    <s v="Tech"/>
    <s v="SMB"/>
    <s v="Support"/>
    <s v="01AVR1BL4F"/>
    <n v="10.368"/>
    <n v="2"/>
    <n v="0.2"/>
    <n v="3.6288"/>
    <x v="22"/>
    <n v="6.7392000000000003"/>
    <n v="2.02176"/>
    <x v="2"/>
  </r>
  <r>
    <s v="EMEA"/>
    <s v="EU-WEST"/>
    <s v="Honda Motor"/>
    <n v="1045"/>
    <s v="Manufacturing"/>
    <s v="SMB"/>
    <s v="ContactMatcher"/>
    <s v="8KSK41PSI6"/>
    <n v="853.09199999999998"/>
    <n v="6"/>
    <n v="0.4"/>
    <n v="-227.49119999999999"/>
    <x v="9"/>
    <n v="1080.5832"/>
    <n v="324.17496"/>
    <x v="2"/>
  </r>
  <r>
    <s v="APJ"/>
    <s v="IND"/>
    <s v="Aviva"/>
    <n v="1006"/>
    <s v="Finance"/>
    <s v="SMB"/>
    <s v="Support"/>
    <s v="9X02C5O2SF"/>
    <n v="33.450000000000003"/>
    <n v="5"/>
    <n v="0"/>
    <n v="15.387"/>
    <x v="22"/>
    <n v="18.062999999999999"/>
    <n v="5.4188999999999998"/>
    <x v="2"/>
  </r>
  <r>
    <s v="AMER"/>
    <s v="LATAM"/>
    <s v="Walmart"/>
    <n v="1096"/>
    <s v="Retail"/>
    <s v="SMB"/>
    <s v="SaaS Connector Pack"/>
    <s v="TZ88HFSKPB"/>
    <n v="21.88"/>
    <n v="5"/>
    <n v="0.2"/>
    <n v="6.2904999999999998"/>
    <x v="17"/>
    <n v="15.589499999999999"/>
    <n v="4.67685"/>
    <x v="1"/>
  </r>
  <r>
    <s v="APJ"/>
    <s v="JAPN"/>
    <s v="Royal Dutch Shell"/>
    <n v="1031"/>
    <s v="Energy"/>
    <s v="Enterprise"/>
    <s v="Data Smasher"/>
    <s v="RH56QYZ894"/>
    <n v="13.616"/>
    <n v="2"/>
    <n v="0.2"/>
    <n v="3.5741999999999998"/>
    <x v="1"/>
    <n v="10.0418"/>
    <n v="3.01254"/>
    <x v="2"/>
  </r>
  <r>
    <s v="AMER"/>
    <s v="LATAM"/>
    <s v="CVS Health"/>
    <n v="1026"/>
    <s v="Retail"/>
    <s v="Enterprise"/>
    <s v="Data Smasher"/>
    <s v="A20QJIPFVB"/>
    <n v="63.96"/>
    <n v="4"/>
    <n v="0"/>
    <n v="19.8276"/>
    <x v="11"/>
    <n v="44.132399999999997"/>
    <n v="13.239719999999998"/>
    <x v="2"/>
  </r>
  <r>
    <s v="AMER"/>
    <s v="NAMER"/>
    <s v="BMW"/>
    <n v="1039"/>
    <s v="Manufacturing"/>
    <s v="SMB"/>
    <s v="OneView"/>
    <s v="T0BRD7MXTA"/>
    <n v="106.96"/>
    <n v="2"/>
    <n v="0"/>
    <n v="31.0184"/>
    <x v="14"/>
    <n v="75.941599999999994"/>
    <n v="22.782479999999996"/>
    <x v="2"/>
  </r>
  <r>
    <s v="AMER"/>
    <s v="NAMER"/>
    <s v="Aetna"/>
    <n v="1002"/>
    <s v="Healthcare"/>
    <s v="SMB"/>
    <s v="ContactMatcher"/>
    <s v="QE4Z0KY47B"/>
    <n v="515.88"/>
    <n v="6"/>
    <n v="0"/>
    <n v="113.4936"/>
    <x v="3"/>
    <n v="402.38639999999998"/>
    <n v="120.71591999999998"/>
    <x v="1"/>
  </r>
  <r>
    <s v="EMEA"/>
    <s v="UKIR"/>
    <s v="Airbus"/>
    <n v="1030"/>
    <s v="Manufacturing"/>
    <s v="SMB"/>
    <s v="ContactMatcher"/>
    <s v="JT7R77TGT7"/>
    <n v="11.808"/>
    <n v="2"/>
    <n v="0.2"/>
    <n v="4.2804000000000002"/>
    <x v="38"/>
    <n v="7.5275999999999996"/>
    <n v="2.2582799999999996"/>
    <x v="2"/>
  </r>
  <r>
    <s v="AMER"/>
    <s v="NAMER"/>
    <s v="Carrefour"/>
    <n v="1048"/>
    <s v="Retail"/>
    <s v="Enterprise"/>
    <s v="Storage"/>
    <s v="YPF0YZA72R"/>
    <n v="12.35"/>
    <n v="5"/>
    <n v="0"/>
    <n v="5.8045"/>
    <x v="45"/>
    <n v="6.5454999999999997"/>
    <n v="1.9636499999999999"/>
    <x v="0"/>
  </r>
  <r>
    <s v="AMER"/>
    <s v="LATAM"/>
    <s v="Lowes"/>
    <n v="1060"/>
    <s v="Retail"/>
    <s v="SMB"/>
    <s v="ContactMatcher"/>
    <s v="R5S2I8YT3P"/>
    <n v="9.702"/>
    <n v="3"/>
    <n v="0.7"/>
    <n v="-7.1147999999999998"/>
    <x v="17"/>
    <n v="16.816800000000001"/>
    <n v="5.0450400000000002"/>
    <x v="2"/>
  </r>
  <r>
    <s v="EMEA"/>
    <s v="EU-WEST"/>
    <s v="Microsoft"/>
    <n v="1066"/>
    <s v="Tech"/>
    <s v="SMB"/>
    <s v="ContactMatcher"/>
    <s v="M2YEKX3WO4"/>
    <n v="11.61"/>
    <n v="2"/>
    <n v="0.7"/>
    <n v="-9.2880000000000003"/>
    <x v="6"/>
    <n v="20.898"/>
    <n v="6.2694000000000001"/>
    <x v="4"/>
  </r>
  <r>
    <s v="AMER"/>
    <s v="NAMER"/>
    <s v="Kroger"/>
    <n v="1057"/>
    <s v="Retail"/>
    <s v="SMB"/>
    <s v="FinanceHub"/>
    <s v="LMYWCAYFJW"/>
    <n v="43.86"/>
    <n v="6"/>
    <n v="0"/>
    <n v="20.6142"/>
    <x v="13"/>
    <n v="23.245799999999999"/>
    <n v="6.9737399999999994"/>
    <x v="2"/>
  </r>
  <r>
    <s v="APJ"/>
    <s v="JAPN"/>
    <s v="UnitedHealth Group"/>
    <n v="1092"/>
    <s v="Healthcare"/>
    <s v="SMB"/>
    <s v="Support"/>
    <s v="Y4QWJ287KP"/>
    <n v="14.304"/>
    <n v="6"/>
    <n v="0.2"/>
    <n v="5.0064000000000002"/>
    <x v="26"/>
    <n v="9.2975999999999992"/>
    <n v="2.7892799999999998"/>
    <x v="0"/>
  </r>
  <r>
    <s v="APJ"/>
    <s v="ANZ"/>
    <s v="HSBC Holdings"/>
    <n v="1070"/>
    <s v="Finance"/>
    <s v="SMB"/>
    <s v="ContactMatcher"/>
    <s v="Q68NDX52R5"/>
    <n v="765.625"/>
    <n v="7"/>
    <n v="0.5"/>
    <n v="-566.5625"/>
    <x v="15"/>
    <n v="1332.1875"/>
    <n v="399.65625"/>
    <x v="0"/>
  </r>
  <r>
    <s v="AMER"/>
    <s v="NAMER"/>
    <s v="Verizon Communications"/>
    <n v="1094"/>
    <s v="Communications"/>
    <s v="SMB"/>
    <s v="Marketing Suite"/>
    <s v="6WC1AQ5R4K"/>
    <n v="307.666"/>
    <n v="2"/>
    <n v="0.15"/>
    <n v="-14.478400000000001"/>
    <x v="13"/>
    <n v="322.14440000000002"/>
    <n v="96.643320000000003"/>
    <x v="0"/>
  </r>
  <r>
    <s v="EMEA"/>
    <s v="UKIR"/>
    <s v="Aetna"/>
    <n v="1002"/>
    <s v="Healthcare"/>
    <s v="SMB"/>
    <s v="ContactMatcher"/>
    <s v="IREW37P65B"/>
    <n v="7.7119999999999997"/>
    <n v="2"/>
    <n v="0.2"/>
    <n v="2.7955999999999999"/>
    <x v="35"/>
    <n v="4.9163999999999897"/>
    <n v="1.4749199999999969"/>
    <x v="1"/>
  </r>
  <r>
    <s v="EMEA"/>
    <s v="UKIR"/>
    <s v="Anthem"/>
    <n v="1029"/>
    <s v="Healthcare"/>
    <s v="SMB"/>
    <s v="OneView"/>
    <s v="QEKS1YO6Q5"/>
    <n v="242.9"/>
    <n v="5"/>
    <n v="0"/>
    <n v="70.441000000000003"/>
    <x v="35"/>
    <n v="172.459"/>
    <n v="51.737699999999997"/>
    <x v="2"/>
  </r>
  <r>
    <s v="APJ"/>
    <s v="ANZ"/>
    <s v="Valero Energy"/>
    <n v="1093"/>
    <s v="Energy"/>
    <s v="SMB"/>
    <s v="Site Analytics"/>
    <s v="EDEJJ2SAQD"/>
    <n v="159.98400000000001"/>
    <n v="2"/>
    <n v="0.2"/>
    <n v="11.998799999999999"/>
    <x v="14"/>
    <n v="147.98519999999999"/>
    <n v="44.395559999999996"/>
    <x v="1"/>
  </r>
  <r>
    <s v="EMEA"/>
    <s v="EU-WEST"/>
    <s v="Itochu"/>
    <n v="1032"/>
    <s v="Finance"/>
    <s v="SMB"/>
    <s v="OneView"/>
    <s v="Z0THUWOBDZ"/>
    <n v="434.35199999999998"/>
    <n v="3"/>
    <n v="0.2"/>
    <n v="43.435200000000002"/>
    <x v="14"/>
    <n v="390.916799999999"/>
    <n v="117.27503999999969"/>
    <x v="0"/>
  </r>
  <r>
    <s v="AMER"/>
    <s v="LATAM"/>
    <s v="American Express"/>
    <n v="1005"/>
    <s v="Finance"/>
    <s v="Strategic"/>
    <s v="ContactMatcher"/>
    <s v="72YNQODCKN"/>
    <n v="1048.3499999999999"/>
    <n v="5"/>
    <n v="0.4"/>
    <n v="-69.89"/>
    <x v="4"/>
    <n v="1118.24"/>
    <n v="335.47199999999998"/>
    <x v="1"/>
  </r>
  <r>
    <s v="EMEA"/>
    <s v="EU-WEST"/>
    <s v="Procter &amp; Gamble"/>
    <n v="1077"/>
    <s v="Consumer Products"/>
    <s v="SMB"/>
    <s v="Data Smasher"/>
    <s v="US58K3FN1Q"/>
    <n v="100"/>
    <n v="4"/>
    <n v="0"/>
    <n v="21"/>
    <x v="47"/>
    <n v="79"/>
    <n v="23.7"/>
    <x v="1"/>
  </r>
  <r>
    <s v="EMEA"/>
    <s v="NOR"/>
    <s v="AT&amp;T"/>
    <n v="1010"/>
    <s v="Communications"/>
    <s v="Strategic"/>
    <s v="Support"/>
    <s v="71NEOSWO9X"/>
    <n v="96.256"/>
    <n v="8"/>
    <n v="0.2"/>
    <n v="31.283200000000001"/>
    <x v="30"/>
    <n v="64.972800000000007"/>
    <n v="19.49184"/>
    <x v="1"/>
  </r>
  <r>
    <s v="APJ"/>
    <s v="JAPN"/>
    <s v="Cigna"/>
    <n v="1038"/>
    <s v="Healthcare"/>
    <s v="SMB"/>
    <s v="Marketing Suite - Gold"/>
    <s v="MXF9ZSFA81"/>
    <n v="338.04"/>
    <n v="3"/>
    <n v="0.2"/>
    <n v="-33.804000000000002"/>
    <x v="16"/>
    <n v="371.84399999999999"/>
    <n v="111.55319999999999"/>
    <x v="3"/>
  </r>
  <r>
    <s v="EMEA"/>
    <s v="NOR"/>
    <s v="Bank of America Corp."/>
    <n v="1011"/>
    <s v="Finance"/>
    <s v="SMB"/>
    <s v="OneView"/>
    <s v="MHRWTKF2P1"/>
    <n v="34.847999999999999"/>
    <n v="2"/>
    <n v="0.2"/>
    <n v="6.5339999999999998"/>
    <x v="10"/>
    <n v="28.314"/>
    <n v="8.4941999999999993"/>
    <x v="6"/>
  </r>
  <r>
    <s v="AMER"/>
    <s v="NAMER"/>
    <s v="Merck"/>
    <n v="1064"/>
    <s v="Healthcare"/>
    <s v="Strategic"/>
    <s v="Marketing Suite - Gold"/>
    <s v="DX0ZV44G9H"/>
    <n v="31.44"/>
    <n v="3"/>
    <n v="0"/>
    <n v="8.4887999999999995"/>
    <x v="11"/>
    <n v="22.9512"/>
    <n v="6.8853599999999995"/>
    <x v="6"/>
  </r>
  <r>
    <s v="AMER"/>
    <s v="NAMER"/>
    <s v="Daimler"/>
    <n v="1052"/>
    <s v="Transportation"/>
    <s v="Enterprise"/>
    <s v="FinanceHub"/>
    <s v="6HJBGH20DR"/>
    <n v="20.88"/>
    <n v="8"/>
    <n v="0"/>
    <n v="9.6047999999999991"/>
    <x v="9"/>
    <n v="11.2752"/>
    <n v="3.3825599999999998"/>
    <x v="3"/>
  </r>
  <r>
    <s v="EMEA"/>
    <s v="EU-WEST"/>
    <s v="PepsiCo"/>
    <n v="1073"/>
    <s v="Consumer Products"/>
    <s v="SMB"/>
    <s v="Support"/>
    <s v="XCAS5DB8D9"/>
    <n v="20.736000000000001"/>
    <n v="4"/>
    <n v="0.2"/>
    <n v="7.2576000000000001"/>
    <x v="13"/>
    <n v="13.478400000000001"/>
    <n v="4.04352"/>
    <x v="1"/>
  </r>
  <r>
    <s v="EMEA"/>
    <s v="UKIR"/>
    <s v="Daimler"/>
    <n v="1052"/>
    <s v="Transportation"/>
    <s v="SMB"/>
    <s v="ChatBot Plugin"/>
    <s v="GHXNGT9H7B"/>
    <n v="13.36"/>
    <n v="2"/>
    <n v="0"/>
    <n v="4.9432"/>
    <x v="3"/>
    <n v="8.4167999999999896"/>
    <n v="2.5250399999999966"/>
    <x v="3"/>
  </r>
  <r>
    <s v="EMEA"/>
    <s v="NOR"/>
    <s v="State Farm Insurance Cos."/>
    <n v="1082"/>
    <s v="Finance"/>
    <s v="SMB"/>
    <s v="ContactMatcher"/>
    <s v="CWQX1NAH47"/>
    <n v="11.231999999999999"/>
    <n v="8"/>
    <n v="0.7"/>
    <n v="-8.2368000000000006"/>
    <x v="28"/>
    <n v="19.468800000000002"/>
    <n v="5.8406400000000005"/>
    <x v="8"/>
  </r>
  <r>
    <s v="APJ"/>
    <s v="JAPN"/>
    <s v="Kroger"/>
    <n v="1057"/>
    <s v="Retail"/>
    <s v="Enterprise"/>
    <s v="Support"/>
    <s v="58F1VAQRDA"/>
    <n v="10.368"/>
    <n v="2"/>
    <n v="0.2"/>
    <n v="3.6288"/>
    <x v="41"/>
    <n v="6.7392000000000003"/>
    <n v="2.02176"/>
    <x v="2"/>
  </r>
  <r>
    <s v="APJ"/>
    <s v="JAPN"/>
    <s v="Fannie Mae"/>
    <n v="1035"/>
    <s v="Finance"/>
    <s v="Enterprise"/>
    <s v="ContactMatcher"/>
    <s v="50IS725ZCA"/>
    <n v="206.96199999999999"/>
    <n v="2"/>
    <n v="0.3"/>
    <n v="-32.522599999999997"/>
    <x v="6"/>
    <n v="239.4846"/>
    <n v="71.845379999999992"/>
    <x v="3"/>
  </r>
  <r>
    <s v="AMER"/>
    <s v="NAMER"/>
    <s v="Enel"/>
    <n v="1013"/>
    <s v="Energy"/>
    <s v="SMB"/>
    <s v="SaaS Connector Pack"/>
    <s v="5FWZ6YXW86"/>
    <n v="9.4600000000000009"/>
    <n v="2"/>
    <n v="0"/>
    <n v="3.6894"/>
    <x v="13"/>
    <n v="5.7706"/>
    <n v="1.7311799999999999"/>
    <x v="0"/>
  </r>
  <r>
    <s v="AMER"/>
    <s v="NAMER"/>
    <s v="Tyson Foods"/>
    <n v="1088"/>
    <s v="Consumer Products"/>
    <s v="Strategic"/>
    <s v="Marketing Suite - Gold"/>
    <s v="AQG3FZ8WIK"/>
    <n v="559.62"/>
    <n v="9"/>
    <n v="0"/>
    <n v="151.09739999999999"/>
    <x v="22"/>
    <n v="408.52260000000001"/>
    <n v="122.55678"/>
    <x v="1"/>
  </r>
  <r>
    <s v="APJ"/>
    <s v="JAPN"/>
    <s v="Phillips 66"/>
    <n v="1056"/>
    <s v="Energy"/>
    <s v="Enterprise"/>
    <s v="Support"/>
    <s v="76F63ZB4OS"/>
    <n v="360.71199999999999"/>
    <n v="11"/>
    <n v="0.2"/>
    <n v="130.75810000000001"/>
    <x v="14"/>
    <n v="229.95389999999901"/>
    <n v="68.986169999999703"/>
    <x v="1"/>
  </r>
  <r>
    <s v="APJ"/>
    <s v="JAPN"/>
    <s v="Ford Motor"/>
    <n v="1009"/>
    <s v="Manufacturing"/>
    <s v="Enterprise"/>
    <s v="ContactMatcher"/>
    <s v="YYIVVPL5E8"/>
    <n v="41.567999999999998"/>
    <n v="6"/>
    <n v="0.8"/>
    <n v="-66.508799999999994"/>
    <x v="38"/>
    <n v="108.076799999999"/>
    <n v="32.423039999999695"/>
    <x v="1"/>
  </r>
  <r>
    <s v="APJ"/>
    <s v="JAPN"/>
    <s v="News Corp."/>
    <n v="1071"/>
    <s v="Misc"/>
    <s v="SMB"/>
    <s v="Data Smasher"/>
    <s v="OLOZIS2X9S"/>
    <n v="46.863999999999997"/>
    <n v="2"/>
    <n v="0.2"/>
    <n v="7.6154000000000002"/>
    <x v="8"/>
    <n v="39.248599999999897"/>
    <n v="11.774579999999968"/>
    <x v="3"/>
  </r>
  <r>
    <s v="EMEA"/>
    <s v="EU-WEST"/>
    <s v="Mitsubishi"/>
    <n v="1050"/>
    <s v="Manufacturing"/>
    <s v="SMB"/>
    <s v="ChatBot Plugin"/>
    <s v="PGSY1LZQ71"/>
    <n v="19.536000000000001"/>
    <n v="3"/>
    <n v="0.2"/>
    <n v="4.8840000000000003"/>
    <x v="46"/>
    <n v="14.651999999999999"/>
    <n v="4.3956"/>
    <x v="2"/>
  </r>
  <r>
    <s v="AMER"/>
    <s v="NAMER"/>
    <s v="BMW"/>
    <n v="1039"/>
    <s v="Manufacturing"/>
    <s v="SMB"/>
    <s v="Marketing Suite"/>
    <s v="YPG6SE2N8F"/>
    <n v="411.33199999999999"/>
    <n v="4"/>
    <n v="0.15"/>
    <n v="-4.8391999999999999"/>
    <x v="11"/>
    <n v="416.1712"/>
    <n v="124.85136"/>
    <x v="2"/>
  </r>
  <r>
    <s v="EMEA"/>
    <s v="EU-WEST"/>
    <s v="Enel"/>
    <n v="1013"/>
    <s v="Energy"/>
    <s v="Enterprise"/>
    <s v="Support"/>
    <s v="JGBM487S0D"/>
    <n v="35.06"/>
    <n v="2"/>
    <n v="0"/>
    <n v="10.518000000000001"/>
    <x v="28"/>
    <n v="24.542000000000002"/>
    <n v="7.3626000000000005"/>
    <x v="0"/>
  </r>
  <r>
    <s v="EMEA"/>
    <s v="NOR"/>
    <s v="General Electric"/>
    <n v="1040"/>
    <s v="Finance"/>
    <s v="SMB"/>
    <s v="ContactMatcher"/>
    <s v="KTRKHXPZVQ"/>
    <n v="7.6440000000000001"/>
    <n v="4"/>
    <n v="0.7"/>
    <n v="-5.8604000000000003"/>
    <x v="34"/>
    <n v="13.5044"/>
    <n v="4.0513199999999996"/>
    <x v="0"/>
  </r>
  <r>
    <s v="APJ"/>
    <s v="JAPN"/>
    <s v="Tyson Foods"/>
    <n v="1088"/>
    <s v="Consumer Products"/>
    <s v="Strategic"/>
    <s v="Support"/>
    <s v="5DZ792XVYC"/>
    <n v="6.976"/>
    <n v="4"/>
    <n v="0.2"/>
    <n v="-1.3952"/>
    <x v="42"/>
    <n v="8.3712"/>
    <n v="2.5113599999999998"/>
    <x v="1"/>
  </r>
  <r>
    <s v="APJ"/>
    <s v="ANZ"/>
    <s v="Gazprom"/>
    <n v="1027"/>
    <s v="Energy"/>
    <s v="Strategic"/>
    <s v="Marketing Suite - Gold"/>
    <s v="E27ALLYKQN"/>
    <n v="97.983999999999995"/>
    <n v="2"/>
    <n v="0.2"/>
    <n v="-24.495999999999999"/>
    <x v="0"/>
    <n v="122.479999999999"/>
    <n v="36.743999999999694"/>
    <x v="7"/>
  </r>
  <r>
    <s v="APJ"/>
    <s v="APAC"/>
    <s v="BNP Paribas"/>
    <n v="1065"/>
    <s v="Finance"/>
    <s v="Strategic"/>
    <s v="ContactMatcher"/>
    <s v="4GKMWJQFWD"/>
    <n v="20.86"/>
    <n v="2"/>
    <n v="0"/>
    <n v="9.3870000000000005"/>
    <x v="41"/>
    <n v="11.4729999999999"/>
    <n v="3.4418999999999698"/>
    <x v="3"/>
  </r>
  <r>
    <s v="AMER"/>
    <s v="NAMER"/>
    <s v="Siemens"/>
    <n v="1043"/>
    <s v="Manufacturing"/>
    <s v="SMB"/>
    <s v="Support"/>
    <s v="AJ5KHIXXRU"/>
    <n v="368.91"/>
    <n v="9"/>
    <n v="0"/>
    <n v="180.76589999999999"/>
    <x v="6"/>
    <n v="188.14410000000001"/>
    <n v="56.44323"/>
    <x v="2"/>
  </r>
  <r>
    <s v="EMEA"/>
    <s v="UKIR"/>
    <s v="Chevron"/>
    <n v="1017"/>
    <s v="Energy"/>
    <s v="SMB"/>
    <s v="Data Smasher"/>
    <s v="X08YKDQA55"/>
    <n v="59.97"/>
    <n v="3"/>
    <n v="0"/>
    <n v="14.9925"/>
    <x v="0"/>
    <n v="44.977499999999999"/>
    <n v="13.49325"/>
    <x v="0"/>
  </r>
  <r>
    <s v="APJ"/>
    <s v="APAC"/>
    <s v="CVS Health"/>
    <n v="1026"/>
    <s v="Retail"/>
    <s v="Strategic"/>
    <s v="Support"/>
    <s v="ZKHO7OQ3RI"/>
    <n v="6.58"/>
    <n v="2"/>
    <n v="0"/>
    <n v="3.0268000000000002"/>
    <x v="38"/>
    <n v="3.5531999999999999"/>
    <n v="1.06596"/>
    <x v="2"/>
  </r>
  <r>
    <s v="EMEA"/>
    <s v="EU"/>
    <s v="American Express"/>
    <n v="1005"/>
    <s v="Finance"/>
    <s v="Strategic"/>
    <s v="Support"/>
    <s v="4I53Z2QRNH"/>
    <n v="219.84"/>
    <n v="4"/>
    <n v="0"/>
    <n v="107.7216"/>
    <x v="15"/>
    <n v="112.11839999999999"/>
    <n v="33.63552"/>
    <x v="1"/>
  </r>
  <r>
    <s v="EMEA"/>
    <s v="EU"/>
    <s v="Sony"/>
    <n v="1028"/>
    <s v="Tech"/>
    <s v="Strategic"/>
    <s v="Site Analytics"/>
    <s v="4A1FDJAJ69"/>
    <n v="134.97"/>
    <n v="3"/>
    <n v="0"/>
    <n v="64.785600000000002"/>
    <x v="36"/>
    <n v="70.184399999999997"/>
    <n v="21.055319999999998"/>
    <x v="3"/>
  </r>
  <r>
    <s v="EMEA"/>
    <s v="UKIR"/>
    <s v="Sony"/>
    <n v="1028"/>
    <s v="Tech"/>
    <s v="SMB"/>
    <s v="Support"/>
    <s v="UE2EXTUSGM"/>
    <n v="48.94"/>
    <n v="1"/>
    <n v="0"/>
    <n v="24.47"/>
    <x v="30"/>
    <n v="24.47"/>
    <n v="7.3409999999999993"/>
    <x v="3"/>
  </r>
  <r>
    <s v="EMEA"/>
    <s v="EU"/>
    <s v="Tyson Foods"/>
    <n v="1088"/>
    <s v="Consumer Products"/>
    <s v="SMB"/>
    <s v="FinanceHub"/>
    <s v="52W0X84P0W"/>
    <n v="2807.84"/>
    <n v="8"/>
    <n v="0"/>
    <n v="673.88160000000005"/>
    <x v="20"/>
    <n v="2133.9584"/>
    <n v="640.18751999999995"/>
    <x v="1"/>
  </r>
  <r>
    <s v="APJ"/>
    <s v="JAPN"/>
    <s v="Tyson Foods"/>
    <n v="1088"/>
    <s v="Consumer Products"/>
    <s v="Strategic"/>
    <s v="Marketing Suite - Gold"/>
    <s v="HURYKA9YSW"/>
    <n v="60.415999999999997"/>
    <n v="2"/>
    <n v="0.2"/>
    <n v="6.0415999999999999"/>
    <x v="20"/>
    <n v="54.374399999999902"/>
    <n v="16.312319999999971"/>
    <x v="1"/>
  </r>
  <r>
    <s v="APJ"/>
    <s v="APAC"/>
    <s v="Trafigura Group"/>
    <n v="1100"/>
    <s v="Finance"/>
    <s v="Enterprise"/>
    <s v="ChatBot Plugin"/>
    <s v="8U6ZKHRKL2"/>
    <n v="107.94"/>
    <n v="3"/>
    <n v="0"/>
    <n v="26.984999999999999"/>
    <x v="21"/>
    <n v="80.954999999999998"/>
    <n v="24.2865"/>
    <x v="1"/>
  </r>
  <r>
    <s v="EMEA"/>
    <s v="UKIR"/>
    <s v="Kroger"/>
    <n v="1057"/>
    <s v="Retail"/>
    <s v="Enterprise"/>
    <s v="Marketing Suite - Gold"/>
    <s v="LMB34NJDDI"/>
    <n v="63.84"/>
    <n v="8"/>
    <n v="0"/>
    <n v="16.598400000000002"/>
    <x v="43"/>
    <n v="47.241599999999998"/>
    <n v="14.172479999999998"/>
    <x v="2"/>
  </r>
  <r>
    <s v="AMER"/>
    <s v="NAMER"/>
    <s v="News Corp."/>
    <n v="1071"/>
    <s v="Misc"/>
    <s v="SMB"/>
    <s v="SaaS Connector Pack"/>
    <s v="MRNP5U2HIJ"/>
    <n v="215.65"/>
    <n v="5"/>
    <n v="0"/>
    <n v="73.320999999999998"/>
    <x v="16"/>
    <n v="142.32900000000001"/>
    <n v="42.698700000000002"/>
    <x v="3"/>
  </r>
  <r>
    <s v="APJ"/>
    <s v="JAPN"/>
    <s v="BMW"/>
    <n v="1039"/>
    <s v="Manufacturing"/>
    <s v="SMB"/>
    <s v="Storage"/>
    <s v="A028V5QMIY"/>
    <n v="11.167999999999999"/>
    <n v="4"/>
    <n v="0.2"/>
    <n v="3.6295999999999999"/>
    <x v="28"/>
    <n v="7.5383999999999904"/>
    <n v="2.2615199999999969"/>
    <x v="2"/>
  </r>
  <r>
    <s v="AMER"/>
    <s v="NAMER"/>
    <s v="Walt Disney"/>
    <n v="1097"/>
    <s v="Communications"/>
    <s v="Enterprise"/>
    <s v="SaaS Connector Pack"/>
    <s v="QH2IW2812F"/>
    <n v="4.18"/>
    <n v="1"/>
    <n v="0"/>
    <n v="1.5047999999999999"/>
    <x v="0"/>
    <n v="2.6751999999999998"/>
    <n v="0.80255999999999994"/>
    <x v="3"/>
  </r>
  <r>
    <s v="EMEA"/>
    <s v="EU-WEST"/>
    <s v="AmerisourceBergen"/>
    <n v="1007"/>
    <s v="Healthcare"/>
    <s v="SMB"/>
    <s v="ContactMatcher"/>
    <s v="UG86TBC45B"/>
    <n v="5.6070000000000002"/>
    <n v="1"/>
    <n v="0.7"/>
    <n v="-4.2987000000000002"/>
    <x v="15"/>
    <n v="9.9056999999999995"/>
    <n v="2.9717099999999999"/>
    <x v="0"/>
  </r>
  <r>
    <s v="AMER"/>
    <s v="NAMER"/>
    <s v="Bosch"/>
    <n v="1076"/>
    <s v="Tech"/>
    <s v="Strategic"/>
    <s v="Site Analytics"/>
    <s v="D58GX3BWA0"/>
    <n v="2575.944"/>
    <n v="7"/>
    <n v="0.2"/>
    <n v="257.59440000000001"/>
    <x v="5"/>
    <n v="2318.3496"/>
    <n v="695.50487999999996"/>
    <x v="2"/>
  </r>
  <r>
    <s v="APJ"/>
    <s v="APAC"/>
    <s v="General Motors"/>
    <n v="1041"/>
    <s v="Manufacturing"/>
    <s v="Strategic"/>
    <s v="Site Analytics"/>
    <s v="IG92TJEOYD"/>
    <n v="69.930000000000007"/>
    <n v="7"/>
    <n v="0"/>
    <n v="0.69930000000000003"/>
    <x v="47"/>
    <n v="69.230699999999999"/>
    <n v="20.769209999999998"/>
    <x v="1"/>
  </r>
  <r>
    <s v="APJ"/>
    <s v="ANZ"/>
    <s v="Samsung Electronics"/>
    <n v="1015"/>
    <s v="Tech"/>
    <s v="Strategic"/>
    <s v="SaaS Connector Pack"/>
    <s v="F2IRCDM203"/>
    <n v="16.155999999999999"/>
    <n v="7"/>
    <n v="0.6"/>
    <n v="-12.117000000000001"/>
    <x v="32"/>
    <n v="28.273"/>
    <n v="8.4818999999999996"/>
    <x v="1"/>
  </r>
  <r>
    <s v="EMEA"/>
    <s v="EU-WEST"/>
    <s v="Apple"/>
    <n v="1008"/>
    <s v="Tech"/>
    <s v="SMB"/>
    <s v="ContactMatcher"/>
    <s v="SD39IVCJ2P"/>
    <n v="1441.3"/>
    <n v="7"/>
    <n v="0"/>
    <n v="245.02099999999999"/>
    <x v="3"/>
    <n v="1196.279"/>
    <n v="358.88369999999998"/>
    <x v="2"/>
  </r>
  <r>
    <s v="AMER"/>
    <s v="LATAM"/>
    <s v="Anthem"/>
    <n v="1029"/>
    <s v="Healthcare"/>
    <s v="SMB"/>
    <s v="SaaS Connector Pack"/>
    <s v="68AGYRYU4J"/>
    <n v="77.599999999999994"/>
    <n v="5"/>
    <n v="0.2"/>
    <n v="28.13"/>
    <x v="23"/>
    <n v="49.47"/>
    <n v="14.840999999999999"/>
    <x v="2"/>
  </r>
  <r>
    <s v="AMER"/>
    <s v="NAMER"/>
    <s v="Boeing"/>
    <n v="1014"/>
    <s v="Manufacturing"/>
    <s v="Strategic"/>
    <s v="ContactMatcher"/>
    <s v="T6P0BAQM3B"/>
    <n v="170.136"/>
    <n v="3"/>
    <n v="0.2"/>
    <n v="-8.5068000000000001"/>
    <x v="11"/>
    <n v="178.64279999999999"/>
    <n v="53.592839999999995"/>
    <x v="2"/>
  </r>
  <r>
    <s v="AMER"/>
    <s v="NAMER"/>
    <s v="Aetna"/>
    <n v="1002"/>
    <s v="Healthcare"/>
    <s v="SMB"/>
    <s v="FinanceHub"/>
    <s v="THX7JAQJQM"/>
    <n v="7.38"/>
    <n v="2"/>
    <n v="0"/>
    <n v="3.4685999999999999"/>
    <x v="40"/>
    <n v="3.9114"/>
    <n v="1.1734199999999999"/>
    <x v="1"/>
  </r>
  <r>
    <s v="AMER"/>
    <s v="NAMER"/>
    <s v="Humana"/>
    <n v="1049"/>
    <s v="Healthcare"/>
    <s v="SMB"/>
    <s v="FinanceHub"/>
    <s v="V749ZSCG32"/>
    <n v="9.9600000000000009"/>
    <n v="2"/>
    <n v="0"/>
    <n v="4.5815999999999999"/>
    <x v="14"/>
    <n v="5.3784000000000001"/>
    <n v="1.6135200000000001"/>
    <x v="5"/>
  </r>
  <r>
    <s v="APJ"/>
    <s v="ANZ"/>
    <s v="Caterpillar"/>
    <n v="1016"/>
    <s v="Manufacturing"/>
    <s v="SMB"/>
    <s v="OneView"/>
    <s v="PIYEZQCLD2"/>
    <n v="75.599999999999994"/>
    <n v="2"/>
    <n v="0.8"/>
    <n v="-166.32"/>
    <x v="8"/>
    <n v="241.92"/>
    <n v="72.575999999999993"/>
    <x v="1"/>
  </r>
  <r>
    <s v="APJ"/>
    <s v="ANZ"/>
    <s v="Carrefour"/>
    <n v="1048"/>
    <s v="Retail"/>
    <s v="Strategic"/>
    <s v="OneView"/>
    <s v="DM6L1FY2JK"/>
    <n v="92.063999999999993"/>
    <n v="6"/>
    <n v="0.8"/>
    <n v="-225.55680000000001"/>
    <x v="47"/>
    <n v="317.62079999999997"/>
    <n v="95.286239999999992"/>
    <x v="0"/>
  </r>
  <r>
    <s v="EMEA"/>
    <s v="EU-WEST"/>
    <s v="Chevron"/>
    <n v="1017"/>
    <s v="Energy"/>
    <s v="SMB"/>
    <s v="ContactMatcher"/>
    <s v="PG1DEGRF5Q"/>
    <n v="31.32"/>
    <n v="10"/>
    <n v="0.7"/>
    <n v="-25.056000000000001"/>
    <x v="5"/>
    <n v="56.375999999999998"/>
    <n v="16.912799999999997"/>
    <x v="0"/>
  </r>
  <r>
    <s v="EMEA"/>
    <s v="NOR"/>
    <s v="Abbott Laboratories"/>
    <n v="1001"/>
    <s v="Healthcare"/>
    <s v="Enterprise"/>
    <s v="Site Analytics"/>
    <s v="XM2CN94HNI"/>
    <n v="1127.9760000000001"/>
    <n v="3"/>
    <n v="0.2"/>
    <n v="126.8973"/>
    <x v="47"/>
    <n v="1001.0787"/>
    <n v="300.32360999999997"/>
    <x v="3"/>
  </r>
  <r>
    <s v="EMEA"/>
    <s v="NOR"/>
    <s v="Volkswagen"/>
    <n v="1046"/>
    <s v="Manufacturing"/>
    <s v="Strategic"/>
    <s v="Support"/>
    <s v="D7LJIQI7E5"/>
    <n v="38.880000000000003"/>
    <n v="6"/>
    <n v="0"/>
    <n v="18.662400000000002"/>
    <x v="38"/>
    <n v="20.217600000000001"/>
    <n v="6.0652800000000004"/>
    <x v="0"/>
  </r>
  <r>
    <s v="AMER"/>
    <s v="LATAM"/>
    <s v="Johnson &amp; Johnson"/>
    <n v="1055"/>
    <s v="Healthcare"/>
    <s v="SMB"/>
    <s v="Site Analytics"/>
    <s v="XIQUCOPKDP"/>
    <n v="779.79600000000005"/>
    <n v="2"/>
    <n v="0.4"/>
    <n v="-168.95580000000001"/>
    <x v="8"/>
    <n v="948.7518"/>
    <n v="284.62554"/>
    <x v="2"/>
  </r>
  <r>
    <s v="APJ"/>
    <s v="APAC"/>
    <s v="Ford Motor"/>
    <n v="1009"/>
    <s v="Manufacturing"/>
    <s v="Enterprise"/>
    <s v="Site Analytics"/>
    <s v="5A8SNNRLMD"/>
    <n v="1439.92"/>
    <n v="8"/>
    <n v="0"/>
    <n v="374.37920000000003"/>
    <x v="13"/>
    <n v="1065.5408"/>
    <n v="319.66224"/>
    <x v="1"/>
  </r>
  <r>
    <s v="EMEA"/>
    <s v="NOR"/>
    <s v="Walgreens"/>
    <n v="1095"/>
    <s v="Retail"/>
    <s v="Strategic"/>
    <s v="FinanceHub"/>
    <s v="S4CZEW08BU"/>
    <n v="207"/>
    <n v="3"/>
    <n v="0.2"/>
    <n v="25.875"/>
    <x v="6"/>
    <n v="181.125"/>
    <n v="54.337499999999999"/>
    <x v="0"/>
  </r>
  <r>
    <s v="APJ"/>
    <s v="JAPN"/>
    <s v="Caterpillar"/>
    <n v="1016"/>
    <s v="Manufacturing"/>
    <s v="Strategic"/>
    <s v="Big Ol Database"/>
    <s v="N6UDE58ZL5"/>
    <n v="1439.982"/>
    <n v="3"/>
    <n v="0.4"/>
    <n v="-263.99669999999998"/>
    <x v="43"/>
    <n v="1703.9786999999999"/>
    <n v="511.19360999999992"/>
    <x v="1"/>
  </r>
  <r>
    <s v="EMEA"/>
    <s v="MEA"/>
    <s v="News Corp."/>
    <n v="1071"/>
    <s v="Misc"/>
    <s v="SMB"/>
    <s v="ChatBot Plugin"/>
    <s v="GNDEUA6CX3"/>
    <n v="21.4"/>
    <n v="5"/>
    <n v="0"/>
    <n v="6.2060000000000004"/>
    <x v="3"/>
    <n v="15.1939999999999"/>
    <n v="4.5581999999999701"/>
    <x v="3"/>
  </r>
  <r>
    <s v="EMEA"/>
    <s v="NOR"/>
    <s v="Trafigura Group"/>
    <n v="1100"/>
    <s v="Finance"/>
    <s v="Strategic"/>
    <s v="OneView"/>
    <s v="7SJQOGUJGY"/>
    <n v="1245.8599999999999"/>
    <n v="7"/>
    <n v="0"/>
    <n v="361.29939999999999"/>
    <x v="31"/>
    <n v="884.560599999999"/>
    <n v="265.36817999999971"/>
    <x v="1"/>
  </r>
  <r>
    <s v="EMEA"/>
    <s v="NOR"/>
    <s v="Comcast"/>
    <n v="1022"/>
    <s v="Communications"/>
    <s v="Strategic"/>
    <s v="FinanceHub"/>
    <s v="2QOULC4726"/>
    <n v="17.544"/>
    <n v="3"/>
    <n v="0.2"/>
    <n v="5.9211"/>
    <x v="9"/>
    <n v="11.6229"/>
    <n v="3.4868699999999997"/>
    <x v="1"/>
  </r>
  <r>
    <s v="EMEA"/>
    <s v="UKIR"/>
    <s v="ConocoPhillips"/>
    <n v="1024"/>
    <s v="Energy"/>
    <s v="Strategic"/>
    <s v="FinanceHub"/>
    <s v="A1M3BYKSG8"/>
    <n v="140.81"/>
    <n v="1"/>
    <n v="0"/>
    <n v="39.4268"/>
    <x v="16"/>
    <n v="101.3832"/>
    <n v="30.414960000000001"/>
    <x v="2"/>
  </r>
  <r>
    <s v="APJ"/>
    <s v="JAPN"/>
    <s v="United Parcel Service"/>
    <n v="1090"/>
    <s v="Transportation"/>
    <s v="Strategic"/>
    <s v="FinanceHub"/>
    <s v="KEAL5L7RH4"/>
    <n v="40.095999999999997"/>
    <n v="4"/>
    <n v="0.2"/>
    <n v="13.532400000000001"/>
    <x v="36"/>
    <n v="26.563599999999902"/>
    <n v="7.9690799999999697"/>
    <x v="0"/>
  </r>
  <r>
    <s v="AMER"/>
    <s v="NAMER"/>
    <s v="Amazon"/>
    <n v="1004"/>
    <s v="Tech"/>
    <s v="SMB"/>
    <s v="Data Smasher"/>
    <s v="PB52M04WLV"/>
    <n v="90.57"/>
    <n v="3"/>
    <n v="0"/>
    <n v="11.774100000000001"/>
    <x v="10"/>
    <n v="78.795899999999904"/>
    <n v="23.638769999999969"/>
    <x v="2"/>
  </r>
  <r>
    <s v="EMEA"/>
    <s v="EU-WEST"/>
    <s v="Kroger"/>
    <n v="1057"/>
    <s v="Retail"/>
    <s v="Enterprise"/>
    <s v="Support"/>
    <s v="CU4PTHHO67"/>
    <n v="40.08"/>
    <n v="6"/>
    <n v="0"/>
    <n v="19.238399999999999"/>
    <x v="44"/>
    <n v="20.8416"/>
    <n v="6.2524799999999994"/>
    <x v="2"/>
  </r>
  <r>
    <s v="AMER"/>
    <s v="NAMER"/>
    <s v="CVS Health"/>
    <n v="1026"/>
    <s v="Retail"/>
    <s v="Strategic"/>
    <s v="FinanceHub"/>
    <s v="O8XGK8GGSF"/>
    <n v="362.35199999999998"/>
    <n v="3"/>
    <n v="0.2"/>
    <n v="27.176400000000001"/>
    <x v="15"/>
    <n v="335.17559999999997"/>
    <n v="100.55268"/>
    <x v="2"/>
  </r>
  <r>
    <s v="APJ"/>
    <s v="IND"/>
    <s v="American Express"/>
    <n v="1005"/>
    <s v="Finance"/>
    <s v="SMB"/>
    <s v="Marketing Suite - Gold"/>
    <s v="VV7ZZ8QPUA"/>
    <n v="34.76"/>
    <n v="1"/>
    <n v="0"/>
    <n v="9.7327999999999992"/>
    <x v="38"/>
    <n v="25.027200000000001"/>
    <n v="7.5081600000000002"/>
    <x v="1"/>
  </r>
  <r>
    <s v="AMER"/>
    <s v="NAMER"/>
    <s v="American Express"/>
    <n v="1005"/>
    <s v="Finance"/>
    <s v="Strategic"/>
    <s v="ChatBot Plugin"/>
    <s v="BYO2ZAMFNZ"/>
    <n v="14.52"/>
    <n v="3"/>
    <n v="0"/>
    <n v="4.7915999999999999"/>
    <x v="3"/>
    <n v="9.7284000000000006"/>
    <n v="2.91852"/>
    <x v="1"/>
  </r>
  <r>
    <s v="APJ"/>
    <s v="JAPN"/>
    <s v="Sprint Nextel"/>
    <n v="1081"/>
    <s v="Communications"/>
    <s v="Strategic"/>
    <s v="Marketing Suite - Gold"/>
    <s v="G2C9B0P2B2"/>
    <n v="127.92"/>
    <n v="5"/>
    <n v="0.2"/>
    <n v="-15.99"/>
    <x v="24"/>
    <n v="143.91"/>
    <n v="43.172999999999995"/>
    <x v="1"/>
  </r>
  <r>
    <s v="EMEA"/>
    <s v="MEA"/>
    <s v="Royal Dutch Shell"/>
    <n v="1031"/>
    <s v="Energy"/>
    <s v="Strategic"/>
    <s v="OneView"/>
    <s v="L1TJRGG1LI"/>
    <n v="137.62"/>
    <n v="2"/>
    <n v="0"/>
    <n v="60.552799999999998"/>
    <x v="11"/>
    <n v="77.0672"/>
    <n v="23.120159999999998"/>
    <x v="2"/>
  </r>
  <r>
    <s v="EMEA"/>
    <s v="UKIR"/>
    <s v="Honda Motor"/>
    <n v="1045"/>
    <s v="Manufacturing"/>
    <s v="SMB"/>
    <s v="Marketing Suite"/>
    <s v="IYFVVR2XFC"/>
    <n v="257.56799999999998"/>
    <n v="2"/>
    <n v="0.2"/>
    <n v="-28.976400000000002"/>
    <x v="42"/>
    <n v="286.5444"/>
    <n v="85.963319999999996"/>
    <x v="2"/>
  </r>
  <r>
    <s v="APJ"/>
    <s v="JAPN"/>
    <s v="J.P. Morgan Chase &amp; Co."/>
    <n v="1054"/>
    <s v="Finance"/>
    <s v="SMB"/>
    <s v="Marketing Suite - Gold"/>
    <s v="QTMT4TS7IN"/>
    <n v="49.631999999999998"/>
    <n v="4"/>
    <n v="0.2"/>
    <n v="4.9631999999999996"/>
    <x v="7"/>
    <n v="44.668799999999997"/>
    <n v="13.400639999999999"/>
    <x v="5"/>
  </r>
  <r>
    <s v="EMEA"/>
    <s v="EU-EAST"/>
    <s v="Berkshire Hathaway"/>
    <n v="1012"/>
    <s v="Finance"/>
    <s v="Strategic"/>
    <s v="ContactMatcher"/>
    <s v="W6K7IR4FRE"/>
    <n v="727.45"/>
    <n v="5"/>
    <n v="0.5"/>
    <n v="-465.56799999999998"/>
    <x v="32"/>
    <n v="1193.018"/>
    <n v="357.90539999999999"/>
    <x v="1"/>
  </r>
  <r>
    <s v="AMER"/>
    <s v="LATAM"/>
    <s v="HonHai Precision Industry"/>
    <n v="1033"/>
    <s v="Tech"/>
    <s v="Strategic"/>
    <s v="Site Analytics"/>
    <s v="8E25SAG8L9"/>
    <n v="370.78199999999998"/>
    <n v="3"/>
    <n v="0.4"/>
    <n v="-92.695499999999996"/>
    <x v="23"/>
    <n v="463.477499999999"/>
    <n v="139.04324999999969"/>
    <x v="1"/>
  </r>
  <r>
    <s v="EMEA"/>
    <s v="EU-EAST"/>
    <s v="Kroger"/>
    <n v="1057"/>
    <s v="Retail"/>
    <s v="Strategic"/>
    <s v="SaaS Connector Pack"/>
    <s v="OPFTXTVNAV"/>
    <n v="196.45"/>
    <n v="5"/>
    <n v="0"/>
    <n v="70.721999999999994"/>
    <x v="4"/>
    <n v="125.72799999999999"/>
    <n v="37.718399999999995"/>
    <x v="2"/>
  </r>
  <r>
    <s v="EMEA"/>
    <s v="EU-WEST"/>
    <s v="Abbott Laboratories"/>
    <n v="1001"/>
    <s v="Healthcare"/>
    <s v="Enterprise"/>
    <s v="Support"/>
    <s v="A8Q1JIWEH2"/>
    <n v="31.103999999999999"/>
    <n v="6"/>
    <n v="0.2"/>
    <n v="10.8864"/>
    <x v="40"/>
    <n v="20.217599999999901"/>
    <n v="6.0652799999999703"/>
    <x v="3"/>
  </r>
  <r>
    <s v="AMER"/>
    <s v="NAMER"/>
    <s v="Aetna"/>
    <n v="1002"/>
    <s v="Healthcare"/>
    <s v="SMB"/>
    <s v="Support"/>
    <s v="TPP2LPBBWB"/>
    <n v="6.48"/>
    <n v="1"/>
    <n v="0"/>
    <n v="3.1103999999999998"/>
    <x v="28"/>
    <n v="3.3696000000000002"/>
    <n v="1.01088"/>
    <x v="1"/>
  </r>
  <r>
    <s v="AMER"/>
    <s v="NAMER"/>
    <s v="Johnson &amp; Johnson"/>
    <n v="1055"/>
    <s v="Healthcare"/>
    <s v="Strategic"/>
    <s v="ChatBot Plugin"/>
    <s v="SF9OB3GE6Z"/>
    <n v="99.2"/>
    <n v="5"/>
    <n v="0"/>
    <n v="25.792000000000002"/>
    <x v="39"/>
    <n v="73.408000000000001"/>
    <n v="22.022400000000001"/>
    <x v="2"/>
  </r>
  <r>
    <s v="AMER"/>
    <s v="NAMER"/>
    <s v="Walt Disney"/>
    <n v="1097"/>
    <s v="Communications"/>
    <s v="SMB"/>
    <s v="ContactMatcher"/>
    <s v="63T5WT77TP"/>
    <n v="70.98"/>
    <n v="1"/>
    <n v="0"/>
    <n v="20.584199999999999"/>
    <x v="23"/>
    <n v="50.395800000000001"/>
    <n v="15.118739999999999"/>
    <x v="3"/>
  </r>
  <r>
    <s v="AMER"/>
    <s v="LATAM"/>
    <s v="HonHai Precision Industry"/>
    <n v="1033"/>
    <s v="Tech"/>
    <s v="Enterprise"/>
    <s v="Support"/>
    <s v="CWLBOL0IIM"/>
    <n v="16.224"/>
    <n v="2"/>
    <n v="0.2"/>
    <n v="5.8811999999999998"/>
    <x v="3"/>
    <n v="10.3428"/>
    <n v="3.10284"/>
    <x v="1"/>
  </r>
  <r>
    <s v="EMEA"/>
    <s v="UKIR"/>
    <s v="UnitedHealth Group"/>
    <n v="1092"/>
    <s v="Healthcare"/>
    <s v="SMB"/>
    <s v="Marketing Suite"/>
    <s v="DXGZD9I750"/>
    <n v="176.78399999999999"/>
    <n v="1"/>
    <n v="0.2"/>
    <n v="-22.097999999999999"/>
    <x v="17"/>
    <n v="198.88200000000001"/>
    <n v="59.6646"/>
    <x v="0"/>
  </r>
  <r>
    <s v="APJ"/>
    <s v="JAPN"/>
    <s v="Mitsubishi"/>
    <n v="1050"/>
    <s v="Manufacturing"/>
    <s v="SMB"/>
    <s v="Site Analytics"/>
    <s v="IMMS1URWXA"/>
    <n v="470.37599999999998"/>
    <n v="3"/>
    <n v="0.2"/>
    <n v="47.037599999999998"/>
    <x v="42"/>
    <n v="423.33839999999998"/>
    <n v="127.00151999999999"/>
    <x v="2"/>
  </r>
  <r>
    <s v="AMER"/>
    <s v="NAMER"/>
    <s v="Kroger"/>
    <n v="1057"/>
    <s v="Retail"/>
    <s v="SMB"/>
    <s v="FinanceHub"/>
    <s v="PX1PFS9L7I"/>
    <n v="393.56799999999998"/>
    <n v="4"/>
    <n v="0.2"/>
    <n v="-44.276400000000002"/>
    <x v="22"/>
    <n v="437.84440000000001"/>
    <n v="131.35332"/>
    <x v="2"/>
  </r>
  <r>
    <s v="EMEA"/>
    <s v="EU-WEST"/>
    <s v="HSBC Holdings"/>
    <n v="1070"/>
    <s v="Finance"/>
    <s v="Strategic"/>
    <s v="ContactMatcher"/>
    <s v="X8TESDXWKD"/>
    <n v="68.742000000000004"/>
    <n v="9"/>
    <n v="0.7"/>
    <n v="-48.119399999999999"/>
    <x v="42"/>
    <n v="116.8614"/>
    <n v="35.058419999999998"/>
    <x v="0"/>
  </r>
  <r>
    <s v="EMEA"/>
    <s v="UKIR"/>
    <s v="Bosch"/>
    <n v="1076"/>
    <s v="Tech"/>
    <s v="SMB"/>
    <s v="SaaS Connector Pack - Gold"/>
    <s v="MUEI6KPA8U"/>
    <n v="29.34"/>
    <n v="3"/>
    <n v="0"/>
    <n v="14.67"/>
    <x v="29"/>
    <n v="14.67"/>
    <n v="4.4009999999999998"/>
    <x v="2"/>
  </r>
  <r>
    <s v="EMEA"/>
    <s v="EU-WEST"/>
    <s v="Merck"/>
    <n v="1064"/>
    <s v="Healthcare"/>
    <s v="Enterprise"/>
    <s v="Support"/>
    <s v="SIPX80Q6E8"/>
    <n v="217.05600000000001"/>
    <n v="7"/>
    <n v="0.2"/>
    <n v="78.6828"/>
    <x v="0"/>
    <n v="138.3732"/>
    <n v="41.511959999999995"/>
    <x v="6"/>
  </r>
  <r>
    <s v="APJ"/>
    <s v="JAPN"/>
    <s v="Prudential Financial"/>
    <n v="1078"/>
    <s v="Finance"/>
    <s v="SMB"/>
    <s v="FinanceHub"/>
    <s v="RYXIV7L5TD"/>
    <n v="6"/>
    <n v="2"/>
    <n v="0.2"/>
    <n v="2.1"/>
    <x v="44"/>
    <n v="3.9"/>
    <n v="1.17"/>
    <x v="2"/>
  </r>
  <r>
    <s v="AMER"/>
    <s v="NAMER"/>
    <s v="Daimler"/>
    <n v="1052"/>
    <s v="Transportation"/>
    <s v="SMB"/>
    <s v="SaaS Connector Pack"/>
    <s v="OIWP2881X6"/>
    <n v="31.56"/>
    <n v="3"/>
    <n v="0"/>
    <n v="10.4148"/>
    <x v="25"/>
    <n v="21.145199999999999"/>
    <n v="6.3435599999999992"/>
    <x v="3"/>
  </r>
  <r>
    <s v="EMEA"/>
    <s v="EU-WEST"/>
    <s v="Lukoil"/>
    <n v="1044"/>
    <s v="Energy"/>
    <s v="Enterprise"/>
    <s v="Storage"/>
    <s v="L9THQEPOJB"/>
    <n v="7.1040000000000001"/>
    <n v="2"/>
    <n v="0.2"/>
    <n v="2.3976000000000002"/>
    <x v="8"/>
    <n v="4.7064000000000004"/>
    <n v="1.4119200000000001"/>
    <x v="0"/>
  </r>
  <r>
    <s v="AMER"/>
    <s v="LATAM"/>
    <s v="Intel"/>
    <n v="1051"/>
    <s v="Tech"/>
    <s v="SMB"/>
    <s v="OneView"/>
    <s v="7X7NKJXMY8"/>
    <n v="121.792"/>
    <n v="4"/>
    <n v="0.2"/>
    <n v="13.701599999999999"/>
    <x v="18"/>
    <n v="108.0904"/>
    <n v="32.427120000000002"/>
    <x v="1"/>
  </r>
  <r>
    <s v="AMER"/>
    <s v="NAMER"/>
    <s v="AT&amp;T"/>
    <n v="1010"/>
    <s v="Communications"/>
    <s v="Strategic"/>
    <s v="Support"/>
    <s v="V45KJI85I5"/>
    <n v="10.56"/>
    <n v="2"/>
    <n v="0"/>
    <n v="4.7519999999999998"/>
    <x v="34"/>
    <n v="5.8079999999999998"/>
    <n v="1.7423999999999999"/>
    <x v="1"/>
  </r>
  <r>
    <s v="EMEA"/>
    <s v="EU-WEST"/>
    <s v="UnitedHealth Group"/>
    <n v="1092"/>
    <s v="Healthcare"/>
    <s v="SMB"/>
    <s v="SaaS Connector Pack - Gold"/>
    <s v="M4AFBM6O0X"/>
    <n v="7.8239999999999998"/>
    <n v="1"/>
    <n v="0.2"/>
    <n v="2.9340000000000002"/>
    <x v="22"/>
    <n v="4.8899999999999997"/>
    <n v="1.4669999999999999"/>
    <x v="0"/>
  </r>
  <r>
    <s v="EMEA"/>
    <s v="EU-WEST"/>
    <s v="News Corp."/>
    <n v="1071"/>
    <s v="Misc"/>
    <s v="SMB"/>
    <s v="Support"/>
    <s v="80PUZ8U807"/>
    <n v="24.783999999999999"/>
    <n v="1"/>
    <n v="0.2"/>
    <n v="7.7450000000000001"/>
    <x v="0"/>
    <n v="17.038999999999898"/>
    <n v="5.1116999999999697"/>
    <x v="3"/>
  </r>
  <r>
    <s v="EMEA"/>
    <s v="EU-WEST"/>
    <s v="Morgan Stanley"/>
    <n v="1068"/>
    <s v="Finance"/>
    <s v="SMB"/>
    <s v="ChatBot Plugin"/>
    <s v="LSJETON8RS"/>
    <n v="34.65"/>
    <n v="3"/>
    <n v="0"/>
    <n v="10.395"/>
    <x v="22"/>
    <n v="24.254999999999999"/>
    <n v="7.2764999999999995"/>
    <x v="2"/>
  </r>
  <r>
    <s v="EMEA"/>
    <s v="EU-WEST"/>
    <s v="ConocoPhillips"/>
    <n v="1024"/>
    <s v="Energy"/>
    <s v="SMB"/>
    <s v="ContactMatcher"/>
    <s v="C4UTF4S5NZ"/>
    <n v="487.98399999999998"/>
    <n v="2"/>
    <n v="0.2"/>
    <n v="152.495"/>
    <x v="14"/>
    <n v="335.48899999999998"/>
    <n v="100.6467"/>
    <x v="2"/>
  </r>
  <r>
    <s v="EMEA"/>
    <s v="EU-WEST"/>
    <s v="Allstate"/>
    <n v="1003"/>
    <s v="Finance"/>
    <s v="SMB"/>
    <s v="ContactMatcher"/>
    <s v="057U45Q6XQ"/>
    <n v="1793.98"/>
    <n v="2"/>
    <n v="0"/>
    <n v="843.17060000000004"/>
    <x v="13"/>
    <n v="950.80939999999998"/>
    <n v="285.24281999999999"/>
    <x v="0"/>
  </r>
  <r>
    <s v="EMEA"/>
    <s v="EU-WEST"/>
    <s v="Carrefour"/>
    <n v="1048"/>
    <s v="Retail"/>
    <s v="SMB"/>
    <s v="SaaS Connector Pack - Gold"/>
    <s v="2BSDZFPINV"/>
    <n v="29.808"/>
    <n v="2"/>
    <n v="0.2"/>
    <n v="10.805400000000001"/>
    <x v="9"/>
    <n v="19.002600000000001"/>
    <n v="5.70078"/>
    <x v="0"/>
  </r>
  <r>
    <s v="AMER"/>
    <s v="LATAM"/>
    <s v="Walt Disney"/>
    <n v="1097"/>
    <s v="Communications"/>
    <s v="SMB"/>
    <s v="Marketing Suite - Gold"/>
    <s v="ZDJPKJV71N"/>
    <n v="191.88"/>
    <n v="6"/>
    <n v="0"/>
    <n v="19.187999999999999"/>
    <x v="1"/>
    <n v="172.69200000000001"/>
    <n v="51.807600000000001"/>
    <x v="3"/>
  </r>
  <r>
    <s v="AMER"/>
    <s v="LATAM"/>
    <s v="Airbus"/>
    <n v="1030"/>
    <s v="Manufacturing"/>
    <s v="Enterprise"/>
    <s v="Site Analytics"/>
    <s v="B3S83TYJL0"/>
    <n v="14.78"/>
    <n v="2"/>
    <n v="0"/>
    <n v="3.9906000000000001"/>
    <x v="28"/>
    <n v="10.789399999999899"/>
    <n v="3.2368199999999696"/>
    <x v="2"/>
  </r>
  <r>
    <s v="EMEA"/>
    <s v="EU-WEST"/>
    <s v="Procter &amp; Gamble"/>
    <n v="1077"/>
    <s v="Consumer Products"/>
    <s v="Strategic"/>
    <s v="Support"/>
    <s v="1BXJ29GJEW"/>
    <n v="5.1840000000000002"/>
    <n v="1"/>
    <n v="0.2"/>
    <n v="1.8144"/>
    <x v="13"/>
    <n v="3.3696000000000002"/>
    <n v="1.01088"/>
    <x v="1"/>
  </r>
  <r>
    <s v="APJ"/>
    <s v="IND"/>
    <s v="AmerisourceBergen"/>
    <n v="1007"/>
    <s v="Healthcare"/>
    <s v="Strategic"/>
    <s v="Marketing Suite - Gold"/>
    <s v="MC1XUZ0K75"/>
    <n v="909.12"/>
    <n v="8"/>
    <n v="0"/>
    <n v="9.0912000000000006"/>
    <x v="13"/>
    <n v="900.02880000000005"/>
    <n v="270.00864000000001"/>
    <x v="0"/>
  </r>
  <r>
    <s v="EMEA"/>
    <s v="EU-WEST"/>
    <s v="Sony"/>
    <n v="1028"/>
    <s v="Tech"/>
    <s v="Strategic"/>
    <s v="ContactMatcher"/>
    <s v="M7GHK392KT"/>
    <n v="2.952"/>
    <n v="2"/>
    <n v="0.7"/>
    <n v="-2.1648000000000001"/>
    <x v="35"/>
    <n v="5.1167999999999996"/>
    <n v="1.5350399999999997"/>
    <x v="3"/>
  </r>
  <r>
    <s v="AMER"/>
    <s v="NAMER"/>
    <s v="Abbott Laboratories"/>
    <n v="1001"/>
    <s v="Healthcare"/>
    <s v="Strategic"/>
    <s v="SaaS Connector Pack"/>
    <s v="IZG42HVFUA"/>
    <n v="136.91999999999999"/>
    <n v="4"/>
    <n v="0"/>
    <n v="41.076000000000001"/>
    <x v="36"/>
    <n v="95.843999999999994"/>
    <n v="28.753199999999996"/>
    <x v="3"/>
  </r>
  <r>
    <s v="EMEA"/>
    <s v="UKIR"/>
    <s v="Johnson &amp; Johnson"/>
    <n v="1055"/>
    <s v="Healthcare"/>
    <s v="SMB"/>
    <s v="SaaS Connector Pack"/>
    <s v="42M9CNJS9G"/>
    <n v="18.96"/>
    <n v="2"/>
    <n v="0"/>
    <n v="8.532"/>
    <x v="22"/>
    <n v="10.428000000000001"/>
    <n v="3.1284000000000001"/>
    <x v="2"/>
  </r>
  <r>
    <s v="AMER"/>
    <s v="NAMER"/>
    <s v="Tyson Foods"/>
    <n v="1088"/>
    <s v="Consumer Products"/>
    <s v="Strategic"/>
    <s v="Data Smasher"/>
    <s v="DVTYOSAHEG"/>
    <n v="99.39"/>
    <n v="3"/>
    <n v="0"/>
    <n v="40.749899999999997"/>
    <x v="0"/>
    <n v="58.640099999999997"/>
    <n v="17.592029999999998"/>
    <x v="1"/>
  </r>
  <r>
    <s v="APJ"/>
    <s v="JAPN"/>
    <s v="CVS Health"/>
    <n v="1026"/>
    <s v="Retail"/>
    <s v="Strategic"/>
    <s v="Support"/>
    <s v="9Q2XDP2BDZ"/>
    <n v="273.89600000000002"/>
    <n v="7"/>
    <n v="0.2"/>
    <n v="92.439899999999994"/>
    <x v="10"/>
    <n v="181.45609999999999"/>
    <n v="54.436829999999993"/>
    <x v="2"/>
  </r>
  <r>
    <s v="EMEA"/>
    <s v="NOR"/>
    <s v="Aviva"/>
    <n v="1006"/>
    <s v="Finance"/>
    <s v="SMB"/>
    <s v="Data Smasher"/>
    <s v="1HICPTZJYS"/>
    <n v="149.94999999999999"/>
    <n v="5"/>
    <n v="0"/>
    <n v="65.977999999999994"/>
    <x v="46"/>
    <n v="83.971999999999994"/>
    <n v="25.191599999999998"/>
    <x v="2"/>
  </r>
  <r>
    <s v="EMEA"/>
    <s v="EU-WEST"/>
    <s v="Caterpillar"/>
    <n v="1016"/>
    <s v="Manufacturing"/>
    <s v="Enterprise"/>
    <s v="FinanceHub"/>
    <s v="S42N6NN4RL"/>
    <n v="4.6079999999999997"/>
    <n v="2"/>
    <n v="0.2"/>
    <n v="1.6704000000000001"/>
    <x v="24"/>
    <n v="2.93759999999999"/>
    <n v="0.88127999999999695"/>
    <x v="1"/>
  </r>
  <r>
    <s v="APJ"/>
    <s v="APAC"/>
    <s v="American Express"/>
    <n v="1005"/>
    <s v="Finance"/>
    <s v="SMB"/>
    <s v="ChatBot Plugin"/>
    <s v="HNDPOO1JC3"/>
    <n v="11.65"/>
    <n v="5"/>
    <n v="0"/>
    <n v="3.3784999999999998"/>
    <x v="6"/>
    <n v="8.2714999999999996"/>
    <n v="2.4814499999999997"/>
    <x v="1"/>
  </r>
  <r>
    <s v="AMER"/>
    <s v="LATAM"/>
    <s v="Abbott Laboratories"/>
    <n v="1001"/>
    <s v="Healthcare"/>
    <s v="Enterprise"/>
    <s v="Site Analytics"/>
    <s v="AAIGJGCF0V"/>
    <n v="299.89999999999998"/>
    <n v="2"/>
    <n v="0"/>
    <n v="74.974999999999994"/>
    <x v="2"/>
    <n v="224.92499999999899"/>
    <n v="67.477499999999694"/>
    <x v="3"/>
  </r>
  <r>
    <s v="EMEA"/>
    <s v="UKIR"/>
    <s v="Allianz"/>
    <n v="1080"/>
    <s v="Finance"/>
    <s v="Strategic"/>
    <s v="ContactMatcher"/>
    <s v="S01KCCYXDL"/>
    <n v="895.92"/>
    <n v="5"/>
    <n v="0.2"/>
    <n v="302.37299999999999"/>
    <x v="43"/>
    <n v="593.54700000000003"/>
    <n v="178.0641"/>
    <x v="1"/>
  </r>
  <r>
    <s v="EMEA"/>
    <s v="EU-WEST"/>
    <s v="Allstate"/>
    <n v="1003"/>
    <s v="Finance"/>
    <s v="Strategic"/>
    <s v="Marketing Suite - Gold"/>
    <s v="21L5MZPY3H"/>
    <n v="15.007999999999999"/>
    <n v="2"/>
    <n v="0.2"/>
    <n v="1.5007999999999999"/>
    <x v="2"/>
    <n v="13.507199999999999"/>
    <n v="4.0521599999999998"/>
    <x v="0"/>
  </r>
  <r>
    <s v="APJ"/>
    <s v="JAPN"/>
    <s v="Marathon Petroleum"/>
    <n v="1061"/>
    <s v="Energy"/>
    <s v="Strategic"/>
    <s v="Site Analytics"/>
    <s v="U05PAU0M1P"/>
    <n v="863.64"/>
    <n v="9"/>
    <n v="0.2"/>
    <n v="107.955"/>
    <x v="16"/>
    <n v="755.68499999999995"/>
    <n v="226.70549999999997"/>
    <x v="1"/>
  </r>
  <r>
    <s v="AMER"/>
    <s v="NAMER"/>
    <s v="Caterpillar"/>
    <n v="1016"/>
    <s v="Manufacturing"/>
    <s v="SMB"/>
    <s v="Support"/>
    <s v="H9WHVLNP7E"/>
    <n v="92.94"/>
    <n v="3"/>
    <n v="0"/>
    <n v="41.823"/>
    <x v="22"/>
    <n v="51.116999999999997"/>
    <n v="15.335099999999999"/>
    <x v="1"/>
  </r>
  <r>
    <s v="AMER"/>
    <s v="NAMER"/>
    <s v="Sysco"/>
    <n v="1084"/>
    <s v="Consumer Products"/>
    <s v="Strategic"/>
    <s v="Data Smasher"/>
    <s v="53F57IBADT"/>
    <n v="199.98"/>
    <n v="2"/>
    <n v="0"/>
    <n v="69.992999999999995"/>
    <x v="42"/>
    <n v="129.98699999999999"/>
    <n v="38.996099999999998"/>
    <x v="0"/>
  </r>
  <r>
    <s v="AMER"/>
    <s v="NAMER"/>
    <s v="Intel"/>
    <n v="1051"/>
    <s v="Tech"/>
    <s v="SMB"/>
    <s v="Site Analytics"/>
    <s v="KO11YCJVAJ"/>
    <n v="177.48"/>
    <n v="3"/>
    <n v="0.2"/>
    <n v="19.9665"/>
    <x v="1"/>
    <n v="157.51349999999999"/>
    <n v="47.254049999999999"/>
    <x v="1"/>
  </r>
  <r>
    <s v="EMEA"/>
    <s v="EU-EAST"/>
    <s v="Engie"/>
    <n v="1062"/>
    <s v="Energy"/>
    <s v="SMB"/>
    <s v="Support"/>
    <s v="8BFCWUHRQM"/>
    <n v="88.768000000000001"/>
    <n v="2"/>
    <n v="0.2"/>
    <n v="31.0688"/>
    <x v="23"/>
    <n v="57.699199999999998"/>
    <n v="17.309759999999997"/>
    <x v="2"/>
  </r>
  <r>
    <s v="AMER"/>
    <s v="NAMER"/>
    <s v="BMW"/>
    <n v="1039"/>
    <s v="Manufacturing"/>
    <s v="Enterprise"/>
    <s v="Support"/>
    <s v="1Z6T5MM0PM"/>
    <n v="6.48"/>
    <n v="1"/>
    <n v="0"/>
    <n v="3.1103999999999998"/>
    <x v="42"/>
    <n v="3.3696000000000002"/>
    <n v="1.01088"/>
    <x v="2"/>
  </r>
  <r>
    <s v="AMER"/>
    <s v="LATAM"/>
    <s v="Goldman Sachs Group"/>
    <n v="1042"/>
    <s v="Finance"/>
    <s v="SMB"/>
    <s v="Site Analytics"/>
    <s v="3PLH50GQ5G"/>
    <n v="271.99200000000002"/>
    <n v="1"/>
    <n v="0.2"/>
    <n v="23.799299999999999"/>
    <x v="0"/>
    <n v="248.1927"/>
    <n v="74.457809999999995"/>
    <x v="2"/>
  </r>
  <r>
    <s v="EMEA"/>
    <s v="EU-EAST"/>
    <s v="Wells Fargo"/>
    <n v="1099"/>
    <s v="Finance"/>
    <s v="SMB"/>
    <s v="Marketing Suite"/>
    <s v="82QP1HRPKN"/>
    <n v="145.74"/>
    <n v="3"/>
    <n v="0"/>
    <n v="23.3184"/>
    <x v="43"/>
    <n v="122.4216"/>
    <n v="36.726479999999995"/>
    <x v="2"/>
  </r>
  <r>
    <s v="AMER"/>
    <s v="NAMER"/>
    <s v="Sysco"/>
    <n v="1084"/>
    <s v="Consumer Products"/>
    <s v="Strategic"/>
    <s v="Support"/>
    <s v="7Z4X50X8MQ"/>
    <n v="244.55"/>
    <n v="5"/>
    <n v="0"/>
    <n v="114.9385"/>
    <x v="23"/>
    <n v="129.61150000000001"/>
    <n v="38.883450000000003"/>
    <x v="0"/>
  </r>
  <r>
    <s v="AMER"/>
    <s v="NAMER"/>
    <s v="Ford Motor"/>
    <n v="1009"/>
    <s v="Manufacturing"/>
    <s v="Enterprise"/>
    <s v="SaaS Connector Pack"/>
    <s v="VDQG5C9LMQ"/>
    <n v="14.73"/>
    <n v="3"/>
    <n v="0"/>
    <n v="4.8609"/>
    <x v="33"/>
    <n v="9.8690999999999995"/>
    <n v="2.9607299999999999"/>
    <x v="1"/>
  </r>
  <r>
    <s v="EMEA"/>
    <s v="EU-EAST"/>
    <s v="AmerisourceBergen"/>
    <n v="1007"/>
    <s v="Healthcare"/>
    <s v="SMB"/>
    <s v="ContactMatcher"/>
    <s v="QLVN42FGRM"/>
    <n v="19.968"/>
    <n v="2"/>
    <n v="0.7"/>
    <n v="-13.311999999999999"/>
    <x v="16"/>
    <n v="33.28"/>
    <n v="9.984"/>
    <x v="0"/>
  </r>
  <r>
    <s v="APJ"/>
    <s v="ANZ"/>
    <s v="BMW"/>
    <n v="1039"/>
    <s v="Manufacturing"/>
    <s v="Strategic"/>
    <s v="FinanceHub"/>
    <s v="9C2BP0LA6C"/>
    <n v="47.36"/>
    <n v="4"/>
    <n v="0.2"/>
    <n v="17.760000000000002"/>
    <x v="43"/>
    <n v="29.599999999999898"/>
    <n v="8.8799999999999688"/>
    <x v="2"/>
  </r>
  <r>
    <s v="APJ"/>
    <s v="JAPN"/>
    <s v="Carrefour"/>
    <n v="1048"/>
    <s v="Retail"/>
    <s v="Strategic"/>
    <s v="Data Smasher"/>
    <s v="TSEETAJY5C"/>
    <n v="95.968000000000004"/>
    <n v="4"/>
    <n v="0.2"/>
    <n v="26.391200000000001"/>
    <x v="1"/>
    <n v="69.576800000000006"/>
    <n v="20.87304"/>
    <x v="0"/>
  </r>
  <r>
    <s v="EMEA"/>
    <s v="UKIR"/>
    <s v="Samsung Electronics"/>
    <n v="1015"/>
    <s v="Tech"/>
    <s v="Strategic"/>
    <s v="ChatBot Plugin"/>
    <s v="MTY5AW6YK5"/>
    <n v="23.1"/>
    <n v="2"/>
    <n v="0"/>
    <n v="6.468"/>
    <x v="15"/>
    <n v="16.632000000000001"/>
    <n v="4.9896000000000003"/>
    <x v="1"/>
  </r>
  <r>
    <s v="EMEA"/>
    <s v="EU-WEST"/>
    <s v="Aviva"/>
    <n v="1006"/>
    <s v="Finance"/>
    <s v="SMB"/>
    <s v="ContactMatcher"/>
    <s v="DVB7BO0TT4"/>
    <n v="16.2"/>
    <n v="3"/>
    <n v="0"/>
    <n v="7.7759999999999998"/>
    <x v="15"/>
    <n v="8.4239999999999995"/>
    <n v="2.5271999999999997"/>
    <x v="2"/>
  </r>
  <r>
    <s v="AMER"/>
    <s v="LATAM"/>
    <s v="Coca-Cola"/>
    <n v="1021"/>
    <s v="Consumer Products"/>
    <s v="SMB"/>
    <s v="Site Analytics"/>
    <s v="QNXAU3DAQS"/>
    <n v="281.97000000000003"/>
    <n v="3"/>
    <n v="0"/>
    <n v="78.951599999999999"/>
    <x v="22"/>
    <n v="203.01840000000001"/>
    <n v="60.905520000000003"/>
    <x v="0"/>
  </r>
  <r>
    <s v="APJ"/>
    <s v="APAC"/>
    <s v="Cigna"/>
    <n v="1038"/>
    <s v="Healthcare"/>
    <s v="SMB"/>
    <s v="Data Smasher"/>
    <s v="U455CN2271"/>
    <n v="291.95999999999998"/>
    <n v="4"/>
    <n v="0"/>
    <n v="102.18600000000001"/>
    <x v="15"/>
    <n v="189.77399999999901"/>
    <n v="56.932199999999703"/>
    <x v="3"/>
  </r>
  <r>
    <s v="APJ"/>
    <s v="ANZ"/>
    <s v="Enel"/>
    <n v="1013"/>
    <s v="Energy"/>
    <s v="Enterprise"/>
    <s v="ChatBot Plugin"/>
    <s v="SXJKTWP4RN"/>
    <n v="6.4080000000000004"/>
    <n v="3"/>
    <n v="0.2"/>
    <n v="0.64080000000000004"/>
    <x v="24"/>
    <n v="5.7671999999999999"/>
    <n v="1.7301599999999999"/>
    <x v="0"/>
  </r>
  <r>
    <s v="APJ"/>
    <s v="ANZ"/>
    <s v="Walmart"/>
    <n v="1096"/>
    <s v="Retail"/>
    <s v="SMB"/>
    <s v="ContactMatcher"/>
    <s v="Z7UXJTL6O7"/>
    <n v="5.1040000000000001"/>
    <n v="4"/>
    <n v="0.8"/>
    <n v="-8.6768000000000001"/>
    <x v="20"/>
    <n v="13.780799999999999"/>
    <n v="4.1342399999999992"/>
    <x v="1"/>
  </r>
  <r>
    <s v="EMEA"/>
    <s v="EU-WEST"/>
    <s v="Trafigura Group"/>
    <n v="1100"/>
    <s v="Finance"/>
    <s v="Strategic"/>
    <s v="Marketing Suite - Gold"/>
    <s v="WRBMWWMXGU"/>
    <n v="275.97000000000003"/>
    <n v="3"/>
    <n v="0"/>
    <n v="11.0388"/>
    <x v="18"/>
    <n v="264.93119999999999"/>
    <n v="79.47936"/>
    <x v="1"/>
  </r>
  <r>
    <s v="EMEA"/>
    <s v="EU-WEST"/>
    <s v="Comcast"/>
    <n v="1022"/>
    <s v="Communications"/>
    <s v="SMB"/>
    <s v="ChatBot Plugin"/>
    <s v="UMLG20IEXQ"/>
    <n v="5.2480000000000002"/>
    <n v="2"/>
    <n v="0.2"/>
    <n v="0.59040000000000004"/>
    <x v="33"/>
    <n v="4.6576000000000004"/>
    <n v="1.3972800000000001"/>
    <x v="1"/>
  </r>
  <r>
    <s v="AMER"/>
    <s v="LATAM"/>
    <s v="Toyota Motor"/>
    <n v="1087"/>
    <s v="Manufacturing"/>
    <s v="SMB"/>
    <s v="FinanceHub"/>
    <s v="35OUM3Q1QV"/>
    <n v="933.53599999999994"/>
    <n v="4"/>
    <n v="0.2"/>
    <n v="105.0228"/>
    <x v="25"/>
    <n v="828.51319999999998"/>
    <n v="248.55395999999999"/>
    <x v="6"/>
  </r>
  <r>
    <s v="EMEA"/>
    <s v="NOR"/>
    <s v="Goldman Sachs Group"/>
    <n v="1042"/>
    <s v="Finance"/>
    <s v="Strategic"/>
    <s v="ContactMatcher"/>
    <s v="WPQI7D4PKR"/>
    <n v="3.76"/>
    <n v="2"/>
    <n v="0"/>
    <n v="1.8048"/>
    <x v="14"/>
    <n v="1.9551999999999901"/>
    <n v="0.58655999999999697"/>
    <x v="2"/>
  </r>
  <r>
    <s v="APJ"/>
    <s v="APAC"/>
    <s v="Volkswagen"/>
    <n v="1046"/>
    <s v="Manufacturing"/>
    <s v="SMB"/>
    <s v="Site Analytics"/>
    <s v="TFN6XJQKGX"/>
    <n v="479.96"/>
    <n v="4"/>
    <n v="0"/>
    <n v="134.3888"/>
    <x v="20"/>
    <n v="345.57119999999998"/>
    <n v="103.67135999999999"/>
    <x v="0"/>
  </r>
  <r>
    <s v="AMER"/>
    <s v="NAMER"/>
    <s v="Safeway"/>
    <n v="1079"/>
    <s v="Retail"/>
    <s v="Strategic"/>
    <s v="OneView"/>
    <s v="5ZJZ2ICPBO"/>
    <n v="320.88"/>
    <n v="6"/>
    <n v="0"/>
    <n v="93.055199999999999"/>
    <x v="7"/>
    <n v="227.82479999999899"/>
    <n v="68.347439999999693"/>
    <x v="5"/>
  </r>
  <r>
    <s v="AMER"/>
    <s v="LATAM"/>
    <s v="Daimler"/>
    <n v="1052"/>
    <s v="Transportation"/>
    <s v="SMB"/>
    <s v="Alchemy"/>
    <s v="EUZ8EODBS2"/>
    <n v="1439.9760000000001"/>
    <n v="4"/>
    <n v="0.4"/>
    <n v="191.99680000000001"/>
    <x v="16"/>
    <n v="1247.9792"/>
    <n v="374.39375999999999"/>
    <x v="3"/>
  </r>
  <r>
    <s v="EMEA"/>
    <s v="EU-WEST"/>
    <s v="Morgan Stanley"/>
    <n v="1068"/>
    <s v="Finance"/>
    <s v="SMB"/>
    <s v="ContactMatcher"/>
    <s v="EYW5PRG239"/>
    <n v="17.22"/>
    <n v="3"/>
    <n v="0"/>
    <n v="7.9211999999999998"/>
    <x v="6"/>
    <n v="9.2988"/>
    <n v="2.7896399999999999"/>
    <x v="2"/>
  </r>
  <r>
    <s v="EMEA"/>
    <s v="EU-WEST"/>
    <s v="Daimler"/>
    <n v="1052"/>
    <s v="Transportation"/>
    <s v="SMB"/>
    <s v="ContactMatcher"/>
    <s v="BLPKYRU7DG"/>
    <n v="4.9560000000000004"/>
    <n v="4"/>
    <n v="0.7"/>
    <n v="-3.7995999999999999"/>
    <x v="31"/>
    <n v="8.7555999999999994"/>
    <n v="2.6266799999999999"/>
    <x v="3"/>
  </r>
  <r>
    <s v="EMEA"/>
    <s v="EU-WEST"/>
    <s v="Enel"/>
    <n v="1013"/>
    <s v="Energy"/>
    <s v="Enterprise"/>
    <s v="FinanceHub"/>
    <s v="6M2ND3G0VK"/>
    <n v="71.040000000000006"/>
    <n v="6"/>
    <n v="0.2"/>
    <n v="26.64"/>
    <x v="27"/>
    <n v="44.4"/>
    <n v="13.319999999999999"/>
    <x v="0"/>
  </r>
  <r>
    <s v="APJ"/>
    <s v="JAPN"/>
    <s v="Coca-Cola"/>
    <n v="1021"/>
    <s v="Consumer Products"/>
    <s v="SMB"/>
    <s v="OneView"/>
    <s v="ELC1VU15GS"/>
    <n v="294.62"/>
    <n v="5"/>
    <n v="0.8"/>
    <n v="-766.01199999999994"/>
    <x v="22"/>
    <n v="1060.6320000000001"/>
    <n v="318.18959999999998"/>
    <x v="0"/>
  </r>
  <r>
    <s v="EMEA"/>
    <s v="EU-WEST"/>
    <s v="Volkswagen"/>
    <n v="1046"/>
    <s v="Manufacturing"/>
    <s v="Strategic"/>
    <s v="FinanceHub"/>
    <s v="E674UJRB7C"/>
    <n v="15"/>
    <n v="4"/>
    <n v="0"/>
    <n v="7.2"/>
    <x v="45"/>
    <n v="7.8"/>
    <n v="2.34"/>
    <x v="0"/>
  </r>
  <r>
    <s v="AMER"/>
    <s v="NAMER"/>
    <s v="Allianz"/>
    <n v="1080"/>
    <s v="Finance"/>
    <s v="SMB"/>
    <s v="Data Smasher"/>
    <s v="D3DI5XQB72"/>
    <n v="199.95"/>
    <n v="5"/>
    <n v="0"/>
    <n v="21.994499999999999"/>
    <x v="4"/>
    <n v="177.9555"/>
    <n v="53.386649999999996"/>
    <x v="1"/>
  </r>
  <r>
    <s v="EMEA"/>
    <s v="UKIR"/>
    <s v="Enel"/>
    <n v="1013"/>
    <s v="Energy"/>
    <s v="SMB"/>
    <s v="Marketing Suite - Gold"/>
    <s v="OM7TQLSDIA"/>
    <n v="95.94"/>
    <n v="3"/>
    <n v="0"/>
    <n v="9.5939999999999994"/>
    <x v="22"/>
    <n v="86.346000000000004"/>
    <n v="25.9038"/>
    <x v="0"/>
  </r>
  <r>
    <s v="APJ"/>
    <s v="JAPN"/>
    <s v="Valero Energy"/>
    <n v="1093"/>
    <s v="Energy"/>
    <s v="Enterprise"/>
    <s v="ContactMatcher"/>
    <s v="2TZARD9905"/>
    <n v="11.364000000000001"/>
    <n v="3"/>
    <n v="0.8"/>
    <n v="-17.045999999999999"/>
    <x v="4"/>
    <n v="28.41"/>
    <n v="8.5229999999999997"/>
    <x v="1"/>
  </r>
  <r>
    <s v="EMEA"/>
    <s v="EU-WEST"/>
    <s v="Chevron"/>
    <n v="1017"/>
    <s v="Energy"/>
    <s v="Strategic"/>
    <s v="ChatBot Plugin"/>
    <s v="LELA61X90C"/>
    <n v="29.68"/>
    <n v="7"/>
    <n v="0"/>
    <n v="11.575200000000001"/>
    <x v="20"/>
    <n v="18.104799999999901"/>
    <n v="5.4314399999999701"/>
    <x v="0"/>
  </r>
  <r>
    <s v="APJ"/>
    <s v="ANZ"/>
    <s v="Allianz"/>
    <n v="1080"/>
    <s v="Finance"/>
    <s v="SMB"/>
    <s v="Marketing Suite"/>
    <s v="IM3CPTFE4T"/>
    <n v="183.37200000000001"/>
    <n v="2"/>
    <n v="0.3"/>
    <n v="-36.674399999999999"/>
    <x v="43"/>
    <n v="220.04640000000001"/>
    <n v="66.013919999999999"/>
    <x v="1"/>
  </r>
  <r>
    <s v="EMEA"/>
    <s v="MEA"/>
    <s v="Prudential Financial"/>
    <n v="1078"/>
    <s v="Finance"/>
    <s v="SMB"/>
    <s v="ChatBot Plugin"/>
    <s v="6EYJS6HLCZ"/>
    <n v="4.2240000000000002"/>
    <n v="3"/>
    <n v="0.2"/>
    <n v="0.47520000000000001"/>
    <x v="7"/>
    <n v="3.7488000000000001"/>
    <n v="1.1246400000000001"/>
    <x v="2"/>
  </r>
  <r>
    <s v="APJ"/>
    <s v="JAPN"/>
    <s v="Johnson &amp; Johnson"/>
    <n v="1055"/>
    <s v="Healthcare"/>
    <s v="SMB"/>
    <s v="Data Smasher"/>
    <s v="MZY2OYRFEU"/>
    <n v="159.98400000000001"/>
    <n v="2"/>
    <n v="0.2"/>
    <n v="35.996400000000001"/>
    <x v="14"/>
    <n v="123.9876"/>
    <n v="37.196280000000002"/>
    <x v="2"/>
  </r>
  <r>
    <s v="EMEA"/>
    <s v="EU-WEST"/>
    <s v="PepsiCo"/>
    <n v="1073"/>
    <s v="Consumer Products"/>
    <s v="SMB"/>
    <s v="FinanceHub"/>
    <s v="SEMWHLYCJD"/>
    <n v="350.98"/>
    <n v="1"/>
    <n v="0"/>
    <n v="84.235200000000006"/>
    <x v="21"/>
    <n v="266.7448"/>
    <n v="80.023439999999994"/>
    <x v="1"/>
  </r>
  <r>
    <s v="AMER"/>
    <s v="NAMER"/>
    <s v="Abbott Laboratories"/>
    <n v="1001"/>
    <s v="Healthcare"/>
    <s v="SMB"/>
    <s v="ContactMatcher"/>
    <s v="PRGMS3LWF9"/>
    <n v="17.568000000000001"/>
    <n v="2"/>
    <n v="0.2"/>
    <n v="6.3684000000000003"/>
    <x v="29"/>
    <n v="11.1996"/>
    <n v="3.35988"/>
    <x v="3"/>
  </r>
  <r>
    <s v="EMEA"/>
    <s v="NOR"/>
    <s v="Bank of America Corp."/>
    <n v="1011"/>
    <s v="Finance"/>
    <s v="Enterprise"/>
    <s v="Marketing Suite - Gold"/>
    <s v="ZWPVFWDTJL"/>
    <n v="1606.23"/>
    <n v="9"/>
    <n v="0"/>
    <n v="481.86900000000003"/>
    <x v="21"/>
    <n v="1124.3609999999901"/>
    <n v="337.30829999999702"/>
    <x v="6"/>
  </r>
  <r>
    <s v="AMER"/>
    <s v="NAMER"/>
    <s v="Oracle"/>
    <n v="1072"/>
    <s v="Tech"/>
    <s v="SMB"/>
    <s v="ContactMatcher"/>
    <s v="S28VSZZ1QX"/>
    <n v="239.12"/>
    <n v="5"/>
    <n v="0.2"/>
    <n v="77.713999999999999"/>
    <x v="43"/>
    <n v="161.40600000000001"/>
    <n v="48.421799999999998"/>
    <x v="6"/>
  </r>
  <r>
    <s v="AMER"/>
    <s v="NAMER"/>
    <s v="Safeway"/>
    <n v="1079"/>
    <s v="Retail"/>
    <s v="SMB"/>
    <s v="Marketing Suite"/>
    <s v="H852NX0WZI"/>
    <n v="141.96"/>
    <n v="2"/>
    <n v="0"/>
    <n v="39.748800000000003"/>
    <x v="29"/>
    <n v="102.21120000000001"/>
    <n v="30.663360000000001"/>
    <x v="5"/>
  </r>
  <r>
    <s v="AMER"/>
    <s v="NAMER"/>
    <s v="BMW"/>
    <n v="1039"/>
    <s v="Manufacturing"/>
    <s v="Enterprise"/>
    <s v="ContactMatcher"/>
    <s v="J08GSQC6WG"/>
    <n v="33.024000000000001"/>
    <n v="2"/>
    <n v="0.2"/>
    <n v="11.558400000000001"/>
    <x v="21"/>
    <n v="21.465599999999998"/>
    <n v="6.4396799999999992"/>
    <x v="2"/>
  </r>
  <r>
    <s v="APJ"/>
    <s v="APAC"/>
    <s v="News Corp."/>
    <n v="1071"/>
    <s v="Misc"/>
    <s v="Strategic"/>
    <s v="ContactMatcher"/>
    <s v="VDFEJZKBLE"/>
    <n v="14.73"/>
    <n v="3"/>
    <n v="0"/>
    <n v="6.9230999999999998"/>
    <x v="6"/>
    <n v="7.8068999999999997"/>
    <n v="2.3420699999999997"/>
    <x v="3"/>
  </r>
  <r>
    <s v="APJ"/>
    <s v="JAPN"/>
    <s v="Walgreens"/>
    <n v="1095"/>
    <s v="Retail"/>
    <s v="Strategic"/>
    <s v="Support"/>
    <s v="I0QJ90CT3W"/>
    <n v="9.3919999999999995"/>
    <n v="2"/>
    <n v="0.2"/>
    <n v="3.2871999999999999"/>
    <x v="5"/>
    <n v="6.1047999999999902"/>
    <n v="1.8314399999999971"/>
    <x v="0"/>
  </r>
  <r>
    <s v="EMEA"/>
    <s v="EU-WEST"/>
    <s v="Johnson &amp; Johnson"/>
    <n v="1055"/>
    <s v="Healthcare"/>
    <s v="SMB"/>
    <s v="ContactMatcher"/>
    <s v="L4DRGPHIEC"/>
    <n v="8.26"/>
    <n v="2"/>
    <n v="0"/>
    <n v="3.8822000000000001"/>
    <x v="15"/>
    <n v="4.3777999999999997"/>
    <n v="1.31334"/>
    <x v="2"/>
  </r>
  <r>
    <s v="EMEA"/>
    <s v="EU-WEST"/>
    <s v="Pemex"/>
    <n v="1058"/>
    <s v="Energy"/>
    <s v="Enterprise"/>
    <s v="Support"/>
    <s v="4WTP1ECRBG"/>
    <n v="29.04"/>
    <n v="3"/>
    <n v="0"/>
    <n v="13.9392"/>
    <x v="26"/>
    <n v="15.1008"/>
    <n v="4.53024"/>
    <x v="2"/>
  </r>
  <r>
    <s v="AMER"/>
    <s v="LATAM"/>
    <s v="Mitsubishi"/>
    <n v="1050"/>
    <s v="Manufacturing"/>
    <s v="Enterprise"/>
    <s v="Support"/>
    <s v="DQSXJNYB4M"/>
    <n v="11.952"/>
    <n v="3"/>
    <n v="0.2"/>
    <n v="4.3326000000000002"/>
    <x v="40"/>
    <n v="7.6193999999999997"/>
    <n v="2.2858199999999997"/>
    <x v="2"/>
  </r>
  <r>
    <s v="AMER"/>
    <s v="NAMER"/>
    <s v="Verizon Communications"/>
    <n v="1094"/>
    <s v="Communications"/>
    <s v="Strategic"/>
    <s v="ContactMatcher"/>
    <s v="V05OQDIR69"/>
    <n v="57.503999999999998"/>
    <n v="6"/>
    <n v="0.2"/>
    <n v="20.1264"/>
    <x v="2"/>
    <n v="37.377600000000001"/>
    <n v="11.213279999999999"/>
    <x v="0"/>
  </r>
  <r>
    <s v="AMER"/>
    <s v="LATAM"/>
    <s v="PepsiCo"/>
    <n v="1073"/>
    <s v="Consumer Products"/>
    <s v="Strategic"/>
    <s v="ChatBot Plugin"/>
    <s v="OX5F4G29ZT"/>
    <n v="38.863999999999997"/>
    <n v="7"/>
    <n v="0.2"/>
    <n v="7.7728000000000002"/>
    <x v="23"/>
    <n v="31.091199999999901"/>
    <n v="9.3273599999999703"/>
    <x v="1"/>
  </r>
  <r>
    <s v="APJ"/>
    <s v="JAPN"/>
    <s v="Carrefour"/>
    <n v="1048"/>
    <s v="Retail"/>
    <s v="Strategic"/>
    <s v="Support"/>
    <s v="CO6NQE1ANR"/>
    <n v="15.552"/>
    <n v="3"/>
    <n v="0.2"/>
    <n v="5.4432"/>
    <x v="9"/>
    <n v="10.108799999999899"/>
    <n v="3.0326399999999696"/>
    <x v="0"/>
  </r>
  <r>
    <s v="AMER"/>
    <s v="LATAM"/>
    <s v="Walt Disney"/>
    <n v="1097"/>
    <s v="Communications"/>
    <s v="Strategic"/>
    <s v="OneView"/>
    <s v="XL7241T9PU"/>
    <n v="162.63999999999999"/>
    <n v="2"/>
    <n v="0"/>
    <n v="45.539200000000001"/>
    <x v="16"/>
    <n v="117.100799999999"/>
    <n v="35.130239999999695"/>
    <x v="3"/>
  </r>
  <r>
    <s v="EMEA"/>
    <s v="EU-WEST"/>
    <s v="Airbus"/>
    <n v="1030"/>
    <s v="Manufacturing"/>
    <s v="SMB"/>
    <s v="SaaS Connector Pack"/>
    <s v="DTS6KL1WB4"/>
    <n v="289.8"/>
    <n v="7"/>
    <n v="0.2"/>
    <n v="36.225000000000001"/>
    <x v="38"/>
    <n v="253.57499999999999"/>
    <n v="76.072499999999991"/>
    <x v="2"/>
  </r>
  <r>
    <s v="APJ"/>
    <s v="IND"/>
    <s v="Engie"/>
    <n v="1062"/>
    <s v="Energy"/>
    <s v="SMB"/>
    <s v="SaaS Connector Pack"/>
    <s v="0PT6LBIIZ2"/>
    <n v="17.309999999999999"/>
    <n v="3"/>
    <n v="0"/>
    <n v="5.1929999999999996"/>
    <x v="5"/>
    <n v="12.1169999999999"/>
    <n v="3.6350999999999698"/>
    <x v="2"/>
  </r>
  <r>
    <s v="AMER"/>
    <s v="LATAM"/>
    <s v="Anthem"/>
    <n v="1029"/>
    <s v="Healthcare"/>
    <s v="SMB"/>
    <s v="Data Smasher"/>
    <s v="G49QNHMXW0"/>
    <n v="199.95"/>
    <n v="5"/>
    <n v="0"/>
    <n v="63.984000000000002"/>
    <x v="22"/>
    <n v="135.96599999999901"/>
    <n v="40.789799999999701"/>
    <x v="2"/>
  </r>
  <r>
    <s v="AMER"/>
    <s v="NAMER"/>
    <s v="Gazprom"/>
    <n v="1027"/>
    <s v="Energy"/>
    <s v="Strategic"/>
    <s v="Storage"/>
    <s v="PIS9Y56ZO7"/>
    <n v="11.34"/>
    <n v="3"/>
    <n v="0"/>
    <n v="5.2164000000000001"/>
    <x v="18"/>
    <n v="6.1235999999999997"/>
    <n v="1.8370799999999998"/>
    <x v="7"/>
  </r>
  <r>
    <s v="AMER"/>
    <s v="NAMER"/>
    <s v="Volkswagen"/>
    <n v="1046"/>
    <s v="Manufacturing"/>
    <s v="SMB"/>
    <s v="Data Smasher"/>
    <s v="ZS1EUQESLI"/>
    <n v="199.96"/>
    <n v="4"/>
    <n v="0"/>
    <n v="69.986000000000004"/>
    <x v="19"/>
    <n v="129.97399999999999"/>
    <n v="38.992199999999997"/>
    <x v="0"/>
  </r>
  <r>
    <s v="EMEA"/>
    <s v="EU-WEST"/>
    <s v="Wells Fargo"/>
    <n v="1099"/>
    <s v="Finance"/>
    <s v="Strategic"/>
    <s v="ContactMatcher"/>
    <s v="OC67QS9PYI"/>
    <n v="1.9410000000000001"/>
    <n v="1"/>
    <n v="0.7"/>
    <n v="-1.294"/>
    <x v="16"/>
    <n v="3.2349999999999999"/>
    <n v="0.97049999999999992"/>
    <x v="2"/>
  </r>
  <r>
    <s v="AMER"/>
    <s v="NAMER"/>
    <s v="Allstate"/>
    <n v="1003"/>
    <s v="Finance"/>
    <s v="SMB"/>
    <s v="FinanceHub"/>
    <s v="O0JS1E90CP"/>
    <n v="283.92"/>
    <n v="5"/>
    <n v="0.2"/>
    <n v="-46.137"/>
    <x v="23"/>
    <n v="330.05700000000002"/>
    <n v="99.017099999999999"/>
    <x v="0"/>
  </r>
  <r>
    <s v="AMER"/>
    <s v="NAMER"/>
    <s v="Coca-Cola"/>
    <n v="1021"/>
    <s v="Consumer Products"/>
    <s v="Strategic"/>
    <s v="ContactMatcher"/>
    <s v="CEFPM3ZWG8"/>
    <n v="7.3120000000000003"/>
    <n v="2"/>
    <n v="0.2"/>
    <n v="2.5592000000000001"/>
    <x v="0"/>
    <n v="4.7527999999999997"/>
    <n v="1.4258399999999998"/>
    <x v="0"/>
  </r>
  <r>
    <s v="AMER"/>
    <s v="NAMER"/>
    <s v="Kroger"/>
    <n v="1057"/>
    <s v="Retail"/>
    <s v="Enterprise"/>
    <s v="Data Smasher"/>
    <s v="FY6LBVHC0V"/>
    <n v="59.97"/>
    <n v="3"/>
    <n v="0"/>
    <n v="13.793100000000001"/>
    <x v="23"/>
    <n v="46.176899999999897"/>
    <n v="13.853069999999969"/>
    <x v="2"/>
  </r>
  <r>
    <s v="AMER"/>
    <s v="NAMER"/>
    <s v="Trafigura Group"/>
    <n v="1100"/>
    <s v="Finance"/>
    <s v="SMB"/>
    <s v="SaaS Connector Pack"/>
    <s v="GYMO0JP99W"/>
    <n v="58.2"/>
    <n v="3"/>
    <n v="0"/>
    <n v="28.518000000000001"/>
    <x v="20"/>
    <n v="29.681999999999999"/>
    <n v="8.9045999999999985"/>
    <x v="1"/>
  </r>
  <r>
    <s v="APJ"/>
    <s v="APAC"/>
    <s v="Carrefour"/>
    <n v="1048"/>
    <s v="Retail"/>
    <s v="SMB"/>
    <s v="Support"/>
    <s v="05GE2QJPMG"/>
    <n v="39.9"/>
    <n v="5"/>
    <n v="0"/>
    <n v="19.95"/>
    <x v="15"/>
    <n v="19.95"/>
    <n v="5.9849999999999994"/>
    <x v="0"/>
  </r>
  <r>
    <s v="AMER"/>
    <s v="LATAM"/>
    <s v="Tyson Foods"/>
    <n v="1088"/>
    <s v="Consumer Products"/>
    <s v="SMB"/>
    <s v="Support"/>
    <s v="BSK3PRNHVP"/>
    <n v="106.232"/>
    <n v="7"/>
    <n v="0.2"/>
    <n v="37.181199999999997"/>
    <x v="14"/>
    <n v="69.050799999999995"/>
    <n v="20.715239999999998"/>
    <x v="1"/>
  </r>
  <r>
    <s v="AMER"/>
    <s v="NAMER"/>
    <s v="Airbus"/>
    <n v="1030"/>
    <s v="Manufacturing"/>
    <s v="SMB"/>
    <s v="Support"/>
    <s v="VJT5597MYB"/>
    <n v="37.44"/>
    <n v="6"/>
    <n v="0"/>
    <n v="16.847999999999999"/>
    <x v="31"/>
    <n v="20.591999999999999"/>
    <n v="6.1775999999999991"/>
    <x v="2"/>
  </r>
  <r>
    <s v="APJ"/>
    <s v="JAPN"/>
    <s v="Daimler"/>
    <n v="1052"/>
    <s v="Transportation"/>
    <s v="Enterprise"/>
    <s v="FinanceHub"/>
    <s v="U567JL1YNI"/>
    <n v="23.68"/>
    <n v="2"/>
    <n v="0.2"/>
    <n v="8.8800000000000008"/>
    <x v="7"/>
    <n v="14.799999999999899"/>
    <n v="4.4399999999999693"/>
    <x v="3"/>
  </r>
  <r>
    <s v="EMEA"/>
    <s v="UKIR"/>
    <s v="Microsoft"/>
    <n v="1066"/>
    <s v="Tech"/>
    <s v="SMB"/>
    <s v="FinanceHub"/>
    <s v="ZPE3KNBMET"/>
    <n v="122.12"/>
    <n v="4"/>
    <n v="0"/>
    <n v="56.175199999999997"/>
    <x v="1"/>
    <n v="65.944800000000001"/>
    <n v="19.783439999999999"/>
    <x v="4"/>
  </r>
  <r>
    <s v="AMER"/>
    <s v="NAMER"/>
    <s v="Petrobras"/>
    <n v="1018"/>
    <s v="Energy"/>
    <s v="Strategic"/>
    <s v="FinanceHub"/>
    <s v="665EBOE33X"/>
    <n v="5.76"/>
    <n v="2"/>
    <n v="0"/>
    <n v="2.6496"/>
    <x v="2"/>
    <n v="3.1103999999999998"/>
    <n v="0.93311999999999995"/>
    <x v="6"/>
  </r>
  <r>
    <s v="APJ"/>
    <s v="APAC"/>
    <s v="Mondelez International"/>
    <n v="1067"/>
    <s v="Consumer Products"/>
    <s v="SMB"/>
    <s v="ContactMatcher"/>
    <s v="JW3JEQKQ69"/>
    <n v="26.55"/>
    <n v="3"/>
    <n v="0"/>
    <n v="13.009499999999999"/>
    <x v="10"/>
    <n v="13.5405"/>
    <n v="4.0621499999999999"/>
    <x v="0"/>
  </r>
  <r>
    <s v="EMEA"/>
    <s v="EU-WEST"/>
    <s v="HonHai Precision Industry"/>
    <n v="1033"/>
    <s v="Tech"/>
    <s v="Enterprise"/>
    <s v="FinanceHub"/>
    <s v="O182K9LDYB"/>
    <n v="479.9"/>
    <n v="5"/>
    <n v="0"/>
    <n v="81.582999999999998"/>
    <x v="7"/>
    <n v="398.31700000000001"/>
    <n v="119.49509999999999"/>
    <x v="1"/>
  </r>
  <r>
    <s v="APJ"/>
    <s v="ANZ"/>
    <s v="Amazon"/>
    <n v="1004"/>
    <s v="Tech"/>
    <s v="SMB"/>
    <s v="Support"/>
    <s v="H2BLU2Q13F"/>
    <n v="12.88"/>
    <n v="1"/>
    <n v="0"/>
    <n v="0.38640000000000002"/>
    <x v="19"/>
    <n v="12.493600000000001"/>
    <n v="3.7480799999999999"/>
    <x v="2"/>
  </r>
  <r>
    <s v="EMEA"/>
    <s v="NOR"/>
    <s v="Costco Wholesale"/>
    <n v="1025"/>
    <s v="Retail"/>
    <s v="SMB"/>
    <s v="ChatBot Plugin"/>
    <s v="LZNYVK68V6"/>
    <n v="13.12"/>
    <n v="5"/>
    <n v="0.2"/>
    <n v="1.476"/>
    <x v="6"/>
    <n v="11.643999999999901"/>
    <n v="3.4931999999999701"/>
    <x v="3"/>
  </r>
  <r>
    <s v="EMEA"/>
    <s v="EU-EAST"/>
    <s v="Banco Santander"/>
    <n v="1101"/>
    <s v="Finance"/>
    <s v="Enterprise"/>
    <s v="ContactMatcher"/>
    <s v="BASRDYY9L8"/>
    <n v="511.84"/>
    <n v="8"/>
    <n v="0"/>
    <n v="240.56479999999999"/>
    <x v="35"/>
    <n v="271.27519999999998"/>
    <n v="81.382559999999998"/>
    <x v="1"/>
  </r>
  <r>
    <s v="EMEA"/>
    <s v="EU-WEST"/>
    <s v="Mondelez International"/>
    <n v="1067"/>
    <s v="Consumer Products"/>
    <s v="SMB"/>
    <s v="Marketing Suite - Gold"/>
    <s v="AONEI7T5WN"/>
    <n v="37.68"/>
    <n v="3"/>
    <n v="0.2"/>
    <n v="2.355"/>
    <x v="15"/>
    <n v="35.325000000000003"/>
    <n v="10.5975"/>
    <x v="0"/>
  </r>
  <r>
    <s v="EMEA"/>
    <s v="EU-EAST"/>
    <s v="Ford Motor"/>
    <n v="1009"/>
    <s v="Manufacturing"/>
    <s v="SMB"/>
    <s v="Marketing Suite - Gold"/>
    <s v="5BVZ1VE11Y"/>
    <n v="636.40800000000002"/>
    <n v="3"/>
    <n v="0.2"/>
    <n v="-15.9102"/>
    <x v="34"/>
    <n v="652.31820000000005"/>
    <n v="195.69546"/>
    <x v="1"/>
  </r>
  <r>
    <s v="AMER"/>
    <s v="LATAM"/>
    <s v="Ford Motor"/>
    <n v="1009"/>
    <s v="Manufacturing"/>
    <s v="Enterprise"/>
    <s v="FinanceHub"/>
    <s v="P19XEIA2K3"/>
    <n v="259.13600000000002"/>
    <n v="4"/>
    <n v="0.2"/>
    <n v="-25.913599999999999"/>
    <x v="39"/>
    <n v="285.0496"/>
    <n v="85.514879999999991"/>
    <x v="1"/>
  </r>
  <r>
    <s v="EMEA"/>
    <s v="UKIR"/>
    <s v="Volkswagen"/>
    <n v="1046"/>
    <s v="Manufacturing"/>
    <s v="Strategic"/>
    <s v="Support"/>
    <s v="EEL0I7KSVN"/>
    <n v="221.92"/>
    <n v="4"/>
    <n v="0"/>
    <n v="106.52160000000001"/>
    <x v="42"/>
    <n v="115.398399999999"/>
    <n v="34.619519999999696"/>
    <x v="0"/>
  </r>
  <r>
    <s v="EMEA"/>
    <s v="EU-WEST"/>
    <s v="Pfizer"/>
    <n v="1074"/>
    <s v="Healthcare"/>
    <s v="SMB"/>
    <s v="Support"/>
    <s v="QSXYHCWU7Y"/>
    <n v="15.552"/>
    <n v="3"/>
    <n v="0.2"/>
    <n v="5.4432"/>
    <x v="30"/>
    <n v="10.108799999999899"/>
    <n v="3.0326399999999696"/>
    <x v="5"/>
  </r>
  <r>
    <s v="APJ"/>
    <s v="JAPN"/>
    <s v="Ford Motor"/>
    <n v="1009"/>
    <s v="Manufacturing"/>
    <s v="Strategic"/>
    <s v="ContactMatcher"/>
    <s v="S9Y8YK7G3A"/>
    <n v="0.876"/>
    <n v="1"/>
    <n v="0.8"/>
    <n v="-1.4016"/>
    <x v="30"/>
    <n v="2.2776000000000001"/>
    <n v="0.68328"/>
    <x v="1"/>
  </r>
  <r>
    <s v="AMER"/>
    <s v="NAMER"/>
    <s v="Comcast"/>
    <n v="1022"/>
    <s v="Communications"/>
    <s v="SMB"/>
    <s v="Support"/>
    <s v="YL5I9NFE5H"/>
    <n v="19.98"/>
    <n v="1"/>
    <n v="0"/>
    <n v="9.3905999999999992"/>
    <x v="2"/>
    <n v="10.589399999999999"/>
    <n v="3.1768199999999998"/>
    <x v="1"/>
  </r>
  <r>
    <s v="EMEA"/>
    <s v="UKIR"/>
    <s v="American Express"/>
    <n v="1005"/>
    <s v="Finance"/>
    <s v="SMB"/>
    <s v="ContactMatcher"/>
    <s v="FHXUFCBEE8"/>
    <n v="209.67"/>
    <n v="1"/>
    <n v="0.4"/>
    <n v="-13.978"/>
    <x v="2"/>
    <n v="223.648"/>
    <n v="67.094399999999993"/>
    <x v="1"/>
  </r>
  <r>
    <s v="AMER"/>
    <s v="NAMER"/>
    <s v="Allianz"/>
    <n v="1080"/>
    <s v="Finance"/>
    <s v="SMB"/>
    <s v="Support"/>
    <s v="MF8EJJ5DXH"/>
    <n v="159.88"/>
    <n v="7"/>
    <n v="0"/>
    <n v="73.544799999999995"/>
    <x v="21"/>
    <n v="86.3352"/>
    <n v="25.900559999999999"/>
    <x v="1"/>
  </r>
  <r>
    <s v="AMER"/>
    <s v="NAMER"/>
    <s v="Chevron"/>
    <n v="1017"/>
    <s v="Energy"/>
    <s v="Strategic"/>
    <s v="Support"/>
    <s v="9IW8GKMPPY"/>
    <n v="5.28"/>
    <n v="1"/>
    <n v="0"/>
    <n v="2.3759999999999999"/>
    <x v="4"/>
    <n v="2.9039999999999999"/>
    <n v="0.87119999999999997"/>
    <x v="0"/>
  </r>
  <r>
    <s v="EMEA"/>
    <s v="EU-WEST"/>
    <s v="Amazon"/>
    <n v="1004"/>
    <s v="Tech"/>
    <s v="SMB"/>
    <s v="ContactMatcher"/>
    <s v="QW8WF6CAXG"/>
    <n v="2.8079999999999998"/>
    <n v="3"/>
    <n v="0.7"/>
    <n v="-1.9656"/>
    <x v="44"/>
    <n v="4.7736000000000001"/>
    <n v="1.43208"/>
    <x v="2"/>
  </r>
  <r>
    <s v="AMER"/>
    <s v="NAMER"/>
    <s v="Royal Dutch Shell"/>
    <n v="1031"/>
    <s v="Energy"/>
    <s v="Strategic"/>
    <s v="FinanceHub"/>
    <s v="65AOKJAH3H"/>
    <n v="215.976"/>
    <n v="3"/>
    <n v="0.2"/>
    <n v="-2.6997"/>
    <x v="23"/>
    <n v="218.67570000000001"/>
    <n v="65.602710000000002"/>
    <x v="2"/>
  </r>
  <r>
    <s v="AMER"/>
    <s v="LATAM"/>
    <s v="Lukoil"/>
    <n v="1044"/>
    <s v="Energy"/>
    <s v="Enterprise"/>
    <s v="Marketing Suite"/>
    <s v="0GBEPYY7VU"/>
    <n v="241.96"/>
    <n v="2"/>
    <n v="0"/>
    <n v="41.133200000000002"/>
    <x v="15"/>
    <n v="200.82679999999999"/>
    <n v="60.248039999999996"/>
    <x v="0"/>
  </r>
  <r>
    <s v="EMEA"/>
    <s v="EU-WEST"/>
    <s v="Lukoil"/>
    <n v="1044"/>
    <s v="Energy"/>
    <s v="Enterprise"/>
    <s v="SaaS Connector Pack - Gold"/>
    <s v="PH20J28NLA"/>
    <n v="104.68"/>
    <n v="5"/>
    <n v="0.2"/>
    <n v="35.329500000000003"/>
    <x v="22"/>
    <n v="69.350499999999997"/>
    <n v="20.805149999999998"/>
    <x v="0"/>
  </r>
  <r>
    <s v="EMEA"/>
    <s v="EU-WEST"/>
    <s v="Morgan Stanley"/>
    <n v="1068"/>
    <s v="Finance"/>
    <s v="SMB"/>
    <s v="Data Smasher"/>
    <s v="KXSBHIRV7V"/>
    <n v="86.376000000000005"/>
    <n v="3"/>
    <n v="0.2"/>
    <n v="1.0797000000000001"/>
    <x v="3"/>
    <n v="85.296300000000002"/>
    <n v="25.588889999999999"/>
    <x v="2"/>
  </r>
  <r>
    <s v="EMEA"/>
    <s v="EU-WEST"/>
    <s v="Huawei"/>
    <n v="1086"/>
    <s v="Tech"/>
    <s v="Enterprise"/>
    <s v="SaaS Connector Pack"/>
    <s v="IL7G3HW85Q"/>
    <n v="64.944000000000003"/>
    <n v="3"/>
    <n v="0.2"/>
    <n v="6.4943999999999997"/>
    <x v="2"/>
    <n v="58.449599999999997"/>
    <n v="17.534879999999998"/>
    <x v="2"/>
  </r>
  <r>
    <s v="EMEA"/>
    <s v="EU-EAST"/>
    <s v="Verizon Communications"/>
    <n v="1094"/>
    <s v="Communications"/>
    <s v="Strategic"/>
    <s v="OneView"/>
    <s v="TT2UB8E21Y"/>
    <n v="33.28"/>
    <n v="4"/>
    <n v="0"/>
    <n v="9.3184000000000005"/>
    <x v="8"/>
    <n v="23.961600000000001"/>
    <n v="7.1884800000000002"/>
    <x v="0"/>
  </r>
  <r>
    <s v="EMEA"/>
    <s v="UKIR"/>
    <s v="Prudential Financial"/>
    <n v="1078"/>
    <s v="Finance"/>
    <s v="SMB"/>
    <s v="Support"/>
    <s v="SWZYXPA9MI"/>
    <n v="19.649999999999999"/>
    <n v="3"/>
    <n v="0"/>
    <n v="9.0389999999999997"/>
    <x v="6"/>
    <n v="10.610999999999899"/>
    <n v="3.1832999999999698"/>
    <x v="2"/>
  </r>
  <r>
    <s v="EMEA"/>
    <s v="EU-WEST"/>
    <s v="ConocoPhillips"/>
    <n v="1024"/>
    <s v="Energy"/>
    <s v="SMB"/>
    <s v="ContactMatcher"/>
    <s v="GBFD3M3TTT"/>
    <n v="152.99100000000001"/>
    <n v="3"/>
    <n v="0.7"/>
    <n v="-122.39279999999999"/>
    <x v="6"/>
    <n v="275.38380000000001"/>
    <n v="82.615139999999997"/>
    <x v="2"/>
  </r>
  <r>
    <s v="APJ"/>
    <s v="JAPN"/>
    <s v="Cisco Systems"/>
    <n v="1019"/>
    <s v="Tech"/>
    <s v="SMB"/>
    <s v="SaaS Connector Pack"/>
    <s v="5X3GDDS2JH"/>
    <n v="14.76"/>
    <n v="5"/>
    <n v="0.6"/>
    <n v="-11.439"/>
    <x v="14"/>
    <n v="26.198999999999899"/>
    <n v="7.859699999999969"/>
    <x v="1"/>
  </r>
  <r>
    <s v="EMEA"/>
    <s v="UKIR"/>
    <s v="Daimler"/>
    <n v="1052"/>
    <s v="Transportation"/>
    <s v="SMB"/>
    <s v="Support"/>
    <s v="467N74XWGE"/>
    <n v="146.82"/>
    <n v="3"/>
    <n v="0"/>
    <n v="73.41"/>
    <x v="23"/>
    <n v="73.41"/>
    <n v="22.023"/>
    <x v="3"/>
  </r>
  <r>
    <s v="EMEA"/>
    <s v="UKIR"/>
    <s v="Costco Wholesale"/>
    <n v="1025"/>
    <s v="Retail"/>
    <s v="Strategic"/>
    <s v="ContactMatcher"/>
    <s v="CYO9ZQS0Z7"/>
    <n v="149.54400000000001"/>
    <n v="9"/>
    <n v="0.2"/>
    <n v="50.4711"/>
    <x v="3"/>
    <n v="99.072900000000004"/>
    <n v="29.721869999999999"/>
    <x v="3"/>
  </r>
  <r>
    <s v="EMEA"/>
    <s v="EU-WEST"/>
    <s v="AT&amp;T"/>
    <n v="1010"/>
    <s v="Communications"/>
    <s v="Strategic"/>
    <s v="Support"/>
    <s v="BDBN5XQDCN"/>
    <n v="30.48"/>
    <n v="6"/>
    <n v="0.2"/>
    <n v="9.9060000000000006"/>
    <x v="21"/>
    <n v="20.573999999999899"/>
    <n v="6.172199999999969"/>
    <x v="1"/>
  </r>
  <r>
    <s v="EMEA"/>
    <s v="EU-WEST"/>
    <s v="Allianz"/>
    <n v="1080"/>
    <s v="Finance"/>
    <s v="Strategic"/>
    <s v="FinanceHub"/>
    <s v="SDMN5QYXN5"/>
    <n v="422.05799999999999"/>
    <n v="3"/>
    <n v="0.3"/>
    <n v="-18.088200000000001"/>
    <x v="1"/>
    <n v="440.14620000000002"/>
    <n v="132.04386"/>
    <x v="1"/>
  </r>
  <r>
    <s v="AMER"/>
    <s v="NAMER"/>
    <s v="ConocoPhillips"/>
    <n v="1024"/>
    <s v="Energy"/>
    <s v="SMB"/>
    <s v="SaaS Connector Pack"/>
    <s v="W5U8IY01WW"/>
    <n v="43.31"/>
    <n v="1"/>
    <n v="0"/>
    <n v="4.3310000000000004"/>
    <x v="20"/>
    <n v="38.978999999999999"/>
    <n v="11.6937"/>
    <x v="2"/>
  </r>
  <r>
    <s v="EMEA"/>
    <s v="UKIR"/>
    <s v="Verizon Communications"/>
    <n v="1094"/>
    <s v="Communications"/>
    <s v="SMB"/>
    <s v="Site Analytics"/>
    <s v="IXOWT3CNE1"/>
    <n v="84.95"/>
    <n v="5"/>
    <n v="0"/>
    <n v="22.087"/>
    <x v="4"/>
    <n v="62.863"/>
    <n v="18.858899999999998"/>
    <x v="0"/>
  </r>
  <r>
    <s v="APJ"/>
    <s v="JAPN"/>
    <s v="China National Petroleum"/>
    <n v="1023"/>
    <s v="Energy"/>
    <s v="SMB"/>
    <s v="FinanceHub"/>
    <s v="GLZF1XRD2X"/>
    <n v="233.05799999999999"/>
    <n v="3"/>
    <n v="0.3"/>
    <n v="-53.270400000000002"/>
    <x v="23"/>
    <n v="286.32839999999999"/>
    <n v="85.898519999999991"/>
    <x v="7"/>
  </r>
  <r>
    <s v="EMEA"/>
    <s v="EU-WEST"/>
    <s v="AT&amp;T"/>
    <n v="1010"/>
    <s v="Communications"/>
    <s v="SMB"/>
    <s v="Data Smasher"/>
    <s v="EPJ1ED98DY"/>
    <n v="111.79"/>
    <n v="7"/>
    <n v="0"/>
    <n v="43.598100000000002"/>
    <x v="7"/>
    <n v="68.191900000000004"/>
    <n v="20.45757"/>
    <x v="1"/>
  </r>
  <r>
    <s v="APJ"/>
    <s v="APAC"/>
    <s v="Alphabet"/>
    <n v="1053"/>
    <s v="Tech"/>
    <s v="SMB"/>
    <s v="Support"/>
    <s v="LMOGVCLEIN"/>
    <n v="14.94"/>
    <n v="3"/>
    <n v="0"/>
    <n v="7.0217999999999998"/>
    <x v="6"/>
    <n v="7.9181999999999997"/>
    <n v="2.3754599999999999"/>
    <x v="5"/>
  </r>
  <r>
    <s v="EMEA"/>
    <s v="UKIR"/>
    <s v="AmerisourceBergen"/>
    <n v="1007"/>
    <s v="Healthcare"/>
    <s v="Strategic"/>
    <s v="ContactMatcher"/>
    <s v="I9NBABP5GP"/>
    <n v="14.16"/>
    <n v="2"/>
    <n v="0.2"/>
    <n v="5.133"/>
    <x v="16"/>
    <n v="9.0269999999999992"/>
    <n v="2.7080999999999995"/>
    <x v="0"/>
  </r>
  <r>
    <s v="APJ"/>
    <s v="JAPN"/>
    <s v="Cisco Systems"/>
    <n v="1019"/>
    <s v="Tech"/>
    <s v="Enterprise"/>
    <s v="SaaS Connector Pack"/>
    <s v="XYZG2HRSCO"/>
    <n v="22.608000000000001"/>
    <n v="3"/>
    <n v="0.6"/>
    <n v="-10.1736"/>
    <x v="35"/>
    <n v="32.781599999999997"/>
    <n v="9.8344799999999992"/>
    <x v="1"/>
  </r>
  <r>
    <s v="AMER"/>
    <s v="NAMER"/>
    <s v="Coca-Cola"/>
    <n v="1021"/>
    <s v="Consumer Products"/>
    <s v="SMB"/>
    <s v="Storage"/>
    <s v="R7IC45YVMY"/>
    <n v="21.48"/>
    <n v="6"/>
    <n v="0"/>
    <n v="10.74"/>
    <x v="16"/>
    <n v="10.74"/>
    <n v="3.222"/>
    <x v="0"/>
  </r>
  <r>
    <s v="EMEA"/>
    <s v="EU-WEST"/>
    <s v="UnitedHealth Group"/>
    <n v="1092"/>
    <s v="Healthcare"/>
    <s v="SMB"/>
    <s v="Marketing Suite - Gold"/>
    <s v="XXFMEWLWJD"/>
    <n v="501.81"/>
    <n v="3"/>
    <n v="0"/>
    <n v="0"/>
    <x v="3"/>
    <n v="501.81"/>
    <n v="150.54300000000001"/>
    <x v="0"/>
  </r>
  <r>
    <s v="EMEA"/>
    <s v="EU-WEST"/>
    <s v="HonHai Precision Industry"/>
    <n v="1033"/>
    <s v="Tech"/>
    <s v="Enterprise"/>
    <s v="ChatBot Plugin"/>
    <s v="D9S7G8IPAO"/>
    <n v="17.856000000000002"/>
    <n v="4"/>
    <n v="0.2"/>
    <n v="2.0087999999999999"/>
    <x v="13"/>
    <n v="15.847200000000001"/>
    <n v="4.7541599999999997"/>
    <x v="1"/>
  </r>
  <r>
    <s v="APJ"/>
    <s v="ANZ"/>
    <s v="Boeing"/>
    <n v="1014"/>
    <s v="Manufacturing"/>
    <s v="SMB"/>
    <s v="ContactMatcher"/>
    <s v="Y9NX7H70A2"/>
    <n v="8.8079999999999998"/>
    <n v="3"/>
    <n v="0.8"/>
    <n v="-14.973599999999999"/>
    <x v="21"/>
    <n v="23.781599999999901"/>
    <n v="7.1344799999999706"/>
    <x v="2"/>
  </r>
  <r>
    <s v="AMER"/>
    <s v="LATAM"/>
    <s v="Cigna"/>
    <n v="1038"/>
    <s v="Healthcare"/>
    <s v="SMB"/>
    <s v="SaaS Connector Pack"/>
    <s v="LYJWFDSTHR"/>
    <n v="79.384"/>
    <n v="1"/>
    <n v="0.2"/>
    <n v="29.768999999999998"/>
    <x v="35"/>
    <n v="49.615000000000002"/>
    <n v="14.884499999999999"/>
    <x v="3"/>
  </r>
  <r>
    <s v="AMER"/>
    <s v="NAMER"/>
    <s v="Airbus"/>
    <n v="1030"/>
    <s v="Manufacturing"/>
    <s v="Enterprise"/>
    <s v="ChatBot Plugin"/>
    <s v="UMNJE0DUDT"/>
    <n v="34.58"/>
    <n v="1"/>
    <n v="0"/>
    <n v="10.0282"/>
    <x v="12"/>
    <n v="24.5518"/>
    <n v="7.3655399999999993"/>
    <x v="2"/>
  </r>
  <r>
    <s v="AMER"/>
    <s v="NAMER"/>
    <s v="Allstate"/>
    <n v="1003"/>
    <s v="Finance"/>
    <s v="Enterprise"/>
    <s v="Support"/>
    <s v="HD497ASFIB"/>
    <n v="314.55"/>
    <n v="3"/>
    <n v="0"/>
    <n v="150.98400000000001"/>
    <x v="42"/>
    <n v="163.566"/>
    <n v="49.069800000000001"/>
    <x v="0"/>
  </r>
  <r>
    <s v="APJ"/>
    <s v="JAPN"/>
    <s v="AmerisourceBergen"/>
    <n v="1007"/>
    <s v="Healthcare"/>
    <s v="SMB"/>
    <s v="Data Smasher"/>
    <s v="O4HPCHJ6V5"/>
    <n v="191.976"/>
    <n v="3"/>
    <n v="0.2"/>
    <n v="23.997"/>
    <x v="32"/>
    <n v="167.97899999999899"/>
    <n v="50.393699999999697"/>
    <x v="0"/>
  </r>
  <r>
    <s v="AMER"/>
    <s v="LATAM"/>
    <s v="Mondelez International"/>
    <n v="1067"/>
    <s v="Consumer Products"/>
    <s v="SMB"/>
    <s v="ChatBot Plugin"/>
    <s v="E6BITP0OPD"/>
    <n v="14.016"/>
    <n v="3"/>
    <n v="0.2"/>
    <n v="1.752"/>
    <x v="44"/>
    <n v="12.263999999999999"/>
    <n v="3.6791999999999998"/>
    <x v="0"/>
  </r>
  <r>
    <s v="APJ"/>
    <s v="JAPN"/>
    <s v="Pemex"/>
    <n v="1058"/>
    <s v="Energy"/>
    <s v="Strategic"/>
    <s v="FinanceHub"/>
    <s v="BTFHALG28V"/>
    <n v="305.31200000000001"/>
    <n v="2"/>
    <n v="0.3"/>
    <n v="-8.7232000000000003"/>
    <x v="23"/>
    <n v="314.03519999999997"/>
    <n v="94.210559999999987"/>
    <x v="2"/>
  </r>
  <r>
    <s v="AMER"/>
    <s v="NAMER"/>
    <s v="Allianz"/>
    <n v="1080"/>
    <s v="Finance"/>
    <s v="SMB"/>
    <s v="ContactMatcher"/>
    <s v="W99OW2Q7UT"/>
    <n v="19.751999999999999"/>
    <n v="3"/>
    <n v="0.2"/>
    <n v="6.9131999999999998"/>
    <x v="9"/>
    <n v="12.8387999999999"/>
    <n v="3.8516399999999695"/>
    <x v="1"/>
  </r>
  <r>
    <s v="APJ"/>
    <s v="JAPN"/>
    <s v="Prudential Financial"/>
    <n v="1078"/>
    <s v="Finance"/>
    <s v="Enterprise"/>
    <s v="ContactMatcher"/>
    <s v="ZZYPG83FN9"/>
    <n v="9.2639999999999993"/>
    <n v="3"/>
    <n v="0.8"/>
    <n v="-13.896000000000001"/>
    <x v="16"/>
    <n v="23.16"/>
    <n v="6.9479999999999995"/>
    <x v="2"/>
  </r>
  <r>
    <s v="APJ"/>
    <s v="JAPN"/>
    <s v="Wells Fargo"/>
    <n v="1099"/>
    <s v="Finance"/>
    <s v="Strategic"/>
    <s v="Marketing Suite - Gold"/>
    <s v="H3CNF1TBWL"/>
    <n v="61.792000000000002"/>
    <n v="4"/>
    <n v="0.2"/>
    <n v="6.1791999999999998"/>
    <x v="38"/>
    <n v="55.6128"/>
    <n v="16.68384"/>
    <x v="2"/>
  </r>
  <r>
    <s v="EMEA"/>
    <s v="MEA"/>
    <s v="J.P. Morgan Chase &amp; Co."/>
    <n v="1054"/>
    <s v="Finance"/>
    <s v="Enterprise"/>
    <s v="Support"/>
    <s v="OH4JWZNMP6"/>
    <n v="45.68"/>
    <n v="2"/>
    <n v="0"/>
    <n v="21.012799999999999"/>
    <x v="32"/>
    <n v="24.667200000000001"/>
    <n v="7.4001599999999996"/>
    <x v="5"/>
  </r>
  <r>
    <s v="EMEA"/>
    <s v="UKIR"/>
    <s v="UnitedHealth Group"/>
    <n v="1092"/>
    <s v="Healthcare"/>
    <s v="SMB"/>
    <s v="ContactMatcher"/>
    <s v="R2TO5SYGXS"/>
    <n v="85.231999999999999"/>
    <n v="7"/>
    <n v="0.2"/>
    <n v="30.896599999999999"/>
    <x v="35"/>
    <n v="54.3354"/>
    <n v="16.300619999999999"/>
    <x v="0"/>
  </r>
  <r>
    <s v="AMER"/>
    <s v="NAMER"/>
    <s v="Samsung Electronics"/>
    <n v="1015"/>
    <s v="Tech"/>
    <s v="Strategic"/>
    <s v="ContactMatcher"/>
    <s v="MSGGHC4FG3"/>
    <n v="54.896000000000001"/>
    <n v="2"/>
    <n v="0.2"/>
    <n v="18.5274"/>
    <x v="43"/>
    <n v="36.368600000000001"/>
    <n v="10.91058"/>
    <x v="1"/>
  </r>
  <r>
    <s v="EMEA"/>
    <s v="EU-WEST"/>
    <s v="ConocoPhillips"/>
    <n v="1024"/>
    <s v="Energy"/>
    <s v="SMB"/>
    <s v="Data Smasher"/>
    <s v="WS1GWG4V5S"/>
    <n v="29"/>
    <n v="2"/>
    <n v="0"/>
    <n v="7.25"/>
    <x v="16"/>
    <n v="21.75"/>
    <n v="6.5249999999999995"/>
    <x v="2"/>
  </r>
  <r>
    <s v="APJ"/>
    <s v="IND"/>
    <s v="Allianz"/>
    <n v="1080"/>
    <s v="Finance"/>
    <s v="SMB"/>
    <s v="SaaS Connector Pack - Gold"/>
    <s v="OXYWODJ2JC"/>
    <n v="70.08"/>
    <n v="6"/>
    <n v="0"/>
    <n v="35.04"/>
    <x v="43"/>
    <n v="35.04"/>
    <n v="10.511999999999999"/>
    <x v="1"/>
  </r>
  <r>
    <s v="AMER"/>
    <s v="NAMER"/>
    <s v="Ford Motor"/>
    <n v="1009"/>
    <s v="Manufacturing"/>
    <s v="SMB"/>
    <s v="OneView"/>
    <s v="YECZV05BLS"/>
    <n v="60.81"/>
    <n v="3"/>
    <n v="0"/>
    <n v="17.026800000000001"/>
    <x v="1"/>
    <n v="43.783200000000001"/>
    <n v="13.13496"/>
    <x v="1"/>
  </r>
  <r>
    <s v="AMER"/>
    <s v="NAMER"/>
    <s v="AT&amp;T"/>
    <n v="1010"/>
    <s v="Communications"/>
    <s v="SMB"/>
    <s v="ContactMatcher"/>
    <s v="2L2OERLS0X"/>
    <n v="153.55199999999999"/>
    <n v="3"/>
    <n v="0.2"/>
    <n v="51.823799999999999"/>
    <x v="5"/>
    <n v="101.72819999999901"/>
    <n v="30.518459999999699"/>
    <x v="1"/>
  </r>
  <r>
    <s v="EMEA"/>
    <s v="MEA"/>
    <s v="Walgreens"/>
    <n v="1095"/>
    <s v="Retail"/>
    <s v="SMB"/>
    <s v="ChatBot Plugin"/>
    <s v="U5BE1T1NFT"/>
    <n v="4.7039999999999997"/>
    <n v="2"/>
    <n v="0.2"/>
    <n v="0.41160000000000002"/>
    <x v="5"/>
    <n v="4.2923999999999998"/>
    <n v="1.28772"/>
    <x v="0"/>
  </r>
  <r>
    <s v="EMEA"/>
    <s v="EU-WEST"/>
    <s v="Carrefour"/>
    <n v="1048"/>
    <s v="Retail"/>
    <s v="SMB"/>
    <s v="ChatBot Plugin"/>
    <s v="834AKMD76Q"/>
    <n v="14.67"/>
    <n v="3"/>
    <n v="0"/>
    <n v="3.9609000000000001"/>
    <x v="7"/>
    <n v="10.709099999999999"/>
    <n v="3.2127299999999996"/>
    <x v="0"/>
  </r>
  <r>
    <s v="EMEA"/>
    <s v="EU-WEST"/>
    <s v="Banco Santander"/>
    <n v="1101"/>
    <s v="Finance"/>
    <s v="SMB"/>
    <s v="Support"/>
    <s v="JJ16G70ZB4"/>
    <n v="15.552"/>
    <n v="3"/>
    <n v="0.2"/>
    <n v="5.4432"/>
    <x v="29"/>
    <n v="10.108799999999899"/>
    <n v="3.0326399999999696"/>
    <x v="1"/>
  </r>
  <r>
    <s v="EMEA"/>
    <s v="MEA"/>
    <s v="Oracle"/>
    <n v="1072"/>
    <s v="Tech"/>
    <s v="SMB"/>
    <s v="SaaS Connector Pack"/>
    <s v="XSPXNOBIS7"/>
    <n v="22.2"/>
    <n v="6"/>
    <n v="0"/>
    <n v="9.1020000000000003"/>
    <x v="3"/>
    <n v="13.0979999999999"/>
    <n v="3.9293999999999696"/>
    <x v="6"/>
  </r>
  <r>
    <s v="AMER"/>
    <s v="NAMER"/>
    <s v="Citigroup"/>
    <n v="1020"/>
    <s v="Finance"/>
    <s v="Enterprise"/>
    <s v="ContactMatcher"/>
    <s v="O18BETJCCH"/>
    <n v="6.0960000000000001"/>
    <n v="2"/>
    <n v="0.2"/>
    <n v="2.1335999999999999"/>
    <x v="11"/>
    <n v="3.9624000000000001"/>
    <n v="1.18872"/>
    <x v="3"/>
  </r>
  <r>
    <s v="EMEA"/>
    <s v="EU-WEST"/>
    <s v="Aetna"/>
    <n v="1002"/>
    <s v="Healthcare"/>
    <s v="SMB"/>
    <s v="SaaS Connector Pack"/>
    <s v="8BDLM7M639"/>
    <n v="20.103999999999999"/>
    <n v="1"/>
    <n v="0.2"/>
    <n v="1.7591000000000001"/>
    <x v="40"/>
    <n v="18.344899999999999"/>
    <n v="5.5034699999999992"/>
    <x v="1"/>
  </r>
  <r>
    <s v="EMEA"/>
    <s v="MEA"/>
    <s v="Airbus"/>
    <n v="1030"/>
    <s v="Manufacturing"/>
    <s v="Enterprise"/>
    <s v="ChatBot Plugin"/>
    <s v="OUPDW4J3S2"/>
    <n v="67.56"/>
    <n v="3"/>
    <n v="0.2"/>
    <n v="8.4450000000000003"/>
    <x v="21"/>
    <n v="59.115000000000002"/>
    <n v="17.734500000000001"/>
    <x v="2"/>
  </r>
  <r>
    <s v="APJ"/>
    <s v="ANZ"/>
    <s v="Exxon Mobil"/>
    <n v="1034"/>
    <s v="Energy"/>
    <s v="Enterprise"/>
    <s v="ContactMatcher"/>
    <s v="P8W6TTYRY2"/>
    <n v="29.931999999999999"/>
    <n v="7"/>
    <n v="0.8"/>
    <n v="-46.394599999999997"/>
    <x v="39"/>
    <n v="76.326599999999999"/>
    <n v="22.89798"/>
    <x v="2"/>
  </r>
  <r>
    <s v="EMEA"/>
    <s v="UKIR"/>
    <s v="Walgreens"/>
    <n v="1095"/>
    <s v="Retail"/>
    <s v="Enterprise"/>
    <s v="ChatBot Plugin"/>
    <s v="G5FGS2HTAZ"/>
    <n v="16.52"/>
    <n v="4"/>
    <n v="0"/>
    <n v="7.5991999999999997"/>
    <x v="37"/>
    <n v="8.9207999999999998"/>
    <n v="2.67624"/>
    <x v="0"/>
  </r>
  <r>
    <s v="EMEA"/>
    <s v="MEA"/>
    <s v="Panasonic"/>
    <n v="1091"/>
    <s v="Tech"/>
    <s v="SMB"/>
    <s v="Site Analytics"/>
    <s v="4CD95296HK"/>
    <n v="832.93"/>
    <n v="7"/>
    <n v="0"/>
    <n v="233.22040000000001"/>
    <x v="7"/>
    <n v="599.709599999999"/>
    <n v="179.91287999999969"/>
    <x v="0"/>
  </r>
  <r>
    <s v="AMER"/>
    <s v="LATAM"/>
    <s v="Itochu"/>
    <n v="1032"/>
    <s v="Finance"/>
    <s v="Strategic"/>
    <s v="OneView"/>
    <s v="T1WX3Y74OP"/>
    <n v="167.292"/>
    <n v="6"/>
    <n v="0.1"/>
    <n v="29.7408"/>
    <x v="0"/>
    <n v="137.55119999999999"/>
    <n v="41.265359999999994"/>
    <x v="0"/>
  </r>
  <r>
    <s v="EMEA"/>
    <s v="UKIR"/>
    <s v="Ford Motor"/>
    <n v="1009"/>
    <s v="Manufacturing"/>
    <s v="SMB"/>
    <s v="SaaS Connector Pack"/>
    <s v="SPPH8US3ZK"/>
    <n v="27.42"/>
    <n v="1"/>
    <n v="0"/>
    <n v="11.2422"/>
    <x v="23"/>
    <n v="16.177800000000001"/>
    <n v="4.8533400000000002"/>
    <x v="1"/>
  </r>
  <r>
    <s v="AMER"/>
    <s v="NAMER"/>
    <s v="AmerisourceBergen"/>
    <n v="1007"/>
    <s v="Healthcare"/>
    <s v="SMB"/>
    <s v="ContactMatcher"/>
    <s v="F8W0MIDGC3"/>
    <n v="1.44"/>
    <n v="1"/>
    <n v="0.2"/>
    <n v="0.504"/>
    <x v="13"/>
    <n v="0.93599999999999905"/>
    <n v="0.28079999999999972"/>
    <x v="0"/>
  </r>
  <r>
    <s v="EMEA"/>
    <s v="EU-WEST"/>
    <s v="Valero Energy"/>
    <n v="1093"/>
    <s v="Energy"/>
    <s v="Strategic"/>
    <s v="ChatBot Plugin"/>
    <s v="29QKT0CQOG"/>
    <n v="2.8159999999999998"/>
    <n v="2"/>
    <n v="0.2"/>
    <n v="0.98560000000000003"/>
    <x v="30"/>
    <n v="1.83039999999999"/>
    <n v="0.54911999999999694"/>
    <x v="1"/>
  </r>
  <r>
    <s v="AMER"/>
    <s v="NAMER"/>
    <s v="Bank of America Corp."/>
    <n v="1011"/>
    <s v="Finance"/>
    <s v="Strategic"/>
    <s v="ContactMatcher"/>
    <s v="KQD0GQSXT2"/>
    <n v="9.984"/>
    <n v="4"/>
    <n v="0.2"/>
    <n v="3.6192000000000002"/>
    <x v="10"/>
    <n v="6.3647999999999998"/>
    <n v="1.9094399999999998"/>
    <x v="6"/>
  </r>
  <r>
    <s v="AMER"/>
    <s v="LATAM"/>
    <s v="PepsiCo"/>
    <n v="1073"/>
    <s v="Consumer Products"/>
    <s v="SMB"/>
    <s v="Site Analytics"/>
    <s v="QCK58SXW5S"/>
    <n v="485.94"/>
    <n v="2"/>
    <n v="0.4"/>
    <n v="-89.088999999999999"/>
    <x v="14"/>
    <n v="575.029"/>
    <n v="172.5087"/>
    <x v="1"/>
  </r>
  <r>
    <s v="EMEA"/>
    <s v="EU-WEST"/>
    <s v="Carrefour"/>
    <n v="1048"/>
    <s v="Retail"/>
    <s v="Strategic"/>
    <s v="Support"/>
    <s v="TC706G81TW"/>
    <n v="54.816000000000003"/>
    <n v="3"/>
    <n v="0.2"/>
    <n v="17.815200000000001"/>
    <x v="43"/>
    <n v="37.000799999999998"/>
    <n v="11.100239999999999"/>
    <x v="0"/>
  </r>
  <r>
    <s v="EMEA"/>
    <s v="EU-EAST"/>
    <s v="Aviva"/>
    <n v="1006"/>
    <s v="Finance"/>
    <s v="SMB"/>
    <s v="Marketing Suite"/>
    <s v="O5N0F3UKF5"/>
    <n v="72.293999999999997"/>
    <n v="1"/>
    <n v="0.7"/>
    <n v="-98.8018"/>
    <x v="17"/>
    <n v="171.0958"/>
    <n v="51.328739999999996"/>
    <x v="2"/>
  </r>
  <r>
    <s v="APJ"/>
    <s v="JAPN"/>
    <s v="Intel"/>
    <n v="1051"/>
    <s v="Tech"/>
    <s v="Strategic"/>
    <s v="Storage"/>
    <s v="BK0V36N1TR"/>
    <n v="2.8959999999999999"/>
    <n v="2"/>
    <n v="0.2"/>
    <n v="0.47060000000000002"/>
    <x v="10"/>
    <n v="2.4253999999999998"/>
    <n v="0.72761999999999993"/>
    <x v="1"/>
  </r>
  <r>
    <s v="EMEA"/>
    <s v="UKIR"/>
    <s v="Intel"/>
    <n v="1051"/>
    <s v="Tech"/>
    <s v="SMB"/>
    <s v="ContactMatcher"/>
    <s v="F2QP2FLG9V"/>
    <n v="330.58800000000002"/>
    <n v="1"/>
    <n v="0.4"/>
    <n v="-115.7058"/>
    <x v="32"/>
    <n v="446.29379999999998"/>
    <n v="133.88813999999999"/>
    <x v="1"/>
  </r>
  <r>
    <s v="AMER"/>
    <s v="NAMER"/>
    <s v="Chevron"/>
    <n v="1017"/>
    <s v="Energy"/>
    <s v="SMB"/>
    <s v="ContactMatcher"/>
    <s v="6451GF7VD8"/>
    <n v="673.56799999999998"/>
    <n v="2"/>
    <n v="0.2"/>
    <n v="252.58799999999999"/>
    <x v="34"/>
    <n v="420.98"/>
    <n v="126.294"/>
    <x v="0"/>
  </r>
  <r>
    <s v="APJ"/>
    <s v="IND"/>
    <s v="Trafigura Group"/>
    <n v="1100"/>
    <s v="Finance"/>
    <s v="SMB"/>
    <s v="SaaS Connector Pack"/>
    <s v="KSAPZ00BQR"/>
    <n v="526.45000000000005"/>
    <n v="5"/>
    <n v="0"/>
    <n v="31.587"/>
    <x v="27"/>
    <n v="494.863"/>
    <n v="148.4589"/>
    <x v="1"/>
  </r>
  <r>
    <s v="APJ"/>
    <s v="ANZ"/>
    <s v="Mondelez International"/>
    <n v="1067"/>
    <s v="Consumer Products"/>
    <s v="SMB"/>
    <s v="Marketing Suite - Gold"/>
    <s v="HPY9Q3XF1T"/>
    <n v="228.92"/>
    <n v="5"/>
    <n v="0.2"/>
    <n v="14.307499999999999"/>
    <x v="10"/>
    <n v="214.61249999999899"/>
    <n v="64.383749999999694"/>
    <x v="0"/>
  </r>
  <r>
    <s v="EMEA"/>
    <s v="EU-WEST"/>
    <s v="Bank of America Corp."/>
    <n v="1011"/>
    <s v="Finance"/>
    <s v="SMB"/>
    <s v="Site Analytics"/>
    <s v="R2U9TUWP2O"/>
    <n v="319.96800000000002"/>
    <n v="4"/>
    <n v="0.2"/>
    <n v="35.996400000000001"/>
    <x v="14"/>
    <n v="283.97160000000002"/>
    <n v="85.191479999999999"/>
    <x v="6"/>
  </r>
  <r>
    <s v="EMEA"/>
    <s v="MEA"/>
    <s v="Samsung Electronics"/>
    <n v="1015"/>
    <s v="Tech"/>
    <s v="Strategic"/>
    <s v="Data Smasher"/>
    <s v="T0U43N7WZ0"/>
    <n v="205.03"/>
    <n v="7"/>
    <n v="0"/>
    <n v="67.659899999999993"/>
    <x v="22"/>
    <n v="137.37010000000001"/>
    <n v="41.211030000000001"/>
    <x v="1"/>
  </r>
  <r>
    <s v="APJ"/>
    <s v="IND"/>
    <s v="Johnson &amp; Johnson"/>
    <n v="1055"/>
    <s v="Healthcare"/>
    <s v="SMB"/>
    <s v="Marketing Suite - Gold"/>
    <s v="LPYAP3CVYQ"/>
    <n v="190.86"/>
    <n v="2"/>
    <n v="0"/>
    <n v="11.451599999999999"/>
    <x v="11"/>
    <n v="179.4084"/>
    <n v="53.822519999999997"/>
    <x v="2"/>
  </r>
  <r>
    <s v="EMEA"/>
    <s v="MEA"/>
    <s v="Bank of America Corp."/>
    <n v="1011"/>
    <s v="Finance"/>
    <s v="Enterprise"/>
    <s v="Support"/>
    <s v="2UQW67UFJ7"/>
    <n v="44.4"/>
    <n v="5"/>
    <n v="0"/>
    <n v="12.432"/>
    <x v="16"/>
    <n v="31.9679999999999"/>
    <n v="9.5903999999999705"/>
    <x v="6"/>
  </r>
  <r>
    <s v="APJ"/>
    <s v="ANZ"/>
    <s v="FedEx"/>
    <n v="1036"/>
    <s v="Transportation"/>
    <s v="Enterprise"/>
    <s v="SaaS Connector Pack"/>
    <s v="ATCKPPWL1S"/>
    <n v="44.4"/>
    <n v="2"/>
    <n v="0.6"/>
    <n v="-52.17"/>
    <x v="4"/>
    <n v="96.57"/>
    <n v="28.970999999999997"/>
    <x v="3"/>
  </r>
  <r>
    <s v="AMER"/>
    <s v="NAMER"/>
    <s v="Humana"/>
    <n v="1049"/>
    <s v="Healthcare"/>
    <s v="SMB"/>
    <s v="ContactMatcher"/>
    <s v="8RJJRENO3A"/>
    <n v="1016.792"/>
    <n v="1"/>
    <n v="0.2"/>
    <n v="381.29700000000003"/>
    <x v="0"/>
    <n v="635.495"/>
    <n v="190.64849999999998"/>
    <x v="5"/>
  </r>
  <r>
    <s v="EMEA"/>
    <s v="EU-WEST"/>
    <s v="Johnson &amp; Johnson"/>
    <n v="1055"/>
    <s v="Healthcare"/>
    <s v="SMB"/>
    <s v="Site Analytics"/>
    <s v="GBTZ75MSTV"/>
    <n v="494.98200000000003"/>
    <n v="3"/>
    <n v="0.4"/>
    <n v="-115.4958"/>
    <x v="0"/>
    <n v="610.4778"/>
    <n v="183.14333999999999"/>
    <x v="2"/>
  </r>
  <r>
    <s v="AMER"/>
    <s v="NAMER"/>
    <s v="Banco Santander"/>
    <n v="1101"/>
    <s v="Finance"/>
    <s v="Enterprise"/>
    <s v="Marketing Suite - Gold"/>
    <s v="026DP7RCXH"/>
    <n v="56.56"/>
    <n v="2"/>
    <n v="0"/>
    <n v="15.2712"/>
    <x v="23"/>
    <n v="41.288800000000002"/>
    <n v="12.38664"/>
    <x v="1"/>
  </r>
  <r>
    <s v="AMER"/>
    <s v="NAMER"/>
    <s v="Bosch"/>
    <n v="1076"/>
    <s v="Tech"/>
    <s v="SMB"/>
    <s v="Support"/>
    <s v="WRF2K8DBJ5"/>
    <n v="13.36"/>
    <n v="2"/>
    <n v="0"/>
    <n v="6.4127999999999998"/>
    <x v="36"/>
    <n v="6.9471999999999996"/>
    <n v="2.0841599999999998"/>
    <x v="2"/>
  </r>
  <r>
    <s v="AMER"/>
    <s v="NAMER"/>
    <s v="Huawei"/>
    <n v="1086"/>
    <s v="Tech"/>
    <s v="Enterprise"/>
    <s v="Support"/>
    <s v="7F8194IMR7"/>
    <n v="143.69999999999999"/>
    <n v="3"/>
    <n v="0"/>
    <n v="68.975999999999999"/>
    <x v="25"/>
    <n v="74.723999999999904"/>
    <n v="22.417199999999969"/>
    <x v="2"/>
  </r>
  <r>
    <s v="AMER"/>
    <s v="NAMER"/>
    <s v="Ford Motor"/>
    <n v="1009"/>
    <s v="Manufacturing"/>
    <s v="Strategic"/>
    <s v="OneView"/>
    <s v="QCCF453KAB"/>
    <n v="43.26"/>
    <n v="3"/>
    <n v="0"/>
    <n v="14.2758"/>
    <x v="11"/>
    <n v="28.984199999999898"/>
    <n v="8.6952599999999691"/>
    <x v="1"/>
  </r>
  <r>
    <s v="EMEA"/>
    <s v="EU-WEST"/>
    <s v="Intel"/>
    <n v="1051"/>
    <s v="Tech"/>
    <s v="Strategic"/>
    <s v="Site Analytics"/>
    <s v="4T5QJMKZIX"/>
    <n v="437.85"/>
    <n v="3"/>
    <n v="0"/>
    <n v="131.35499999999999"/>
    <x v="21"/>
    <n v="306.495"/>
    <n v="91.948499999999996"/>
    <x v="1"/>
  </r>
  <r>
    <s v="AMER"/>
    <s v="NAMER"/>
    <s v="Honda Motor"/>
    <n v="1045"/>
    <s v="Manufacturing"/>
    <s v="SMB"/>
    <s v="FinanceHub"/>
    <s v="4WOVYPMRIV"/>
    <n v="1212.96"/>
    <n v="7"/>
    <n v="0.2"/>
    <n v="90.971999999999994"/>
    <x v="27"/>
    <n v="1121.9880000000001"/>
    <n v="336.59640000000002"/>
    <x v="2"/>
  </r>
  <r>
    <s v="AMER"/>
    <s v="NAMER"/>
    <s v="Cisco Systems"/>
    <n v="1019"/>
    <s v="Tech"/>
    <s v="Enterprise"/>
    <s v="Storage"/>
    <s v="6X6O6SWX0B"/>
    <n v="5"/>
    <n v="1"/>
    <n v="0"/>
    <n v="2.4"/>
    <x v="6"/>
    <n v="2.6"/>
    <n v="0.78"/>
    <x v="1"/>
  </r>
  <r>
    <s v="EMEA"/>
    <s v="UKIR"/>
    <s v="Carrefour"/>
    <n v="1048"/>
    <s v="Retail"/>
    <s v="SMB"/>
    <s v="Data Smasher"/>
    <s v="MRMWZKC049"/>
    <n v="166.24"/>
    <n v="1"/>
    <n v="0"/>
    <n v="24.936"/>
    <x v="14"/>
    <n v="141.304"/>
    <n v="42.391199999999998"/>
    <x v="0"/>
  </r>
  <r>
    <s v="EMEA"/>
    <s v="EU-WEST"/>
    <s v="Engie"/>
    <n v="1062"/>
    <s v="Energy"/>
    <s v="SMB"/>
    <s v="Marketing Suite"/>
    <s v="L38OXHJIT5"/>
    <n v="359.97"/>
    <n v="3"/>
    <n v="0"/>
    <n v="79.193399999999997"/>
    <x v="31"/>
    <n v="280.77659999999997"/>
    <n v="84.232979999999984"/>
    <x v="2"/>
  </r>
  <r>
    <s v="EMEA"/>
    <s v="NOR"/>
    <s v="Comcast"/>
    <n v="1022"/>
    <s v="Communications"/>
    <s v="SMB"/>
    <s v="Data Smasher"/>
    <s v="5361E0WWKI"/>
    <n v="499.98"/>
    <n v="2"/>
    <n v="0"/>
    <n v="114.9954"/>
    <x v="0"/>
    <n v="384.9846"/>
    <n v="115.49538"/>
    <x v="1"/>
  </r>
  <r>
    <s v="EMEA"/>
    <s v="NOR"/>
    <s v="Anthem"/>
    <n v="1029"/>
    <s v="Healthcare"/>
    <s v="Enterprise"/>
    <s v="Support"/>
    <s v="S5PR2OECZ3"/>
    <n v="7.968"/>
    <n v="2"/>
    <n v="0.2"/>
    <n v="2.6892"/>
    <x v="13"/>
    <n v="5.2788000000000004"/>
    <n v="1.5836400000000002"/>
    <x v="2"/>
  </r>
  <r>
    <s v="AMER"/>
    <s v="NAMER"/>
    <s v="Siemens"/>
    <n v="1043"/>
    <s v="Manufacturing"/>
    <s v="SMB"/>
    <s v="Support"/>
    <s v="H2QNW8TJ0D"/>
    <n v="12.96"/>
    <n v="2"/>
    <n v="0"/>
    <n v="6.3503999999999996"/>
    <x v="15"/>
    <n v="6.6096000000000004"/>
    <n v="1.98288"/>
    <x v="2"/>
  </r>
  <r>
    <s v="EMEA"/>
    <s v="UKIR"/>
    <s v="AT&amp;T"/>
    <n v="1010"/>
    <s v="Communications"/>
    <s v="Strategic"/>
    <s v="Support"/>
    <s v="0P5R5GUPER"/>
    <n v="6.48"/>
    <n v="1"/>
    <n v="0"/>
    <n v="3.1103999999999998"/>
    <x v="22"/>
    <n v="3.3696000000000002"/>
    <n v="1.01088"/>
    <x v="1"/>
  </r>
  <r>
    <s v="EMEA"/>
    <s v="EU-WEST"/>
    <s v="Amazon"/>
    <n v="1004"/>
    <s v="Tech"/>
    <s v="Strategic"/>
    <s v="ChatBot Plugin"/>
    <s v="CG6IGBGY75"/>
    <n v="47.96"/>
    <n v="5"/>
    <n v="0.2"/>
    <n v="4.1965000000000003"/>
    <x v="22"/>
    <n v="43.763500000000001"/>
    <n v="13.129049999999999"/>
    <x v="2"/>
  </r>
  <r>
    <s v="AMER"/>
    <s v="NAMER"/>
    <s v="Chevron"/>
    <n v="1017"/>
    <s v="Energy"/>
    <s v="SMB"/>
    <s v="Marketing Suite - Gold"/>
    <s v="JTAMX1VP87"/>
    <n v="199.74"/>
    <n v="6"/>
    <n v="0"/>
    <n v="47.937600000000003"/>
    <x v="11"/>
    <n v="151.80240000000001"/>
    <n v="45.54072"/>
    <x v="0"/>
  </r>
  <r>
    <s v="AMER"/>
    <s v="NAMER"/>
    <s v="AmerisourceBergen"/>
    <n v="1007"/>
    <s v="Healthcare"/>
    <s v="SMB"/>
    <s v="SaaS Connector Pack"/>
    <s v="AWELYO4PZE"/>
    <n v="435.26"/>
    <n v="7"/>
    <n v="0"/>
    <n v="95.757199999999997"/>
    <x v="29"/>
    <n v="339.50279999999998"/>
    <n v="101.85083999999999"/>
    <x v="0"/>
  </r>
  <r>
    <s v="AMER"/>
    <s v="NAMER"/>
    <s v="Sony"/>
    <n v="1028"/>
    <s v="Tech"/>
    <s v="Strategic"/>
    <s v="ContactMatcher"/>
    <s v="5ZSJASFKNF"/>
    <n v="143.43199999999999"/>
    <n v="1"/>
    <n v="0.2"/>
    <n v="3.5857999999999999"/>
    <x v="18"/>
    <n v="139.84619999999899"/>
    <n v="41.953859999999693"/>
    <x v="3"/>
  </r>
  <r>
    <s v="EMEA"/>
    <s v="EU-EAST"/>
    <s v="ConocoPhillips"/>
    <n v="1024"/>
    <s v="Energy"/>
    <s v="SMB"/>
    <s v="Marketing Suite - Gold"/>
    <s v="99EPICP974"/>
    <n v="306.2"/>
    <n v="5"/>
    <n v="0"/>
    <n v="0"/>
    <x v="3"/>
    <n v="306.2"/>
    <n v="91.86"/>
    <x v="2"/>
  </r>
  <r>
    <s v="AMER"/>
    <s v="NAMER"/>
    <s v="Intel"/>
    <n v="1051"/>
    <s v="Tech"/>
    <s v="SMB"/>
    <s v="FinanceHub"/>
    <s v="TBSDIDF1KL"/>
    <n v="97.567999999999998"/>
    <n v="2"/>
    <n v="0.2"/>
    <n v="-6.0979999999999999"/>
    <x v="13"/>
    <n v="103.666"/>
    <n v="31.099799999999998"/>
    <x v="1"/>
  </r>
  <r>
    <s v="EMEA"/>
    <s v="MEA"/>
    <s v="American Express"/>
    <n v="1005"/>
    <s v="Finance"/>
    <s v="Strategic"/>
    <s v="Support"/>
    <s v="MXDJDGQATD"/>
    <n v="48.16"/>
    <n v="7"/>
    <n v="0"/>
    <n v="22.153600000000001"/>
    <x v="21"/>
    <n v="26.0063999999999"/>
    <n v="7.8019199999999698"/>
    <x v="1"/>
  </r>
  <r>
    <s v="APJ"/>
    <s v="IND"/>
    <s v="Morgan Stanley"/>
    <n v="1068"/>
    <s v="Finance"/>
    <s v="SMB"/>
    <s v="Site Analytics"/>
    <s v="UTXBTRUGOT"/>
    <n v="23.92"/>
    <n v="2"/>
    <n v="0"/>
    <n v="6.6976000000000004"/>
    <x v="29"/>
    <n v="17.2224"/>
    <n v="5.1667199999999998"/>
    <x v="2"/>
  </r>
  <r>
    <s v="EMEA"/>
    <s v="MEA"/>
    <s v="Phillips 66"/>
    <n v="1056"/>
    <s v="Energy"/>
    <s v="Strategic"/>
    <s v="Support"/>
    <s v="TKGDNON3IG"/>
    <n v="14.352"/>
    <n v="3"/>
    <n v="0.2"/>
    <n v="5.2026000000000003"/>
    <x v="35"/>
    <n v="9.1494"/>
    <n v="2.7448199999999998"/>
    <x v="1"/>
  </r>
  <r>
    <s v="EMEA"/>
    <s v="EU-WEST"/>
    <s v="BNP Paribas"/>
    <n v="1065"/>
    <s v="Finance"/>
    <s v="SMB"/>
    <s v="OneView"/>
    <s v="NSSAIHB8KM"/>
    <n v="35.04"/>
    <n v="2"/>
    <n v="0"/>
    <n v="12.263999999999999"/>
    <x v="23"/>
    <n v="22.776"/>
    <n v="6.8327999999999998"/>
    <x v="3"/>
  </r>
  <r>
    <s v="AMER"/>
    <s v="LATAM"/>
    <s v="Lowes"/>
    <n v="1060"/>
    <s v="Retail"/>
    <s v="Strategic"/>
    <s v="OneView"/>
    <s v="2EAK32C2EX"/>
    <n v="17.48"/>
    <n v="5"/>
    <n v="0.2"/>
    <n v="1.3109999999999999"/>
    <x v="27"/>
    <n v="16.169"/>
    <n v="4.8506999999999998"/>
    <x v="2"/>
  </r>
  <r>
    <s v="AMER"/>
    <s v="NAMER"/>
    <s v="Pfizer"/>
    <n v="1074"/>
    <s v="Healthcare"/>
    <s v="SMB"/>
    <s v="ChatBot Plugin"/>
    <s v="RXVZ1YHXSC"/>
    <n v="16.399999999999999"/>
    <n v="5"/>
    <n v="0"/>
    <n v="4.7560000000000002"/>
    <x v="27"/>
    <n v="11.643999999999901"/>
    <n v="3.4931999999999701"/>
    <x v="5"/>
  </r>
  <r>
    <s v="AMER"/>
    <s v="NAMER"/>
    <s v="Volkswagen"/>
    <n v="1046"/>
    <s v="Manufacturing"/>
    <s v="Strategic"/>
    <s v="ContactMatcher"/>
    <s v="FSZNP6U9W4"/>
    <n v="892.98"/>
    <n v="2"/>
    <n v="0"/>
    <n v="80.368200000000002"/>
    <x v="44"/>
    <n v="812.61180000000002"/>
    <n v="243.78353999999999"/>
    <x v="0"/>
  </r>
  <r>
    <s v="EMEA"/>
    <s v="NOR"/>
    <s v="Allianz"/>
    <n v="1080"/>
    <s v="Finance"/>
    <s v="Strategic"/>
    <s v="Site Analytics"/>
    <s v="C6W52V9SXV"/>
    <n v="287.97000000000003"/>
    <n v="3"/>
    <n v="0"/>
    <n v="77.751900000000006"/>
    <x v="19"/>
    <n v="210.21809999999999"/>
    <n v="63.065429999999992"/>
    <x v="1"/>
  </r>
  <r>
    <s v="EMEA"/>
    <s v="UKIR"/>
    <s v="Samsung Electronics"/>
    <n v="1015"/>
    <s v="Tech"/>
    <s v="Strategic"/>
    <s v="Site Analytics"/>
    <s v="L92ZU9D71W"/>
    <n v="4.95"/>
    <n v="1"/>
    <n v="0"/>
    <n v="1.3365"/>
    <x v="6"/>
    <n v="3.6135000000000002"/>
    <n v="1.08405"/>
    <x v="1"/>
  </r>
  <r>
    <s v="EMEA"/>
    <s v="MEA"/>
    <s v="American Express"/>
    <n v="1005"/>
    <s v="Finance"/>
    <s v="Strategic"/>
    <s v="SaaS Connector Pack"/>
    <s v="XJDH6KH9J4"/>
    <n v="181.95"/>
    <n v="3"/>
    <n v="0"/>
    <n v="38.209499999999998"/>
    <x v="22"/>
    <n v="143.7405"/>
    <n v="43.122149999999998"/>
    <x v="1"/>
  </r>
  <r>
    <s v="EMEA"/>
    <s v="UKIR"/>
    <s v="United Parcel Service"/>
    <n v="1090"/>
    <s v="Transportation"/>
    <s v="SMB"/>
    <s v="Support"/>
    <s v="FHN2DS2Z69"/>
    <n v="13.52"/>
    <n v="4"/>
    <n v="0"/>
    <n v="6.2191999999999998"/>
    <x v="6"/>
    <n v="7.3007999999999997"/>
    <n v="2.1902399999999997"/>
    <x v="0"/>
  </r>
  <r>
    <s v="AMER"/>
    <s v="LATAM"/>
    <s v="Sysco"/>
    <n v="1084"/>
    <s v="Consumer Products"/>
    <s v="SMB"/>
    <s v="ContactMatcher"/>
    <s v="RS6FNOG2K5"/>
    <n v="12.72"/>
    <n v="3"/>
    <n v="0"/>
    <n v="6.36"/>
    <x v="7"/>
    <n v="6.36"/>
    <n v="1.9079999999999999"/>
    <x v="0"/>
  </r>
  <r>
    <s v="EMEA"/>
    <s v="NOR"/>
    <s v="Petrobras"/>
    <n v="1018"/>
    <s v="Energy"/>
    <s v="Strategic"/>
    <s v="Data Smasher"/>
    <s v="3IK1RLTB5R"/>
    <n v="316"/>
    <n v="4"/>
    <n v="0"/>
    <n v="31.6"/>
    <x v="12"/>
    <n v="284.39999999999998"/>
    <n v="85.32"/>
    <x v="6"/>
  </r>
  <r>
    <s v="EMEA"/>
    <s v="NOR"/>
    <s v="Fannie Mae"/>
    <n v="1035"/>
    <s v="Finance"/>
    <s v="Enterprise"/>
    <s v="FinanceHub"/>
    <s v="X9QUDNL1QD"/>
    <n v="723.92"/>
    <n v="4"/>
    <n v="0"/>
    <n v="188.2192"/>
    <x v="15"/>
    <n v="535.70079999999996"/>
    <n v="160.71023999999997"/>
    <x v="3"/>
  </r>
  <r>
    <s v="APJ"/>
    <s v="ANZ"/>
    <s v="Allianz"/>
    <n v="1080"/>
    <s v="Finance"/>
    <s v="Strategic"/>
    <s v="Marketing Suite"/>
    <s v="AY8QX8DP17"/>
    <n v="141.37200000000001"/>
    <n v="2"/>
    <n v="0.3"/>
    <n v="-14.1372"/>
    <x v="5"/>
    <n v="155.50919999999999"/>
    <n v="46.652759999999994"/>
    <x v="1"/>
  </r>
  <r>
    <s v="APJ"/>
    <s v="JAPN"/>
    <s v="Toyota Motor"/>
    <n v="1087"/>
    <s v="Manufacturing"/>
    <s v="Strategic"/>
    <s v="Support"/>
    <s v="3ELPZWTIRF"/>
    <n v="27.216000000000001"/>
    <n v="3"/>
    <n v="0.2"/>
    <n v="9.8658000000000001"/>
    <x v="37"/>
    <n v="17.350200000000001"/>
    <n v="5.2050600000000005"/>
    <x v="6"/>
  </r>
  <r>
    <s v="EMEA"/>
    <s v="UKIR"/>
    <s v="Comcast"/>
    <n v="1022"/>
    <s v="Communications"/>
    <s v="SMB"/>
    <s v="Data Smasher"/>
    <s v="XZNKCRRPWL"/>
    <n v="390.75"/>
    <n v="5"/>
    <n v="0"/>
    <n v="171.93"/>
    <x v="23"/>
    <n v="218.82"/>
    <n v="65.646000000000001"/>
    <x v="1"/>
  </r>
  <r>
    <s v="AMER"/>
    <s v="LATAM"/>
    <s v="Nestle"/>
    <n v="1089"/>
    <s v="Consumer Products"/>
    <s v="Enterprise"/>
    <s v="FinanceHub"/>
    <s v="FEYPGZVZ6U"/>
    <n v="280.79199999999997"/>
    <n v="1"/>
    <n v="0.2"/>
    <n v="35.098999999999997"/>
    <x v="27"/>
    <n v="245.69299999999899"/>
    <n v="73.707899999999697"/>
    <x v="2"/>
  </r>
  <r>
    <s v="EMEA"/>
    <s v="EU-WEST"/>
    <s v="China National Petroleum"/>
    <n v="1023"/>
    <s v="Energy"/>
    <s v="Strategic"/>
    <s v="FinanceHub"/>
    <s v="EG7FR3FTOI"/>
    <n v="14.62"/>
    <n v="2"/>
    <n v="0"/>
    <n v="6.8714000000000004"/>
    <x v="10"/>
    <n v="7.7485999999999899"/>
    <n v="2.324579999999997"/>
    <x v="7"/>
  </r>
  <r>
    <s v="EMEA"/>
    <s v="EU-WEST"/>
    <s v="Verizon Communications"/>
    <n v="1094"/>
    <s v="Communications"/>
    <s v="SMB"/>
    <s v="OneView"/>
    <s v="JS3RERJ0ZV"/>
    <n v="194.32"/>
    <n v="4"/>
    <n v="0"/>
    <n v="56.352800000000002"/>
    <x v="14"/>
    <n v="137.96719999999999"/>
    <n v="41.390159999999995"/>
    <x v="0"/>
  </r>
  <r>
    <s v="AMER"/>
    <s v="NAMER"/>
    <s v="Valero Energy"/>
    <n v="1093"/>
    <s v="Energy"/>
    <s v="Strategic"/>
    <s v="Data Smasher"/>
    <s v="DOUSUUTC1J"/>
    <n v="265.93"/>
    <n v="7"/>
    <n v="0"/>
    <n v="63.8232"/>
    <x v="42"/>
    <n v="202.10679999999999"/>
    <n v="60.632039999999996"/>
    <x v="1"/>
  </r>
  <r>
    <s v="EMEA"/>
    <s v="UKIR"/>
    <s v="Goldman Sachs Group"/>
    <n v="1042"/>
    <s v="Finance"/>
    <s v="Strategic"/>
    <s v="ContactMatcher"/>
    <s v="PZLMXFMGLN"/>
    <n v="94.74"/>
    <n v="3"/>
    <n v="0"/>
    <n v="44.527799999999999"/>
    <x v="14"/>
    <n v="50.212199999999903"/>
    <n v="15.06365999999997"/>
    <x v="2"/>
  </r>
  <r>
    <s v="EMEA"/>
    <s v="UKIR"/>
    <s v="BNP Paribas"/>
    <n v="1065"/>
    <s v="Finance"/>
    <s v="Strategic"/>
    <s v="ContactMatcher"/>
    <s v="ZH8TL1OFKB"/>
    <n v="79.872"/>
    <n v="3"/>
    <n v="0.2"/>
    <n v="29.952000000000002"/>
    <x v="11"/>
    <n v="49.92"/>
    <n v="14.975999999999999"/>
    <x v="3"/>
  </r>
  <r>
    <s v="EMEA"/>
    <s v="EU-EAST"/>
    <s v="Intel"/>
    <n v="1051"/>
    <s v="Tech"/>
    <s v="Enterprise"/>
    <s v="SaaS Connector Pack - Gold"/>
    <s v="N45TH8GYNU"/>
    <n v="14.352"/>
    <n v="3"/>
    <n v="0.2"/>
    <n v="5.2026000000000003"/>
    <x v="15"/>
    <n v="9.1494"/>
    <n v="2.7448199999999998"/>
    <x v="1"/>
  </r>
  <r>
    <s v="EMEA"/>
    <s v="EU-WEST"/>
    <s v="Bank of America Corp."/>
    <n v="1011"/>
    <s v="Finance"/>
    <s v="Strategic"/>
    <s v="SaaS Connector Pack"/>
    <s v="98PY2DU6GL"/>
    <n v="547.13599999999997"/>
    <n v="4"/>
    <n v="0.2"/>
    <n v="-68.391999999999996"/>
    <x v="14"/>
    <n v="615.52800000000002"/>
    <n v="184.6584"/>
    <x v="6"/>
  </r>
  <r>
    <s v="AMER"/>
    <s v="NAMER"/>
    <s v="Intel"/>
    <n v="1051"/>
    <s v="Tech"/>
    <s v="Strategic"/>
    <s v="Marketing Suite - Gold"/>
    <s v="6S89PSGYJH"/>
    <n v="41.96"/>
    <n v="2"/>
    <n v="0"/>
    <n v="2.9371999999999998"/>
    <x v="21"/>
    <n v="39.022799999999997"/>
    <n v="11.706839999999998"/>
    <x v="1"/>
  </r>
  <r>
    <s v="APJ"/>
    <s v="IND"/>
    <s v="Aviva"/>
    <n v="1006"/>
    <s v="Finance"/>
    <s v="SMB"/>
    <s v="Support"/>
    <s v="1TB56ANDHL"/>
    <n v="277.39999999999998"/>
    <n v="5"/>
    <n v="0"/>
    <n v="133.15199999999999"/>
    <x v="42"/>
    <n v="144.24799999999999"/>
    <n v="43.274399999999993"/>
    <x v="2"/>
  </r>
  <r>
    <s v="EMEA"/>
    <s v="MEA"/>
    <s v="AT&amp;T"/>
    <n v="1010"/>
    <s v="Communications"/>
    <s v="SMB"/>
    <s v="OneView"/>
    <s v="KHXP60XXBY"/>
    <n v="69.215999999999994"/>
    <n v="6"/>
    <n v="0.2"/>
    <n v="11.2476"/>
    <x v="30"/>
    <n v="57.968399999999903"/>
    <n v="17.39051999999997"/>
    <x v="1"/>
  </r>
  <r>
    <s v="EMEA"/>
    <s v="MEA"/>
    <s v="Comcast"/>
    <n v="1022"/>
    <s v="Communications"/>
    <s v="SMB"/>
    <s v="SaaS Connector Pack - Gold"/>
    <s v="LPEJBEXKGL"/>
    <n v="10.86"/>
    <n v="3"/>
    <n v="0"/>
    <n v="5.1041999999999996"/>
    <x v="22"/>
    <n v="5.7557999999999998"/>
    <n v="1.7267399999999999"/>
    <x v="1"/>
  </r>
  <r>
    <s v="EMEA"/>
    <s v="UKIR"/>
    <s v="Engie"/>
    <n v="1062"/>
    <s v="Energy"/>
    <s v="SMB"/>
    <s v="Support"/>
    <s v="0FIEWTJZK0"/>
    <n v="25.92"/>
    <n v="4"/>
    <n v="0"/>
    <n v="12.441599999999999"/>
    <x v="9"/>
    <n v="13.478400000000001"/>
    <n v="4.04352"/>
    <x v="2"/>
  </r>
  <r>
    <s v="AMER"/>
    <s v="LATAM"/>
    <s v="Intel"/>
    <n v="1051"/>
    <s v="Tech"/>
    <s v="SMB"/>
    <s v="ChatBot Plugin"/>
    <s v="JP0KR0511I"/>
    <n v="10.72"/>
    <n v="2"/>
    <n v="0.2"/>
    <n v="1.742"/>
    <x v="9"/>
    <n v="8.9779999999999998"/>
    <n v="2.6934"/>
    <x v="1"/>
  </r>
  <r>
    <s v="EMEA"/>
    <s v="NOR"/>
    <s v="Verizon Communications"/>
    <n v="1094"/>
    <s v="Communications"/>
    <s v="SMB"/>
    <s v="ChatBot Plugin"/>
    <s v="E7P6BIJFCU"/>
    <n v="41.86"/>
    <n v="7"/>
    <n v="0"/>
    <n v="10.465"/>
    <x v="0"/>
    <n v="31.395"/>
    <n v="9.4184999999999999"/>
    <x v="0"/>
  </r>
  <r>
    <s v="APJ"/>
    <s v="APAC"/>
    <s v="Fannie Mae"/>
    <n v="1035"/>
    <s v="Finance"/>
    <s v="Enterprise"/>
    <s v="SaaS Connector Pack"/>
    <s v="UOXY1HUTYU"/>
    <n v="63.2"/>
    <n v="5"/>
    <n v="0"/>
    <n v="23.384"/>
    <x v="20"/>
    <n v="39.816000000000003"/>
    <n v="11.944800000000001"/>
    <x v="3"/>
  </r>
  <r>
    <s v="APJ"/>
    <s v="ANZ"/>
    <s v="Oracle"/>
    <n v="1072"/>
    <s v="Tech"/>
    <s v="SMB"/>
    <s v="Marketing Suite - Gold"/>
    <s v="GW1TFI03YE"/>
    <n v="123.55200000000001"/>
    <n v="3"/>
    <n v="0.2"/>
    <n v="-29.343599999999999"/>
    <x v="39"/>
    <n v="152.8956"/>
    <n v="45.868679999999998"/>
    <x v="6"/>
  </r>
  <r>
    <s v="EMEA"/>
    <s v="EU"/>
    <s v="Panasonic"/>
    <n v="1091"/>
    <s v="Tech"/>
    <s v="Enterprise"/>
    <s v="OneView"/>
    <s v="N5FE5MXOEN"/>
    <n v="490.32"/>
    <n v="9"/>
    <n v="0"/>
    <n v="137.28960000000001"/>
    <x v="47"/>
    <n v="353.03039999999999"/>
    <n v="105.90911999999999"/>
    <x v="0"/>
  </r>
  <r>
    <s v="APJ"/>
    <s v="JAPN"/>
    <s v="Oracle"/>
    <n v="1072"/>
    <s v="Tech"/>
    <s v="SMB"/>
    <s v="Support"/>
    <s v="N9RPJKRJMD"/>
    <n v="70.08"/>
    <n v="5"/>
    <n v="0.2"/>
    <n v="24.527999999999999"/>
    <x v="17"/>
    <n v="45.552"/>
    <n v="13.6656"/>
    <x v="6"/>
  </r>
  <r>
    <s v="AMER"/>
    <s v="NAMER"/>
    <s v="Carrefour"/>
    <n v="1048"/>
    <s v="Retail"/>
    <s v="Strategic"/>
    <s v="ContactMatcher"/>
    <s v="DEBTO0E8RL"/>
    <n v="9.0239999999999991"/>
    <n v="6"/>
    <n v="0.2"/>
    <n v="3.1583999999999999"/>
    <x v="22"/>
    <n v="5.8655999999999899"/>
    <n v="1.759679999999997"/>
    <x v="0"/>
  </r>
  <r>
    <s v="AMER"/>
    <s v="NAMER"/>
    <s v="Marathon Petroleum"/>
    <n v="1061"/>
    <s v="Energy"/>
    <s v="Strategic"/>
    <s v="Marketing Suite"/>
    <s v="TY2GN8WNGO"/>
    <n v="1552.8309999999999"/>
    <n v="7"/>
    <n v="0.15"/>
    <n v="200.9546"/>
    <x v="37"/>
    <n v="1351.8763999999901"/>
    <n v="405.56291999999701"/>
    <x v="1"/>
  </r>
  <r>
    <s v="EMEA"/>
    <s v="UKIR"/>
    <s v="Allstate"/>
    <n v="1003"/>
    <s v="Finance"/>
    <s v="Strategic"/>
    <s v="ContactMatcher"/>
    <s v="IW6FN1EJVT"/>
    <n v="1579.7460000000001"/>
    <n v="7"/>
    <n v="0.4"/>
    <n v="-447.59469999999999"/>
    <x v="34"/>
    <n v="2027.3407"/>
    <n v="608.20220999999992"/>
    <x v="0"/>
  </r>
  <r>
    <s v="AMER"/>
    <s v="LATAM"/>
    <s v="J.P. Morgan Chase &amp; Co."/>
    <n v="1054"/>
    <s v="Finance"/>
    <s v="SMB"/>
    <s v="ContactMatcher"/>
    <s v="7Q47VVFKQL"/>
    <n v="13.71"/>
    <n v="5"/>
    <n v="0.7"/>
    <n v="-10.054"/>
    <x v="4"/>
    <n v="23.763999999999999"/>
    <n v="7.1292"/>
    <x v="5"/>
  </r>
  <r>
    <s v="EMEA"/>
    <s v="EU-WEST"/>
    <s v="Airbus"/>
    <n v="1030"/>
    <s v="Manufacturing"/>
    <s v="Enterprise"/>
    <s v="SaaS Connector Pack"/>
    <s v="26EIJEH7WX"/>
    <n v="127.88"/>
    <n v="2"/>
    <n v="0"/>
    <n v="40.921599999999998"/>
    <x v="17"/>
    <n v="86.958399999999997"/>
    <n v="26.087519999999998"/>
    <x v="2"/>
  </r>
  <r>
    <s v="AMER"/>
    <s v="NAMER"/>
    <s v="Aviva"/>
    <n v="1006"/>
    <s v="Finance"/>
    <s v="SMB"/>
    <s v="FinanceHub"/>
    <s v="20L65NK277"/>
    <n v="120.712"/>
    <n v="1"/>
    <n v="0.2"/>
    <n v="-18.1068"/>
    <x v="7"/>
    <n v="138.81880000000001"/>
    <n v="41.64564"/>
    <x v="2"/>
  </r>
  <r>
    <s v="APJ"/>
    <s v="APAC"/>
    <s v="Engie"/>
    <n v="1062"/>
    <s v="Energy"/>
    <s v="SMB"/>
    <s v="Support"/>
    <s v="MFA2TRKNB4"/>
    <n v="23.12"/>
    <n v="4"/>
    <n v="0"/>
    <n v="11.328799999999999"/>
    <x v="31"/>
    <n v="11.7912"/>
    <n v="3.5373600000000001"/>
    <x v="2"/>
  </r>
  <r>
    <s v="AMER"/>
    <s v="LATAM"/>
    <s v="Merck"/>
    <n v="1064"/>
    <s v="Healthcare"/>
    <s v="Strategic"/>
    <s v="SaaS Connector Pack"/>
    <s v="QVSER71Z9D"/>
    <n v="532.70399999999995"/>
    <n v="6"/>
    <n v="0.2"/>
    <n v="-26.635200000000001"/>
    <x v="21"/>
    <n v="559.33920000000001"/>
    <n v="167.80176"/>
    <x v="6"/>
  </r>
  <r>
    <s v="EMEA"/>
    <s v="NOR"/>
    <s v="Comcast"/>
    <n v="1022"/>
    <s v="Communications"/>
    <s v="Strategic"/>
    <s v="Data Smasher"/>
    <s v="UDN18R57N8"/>
    <n v="252"/>
    <n v="4"/>
    <n v="0"/>
    <n v="93.24"/>
    <x v="10"/>
    <n v="158.76"/>
    <n v="47.627999999999993"/>
    <x v="1"/>
  </r>
  <r>
    <s v="APJ"/>
    <s v="ANZ"/>
    <s v="Enel"/>
    <n v="1013"/>
    <s v="Energy"/>
    <s v="Strategic"/>
    <s v="SaaS Connector Pack"/>
    <s v="IP2193I900"/>
    <n v="60.287999999999997"/>
    <n v="8"/>
    <n v="0.6"/>
    <n v="-27.1296"/>
    <x v="16"/>
    <n v="87.417599999999993"/>
    <n v="26.225279999999998"/>
    <x v="0"/>
  </r>
  <r>
    <s v="EMEA"/>
    <s v="NOR"/>
    <s v="Anthem"/>
    <n v="1029"/>
    <s v="Healthcare"/>
    <s v="SMB"/>
    <s v="Storage"/>
    <s v="ZGVVAO0QEN"/>
    <n v="5.67"/>
    <n v="3"/>
    <n v="0"/>
    <n v="0.1134"/>
    <x v="44"/>
    <n v="5.5565999999999898"/>
    <n v="1.6669799999999968"/>
    <x v="2"/>
  </r>
  <r>
    <s v="AMER"/>
    <s v="LATAM"/>
    <s v="Ford Motor"/>
    <n v="1009"/>
    <s v="Manufacturing"/>
    <s v="SMB"/>
    <s v="ContactMatcher"/>
    <s v="WOIVOVG049"/>
    <n v="76.775999999999996"/>
    <n v="4"/>
    <n v="0.7"/>
    <n v="-58.861600000000003"/>
    <x v="9"/>
    <n v="135.63759999999999"/>
    <n v="40.691279999999999"/>
    <x v="1"/>
  </r>
  <r>
    <s v="AMER"/>
    <s v="NAMER"/>
    <s v="Walt Disney"/>
    <n v="1097"/>
    <s v="Communications"/>
    <s v="Enterprise"/>
    <s v="Support"/>
    <s v="UAT85FJXTT"/>
    <n v="32.75"/>
    <n v="5"/>
    <n v="0"/>
    <n v="15.065"/>
    <x v="14"/>
    <n v="17.684999999999999"/>
    <n v="5.3054999999999994"/>
    <x v="3"/>
  </r>
  <r>
    <s v="AMER"/>
    <s v="LATAM"/>
    <s v="Trafigura Group"/>
    <n v="1100"/>
    <s v="Finance"/>
    <s v="Enterprise"/>
    <s v="Storage"/>
    <s v="OCVTRDY1OT"/>
    <n v="7.2160000000000002"/>
    <n v="2"/>
    <n v="0.2"/>
    <n v="1.7138"/>
    <x v="35"/>
    <n v="5.5022000000000002"/>
    <n v="1.65066"/>
    <x v="1"/>
  </r>
  <r>
    <s v="AMER"/>
    <s v="NAMER"/>
    <s v="Cisco Systems"/>
    <n v="1019"/>
    <s v="Tech"/>
    <s v="SMB"/>
    <s v="OneView"/>
    <s v="2VVNV06I9U"/>
    <n v="176.04"/>
    <n v="4"/>
    <n v="0"/>
    <n v="45.770400000000002"/>
    <x v="42"/>
    <n v="130.2696"/>
    <n v="39.080880000000001"/>
    <x v="1"/>
  </r>
  <r>
    <s v="AMER"/>
    <s v="NAMER"/>
    <s v="PepsiCo"/>
    <n v="1073"/>
    <s v="Consumer Products"/>
    <s v="SMB"/>
    <s v="Storage"/>
    <s v="PXGCFUMGW5"/>
    <n v="7.86"/>
    <n v="2"/>
    <n v="0"/>
    <n v="3.6156000000000001"/>
    <x v="14"/>
    <n v="4.2443999999999997"/>
    <n v="1.2733199999999998"/>
    <x v="1"/>
  </r>
  <r>
    <s v="EMEA"/>
    <s v="UKIR"/>
    <s v="Nissan Motor"/>
    <n v="1098"/>
    <s v="Transportation"/>
    <s v="SMB"/>
    <s v="Support"/>
    <s v="VS2YJMN6SU"/>
    <n v="6.48"/>
    <n v="1"/>
    <n v="0"/>
    <n v="3.1103999999999998"/>
    <x v="14"/>
    <n v="3.3696000000000002"/>
    <n v="1.01088"/>
    <x v="2"/>
  </r>
  <r>
    <s v="APJ"/>
    <s v="APAC"/>
    <s v="BNP Paribas"/>
    <n v="1065"/>
    <s v="Finance"/>
    <s v="SMB"/>
    <s v="ChatBot Plugin"/>
    <s v="IJLSQ9N82H"/>
    <n v="39.68"/>
    <n v="2"/>
    <n v="0"/>
    <n v="10.316800000000001"/>
    <x v="17"/>
    <n v="29.363199999999999"/>
    <n v="8.808959999999999"/>
    <x v="3"/>
  </r>
  <r>
    <s v="EMEA"/>
    <s v="UKIR"/>
    <s v="Phillips 66"/>
    <n v="1056"/>
    <s v="Energy"/>
    <s v="Strategic"/>
    <s v="Data Smasher"/>
    <s v="OIRR27CM0I"/>
    <n v="37.6"/>
    <n v="2"/>
    <n v="0"/>
    <n v="2.2559999999999998"/>
    <x v="6"/>
    <n v="35.344000000000001"/>
    <n v="10.603199999999999"/>
    <x v="1"/>
  </r>
  <r>
    <s v="AMER"/>
    <s v="NAMER"/>
    <s v="HSBC Holdings"/>
    <n v="1070"/>
    <s v="Finance"/>
    <s v="SMB"/>
    <s v="FinanceHub"/>
    <s v="95U7Y2HMZI"/>
    <n v="5.76"/>
    <n v="2"/>
    <n v="0"/>
    <n v="2.8224"/>
    <x v="43"/>
    <n v="2.93759999999999"/>
    <n v="0.88127999999999695"/>
    <x v="0"/>
  </r>
  <r>
    <s v="AMER"/>
    <s v="LATAM"/>
    <s v="HonHai Precision Industry"/>
    <n v="1033"/>
    <s v="Tech"/>
    <s v="Strategic"/>
    <s v="Marketing Suite - Gold"/>
    <s v="EBNYHAJLT4"/>
    <n v="628.80999999999995"/>
    <n v="7"/>
    <n v="0"/>
    <n v="12.5762"/>
    <x v="15"/>
    <n v="616.23379999999997"/>
    <n v="184.87013999999999"/>
    <x v="1"/>
  </r>
  <r>
    <s v="EMEA"/>
    <s v="EU-WEST"/>
    <s v="Morgan Stanley"/>
    <n v="1068"/>
    <s v="Finance"/>
    <s v="SMB"/>
    <s v="Marketing Suite - Gold"/>
    <s v="1PJCY5V2CJ"/>
    <n v="94.2"/>
    <n v="6"/>
    <n v="0"/>
    <n v="23.55"/>
    <x v="4"/>
    <n v="70.650000000000006"/>
    <n v="21.195"/>
    <x v="2"/>
  </r>
  <r>
    <s v="APJ"/>
    <s v="JAPN"/>
    <s v="BNP Paribas"/>
    <n v="1065"/>
    <s v="Finance"/>
    <s v="Strategic"/>
    <s v="Marketing Suite"/>
    <s v="W6XY4SSX27"/>
    <n v="956.66480000000001"/>
    <n v="7"/>
    <n v="0.32"/>
    <n v="-225.0976"/>
    <x v="21"/>
    <n v="1181.7624000000001"/>
    <n v="354.52872000000002"/>
    <x v="3"/>
  </r>
  <r>
    <s v="AMER"/>
    <s v="NAMER"/>
    <s v="General Electric"/>
    <n v="1040"/>
    <s v="Finance"/>
    <s v="SMB"/>
    <s v="Data Smasher"/>
    <s v="JCDU84KUDZ"/>
    <n v="1115.9100000000001"/>
    <n v="9"/>
    <n v="0"/>
    <n v="200.8638"/>
    <x v="13"/>
    <n v="915.0462"/>
    <n v="274.51385999999997"/>
    <x v="0"/>
  </r>
  <r>
    <s v="AMER"/>
    <s v="NAMER"/>
    <s v="Sysco"/>
    <n v="1084"/>
    <s v="Consumer Products"/>
    <s v="SMB"/>
    <s v="ChatBot Plugin"/>
    <s v="KCCVBW2ES6"/>
    <n v="24.2"/>
    <n v="5"/>
    <n v="0"/>
    <n v="7.9859999999999998"/>
    <x v="44"/>
    <n v="16.213999999999999"/>
    <n v="4.8641999999999994"/>
    <x v="0"/>
  </r>
  <r>
    <s v="AMER"/>
    <s v="NAMER"/>
    <s v="UnitedHealth Group"/>
    <n v="1092"/>
    <s v="Healthcare"/>
    <s v="Enterprise"/>
    <s v="SaaS Connector Pack"/>
    <s v="E87GIS4EN3"/>
    <n v="211.84"/>
    <n v="8"/>
    <n v="0"/>
    <n v="76.2624"/>
    <x v="42"/>
    <n v="135.57759999999999"/>
    <n v="40.673279999999998"/>
    <x v="0"/>
  </r>
  <r>
    <s v="EMEA"/>
    <s v="EU-WEST"/>
    <s v="Caterpillar"/>
    <n v="1016"/>
    <s v="Manufacturing"/>
    <s v="Enterprise"/>
    <s v="Storage"/>
    <s v="7UT02TJTTY"/>
    <n v="5.68"/>
    <n v="2"/>
    <n v="0.2"/>
    <n v="1.917"/>
    <x v="9"/>
    <n v="3.7629999999999999"/>
    <n v="1.1289"/>
    <x v="1"/>
  </r>
  <r>
    <s v="AMER"/>
    <s v="NAMER"/>
    <s v="Pfizer"/>
    <n v="1074"/>
    <s v="Healthcare"/>
    <s v="Strategic"/>
    <s v="ContactMatcher"/>
    <s v="NUN6FRQO6X"/>
    <n v="7.52"/>
    <n v="5"/>
    <n v="0.2"/>
    <n v="2.6320000000000001"/>
    <x v="40"/>
    <n v="4.8879999999999999"/>
    <n v="1.4663999999999999"/>
    <x v="5"/>
  </r>
  <r>
    <s v="AMER"/>
    <s v="NAMER"/>
    <s v="AmerisourceBergen"/>
    <n v="1007"/>
    <s v="Healthcare"/>
    <s v="SMB"/>
    <s v="Support"/>
    <s v="3P30GCKAQR"/>
    <n v="11.96"/>
    <n v="2"/>
    <n v="0"/>
    <n v="5.8604000000000003"/>
    <x v="7"/>
    <n v="6.0995999999999997"/>
    <n v="1.8298799999999997"/>
    <x v="0"/>
  </r>
  <r>
    <s v="EMEA"/>
    <s v="EU"/>
    <s v="Nissan Motor"/>
    <n v="1098"/>
    <s v="Transportation"/>
    <s v="SMB"/>
    <s v="FinanceHub"/>
    <s v="WCUIMC5GO9"/>
    <n v="754.45"/>
    <n v="5"/>
    <n v="0"/>
    <n v="60.356000000000002"/>
    <x v="5"/>
    <n v="694.09400000000005"/>
    <n v="208.22820000000002"/>
    <x v="2"/>
  </r>
  <r>
    <s v="APJ"/>
    <s v="APAC"/>
    <s v="Mitsubishi"/>
    <n v="1050"/>
    <s v="Manufacturing"/>
    <s v="Enterprise"/>
    <s v="Marketing Suite"/>
    <s v="EWIYYPYTEQ"/>
    <n v="301.95999999999998"/>
    <n v="2"/>
    <n v="0"/>
    <n v="60.392000000000003"/>
    <x v="38"/>
    <n v="241.56799999999899"/>
    <n v="72.4703999999997"/>
    <x v="2"/>
  </r>
  <r>
    <s v="APJ"/>
    <s v="ANZ"/>
    <s v="Philip Morris International"/>
    <n v="1075"/>
    <s v="Consumer Products"/>
    <s v="Strategic"/>
    <s v="Data Smasher"/>
    <s v="S4U1VBXAY8"/>
    <n v="595"/>
    <n v="5"/>
    <n v="0"/>
    <n v="95.2"/>
    <x v="13"/>
    <n v="499.8"/>
    <n v="149.94"/>
    <x v="1"/>
  </r>
  <r>
    <s v="EMEA"/>
    <s v="EU-EAST"/>
    <s v="Pemex"/>
    <n v="1058"/>
    <s v="Energy"/>
    <s v="Strategic"/>
    <s v="Big Ol Database"/>
    <s v="WV9B1NZ7XH"/>
    <n v="2396.4"/>
    <n v="10"/>
    <n v="0.2"/>
    <n v="179.73"/>
    <x v="35"/>
    <n v="2216.67"/>
    <n v="665.00099999999998"/>
    <x v="2"/>
  </r>
  <r>
    <s v="AMER"/>
    <s v="NAMER"/>
    <s v="Walt Disney"/>
    <n v="1097"/>
    <s v="Communications"/>
    <s v="Strategic"/>
    <s v="Marketing Suite - Gold"/>
    <s v="2U1TN6962Q"/>
    <n v="63.56"/>
    <n v="2"/>
    <n v="0"/>
    <n v="3.1779999999999999"/>
    <x v="23"/>
    <n v="60.381999999999998"/>
    <n v="18.114599999999999"/>
    <x v="3"/>
  </r>
  <r>
    <s v="APJ"/>
    <s v="ANZ"/>
    <s v="UnitedHealth Group"/>
    <n v="1092"/>
    <s v="Healthcare"/>
    <s v="Enterprise"/>
    <s v="Marketing Suite - Gold"/>
    <s v="GJ9WHZCPQM"/>
    <n v="230.376"/>
    <n v="3"/>
    <n v="0.2"/>
    <n v="-48.954900000000002"/>
    <x v="25"/>
    <n v="279.33089999999999"/>
    <n v="83.799269999999993"/>
    <x v="0"/>
  </r>
  <r>
    <s v="AMER"/>
    <s v="LATAM"/>
    <s v="Comcast"/>
    <n v="1022"/>
    <s v="Communications"/>
    <s v="SMB"/>
    <s v="Data Smasher"/>
    <s v="NLGQOF3RX7"/>
    <n v="158.928"/>
    <n v="7"/>
    <n v="0.2"/>
    <n v="41.718600000000002"/>
    <x v="22"/>
    <n v="117.20939999999899"/>
    <n v="35.162819999999698"/>
    <x v="1"/>
  </r>
  <r>
    <s v="APJ"/>
    <s v="JAPN"/>
    <s v="Allstate"/>
    <n v="1003"/>
    <s v="Finance"/>
    <s v="Strategic"/>
    <s v="ContactMatcher"/>
    <s v="8ZBGP7V9OR"/>
    <n v="1.3440000000000001"/>
    <n v="4"/>
    <n v="0.8"/>
    <n v="-2.1503999999999999"/>
    <x v="1"/>
    <n v="3.49439999999999"/>
    <n v="1.048319999999997"/>
    <x v="0"/>
  </r>
  <r>
    <s v="AMER"/>
    <s v="NAMER"/>
    <s v="Lowes"/>
    <n v="1060"/>
    <s v="Retail"/>
    <s v="Enterprise"/>
    <s v="FinanceHub"/>
    <s v="0VNO6MK76B"/>
    <n v="58.48"/>
    <n v="8"/>
    <n v="0"/>
    <n v="27.485600000000002"/>
    <x v="24"/>
    <n v="30.994399999999899"/>
    <n v="9.2983199999999702"/>
    <x v="2"/>
  </r>
  <r>
    <s v="AMER"/>
    <s v="NAMER"/>
    <s v="BNP Paribas"/>
    <n v="1065"/>
    <s v="Finance"/>
    <s v="Strategic"/>
    <s v="SaaS Connector Pack"/>
    <s v="81P4F05UO2"/>
    <n v="7.4"/>
    <n v="2"/>
    <n v="0"/>
    <n v="3.0339999999999998"/>
    <x v="22"/>
    <n v="4.3659999999999997"/>
    <n v="1.3097999999999999"/>
    <x v="3"/>
  </r>
  <r>
    <s v="EMEA"/>
    <s v="UKIR"/>
    <s v="Allianz"/>
    <n v="1080"/>
    <s v="Finance"/>
    <s v="SMB"/>
    <s v="FinanceHub"/>
    <s v="6SVS7S7OX8"/>
    <n v="366.786"/>
    <n v="7"/>
    <n v="0.1"/>
    <n v="65.206400000000002"/>
    <x v="34"/>
    <n v="301.57960000000003"/>
    <n v="90.473880000000008"/>
    <x v="1"/>
  </r>
  <r>
    <s v="APJ"/>
    <s v="JAPN"/>
    <s v="Allianz"/>
    <n v="1080"/>
    <s v="Finance"/>
    <s v="SMB"/>
    <s v="Site Analytics"/>
    <s v="8XO0FVN9V4"/>
    <n v="54.368000000000002"/>
    <n v="4"/>
    <n v="0.2"/>
    <n v="4.0776000000000003"/>
    <x v="24"/>
    <n v="50.290399999999998"/>
    <n v="15.087119999999999"/>
    <x v="1"/>
  </r>
  <r>
    <s v="EMEA"/>
    <s v="EU-WEST"/>
    <s v="Phillips 66"/>
    <n v="1056"/>
    <s v="Energy"/>
    <s v="Strategic"/>
    <s v="SaaS Connector Pack - Gold"/>
    <s v="5N6IT412AM"/>
    <n v="33.96"/>
    <n v="2"/>
    <n v="0"/>
    <n v="16.98"/>
    <x v="6"/>
    <n v="16.98"/>
    <n v="5.0940000000000003"/>
    <x v="1"/>
  </r>
  <r>
    <s v="APJ"/>
    <s v="ANZ"/>
    <s v="Procter &amp; Gamble"/>
    <n v="1077"/>
    <s v="Consumer Products"/>
    <s v="SMB"/>
    <s v="SaaS Connector Pack"/>
    <s v="SXBGQGFP6U"/>
    <n v="545.85"/>
    <n v="9"/>
    <n v="0"/>
    <n v="114.6285"/>
    <x v="10"/>
    <n v="431.22149999999999"/>
    <n v="129.36644999999999"/>
    <x v="1"/>
  </r>
  <r>
    <s v="EMEA"/>
    <s v="EU-EAST"/>
    <s v="Siemens"/>
    <n v="1043"/>
    <s v="Manufacturing"/>
    <s v="SMB"/>
    <s v="ContactMatcher"/>
    <s v="10V574OMSY"/>
    <n v="145.97999999999999"/>
    <n v="2"/>
    <n v="0.5"/>
    <n v="-99.266400000000004"/>
    <x v="7"/>
    <n v="245.24639999999999"/>
    <n v="73.573920000000001"/>
    <x v="2"/>
  </r>
  <r>
    <s v="EMEA"/>
    <s v="EU-WEST"/>
    <s v="Pemex"/>
    <n v="1058"/>
    <s v="Energy"/>
    <s v="SMB"/>
    <s v="SaaS Connector Pack"/>
    <s v="6H4UEZV2W8"/>
    <n v="7.9039999999999999"/>
    <n v="2"/>
    <n v="0.2"/>
    <n v="2.1736"/>
    <x v="10"/>
    <n v="5.7303999999999897"/>
    <n v="1.7191199999999969"/>
    <x v="2"/>
  </r>
  <r>
    <s v="AMER"/>
    <s v="LATAM"/>
    <s v="China National Petroleum"/>
    <n v="1023"/>
    <s v="Energy"/>
    <s v="SMB"/>
    <s v="Site Analytics"/>
    <s v="EM73HCX9Y3"/>
    <n v="345"/>
    <n v="5"/>
    <n v="0"/>
    <n v="86.25"/>
    <x v="35"/>
    <n v="258.75"/>
    <n v="77.625"/>
    <x v="7"/>
  </r>
  <r>
    <s v="AMER"/>
    <s v="NAMER"/>
    <s v="PepsiCo"/>
    <n v="1073"/>
    <s v="Consumer Products"/>
    <s v="SMB"/>
    <s v="SaaS Connector Pack - Gold"/>
    <s v="9CMPU6J7O9"/>
    <n v="17.48"/>
    <n v="2"/>
    <n v="0"/>
    <n v="8.2156000000000002"/>
    <x v="11"/>
    <n v="9.2644000000000002"/>
    <n v="2.7793199999999998"/>
    <x v="1"/>
  </r>
  <r>
    <s v="EMEA"/>
    <s v="EU-WEST"/>
    <s v="Cigna"/>
    <n v="1038"/>
    <s v="Healthcare"/>
    <s v="SMB"/>
    <s v="FinanceHub"/>
    <s v="136Q306JH5"/>
    <n v="492.83499999999998"/>
    <n v="5"/>
    <n v="0.3"/>
    <n v="-14.081"/>
    <x v="0"/>
    <n v="506.916"/>
    <n v="152.07479999999998"/>
    <x v="3"/>
  </r>
  <r>
    <s v="AMER"/>
    <s v="LATAM"/>
    <s v="Lukoil"/>
    <n v="1044"/>
    <s v="Energy"/>
    <s v="SMB"/>
    <s v="Marketing Suite - Gold"/>
    <s v="Q8DPONVUKC"/>
    <n v="269.49"/>
    <n v="3"/>
    <n v="0"/>
    <n v="5.3898000000000001"/>
    <x v="11"/>
    <n v="264.10019999999997"/>
    <n v="79.230059999999995"/>
    <x v="0"/>
  </r>
  <r>
    <s v="AMER"/>
    <s v="NAMER"/>
    <s v="Royal Dutch Shell"/>
    <n v="1031"/>
    <s v="Energy"/>
    <s v="Enterprise"/>
    <s v="ContactMatcher"/>
    <s v="ZVKIWBA0BX"/>
    <n v="29.12"/>
    <n v="5"/>
    <n v="0.2"/>
    <n v="9.8279999999999994"/>
    <x v="0"/>
    <n v="19.292000000000002"/>
    <n v="5.7876000000000003"/>
    <x v="2"/>
  </r>
  <r>
    <s v="EMEA"/>
    <s v="UKIR"/>
    <s v="Trafigura Group"/>
    <n v="1100"/>
    <s v="Finance"/>
    <s v="SMB"/>
    <s v="FinanceHub"/>
    <s v="LALSYHZXXT"/>
    <n v="18.75"/>
    <n v="5"/>
    <n v="0"/>
    <n v="9"/>
    <x v="42"/>
    <n v="9.75"/>
    <n v="2.9249999999999998"/>
    <x v="1"/>
  </r>
  <r>
    <s v="AMER"/>
    <s v="LATAM"/>
    <s v="Kroger"/>
    <n v="1057"/>
    <s v="Retail"/>
    <s v="SMB"/>
    <s v="OneView"/>
    <s v="WGLRLL1DKG"/>
    <n v="97.84"/>
    <n v="2"/>
    <n v="0"/>
    <n v="25.438400000000001"/>
    <x v="43"/>
    <n v="72.401600000000002"/>
    <n v="21.720479999999998"/>
    <x v="2"/>
  </r>
  <r>
    <s v="AMER"/>
    <s v="NAMER"/>
    <s v="Apple"/>
    <n v="1008"/>
    <s v="Tech"/>
    <s v="SMB"/>
    <s v="Support"/>
    <s v="6WSO4F7K6L"/>
    <n v="29.97"/>
    <n v="3"/>
    <n v="0"/>
    <n v="13.486499999999999"/>
    <x v="38"/>
    <n v="16.483499999999999"/>
    <n v="4.9450499999999993"/>
    <x v="2"/>
  </r>
  <r>
    <s v="EMEA"/>
    <s v="UKIR"/>
    <s v="Target"/>
    <n v="1085"/>
    <s v="Retail"/>
    <s v="SMB"/>
    <s v="ContactMatcher"/>
    <s v="UWQTCQY8LX"/>
    <n v="83.92"/>
    <n v="5"/>
    <n v="0.2"/>
    <n v="29.372"/>
    <x v="22"/>
    <n v="54.548000000000002"/>
    <n v="16.3644"/>
    <x v="8"/>
  </r>
  <r>
    <s v="EMEA"/>
    <s v="EU-WEST"/>
    <s v="CVS Health"/>
    <n v="1026"/>
    <s v="Retail"/>
    <s v="SMB"/>
    <s v="Support"/>
    <s v="R3BCF4YD9X"/>
    <n v="9.11"/>
    <n v="1"/>
    <n v="0"/>
    <n v="4.0994999999999999"/>
    <x v="24"/>
    <n v="5.0104999999999897"/>
    <n v="1.5031499999999969"/>
    <x v="2"/>
  </r>
  <r>
    <s v="EMEA"/>
    <s v="NOR"/>
    <s v="Procter &amp; Gamble"/>
    <n v="1077"/>
    <s v="Consumer Products"/>
    <s v="SMB"/>
    <s v="SaaS Connector Pack"/>
    <s v="VAR6V4BA69"/>
    <n v="14.272"/>
    <n v="8"/>
    <n v="0.2"/>
    <n v="4.2816000000000001"/>
    <x v="12"/>
    <n v="9.9903999999999993"/>
    <n v="2.9971199999999998"/>
    <x v="1"/>
  </r>
  <r>
    <s v="AMER"/>
    <s v="NAMER"/>
    <s v="Amazon"/>
    <n v="1004"/>
    <s v="Tech"/>
    <s v="SMB"/>
    <s v="FinanceHub"/>
    <s v="OAFIQ53T55"/>
    <n v="217.584"/>
    <n v="2"/>
    <n v="0.2"/>
    <n v="-29.9178"/>
    <x v="0"/>
    <n v="247.5018"/>
    <n v="74.250540000000001"/>
    <x v="2"/>
  </r>
  <r>
    <s v="AMER"/>
    <s v="NAMER"/>
    <s v="Panasonic"/>
    <n v="1091"/>
    <s v="Tech"/>
    <s v="Strategic"/>
    <s v="ContactMatcher"/>
    <s v="608ZS2XH2M"/>
    <n v="1322.3520000000001"/>
    <n v="3"/>
    <n v="0.2"/>
    <n v="-99.176400000000001"/>
    <x v="15"/>
    <n v="1421.5283999999999"/>
    <n v="426.45851999999996"/>
    <x v="0"/>
  </r>
  <r>
    <s v="EMEA"/>
    <s v="UKIR"/>
    <s v="Sprint Nextel"/>
    <n v="1081"/>
    <s v="Communications"/>
    <s v="SMB"/>
    <s v="ChatBot Plugin"/>
    <s v="AIQ2V8Y1DQ"/>
    <n v="5.46"/>
    <n v="3"/>
    <n v="0"/>
    <n v="1.4742"/>
    <x v="30"/>
    <n v="3.9857999999999998"/>
    <n v="1.1957399999999998"/>
    <x v="1"/>
  </r>
  <r>
    <s v="APJ"/>
    <s v="JAPN"/>
    <s v="Apple"/>
    <n v="1008"/>
    <s v="Tech"/>
    <s v="SMB"/>
    <s v="Support"/>
    <s v="9F3CJ6N1JO"/>
    <n v="11.183999999999999"/>
    <n v="1"/>
    <n v="0.2"/>
    <n v="0.83879999999999999"/>
    <x v="27"/>
    <n v="10.345199999999901"/>
    <n v="3.1035599999999701"/>
    <x v="2"/>
  </r>
  <r>
    <s v="AMER"/>
    <s v="NAMER"/>
    <s v="Ford Motor"/>
    <n v="1009"/>
    <s v="Manufacturing"/>
    <s v="SMB"/>
    <s v="Marketing Suite - Gold"/>
    <s v="HYXMP7QKDR"/>
    <n v="1003.62"/>
    <n v="6"/>
    <n v="0"/>
    <n v="0"/>
    <x v="22"/>
    <n v="1003.62"/>
    <n v="301.08600000000001"/>
    <x v="1"/>
  </r>
  <r>
    <s v="AMER"/>
    <s v="NAMER"/>
    <s v="Intel"/>
    <n v="1051"/>
    <s v="Tech"/>
    <s v="Enterprise"/>
    <s v="Site Analytics"/>
    <s v="N490CC070V"/>
    <n v="35.167999999999999"/>
    <n v="4"/>
    <n v="0.2"/>
    <n v="11.429600000000001"/>
    <x v="43"/>
    <n v="23.738399999999999"/>
    <n v="7.1215199999999994"/>
    <x v="1"/>
  </r>
  <r>
    <s v="APJ"/>
    <s v="APAC"/>
    <s v="CVS Health"/>
    <n v="1026"/>
    <s v="Retail"/>
    <s v="Strategic"/>
    <s v="Marketing Suite - Gold"/>
    <s v="MCR46IX2YM"/>
    <n v="85.52"/>
    <n v="2"/>
    <n v="0"/>
    <n v="22.235199999999999"/>
    <x v="26"/>
    <n v="63.284799999999997"/>
    <n v="18.985439999999997"/>
    <x v="2"/>
  </r>
  <r>
    <s v="EMEA"/>
    <s v="UKIR"/>
    <s v="Aetna"/>
    <n v="1002"/>
    <s v="Healthcare"/>
    <s v="SMB"/>
    <s v="Site Analytics"/>
    <s v="9H9HXJLM09"/>
    <n v="631.96"/>
    <n v="4"/>
    <n v="0"/>
    <n v="303.3408"/>
    <x v="2"/>
    <n v="328.61919999999998"/>
    <n v="98.585759999999993"/>
    <x v="1"/>
  </r>
  <r>
    <s v="AMER"/>
    <s v="NAMER"/>
    <s v="Valero Energy"/>
    <n v="1093"/>
    <s v="Energy"/>
    <s v="SMB"/>
    <s v="Support"/>
    <s v="A5TEE0E6WM"/>
    <n v="90.24"/>
    <n v="6"/>
    <n v="0"/>
    <n v="41.510399999999997"/>
    <x v="20"/>
    <n v="48.729599999999998"/>
    <n v="14.618879999999999"/>
    <x v="1"/>
  </r>
  <r>
    <s v="EMEA"/>
    <s v="UKIR"/>
    <s v="ConocoPhillips"/>
    <n v="1024"/>
    <s v="Energy"/>
    <s v="SMB"/>
    <s v="Site Analytics"/>
    <s v="EKCIL45SA2"/>
    <n v="4548.8100000000004"/>
    <n v="7"/>
    <n v="0"/>
    <n v="1228.1786999999999"/>
    <x v="7"/>
    <n v="3320.6313"/>
    <n v="996.18939"/>
    <x v="2"/>
  </r>
  <r>
    <s v="APJ"/>
    <s v="JAPN"/>
    <s v="Ford Motor"/>
    <n v="1009"/>
    <s v="Manufacturing"/>
    <s v="SMB"/>
    <s v="ContactMatcher"/>
    <s v="4L92I8PDEN"/>
    <n v="300.93"/>
    <n v="5"/>
    <n v="0.3"/>
    <n v="-34.392000000000003"/>
    <x v="21"/>
    <n v="335.322"/>
    <n v="100.5966"/>
    <x v="1"/>
  </r>
  <r>
    <s v="APJ"/>
    <s v="IND"/>
    <s v="Glencore"/>
    <n v="1083"/>
    <s v="Misc"/>
    <s v="SMB"/>
    <s v="FinanceHub"/>
    <s v="UJN638SJFL"/>
    <n v="647.84"/>
    <n v="8"/>
    <n v="0"/>
    <n v="32.392000000000003"/>
    <x v="3"/>
    <n v="615.44799999999998"/>
    <n v="184.6344"/>
    <x v="1"/>
  </r>
  <r>
    <s v="AMER"/>
    <s v="NAMER"/>
    <s v="Oracle"/>
    <n v="1072"/>
    <s v="Tech"/>
    <s v="Enterprise"/>
    <s v="Marketing Suite - Gold"/>
    <s v="259R4FINEI"/>
    <n v="64.17"/>
    <n v="3"/>
    <n v="0"/>
    <n v="18.609300000000001"/>
    <x v="11"/>
    <n v="45.560699999999997"/>
    <n v="13.668209999999998"/>
    <x v="6"/>
  </r>
  <r>
    <s v="AMER"/>
    <s v="NAMER"/>
    <s v="Philip Morris International"/>
    <n v="1075"/>
    <s v="Consumer Products"/>
    <s v="Strategic"/>
    <s v="ContactMatcher"/>
    <s v="0PIM1WDSLP"/>
    <n v="9.5839999999999996"/>
    <n v="1"/>
    <n v="0.2"/>
    <n v="3.3544"/>
    <x v="35"/>
    <n v="6.2295999999999996"/>
    <n v="1.8688799999999999"/>
    <x v="1"/>
  </r>
  <r>
    <s v="EMEA"/>
    <s v="EU-WEST"/>
    <s v="Sprint Nextel"/>
    <n v="1081"/>
    <s v="Communications"/>
    <s v="SMB"/>
    <s v="SaaS Connector Pack - Gold"/>
    <s v="CDZ3B8A36V"/>
    <n v="37.607999999999997"/>
    <n v="3"/>
    <n v="0.2"/>
    <n v="12.6927"/>
    <x v="27"/>
    <n v="24.915299999999899"/>
    <n v="7.474589999999969"/>
    <x v="1"/>
  </r>
  <r>
    <s v="APJ"/>
    <s v="ANZ"/>
    <s v="Target"/>
    <n v="1085"/>
    <s v="Retail"/>
    <s v="Strategic"/>
    <s v="Support"/>
    <s v="KOPRII3XUG"/>
    <n v="12.224"/>
    <n v="2"/>
    <n v="0.2"/>
    <n v="4.4311999999999996"/>
    <x v="27"/>
    <n v="7.7927999999999997"/>
    <n v="2.3378399999999999"/>
    <x v="8"/>
  </r>
  <r>
    <s v="AMER"/>
    <s v="NAMER"/>
    <s v="Johnson &amp; Johnson"/>
    <n v="1055"/>
    <s v="Healthcare"/>
    <s v="SMB"/>
    <s v="FinanceHub"/>
    <s v="RVX7H3DBXO"/>
    <n v="7.38"/>
    <n v="2"/>
    <n v="0"/>
    <n v="3.4685999999999999"/>
    <x v="0"/>
    <n v="3.9114"/>
    <n v="1.1734199999999999"/>
    <x v="2"/>
  </r>
  <r>
    <s v="AMER"/>
    <s v="NAMER"/>
    <s v="Target"/>
    <n v="1085"/>
    <s v="Retail"/>
    <s v="SMB"/>
    <s v="Marketing Suite - Gold"/>
    <s v="S07T18ALJF"/>
    <n v="53.72"/>
    <n v="4"/>
    <n v="0"/>
    <n v="15.041600000000001"/>
    <x v="39"/>
    <n v="38.678399999999897"/>
    <n v="11.603519999999969"/>
    <x v="8"/>
  </r>
  <r>
    <s v="APJ"/>
    <s v="JAPN"/>
    <s v="AT&amp;T"/>
    <n v="1010"/>
    <s v="Communications"/>
    <s v="SMB"/>
    <s v="OneView"/>
    <s v="T27GNLOJLC"/>
    <n v="32.783999999999999"/>
    <n v="4"/>
    <n v="0.8"/>
    <n v="-85.238399999999999"/>
    <x v="38"/>
    <n v="118.0224"/>
    <n v="35.40672"/>
    <x v="1"/>
  </r>
  <r>
    <s v="AMER"/>
    <s v="NAMER"/>
    <s v="Petrobras"/>
    <n v="1018"/>
    <s v="Energy"/>
    <s v="Strategic"/>
    <s v="Site Analytics"/>
    <s v="WQUGVC6B4U"/>
    <n v="196.77600000000001"/>
    <n v="3"/>
    <n v="0.2"/>
    <n v="14.7582"/>
    <x v="42"/>
    <n v="182.01779999999999"/>
    <n v="54.605339999999998"/>
    <x v="6"/>
  </r>
  <r>
    <s v="APJ"/>
    <s v="APAC"/>
    <s v="Exxon Mobil"/>
    <n v="1034"/>
    <s v="Energy"/>
    <s v="Enterprise"/>
    <s v="Marketing Suite - Gold"/>
    <s v="2LVZQ54LP6"/>
    <n v="1117.92"/>
    <n v="4"/>
    <n v="0"/>
    <n v="55.896000000000001"/>
    <x v="0"/>
    <n v="1062.0239999999999"/>
    <n v="318.60719999999998"/>
    <x v="2"/>
  </r>
  <r>
    <s v="EMEA"/>
    <s v="EU-EAST"/>
    <s v="AT&amp;T"/>
    <n v="1010"/>
    <s v="Communications"/>
    <s v="SMB"/>
    <s v="Data Smasher"/>
    <s v="H0HXQK2Q6Q"/>
    <n v="106.5"/>
    <n v="6"/>
    <n v="0"/>
    <n v="41.534999999999997"/>
    <x v="19"/>
    <n v="64.965000000000003"/>
    <n v="19.4895"/>
    <x v="1"/>
  </r>
  <r>
    <s v="EMEA"/>
    <s v="EU-WEST"/>
    <s v="Volkswagen"/>
    <n v="1046"/>
    <s v="Manufacturing"/>
    <s v="Enterprise"/>
    <s v="ContactMatcher"/>
    <s v="EKCLQCSCQC"/>
    <n v="45.66"/>
    <n v="5"/>
    <n v="0.7"/>
    <n v="-33.484000000000002"/>
    <x v="22"/>
    <n v="79.144000000000005"/>
    <n v="23.743200000000002"/>
    <x v="0"/>
  </r>
  <r>
    <s v="APJ"/>
    <s v="ANZ"/>
    <s v="American Express"/>
    <n v="1005"/>
    <s v="Finance"/>
    <s v="Strategic"/>
    <s v="Data Smasher"/>
    <s v="RYZM9HU6CP"/>
    <n v="95.968000000000004"/>
    <n v="4"/>
    <n v="0.2"/>
    <n v="1.1996"/>
    <x v="0"/>
    <n v="94.7684"/>
    <n v="28.430519999999998"/>
    <x v="1"/>
  </r>
  <r>
    <s v="AMER"/>
    <s v="LATAM"/>
    <s v="HSBC Holdings"/>
    <n v="1070"/>
    <s v="Finance"/>
    <s v="SMB"/>
    <s v="Marketing Suite - Gold"/>
    <s v="M272YGLG0K"/>
    <n v="264.32"/>
    <n v="2"/>
    <n v="0.2"/>
    <n v="19.824000000000002"/>
    <x v="30"/>
    <n v="244.49599999999899"/>
    <n v="73.348799999999699"/>
    <x v="0"/>
  </r>
  <r>
    <s v="APJ"/>
    <s v="JAPN"/>
    <s v="Toyota Motor"/>
    <n v="1087"/>
    <s v="Manufacturing"/>
    <s v="SMB"/>
    <s v="SaaS Connector Pack - Gold"/>
    <s v="HWHUZXV0B9"/>
    <n v="604.65599999999995"/>
    <n v="9"/>
    <n v="0.2"/>
    <n v="204.07140000000001"/>
    <x v="7"/>
    <n v="400.584599999999"/>
    <n v="120.17537999999969"/>
    <x v="6"/>
  </r>
  <r>
    <s v="AMER"/>
    <s v="LATAM"/>
    <s v="Banco Santander"/>
    <n v="1101"/>
    <s v="Finance"/>
    <s v="Strategic"/>
    <s v="SaaS Connector Pack"/>
    <s v="2WPSW73CO6"/>
    <n v="129.93"/>
    <n v="3"/>
    <n v="0"/>
    <n v="12.993"/>
    <x v="24"/>
    <n v="116.937"/>
    <n v="35.081099999999999"/>
    <x v="1"/>
  </r>
  <r>
    <s v="APJ"/>
    <s v="APAC"/>
    <s v="Carrefour"/>
    <n v="1048"/>
    <s v="Retail"/>
    <s v="Enterprise"/>
    <s v="FinanceHub"/>
    <s v="ETOB6WVSQV"/>
    <n v="20.16"/>
    <n v="7"/>
    <n v="0"/>
    <n v="9.8783999999999992"/>
    <x v="32"/>
    <n v="10.281599999999999"/>
    <n v="3.0844799999999997"/>
    <x v="0"/>
  </r>
  <r>
    <s v="APJ"/>
    <s v="JAPN"/>
    <s v="J.P. Morgan Chase &amp; Co."/>
    <n v="1054"/>
    <s v="Finance"/>
    <s v="SMB"/>
    <s v="ChatBot Plugin"/>
    <s v="F7F5ZHO011"/>
    <n v="42.048000000000002"/>
    <n v="9"/>
    <n v="0.2"/>
    <n v="5.2560000000000002"/>
    <x v="19"/>
    <n v="36.792000000000002"/>
    <n v="11.037599999999999"/>
    <x v="5"/>
  </r>
  <r>
    <s v="EMEA"/>
    <s v="EU-WEST"/>
    <s v="Volkswagen"/>
    <n v="1046"/>
    <s v="Manufacturing"/>
    <s v="Enterprise"/>
    <s v="Support"/>
    <s v="YZ13OJ8EH2"/>
    <n v="10.368"/>
    <n v="2"/>
    <n v="0.2"/>
    <n v="3.6288"/>
    <x v="18"/>
    <n v="6.7392000000000003"/>
    <n v="2.02176"/>
    <x v="0"/>
  </r>
  <r>
    <s v="EMEA"/>
    <s v="MEA"/>
    <s v="Ford Motor"/>
    <n v="1009"/>
    <s v="Manufacturing"/>
    <s v="Strategic"/>
    <s v="Support"/>
    <s v="SQ8GR3Z5BG"/>
    <n v="114.2"/>
    <n v="5"/>
    <n v="0"/>
    <n v="52.531999999999996"/>
    <x v="9"/>
    <n v="61.667999999999999"/>
    <n v="18.500399999999999"/>
    <x v="1"/>
  </r>
  <r>
    <s v="EMEA"/>
    <s v="EU-WEST"/>
    <s v="Petrobras"/>
    <n v="1018"/>
    <s v="Energy"/>
    <s v="Strategic"/>
    <s v="Marketing Suite - Gold"/>
    <s v="TE63JG573C"/>
    <n v="1801.6320000000001"/>
    <n v="6"/>
    <n v="0.2"/>
    <n v="-337.80599999999998"/>
    <x v="43"/>
    <n v="2139.4380000000001"/>
    <n v="641.83140000000003"/>
    <x v="6"/>
  </r>
  <r>
    <s v="AMER"/>
    <s v="NAMER"/>
    <s v="Itochu"/>
    <n v="1032"/>
    <s v="Finance"/>
    <s v="Strategic"/>
    <s v="Data Smasher"/>
    <s v="SFIHF1RE9Y"/>
    <n v="46.32"/>
    <n v="4"/>
    <n v="0"/>
    <n v="18.064800000000002"/>
    <x v="11"/>
    <n v="28.255199999999999"/>
    <n v="8.4765599999999992"/>
    <x v="0"/>
  </r>
  <r>
    <s v="AMER"/>
    <s v="LATAM"/>
    <s v="Wells Fargo"/>
    <n v="1099"/>
    <s v="Finance"/>
    <s v="SMB"/>
    <s v="FinanceHub"/>
    <s v="2YG6RSPXFO"/>
    <n v="181.98599999999999"/>
    <n v="2"/>
    <n v="0.3"/>
    <n v="-54.595799999999997"/>
    <x v="26"/>
    <n v="236.58179999999999"/>
    <n v="70.97453999999999"/>
    <x v="2"/>
  </r>
  <r>
    <s v="AMER"/>
    <s v="NAMER"/>
    <s v="Pfizer"/>
    <n v="1074"/>
    <s v="Healthcare"/>
    <s v="Strategic"/>
    <s v="FinanceHub"/>
    <s v="N0L58ZRG5Y"/>
    <n v="1348.704"/>
    <n v="6"/>
    <n v="0.2"/>
    <n v="-219.1644"/>
    <x v="38"/>
    <n v="1567.8683999999901"/>
    <n v="470.360519999997"/>
    <x v="5"/>
  </r>
  <r>
    <s v="AMER"/>
    <s v="LATAM"/>
    <s v="Banco Santander"/>
    <n v="1101"/>
    <s v="Finance"/>
    <s v="Strategic"/>
    <s v="SaaS Connector Pack"/>
    <s v="51Q9UXH0IJ"/>
    <n v="111.88800000000001"/>
    <n v="7"/>
    <n v="0.2"/>
    <n v="22.377600000000001"/>
    <x v="35"/>
    <n v="89.510400000000004"/>
    <n v="26.853120000000001"/>
    <x v="1"/>
  </r>
  <r>
    <s v="EMEA"/>
    <s v="EU-WEST"/>
    <s v="CVS Health"/>
    <n v="1026"/>
    <s v="Retail"/>
    <s v="Strategic"/>
    <s v="OneView"/>
    <s v="U0GZ1X643P"/>
    <n v="143.952"/>
    <n v="3"/>
    <n v="0.2"/>
    <n v="14.395200000000001"/>
    <x v="30"/>
    <n v="129.55680000000001"/>
    <n v="38.867040000000003"/>
    <x v="2"/>
  </r>
  <r>
    <s v="APJ"/>
    <s v="APAC"/>
    <s v="CVS Health"/>
    <n v="1026"/>
    <s v="Retail"/>
    <s v="Enterprise"/>
    <s v="Marketing Suite"/>
    <s v="EI8UXFOQ23"/>
    <n v="173.94"/>
    <n v="3"/>
    <n v="0"/>
    <n v="13.9152"/>
    <x v="21"/>
    <n v="160.0248"/>
    <n v="48.007439999999995"/>
    <x v="2"/>
  </r>
  <r>
    <s v="AMER"/>
    <s v="NAMER"/>
    <s v="Oracle"/>
    <n v="1072"/>
    <s v="Tech"/>
    <s v="SMB"/>
    <s v="Marketing Suite - Gold"/>
    <s v="XL39JH2SR5"/>
    <n v="205.92"/>
    <n v="4"/>
    <n v="0"/>
    <n v="2.0592000000000001"/>
    <x v="4"/>
    <n v="203.86079999999899"/>
    <n v="61.158239999999694"/>
    <x v="6"/>
  </r>
  <r>
    <s v="AMER"/>
    <s v="LATAM"/>
    <s v="ConocoPhillips"/>
    <n v="1024"/>
    <s v="Energy"/>
    <s v="SMB"/>
    <s v="ChatBot Plugin"/>
    <s v="TSGIZUDE2R"/>
    <n v="2.3039999999999998"/>
    <n v="1"/>
    <n v="0.2"/>
    <n v="0.25919999999999999"/>
    <x v="37"/>
    <n v="2.0448"/>
    <n v="0.61343999999999999"/>
    <x v="2"/>
  </r>
  <r>
    <s v="EMEA"/>
    <s v="UKIR"/>
    <s v="Valero Energy"/>
    <n v="1093"/>
    <s v="Energy"/>
    <s v="SMB"/>
    <s v="SaaS Connector Pack"/>
    <s v="8MS2STQL9X"/>
    <n v="821.88"/>
    <n v="6"/>
    <n v="0"/>
    <n v="213.68879999999999"/>
    <x v="23"/>
    <n v="608.19119999999998"/>
    <n v="182.45735999999999"/>
    <x v="1"/>
  </r>
  <r>
    <s v="AMER"/>
    <s v="LATAM"/>
    <s v="Boeing"/>
    <n v="1014"/>
    <s v="Manufacturing"/>
    <s v="Enterprise"/>
    <s v="Support"/>
    <s v="4KNW457MMK"/>
    <n v="25.92"/>
    <n v="4"/>
    <n v="0"/>
    <n v="12.441599999999999"/>
    <x v="21"/>
    <n v="13.478400000000001"/>
    <n v="4.04352"/>
    <x v="2"/>
  </r>
  <r>
    <s v="EMEA"/>
    <s v="EU-WEST"/>
    <s v="Mitsubishi"/>
    <n v="1050"/>
    <s v="Manufacturing"/>
    <s v="SMB"/>
    <s v="Site Analytics"/>
    <s v="D7O4BVUOBR"/>
    <n v="705.54399999999998"/>
    <n v="7"/>
    <n v="0.2"/>
    <n v="70.554400000000001"/>
    <x v="28"/>
    <n v="634.9896"/>
    <n v="190.49688"/>
    <x v="2"/>
  </r>
  <r>
    <s v="EMEA"/>
    <s v="UKIR"/>
    <s v="Tesco"/>
    <n v="1059"/>
    <s v="Retail"/>
    <s v="SMB"/>
    <s v="Data Smasher"/>
    <s v="ZIYYYIA9EF"/>
    <n v="50"/>
    <n v="2"/>
    <n v="0"/>
    <n v="12"/>
    <x v="11"/>
    <n v="38"/>
    <n v="11.4"/>
    <x v="7"/>
  </r>
  <r>
    <s v="APJ"/>
    <s v="JAPN"/>
    <s v="China National Petroleum"/>
    <n v="1023"/>
    <s v="Energy"/>
    <s v="Strategic"/>
    <s v="SaaS Connector Pack"/>
    <s v="P8YILHMWZ4"/>
    <n v="51.712000000000003"/>
    <n v="8"/>
    <n v="0.6"/>
    <n v="-32.32"/>
    <x v="32"/>
    <n v="84.031999999999996"/>
    <n v="25.209599999999998"/>
    <x v="7"/>
  </r>
  <r>
    <s v="EMEA"/>
    <s v="EU-WEST"/>
    <s v="Allianz"/>
    <n v="1080"/>
    <s v="Finance"/>
    <s v="Strategic"/>
    <s v="OneView"/>
    <s v="LFMJCTY59M"/>
    <n v="6.992"/>
    <n v="2"/>
    <n v="0.2"/>
    <n v="0.52439999999999998"/>
    <x v="29"/>
    <n v="6.4676"/>
    <n v="1.94028"/>
    <x v="1"/>
  </r>
  <r>
    <s v="EMEA"/>
    <s v="MEA"/>
    <s v="Sysco"/>
    <n v="1084"/>
    <s v="Consumer Products"/>
    <s v="SMB"/>
    <s v="Marketing Suite"/>
    <s v="U6KDDLDJ7T"/>
    <n v="1406.86"/>
    <n v="7"/>
    <n v="0"/>
    <n v="140.68600000000001"/>
    <x v="33"/>
    <n v="1266.174"/>
    <n v="379.85219999999998"/>
    <x v="0"/>
  </r>
  <r>
    <s v="EMEA"/>
    <s v="MEA"/>
    <s v="Gazprom"/>
    <n v="1027"/>
    <s v="Energy"/>
    <s v="SMB"/>
    <s v="FinanceHub"/>
    <s v="ZA1S7T35C5"/>
    <n v="9.2159999999999993"/>
    <n v="4"/>
    <n v="0.2"/>
    <n v="3.3408000000000002"/>
    <x v="14"/>
    <n v="5.8751999999999898"/>
    <n v="1.7625599999999968"/>
    <x v="7"/>
  </r>
  <r>
    <s v="EMEA"/>
    <s v="UKIR"/>
    <s v="ConocoPhillips"/>
    <n v="1024"/>
    <s v="Energy"/>
    <s v="Strategic"/>
    <s v="Data Smasher"/>
    <s v="4RWFC4448G"/>
    <n v="15.02"/>
    <n v="1"/>
    <n v="0"/>
    <n v="2.7035999999999998"/>
    <x v="29"/>
    <n v="12.3164"/>
    <n v="3.6949199999999998"/>
    <x v="2"/>
  </r>
  <r>
    <s v="EMEA"/>
    <s v="UKIR"/>
    <s v="AT&amp;T"/>
    <n v="1010"/>
    <s v="Communications"/>
    <s v="SMB"/>
    <s v="Data Smasher"/>
    <s v="Q4ERHQR0BG"/>
    <n v="71"/>
    <n v="4"/>
    <n v="0"/>
    <n v="27.69"/>
    <x v="22"/>
    <n v="43.31"/>
    <n v="12.993"/>
    <x v="1"/>
  </r>
  <r>
    <s v="AMER"/>
    <s v="NAMER"/>
    <s v="Morgan Stanley"/>
    <n v="1068"/>
    <s v="Finance"/>
    <s v="SMB"/>
    <s v="ContactMatcher"/>
    <s v="VMUDDW13VU"/>
    <n v="25.12"/>
    <n v="5"/>
    <n v="0.2"/>
    <n v="7.85"/>
    <x v="23"/>
    <n v="17.27"/>
    <n v="5.181"/>
    <x v="2"/>
  </r>
  <r>
    <s v="EMEA"/>
    <s v="UKIR"/>
    <s v="Boeing"/>
    <n v="1014"/>
    <s v="Manufacturing"/>
    <s v="Strategic"/>
    <s v="Marketing Suite - Gold"/>
    <s v="V40LD72ZS7"/>
    <n v="478.08"/>
    <n v="8"/>
    <n v="0"/>
    <n v="133.86240000000001"/>
    <x v="15"/>
    <n v="344.21759999999898"/>
    <n v="103.26527999999969"/>
    <x v="2"/>
  </r>
  <r>
    <s v="AMER"/>
    <s v="LATAM"/>
    <s v="AmerisourceBergen"/>
    <n v="1007"/>
    <s v="Healthcare"/>
    <s v="Strategic"/>
    <s v="Site Analytics"/>
    <s v="FJJSPEBBTX"/>
    <n v="164.38800000000001"/>
    <n v="2"/>
    <n v="0.4"/>
    <n v="-35.617400000000004"/>
    <x v="22"/>
    <n v="200.00540000000001"/>
    <n v="60.001620000000003"/>
    <x v="0"/>
  </r>
  <r>
    <s v="APJ"/>
    <s v="ANZ"/>
    <s v="BMW"/>
    <n v="1039"/>
    <s v="Manufacturing"/>
    <s v="Enterprise"/>
    <s v="ChatBot Plugin"/>
    <s v="CW2VVXIPTD"/>
    <n v="2.9119999999999999"/>
    <n v="2"/>
    <n v="0.2"/>
    <n v="0.91"/>
    <x v="10"/>
    <n v="2.0019999999999998"/>
    <n v="0.60059999999999991"/>
    <x v="2"/>
  </r>
  <r>
    <s v="APJ"/>
    <s v="JAPN"/>
    <s v="Volkswagen"/>
    <n v="1046"/>
    <s v="Manufacturing"/>
    <s v="SMB"/>
    <s v="Data Smasher"/>
    <s v="ISVSWBYGJP"/>
    <n v="1399.944"/>
    <n v="7"/>
    <n v="0.2"/>
    <n v="52.497900000000001"/>
    <x v="28"/>
    <n v="1347.4460999999999"/>
    <n v="404.23382999999995"/>
    <x v="0"/>
  </r>
  <r>
    <s v="APJ"/>
    <s v="IND"/>
    <s v="Anthem"/>
    <n v="1029"/>
    <s v="Healthcare"/>
    <s v="Enterprise"/>
    <s v="SaaS Connector Pack"/>
    <s v="MMV2Q669QG"/>
    <n v="526.45000000000005"/>
    <n v="5"/>
    <n v="0"/>
    <n v="31.587"/>
    <x v="10"/>
    <n v="494.863"/>
    <n v="148.4589"/>
    <x v="2"/>
  </r>
  <r>
    <s v="EMEA"/>
    <s v="NOR"/>
    <s v="Siemens"/>
    <n v="1043"/>
    <s v="Manufacturing"/>
    <s v="Strategic"/>
    <s v="SaaS Connector Pack - Gold"/>
    <s v="29T9TGOOTK"/>
    <n v="16.23"/>
    <n v="3"/>
    <n v="0"/>
    <n v="7.9527000000000001"/>
    <x v="7"/>
    <n v="8.2773000000000003"/>
    <n v="2.48319"/>
    <x v="2"/>
  </r>
  <r>
    <s v="EMEA"/>
    <s v="EU-WEST"/>
    <s v="BMW"/>
    <n v="1039"/>
    <s v="Manufacturing"/>
    <s v="Enterprise"/>
    <s v="SaaS Connector Pack"/>
    <s v="RPCMHQ19IM"/>
    <n v="62.82"/>
    <n v="3"/>
    <n v="0"/>
    <n v="30.7818"/>
    <x v="46"/>
    <n v="32.038200000000003"/>
    <n v="9.611460000000001"/>
    <x v="2"/>
  </r>
  <r>
    <s v="APJ"/>
    <s v="JAPN"/>
    <s v="Bosch"/>
    <n v="1076"/>
    <s v="Tech"/>
    <s v="Strategic"/>
    <s v="SaaS Connector Pack - Gold"/>
    <s v="AGOTBF9GTC"/>
    <n v="6.6079999999999997"/>
    <n v="2"/>
    <n v="0.2"/>
    <n v="2.1476000000000002"/>
    <x v="6"/>
    <n v="4.4603999999999999"/>
    <n v="1.33812"/>
    <x v="2"/>
  </r>
  <r>
    <s v="EMEA"/>
    <s v="UKIR"/>
    <s v="Microsoft"/>
    <n v="1066"/>
    <s v="Tech"/>
    <s v="SMB"/>
    <s v="Marketing Suite - Gold"/>
    <s v="P0I8MXY8AA"/>
    <n v="248.57"/>
    <n v="7"/>
    <n v="0"/>
    <n v="67.113900000000001"/>
    <x v="10"/>
    <n v="181.45609999999999"/>
    <n v="54.436829999999993"/>
    <x v="4"/>
  </r>
  <r>
    <s v="AMER"/>
    <s v="NAMER"/>
    <s v="Banco Santander"/>
    <n v="1101"/>
    <s v="Finance"/>
    <s v="Enterprise"/>
    <s v="Marketing Suite - Gold"/>
    <s v="12X2W76BB3"/>
    <n v="5.98"/>
    <n v="1"/>
    <n v="0"/>
    <n v="1.0165999999999999"/>
    <x v="35"/>
    <n v="4.9634"/>
    <n v="1.48902"/>
    <x v="1"/>
  </r>
  <r>
    <s v="APJ"/>
    <s v="ANZ"/>
    <s v="Honda Motor"/>
    <n v="1045"/>
    <s v="Manufacturing"/>
    <s v="SMB"/>
    <s v="SaaS Connector Pack"/>
    <s v="Z0GAE4QEM5"/>
    <n v="14.135999999999999"/>
    <n v="2"/>
    <n v="0.6"/>
    <n v="-7.7747999999999999"/>
    <x v="21"/>
    <n v="21.910799999999998"/>
    <n v="6.5732399999999993"/>
    <x v="2"/>
  </r>
  <r>
    <s v="AMER"/>
    <s v="LATAM"/>
    <s v="Caterpillar"/>
    <n v="1016"/>
    <s v="Manufacturing"/>
    <s v="Strategic"/>
    <s v="Site Analytics"/>
    <s v="PIWR8SAQ27"/>
    <n v="79.099999999999994"/>
    <n v="2"/>
    <n v="0"/>
    <n v="39.549999999999997"/>
    <x v="23"/>
    <n v="39.549999999999997"/>
    <n v="11.864999999999998"/>
    <x v="1"/>
  </r>
  <r>
    <s v="APJ"/>
    <s v="IND"/>
    <s v="Volkswagen"/>
    <n v="1046"/>
    <s v="Manufacturing"/>
    <s v="Strategic"/>
    <s v="SaaS Connector Pack - Gold"/>
    <s v="G4V3AOTLBV"/>
    <n v="180.96"/>
    <n v="2"/>
    <n v="0"/>
    <n v="81.432000000000002"/>
    <x v="24"/>
    <n v="99.528000000000006"/>
    <n v="29.8584"/>
    <x v="0"/>
  </r>
  <r>
    <s v="EMEA"/>
    <s v="UKIR"/>
    <s v="J.P. Morgan Chase &amp; Co."/>
    <n v="1054"/>
    <s v="Finance"/>
    <s v="SMB"/>
    <s v="OneView"/>
    <s v="53Q6M3GS25"/>
    <n v="121.94"/>
    <n v="2"/>
    <n v="0"/>
    <n v="35.3626"/>
    <x v="4"/>
    <n v="86.577399999999997"/>
    <n v="25.973219999999998"/>
    <x v="5"/>
  </r>
  <r>
    <s v="EMEA"/>
    <s v="UKIR"/>
    <s v="Itochu"/>
    <n v="1032"/>
    <s v="Finance"/>
    <s v="SMB"/>
    <s v="Support"/>
    <s v="U7BX4LIASI"/>
    <n v="14.94"/>
    <n v="3"/>
    <n v="0"/>
    <n v="7.0217999999999998"/>
    <x v="1"/>
    <n v="7.9181999999999997"/>
    <n v="2.3754599999999999"/>
    <x v="0"/>
  </r>
  <r>
    <s v="EMEA"/>
    <s v="EU-WEST"/>
    <s v="Mondelez International"/>
    <n v="1067"/>
    <s v="Consumer Products"/>
    <s v="Strategic"/>
    <s v="ContactMatcher"/>
    <s v="MB208WE3TU"/>
    <n v="1.167"/>
    <n v="1"/>
    <n v="0.7"/>
    <n v="-0.85580000000000001"/>
    <x v="20"/>
    <n v="2.0228000000000002"/>
    <n v="0.60684000000000005"/>
    <x v="0"/>
  </r>
  <r>
    <s v="AMER"/>
    <s v="NAMER"/>
    <s v="China National Petroleum"/>
    <n v="1023"/>
    <s v="Energy"/>
    <s v="Enterprise"/>
    <s v="ChatBot Plugin"/>
    <s v="KHJYJ2LQ0C"/>
    <n v="16.989999999999998"/>
    <n v="1"/>
    <n v="0"/>
    <n v="4.9271000000000003"/>
    <x v="17"/>
    <n v="12.0628999999999"/>
    <n v="3.6188699999999696"/>
    <x v="7"/>
  </r>
  <r>
    <s v="APJ"/>
    <s v="JAPN"/>
    <s v="Walt Disney"/>
    <n v="1097"/>
    <s v="Communications"/>
    <s v="Strategic"/>
    <s v="Data Smasher"/>
    <s v="73ZORNZIMF"/>
    <n v="24.672000000000001"/>
    <n v="3"/>
    <n v="0.2"/>
    <n v="0"/>
    <x v="7"/>
    <n v="24.672000000000001"/>
    <n v="7.4016000000000002"/>
    <x v="3"/>
  </r>
  <r>
    <s v="AMER"/>
    <s v="NAMER"/>
    <s v="BNP Paribas"/>
    <n v="1065"/>
    <s v="Finance"/>
    <s v="Strategic"/>
    <s v="FinanceHub"/>
    <s v="6JMDZSY3M9"/>
    <n v="41.567999999999998"/>
    <n v="2"/>
    <n v="0.2"/>
    <n v="2.5979999999999999"/>
    <x v="25"/>
    <n v="38.97"/>
    <n v="11.690999999999999"/>
    <x v="3"/>
  </r>
  <r>
    <s v="AMER"/>
    <s v="NAMER"/>
    <s v="Costco Wholesale"/>
    <n v="1025"/>
    <s v="Retail"/>
    <s v="Strategic"/>
    <s v="FinanceHub"/>
    <s v="1IL5UM2I5S"/>
    <n v="230.28"/>
    <n v="3"/>
    <n v="0.2"/>
    <n v="23.027999999999999"/>
    <x v="41"/>
    <n v="207.25200000000001"/>
    <n v="62.175600000000003"/>
    <x v="3"/>
  </r>
  <r>
    <s v="AMER"/>
    <s v="NAMER"/>
    <s v="Tyson Foods"/>
    <n v="1088"/>
    <s v="Consumer Products"/>
    <s v="SMB"/>
    <s v="FinanceHub"/>
    <s v="X5EC5VDZGH"/>
    <n v="5.78"/>
    <n v="2"/>
    <n v="0"/>
    <n v="2.7166000000000001"/>
    <x v="4"/>
    <n v="3.0634000000000001"/>
    <n v="0.91901999999999995"/>
    <x v="1"/>
  </r>
  <r>
    <s v="APJ"/>
    <s v="ANZ"/>
    <s v="Carrefour"/>
    <n v="1048"/>
    <s v="Retail"/>
    <s v="Strategic"/>
    <s v="ChatBot Plugin"/>
    <s v="JB5X1X82LE"/>
    <n v="4.17"/>
    <n v="3"/>
    <n v="0"/>
    <n v="1.0842000000000001"/>
    <x v="22"/>
    <n v="3.0857999999999999"/>
    <n v="0.9257399999999999"/>
    <x v="0"/>
  </r>
  <r>
    <s v="EMEA"/>
    <s v="EU-WEST"/>
    <s v="HonHai Precision Industry"/>
    <n v="1033"/>
    <s v="Tech"/>
    <s v="Strategic"/>
    <s v="Support"/>
    <s v="2XSP6EOQN2"/>
    <n v="25.92"/>
    <n v="4"/>
    <n v="0"/>
    <n v="12.441599999999999"/>
    <x v="20"/>
    <n v="13.478400000000001"/>
    <n v="4.04352"/>
    <x v="1"/>
  </r>
  <r>
    <s v="EMEA"/>
    <s v="UKIR"/>
    <s v="Trafigura Group"/>
    <n v="1100"/>
    <s v="Finance"/>
    <s v="Enterprise"/>
    <s v="Alchemy"/>
    <s v="KPFKTCVVDH"/>
    <n v="11199.968000000001"/>
    <n v="4"/>
    <n v="0.2"/>
    <n v="3919.9888000000001"/>
    <x v="13"/>
    <n v="7279.9791999999998"/>
    <n v="2183.9937599999998"/>
    <x v="1"/>
  </r>
  <r>
    <s v="AMER"/>
    <s v="LATAM"/>
    <s v="HonHai Precision Industry"/>
    <n v="1033"/>
    <s v="Tech"/>
    <s v="Strategic"/>
    <s v="Data Smasher"/>
    <s v="YX5LJ8S0T3"/>
    <n v="60.863999999999997"/>
    <n v="4"/>
    <n v="0.2"/>
    <n v="9.1295999999999999"/>
    <x v="23"/>
    <n v="51.734399999999901"/>
    <n v="15.52031999999997"/>
    <x v="1"/>
  </r>
  <r>
    <s v="APJ"/>
    <s v="APAC"/>
    <s v="Lukoil"/>
    <n v="1044"/>
    <s v="Energy"/>
    <s v="SMB"/>
    <s v="Support"/>
    <s v="NWOGA0ZE1Q"/>
    <n v="14.94"/>
    <n v="3"/>
    <n v="0"/>
    <n v="7.0217999999999998"/>
    <x v="11"/>
    <n v="7.9181999999999997"/>
    <n v="2.3754599999999999"/>
    <x v="0"/>
  </r>
  <r>
    <s v="AMER"/>
    <s v="NAMER"/>
    <s v="Mondelez International"/>
    <n v="1067"/>
    <s v="Consumer Products"/>
    <s v="SMB"/>
    <s v="SaaS Connector Pack"/>
    <s v="IS1FC5LVDC"/>
    <n v="39.96"/>
    <n v="2"/>
    <n v="0"/>
    <n v="17.1828"/>
    <x v="24"/>
    <n v="22.777200000000001"/>
    <n v="6.8331600000000003"/>
    <x v="0"/>
  </r>
  <r>
    <s v="EMEA"/>
    <s v="NOR"/>
    <s v="Comcast"/>
    <n v="1022"/>
    <s v="Communications"/>
    <s v="Strategic"/>
    <s v="SaaS Connector Pack"/>
    <s v="4KYW48JC72"/>
    <n v="4.9279999999999999"/>
    <n v="2"/>
    <n v="0.2"/>
    <n v="0.73919999999999997"/>
    <x v="38"/>
    <n v="4.1887999999999996"/>
    <n v="1.2566399999999998"/>
    <x v="1"/>
  </r>
  <r>
    <s v="AMER"/>
    <s v="NAMER"/>
    <s v="Berkshire Hathaway"/>
    <n v="1012"/>
    <s v="Finance"/>
    <s v="Strategic"/>
    <s v="Marketing Suite - Gold"/>
    <s v="OKWH5IQ7FI"/>
    <n v="323.10000000000002"/>
    <n v="2"/>
    <n v="0"/>
    <n v="61.389000000000003"/>
    <x v="37"/>
    <n v="261.71100000000001"/>
    <n v="78.513300000000001"/>
    <x v="1"/>
  </r>
  <r>
    <s v="EMEA"/>
    <s v="UKIR"/>
    <s v="Petrobras"/>
    <n v="1018"/>
    <s v="Energy"/>
    <s v="SMB"/>
    <s v="Support"/>
    <s v="PPDELY85DO"/>
    <n v="19.04"/>
    <n v="4"/>
    <n v="0"/>
    <n v="9.3295999999999992"/>
    <x v="27"/>
    <n v="9.7103999999999999"/>
    <n v="2.9131199999999997"/>
    <x v="6"/>
  </r>
  <r>
    <s v="EMEA"/>
    <s v="MEA"/>
    <s v="ConocoPhillips"/>
    <n v="1024"/>
    <s v="Energy"/>
    <s v="SMB"/>
    <s v="Data Smasher"/>
    <s v="7OLXYFE83P"/>
    <n v="29.99"/>
    <n v="1"/>
    <n v="0"/>
    <n v="2.9990000000000001"/>
    <x v="36"/>
    <n v="26.991"/>
    <n v="8.0972999999999988"/>
    <x v="2"/>
  </r>
  <r>
    <s v="APJ"/>
    <s v="ANZ"/>
    <s v="Allstate"/>
    <n v="1003"/>
    <s v="Finance"/>
    <s v="SMB"/>
    <s v="Support"/>
    <s v="7N5WPB1JTB"/>
    <n v="186.048"/>
    <n v="6"/>
    <n v="0.2"/>
    <n v="67.442400000000006"/>
    <x v="5"/>
    <n v="118.6056"/>
    <n v="35.581679999999999"/>
    <x v="0"/>
  </r>
  <r>
    <s v="EMEA"/>
    <s v="NOR"/>
    <s v="Cisco Systems"/>
    <n v="1019"/>
    <s v="Tech"/>
    <s v="Enterprise"/>
    <s v="Site Analytics"/>
    <s v="BOM5EONITR"/>
    <n v="36.792000000000002"/>
    <n v="1"/>
    <n v="0.2"/>
    <n v="4.1391"/>
    <x v="25"/>
    <n v="32.652900000000002"/>
    <n v="9.7958700000000007"/>
    <x v="1"/>
  </r>
  <r>
    <s v="APJ"/>
    <s v="APAC"/>
    <s v="Johnson &amp; Johnson"/>
    <n v="1055"/>
    <s v="Healthcare"/>
    <s v="SMB"/>
    <s v="SaaS Connector Pack"/>
    <s v="S52PIM67GC"/>
    <n v="57.69"/>
    <n v="3"/>
    <n v="0"/>
    <n v="23.652899999999999"/>
    <x v="30"/>
    <n v="34.037099999999903"/>
    <n v="10.211129999999971"/>
    <x v="2"/>
  </r>
  <r>
    <s v="AMER"/>
    <s v="NAMER"/>
    <s v="State Farm Insurance Cos."/>
    <n v="1082"/>
    <s v="Finance"/>
    <s v="Strategic"/>
    <s v="Marketing Suite"/>
    <s v="EFKDE3TWG2"/>
    <n v="424.95749999999998"/>
    <n v="5"/>
    <n v="0.15"/>
    <n v="19.998000000000001"/>
    <x v="21"/>
    <n v="404.95949999999999"/>
    <n v="121.48784999999999"/>
    <x v="8"/>
  </r>
  <r>
    <s v="EMEA"/>
    <s v="MEA"/>
    <s v="Trafigura Group"/>
    <n v="1100"/>
    <s v="Finance"/>
    <s v="Strategic"/>
    <s v="ContactMatcher"/>
    <s v="K3YQYU18I4"/>
    <n v="10.776"/>
    <n v="3"/>
    <n v="0.2"/>
    <n v="3.5022000000000002"/>
    <x v="15"/>
    <n v="7.2737999999999996"/>
    <n v="2.18214"/>
    <x v="1"/>
  </r>
  <r>
    <s v="AMER"/>
    <s v="NAMER"/>
    <s v="Toyota Motor"/>
    <n v="1087"/>
    <s v="Manufacturing"/>
    <s v="SMB"/>
    <s v="SaaS Connector Pack - Gold"/>
    <s v="K2GQPUQLP1"/>
    <n v="10.86"/>
    <n v="3"/>
    <n v="0"/>
    <n v="5.1041999999999996"/>
    <x v="28"/>
    <n v="5.7557999999999998"/>
    <n v="1.7267399999999999"/>
    <x v="6"/>
  </r>
  <r>
    <s v="AMER"/>
    <s v="LATAM"/>
    <s v="ConocoPhillips"/>
    <n v="1024"/>
    <s v="Energy"/>
    <s v="Strategic"/>
    <s v="FinanceHub"/>
    <s v="SF32D8JLCD"/>
    <n v="883.84"/>
    <n v="4"/>
    <n v="0.2"/>
    <n v="99.432000000000002"/>
    <x v="14"/>
    <n v="784.40800000000002"/>
    <n v="235.32239999999999"/>
    <x v="2"/>
  </r>
  <r>
    <s v="EMEA"/>
    <s v="UKIR"/>
    <s v="McKesson"/>
    <n v="1063"/>
    <s v="Consumer Products"/>
    <s v="Strategic"/>
    <s v="Site Analytics"/>
    <s v="87INLZEBZS"/>
    <n v="1979.89"/>
    <n v="11"/>
    <n v="0"/>
    <n v="494.97250000000003"/>
    <x v="23"/>
    <n v="1484.9175"/>
    <n v="445.47525000000002"/>
    <x v="5"/>
  </r>
  <r>
    <s v="EMEA"/>
    <s v="EU-WEST"/>
    <s v="State Farm Insurance Cos."/>
    <n v="1082"/>
    <s v="Finance"/>
    <s v="Enterprise"/>
    <s v="ContactMatcher"/>
    <s v="HXI6RFBM3X"/>
    <n v="8.76"/>
    <n v="2"/>
    <n v="0"/>
    <n v="4.2047999999999996"/>
    <x v="4"/>
    <n v="4.5552000000000001"/>
    <n v="1.36656"/>
    <x v="8"/>
  </r>
  <r>
    <s v="EMEA"/>
    <s v="MEA"/>
    <s v="Aviva"/>
    <n v="1006"/>
    <s v="Finance"/>
    <s v="SMB"/>
    <s v="FinanceHub"/>
    <s v="ZOSV26JMGP"/>
    <n v="3.984"/>
    <n v="1"/>
    <n v="0.2"/>
    <n v="1.2948"/>
    <x v="35"/>
    <n v="2.6892"/>
    <n v="0.80676000000000003"/>
    <x v="2"/>
  </r>
  <r>
    <s v="APJ"/>
    <s v="JAPN"/>
    <s v="Philip Morris International"/>
    <n v="1075"/>
    <s v="Consumer Products"/>
    <s v="SMB"/>
    <s v="Data Smasher"/>
    <s v="BPPHQCGMB3"/>
    <n v="79.512"/>
    <n v="3"/>
    <n v="0.2"/>
    <n v="20.8719"/>
    <x v="32"/>
    <n v="58.640099999999997"/>
    <n v="17.592029999999998"/>
    <x v="1"/>
  </r>
  <r>
    <s v="AMER"/>
    <s v="NAMER"/>
    <s v="Johnson &amp; Johnson"/>
    <n v="1055"/>
    <s v="Healthcare"/>
    <s v="Enterprise"/>
    <s v="FinanceHub"/>
    <s v="63FZWA0OKT"/>
    <n v="40.783999999999999"/>
    <n v="1"/>
    <n v="0.2"/>
    <n v="4.5881999999999996"/>
    <x v="37"/>
    <n v="36.195799999999998"/>
    <n v="10.858739999999999"/>
    <x v="2"/>
  </r>
  <r>
    <s v="APJ"/>
    <s v="APAC"/>
    <s v="McKesson"/>
    <n v="1063"/>
    <s v="Consumer Products"/>
    <s v="Strategic"/>
    <s v="Support"/>
    <s v="K5RESQXJVN"/>
    <n v="166.44"/>
    <n v="3"/>
    <n v="0"/>
    <n v="79.891199999999998"/>
    <x v="30"/>
    <n v="86.5488"/>
    <n v="25.964639999999999"/>
    <x v="5"/>
  </r>
  <r>
    <s v="AMER"/>
    <s v="NAMER"/>
    <s v="Bank of America Corp."/>
    <n v="1011"/>
    <s v="Finance"/>
    <s v="SMB"/>
    <s v="Support"/>
    <s v="9O4QGI3BAO"/>
    <n v="166.44"/>
    <n v="3"/>
    <n v="0"/>
    <n v="79.891199999999998"/>
    <x v="22"/>
    <n v="86.5488"/>
    <n v="25.964639999999999"/>
    <x v="6"/>
  </r>
  <r>
    <s v="EMEA"/>
    <s v="NOR"/>
    <s v="BNP Paribas"/>
    <n v="1065"/>
    <s v="Finance"/>
    <s v="SMB"/>
    <s v="ChatBot Plugin"/>
    <s v="EYSVZD0DSF"/>
    <n v="8.76"/>
    <n v="5"/>
    <n v="0.2"/>
    <n v="0.76649999999999996"/>
    <x v="23"/>
    <n v="7.9935"/>
    <n v="2.39805"/>
    <x v="3"/>
  </r>
  <r>
    <s v="EMEA"/>
    <s v="EU-EAST"/>
    <s v="Philip Morris International"/>
    <n v="1075"/>
    <s v="Consumer Products"/>
    <s v="SMB"/>
    <s v="ContactMatcher"/>
    <s v="E4XM68VSTI"/>
    <n v="11.087999999999999"/>
    <n v="7"/>
    <n v="0.7"/>
    <n v="-8.1311999999999998"/>
    <x v="3"/>
    <n v="19.219200000000001"/>
    <n v="5.7657600000000002"/>
    <x v="1"/>
  </r>
  <r>
    <s v="AMER"/>
    <s v="LATAM"/>
    <s v="Sprint Nextel"/>
    <n v="1081"/>
    <s v="Communications"/>
    <s v="Enterprise"/>
    <s v="ContactMatcher"/>
    <s v="8YGH0WL3DP"/>
    <n v="14.4"/>
    <n v="5"/>
    <n v="0"/>
    <n v="7.056"/>
    <x v="44"/>
    <n v="7.3440000000000003"/>
    <n v="2.2031999999999998"/>
    <x v="1"/>
  </r>
  <r>
    <s v="AMER"/>
    <s v="NAMER"/>
    <s v="Johnson &amp; Johnson"/>
    <n v="1055"/>
    <s v="Healthcare"/>
    <s v="SMB"/>
    <s v="ContactMatcher"/>
    <s v="1322JXKRGI"/>
    <n v="312.55200000000002"/>
    <n v="9"/>
    <n v="0.2"/>
    <n v="101.57940000000001"/>
    <x v="27"/>
    <n v="210.9726"/>
    <n v="63.291779999999996"/>
    <x v="2"/>
  </r>
  <r>
    <s v="EMEA"/>
    <s v="NOR"/>
    <s v="Morgan Stanley"/>
    <n v="1068"/>
    <s v="Finance"/>
    <s v="SMB"/>
    <s v="SaaS Connector Pack - Gold"/>
    <s v="JZ4WOUQTDW"/>
    <n v="95.951999999999998"/>
    <n v="3"/>
    <n v="0.2"/>
    <n v="29.984999999999999"/>
    <x v="21"/>
    <n v="65.966999999999999"/>
    <n v="19.790099999999999"/>
    <x v="2"/>
  </r>
  <r>
    <s v="APJ"/>
    <s v="ANZ"/>
    <s v="Microsoft"/>
    <n v="1066"/>
    <s v="Tech"/>
    <s v="SMB"/>
    <s v="ContactMatcher"/>
    <s v="TRVL96M74Q"/>
    <n v="3.98"/>
    <n v="5"/>
    <n v="0.8"/>
    <n v="-6.5670000000000002"/>
    <x v="28"/>
    <n v="10.547000000000001"/>
    <n v="3.1640999999999999"/>
    <x v="4"/>
  </r>
  <r>
    <s v="AMER"/>
    <s v="NAMER"/>
    <s v="Chevron"/>
    <n v="1017"/>
    <s v="Energy"/>
    <s v="Strategic"/>
    <s v="Support"/>
    <s v="VXICKNC0PJ"/>
    <n v="15.7"/>
    <n v="5"/>
    <n v="0"/>
    <n v="7.0650000000000004"/>
    <x v="6"/>
    <n v="8.6349999999999891"/>
    <n v="2.5904999999999965"/>
    <x v="0"/>
  </r>
  <r>
    <s v="APJ"/>
    <s v="ANZ"/>
    <s v="Sony"/>
    <n v="1028"/>
    <s v="Tech"/>
    <s v="SMB"/>
    <s v="ChatBot Plugin"/>
    <s v="H5LXW8LBRE"/>
    <n v="5.2480000000000002"/>
    <n v="4"/>
    <n v="0.2"/>
    <n v="1.64"/>
    <x v="3"/>
    <n v="3.6080000000000001"/>
    <n v="1.0824"/>
    <x v="3"/>
  </r>
  <r>
    <s v="EMEA"/>
    <s v="EU-WEST"/>
    <s v="Humana"/>
    <n v="1049"/>
    <s v="Healthcare"/>
    <s v="SMB"/>
    <s v="ContactMatcher"/>
    <s v="ES0H850C15"/>
    <n v="5.3460000000000001"/>
    <n v="3"/>
    <n v="0.7"/>
    <n v="-4.4550000000000001"/>
    <x v="22"/>
    <n v="9.8010000000000002"/>
    <n v="2.9403000000000001"/>
    <x v="5"/>
  </r>
  <r>
    <s v="EMEA"/>
    <s v="EU-EAST"/>
    <s v="Chevron"/>
    <n v="1017"/>
    <s v="Energy"/>
    <s v="SMB"/>
    <s v="Support"/>
    <s v="O845JSZ17X"/>
    <n v="15.48"/>
    <n v="3"/>
    <n v="0.2"/>
    <n v="5.6115000000000004"/>
    <x v="28"/>
    <n v="9.8684999999999992"/>
    <n v="2.9605499999999996"/>
    <x v="0"/>
  </r>
  <r>
    <s v="AMER"/>
    <s v="NAMER"/>
    <s v="Nestle"/>
    <n v="1089"/>
    <s v="Consumer Products"/>
    <s v="Strategic"/>
    <s v="SaaS Connector Pack"/>
    <s v="LARZ3NLEID"/>
    <n v="109.9"/>
    <n v="5"/>
    <n v="0"/>
    <n v="37.366"/>
    <x v="12"/>
    <n v="72.534000000000006"/>
    <n v="21.760200000000001"/>
    <x v="2"/>
  </r>
  <r>
    <s v="EMEA"/>
    <s v="EU-WEST"/>
    <s v="Prudential Financial"/>
    <n v="1078"/>
    <s v="Finance"/>
    <s v="SMB"/>
    <s v="SaaS Connector Pack"/>
    <s v="ZX1H7O018N"/>
    <n v="15.384"/>
    <n v="1"/>
    <n v="0.2"/>
    <n v="4.0382999999999996"/>
    <x v="18"/>
    <n v="11.345700000000001"/>
    <n v="3.4037100000000002"/>
    <x v="2"/>
  </r>
  <r>
    <s v="AMER"/>
    <s v="LATAM"/>
    <s v="Valero Energy"/>
    <n v="1093"/>
    <s v="Energy"/>
    <s v="SMB"/>
    <s v="Support"/>
    <s v="IMGO8BTZKA"/>
    <n v="30.352"/>
    <n v="2"/>
    <n v="0.2"/>
    <n v="10.623200000000001"/>
    <x v="47"/>
    <n v="19.7288"/>
    <n v="5.9186399999999999"/>
    <x v="1"/>
  </r>
  <r>
    <s v="EMEA"/>
    <s v="EU-WEST"/>
    <s v="Anthem"/>
    <n v="1029"/>
    <s v="Healthcare"/>
    <s v="Enterprise"/>
    <s v="Big Ol Database"/>
    <s v="7RRDQD0HXL"/>
    <n v="821.3"/>
    <n v="4"/>
    <n v="0.5"/>
    <n v="-16.425999999999998"/>
    <x v="34"/>
    <n v="837.726"/>
    <n v="251.31779999999998"/>
    <x v="2"/>
  </r>
  <r>
    <s v="APJ"/>
    <s v="APAC"/>
    <s v="Tyson Foods"/>
    <n v="1088"/>
    <s v="Consumer Products"/>
    <s v="SMB"/>
    <s v="Support"/>
    <s v="AAYECLVKWH"/>
    <n v="116.28"/>
    <n v="3"/>
    <n v="0"/>
    <n v="56.977200000000003"/>
    <x v="8"/>
    <n v="59.302799999999998"/>
    <n v="17.790839999999999"/>
    <x v="1"/>
  </r>
  <r>
    <s v="EMEA"/>
    <s v="UKIR"/>
    <s v="Walmart"/>
    <n v="1096"/>
    <s v="Retail"/>
    <s v="SMB"/>
    <s v="Data Smasher"/>
    <s v="RDMYD5FEYY"/>
    <n v="132.6"/>
    <n v="6"/>
    <n v="0"/>
    <n v="17.238"/>
    <x v="10"/>
    <n v="115.36199999999999"/>
    <n v="34.608599999999996"/>
    <x v="1"/>
  </r>
  <r>
    <s v="APJ"/>
    <s v="ANZ"/>
    <s v="Royal Dutch Shell"/>
    <n v="1031"/>
    <s v="Energy"/>
    <s v="Enterprise"/>
    <s v="Support"/>
    <s v="QQCQGVKWDR"/>
    <n v="16.68"/>
    <n v="2"/>
    <n v="0"/>
    <n v="4.3368000000000002"/>
    <x v="27"/>
    <n v="12.3432"/>
    <n v="3.7029599999999996"/>
    <x v="2"/>
  </r>
  <r>
    <s v="AMER"/>
    <s v="NAMER"/>
    <s v="Aetna"/>
    <n v="1002"/>
    <s v="Healthcare"/>
    <s v="SMB"/>
    <s v="SaaS Connector Pack"/>
    <s v="FJLCTY0JMC"/>
    <n v="227.36"/>
    <n v="7"/>
    <n v="0"/>
    <n v="81.849599999999995"/>
    <x v="26"/>
    <n v="145.5104"/>
    <n v="43.653120000000001"/>
    <x v="1"/>
  </r>
  <r>
    <s v="EMEA"/>
    <s v="EU-WEST"/>
    <s v="Ford Motor"/>
    <n v="1009"/>
    <s v="Manufacturing"/>
    <s v="SMB"/>
    <s v="ContactMatcher"/>
    <s v="W6IORXGEOI"/>
    <n v="12.827999999999999"/>
    <n v="2"/>
    <n v="0.7"/>
    <n v="-8.9795999999999996"/>
    <x v="14"/>
    <n v="21.807600000000001"/>
    <n v="6.5422799999999999"/>
    <x v="1"/>
  </r>
  <r>
    <s v="AMER"/>
    <s v="LATAM"/>
    <s v="BMW"/>
    <n v="1039"/>
    <s v="Manufacturing"/>
    <s v="Strategic"/>
    <s v="SaaS Connector Pack"/>
    <s v="98DW464XHG"/>
    <n v="45.887999999999998"/>
    <n v="4"/>
    <n v="0.2"/>
    <n v="9.1776"/>
    <x v="13"/>
    <n v="36.7104"/>
    <n v="11.013119999999999"/>
    <x v="2"/>
  </r>
  <r>
    <s v="EMEA"/>
    <s v="UKIR"/>
    <s v="Honda Motor"/>
    <n v="1045"/>
    <s v="Manufacturing"/>
    <s v="SMB"/>
    <s v="ChatBot Plugin"/>
    <s v="9QZLYZD2IT"/>
    <n v="60.12"/>
    <n v="9"/>
    <n v="0"/>
    <n v="22.244399999999999"/>
    <x v="10"/>
    <n v="37.875599999999999"/>
    <n v="11.362679999999999"/>
    <x v="2"/>
  </r>
  <r>
    <s v="EMEA"/>
    <s v="NOR"/>
    <s v="CVS Health"/>
    <n v="1026"/>
    <s v="Retail"/>
    <s v="SMB"/>
    <s v="Site Analytics"/>
    <s v="1054YDVY8W"/>
    <n v="302.37599999999998"/>
    <n v="3"/>
    <n v="0.2"/>
    <n v="37.796999999999997"/>
    <x v="41"/>
    <n v="264.57899999999898"/>
    <n v="79.373699999999687"/>
    <x v="2"/>
  </r>
  <r>
    <s v="AMER"/>
    <s v="NAMER"/>
    <s v="Citigroup"/>
    <n v="1020"/>
    <s v="Finance"/>
    <s v="Enterprise"/>
    <s v="ChatBot Plugin"/>
    <s v="HV8HAM3Q8Q"/>
    <n v="13.9"/>
    <n v="5"/>
    <n v="0"/>
    <n v="5.56"/>
    <x v="14"/>
    <n v="8.34"/>
    <n v="2.5019999999999998"/>
    <x v="3"/>
  </r>
  <r>
    <s v="EMEA"/>
    <s v="UKIR"/>
    <s v="BMW"/>
    <n v="1039"/>
    <s v="Manufacturing"/>
    <s v="Strategic"/>
    <s v="Site Analytics"/>
    <s v="FXV7F83664"/>
    <n v="129.97999999999999"/>
    <n v="2"/>
    <n v="0"/>
    <n v="62.3904"/>
    <x v="20"/>
    <n v="67.589599999999905"/>
    <n v="20.27687999999997"/>
    <x v="2"/>
  </r>
  <r>
    <s v="EMEA"/>
    <s v="NOR"/>
    <s v="Home Depot"/>
    <n v="1047"/>
    <s v="Retail"/>
    <s v="Enterprise"/>
    <s v="Data Smasher"/>
    <s v="8FCMLBY9MU"/>
    <n v="71.98"/>
    <n v="2"/>
    <n v="0"/>
    <n v="15.1158"/>
    <x v="43"/>
    <n v="56.864199999999997"/>
    <n v="17.059259999999998"/>
    <x v="1"/>
  </r>
  <r>
    <s v="EMEA"/>
    <s v="UKIR"/>
    <s v="PepsiCo"/>
    <n v="1073"/>
    <s v="Consumer Products"/>
    <s v="SMB"/>
    <s v="Site Analytics"/>
    <s v="URIROI2BFF"/>
    <n v="377.97"/>
    <n v="3"/>
    <n v="0"/>
    <n v="109.6113"/>
    <x v="30"/>
    <n v="268.3587"/>
    <n v="80.50761"/>
    <x v="1"/>
  </r>
  <r>
    <s v="AMER"/>
    <s v="NAMER"/>
    <s v="Honda Motor"/>
    <n v="1045"/>
    <s v="Manufacturing"/>
    <s v="SMB"/>
    <s v="Marketing Suite - Gold"/>
    <s v="U5FR4EPPHS"/>
    <n v="124.36"/>
    <n v="2"/>
    <n v="0"/>
    <n v="33.577199999999998"/>
    <x v="22"/>
    <n v="90.782799999999995"/>
    <n v="27.234839999999998"/>
    <x v="2"/>
  </r>
  <r>
    <s v="APJ"/>
    <s v="JAPN"/>
    <s v="Bosch"/>
    <n v="1076"/>
    <s v="Tech"/>
    <s v="SMB"/>
    <s v="SaaS Connector Pack"/>
    <s v="M2S2YSXQ17"/>
    <n v="23.975999999999999"/>
    <n v="3"/>
    <n v="0.6"/>
    <n v="-14.3856"/>
    <x v="20"/>
    <n v="38.361599999999903"/>
    <n v="11.50847999999997"/>
    <x v="2"/>
  </r>
  <r>
    <s v="EMEA"/>
    <s v="NOR"/>
    <s v="Sony"/>
    <n v="1028"/>
    <s v="Tech"/>
    <s v="Strategic"/>
    <s v="Storage"/>
    <s v="46WANPMN4C"/>
    <n v="8.3759999999999994"/>
    <n v="3"/>
    <n v="0.2"/>
    <n v="2.7222"/>
    <x v="7"/>
    <n v="5.6537999999999897"/>
    <n v="1.6961399999999969"/>
    <x v="3"/>
  </r>
  <r>
    <s v="EMEA"/>
    <s v="EU-WEST"/>
    <s v="Johnson &amp; Johnson"/>
    <n v="1055"/>
    <s v="Healthcare"/>
    <s v="SMB"/>
    <s v="Marketing Suite - Gold"/>
    <s v="T6JJP5B94P"/>
    <n v="81.2"/>
    <n v="5"/>
    <n v="0"/>
    <n v="12.18"/>
    <x v="25"/>
    <n v="69.02"/>
    <n v="20.706"/>
    <x v="2"/>
  </r>
  <r>
    <s v="AMER"/>
    <s v="NAMER"/>
    <s v="Aviva"/>
    <n v="1006"/>
    <s v="Finance"/>
    <s v="SMB"/>
    <s v="FinanceHub"/>
    <s v="EN2A4GAP9G"/>
    <n v="14.45"/>
    <n v="5"/>
    <n v="0"/>
    <n v="6.7915000000000001"/>
    <x v="18"/>
    <n v="7.6584999999999903"/>
    <n v="2.2975499999999971"/>
    <x v="2"/>
  </r>
  <r>
    <s v="EMEA"/>
    <s v="EU-WEST"/>
    <s v="Prudential Financial"/>
    <n v="1078"/>
    <s v="Finance"/>
    <s v="SMB"/>
    <s v="Site Analytics"/>
    <s v="4UFRE8Y49W"/>
    <n v="359.97"/>
    <n v="5"/>
    <n v="0.4"/>
    <n v="-71.994"/>
    <x v="23"/>
    <n v="431.964"/>
    <n v="129.58920000000001"/>
    <x v="2"/>
  </r>
  <r>
    <s v="AMER"/>
    <s v="LATAM"/>
    <s v="J.P. Morgan Chase &amp; Co."/>
    <n v="1054"/>
    <s v="Finance"/>
    <s v="SMB"/>
    <s v="ContactMatcher"/>
    <s v="P6Y4M3XSVC"/>
    <n v="1.641"/>
    <n v="1"/>
    <n v="0.7"/>
    <n v="-1.3128"/>
    <x v="22"/>
    <n v="2.9538000000000002"/>
    <n v="0.88614000000000004"/>
    <x v="5"/>
  </r>
  <r>
    <s v="AMER"/>
    <s v="NAMER"/>
    <s v="Siemens"/>
    <n v="1043"/>
    <s v="Manufacturing"/>
    <s v="SMB"/>
    <s v="ChatBot Plugin"/>
    <s v="IRR32ZJCLU"/>
    <n v="6.63"/>
    <n v="3"/>
    <n v="0"/>
    <n v="1.7901"/>
    <x v="31"/>
    <n v="4.8399000000000001"/>
    <n v="1.45197"/>
    <x v="2"/>
  </r>
  <r>
    <s v="AMER"/>
    <s v="LATAM"/>
    <s v="Siemens"/>
    <n v="1043"/>
    <s v="Manufacturing"/>
    <s v="SMB"/>
    <s v="Site Analytics"/>
    <s v="1ZZAJ2RSGP"/>
    <n v="73.98"/>
    <n v="2"/>
    <n v="0"/>
    <n v="19.974599999999999"/>
    <x v="39"/>
    <n v="54.005400000000002"/>
    <n v="16.201619999999998"/>
    <x v="2"/>
  </r>
  <r>
    <s v="APJ"/>
    <s v="ANZ"/>
    <s v="AmerisourceBergen"/>
    <n v="1007"/>
    <s v="Healthcare"/>
    <s v="SMB"/>
    <s v="Support"/>
    <s v="2FSG2WKCPI"/>
    <n v="49.12"/>
    <n v="4"/>
    <n v="0"/>
    <n v="23.086400000000001"/>
    <x v="36"/>
    <n v="26.0335999999999"/>
    <n v="7.8100799999999699"/>
    <x v="0"/>
  </r>
  <r>
    <s v="APJ"/>
    <s v="APAC"/>
    <s v="Target"/>
    <n v="1085"/>
    <s v="Retail"/>
    <s v="SMB"/>
    <s v="Site Analytics"/>
    <s v="LW1SGPXCVE"/>
    <n v="377.97"/>
    <n v="3"/>
    <n v="0"/>
    <n v="94.492500000000007"/>
    <x v="6"/>
    <n v="283.47750000000002"/>
    <n v="85.04325"/>
    <x v="8"/>
  </r>
  <r>
    <s v="EMEA"/>
    <s v="EU-WEST"/>
    <s v="Sprint Nextel"/>
    <n v="1081"/>
    <s v="Communications"/>
    <s v="Strategic"/>
    <s v="Support"/>
    <s v="CAIKL80QRN"/>
    <n v="477.24"/>
    <n v="4"/>
    <n v="0"/>
    <n v="9.5448000000000004"/>
    <x v="4"/>
    <n v="467.6952"/>
    <n v="140.30856"/>
    <x v="1"/>
  </r>
  <r>
    <s v="AMER"/>
    <s v="LATAM"/>
    <s v="Berkshire Hathaway"/>
    <n v="1012"/>
    <s v="Finance"/>
    <s v="SMB"/>
    <s v="SaaS Connector Pack - Gold"/>
    <s v="MGVILPK928"/>
    <n v="46.72"/>
    <n v="5"/>
    <n v="0.2"/>
    <n v="17.52"/>
    <x v="47"/>
    <n v="29.2"/>
    <n v="8.76"/>
    <x v="1"/>
  </r>
  <r>
    <s v="AMER"/>
    <s v="NAMER"/>
    <s v="Exxon Mobil"/>
    <n v="1034"/>
    <s v="Energy"/>
    <s v="SMB"/>
    <s v="SaaS Connector Pack"/>
    <s v="HUXO1CWZ17"/>
    <n v="35.340000000000003"/>
    <n v="2"/>
    <n v="0"/>
    <n v="13.4292"/>
    <x v="7"/>
    <n v="21.910799999999998"/>
    <n v="6.5732399999999993"/>
    <x v="2"/>
  </r>
  <r>
    <s v="AMER"/>
    <s v="NAMER"/>
    <s v="Tyson Foods"/>
    <n v="1088"/>
    <s v="Consumer Products"/>
    <s v="Strategic"/>
    <s v="SaaS Connector Pack"/>
    <s v="G4TCVFG0I2"/>
    <n v="257.64"/>
    <n v="6"/>
    <n v="0"/>
    <n v="100.4796"/>
    <x v="40"/>
    <n v="157.16039999999899"/>
    <n v="47.148119999999693"/>
    <x v="1"/>
  </r>
  <r>
    <s v="EMEA"/>
    <s v="NOR"/>
    <s v="Enel"/>
    <n v="1013"/>
    <s v="Energy"/>
    <s v="SMB"/>
    <s v="Data Smasher"/>
    <s v="CHHLP9R240"/>
    <n v="79.992000000000004"/>
    <n v="1"/>
    <n v="0.2"/>
    <n v="21.997800000000002"/>
    <x v="43"/>
    <n v="57.994199999999999"/>
    <n v="17.398260000000001"/>
    <x v="0"/>
  </r>
  <r>
    <s v="APJ"/>
    <s v="APAC"/>
    <s v="Ford Motor"/>
    <n v="1009"/>
    <s v="Manufacturing"/>
    <s v="SMB"/>
    <s v="ContactMatcher"/>
    <s v="NCS25WSPZ2"/>
    <n v="700.05600000000004"/>
    <n v="3"/>
    <n v="0.3"/>
    <n v="-130.0104"/>
    <x v="8"/>
    <n v="830.06640000000004"/>
    <n v="249.01992000000001"/>
    <x v="1"/>
  </r>
  <r>
    <s v="APJ"/>
    <s v="JAPN"/>
    <s v="CVS Health"/>
    <n v="1026"/>
    <s v="Retail"/>
    <s v="Enterprise"/>
    <s v="Data Smasher"/>
    <s v="KKBSHJ4Y55"/>
    <n v="27.167999999999999"/>
    <n v="4"/>
    <n v="0.2"/>
    <n v="-1.3584000000000001"/>
    <x v="6"/>
    <n v="28.526399999999999"/>
    <n v="8.5579199999999993"/>
    <x v="2"/>
  </r>
  <r>
    <s v="EMEA"/>
    <s v="EU-WEST"/>
    <s v="Bank of America Corp."/>
    <n v="1011"/>
    <s v="Finance"/>
    <s v="SMB"/>
    <s v="ContactMatcher"/>
    <s v="3D2GCZ2SIV"/>
    <n v="8.2260000000000009"/>
    <n v="3"/>
    <n v="0.7"/>
    <n v="-6.0324"/>
    <x v="14"/>
    <n v="14.2584"/>
    <n v="4.27752"/>
    <x v="6"/>
  </r>
  <r>
    <s v="AMER"/>
    <s v="NAMER"/>
    <s v="Boeing"/>
    <n v="1014"/>
    <s v="Manufacturing"/>
    <s v="SMB"/>
    <s v="FinanceHub"/>
    <s v="NNMMAVKFL7"/>
    <n v="585.55200000000002"/>
    <n v="3"/>
    <n v="0.2"/>
    <n v="73.194000000000003"/>
    <x v="3"/>
    <n v="512.35799999999995"/>
    <n v="153.70739999999998"/>
    <x v="2"/>
  </r>
  <r>
    <s v="AMER"/>
    <s v="NAMER"/>
    <s v="Sysco"/>
    <n v="1084"/>
    <s v="Consumer Products"/>
    <s v="SMB"/>
    <s v="Marketing Suite - Gold"/>
    <s v="AQ08V66IDQ"/>
    <n v="423.28"/>
    <n v="11"/>
    <n v="0"/>
    <n v="110.0528"/>
    <x v="9"/>
    <n v="313.22719999999998"/>
    <n v="93.968159999999997"/>
    <x v="0"/>
  </r>
  <r>
    <s v="AMER"/>
    <s v="NAMER"/>
    <s v="Aviva"/>
    <n v="1006"/>
    <s v="Finance"/>
    <s v="SMB"/>
    <s v="FinanceHub"/>
    <s v="5EP4QIR8G9"/>
    <n v="225.29599999999999"/>
    <n v="2"/>
    <n v="0.2"/>
    <n v="22.529599999999999"/>
    <x v="8"/>
    <n v="202.7664"/>
    <n v="60.829920000000001"/>
    <x v="2"/>
  </r>
  <r>
    <s v="AMER"/>
    <s v="NAMER"/>
    <s v="FedEx"/>
    <n v="1036"/>
    <s v="Transportation"/>
    <s v="SMB"/>
    <s v="ChatBot Plugin"/>
    <s v="854RJ4O500"/>
    <n v="5.56"/>
    <n v="2"/>
    <n v="0"/>
    <n v="2.2240000000000002"/>
    <x v="19"/>
    <n v="3.3359999999999901"/>
    <n v="1.000799999999997"/>
    <x v="3"/>
  </r>
  <r>
    <s v="EMEA"/>
    <s v="UKIR"/>
    <s v="Home Depot"/>
    <n v="1047"/>
    <s v="Retail"/>
    <s v="SMB"/>
    <s v="Data Smasher"/>
    <s v="VMA1SAUQZW"/>
    <n v="239.97"/>
    <n v="3"/>
    <n v="0"/>
    <n v="71.991"/>
    <x v="1"/>
    <n v="167.97899999999899"/>
    <n v="50.393699999999697"/>
    <x v="1"/>
  </r>
  <r>
    <s v="EMEA"/>
    <s v="NOR"/>
    <s v="Sysco"/>
    <n v="1084"/>
    <s v="Consumer Products"/>
    <s v="Enterprise"/>
    <s v="SaaS Connector Pack"/>
    <s v="GPV73IZQ6N"/>
    <n v="76.92"/>
    <n v="4"/>
    <n v="0"/>
    <n v="31.537199999999999"/>
    <x v="17"/>
    <n v="45.382800000000003"/>
    <n v="13.614840000000001"/>
    <x v="0"/>
  </r>
  <r>
    <s v="EMEA"/>
    <s v="MEA"/>
    <s v="Lukoil"/>
    <n v="1044"/>
    <s v="Energy"/>
    <s v="Enterprise"/>
    <s v="Support"/>
    <s v="O0ZHNWOJJ5"/>
    <n v="48.4"/>
    <n v="5"/>
    <n v="0"/>
    <n v="23.231999999999999"/>
    <x v="8"/>
    <n v="25.167999999999999"/>
    <n v="7.5503999999999998"/>
    <x v="0"/>
  </r>
  <r>
    <s v="AMER"/>
    <s v="NAMER"/>
    <s v="HonHai Precision Industry"/>
    <n v="1033"/>
    <s v="Tech"/>
    <s v="Enterprise"/>
    <s v="Data Smasher"/>
    <s v="60BMGNEQ0P"/>
    <n v="0.99"/>
    <n v="1"/>
    <n v="0"/>
    <n v="0.43559999999999999"/>
    <x v="13"/>
    <n v="0.5544"/>
    <n v="0.16632"/>
    <x v="1"/>
  </r>
  <r>
    <s v="EMEA"/>
    <s v="EU-WEST"/>
    <s v="Valero Energy"/>
    <n v="1093"/>
    <s v="Energy"/>
    <s v="Enterprise"/>
    <s v="ContactMatcher"/>
    <s v="XMMJEVP36D"/>
    <n v="10.332000000000001"/>
    <n v="3"/>
    <n v="0.7"/>
    <n v="-7.5768000000000004"/>
    <x v="27"/>
    <n v="17.908799999999999"/>
    <n v="5.3726399999999996"/>
    <x v="1"/>
  </r>
  <r>
    <s v="EMEA"/>
    <s v="EU-WEST"/>
    <s v="Aviva"/>
    <n v="1006"/>
    <s v="Finance"/>
    <s v="SMB"/>
    <s v="OneView"/>
    <s v="WH24YH1285"/>
    <n v="34.384"/>
    <n v="1"/>
    <n v="0.2"/>
    <n v="3.8681999999999999"/>
    <x v="44"/>
    <n v="30.515799999999999"/>
    <n v="9.1547399999999985"/>
    <x v="2"/>
  </r>
  <r>
    <s v="APJ"/>
    <s v="JAPN"/>
    <s v="Marathon Petroleum"/>
    <n v="1061"/>
    <s v="Energy"/>
    <s v="SMB"/>
    <s v="OneView"/>
    <s v="2MJ6VMC4PF"/>
    <n v="32.192"/>
    <n v="2"/>
    <n v="0.8"/>
    <n v="-80.48"/>
    <x v="19"/>
    <n v="112.672"/>
    <n v="33.801600000000001"/>
    <x v="1"/>
  </r>
  <r>
    <s v="EMEA"/>
    <s v="EU"/>
    <s v="Costco Wholesale"/>
    <n v="1025"/>
    <s v="Retail"/>
    <s v="SMB"/>
    <s v="Marketing Suite - Gold"/>
    <s v="9SRV2BRJXB"/>
    <n v="54.5"/>
    <n v="5"/>
    <n v="0"/>
    <n v="14.17"/>
    <x v="21"/>
    <n v="40.33"/>
    <n v="12.098999999999998"/>
    <x v="3"/>
  </r>
  <r>
    <s v="EMEA"/>
    <s v="EU-WEST"/>
    <s v="Anthem"/>
    <n v="1029"/>
    <s v="Healthcare"/>
    <s v="SMB"/>
    <s v="SaaS Connector Pack"/>
    <s v="CMB13LN19J"/>
    <n v="19.103999999999999"/>
    <n v="3"/>
    <n v="0.2"/>
    <n v="5.7312000000000003"/>
    <x v="22"/>
    <n v="13.3727999999999"/>
    <n v="4.0118399999999701"/>
    <x v="2"/>
  </r>
  <r>
    <s v="AMER"/>
    <s v="LATAM"/>
    <s v="Cigna"/>
    <n v="1038"/>
    <s v="Healthcare"/>
    <s v="SMB"/>
    <s v="ContactMatcher"/>
    <s v="8HU11PMU3W"/>
    <n v="49.44"/>
    <n v="3"/>
    <n v="0"/>
    <n v="24.2256"/>
    <x v="0"/>
    <n v="25.214399999999898"/>
    <n v="7.5643199999999693"/>
    <x v="3"/>
  </r>
  <r>
    <s v="AMER"/>
    <s v="LATAM"/>
    <s v="Enel"/>
    <n v="1013"/>
    <s v="Energy"/>
    <s v="Enterprise"/>
    <s v="Support"/>
    <s v="K55XGMB1KM"/>
    <n v="10.368"/>
    <n v="2"/>
    <n v="0.2"/>
    <n v="3.6288"/>
    <x v="23"/>
    <n v="6.7392000000000003"/>
    <n v="2.02176"/>
    <x v="0"/>
  </r>
  <r>
    <s v="AMER"/>
    <s v="NAMER"/>
    <s v="Oracle"/>
    <n v="1072"/>
    <s v="Tech"/>
    <s v="SMB"/>
    <s v="Marketing Suite - Gold"/>
    <s v="TKS6VKPGF8"/>
    <n v="154.44"/>
    <n v="3"/>
    <n v="0"/>
    <n v="1.5444"/>
    <x v="32"/>
    <n v="152.8956"/>
    <n v="45.868679999999998"/>
    <x v="6"/>
  </r>
  <r>
    <s v="EMEA"/>
    <s v="EU-EAST"/>
    <s v="Nestle"/>
    <n v="1089"/>
    <s v="Consumer Products"/>
    <s v="Strategic"/>
    <s v="OneView"/>
    <s v="UVODXZGQQR"/>
    <n v="60.984000000000002"/>
    <n v="7"/>
    <n v="0.2"/>
    <n v="4.5738000000000003"/>
    <x v="14"/>
    <n v="56.410200000000003"/>
    <n v="16.92306"/>
    <x v="2"/>
  </r>
  <r>
    <s v="AMER"/>
    <s v="NAMER"/>
    <s v="American Express"/>
    <n v="1005"/>
    <s v="Finance"/>
    <s v="SMB"/>
    <s v="Marketing Suite"/>
    <s v="CUS0OFAKS4"/>
    <n v="195.46600000000001"/>
    <n v="2"/>
    <n v="0.15"/>
    <n v="-13.797599999999999"/>
    <x v="38"/>
    <n v="209.2636"/>
    <n v="62.779079999999993"/>
    <x v="1"/>
  </r>
  <r>
    <s v="EMEA"/>
    <s v="EU-WEST"/>
    <s v="American Express"/>
    <n v="1005"/>
    <s v="Finance"/>
    <s v="Strategic"/>
    <s v="SaaS Connector Pack"/>
    <s v="92PCPDWY9U"/>
    <n v="23.68"/>
    <n v="8"/>
    <n v="0.2"/>
    <n v="6.2160000000000002"/>
    <x v="24"/>
    <n v="17.463999999999999"/>
    <n v="5.2391999999999994"/>
    <x v="1"/>
  </r>
  <r>
    <s v="EMEA"/>
    <s v="UKIR"/>
    <s v="Bank of America Corp."/>
    <n v="1011"/>
    <s v="Finance"/>
    <s v="SMB"/>
    <s v="FinanceHub"/>
    <s v="PULRCO6M2U"/>
    <n v="59.2"/>
    <n v="4"/>
    <n v="0"/>
    <n v="29.6"/>
    <x v="24"/>
    <n v="29.6"/>
    <n v="8.8800000000000008"/>
    <x v="6"/>
  </r>
  <r>
    <s v="EMEA"/>
    <s v="EU-WEST"/>
    <s v="Philip Morris International"/>
    <n v="1075"/>
    <s v="Consumer Products"/>
    <s v="SMB"/>
    <s v="ChatBot Plugin"/>
    <s v="OO8DPOBOGH"/>
    <n v="22"/>
    <n v="10"/>
    <n v="0"/>
    <n v="9.68"/>
    <x v="23"/>
    <n v="12.32"/>
    <n v="3.6959999999999997"/>
    <x v="1"/>
  </r>
  <r>
    <s v="AMER"/>
    <s v="LATAM"/>
    <s v="Huawei"/>
    <n v="1086"/>
    <s v="Tech"/>
    <s v="SMB"/>
    <s v="Site Analytics"/>
    <s v="ZED9EWHMQ5"/>
    <n v="257.98"/>
    <n v="2"/>
    <n v="0"/>
    <n v="74.8142"/>
    <x v="0"/>
    <n v="183.16579999999999"/>
    <n v="54.949739999999998"/>
    <x v="2"/>
  </r>
  <r>
    <s v="EMEA"/>
    <s v="EU-WEST"/>
    <s v="Allianz"/>
    <n v="1080"/>
    <s v="Finance"/>
    <s v="Strategic"/>
    <s v="Site Analytics"/>
    <s v="ME6QQC2A7X"/>
    <n v="23.988"/>
    <n v="2"/>
    <n v="0.4"/>
    <n v="-15.992000000000001"/>
    <x v="0"/>
    <n v="39.979999999999997"/>
    <n v="11.993999999999998"/>
    <x v="1"/>
  </r>
  <r>
    <s v="AMER"/>
    <s v="LATAM"/>
    <s v="Comcast"/>
    <n v="1022"/>
    <s v="Communications"/>
    <s v="Strategic"/>
    <s v="Site Analytics"/>
    <s v="SQX8AI7PNT"/>
    <n v="23.975999999999999"/>
    <n v="4"/>
    <n v="0.4"/>
    <n v="-15.5844"/>
    <x v="32"/>
    <n v="39.560400000000001"/>
    <n v="11.868119999999999"/>
    <x v="1"/>
  </r>
  <r>
    <s v="AMER"/>
    <s v="NAMER"/>
    <s v="Carrefour"/>
    <n v="1048"/>
    <s v="Retail"/>
    <s v="Enterprise"/>
    <s v="FinanceHub"/>
    <s v="HSN4S6KR6Y"/>
    <n v="601.53599999999994"/>
    <n v="4"/>
    <n v="0.2"/>
    <n v="0"/>
    <x v="11"/>
    <n v="601.53599999999994"/>
    <n v="180.46079999999998"/>
    <x v="0"/>
  </r>
  <r>
    <s v="APJ"/>
    <s v="JAPN"/>
    <s v="AmerisourceBergen"/>
    <n v="1007"/>
    <s v="Healthcare"/>
    <s v="Strategic"/>
    <s v="SaaS Connector Pack"/>
    <s v="SUTY3GCF4D"/>
    <n v="58.36"/>
    <n v="5"/>
    <n v="0.6"/>
    <n v="-24.803000000000001"/>
    <x v="20"/>
    <n v="83.162999999999997"/>
    <n v="24.948899999999998"/>
    <x v="0"/>
  </r>
  <r>
    <s v="AMER"/>
    <s v="LATAM"/>
    <s v="Volkswagen"/>
    <n v="1046"/>
    <s v="Manufacturing"/>
    <s v="Strategic"/>
    <s v="OneView"/>
    <s v="01JQ4CTAR9"/>
    <n v="25.96"/>
    <n v="2"/>
    <n v="0"/>
    <n v="7.5284000000000004"/>
    <x v="30"/>
    <n v="18.4316"/>
    <n v="5.5294799999999995"/>
    <x v="0"/>
  </r>
  <r>
    <s v="AMER"/>
    <s v="NAMER"/>
    <s v="Mondelez International"/>
    <n v="1067"/>
    <s v="Consumer Products"/>
    <s v="Strategic"/>
    <s v="Site Analytics"/>
    <s v="HRCXUVQ89F"/>
    <n v="1075.088"/>
    <n v="14"/>
    <n v="0.2"/>
    <n v="94.0702"/>
    <x v="41"/>
    <n v="981.01779999999997"/>
    <n v="294.30534"/>
    <x v="0"/>
  </r>
  <r>
    <s v="EMEA"/>
    <s v="MEA"/>
    <s v="Allianz"/>
    <n v="1080"/>
    <s v="Finance"/>
    <s v="SMB"/>
    <s v="ChatBot Plugin"/>
    <s v="RGCY5VZGG6"/>
    <n v="13.36"/>
    <n v="4"/>
    <n v="0"/>
    <n v="4.1416000000000004"/>
    <x v="13"/>
    <n v="9.2183999999999902"/>
    <n v="2.7655199999999969"/>
    <x v="1"/>
  </r>
  <r>
    <s v="EMEA"/>
    <s v="EU-WEST"/>
    <s v="Anthem"/>
    <n v="1029"/>
    <s v="Healthcare"/>
    <s v="Strategic"/>
    <s v="Site Analytics"/>
    <s v="GB1VLN1LE7"/>
    <n v="783.96"/>
    <n v="5"/>
    <n v="0.2"/>
    <n v="78.396000000000001"/>
    <x v="32"/>
    <n v="705.56399999999996"/>
    <n v="211.66919999999999"/>
    <x v="2"/>
  </r>
  <r>
    <s v="EMEA"/>
    <s v="EU-WEST"/>
    <s v="General Electric"/>
    <n v="1040"/>
    <s v="Finance"/>
    <s v="SMB"/>
    <s v="ChatBot Plugin"/>
    <s v="68CWIAHP4L"/>
    <n v="7.88"/>
    <n v="1"/>
    <n v="0.2"/>
    <n v="1.7729999999999999"/>
    <x v="6"/>
    <n v="6.1070000000000002"/>
    <n v="1.8321000000000001"/>
    <x v="0"/>
  </r>
  <r>
    <s v="APJ"/>
    <s v="ANZ"/>
    <s v="Sysco"/>
    <n v="1084"/>
    <s v="Consumer Products"/>
    <s v="SMB"/>
    <s v="SaaS Connector Pack"/>
    <s v="8DB1GUT8Q2"/>
    <n v="41.37"/>
    <n v="3"/>
    <n v="0"/>
    <n v="17.375399999999999"/>
    <x v="23"/>
    <n v="23.994599999999998"/>
    <n v="7.1983799999999993"/>
    <x v="0"/>
  </r>
  <r>
    <s v="AMER"/>
    <s v="NAMER"/>
    <s v="Allstate"/>
    <n v="1003"/>
    <s v="Finance"/>
    <s v="SMB"/>
    <s v="Support"/>
    <s v="YOWWEV73CQ"/>
    <n v="12.84"/>
    <n v="3"/>
    <n v="0"/>
    <n v="5.7779999999999996"/>
    <x v="33"/>
    <n v="7.0620000000000003"/>
    <n v="2.1185999999999998"/>
    <x v="0"/>
  </r>
  <r>
    <s v="APJ"/>
    <s v="JAPN"/>
    <s v="Aetna"/>
    <n v="1002"/>
    <s v="Healthcare"/>
    <s v="SMB"/>
    <s v="FinanceHub"/>
    <s v="S6MM7FNF9E"/>
    <n v="47.515999999999998"/>
    <n v="2"/>
    <n v="0.3"/>
    <n v="-2.0364"/>
    <x v="11"/>
    <n v="49.552399999999999"/>
    <n v="14.86572"/>
    <x v="1"/>
  </r>
  <r>
    <s v="AMER"/>
    <s v="NAMER"/>
    <s v="State Farm Insurance Cos."/>
    <n v="1082"/>
    <s v="Finance"/>
    <s v="SMB"/>
    <s v="Storage"/>
    <s v="L36V9DB1DS"/>
    <n v="9.42"/>
    <n v="2"/>
    <n v="0"/>
    <n v="0.47099999999999997"/>
    <x v="38"/>
    <n v="8.9489999999999998"/>
    <n v="2.6846999999999999"/>
    <x v="8"/>
  </r>
  <r>
    <s v="EMEA"/>
    <s v="EU"/>
    <s v="Caterpillar"/>
    <n v="1016"/>
    <s v="Manufacturing"/>
    <s v="Enterprise"/>
    <s v="Support"/>
    <s v="JCOBSVM5ZP"/>
    <n v="179.82"/>
    <n v="9"/>
    <n v="0"/>
    <n v="84.5154"/>
    <x v="6"/>
    <n v="95.304599999999994"/>
    <n v="28.591379999999997"/>
    <x v="1"/>
  </r>
  <r>
    <s v="APJ"/>
    <s v="APAC"/>
    <s v="Glencore"/>
    <n v="1083"/>
    <s v="Misc"/>
    <s v="Enterprise"/>
    <s v="ContactMatcher"/>
    <s v="PIBWXUD8W8"/>
    <n v="114.6"/>
    <n v="5"/>
    <n v="0"/>
    <n v="51.57"/>
    <x v="11"/>
    <n v="63.029999999999902"/>
    <n v="18.90899999999997"/>
    <x v="1"/>
  </r>
  <r>
    <s v="AMER"/>
    <s v="NAMER"/>
    <s v="China National Petroleum"/>
    <n v="1023"/>
    <s v="Energy"/>
    <s v="SMB"/>
    <s v="ContactMatcher"/>
    <s v="PX1JE4NH2D"/>
    <n v="6.72"/>
    <n v="5"/>
    <n v="0.2"/>
    <n v="2.3519999999999999"/>
    <x v="35"/>
    <n v="4.3680000000000003"/>
    <n v="1.3104"/>
    <x v="7"/>
  </r>
  <r>
    <s v="AMER"/>
    <s v="NAMER"/>
    <s v="Samsung Electronics"/>
    <n v="1015"/>
    <s v="Tech"/>
    <s v="SMB"/>
    <s v="Site Analytics"/>
    <s v="6XPUNQOX4G"/>
    <n v="302.37599999999998"/>
    <n v="3"/>
    <n v="0.2"/>
    <n v="22.6782"/>
    <x v="44"/>
    <n v="279.69779999999997"/>
    <n v="83.909339999999986"/>
    <x v="1"/>
  </r>
  <r>
    <s v="APJ"/>
    <s v="JAPN"/>
    <s v="Sprint Nextel"/>
    <n v="1081"/>
    <s v="Communications"/>
    <s v="SMB"/>
    <s v="ChatBot Plugin"/>
    <s v="G1T154DZWY"/>
    <n v="8.9280000000000008"/>
    <n v="2"/>
    <n v="0.2"/>
    <n v="0.55800000000000005"/>
    <x v="15"/>
    <n v="8.3699999999999992"/>
    <n v="2.5109999999999997"/>
    <x v="1"/>
  </r>
  <r>
    <s v="APJ"/>
    <s v="JAPN"/>
    <s v="Sony"/>
    <n v="1028"/>
    <s v="Tech"/>
    <s v="Enterprise"/>
    <s v="Support"/>
    <s v="M2BKRDO58U"/>
    <n v="33.792000000000002"/>
    <n v="8"/>
    <n v="0.2"/>
    <n v="10.56"/>
    <x v="30"/>
    <n v="23.231999999999999"/>
    <n v="6.9695999999999998"/>
    <x v="3"/>
  </r>
  <r>
    <s v="AMER"/>
    <s v="LATAM"/>
    <s v="Volkswagen"/>
    <n v="1046"/>
    <s v="Manufacturing"/>
    <s v="SMB"/>
    <s v="Support"/>
    <s v="U6OHL7Y8SN"/>
    <n v="108.336"/>
    <n v="6"/>
    <n v="0.2"/>
    <n v="37.9176"/>
    <x v="25"/>
    <n v="70.418399999999906"/>
    <n v="21.12551999999997"/>
    <x v="0"/>
  </r>
  <r>
    <s v="EMEA"/>
    <s v="EU-WEST"/>
    <s v="Airbus"/>
    <n v="1030"/>
    <s v="Manufacturing"/>
    <s v="SMB"/>
    <s v="Marketing Suite - Gold"/>
    <s v="NGOQ8R6O6Q"/>
    <n v="443.92"/>
    <n v="5"/>
    <n v="0.2"/>
    <n v="-94.332999999999998"/>
    <x v="7"/>
    <n v="538.25300000000004"/>
    <n v="161.4759"/>
    <x v="2"/>
  </r>
  <r>
    <s v="EMEA"/>
    <s v="EU-WEST"/>
    <s v="Siemens"/>
    <n v="1043"/>
    <s v="Manufacturing"/>
    <s v="Strategic"/>
    <s v="ChatBot Plugin"/>
    <s v="31UDZUVHNO"/>
    <n v="15.47"/>
    <n v="7"/>
    <n v="0"/>
    <n v="4.1768999999999998"/>
    <x v="44"/>
    <n v="11.293100000000001"/>
    <n v="3.3879300000000003"/>
    <x v="2"/>
  </r>
  <r>
    <s v="AMER"/>
    <s v="NAMER"/>
    <s v="General Electric"/>
    <n v="1040"/>
    <s v="Finance"/>
    <s v="SMB"/>
    <s v="OneView"/>
    <s v="B9708JMZWR"/>
    <n v="10.89"/>
    <n v="1"/>
    <n v="0"/>
    <n v="2.8313999999999999"/>
    <x v="23"/>
    <n v="8.0586000000000002"/>
    <n v="2.4175800000000001"/>
    <x v="0"/>
  </r>
  <r>
    <s v="EMEA"/>
    <s v="EU-WEST"/>
    <s v="Bank of America Corp."/>
    <n v="1011"/>
    <s v="Finance"/>
    <s v="SMB"/>
    <s v="Big Ol Database"/>
    <s v="AMPLWIHNQR"/>
    <n v="695.7"/>
    <n v="2"/>
    <n v="0.5"/>
    <n v="-27.827999999999999"/>
    <x v="1"/>
    <n v="723.52800000000002"/>
    <n v="217.05840000000001"/>
    <x v="6"/>
  </r>
  <r>
    <s v="EMEA"/>
    <s v="UKIR"/>
    <s v="Royal Dutch Shell"/>
    <n v="1031"/>
    <s v="Energy"/>
    <s v="Strategic"/>
    <s v="Marketing Suite - Gold"/>
    <s v="E6EM89J408"/>
    <n v="120.33"/>
    <n v="1"/>
    <n v="0"/>
    <n v="31.285799999999998"/>
    <x v="11"/>
    <n v="89.044200000000004"/>
    <n v="26.713260000000002"/>
    <x v="2"/>
  </r>
  <r>
    <s v="EMEA"/>
    <s v="EU-WEST"/>
    <s v="Comcast"/>
    <n v="1022"/>
    <s v="Communications"/>
    <s v="Enterprise"/>
    <s v="FinanceHub"/>
    <s v="CJ57AZURB1"/>
    <n v="1139.92"/>
    <n v="4"/>
    <n v="0"/>
    <n v="284.98"/>
    <x v="34"/>
    <n v="854.94"/>
    <n v="256.48200000000003"/>
    <x v="1"/>
  </r>
  <r>
    <s v="EMEA"/>
    <s v="NOR"/>
    <s v="Chevron"/>
    <n v="1017"/>
    <s v="Energy"/>
    <s v="SMB"/>
    <s v="Support"/>
    <s v="A7L0HO4AGE"/>
    <n v="229.54400000000001"/>
    <n v="7"/>
    <n v="0.2"/>
    <n v="83.209699999999998"/>
    <x v="15"/>
    <n v="146.33430000000001"/>
    <n v="43.900290000000005"/>
    <x v="0"/>
  </r>
  <r>
    <s v="APJ"/>
    <s v="JAPN"/>
    <s v="Honda Motor"/>
    <n v="1045"/>
    <s v="Manufacturing"/>
    <s v="SMB"/>
    <s v="Marketing Suite - Gold"/>
    <s v="RKUGXEU2M9"/>
    <n v="143.72800000000001"/>
    <n v="2"/>
    <n v="0.2"/>
    <n v="-32.338799999999999"/>
    <x v="42"/>
    <n v="176.0668"/>
    <n v="52.820039999999999"/>
    <x v="2"/>
  </r>
  <r>
    <s v="EMEA"/>
    <s v="EU-WEST"/>
    <s v="BNP Paribas"/>
    <n v="1065"/>
    <s v="Finance"/>
    <s v="SMB"/>
    <s v="Data Smasher"/>
    <s v="4LVWGACAKK"/>
    <n v="36.048000000000002"/>
    <n v="3"/>
    <n v="0.2"/>
    <n v="-0.9012"/>
    <x v="24"/>
    <n v="36.949199999999998"/>
    <n v="11.084759999999999"/>
    <x v="3"/>
  </r>
  <r>
    <s v="APJ"/>
    <s v="ANZ"/>
    <s v="Pfizer"/>
    <n v="1074"/>
    <s v="Healthcare"/>
    <s v="Strategic"/>
    <s v="FinanceHub"/>
    <s v="2ZM2MTQWNZ"/>
    <n v="845.48800000000006"/>
    <n v="8"/>
    <n v="0.3"/>
    <n v="-12.0784"/>
    <x v="5"/>
    <n v="857.56640000000004"/>
    <n v="257.26992000000001"/>
    <x v="5"/>
  </r>
  <r>
    <s v="APJ"/>
    <s v="APAC"/>
    <s v="Prudential Financial"/>
    <n v="1078"/>
    <s v="Finance"/>
    <s v="SMB"/>
    <s v="ChatBot Plugin"/>
    <s v="RH07XG66ST"/>
    <n v="50.94"/>
    <n v="3"/>
    <n v="0"/>
    <n v="14.263199999999999"/>
    <x v="23"/>
    <n v="36.6768"/>
    <n v="11.00304"/>
    <x v="2"/>
  </r>
  <r>
    <s v="APJ"/>
    <s v="ANZ"/>
    <s v="Mitsubishi"/>
    <n v="1050"/>
    <s v="Manufacturing"/>
    <s v="Enterprise"/>
    <s v="ContactMatcher"/>
    <s v="IR7A1TIXWN"/>
    <n v="762.59400000000005"/>
    <n v="3"/>
    <n v="0.8"/>
    <n v="-1143.8910000000001"/>
    <x v="15"/>
    <n v="1906.4849999999999"/>
    <n v="571.94549999999992"/>
    <x v="2"/>
  </r>
  <r>
    <s v="EMEA"/>
    <s v="NOR"/>
    <s v="Walt Disney"/>
    <n v="1097"/>
    <s v="Communications"/>
    <s v="Strategic"/>
    <s v="SaaS Connector Pack"/>
    <s v="DKGMUMPA8Y"/>
    <n v="56.28"/>
    <n v="6"/>
    <n v="0"/>
    <n v="15.7584"/>
    <x v="4"/>
    <n v="40.521599999999999"/>
    <n v="12.15648"/>
    <x v="3"/>
  </r>
  <r>
    <s v="EMEA"/>
    <s v="EU-WEST"/>
    <s v="Airbus"/>
    <n v="1030"/>
    <s v="Manufacturing"/>
    <s v="Strategic"/>
    <s v="ContactMatcher"/>
    <s v="MECYB6WUU3"/>
    <n v="7.4340000000000002"/>
    <n v="6"/>
    <n v="0.7"/>
    <n v="-5.6993999999999998"/>
    <x v="0"/>
    <n v="13.1334"/>
    <n v="3.9400199999999996"/>
    <x v="2"/>
  </r>
  <r>
    <s v="EMEA"/>
    <s v="EU-WEST"/>
    <s v="Goldman Sachs Group"/>
    <n v="1042"/>
    <s v="Finance"/>
    <s v="Strategic"/>
    <s v="Marketing Suite - Gold"/>
    <s v="O9VU9RQ6Q6"/>
    <n v="64.784000000000006"/>
    <n v="1"/>
    <n v="0.2"/>
    <n v="-12.956799999999999"/>
    <x v="1"/>
    <n v="77.740799999999993"/>
    <n v="23.322239999999997"/>
    <x v="2"/>
  </r>
  <r>
    <s v="APJ"/>
    <s v="IND"/>
    <s v="Intel"/>
    <n v="1051"/>
    <s v="Tech"/>
    <s v="Enterprise"/>
    <s v="Support"/>
    <s v="98JU935GZT"/>
    <n v="28.16"/>
    <n v="4"/>
    <n v="0"/>
    <n v="13.235200000000001"/>
    <x v="22"/>
    <n v="14.924799999999999"/>
    <n v="4.4774399999999996"/>
    <x v="1"/>
  </r>
  <r>
    <s v="EMEA"/>
    <s v="UKIR"/>
    <s v="Comcast"/>
    <n v="1022"/>
    <s v="Communications"/>
    <s v="SMB"/>
    <s v="SaaS Connector Pack"/>
    <s v="UDNAA8HQOT"/>
    <n v="14.98"/>
    <n v="1"/>
    <n v="0"/>
    <n v="6.8907999999999996"/>
    <x v="17"/>
    <n v="8.0891999999999999"/>
    <n v="2.4267599999999998"/>
    <x v="1"/>
  </r>
  <r>
    <s v="APJ"/>
    <s v="APAC"/>
    <s v="Pfizer"/>
    <n v="1074"/>
    <s v="Healthcare"/>
    <s v="Strategic"/>
    <s v="Marketing Suite - Gold"/>
    <s v="RZL2ZQ3RGZ"/>
    <n v="40.29"/>
    <n v="3"/>
    <n v="0"/>
    <n v="10.4754"/>
    <x v="43"/>
    <n v="29.814599999999999"/>
    <n v="8.9443799999999989"/>
    <x v="5"/>
  </r>
  <r>
    <s v="EMEA"/>
    <s v="EU-WEST"/>
    <s v="Mondelez International"/>
    <n v="1067"/>
    <s v="Consumer Products"/>
    <s v="SMB"/>
    <s v="FinanceHub"/>
    <s v="JPVQMVT1TD"/>
    <n v="20.23"/>
    <n v="7"/>
    <n v="0"/>
    <n v="9.5081000000000007"/>
    <x v="10"/>
    <n v="10.7219"/>
    <n v="3.2165699999999999"/>
    <x v="0"/>
  </r>
  <r>
    <s v="AMER"/>
    <s v="NAMER"/>
    <s v="Ford Motor"/>
    <n v="1009"/>
    <s v="Manufacturing"/>
    <s v="Strategic"/>
    <s v="FinanceHub"/>
    <s v="SE6E1M4HN2"/>
    <n v="1603.136"/>
    <n v="4"/>
    <n v="0.2"/>
    <n v="100.196"/>
    <x v="28"/>
    <n v="1502.94"/>
    <n v="450.88200000000001"/>
    <x v="1"/>
  </r>
  <r>
    <s v="EMEA"/>
    <s v="NOR"/>
    <s v="BMW"/>
    <n v="1039"/>
    <s v="Manufacturing"/>
    <s v="SMB"/>
    <s v="FinanceHub"/>
    <s v="DPLAWID92L"/>
    <n v="225.29599999999999"/>
    <n v="2"/>
    <n v="0.2"/>
    <n v="22.529599999999999"/>
    <x v="28"/>
    <n v="202.7664"/>
    <n v="60.829920000000001"/>
    <x v="2"/>
  </r>
  <r>
    <s v="EMEA"/>
    <s v="NOR"/>
    <s v="Apple"/>
    <n v="1008"/>
    <s v="Tech"/>
    <s v="SMB"/>
    <s v="Data Smasher"/>
    <s v="ABVG59XUA9"/>
    <n v="67.8"/>
    <n v="4"/>
    <n v="0"/>
    <n v="4.0679999999999996"/>
    <x v="24"/>
    <n v="63.731999999999999"/>
    <n v="19.119599999999998"/>
    <x v="2"/>
  </r>
  <r>
    <s v="EMEA"/>
    <s v="EU-WEST"/>
    <s v="Engie"/>
    <n v="1062"/>
    <s v="Energy"/>
    <s v="SMB"/>
    <s v="Support"/>
    <s v="YL32IMPSHB"/>
    <n v="20.736000000000001"/>
    <n v="4"/>
    <n v="0.2"/>
    <n v="7.2576000000000001"/>
    <x v="43"/>
    <n v="13.478400000000001"/>
    <n v="4.04352"/>
    <x v="2"/>
  </r>
  <r>
    <s v="AMER"/>
    <s v="NAMER"/>
    <s v="Itochu"/>
    <n v="1032"/>
    <s v="Finance"/>
    <s v="SMB"/>
    <s v="Marketing Suite - Gold"/>
    <s v="XC2W9HGV45"/>
    <n v="31.44"/>
    <n v="3"/>
    <n v="0"/>
    <n v="8.4887999999999995"/>
    <x v="43"/>
    <n v="22.9512"/>
    <n v="6.8853599999999995"/>
    <x v="0"/>
  </r>
  <r>
    <s v="AMER"/>
    <s v="LATAM"/>
    <s v="McKesson"/>
    <n v="1063"/>
    <s v="Consumer Products"/>
    <s v="SMB"/>
    <s v="Support"/>
    <s v="BAJGK3E29E"/>
    <n v="14.72"/>
    <n v="5"/>
    <n v="0.2"/>
    <n v="-3.3119999999999998"/>
    <x v="0"/>
    <n v="18.032"/>
    <n v="5.4096000000000002"/>
    <x v="5"/>
  </r>
  <r>
    <s v="EMEA"/>
    <s v="EU-WEST"/>
    <s v="CVS Health"/>
    <n v="1026"/>
    <s v="Retail"/>
    <s v="SMB"/>
    <s v="SaaS Connector Pack"/>
    <s v="XBBZE3S8UV"/>
    <n v="17.088000000000001"/>
    <n v="2"/>
    <n v="0.2"/>
    <n v="1.0680000000000001"/>
    <x v="27"/>
    <n v="16.02"/>
    <n v="4.806"/>
    <x v="2"/>
  </r>
  <r>
    <s v="AMER"/>
    <s v="LATAM"/>
    <s v="Allianz"/>
    <n v="1080"/>
    <s v="Finance"/>
    <s v="Strategic"/>
    <s v="Support"/>
    <s v="N7FK5R3512"/>
    <n v="74.352000000000004"/>
    <n v="3"/>
    <n v="0.2"/>
    <n v="23.234999999999999"/>
    <x v="34"/>
    <n v="51.116999999999997"/>
    <n v="15.335099999999999"/>
    <x v="1"/>
  </r>
  <r>
    <s v="AMER"/>
    <s v="NAMER"/>
    <s v="Johnson &amp; Johnson"/>
    <n v="1055"/>
    <s v="Healthcare"/>
    <s v="SMB"/>
    <s v="ChatBot Plugin"/>
    <s v="8M36H2OAU7"/>
    <n v="4.26"/>
    <n v="1"/>
    <n v="0"/>
    <n v="1.7465999999999999"/>
    <x v="27"/>
    <n v="2.5133999999999999"/>
    <n v="0.75401999999999991"/>
    <x v="2"/>
  </r>
  <r>
    <s v="AMER"/>
    <s v="NAMER"/>
    <s v="Ford Motor"/>
    <n v="1009"/>
    <s v="Manufacturing"/>
    <s v="SMB"/>
    <s v="Marketing Suite - Gold"/>
    <s v="F6Q4YAJIJB"/>
    <n v="811.28"/>
    <n v="8"/>
    <n v="0"/>
    <n v="24.3384"/>
    <x v="23"/>
    <n v="786.94159999999999"/>
    <n v="236.08247999999998"/>
    <x v="1"/>
  </r>
  <r>
    <s v="EMEA"/>
    <s v="UKIR"/>
    <s v="Allstate"/>
    <n v="1003"/>
    <s v="Finance"/>
    <s v="SMB"/>
    <s v="Storage"/>
    <s v="VDC6L344GG"/>
    <n v="6.03"/>
    <n v="3"/>
    <n v="0"/>
    <n v="2.9546999999999999"/>
    <x v="22"/>
    <n v="3.0752999999999999"/>
    <n v="0.92258999999999991"/>
    <x v="0"/>
  </r>
  <r>
    <s v="AMER"/>
    <s v="NAMER"/>
    <s v="Tyson Foods"/>
    <n v="1088"/>
    <s v="Consumer Products"/>
    <s v="SMB"/>
    <s v="FinanceHub"/>
    <s v="36C6VHSODZ"/>
    <n v="153.56800000000001"/>
    <n v="2"/>
    <n v="0.2"/>
    <n v="-5.7587999999999999"/>
    <x v="12"/>
    <n v="159.32679999999999"/>
    <n v="47.798039999999993"/>
    <x v="1"/>
  </r>
  <r>
    <s v="AMER"/>
    <s v="LATAM"/>
    <s v="Lukoil"/>
    <n v="1044"/>
    <s v="Energy"/>
    <s v="Enterprise"/>
    <s v="SaaS Connector Pack - Gold"/>
    <s v="2VROZH9QQT"/>
    <n v="52.34"/>
    <n v="2"/>
    <n v="0"/>
    <n v="24.599799999999998"/>
    <x v="12"/>
    <n v="27.740200000000002"/>
    <n v="8.3220600000000005"/>
    <x v="0"/>
  </r>
  <r>
    <s v="AMER"/>
    <s v="LATAM"/>
    <s v="BMW"/>
    <n v="1039"/>
    <s v="Manufacturing"/>
    <s v="Enterprise"/>
    <s v="ContactMatcher"/>
    <s v="V1D0ILBTUG"/>
    <n v="25.44"/>
    <n v="6"/>
    <n v="0"/>
    <n v="12.72"/>
    <x v="21"/>
    <n v="12.72"/>
    <n v="3.8159999999999998"/>
    <x v="2"/>
  </r>
  <r>
    <s v="APJ"/>
    <s v="ANZ"/>
    <s v="Sysco"/>
    <n v="1084"/>
    <s v="Consumer Products"/>
    <s v="SMB"/>
    <s v="ContactMatcher"/>
    <s v="GV9SB1GSN9"/>
    <n v="8.85"/>
    <n v="5"/>
    <n v="0.8"/>
    <n v="-13.717499999999999"/>
    <x v="45"/>
    <n v="22.567499999999999"/>
    <n v="6.7702499999999999"/>
    <x v="0"/>
  </r>
  <r>
    <s v="AMER"/>
    <s v="NAMER"/>
    <s v="Abbott Laboratories"/>
    <n v="1001"/>
    <s v="Healthcare"/>
    <s v="SMB"/>
    <s v="SaaS Connector Pack"/>
    <s v="Z08VCAUG84"/>
    <n v="6.96"/>
    <n v="4"/>
    <n v="0"/>
    <n v="2.2271999999999998"/>
    <x v="0"/>
    <n v="4.7328000000000001"/>
    <n v="1.41984"/>
    <x v="3"/>
  </r>
  <r>
    <s v="AMER"/>
    <s v="NAMER"/>
    <s v="J.P. Morgan Chase &amp; Co."/>
    <n v="1054"/>
    <s v="Finance"/>
    <s v="SMB"/>
    <s v="ContactMatcher"/>
    <s v="NEST6CZF5F"/>
    <n v="17.456"/>
    <n v="2"/>
    <n v="0.2"/>
    <n v="5.8914"/>
    <x v="12"/>
    <n v="11.564599999999899"/>
    <n v="3.4693799999999695"/>
    <x v="5"/>
  </r>
  <r>
    <s v="AMER"/>
    <s v="LATAM"/>
    <s v="Prudential Financial"/>
    <n v="1078"/>
    <s v="Finance"/>
    <s v="SMB"/>
    <s v="FinanceHub"/>
    <s v="833AMMWD4T"/>
    <n v="307.92"/>
    <n v="5"/>
    <n v="0.2"/>
    <n v="-34.640999999999998"/>
    <x v="32"/>
    <n v="342.56099999999998"/>
    <n v="102.7683"/>
    <x v="2"/>
  </r>
  <r>
    <s v="AMER"/>
    <s v="NAMER"/>
    <s v="Prudential Financial"/>
    <n v="1078"/>
    <s v="Finance"/>
    <s v="SMB"/>
    <s v="ChatBot Plugin"/>
    <s v="O9FM6WAG1N"/>
    <n v="6.63"/>
    <n v="3"/>
    <n v="0"/>
    <n v="1.7901"/>
    <x v="22"/>
    <n v="4.8399000000000001"/>
    <n v="1.45197"/>
    <x v="2"/>
  </r>
  <r>
    <s v="AMER"/>
    <s v="NAMER"/>
    <s v="Phillips 66"/>
    <n v="1056"/>
    <s v="Energy"/>
    <s v="Strategic"/>
    <s v="Support"/>
    <s v="D1UWAMJPT5"/>
    <n v="23.85"/>
    <n v="5"/>
    <n v="0"/>
    <n v="10.7325"/>
    <x v="23"/>
    <n v="13.1175"/>
    <n v="3.9352499999999999"/>
    <x v="1"/>
  </r>
  <r>
    <s v="EMEA"/>
    <s v="EU-EAST"/>
    <s v="Apple"/>
    <n v="1008"/>
    <s v="Tech"/>
    <s v="SMB"/>
    <s v="FinanceHub"/>
    <s v="F66LCY0O5L"/>
    <n v="51.96"/>
    <n v="2"/>
    <n v="0"/>
    <n v="12.99"/>
    <x v="41"/>
    <n v="38.97"/>
    <n v="11.690999999999999"/>
    <x v="2"/>
  </r>
  <r>
    <s v="EMEA"/>
    <s v="UKIR"/>
    <s v="Itochu"/>
    <n v="1032"/>
    <s v="Finance"/>
    <s v="Strategic"/>
    <s v="Support"/>
    <s v="52U5T9ZGNJ"/>
    <n v="11.56"/>
    <n v="2"/>
    <n v="0"/>
    <n v="5.6643999999999997"/>
    <x v="13"/>
    <n v="5.8956"/>
    <n v="1.76868"/>
    <x v="0"/>
  </r>
  <r>
    <s v="EMEA"/>
    <s v="UKIR"/>
    <s v="Mondelez International"/>
    <n v="1067"/>
    <s v="Consumer Products"/>
    <s v="SMB"/>
    <s v="ChatBot Plugin"/>
    <s v="RQB55YDJ8U"/>
    <n v="49.65"/>
    <n v="5"/>
    <n v="0"/>
    <n v="20.853000000000002"/>
    <x v="34"/>
    <n v="28.796999999999901"/>
    <n v="8.6390999999999707"/>
    <x v="0"/>
  </r>
  <r>
    <s v="EMEA"/>
    <s v="NOR"/>
    <s v="Aviva"/>
    <n v="1006"/>
    <s v="Finance"/>
    <s v="Strategic"/>
    <s v="Alchemy"/>
    <s v="25M57LOO9M"/>
    <n v="959.96799999999996"/>
    <n v="4"/>
    <n v="0.2"/>
    <n v="119.996"/>
    <x v="12"/>
    <n v="839.97199999999998"/>
    <n v="251.99159999999998"/>
    <x v="2"/>
  </r>
  <r>
    <s v="APJ"/>
    <s v="JAPN"/>
    <s v="Siemens"/>
    <n v="1043"/>
    <s v="Manufacturing"/>
    <s v="SMB"/>
    <s v="FinanceHub"/>
    <s v="YCLQD9PJVU"/>
    <n v="408.42200000000003"/>
    <n v="2"/>
    <n v="0.3"/>
    <n v="-5.8346"/>
    <x v="19"/>
    <n v="414.25659999999999"/>
    <n v="124.27697999999999"/>
    <x v="2"/>
  </r>
  <r>
    <s v="EMEA"/>
    <s v="UKIR"/>
    <s v="Daimler"/>
    <n v="1052"/>
    <s v="Transportation"/>
    <s v="SMB"/>
    <s v="Alchemy"/>
    <s v="2KIA1N4KZI"/>
    <n v="479.98399999999998"/>
    <n v="2"/>
    <n v="0.2"/>
    <n v="59.997999999999998"/>
    <x v="11"/>
    <n v="419.98599999999999"/>
    <n v="125.99579999999999"/>
    <x v="3"/>
  </r>
  <r>
    <s v="EMEA"/>
    <s v="NOR"/>
    <s v="Volkswagen"/>
    <n v="1046"/>
    <s v="Manufacturing"/>
    <s v="Enterprise"/>
    <s v="Support"/>
    <s v="JMIEF03ZZ6"/>
    <n v="184.66"/>
    <n v="7"/>
    <n v="0"/>
    <n v="84.943600000000004"/>
    <x v="15"/>
    <n v="99.716399999999993"/>
    <n v="29.914919999999995"/>
    <x v="0"/>
  </r>
  <r>
    <s v="APJ"/>
    <s v="ANZ"/>
    <s v="PepsiCo"/>
    <n v="1073"/>
    <s v="Consumer Products"/>
    <s v="SMB"/>
    <s v="Support"/>
    <s v="PED0HWZXC4"/>
    <n v="23.12"/>
    <n v="5"/>
    <n v="0.2"/>
    <n v="8.3810000000000002"/>
    <x v="1"/>
    <n v="14.739000000000001"/>
    <n v="4.4217000000000004"/>
    <x v="1"/>
  </r>
  <r>
    <s v="APJ"/>
    <s v="ANZ"/>
    <s v="ConocoPhillips"/>
    <n v="1024"/>
    <s v="Energy"/>
    <s v="Strategic"/>
    <s v="Support"/>
    <s v="CV407JLNVB"/>
    <n v="37.463999999999999"/>
    <n v="7"/>
    <n v="0.2"/>
    <n v="12.175800000000001"/>
    <x v="1"/>
    <n v="25.2881999999999"/>
    <n v="7.5864599999999696"/>
    <x v="2"/>
  </r>
  <r>
    <s v="AMER"/>
    <s v="NAMER"/>
    <s v="Royal Dutch Shell"/>
    <n v="1031"/>
    <s v="Energy"/>
    <s v="Enterprise"/>
    <s v="Marketing Suite - Gold"/>
    <s v="KNIC34VXJF"/>
    <n v="310.12"/>
    <n v="2"/>
    <n v="0"/>
    <n v="80.631200000000007"/>
    <x v="30"/>
    <n v="229.4888"/>
    <n v="68.846639999999994"/>
    <x v="2"/>
  </r>
  <r>
    <s v="EMEA"/>
    <s v="EU-WEST"/>
    <s v="State Farm Insurance Cos."/>
    <n v="1082"/>
    <s v="Finance"/>
    <s v="SMB"/>
    <s v="Support"/>
    <s v="QJE0TP0AWZ"/>
    <n v="8.56"/>
    <n v="2"/>
    <n v="0"/>
    <n v="3.8519999999999999"/>
    <x v="23"/>
    <n v="4.7080000000000002"/>
    <n v="1.4124000000000001"/>
    <x v="8"/>
  </r>
  <r>
    <s v="AMER"/>
    <s v="NAMER"/>
    <s v="Honda Motor"/>
    <n v="1045"/>
    <s v="Manufacturing"/>
    <s v="SMB"/>
    <s v="Storage"/>
    <s v="XKK13XSDZN"/>
    <n v="11.22"/>
    <n v="3"/>
    <n v="0"/>
    <n v="0.22439999999999999"/>
    <x v="31"/>
    <n v="10.9956"/>
    <n v="3.2986799999999996"/>
    <x v="2"/>
  </r>
  <r>
    <s v="EMEA"/>
    <s v="EU-WEST"/>
    <s v="United Parcel Service"/>
    <n v="1090"/>
    <s v="Transportation"/>
    <s v="SMB"/>
    <s v="OneView"/>
    <s v="9XTIGOFNV4"/>
    <n v="387.13600000000002"/>
    <n v="4"/>
    <n v="0.2"/>
    <n v="24.196000000000002"/>
    <x v="6"/>
    <n v="362.94"/>
    <n v="108.88199999999999"/>
    <x v="0"/>
  </r>
  <r>
    <s v="EMEA"/>
    <s v="UKIR"/>
    <s v="Banco Santander"/>
    <n v="1101"/>
    <s v="Finance"/>
    <s v="SMB"/>
    <s v="SaaS Connector Pack - Gold"/>
    <s v="SQWYXHDKSD"/>
    <n v="41.4"/>
    <n v="5"/>
    <n v="0"/>
    <n v="19.457999999999998"/>
    <x v="3"/>
    <n v="21.942"/>
    <n v="6.5826000000000002"/>
    <x v="1"/>
  </r>
  <r>
    <s v="APJ"/>
    <s v="IND"/>
    <s v="State Farm Insurance Cos."/>
    <n v="1082"/>
    <s v="Finance"/>
    <s v="SMB"/>
    <s v="Site Analytics"/>
    <s v="X383SROU43"/>
    <n v="135.72"/>
    <n v="3"/>
    <n v="0"/>
    <n v="35.287199999999999"/>
    <x v="2"/>
    <n v="100.4328"/>
    <n v="30.129839999999998"/>
    <x v="8"/>
  </r>
  <r>
    <s v="APJ"/>
    <s v="JAPN"/>
    <s v="Honda Motor"/>
    <n v="1045"/>
    <s v="Manufacturing"/>
    <s v="SMB"/>
    <s v="ChatBot Plugin"/>
    <s v="NZE26APNMM"/>
    <n v="5.952"/>
    <n v="1"/>
    <n v="0.2"/>
    <n v="0.372"/>
    <x v="43"/>
    <n v="5.58"/>
    <n v="1.6739999999999999"/>
    <x v="2"/>
  </r>
  <r>
    <s v="EMEA"/>
    <s v="EU-WEST"/>
    <s v="Target"/>
    <n v="1085"/>
    <s v="Retail"/>
    <s v="Strategic"/>
    <s v="Storage"/>
    <s v="W4JF628GLD"/>
    <n v="15.8"/>
    <n v="5"/>
    <n v="0.2"/>
    <n v="2.37"/>
    <x v="0"/>
    <n v="13.43"/>
    <n v="4.0289999999999999"/>
    <x v="8"/>
  </r>
  <r>
    <s v="AMER"/>
    <s v="NAMER"/>
    <s v="Anthem"/>
    <n v="1029"/>
    <s v="Healthcare"/>
    <s v="SMB"/>
    <s v="Marketing Suite - Gold"/>
    <s v="2TXI91KP83"/>
    <n v="129.30000000000001"/>
    <n v="2"/>
    <n v="0"/>
    <n v="6.4649999999999999"/>
    <x v="44"/>
    <n v="122.83499999999999"/>
    <n v="36.850499999999997"/>
    <x v="2"/>
  </r>
  <r>
    <s v="APJ"/>
    <s v="JAPN"/>
    <s v="Kroger"/>
    <n v="1057"/>
    <s v="Retail"/>
    <s v="Enterprise"/>
    <s v="ContactMatcher"/>
    <s v="K6DYS7Z02K"/>
    <n v="3.8820000000000001"/>
    <n v="3"/>
    <n v="0.8"/>
    <n v="-5.8230000000000004"/>
    <x v="6"/>
    <n v="9.7050000000000001"/>
    <n v="2.9114999999999998"/>
    <x v="2"/>
  </r>
  <r>
    <s v="AMER"/>
    <s v="LATAM"/>
    <s v="Chevron"/>
    <n v="1017"/>
    <s v="Energy"/>
    <s v="Strategic"/>
    <s v="Storage"/>
    <s v="22RI52CUMR"/>
    <n v="6.08"/>
    <n v="1"/>
    <n v="0"/>
    <n v="3.04"/>
    <x v="3"/>
    <n v="3.04"/>
    <n v="0.91199999999999992"/>
    <x v="0"/>
  </r>
  <r>
    <s v="EMEA"/>
    <s v="UKIR"/>
    <s v="Bosch"/>
    <n v="1076"/>
    <s v="Tech"/>
    <s v="SMB"/>
    <s v="OneView"/>
    <s v="1P99QINAL8"/>
    <n v="19.899999999999999"/>
    <n v="1"/>
    <n v="0"/>
    <n v="8.9550000000000001"/>
    <x v="30"/>
    <n v="10.944999999999901"/>
    <n v="3.2834999999999703"/>
    <x v="2"/>
  </r>
  <r>
    <s v="EMEA"/>
    <s v="NOR"/>
    <s v="Humana"/>
    <n v="1049"/>
    <s v="Healthcare"/>
    <s v="SMB"/>
    <s v="SaaS Connector Pack"/>
    <s v="BBVDKE1E7E"/>
    <n v="18.84"/>
    <n v="3"/>
    <n v="0"/>
    <n v="7.9127999999999998"/>
    <x v="10"/>
    <n v="10.927199999999999"/>
    <n v="3.2781599999999997"/>
    <x v="5"/>
  </r>
  <r>
    <s v="EMEA"/>
    <s v="EU-WEST"/>
    <s v="Johnson &amp; Johnson"/>
    <n v="1055"/>
    <s v="Healthcare"/>
    <s v="SMB"/>
    <s v="ChatBot Plugin"/>
    <s v="NAL30TUFNF"/>
    <n v="8.64"/>
    <n v="3"/>
    <n v="0"/>
    <n v="2.5055999999999998"/>
    <x v="27"/>
    <n v="6.1344000000000003"/>
    <n v="1.84032"/>
    <x v="2"/>
  </r>
  <r>
    <s v="EMEA"/>
    <s v="NOR"/>
    <s v="BMW"/>
    <n v="1039"/>
    <s v="Manufacturing"/>
    <s v="Enterprise"/>
    <s v="ContactMatcher"/>
    <s v="A1WAI6KQGM"/>
    <n v="1633.1880000000001"/>
    <n v="4"/>
    <n v="0.7"/>
    <n v="-1306.5504000000001"/>
    <x v="13"/>
    <n v="2939.7384000000002"/>
    <n v="881.92151999999999"/>
    <x v="2"/>
  </r>
  <r>
    <s v="AMER"/>
    <s v="LATAM"/>
    <s v="Royal Dutch Shell"/>
    <n v="1031"/>
    <s v="Energy"/>
    <s v="Enterprise"/>
    <s v="SaaS Connector Pack"/>
    <s v="LDX13O3UT8"/>
    <n v="19.760000000000002"/>
    <n v="4"/>
    <n v="0"/>
    <n v="8.2992000000000008"/>
    <x v="23"/>
    <n v="11.460800000000001"/>
    <n v="3.43824"/>
    <x v="2"/>
  </r>
  <r>
    <s v="AMER"/>
    <s v="NAMER"/>
    <s v="J.P. Morgan Chase &amp; Co."/>
    <n v="1054"/>
    <s v="Finance"/>
    <s v="SMB"/>
    <s v="ContactMatcher"/>
    <s v="UFYMDZFY4E"/>
    <n v="6.6079999999999997"/>
    <n v="2"/>
    <n v="0.2"/>
    <n v="2.2302"/>
    <x v="37"/>
    <n v="4.3777999999999997"/>
    <n v="1.31334"/>
    <x v="5"/>
  </r>
  <r>
    <s v="AMER"/>
    <s v="NAMER"/>
    <s v="Lukoil"/>
    <n v="1044"/>
    <s v="Energy"/>
    <s v="SMB"/>
    <s v="Site Analytics"/>
    <s v="P4TO41TRDM"/>
    <n v="156.792"/>
    <n v="1"/>
    <n v="0.2"/>
    <n v="13.7193"/>
    <x v="5"/>
    <n v="143.0727"/>
    <n v="42.921810000000001"/>
    <x v="0"/>
  </r>
  <r>
    <s v="EMEA"/>
    <s v="EU"/>
    <s v="Bank of America Corp."/>
    <n v="1011"/>
    <s v="Finance"/>
    <s v="Strategic"/>
    <s v="FinanceHub"/>
    <s v="3WRR3794RP"/>
    <n v="90.99"/>
    <n v="1"/>
    <n v="0"/>
    <n v="14.558400000000001"/>
    <x v="42"/>
    <n v="76.431599999999904"/>
    <n v="22.92947999999997"/>
    <x v="6"/>
  </r>
  <r>
    <s v="AMER"/>
    <s v="NAMER"/>
    <s v="PepsiCo"/>
    <n v="1073"/>
    <s v="Consumer Products"/>
    <s v="SMB"/>
    <s v="Marketing Suite - Gold"/>
    <s v="1G5UDUGMPI"/>
    <n v="305.01"/>
    <n v="9"/>
    <n v="0"/>
    <n v="76.252499999999998"/>
    <x v="23"/>
    <n v="228.75749999999999"/>
    <n v="68.627249999999989"/>
    <x v="1"/>
  </r>
  <r>
    <s v="AMER"/>
    <s v="NAMER"/>
    <s v="Citigroup"/>
    <n v="1020"/>
    <s v="Finance"/>
    <s v="SMB"/>
    <s v="SaaS Connector Pack"/>
    <s v="4CYD72ZMNN"/>
    <n v="38.29"/>
    <n v="7"/>
    <n v="0"/>
    <n v="16.464700000000001"/>
    <x v="0"/>
    <n v="21.825299999999999"/>
    <n v="6.5475899999999996"/>
    <x v="3"/>
  </r>
  <r>
    <s v="AMER"/>
    <s v="NAMER"/>
    <s v="Caterpillar"/>
    <n v="1016"/>
    <s v="Manufacturing"/>
    <s v="Enterprise"/>
    <s v="SaaS Connector Pack"/>
    <s v="D9HUIU1GA1"/>
    <n v="26.25"/>
    <n v="3"/>
    <n v="0"/>
    <n v="11.025"/>
    <x v="22"/>
    <n v="15.225"/>
    <n v="4.5674999999999999"/>
    <x v="1"/>
  </r>
  <r>
    <s v="AMER"/>
    <s v="LATAM"/>
    <s v="Home Depot"/>
    <n v="1047"/>
    <s v="Retail"/>
    <s v="Enterprise"/>
    <s v="Data Smasher"/>
    <s v="YO3DE9ELHS"/>
    <n v="41.6"/>
    <n v="4"/>
    <n v="0.2"/>
    <n v="13"/>
    <x v="23"/>
    <n v="28.6"/>
    <n v="8.58"/>
    <x v="1"/>
  </r>
  <r>
    <s v="EMEA"/>
    <s v="UKIR"/>
    <s v="Gazprom"/>
    <n v="1027"/>
    <s v="Energy"/>
    <s v="Strategic"/>
    <s v="Site Analytics"/>
    <s v="UR0G04TMZK"/>
    <n v="39.99"/>
    <n v="1"/>
    <n v="0"/>
    <n v="11.597099999999999"/>
    <x v="28"/>
    <n v="28.392900000000001"/>
    <n v="8.5178700000000003"/>
    <x v="7"/>
  </r>
  <r>
    <s v="EMEA"/>
    <s v="UKIR"/>
    <s v="Enel"/>
    <n v="1013"/>
    <s v="Energy"/>
    <s v="Enterprise"/>
    <s v="FinanceHub"/>
    <s v="YQZKMQYUOS"/>
    <n v="191.64599999999999"/>
    <n v="3"/>
    <n v="0.1"/>
    <n v="31.940999999999999"/>
    <x v="27"/>
    <n v="159.70499999999899"/>
    <n v="47.911499999999698"/>
    <x v="0"/>
  </r>
  <r>
    <s v="AMER"/>
    <s v="LATAM"/>
    <s v="Bosch"/>
    <n v="1076"/>
    <s v="Tech"/>
    <s v="SMB"/>
    <s v="ContactMatcher"/>
    <s v="JX3HE6CSD7"/>
    <n v="2.3130000000000002"/>
    <n v="1"/>
    <n v="0.7"/>
    <n v="-1.9275"/>
    <x v="24"/>
    <n v="4.2404999999999999"/>
    <n v="1.2721499999999999"/>
    <x v="2"/>
  </r>
  <r>
    <s v="AMER"/>
    <s v="NAMER"/>
    <s v="Toyota Motor"/>
    <n v="1087"/>
    <s v="Manufacturing"/>
    <s v="SMB"/>
    <s v="ContactMatcher"/>
    <s v="BFQUIMLEFL"/>
    <n v="19.936"/>
    <n v="4"/>
    <n v="0.2"/>
    <n v="7.2267999999999999"/>
    <x v="14"/>
    <n v="12.709199999999999"/>
    <n v="3.8127599999999995"/>
    <x v="6"/>
  </r>
  <r>
    <s v="AMER"/>
    <s v="NAMER"/>
    <s v="Kroger"/>
    <n v="1057"/>
    <s v="Retail"/>
    <s v="Enterprise"/>
    <s v="Support"/>
    <s v="LLCKQ79TEC"/>
    <n v="20.34"/>
    <n v="3"/>
    <n v="0"/>
    <n v="9.3564000000000007"/>
    <x v="4"/>
    <n v="10.983599999999999"/>
    <n v="3.2950799999999996"/>
    <x v="2"/>
  </r>
  <r>
    <s v="AMER"/>
    <s v="NAMER"/>
    <s v="Panasonic"/>
    <n v="1091"/>
    <s v="Tech"/>
    <s v="Strategic"/>
    <s v="FinanceHub"/>
    <s v="H7X0FVZNP2"/>
    <n v="81.567999999999998"/>
    <n v="2"/>
    <n v="0.2"/>
    <n v="9.1763999999999992"/>
    <x v="22"/>
    <n v="72.391599999999997"/>
    <n v="21.717479999999998"/>
    <x v="0"/>
  </r>
  <r>
    <s v="APJ"/>
    <s v="ANZ"/>
    <s v="Walt Disney"/>
    <n v="1097"/>
    <s v="Communications"/>
    <s v="SMB"/>
    <s v="SaaS Connector Pack"/>
    <s v="KVH1P5KE54"/>
    <n v="32.951999999999998"/>
    <n v="6"/>
    <n v="0.6"/>
    <n v="-19.7712"/>
    <x v="20"/>
    <n v="52.723199999999999"/>
    <n v="15.816959999999998"/>
    <x v="3"/>
  </r>
  <r>
    <s v="EMEA"/>
    <s v="NOR"/>
    <s v="BMW"/>
    <n v="1039"/>
    <s v="Manufacturing"/>
    <s v="SMB"/>
    <s v="OneView"/>
    <s v="VLODR9IWT3"/>
    <n v="499.584"/>
    <n v="3"/>
    <n v="0.2"/>
    <n v="43.7136"/>
    <x v="23"/>
    <n v="455.87040000000002"/>
    <n v="136.76112000000001"/>
    <x v="2"/>
  </r>
  <r>
    <s v="APJ"/>
    <s v="APAC"/>
    <s v="PepsiCo"/>
    <n v="1073"/>
    <s v="Consumer Products"/>
    <s v="SMB"/>
    <s v="ContactMatcher"/>
    <s v="K3EDK67V86"/>
    <n v="10.8"/>
    <n v="5"/>
    <n v="0"/>
    <n v="5.1840000000000002"/>
    <x v="22"/>
    <n v="5.6159999999999997"/>
    <n v="1.6847999999999999"/>
    <x v="1"/>
  </r>
  <r>
    <s v="APJ"/>
    <s v="JAPN"/>
    <s v="Bank of America Corp."/>
    <n v="1011"/>
    <s v="Finance"/>
    <s v="SMB"/>
    <s v="ContactMatcher"/>
    <s v="TBHNBA96LE"/>
    <n v="244.006"/>
    <n v="2"/>
    <n v="0.3"/>
    <n v="-31.372199999999999"/>
    <x v="33"/>
    <n v="275.37819999999999"/>
    <n v="82.613459999999989"/>
    <x v="6"/>
  </r>
  <r>
    <s v="EMEA"/>
    <s v="EU-WEST"/>
    <s v="Phillips 66"/>
    <n v="1056"/>
    <s v="Energy"/>
    <s v="Strategic"/>
    <s v="FinanceHub"/>
    <s v="GCMJJXNGSS"/>
    <n v="188.55199999999999"/>
    <n v="7"/>
    <n v="0.3"/>
    <n v="-2.6936"/>
    <x v="22"/>
    <n v="191.2456"/>
    <n v="57.37368"/>
    <x v="1"/>
  </r>
  <r>
    <s v="EMEA"/>
    <s v="UKIR"/>
    <s v="Lowes"/>
    <n v="1060"/>
    <s v="Retail"/>
    <s v="SMB"/>
    <s v="Marketing Suite - Gold"/>
    <s v="QQAEK646W8"/>
    <n v="22.58"/>
    <n v="2"/>
    <n v="0"/>
    <n v="5.8708"/>
    <x v="13"/>
    <n v="16.709199999999999"/>
    <n v="5.0127599999999992"/>
    <x v="2"/>
  </r>
  <r>
    <s v="AMER"/>
    <s v="LATAM"/>
    <s v="Airbus"/>
    <n v="1030"/>
    <s v="Manufacturing"/>
    <s v="SMB"/>
    <s v="FinanceHub"/>
    <s v="E74RB0N8HB"/>
    <n v="545.94000000000005"/>
    <n v="6"/>
    <n v="0"/>
    <n v="87.350399999999993"/>
    <x v="46"/>
    <n v="458.58960000000002"/>
    <n v="137.57687999999999"/>
    <x v="2"/>
  </r>
  <r>
    <s v="EMEA"/>
    <s v="EU-WEST"/>
    <s v="Procter &amp; Gamble"/>
    <n v="1077"/>
    <s v="Consumer Products"/>
    <s v="SMB"/>
    <s v="Support"/>
    <s v="TDD7SAWYJK"/>
    <n v="20.736000000000001"/>
    <n v="4"/>
    <n v="0.2"/>
    <n v="7.2576000000000001"/>
    <x v="40"/>
    <n v="13.478400000000001"/>
    <n v="4.04352"/>
    <x v="1"/>
  </r>
  <r>
    <s v="AMER"/>
    <s v="NAMER"/>
    <s v="Walmart"/>
    <n v="1096"/>
    <s v="Retail"/>
    <s v="SMB"/>
    <s v="FinanceHub"/>
    <s v="I22LOIKD0R"/>
    <n v="123.136"/>
    <n v="4"/>
    <n v="0.2"/>
    <n v="13.8528"/>
    <x v="39"/>
    <n v="109.28319999999999"/>
    <n v="32.784959999999998"/>
    <x v="1"/>
  </r>
  <r>
    <s v="EMEA"/>
    <s v="EU-WEST"/>
    <s v="Amazon"/>
    <n v="1004"/>
    <s v="Tech"/>
    <s v="SMB"/>
    <s v="Marketing Suite - Gold"/>
    <s v="JJNVWIBJKY"/>
    <n v="53.423999999999999"/>
    <n v="3"/>
    <n v="0.2"/>
    <n v="4.6745999999999999"/>
    <x v="20"/>
    <n v="48.749400000000001"/>
    <n v="14.62482"/>
    <x v="2"/>
  </r>
  <r>
    <s v="EMEA"/>
    <s v="NOR"/>
    <s v="Toyota Motor"/>
    <n v="1087"/>
    <s v="Manufacturing"/>
    <s v="Enterprise"/>
    <s v="SaaS Connector Pack"/>
    <s v="Y3TGLXFYCW"/>
    <n v="24.96"/>
    <n v="4"/>
    <n v="0"/>
    <n v="6.24"/>
    <x v="35"/>
    <n v="18.72"/>
    <n v="5.6159999999999997"/>
    <x v="6"/>
  </r>
  <r>
    <s v="AMER"/>
    <s v="NAMER"/>
    <s v="HonHai Precision Industry"/>
    <n v="1033"/>
    <s v="Tech"/>
    <s v="Strategic"/>
    <s v="Data Smasher"/>
    <s v="4X705CFE2J"/>
    <n v="12.99"/>
    <n v="1"/>
    <n v="0"/>
    <n v="0.77939999999999998"/>
    <x v="47"/>
    <n v="12.210599999999999"/>
    <n v="3.6631799999999997"/>
    <x v="1"/>
  </r>
  <r>
    <s v="EMEA"/>
    <s v="UKIR"/>
    <s v="Berkshire Hathaway"/>
    <n v="1012"/>
    <s v="Finance"/>
    <s v="Strategic"/>
    <s v="OneView"/>
    <s v="W7J0FPCRL2"/>
    <n v="61.44"/>
    <n v="3"/>
    <n v="0"/>
    <n v="16.588799999999999"/>
    <x v="32"/>
    <n v="44.851199999999999"/>
    <n v="13.455359999999999"/>
    <x v="1"/>
  </r>
  <r>
    <s v="AMER"/>
    <s v="LATAM"/>
    <s v="Volkswagen"/>
    <n v="1046"/>
    <s v="Manufacturing"/>
    <s v="SMB"/>
    <s v="ContactMatcher"/>
    <s v="W9JEUDJUS3"/>
    <n v="895.92"/>
    <n v="4"/>
    <n v="0"/>
    <n v="421.08240000000001"/>
    <x v="42"/>
    <n v="474.83759999999899"/>
    <n v="142.45127999999968"/>
    <x v="0"/>
  </r>
  <r>
    <s v="AMER"/>
    <s v="NAMER"/>
    <s v="Home Depot"/>
    <n v="1047"/>
    <s v="Retail"/>
    <s v="SMB"/>
    <s v="ContactMatcher"/>
    <s v="YT787VAW3K"/>
    <n v="55.36"/>
    <n v="4"/>
    <n v="0.2"/>
    <n v="18.684000000000001"/>
    <x v="21"/>
    <n v="36.676000000000002"/>
    <n v="11.002800000000001"/>
    <x v="1"/>
  </r>
  <r>
    <s v="AMER"/>
    <s v="LATAM"/>
    <s v="American Express"/>
    <n v="1005"/>
    <s v="Finance"/>
    <s v="SMB"/>
    <s v="Marketing Suite - Gold"/>
    <s v="I2X5CA6IMY"/>
    <n v="55.92"/>
    <n v="5"/>
    <n v="0.2"/>
    <n v="6.2910000000000004"/>
    <x v="39"/>
    <n v="49.628999999999998"/>
    <n v="14.888699999999998"/>
    <x v="1"/>
  </r>
  <r>
    <s v="EMEA"/>
    <s v="EU-WEST"/>
    <s v="Sysco"/>
    <n v="1084"/>
    <s v="Consumer Products"/>
    <s v="SMB"/>
    <s v="SaaS Connector Pack - Gold"/>
    <s v="DAJ7G2UX09"/>
    <n v="24.896000000000001"/>
    <n v="4"/>
    <n v="0.2"/>
    <n v="8.4024000000000001"/>
    <x v="3"/>
    <n v="16.493600000000001"/>
    <n v="4.94808"/>
    <x v="0"/>
  </r>
  <r>
    <s v="AMER"/>
    <s v="LATAM"/>
    <s v="Exxon Mobil"/>
    <n v="1034"/>
    <s v="Energy"/>
    <s v="Enterprise"/>
    <s v="ContactMatcher"/>
    <s v="OQNOGQLDTH"/>
    <n v="19"/>
    <n v="5"/>
    <n v="0"/>
    <n v="8.93"/>
    <x v="38"/>
    <n v="10.07"/>
    <n v="3.0209999999999999"/>
    <x v="2"/>
  </r>
  <r>
    <s v="EMEA"/>
    <s v="UKIR"/>
    <s v="Kroger"/>
    <n v="1057"/>
    <s v="Retail"/>
    <s v="Enterprise"/>
    <s v="ContactMatcher"/>
    <s v="FTBWZXLC8A"/>
    <n v="33.375999999999998"/>
    <n v="4"/>
    <n v="0.2"/>
    <n v="10.43"/>
    <x v="22"/>
    <n v="22.945999999999898"/>
    <n v="6.8837999999999697"/>
    <x v="2"/>
  </r>
  <r>
    <s v="EMEA"/>
    <s v="UKIR"/>
    <s v="AmerisourceBergen"/>
    <n v="1007"/>
    <s v="Healthcare"/>
    <s v="Enterprise"/>
    <s v="OneView"/>
    <s v="XLUQK89N8D"/>
    <n v="207.48"/>
    <n v="1"/>
    <n v="0"/>
    <n v="62.244"/>
    <x v="21"/>
    <n v="145.23599999999999"/>
    <n v="43.570799999999998"/>
    <x v="0"/>
  </r>
  <r>
    <s v="EMEA"/>
    <s v="EU"/>
    <s v="Nissan Motor"/>
    <n v="1098"/>
    <s v="Transportation"/>
    <s v="Enterprise"/>
    <s v="ContactMatcher"/>
    <s v="XZ5R8R9KLO"/>
    <n v="91.68"/>
    <n v="3"/>
    <n v="0"/>
    <n v="45.84"/>
    <x v="8"/>
    <n v="45.84"/>
    <n v="13.752000000000001"/>
    <x v="2"/>
  </r>
  <r>
    <s v="EMEA"/>
    <s v="UKIR"/>
    <s v="PepsiCo"/>
    <n v="1073"/>
    <s v="Consumer Products"/>
    <s v="SMB"/>
    <s v="OneView"/>
    <s v="M33Z0H3MGH"/>
    <n v="904.9"/>
    <n v="5"/>
    <n v="0"/>
    <n v="253.37200000000001"/>
    <x v="13"/>
    <n v="651.52800000000002"/>
    <n v="195.45840000000001"/>
    <x v="1"/>
  </r>
  <r>
    <s v="AMER"/>
    <s v="NAMER"/>
    <s v="Comcast"/>
    <n v="1022"/>
    <s v="Communications"/>
    <s v="SMB"/>
    <s v="ContactMatcher"/>
    <s v="MQSFX0L2IN"/>
    <n v="34.271999999999998"/>
    <n v="3"/>
    <n v="0.2"/>
    <n v="11.138400000000001"/>
    <x v="18"/>
    <n v="23.133599999999898"/>
    <n v="6.9400799999999689"/>
    <x v="1"/>
  </r>
  <r>
    <s v="EMEA"/>
    <s v="UKIR"/>
    <s v="Kroger"/>
    <n v="1057"/>
    <s v="Retail"/>
    <s v="SMB"/>
    <s v="SaaS Connector Pack"/>
    <s v="56T08M31OV"/>
    <n v="191.82"/>
    <n v="3"/>
    <n v="0"/>
    <n v="74.809799999999996"/>
    <x v="5"/>
    <n v="117.0102"/>
    <n v="35.103059999999999"/>
    <x v="2"/>
  </r>
  <r>
    <s v="AMER"/>
    <s v="LATAM"/>
    <s v="McKesson"/>
    <n v="1063"/>
    <s v="Consumer Products"/>
    <s v="Strategic"/>
    <s v="OneView"/>
    <s v="L61YOEZZP3"/>
    <n v="243.88"/>
    <n v="5"/>
    <n v="0.2"/>
    <n v="27.436499999999999"/>
    <x v="16"/>
    <n v="216.4435"/>
    <n v="64.933049999999994"/>
    <x v="5"/>
  </r>
  <r>
    <s v="EMEA"/>
    <s v="EU-EAST"/>
    <s v="FedEx"/>
    <n v="1036"/>
    <s v="Transportation"/>
    <s v="Enterprise"/>
    <s v="ContactMatcher"/>
    <s v="RAFG5YPDF9"/>
    <n v="12.03"/>
    <n v="5"/>
    <n v="0.7"/>
    <n v="-9.2230000000000008"/>
    <x v="4"/>
    <n v="21.253"/>
    <n v="6.3758999999999997"/>
    <x v="3"/>
  </r>
  <r>
    <s v="EMEA"/>
    <s v="UKIR"/>
    <s v="Prudential Financial"/>
    <n v="1078"/>
    <s v="Finance"/>
    <s v="Enterprise"/>
    <s v="ContactMatcher"/>
    <s v="YN2OA7CRUK"/>
    <n v="344.22"/>
    <n v="2"/>
    <n v="0.4"/>
    <n v="-103.26600000000001"/>
    <x v="11"/>
    <n v="447.48599999999999"/>
    <n v="134.2458"/>
    <x v="2"/>
  </r>
  <r>
    <s v="APJ"/>
    <s v="JAPN"/>
    <s v="Sprint Nextel"/>
    <n v="1081"/>
    <s v="Communications"/>
    <s v="Enterprise"/>
    <s v="Marketing Suite - Gold"/>
    <s v="UPYDUA8X0B"/>
    <n v="727.29600000000005"/>
    <n v="8"/>
    <n v="0.2"/>
    <n v="-172.7328"/>
    <x v="28"/>
    <n v="900.02880000000005"/>
    <n v="270.00864000000001"/>
    <x v="1"/>
  </r>
  <r>
    <s v="EMEA"/>
    <s v="MEA"/>
    <s v="Anthem"/>
    <n v="1029"/>
    <s v="Healthcare"/>
    <s v="SMB"/>
    <s v="Storage"/>
    <s v="AOB3WUJJZ8"/>
    <n v="5.04"/>
    <n v="3"/>
    <n v="0"/>
    <n v="0.2016"/>
    <x v="6"/>
    <n v="4.8384"/>
    <n v="1.4515199999999999"/>
    <x v="2"/>
  </r>
  <r>
    <s v="APJ"/>
    <s v="JAPN"/>
    <s v="Tyson Foods"/>
    <n v="1088"/>
    <s v="Consumer Products"/>
    <s v="SMB"/>
    <s v="Marketing Suite"/>
    <s v="JQBH1P1VDY"/>
    <n v="327.7328"/>
    <n v="2"/>
    <n v="0.32"/>
    <n v="-14.4588"/>
    <x v="23"/>
    <n v="342.19159999999999"/>
    <n v="102.65747999999999"/>
    <x v="1"/>
  </r>
  <r>
    <s v="EMEA"/>
    <s v="UKIR"/>
    <s v="Allstate"/>
    <n v="1003"/>
    <s v="Finance"/>
    <s v="SMB"/>
    <s v="ContactMatcher"/>
    <s v="D63ZRIF63M"/>
    <n v="52.271999999999998"/>
    <n v="11"/>
    <n v="0.2"/>
    <n v="17.6418"/>
    <x v="6"/>
    <n v="34.630200000000002"/>
    <n v="10.389060000000001"/>
    <x v="0"/>
  </r>
  <r>
    <s v="EMEA"/>
    <s v="EU-WEST"/>
    <s v="Fannie Mae"/>
    <n v="1035"/>
    <s v="Finance"/>
    <s v="Enterprise"/>
    <s v="SaaS Connector Pack"/>
    <s v="QNM3BQU931"/>
    <n v="254.352"/>
    <n v="3"/>
    <n v="0.2"/>
    <n v="0"/>
    <x v="4"/>
    <n v="254.352"/>
    <n v="76.305599999999998"/>
    <x v="3"/>
  </r>
  <r>
    <s v="EMEA"/>
    <s v="EU-WEST"/>
    <s v="BNP Paribas"/>
    <n v="1065"/>
    <s v="Finance"/>
    <s v="Strategic"/>
    <s v="ContactMatcher"/>
    <s v="F5ZUPPVM9V"/>
    <n v="8.2880000000000003"/>
    <n v="2"/>
    <n v="0.2"/>
    <n v="2.6936"/>
    <x v="9"/>
    <n v="5.5944000000000003"/>
    <n v="1.67832"/>
    <x v="3"/>
  </r>
  <r>
    <s v="EMEA"/>
    <s v="EU-WEST"/>
    <s v="FedEx"/>
    <n v="1036"/>
    <s v="Transportation"/>
    <s v="SMB"/>
    <s v="FinanceHub"/>
    <s v="M8I9NJA2XZ"/>
    <n v="504.9"/>
    <n v="5"/>
    <n v="0"/>
    <n v="80.784000000000006"/>
    <x v="22"/>
    <n v="424.11599999999999"/>
    <n v="127.23479999999999"/>
    <x v="3"/>
  </r>
  <r>
    <s v="EMEA"/>
    <s v="EU-WEST"/>
    <s v="AmerisourceBergen"/>
    <n v="1007"/>
    <s v="Healthcare"/>
    <s v="Strategic"/>
    <s v="Site Analytics"/>
    <s v="NF2Y212AF6"/>
    <n v="403.16800000000001"/>
    <n v="4"/>
    <n v="0.2"/>
    <n v="25.198"/>
    <x v="17"/>
    <n v="377.97"/>
    <n v="113.39100000000001"/>
    <x v="0"/>
  </r>
  <r>
    <s v="AMER"/>
    <s v="LATAM"/>
    <s v="Aetna"/>
    <n v="1002"/>
    <s v="Healthcare"/>
    <s v="Strategic"/>
    <s v="Marketing Suite"/>
    <s v="5LNHVC05X7"/>
    <n v="194.32"/>
    <n v="4"/>
    <n v="0"/>
    <n v="31.091200000000001"/>
    <x v="11"/>
    <n v="163.22879999999901"/>
    <n v="48.968639999999702"/>
    <x v="1"/>
  </r>
  <r>
    <s v="EMEA"/>
    <s v="EU-WEST"/>
    <s v="Itochu"/>
    <n v="1032"/>
    <s v="Finance"/>
    <s v="SMB"/>
    <s v="FinanceHub"/>
    <s v="VVJ9UZYPGE"/>
    <n v="195.136"/>
    <n v="4"/>
    <n v="0.2"/>
    <n v="-12.196"/>
    <x v="0"/>
    <n v="207.33199999999999"/>
    <n v="62.199599999999997"/>
    <x v="0"/>
  </r>
  <r>
    <s v="EMEA"/>
    <s v="EU-WEST"/>
    <s v="Airbus"/>
    <n v="1030"/>
    <s v="Manufacturing"/>
    <s v="Enterprise"/>
    <s v="Support"/>
    <s v="T7NBFYX3VB"/>
    <n v="20.736000000000001"/>
    <n v="4"/>
    <n v="0.2"/>
    <n v="7.2576000000000001"/>
    <x v="15"/>
    <n v="13.478400000000001"/>
    <n v="4.04352"/>
    <x v="2"/>
  </r>
  <r>
    <s v="EMEA"/>
    <s v="EU-EAST"/>
    <s v="Amazon"/>
    <n v="1004"/>
    <s v="Tech"/>
    <s v="SMB"/>
    <s v="Data Smasher"/>
    <s v="3AOR3P2IQ8"/>
    <n v="53.7"/>
    <n v="6"/>
    <n v="0"/>
    <n v="10.202999999999999"/>
    <x v="40"/>
    <n v="43.497"/>
    <n v="13.049099999999999"/>
    <x v="2"/>
  </r>
  <r>
    <s v="AMER"/>
    <s v="NAMER"/>
    <s v="Caterpillar"/>
    <n v="1016"/>
    <s v="Manufacturing"/>
    <s v="Strategic"/>
    <s v="ContactMatcher"/>
    <s v="0XYOG7JD64"/>
    <n v="171.28800000000001"/>
    <n v="3"/>
    <n v="0.2"/>
    <n v="-6.4233000000000002"/>
    <x v="13"/>
    <n v="177.71129999999999"/>
    <n v="53.313389999999998"/>
    <x v="1"/>
  </r>
  <r>
    <s v="EMEA"/>
    <s v="MEA"/>
    <s v="Wells Fargo"/>
    <n v="1099"/>
    <s v="Finance"/>
    <s v="SMB"/>
    <s v="SaaS Connector Pack"/>
    <s v="KS1KKGRE60"/>
    <n v="16.72"/>
    <n v="5"/>
    <n v="0.2"/>
    <n v="3.3439999999999999"/>
    <x v="35"/>
    <n v="13.375999999999999"/>
    <n v="4.0127999999999995"/>
    <x v="2"/>
  </r>
  <r>
    <s v="AMER"/>
    <s v="NAMER"/>
    <s v="Allstate"/>
    <n v="1003"/>
    <s v="Finance"/>
    <s v="Enterprise"/>
    <s v="Support"/>
    <s v="SMHHXHJXLM"/>
    <n v="12.96"/>
    <n v="2"/>
    <n v="0"/>
    <n v="6.2207999999999997"/>
    <x v="15"/>
    <n v="6.7392000000000003"/>
    <n v="2.02176"/>
    <x v="0"/>
  </r>
  <r>
    <s v="AMER"/>
    <s v="LATAM"/>
    <s v="Walt Disney"/>
    <n v="1097"/>
    <s v="Communications"/>
    <s v="SMB"/>
    <s v="Site Analytics"/>
    <s v="KNH1KM7364"/>
    <n v="1022.97"/>
    <n v="5"/>
    <n v="0.4"/>
    <n v="-255.74250000000001"/>
    <x v="19"/>
    <n v="1278.7125000000001"/>
    <n v="383.61375000000004"/>
    <x v="3"/>
  </r>
  <r>
    <s v="EMEA"/>
    <s v="EU-WEST"/>
    <s v="Merck"/>
    <n v="1064"/>
    <s v="Healthcare"/>
    <s v="Enterprise"/>
    <s v="ChatBot Plugin"/>
    <s v="ZSPYGMXEXV"/>
    <n v="13.9"/>
    <n v="5"/>
    <n v="0"/>
    <n v="3.6139999999999999"/>
    <x v="23"/>
    <n v="10.286"/>
    <n v="3.0857999999999999"/>
    <x v="6"/>
  </r>
  <r>
    <s v="AMER"/>
    <s v="NAMER"/>
    <s v="BNP Paribas"/>
    <n v="1065"/>
    <s v="Finance"/>
    <s v="SMB"/>
    <s v="ContactMatcher"/>
    <s v="8KV5J8MXG2"/>
    <n v="43.176000000000002"/>
    <n v="7"/>
    <n v="0.2"/>
    <n v="13.4925"/>
    <x v="30"/>
    <n v="29.683499999999999"/>
    <n v="8.9050499999999992"/>
    <x v="3"/>
  </r>
  <r>
    <s v="EMEA"/>
    <s v="NOR"/>
    <s v="Samsung Electronics"/>
    <n v="1015"/>
    <s v="Tech"/>
    <s v="Enterprise"/>
    <s v="ContactMatcher"/>
    <s v="0DJG6GAD2T"/>
    <n v="411.8"/>
    <n v="2"/>
    <n v="0"/>
    <n v="70.006"/>
    <x v="4"/>
    <n v="341.79399999999998"/>
    <n v="102.53819999999999"/>
    <x v="1"/>
  </r>
  <r>
    <s v="APJ"/>
    <s v="APAC"/>
    <s v="Siemens"/>
    <n v="1043"/>
    <s v="Manufacturing"/>
    <s v="Enterprise"/>
    <s v="SaaS Connector Pack"/>
    <s v="2A7XZ4EU98"/>
    <n v="41.96"/>
    <n v="2"/>
    <n v="0"/>
    <n v="2.9371999999999998"/>
    <x v="13"/>
    <n v="39.022799999999997"/>
    <n v="11.706839999999998"/>
    <x v="2"/>
  </r>
  <r>
    <s v="AMER"/>
    <s v="LATAM"/>
    <s v="Toyota Motor"/>
    <n v="1087"/>
    <s v="Manufacturing"/>
    <s v="Enterprise"/>
    <s v="Site Analytics"/>
    <s v="OHBFE2HEFJ"/>
    <n v="517.9"/>
    <n v="2"/>
    <n v="0"/>
    <n v="134.654"/>
    <x v="25"/>
    <n v="383.24599999999998"/>
    <n v="114.9738"/>
    <x v="6"/>
  </r>
  <r>
    <s v="APJ"/>
    <s v="ANZ"/>
    <s v="Phillips 66"/>
    <n v="1056"/>
    <s v="Energy"/>
    <s v="Strategic"/>
    <s v="Alchemy"/>
    <s v="U5F97UCER2"/>
    <n v="2799.96"/>
    <n v="5"/>
    <n v="0.2"/>
    <n v="874.98749999999995"/>
    <x v="37"/>
    <n v="1924.9725000000001"/>
    <n v="577.49175000000002"/>
    <x v="1"/>
  </r>
  <r>
    <s v="AMER"/>
    <s v="NAMER"/>
    <s v="Aviva"/>
    <n v="1006"/>
    <s v="Finance"/>
    <s v="Strategic"/>
    <s v="SaaS Connector Pack - Gold"/>
    <s v="CJ6FJ8GOLV"/>
    <n v="8.9600000000000009"/>
    <n v="2"/>
    <n v="0"/>
    <n v="4.3007999999999997"/>
    <x v="13"/>
    <n v="4.6592000000000002"/>
    <n v="1.3977600000000001"/>
    <x v="2"/>
  </r>
  <r>
    <s v="AMER"/>
    <s v="LATAM"/>
    <s v="Walt Disney"/>
    <n v="1097"/>
    <s v="Communications"/>
    <s v="Strategic"/>
    <s v="Data Smasher"/>
    <s v="DDO5VVG51T"/>
    <n v="119.976"/>
    <n v="3"/>
    <n v="0.2"/>
    <n v="22.4955"/>
    <x v="0"/>
    <n v="97.480500000000006"/>
    <n v="29.244150000000001"/>
    <x v="3"/>
  </r>
  <r>
    <s v="APJ"/>
    <s v="JAPN"/>
    <s v="Coca-Cola"/>
    <n v="1021"/>
    <s v="Consumer Products"/>
    <s v="SMB"/>
    <s v="Support"/>
    <s v="Y8L1RAHB40"/>
    <n v="26.88"/>
    <n v="8"/>
    <n v="0.2"/>
    <n v="9.7439999999999998"/>
    <x v="42"/>
    <n v="17.135999999999999"/>
    <n v="5.1407999999999996"/>
    <x v="0"/>
  </r>
  <r>
    <s v="APJ"/>
    <s v="APAC"/>
    <s v="Bank of America Corp."/>
    <n v="1011"/>
    <s v="Finance"/>
    <s v="Strategic"/>
    <s v="Site Analytics"/>
    <s v="8V9XUM7N3S"/>
    <n v="83.97"/>
    <n v="3"/>
    <n v="0"/>
    <n v="23.511600000000001"/>
    <x v="6"/>
    <n v="60.458399999999997"/>
    <n v="18.137519999999999"/>
    <x v="6"/>
  </r>
  <r>
    <s v="APJ"/>
    <s v="ANZ"/>
    <s v="HonHai Precision Industry"/>
    <n v="1033"/>
    <s v="Tech"/>
    <s v="Enterprise"/>
    <s v="Marketing Suite - Gold"/>
    <s v="57UB8RV0S3"/>
    <n v="90.8"/>
    <n v="8"/>
    <n v="0"/>
    <n v="25.423999999999999"/>
    <x v="42"/>
    <n v="65.376000000000005"/>
    <n v="19.6128"/>
    <x v="1"/>
  </r>
  <r>
    <s v="AMER"/>
    <s v="LATAM"/>
    <s v="Enel"/>
    <n v="1013"/>
    <s v="Energy"/>
    <s v="Enterprise"/>
    <s v="OneView"/>
    <s v="B4S2XBIJNV"/>
    <n v="663.93600000000004"/>
    <n v="4"/>
    <n v="0.2"/>
    <n v="82.992000000000004"/>
    <x v="22"/>
    <n v="580.94399999999996"/>
    <n v="174.28319999999999"/>
    <x v="0"/>
  </r>
  <r>
    <s v="APJ"/>
    <s v="APAC"/>
    <s v="Chevron"/>
    <n v="1017"/>
    <s v="Energy"/>
    <s v="Strategic"/>
    <s v="Marketing Suite - Gold"/>
    <s v="W53349CTX5"/>
    <n v="2934.33"/>
    <n v="7"/>
    <n v="0"/>
    <n v="792.26909999999998"/>
    <x v="7"/>
    <n v="2142.0608999999999"/>
    <n v="642.61826999999994"/>
    <x v="0"/>
  </r>
  <r>
    <s v="AMER"/>
    <s v="NAMER"/>
    <s v="Alphabet"/>
    <n v="1053"/>
    <s v="Tech"/>
    <s v="SMB"/>
    <s v="Marketing Suite - Gold"/>
    <s v="5FMBCHYE3L"/>
    <n v="114.46"/>
    <n v="2"/>
    <n v="0"/>
    <n v="28.614999999999998"/>
    <x v="12"/>
    <n v="85.844999999999999"/>
    <n v="25.753499999999999"/>
    <x v="5"/>
  </r>
  <r>
    <s v="AMER"/>
    <s v="NAMER"/>
    <s v="Johnson &amp; Johnson"/>
    <n v="1055"/>
    <s v="Healthcare"/>
    <s v="SMB"/>
    <s v="Marketing Suite"/>
    <s v="954D46KTEA"/>
    <n v="120.666"/>
    <n v="2"/>
    <n v="0.15"/>
    <n v="18.454799999999999"/>
    <x v="2"/>
    <n v="102.211199999999"/>
    <n v="30.663359999999699"/>
    <x v="2"/>
  </r>
  <r>
    <s v="APJ"/>
    <s v="JAPN"/>
    <s v="Walt Disney"/>
    <n v="1097"/>
    <s v="Communications"/>
    <s v="Enterprise"/>
    <s v="Marketing Suite - Gold"/>
    <s v="AEZLE12XDV"/>
    <n v="342.86399999999998"/>
    <n v="3"/>
    <n v="0.2"/>
    <n v="38.572200000000002"/>
    <x v="39"/>
    <n v="304.291799999999"/>
    <n v="91.287539999999694"/>
    <x v="3"/>
  </r>
  <r>
    <s v="AMER"/>
    <s v="NAMER"/>
    <s v="Prudential Financial"/>
    <n v="1078"/>
    <s v="Finance"/>
    <s v="Enterprise"/>
    <s v="ChatBot Plugin"/>
    <s v="YPV0Y2MFAZ"/>
    <n v="31.84"/>
    <n v="8"/>
    <n v="0"/>
    <n v="10.507199999999999"/>
    <x v="8"/>
    <n v="21.332799999999999"/>
    <n v="6.3998399999999993"/>
    <x v="2"/>
  </r>
  <r>
    <s v="AMER"/>
    <s v="NAMER"/>
    <s v="Microsoft"/>
    <n v="1066"/>
    <s v="Tech"/>
    <s v="Enterprise"/>
    <s v="Support"/>
    <s v="75IYDXPDP5"/>
    <n v="12.96"/>
    <n v="2"/>
    <n v="0"/>
    <n v="6.2207999999999997"/>
    <x v="15"/>
    <n v="6.7392000000000003"/>
    <n v="2.02176"/>
    <x v="4"/>
  </r>
  <r>
    <s v="EMEA"/>
    <s v="UKIR"/>
    <s v="Airbus"/>
    <n v="1030"/>
    <s v="Manufacturing"/>
    <s v="Enterprise"/>
    <s v="ContactMatcher"/>
    <s v="2ROI4RDDHQ"/>
    <n v="58.34"/>
    <n v="2"/>
    <n v="0"/>
    <n v="28.0032"/>
    <x v="24"/>
    <n v="30.3368"/>
    <n v="9.1010399999999994"/>
    <x v="2"/>
  </r>
  <r>
    <s v="EMEA"/>
    <s v="UKIR"/>
    <s v="Honda Motor"/>
    <n v="1045"/>
    <s v="Manufacturing"/>
    <s v="SMB"/>
    <s v="ContactMatcher"/>
    <s v="6EBNJAD4LO"/>
    <n v="3.9279999999999999"/>
    <n v="1"/>
    <n v="0.2"/>
    <n v="1.3257000000000001"/>
    <x v="46"/>
    <n v="2.6022999999999898"/>
    <n v="0.78068999999999689"/>
    <x v="2"/>
  </r>
  <r>
    <s v="APJ"/>
    <s v="JAPN"/>
    <s v="Siemens"/>
    <n v="1043"/>
    <s v="Manufacturing"/>
    <s v="SMB"/>
    <s v="ContactMatcher"/>
    <s v="79RC5WA575"/>
    <n v="252.78399999999999"/>
    <n v="4"/>
    <n v="0.8"/>
    <n v="-417.09359999999998"/>
    <x v="31"/>
    <n v="669.87760000000003"/>
    <n v="200.96328"/>
    <x v="2"/>
  </r>
  <r>
    <s v="EMEA"/>
    <s v="UKIR"/>
    <s v="Volkswagen"/>
    <n v="1046"/>
    <s v="Manufacturing"/>
    <s v="Enterprise"/>
    <s v="SaaS Connector Pack"/>
    <s v="HO059RTKJQ"/>
    <n v="61"/>
    <n v="5"/>
    <n v="0"/>
    <n v="25.62"/>
    <x v="4"/>
    <n v="35.379999999999903"/>
    <n v="10.613999999999971"/>
    <x v="0"/>
  </r>
  <r>
    <s v="APJ"/>
    <s v="APAC"/>
    <s v="BNP Paribas"/>
    <n v="1065"/>
    <s v="Finance"/>
    <s v="SMB"/>
    <s v="ContactMatcher"/>
    <s v="XNA1J8OPGR"/>
    <n v="447.86"/>
    <n v="7"/>
    <n v="0"/>
    <n v="219.45140000000001"/>
    <x v="17"/>
    <n v="228.40860000000001"/>
    <n v="68.522580000000005"/>
    <x v="3"/>
  </r>
  <r>
    <s v="APJ"/>
    <s v="ANZ"/>
    <s v="Tyson Foods"/>
    <n v="1088"/>
    <s v="Consumer Products"/>
    <s v="SMB"/>
    <s v="Support"/>
    <s v="R3YOHAAQE4"/>
    <n v="31.68"/>
    <n v="4"/>
    <n v="0.2"/>
    <n v="2.7719999999999998"/>
    <x v="37"/>
    <n v="28.908000000000001"/>
    <n v="8.6723999999999997"/>
    <x v="1"/>
  </r>
  <r>
    <s v="APJ"/>
    <s v="JAPN"/>
    <s v="Prudential Financial"/>
    <n v="1078"/>
    <s v="Finance"/>
    <s v="Strategic"/>
    <s v="FinanceHub"/>
    <s v="ONKB7RUATY"/>
    <n v="33.119999999999997"/>
    <n v="4"/>
    <n v="0.2"/>
    <n v="11.592000000000001"/>
    <x v="4"/>
    <n v="21.527999999999999"/>
    <n v="6.4583999999999993"/>
    <x v="2"/>
  </r>
  <r>
    <s v="EMEA"/>
    <s v="UKIR"/>
    <s v="BNP Paribas"/>
    <n v="1065"/>
    <s v="Finance"/>
    <s v="SMB"/>
    <s v="ContactMatcher"/>
    <s v="M4EU0BVFH5"/>
    <n v="10.776"/>
    <n v="3"/>
    <n v="0.2"/>
    <n v="3.5022000000000002"/>
    <x v="4"/>
    <n v="7.2737999999999996"/>
    <n v="2.18214"/>
    <x v="3"/>
  </r>
  <r>
    <s v="EMEA"/>
    <s v="NOR"/>
    <s v="UnitedHealth Group"/>
    <n v="1092"/>
    <s v="Healthcare"/>
    <s v="Strategic"/>
    <s v="Support"/>
    <s v="1WDESK30PU"/>
    <n v="695.16"/>
    <n v="6"/>
    <n v="0"/>
    <n v="34.758000000000003"/>
    <x v="22"/>
    <n v="660.40199999999902"/>
    <n v="198.12059999999971"/>
    <x v="0"/>
  </r>
  <r>
    <s v="AMER"/>
    <s v="LATAM"/>
    <s v="Sysco"/>
    <n v="1084"/>
    <s v="Consumer Products"/>
    <s v="Enterprise"/>
    <s v="ContactMatcher"/>
    <s v="YZF3EU2J3V"/>
    <n v="12.957000000000001"/>
    <n v="7"/>
    <n v="0.7"/>
    <n v="-9.5017999999999994"/>
    <x v="5"/>
    <n v="22.4588"/>
    <n v="6.7376399999999999"/>
    <x v="0"/>
  </r>
  <r>
    <s v="EMEA"/>
    <s v="UKIR"/>
    <s v="Chevron"/>
    <n v="1017"/>
    <s v="Energy"/>
    <s v="SMB"/>
    <s v="Support"/>
    <s v="5UGCFS56CN"/>
    <n v="25.68"/>
    <n v="6"/>
    <n v="0"/>
    <n v="11.555999999999999"/>
    <x v="42"/>
    <n v="14.124000000000001"/>
    <n v="4.2371999999999996"/>
    <x v="0"/>
  </r>
  <r>
    <s v="APJ"/>
    <s v="JAPN"/>
    <s v="Phillips 66"/>
    <n v="1056"/>
    <s v="Energy"/>
    <s v="Strategic"/>
    <s v="FinanceHub"/>
    <s v="V7FHUAJK95"/>
    <n v="15.712"/>
    <n v="4"/>
    <n v="0.2"/>
    <n v="5.6955999999999998"/>
    <x v="16"/>
    <n v="10.016400000000001"/>
    <n v="3.0049200000000003"/>
    <x v="1"/>
  </r>
  <r>
    <s v="APJ"/>
    <s v="ANZ"/>
    <s v="News Corp."/>
    <n v="1071"/>
    <s v="Misc"/>
    <s v="Enterprise"/>
    <s v="Marketing Suite - Gold"/>
    <s v="0YG2KBC1SY"/>
    <n v="298.464"/>
    <n v="6"/>
    <n v="0.2"/>
    <n v="26.115600000000001"/>
    <x v="10"/>
    <n v="272.348399999999"/>
    <n v="81.704519999999704"/>
    <x v="3"/>
  </r>
  <r>
    <s v="EMEA"/>
    <s v="EU-WEST"/>
    <s v="Engie"/>
    <n v="1062"/>
    <s v="Energy"/>
    <s v="SMB"/>
    <s v="Support"/>
    <s v="HV58R1K6JQ"/>
    <n v="21.93"/>
    <n v="3"/>
    <n v="0"/>
    <n v="10.0878"/>
    <x v="16"/>
    <n v="11.8422"/>
    <n v="3.5526599999999999"/>
    <x v="2"/>
  </r>
  <r>
    <s v="AMER"/>
    <s v="NAMER"/>
    <s v="Ford Motor"/>
    <n v="1009"/>
    <s v="Manufacturing"/>
    <s v="SMB"/>
    <s v="Big Ol Database"/>
    <s v="JTB1IFLX2O"/>
    <n v="837.6"/>
    <n v="3"/>
    <n v="0.2"/>
    <n v="62.82"/>
    <x v="28"/>
    <n v="774.78"/>
    <n v="232.43399999999997"/>
    <x v="1"/>
  </r>
  <r>
    <s v="EMEA"/>
    <s v="EU-WEST"/>
    <s v="American Express"/>
    <n v="1005"/>
    <s v="Finance"/>
    <s v="Strategic"/>
    <s v="FinanceHub"/>
    <s v="T71VAB0D6A"/>
    <n v="1123.92"/>
    <n v="5"/>
    <n v="0.2"/>
    <n v="-182.637"/>
    <x v="40"/>
    <n v="1306.557"/>
    <n v="391.96710000000002"/>
    <x v="1"/>
  </r>
  <r>
    <s v="EMEA"/>
    <s v="EU-WEST"/>
    <s v="PepsiCo"/>
    <n v="1073"/>
    <s v="Consumer Products"/>
    <s v="SMB"/>
    <s v="Site Analytics"/>
    <s v="V62TK4WMBT"/>
    <n v="258.52800000000002"/>
    <n v="2"/>
    <n v="0.4"/>
    <n v="-47.396799999999999"/>
    <x v="15"/>
    <n v="305.9248"/>
    <n v="91.777439999999999"/>
    <x v="1"/>
  </r>
  <r>
    <s v="EMEA"/>
    <s v="UKIR"/>
    <s v="Humana"/>
    <n v="1049"/>
    <s v="Healthcare"/>
    <s v="SMB"/>
    <s v="Support"/>
    <s v="V4FU1MJHJC"/>
    <n v="49.12"/>
    <n v="4"/>
    <n v="0"/>
    <n v="23.086400000000001"/>
    <x v="13"/>
    <n v="26.0335999999999"/>
    <n v="7.8100799999999699"/>
    <x v="5"/>
  </r>
  <r>
    <s v="AMER"/>
    <s v="NAMER"/>
    <s v="Apple"/>
    <n v="1008"/>
    <s v="Tech"/>
    <s v="Enterprise"/>
    <s v="SaaS Connector Pack"/>
    <s v="0CSFW8FVIH"/>
    <n v="44.46"/>
    <n v="2"/>
    <n v="0"/>
    <n v="14.671799999999999"/>
    <x v="20"/>
    <n v="29.7882"/>
    <n v="8.9364600000000003"/>
    <x v="2"/>
  </r>
  <r>
    <s v="EMEA"/>
    <s v="UKIR"/>
    <s v="China National Petroleum"/>
    <n v="1023"/>
    <s v="Energy"/>
    <s v="Strategic"/>
    <s v="SaaS Connector Pack"/>
    <s v="MAAPZ42V6B"/>
    <n v="13.28"/>
    <n v="2"/>
    <n v="0"/>
    <n v="6.3743999999999996"/>
    <x v="9"/>
    <n v="6.9055999999999997"/>
    <n v="2.0716799999999997"/>
    <x v="7"/>
  </r>
  <r>
    <s v="APJ"/>
    <s v="JAPN"/>
    <s v="Prudential Financial"/>
    <n v="1078"/>
    <s v="Finance"/>
    <s v="Enterprise"/>
    <s v="ContactMatcher"/>
    <s v="3UADEODA4K"/>
    <n v="30.56"/>
    <n v="5"/>
    <n v="0.8"/>
    <n v="-45.84"/>
    <x v="23"/>
    <n v="76.400000000000006"/>
    <n v="22.92"/>
    <x v="2"/>
  </r>
  <r>
    <s v="EMEA"/>
    <s v="UKIR"/>
    <s v="AmerisourceBergen"/>
    <n v="1007"/>
    <s v="Healthcare"/>
    <s v="SMB"/>
    <s v="OneView"/>
    <s v="PVIAVQ85CT"/>
    <n v="206.43"/>
    <n v="3"/>
    <n v="0"/>
    <n v="90.8292"/>
    <x v="19"/>
    <n v="115.60080000000001"/>
    <n v="34.680239999999998"/>
    <x v="0"/>
  </r>
  <r>
    <s v="APJ"/>
    <s v="JAPN"/>
    <s v="Sony"/>
    <n v="1028"/>
    <s v="Tech"/>
    <s v="Strategic"/>
    <s v="ContactMatcher"/>
    <s v="LL4M4SVFK0"/>
    <n v="210.392"/>
    <n v="2"/>
    <n v="0.8"/>
    <n v="-336.62720000000002"/>
    <x v="20"/>
    <n v="547.01919999999996"/>
    <n v="164.10575999999998"/>
    <x v="3"/>
  </r>
  <r>
    <s v="AMER"/>
    <s v="LATAM"/>
    <s v="Mondelez International"/>
    <n v="1067"/>
    <s v="Consumer Products"/>
    <s v="SMB"/>
    <s v="Data Smasher"/>
    <s v="VQTCP4XJX6"/>
    <n v="119.96"/>
    <n v="5"/>
    <n v="0.2"/>
    <n v="35.988"/>
    <x v="15"/>
    <n v="83.971999999999994"/>
    <n v="25.191599999999998"/>
    <x v="0"/>
  </r>
  <r>
    <s v="APJ"/>
    <s v="JAPN"/>
    <s v="Valero Energy"/>
    <n v="1093"/>
    <s v="Energy"/>
    <s v="Strategic"/>
    <s v="FinanceHub"/>
    <s v="P53KLM029O"/>
    <n v="347.80200000000002"/>
    <n v="7"/>
    <n v="0.3"/>
    <n v="-24.843"/>
    <x v="21"/>
    <n v="372.64499999999998"/>
    <n v="111.79349999999999"/>
    <x v="1"/>
  </r>
  <r>
    <s v="AMER"/>
    <s v="NAMER"/>
    <s v="HSBC Holdings"/>
    <n v="1070"/>
    <s v="Finance"/>
    <s v="Strategic"/>
    <s v="FinanceHub"/>
    <s v="3HQXLNPEJO"/>
    <n v="963.13599999999997"/>
    <n v="4"/>
    <n v="0.2"/>
    <n v="108.3528"/>
    <x v="31"/>
    <n v="854.78319999999997"/>
    <n v="256.43495999999999"/>
    <x v="0"/>
  </r>
  <r>
    <s v="AMER"/>
    <s v="NAMER"/>
    <s v="Valero Energy"/>
    <n v="1093"/>
    <s v="Energy"/>
    <s v="Strategic"/>
    <s v="ChatBot Plugin"/>
    <s v="GE2DPKPEG1"/>
    <n v="32.4"/>
    <n v="5"/>
    <n v="0"/>
    <n v="10.368"/>
    <x v="3"/>
    <n v="22.031999999999901"/>
    <n v="6.6095999999999702"/>
    <x v="1"/>
  </r>
  <r>
    <s v="EMEA"/>
    <s v="UKIR"/>
    <s v="Kroger"/>
    <n v="1057"/>
    <s v="Retail"/>
    <s v="Enterprise"/>
    <s v="Support"/>
    <s v="ZG3F5I1NX1"/>
    <n v="32.4"/>
    <n v="5"/>
    <n v="0"/>
    <n v="15.552"/>
    <x v="1"/>
    <n v="16.847999999999999"/>
    <n v="5.0543999999999993"/>
    <x v="2"/>
  </r>
  <r>
    <s v="AMER"/>
    <s v="NAMER"/>
    <s v="Amazon"/>
    <n v="1004"/>
    <s v="Tech"/>
    <s v="SMB"/>
    <s v="FinanceHub"/>
    <s v="0JRIZOOONV"/>
    <n v="31.05"/>
    <n v="3"/>
    <n v="0"/>
    <n v="14.904"/>
    <x v="20"/>
    <n v="16.146000000000001"/>
    <n v="4.8437999999999999"/>
    <x v="2"/>
  </r>
  <r>
    <s v="AMER"/>
    <s v="LATAM"/>
    <s v="Walgreens"/>
    <n v="1095"/>
    <s v="Retail"/>
    <s v="SMB"/>
    <s v="Data Smasher"/>
    <s v="PB8K9CNDBM"/>
    <n v="2025.36"/>
    <n v="6"/>
    <n v="0.2"/>
    <n v="607.60799999999995"/>
    <x v="14"/>
    <n v="1417.752"/>
    <n v="425.32559999999995"/>
    <x v="0"/>
  </r>
  <r>
    <s v="EMEA"/>
    <s v="EU-WEST"/>
    <s v="Sony"/>
    <n v="1028"/>
    <s v="Tech"/>
    <s v="Strategic"/>
    <s v="ContactMatcher"/>
    <s v="5ZHYQBG5N6"/>
    <n v="735.98"/>
    <n v="2"/>
    <n v="0"/>
    <n v="331.19099999999997"/>
    <x v="10"/>
    <n v="404.78899999999999"/>
    <n v="121.43669999999999"/>
    <x v="3"/>
  </r>
  <r>
    <s v="AMER"/>
    <s v="LATAM"/>
    <s v="General Motors"/>
    <n v="1041"/>
    <s v="Manufacturing"/>
    <s v="Enterprise"/>
    <s v="Support"/>
    <s v="HSOOPTCRCM"/>
    <n v="93.024000000000001"/>
    <n v="3"/>
    <n v="0.2"/>
    <n v="33.721200000000003"/>
    <x v="9"/>
    <n v="59.302799999999998"/>
    <n v="17.790839999999999"/>
    <x v="1"/>
  </r>
  <r>
    <s v="EMEA"/>
    <s v="UKIR"/>
    <s v="Pfizer"/>
    <n v="1074"/>
    <s v="Healthcare"/>
    <s v="Strategic"/>
    <s v="ContactMatcher"/>
    <s v="P17TL9RV5A"/>
    <n v="284.36399999999998"/>
    <n v="2"/>
    <n v="0.4"/>
    <n v="-75.830399999999997"/>
    <x v="37"/>
    <n v="360.19439999999997"/>
    <n v="108.05831999999999"/>
    <x v="5"/>
  </r>
  <r>
    <s v="EMEA"/>
    <s v="NOR"/>
    <s v="Coca-Cola"/>
    <n v="1021"/>
    <s v="Consumer Products"/>
    <s v="SMB"/>
    <s v="Marketing Suite - Gold"/>
    <s v="B6OFSLWTVA"/>
    <n v="67.64"/>
    <n v="5"/>
    <n v="0.2"/>
    <n v="5.9184999999999999"/>
    <x v="17"/>
    <n v="61.721499999999999"/>
    <n v="18.516449999999999"/>
    <x v="0"/>
  </r>
  <r>
    <s v="APJ"/>
    <s v="JAPN"/>
    <s v="Berkshire Hathaway"/>
    <n v="1012"/>
    <s v="Finance"/>
    <s v="SMB"/>
    <s v="ContactMatcher"/>
    <s v="93PYFVZCME"/>
    <n v="5.18"/>
    <n v="5"/>
    <n v="0.8"/>
    <n v="-8.0289999999999999"/>
    <x v="30"/>
    <n v="13.209"/>
    <n v="3.9626999999999999"/>
    <x v="1"/>
  </r>
  <r>
    <s v="AMER"/>
    <s v="NAMER"/>
    <s v="Aviva"/>
    <n v="1006"/>
    <s v="Finance"/>
    <s v="SMB"/>
    <s v="SaaS Connector Pack - Gold"/>
    <s v="SA1I28BDL3"/>
    <n v="15.56"/>
    <n v="2"/>
    <n v="0"/>
    <n v="7.3132000000000001"/>
    <x v="30"/>
    <n v="8.2468000000000004"/>
    <n v="2.47404"/>
    <x v="2"/>
  </r>
  <r>
    <s v="AMER"/>
    <s v="LATAM"/>
    <s v="Marathon Petroleum"/>
    <n v="1061"/>
    <s v="Energy"/>
    <s v="SMB"/>
    <s v="SaaS Connector Pack"/>
    <s v="C1KU8OVOG6"/>
    <n v="67"/>
    <n v="5"/>
    <n v="0"/>
    <n v="32.159999999999997"/>
    <x v="32"/>
    <n v="34.840000000000003"/>
    <n v="10.452"/>
    <x v="1"/>
  </r>
  <r>
    <s v="EMEA"/>
    <s v="EU-WEST"/>
    <s v="Bank of America Corp."/>
    <n v="1011"/>
    <s v="Finance"/>
    <s v="Strategic"/>
    <s v="FinanceHub"/>
    <s v="2PYZ5MQETB"/>
    <n v="390.27199999999999"/>
    <n v="8"/>
    <n v="0.2"/>
    <n v="-24.391999999999999"/>
    <x v="35"/>
    <n v="414.66399999999999"/>
    <n v="124.39919999999999"/>
    <x v="6"/>
  </r>
  <r>
    <s v="AMER"/>
    <s v="LATAM"/>
    <s v="Toyota Motor"/>
    <n v="1087"/>
    <s v="Manufacturing"/>
    <s v="SMB"/>
    <s v="ContactMatcher"/>
    <s v="2I2TEMHXBB"/>
    <n v="23.88"/>
    <n v="6"/>
    <n v="0"/>
    <n v="11.223599999999999"/>
    <x v="22"/>
    <n v="12.6564"/>
    <n v="3.7969199999999996"/>
    <x v="6"/>
  </r>
  <r>
    <s v="APJ"/>
    <s v="ANZ"/>
    <s v="Toyota Motor"/>
    <n v="1087"/>
    <s v="Manufacturing"/>
    <s v="SMB"/>
    <s v="ContactMatcher"/>
    <s v="6BDTBTQDM7"/>
    <n v="3.1680000000000001"/>
    <n v="2"/>
    <n v="0.8"/>
    <n v="-4.7519999999999998"/>
    <x v="17"/>
    <n v="7.92"/>
    <n v="2.3759999999999999"/>
    <x v="6"/>
  </r>
  <r>
    <s v="AMER"/>
    <s v="LATAM"/>
    <s v="Prudential Financial"/>
    <n v="1078"/>
    <s v="Finance"/>
    <s v="SMB"/>
    <s v="ChatBot Plugin"/>
    <s v="9AG0BR7PIH"/>
    <n v="181.86"/>
    <n v="7"/>
    <n v="0"/>
    <n v="50.9208"/>
    <x v="23"/>
    <n v="130.9392"/>
    <n v="39.281759999999998"/>
    <x v="2"/>
  </r>
  <r>
    <s v="EMEA"/>
    <s v="EU-EAST"/>
    <s v="AT&amp;T"/>
    <n v="1010"/>
    <s v="Communications"/>
    <s v="SMB"/>
    <s v="Marketing Suite"/>
    <s v="14FCKG6XFM"/>
    <n v="180.58799999999999"/>
    <n v="2"/>
    <n v="0.7"/>
    <n v="-240.78399999999999"/>
    <x v="15"/>
    <n v="421.37199999999899"/>
    <n v="126.41159999999969"/>
    <x v="1"/>
  </r>
  <r>
    <s v="EMEA"/>
    <s v="UKIR"/>
    <s v="Bosch"/>
    <n v="1076"/>
    <s v="Tech"/>
    <s v="SMB"/>
    <s v="Support"/>
    <s v="YK4S7SFA4G"/>
    <n v="18.760000000000002"/>
    <n v="2"/>
    <n v="0"/>
    <n v="9.0047999999999995"/>
    <x v="15"/>
    <n v="9.7552000000000003"/>
    <n v="2.9265599999999998"/>
    <x v="2"/>
  </r>
  <r>
    <s v="EMEA"/>
    <s v="UKIR"/>
    <s v="Sony"/>
    <n v="1028"/>
    <s v="Tech"/>
    <s v="Strategic"/>
    <s v="SaaS Connector Pack"/>
    <s v="MVM7JFIIA9"/>
    <n v="20.94"/>
    <n v="3"/>
    <n v="0"/>
    <n v="6.0726000000000004"/>
    <x v="22"/>
    <n v="14.8674"/>
    <n v="4.4602199999999996"/>
    <x v="3"/>
  </r>
  <r>
    <s v="APJ"/>
    <s v="APAC"/>
    <s v="Volkswagen"/>
    <n v="1046"/>
    <s v="Manufacturing"/>
    <s v="Strategic"/>
    <s v="ContactMatcher"/>
    <s v="TP4YXZ9E2B"/>
    <n v="9.64"/>
    <n v="2"/>
    <n v="0"/>
    <n v="4.4344000000000001"/>
    <x v="23"/>
    <n v="5.2055999999999996"/>
    <n v="1.5616799999999997"/>
    <x v="0"/>
  </r>
  <r>
    <s v="APJ"/>
    <s v="JAPN"/>
    <s v="Coca-Cola"/>
    <n v="1021"/>
    <s v="Consumer Products"/>
    <s v="Strategic"/>
    <s v="ContactMatcher"/>
    <s v="R6Z58L7PXF"/>
    <n v="26.045999999999999"/>
    <n v="3"/>
    <n v="0.8"/>
    <n v="-44.278199999999998"/>
    <x v="7"/>
    <n v="70.324199999999905"/>
    <n v="21.09725999999997"/>
    <x v="0"/>
  </r>
  <r>
    <s v="APJ"/>
    <s v="APAC"/>
    <s v="Carrefour"/>
    <n v="1048"/>
    <s v="Retail"/>
    <s v="Strategic"/>
    <s v="Site Analytics"/>
    <s v="6A3C22RW9I"/>
    <n v="69.930000000000007"/>
    <n v="7"/>
    <n v="0"/>
    <n v="32.1678"/>
    <x v="42"/>
    <n v="37.7622"/>
    <n v="11.328659999999999"/>
    <x v="0"/>
  </r>
  <r>
    <s v="AMER"/>
    <s v="NAMER"/>
    <s v="Walmart"/>
    <n v="1096"/>
    <s v="Retail"/>
    <s v="Strategic"/>
    <s v="FinanceHub"/>
    <s v="S8ZIWUFVAA"/>
    <n v="3.75"/>
    <n v="1"/>
    <n v="0"/>
    <n v="1.8"/>
    <x v="13"/>
    <n v="1.95"/>
    <n v="0.58499999999999996"/>
    <x v="1"/>
  </r>
  <r>
    <s v="APJ"/>
    <s v="ANZ"/>
    <s v="Glencore"/>
    <n v="1083"/>
    <s v="Misc"/>
    <s v="Enterprise"/>
    <s v="Marketing Suite - Gold"/>
    <s v="3JUD2OPDSF"/>
    <n v="12.672000000000001"/>
    <n v="3"/>
    <n v="0.2"/>
    <n v="-3.1680000000000001"/>
    <x v="14"/>
    <n v="15.84"/>
    <n v="4.7519999999999998"/>
    <x v="1"/>
  </r>
  <r>
    <s v="EMEA"/>
    <s v="UKIR"/>
    <s v="Chevron"/>
    <n v="1017"/>
    <s v="Energy"/>
    <s v="Strategic"/>
    <s v="Site Analytics"/>
    <s v="X5UHHW6ZCK"/>
    <n v="65.989999999999995"/>
    <n v="1"/>
    <n v="0"/>
    <n v="17.157399999999999"/>
    <x v="13"/>
    <n v="48.832599999999999"/>
    <n v="14.64978"/>
    <x v="0"/>
  </r>
  <r>
    <s v="APJ"/>
    <s v="JAPN"/>
    <s v="Philip Morris International"/>
    <n v="1075"/>
    <s v="Consumer Products"/>
    <s v="Strategic"/>
    <s v="ContactMatcher"/>
    <s v="WEGJJH2BIJ"/>
    <n v="6.37"/>
    <n v="7"/>
    <n v="0.8"/>
    <n v="-9.5549999999999997"/>
    <x v="27"/>
    <n v="15.925000000000001"/>
    <n v="4.7774999999999999"/>
    <x v="1"/>
  </r>
  <r>
    <s v="APJ"/>
    <s v="JAPN"/>
    <s v="Comcast"/>
    <n v="1022"/>
    <s v="Communications"/>
    <s v="SMB"/>
    <s v="ContactMatcher"/>
    <s v="TGP6O376ZY"/>
    <n v="3.6480000000000001"/>
    <n v="3"/>
    <n v="0.8"/>
    <n v="-6.0191999999999997"/>
    <x v="30"/>
    <n v="9.6671999999999993"/>
    <n v="2.9001599999999996"/>
    <x v="1"/>
  </r>
  <r>
    <s v="EMEA"/>
    <s v="EU-EAST"/>
    <s v="News Corp."/>
    <n v="1071"/>
    <s v="Misc"/>
    <s v="Enterprise"/>
    <s v="Storage"/>
    <s v="D39BSKG34D"/>
    <n v="23.34"/>
    <n v="3"/>
    <n v="0"/>
    <n v="0.2334"/>
    <x v="28"/>
    <n v="23.1066"/>
    <n v="6.9319800000000003"/>
    <x v="3"/>
  </r>
  <r>
    <s v="EMEA"/>
    <s v="UKIR"/>
    <s v="Humana"/>
    <n v="1049"/>
    <s v="Healthcare"/>
    <s v="Strategic"/>
    <s v="Site Analytics"/>
    <s v="LNQTI51YCG"/>
    <n v="29.97"/>
    <n v="3"/>
    <n v="0"/>
    <n v="14.085900000000001"/>
    <x v="10"/>
    <n v="15.884099999999901"/>
    <n v="4.7652299999999697"/>
    <x v="5"/>
  </r>
  <r>
    <s v="AMER"/>
    <s v="LATAM"/>
    <s v="Siemens"/>
    <n v="1043"/>
    <s v="Manufacturing"/>
    <s v="SMB"/>
    <s v="ContactMatcher"/>
    <s v="DYDZGXR409"/>
    <n v="3.3660000000000001"/>
    <n v="3"/>
    <n v="0.7"/>
    <n v="-2.2440000000000002"/>
    <x v="38"/>
    <n v="5.61"/>
    <n v="1.6830000000000001"/>
    <x v="2"/>
  </r>
  <r>
    <s v="EMEA"/>
    <s v="NOR"/>
    <s v="Royal Dutch Shell"/>
    <n v="1031"/>
    <s v="Energy"/>
    <s v="SMB"/>
    <s v="Site Analytics"/>
    <s v="DYU20S8K4X"/>
    <n v="95.968000000000004"/>
    <n v="4"/>
    <n v="0.2"/>
    <n v="9.5968"/>
    <x v="20"/>
    <n v="86.371200000000002"/>
    <n v="25.911359999999998"/>
    <x v="2"/>
  </r>
  <r>
    <s v="EMEA"/>
    <s v="EU-WEST"/>
    <s v="Abbott Laboratories"/>
    <n v="1001"/>
    <s v="Healthcare"/>
    <s v="Strategic"/>
    <s v="ChatBot Plugin"/>
    <s v="OLWD98H3ZA"/>
    <n v="18.704000000000001"/>
    <n v="7"/>
    <n v="0.2"/>
    <n v="2.3380000000000001"/>
    <x v="22"/>
    <n v="16.366"/>
    <n v="4.9097999999999997"/>
    <x v="3"/>
  </r>
  <r>
    <s v="AMER"/>
    <s v="LATAM"/>
    <s v="J.P. Morgan Chase &amp; Co."/>
    <n v="1054"/>
    <s v="Finance"/>
    <s v="SMB"/>
    <s v="SaaS Connector Pack"/>
    <s v="IKAVCY3FYW"/>
    <n v="149.232"/>
    <n v="3"/>
    <n v="0.2"/>
    <n v="3.7307999999999999"/>
    <x v="8"/>
    <n v="145.50120000000001"/>
    <n v="43.650359999999999"/>
    <x v="5"/>
  </r>
  <r>
    <s v="AMER"/>
    <s v="NAMER"/>
    <s v="Mondelez International"/>
    <n v="1067"/>
    <s v="Consumer Products"/>
    <s v="SMB"/>
    <s v="Site Analytics"/>
    <s v="46YV79A3HL"/>
    <n v="601.53599999999994"/>
    <n v="8"/>
    <n v="0.2"/>
    <n v="60.153599999999997"/>
    <x v="7"/>
    <n v="541.38239999999996"/>
    <n v="162.41471999999999"/>
    <x v="0"/>
  </r>
  <r>
    <s v="AMER"/>
    <s v="NAMER"/>
    <s v="Intel"/>
    <n v="1051"/>
    <s v="Tech"/>
    <s v="Strategic"/>
    <s v="Data Smasher"/>
    <s v="I1MW3WVTFA"/>
    <n v="349.95"/>
    <n v="5"/>
    <n v="0"/>
    <n v="118.983"/>
    <x v="12"/>
    <n v="230.96699999999899"/>
    <n v="69.290099999999697"/>
    <x v="1"/>
  </r>
  <r>
    <s v="APJ"/>
    <s v="JAPN"/>
    <s v="State Farm Insurance Cos."/>
    <n v="1082"/>
    <s v="Finance"/>
    <s v="Strategic"/>
    <s v="SaaS Connector Pack - Gold"/>
    <s v="EVL53ZWT6B"/>
    <n v="13.391999999999999"/>
    <n v="3"/>
    <n v="0.2"/>
    <n v="5.0220000000000002"/>
    <x v="15"/>
    <n v="8.3699999999999992"/>
    <n v="2.5109999999999997"/>
    <x v="8"/>
  </r>
  <r>
    <s v="APJ"/>
    <s v="IND"/>
    <s v="Morgan Stanley"/>
    <n v="1068"/>
    <s v="Finance"/>
    <s v="SMB"/>
    <s v="OneView"/>
    <s v="F02QUBZLG2"/>
    <n v="207.24"/>
    <n v="11"/>
    <n v="0"/>
    <n v="58.027200000000001"/>
    <x v="20"/>
    <n v="149.21279999999999"/>
    <n v="44.763839999999995"/>
    <x v="2"/>
  </r>
  <r>
    <s v="EMEA"/>
    <s v="EU-WEST"/>
    <s v="Huawei"/>
    <n v="1086"/>
    <s v="Tech"/>
    <s v="Strategic"/>
    <s v="ChatBot Plugin"/>
    <s v="87V0H2W7C0"/>
    <n v="1.504"/>
    <n v="1"/>
    <n v="0.2"/>
    <n v="0.16919999999999999"/>
    <x v="35"/>
    <n v="1.3348"/>
    <n v="0.40043999999999996"/>
    <x v="2"/>
  </r>
  <r>
    <s v="AMER"/>
    <s v="NAMER"/>
    <s v="ConocoPhillips"/>
    <n v="1024"/>
    <s v="Energy"/>
    <s v="SMB"/>
    <s v="FinanceHub"/>
    <s v="HQIS5CMY6U"/>
    <n v="75.180000000000007"/>
    <n v="6"/>
    <n v="0"/>
    <n v="35.334600000000002"/>
    <x v="10"/>
    <n v="39.845399999999998"/>
    <n v="11.953619999999999"/>
    <x v="2"/>
  </r>
  <r>
    <s v="AMER"/>
    <s v="NAMER"/>
    <s v="Caterpillar"/>
    <n v="1016"/>
    <s v="Manufacturing"/>
    <s v="SMB"/>
    <s v="Data Smasher"/>
    <s v="ESW8EYZDBD"/>
    <n v="149.97"/>
    <n v="3"/>
    <n v="0"/>
    <n v="52.4895"/>
    <x v="8"/>
    <n v="97.480500000000006"/>
    <n v="29.244150000000001"/>
    <x v="1"/>
  </r>
  <r>
    <s v="EMEA"/>
    <s v="UKIR"/>
    <s v="CVS Health"/>
    <n v="1026"/>
    <s v="Retail"/>
    <s v="Strategic"/>
    <s v="ContactMatcher"/>
    <s v="5HP6GM46N9"/>
    <n v="931.17600000000004"/>
    <n v="3"/>
    <n v="0.2"/>
    <n v="314.27190000000002"/>
    <x v="23"/>
    <n v="616.90409999999997"/>
    <n v="185.07122999999999"/>
    <x v="2"/>
  </r>
  <r>
    <s v="AMER"/>
    <s v="LATAM"/>
    <s v="China National Petroleum"/>
    <n v="1023"/>
    <s v="Energy"/>
    <s v="Strategic"/>
    <s v="Support"/>
    <s v="4DDHV6PX0N"/>
    <n v="94.85"/>
    <n v="5"/>
    <n v="0"/>
    <n v="45.527999999999999"/>
    <x v="2"/>
    <n v="49.321999999999903"/>
    <n v="14.79659999999997"/>
    <x v="7"/>
  </r>
  <r>
    <s v="AMER"/>
    <s v="LATAM"/>
    <s v="Samsung Electronics"/>
    <n v="1015"/>
    <s v="Tech"/>
    <s v="Strategic"/>
    <s v="Support"/>
    <s v="9RBAH4V6X8"/>
    <n v="9.4079999999999995"/>
    <n v="2"/>
    <n v="0.2"/>
    <n v="3.4104000000000001"/>
    <x v="18"/>
    <n v="5.9975999999999896"/>
    <n v="1.7992799999999969"/>
    <x v="1"/>
  </r>
  <r>
    <s v="EMEA"/>
    <s v="UKIR"/>
    <s v="Target"/>
    <n v="1085"/>
    <s v="Retail"/>
    <s v="SMB"/>
    <s v="Marketing Suite - Gold"/>
    <s v="Q55VRRC0XF"/>
    <n v="375.34"/>
    <n v="1"/>
    <n v="0"/>
    <n v="18.766999999999999"/>
    <x v="9"/>
    <n v="356.57299999999998"/>
    <n v="106.97189999999999"/>
    <x v="8"/>
  </r>
  <r>
    <s v="EMEA"/>
    <s v="UKIR"/>
    <s v="Anthem"/>
    <n v="1029"/>
    <s v="Healthcare"/>
    <s v="SMB"/>
    <s v="SaaS Connector Pack"/>
    <s v="9BDOY92GFT"/>
    <n v="114.9"/>
    <n v="5"/>
    <n v="0"/>
    <n v="39.066000000000003"/>
    <x v="15"/>
    <n v="75.834000000000003"/>
    <n v="22.7502"/>
    <x v="2"/>
  </r>
  <r>
    <s v="APJ"/>
    <s v="JAPN"/>
    <s v="Airbus"/>
    <n v="1030"/>
    <s v="Manufacturing"/>
    <s v="SMB"/>
    <s v="ContactMatcher"/>
    <s v="AWEFN15KKI"/>
    <n v="26.045999999999999"/>
    <n v="3"/>
    <n v="0.8"/>
    <n v="-44.278199999999998"/>
    <x v="4"/>
    <n v="70.324199999999905"/>
    <n v="21.09725999999997"/>
    <x v="2"/>
  </r>
  <r>
    <s v="AMER"/>
    <s v="NAMER"/>
    <s v="Comcast"/>
    <n v="1022"/>
    <s v="Communications"/>
    <s v="SMB"/>
    <s v="ContactMatcher"/>
    <s v="R72OYFOS4V"/>
    <n v="3.984"/>
    <n v="1"/>
    <n v="0.2"/>
    <n v="1.3944000000000001"/>
    <x v="25"/>
    <n v="2.5895999999999999"/>
    <n v="0.7768799999999999"/>
    <x v="1"/>
  </r>
  <r>
    <s v="EMEA"/>
    <s v="MEA"/>
    <s v="Lowes"/>
    <n v="1060"/>
    <s v="Retail"/>
    <s v="SMB"/>
    <s v="ContactMatcher"/>
    <s v="B5PP3KHYM0"/>
    <n v="181.797"/>
    <n v="1"/>
    <n v="0.3"/>
    <n v="-15.582599999999999"/>
    <x v="12"/>
    <n v="197.37959999999899"/>
    <n v="59.213879999999691"/>
    <x v="2"/>
  </r>
  <r>
    <s v="EMEA"/>
    <s v="UKIR"/>
    <s v="BNP Paribas"/>
    <n v="1065"/>
    <s v="Finance"/>
    <s v="SMB"/>
    <s v="Marketing Suite - Gold"/>
    <s v="0UFTSRT49U"/>
    <n v="44.94"/>
    <n v="3"/>
    <n v="0"/>
    <n v="12.5832"/>
    <x v="35"/>
    <n v="32.3568"/>
    <n v="9.7070399999999992"/>
    <x v="3"/>
  </r>
  <r>
    <s v="APJ"/>
    <s v="JAPN"/>
    <s v="Engie"/>
    <n v="1062"/>
    <s v="Energy"/>
    <s v="Strategic"/>
    <s v="FinanceHub"/>
    <s v="V2U4GUWU7Z"/>
    <n v="318.43"/>
    <n v="5"/>
    <n v="0.3"/>
    <n v="-77.332999999999998"/>
    <x v="0"/>
    <n v="395.76299999999998"/>
    <n v="118.72889999999998"/>
    <x v="2"/>
  </r>
  <r>
    <s v="EMEA"/>
    <s v="EU-WEST"/>
    <s v="HSBC Holdings"/>
    <n v="1070"/>
    <s v="Finance"/>
    <s v="Strategic"/>
    <s v="Marketing Suite - Gold"/>
    <s v="SDOIVYD9KL"/>
    <n v="56.45"/>
    <n v="5"/>
    <n v="0"/>
    <n v="14.677"/>
    <x v="47"/>
    <n v="41.773000000000003"/>
    <n v="12.5319"/>
    <x v="0"/>
  </r>
  <r>
    <s v="APJ"/>
    <s v="ANZ"/>
    <s v="Chevron"/>
    <n v="1017"/>
    <s v="Energy"/>
    <s v="SMB"/>
    <s v="ContactMatcher"/>
    <s v="3ZNLXR6XEQ"/>
    <n v="13.468"/>
    <n v="13"/>
    <n v="0.8"/>
    <n v="-22.895600000000002"/>
    <x v="4"/>
    <n v="36.363599999999998"/>
    <n v="10.909079999999999"/>
    <x v="0"/>
  </r>
  <r>
    <s v="APJ"/>
    <s v="JAPN"/>
    <s v="Aetna"/>
    <n v="1002"/>
    <s v="Healthcare"/>
    <s v="SMB"/>
    <s v="Site Analytics"/>
    <s v="H6RZ7FHYLQ"/>
    <n v="219.8"/>
    <n v="5"/>
    <n v="0.2"/>
    <n v="24.727499999999999"/>
    <x v="22"/>
    <n v="195.07249999999999"/>
    <n v="58.521749999999997"/>
    <x v="1"/>
  </r>
  <r>
    <s v="AMER"/>
    <s v="NAMER"/>
    <s v="Allianz"/>
    <n v="1080"/>
    <s v="Finance"/>
    <s v="Strategic"/>
    <s v="Data Smasher"/>
    <s v="WTIC1Z8TE5"/>
    <n v="49.08"/>
    <n v="3"/>
    <n v="0"/>
    <n v="4.9080000000000004"/>
    <x v="22"/>
    <n v="44.171999999999997"/>
    <n v="13.251599999999998"/>
    <x v="1"/>
  </r>
  <r>
    <s v="AMER"/>
    <s v="NAMER"/>
    <s v="FedEx"/>
    <n v="1036"/>
    <s v="Transportation"/>
    <s v="Enterprise"/>
    <s v="FinanceHub"/>
    <s v="S18DCCWWWV"/>
    <n v="113.88800000000001"/>
    <n v="2"/>
    <n v="0.2"/>
    <n v="9.9651999999999994"/>
    <x v="21"/>
    <n v="103.9228"/>
    <n v="31.176839999999999"/>
    <x v="3"/>
  </r>
  <r>
    <s v="AMER"/>
    <s v="LATAM"/>
    <s v="Walt Disney"/>
    <n v="1097"/>
    <s v="Communications"/>
    <s v="Strategic"/>
    <s v="Storage"/>
    <s v="SQDI334D50"/>
    <n v="24.85"/>
    <n v="7"/>
    <n v="0"/>
    <n v="11.679500000000001"/>
    <x v="5"/>
    <n v="13.170500000000001"/>
    <n v="3.9511500000000002"/>
    <x v="3"/>
  </r>
  <r>
    <s v="EMEA"/>
    <s v="EU-WEST"/>
    <s v="Anthem"/>
    <n v="1029"/>
    <s v="Healthcare"/>
    <s v="SMB"/>
    <s v="SaaS Connector Pack"/>
    <s v="51SP4G0MJR"/>
    <n v="60.311999999999998"/>
    <n v="3"/>
    <n v="0.2"/>
    <n v="5.2773000000000003"/>
    <x v="4"/>
    <n v="55.034700000000001"/>
    <n v="16.51041"/>
    <x v="2"/>
  </r>
  <r>
    <s v="APJ"/>
    <s v="ANZ"/>
    <s v="Glencore"/>
    <n v="1083"/>
    <s v="Misc"/>
    <s v="Enterprise"/>
    <s v="ChatBot Plugin"/>
    <s v="TWV4NNTMR3"/>
    <n v="7.056"/>
    <n v="3"/>
    <n v="0.2"/>
    <n v="2.2050000000000001"/>
    <x v="13"/>
    <n v="4.851"/>
    <n v="1.4553"/>
    <x v="1"/>
  </r>
  <r>
    <s v="AMER"/>
    <s v="NAMER"/>
    <s v="Comcast"/>
    <n v="1022"/>
    <s v="Communications"/>
    <s v="SMB"/>
    <s v="Site Analytics"/>
    <s v="K7GB0GGWF5"/>
    <n v="107.98399999999999"/>
    <n v="1"/>
    <n v="0.2"/>
    <n v="9.4486000000000008"/>
    <x v="16"/>
    <n v="98.535399999999996"/>
    <n v="29.560619999999997"/>
    <x v="1"/>
  </r>
  <r>
    <s v="EMEA"/>
    <s v="EU-WEST"/>
    <s v="Siemens"/>
    <n v="1043"/>
    <s v="Manufacturing"/>
    <s v="Strategic"/>
    <s v="FinanceHub"/>
    <s v="JW48UYQ5IN"/>
    <n v="4.6079999999999997"/>
    <n v="2"/>
    <n v="0.2"/>
    <n v="1.6704000000000001"/>
    <x v="37"/>
    <n v="2.93759999999999"/>
    <n v="0.88127999999999695"/>
    <x v="2"/>
  </r>
  <r>
    <s v="EMEA"/>
    <s v="MEA"/>
    <s v="Procter &amp; Gamble"/>
    <n v="1077"/>
    <s v="Consumer Products"/>
    <s v="Strategic"/>
    <s v="ContactMatcher"/>
    <s v="B7ZIQHJ93T"/>
    <n v="79.974000000000004"/>
    <n v="3"/>
    <n v="0.4"/>
    <n v="-29.323799999999999"/>
    <x v="5"/>
    <n v="109.2978"/>
    <n v="32.789339999999996"/>
    <x v="1"/>
  </r>
  <r>
    <s v="APJ"/>
    <s v="ANZ"/>
    <s v="Itochu"/>
    <n v="1032"/>
    <s v="Finance"/>
    <s v="Enterprise"/>
    <s v="ContactMatcher"/>
    <s v="JA9NCXKUB7"/>
    <n v="3.1360000000000001"/>
    <n v="2"/>
    <n v="0.8"/>
    <n v="-4.7039999999999997"/>
    <x v="0"/>
    <n v="7.84"/>
    <n v="2.3519999999999999"/>
    <x v="0"/>
  </r>
  <r>
    <s v="APJ"/>
    <s v="JAPN"/>
    <s v="Lukoil"/>
    <n v="1044"/>
    <s v="Energy"/>
    <s v="Strategic"/>
    <s v="Support"/>
    <s v="WWVAISESGA"/>
    <n v="20.736000000000001"/>
    <n v="4"/>
    <n v="0.2"/>
    <n v="7.2576000000000001"/>
    <x v="7"/>
    <n v="13.478400000000001"/>
    <n v="4.04352"/>
    <x v="0"/>
  </r>
  <r>
    <s v="AMER"/>
    <s v="NAMER"/>
    <s v="HSBC Holdings"/>
    <n v="1070"/>
    <s v="Finance"/>
    <s v="Strategic"/>
    <s v="Data Smasher"/>
    <s v="2Y6Q1MYTX7"/>
    <n v="99.98"/>
    <n v="2"/>
    <n v="0"/>
    <n v="7.9984000000000002"/>
    <x v="7"/>
    <n v="91.9816"/>
    <n v="27.594480000000001"/>
    <x v="0"/>
  </r>
  <r>
    <s v="EMEA"/>
    <s v="EU-WEST"/>
    <s v="Verizon Communications"/>
    <n v="1094"/>
    <s v="Communications"/>
    <s v="Strategic"/>
    <s v="FinanceHub"/>
    <s v="9KR77ZTUQ6"/>
    <n v="10.08"/>
    <n v="4"/>
    <n v="0.2"/>
    <n v="3.528"/>
    <x v="17"/>
    <n v="6.5519999999999996"/>
    <n v="1.9655999999999998"/>
    <x v="0"/>
  </r>
  <r>
    <s v="EMEA"/>
    <s v="EU-WEST"/>
    <s v="BMW"/>
    <n v="1039"/>
    <s v="Manufacturing"/>
    <s v="SMB"/>
    <s v="Marketing Suite - Gold"/>
    <s v="XDT255605L"/>
    <n v="281.904"/>
    <n v="2"/>
    <n v="0.2"/>
    <n v="10.571400000000001"/>
    <x v="18"/>
    <n v="271.33260000000001"/>
    <n v="81.399780000000007"/>
    <x v="2"/>
  </r>
  <r>
    <s v="EMEA"/>
    <s v="EU-WEST"/>
    <s v="Aetna"/>
    <n v="1002"/>
    <s v="Healthcare"/>
    <s v="SMB"/>
    <s v="Site Analytics"/>
    <s v="ZHJLWTMJDB"/>
    <n v="135.97999999999999"/>
    <n v="2"/>
    <n v="0"/>
    <n v="33.994999999999997"/>
    <x v="8"/>
    <n v="101.984999999999"/>
    <n v="30.595499999999699"/>
    <x v="1"/>
  </r>
  <r>
    <s v="EMEA"/>
    <s v="EU-WEST"/>
    <s v="Tyson Foods"/>
    <n v="1088"/>
    <s v="Consumer Products"/>
    <s v="Strategic"/>
    <s v="Data Smasher"/>
    <s v="5TWPKFFNMI"/>
    <n v="2.97"/>
    <n v="3"/>
    <n v="0"/>
    <n v="1.3068"/>
    <x v="39"/>
    <n v="1.6632"/>
    <n v="0.49895999999999996"/>
    <x v="1"/>
  </r>
  <r>
    <s v="AMER"/>
    <s v="NAMER"/>
    <s v="Mondelez International"/>
    <n v="1067"/>
    <s v="Consumer Products"/>
    <s v="Strategic"/>
    <s v="Data Smasher"/>
    <s v="RVIATQM3TP"/>
    <n v="7.92"/>
    <n v="8"/>
    <n v="0"/>
    <n v="3.4847999999999999"/>
    <x v="14"/>
    <n v="4.4352"/>
    <n v="1.33056"/>
    <x v="0"/>
  </r>
  <r>
    <s v="AMER"/>
    <s v="NAMER"/>
    <s v="Aetna"/>
    <n v="1002"/>
    <s v="Healthcare"/>
    <s v="SMB"/>
    <s v="FinanceHub"/>
    <s v="BOSK6Z0F2H"/>
    <n v="203.92"/>
    <n v="5"/>
    <n v="0.2"/>
    <n v="22.940999999999999"/>
    <x v="36"/>
    <n v="180.97899999999899"/>
    <n v="54.293699999999696"/>
    <x v="1"/>
  </r>
  <r>
    <s v="AMER"/>
    <s v="NAMER"/>
    <s v="Costco Wholesale"/>
    <n v="1025"/>
    <s v="Retail"/>
    <s v="Enterprise"/>
    <s v="Alchemy"/>
    <s v="J6P2ZAEDE6"/>
    <n v="3359.9520000000002"/>
    <n v="6"/>
    <n v="0.2"/>
    <n v="1049.9849999999999"/>
    <x v="24"/>
    <n v="2309.9670000000001"/>
    <n v="692.99009999999998"/>
    <x v="3"/>
  </r>
  <r>
    <s v="APJ"/>
    <s v="APAC"/>
    <s v="Walgreens"/>
    <n v="1095"/>
    <s v="Retail"/>
    <s v="Strategic"/>
    <s v="Storage"/>
    <s v="HMWXX8HUOD"/>
    <n v="18.239999999999998"/>
    <n v="3"/>
    <n v="0"/>
    <n v="9.1199999999999992"/>
    <x v="23"/>
    <n v="9.1199999999999992"/>
    <n v="2.7359999999999998"/>
    <x v="0"/>
  </r>
  <r>
    <s v="EMEA"/>
    <s v="EU-WEST"/>
    <s v="Panasonic"/>
    <n v="1091"/>
    <s v="Tech"/>
    <s v="Strategic"/>
    <s v="ChatBot Plugin"/>
    <s v="BOV68ETZQG"/>
    <n v="22.96"/>
    <n v="7"/>
    <n v="0"/>
    <n v="7.5768000000000004"/>
    <x v="41"/>
    <n v="15.3832"/>
    <n v="4.61496"/>
    <x v="0"/>
  </r>
  <r>
    <s v="EMEA"/>
    <s v="NOR"/>
    <s v="Toyota Motor"/>
    <n v="1087"/>
    <s v="Manufacturing"/>
    <s v="SMB"/>
    <s v="Data Smasher"/>
    <s v="982VNSDWMZ"/>
    <n v="47.984000000000002"/>
    <n v="2"/>
    <n v="0.2"/>
    <n v="13.195600000000001"/>
    <x v="30"/>
    <n v="34.788400000000003"/>
    <n v="10.43652"/>
    <x v="6"/>
  </r>
  <r>
    <s v="EMEA"/>
    <s v="UKIR"/>
    <s v="General Motors"/>
    <n v="1041"/>
    <s v="Manufacturing"/>
    <s v="Strategic"/>
    <s v="SaaS Connector Pack"/>
    <s v="657I1MGZ0X"/>
    <n v="15.24"/>
    <n v="3"/>
    <n v="0"/>
    <n v="5.1816000000000004"/>
    <x v="30"/>
    <n v="10.058399999999899"/>
    <n v="3.0175199999999696"/>
    <x v="1"/>
  </r>
  <r>
    <s v="AMER"/>
    <s v="LATAM"/>
    <s v="McKesson"/>
    <n v="1063"/>
    <s v="Consumer Products"/>
    <s v="SMB"/>
    <s v="ContactMatcher"/>
    <s v="63KF59OFJ6"/>
    <n v="63.923999999999999"/>
    <n v="7"/>
    <n v="0.7"/>
    <n v="-46.877600000000001"/>
    <x v="30"/>
    <n v="110.80159999999999"/>
    <n v="33.240479999999998"/>
    <x v="5"/>
  </r>
  <r>
    <s v="APJ"/>
    <s v="APAC"/>
    <s v="Sysco"/>
    <n v="1084"/>
    <s v="Consumer Products"/>
    <s v="Enterprise"/>
    <s v="ChatBot Plugin"/>
    <s v="SMOFCPBQOQ"/>
    <n v="6.56"/>
    <n v="2"/>
    <n v="0"/>
    <n v="1.9024000000000001"/>
    <x v="31"/>
    <n v="4.6575999999999897"/>
    <n v="1.397279999999997"/>
    <x v="0"/>
  </r>
  <r>
    <s v="AMER"/>
    <s v="NAMER"/>
    <s v="Cigna"/>
    <n v="1038"/>
    <s v="Healthcare"/>
    <s v="SMB"/>
    <s v="Site Analytics"/>
    <s v="8JTIDN04N1"/>
    <n v="494.37599999999998"/>
    <n v="3"/>
    <n v="0.2"/>
    <n v="49.437600000000003"/>
    <x v="14"/>
    <n v="444.9384"/>
    <n v="133.48151999999999"/>
    <x v="3"/>
  </r>
  <r>
    <s v="AMER"/>
    <s v="LATAM"/>
    <s v="Mondelez International"/>
    <n v="1067"/>
    <s v="Consumer Products"/>
    <s v="SMB"/>
    <s v="ChatBot Plugin"/>
    <s v="GBXR9IWSAO"/>
    <n v="11.68"/>
    <n v="2"/>
    <n v="0"/>
    <n v="3.504"/>
    <x v="32"/>
    <n v="8.1760000000000002"/>
    <n v="2.4527999999999999"/>
    <x v="0"/>
  </r>
  <r>
    <s v="AMER"/>
    <s v="NAMER"/>
    <s v="Airbus"/>
    <n v="1030"/>
    <s v="Manufacturing"/>
    <s v="SMB"/>
    <s v="Support"/>
    <s v="63G7MGTNBC"/>
    <n v="11.91"/>
    <n v="3"/>
    <n v="0"/>
    <n v="0.1191"/>
    <x v="20"/>
    <n v="11.790900000000001"/>
    <n v="3.5372699999999999"/>
    <x v="2"/>
  </r>
  <r>
    <s v="APJ"/>
    <s v="JAPN"/>
    <s v="Amazon"/>
    <n v="1004"/>
    <s v="Tech"/>
    <s v="SMB"/>
    <s v="ContactMatcher"/>
    <s v="6PAEGU8NQM"/>
    <n v="30.96"/>
    <n v="8"/>
    <n v="0.8"/>
    <n v="-52.631999999999998"/>
    <x v="9"/>
    <n v="83.591999999999999"/>
    <n v="25.0776"/>
    <x v="2"/>
  </r>
  <r>
    <s v="EMEA"/>
    <s v="UKIR"/>
    <s v="News Corp."/>
    <n v="1071"/>
    <s v="Misc"/>
    <s v="Enterprise"/>
    <s v="Big Ol Database"/>
    <s v="7RF9YXZEY0"/>
    <n v="1704.89"/>
    <n v="11"/>
    <n v="0"/>
    <n v="767.20050000000003"/>
    <x v="13"/>
    <n v="937.68949999999995"/>
    <n v="281.30685"/>
    <x v="3"/>
  </r>
  <r>
    <s v="AMER"/>
    <s v="LATAM"/>
    <s v="McKesson"/>
    <n v="1063"/>
    <s v="Consumer Products"/>
    <s v="SMB"/>
    <s v="ContactMatcher"/>
    <s v="RGZZTSSNOY"/>
    <n v="19.193999999999999"/>
    <n v="7"/>
    <n v="0.7"/>
    <n v="-12.795999999999999"/>
    <x v="33"/>
    <n v="31.99"/>
    <n v="9.5969999999999995"/>
    <x v="5"/>
  </r>
  <r>
    <s v="AMER"/>
    <s v="NAMER"/>
    <s v="Walt Disney"/>
    <n v="1097"/>
    <s v="Communications"/>
    <s v="Strategic"/>
    <s v="Big Ol Database"/>
    <s v="8F1UAGV95M"/>
    <n v="1919.9760000000001"/>
    <n v="3"/>
    <n v="0.2"/>
    <n v="215.9973"/>
    <x v="23"/>
    <n v="1703.9786999999999"/>
    <n v="511.19360999999992"/>
    <x v="3"/>
  </r>
  <r>
    <s v="EMEA"/>
    <s v="EU-WEST"/>
    <s v="Boeing"/>
    <n v="1014"/>
    <s v="Manufacturing"/>
    <s v="SMB"/>
    <s v="ContactMatcher"/>
    <s v="FMGVLCWGM5"/>
    <n v="50.997"/>
    <n v="1"/>
    <n v="0.7"/>
    <n v="-40.797600000000003"/>
    <x v="7"/>
    <n v="91.794600000000003"/>
    <n v="27.53838"/>
    <x v="2"/>
  </r>
  <r>
    <s v="APJ"/>
    <s v="JAPN"/>
    <s v="Boeing"/>
    <n v="1014"/>
    <s v="Manufacturing"/>
    <s v="Strategic"/>
    <s v="SaaS Connector Pack - Gold"/>
    <s v="YWDT0QODNQ"/>
    <n v="12.984"/>
    <n v="3"/>
    <n v="0.2"/>
    <n v="4.7066999999999997"/>
    <x v="20"/>
    <n v="8.2773000000000003"/>
    <n v="2.48319"/>
    <x v="2"/>
  </r>
  <r>
    <s v="EMEA"/>
    <s v="UKIR"/>
    <s v="Costco Wholesale"/>
    <n v="1025"/>
    <s v="Retail"/>
    <s v="Strategic"/>
    <s v="ContactMatcher"/>
    <s v="VEJRMN9XX9"/>
    <n v="25.344000000000001"/>
    <n v="6"/>
    <n v="0.2"/>
    <n v="8.8704000000000001"/>
    <x v="6"/>
    <n v="16.473600000000001"/>
    <n v="4.9420799999999998"/>
    <x v="3"/>
  </r>
  <r>
    <s v="EMEA"/>
    <s v="UKIR"/>
    <s v="Allianz"/>
    <n v="1080"/>
    <s v="Finance"/>
    <s v="SMB"/>
    <s v="ContactMatcher"/>
    <s v="N2KCS31KSC"/>
    <n v="232.4"/>
    <n v="5"/>
    <n v="0.2"/>
    <n v="78.435000000000002"/>
    <x v="21"/>
    <n v="153.965"/>
    <n v="46.189500000000002"/>
    <x v="1"/>
  </r>
  <r>
    <s v="EMEA"/>
    <s v="EU-EAST"/>
    <s v="Abbott Laboratories"/>
    <n v="1001"/>
    <s v="Healthcare"/>
    <s v="Strategic"/>
    <s v="SaaS Connector Pack"/>
    <s v="Q7GPF3W1IQ"/>
    <n v="86.45"/>
    <n v="7"/>
    <n v="0"/>
    <n v="38.037999999999997"/>
    <x v="17"/>
    <n v="48.411999999999999"/>
    <n v="14.523599999999998"/>
    <x v="3"/>
  </r>
  <r>
    <s v="AMER"/>
    <s v="NAMER"/>
    <s v="AmerisourceBergen"/>
    <n v="1007"/>
    <s v="Healthcare"/>
    <s v="SMB"/>
    <s v="FinanceHub"/>
    <s v="19YI5KBWJL"/>
    <n v="603.91999999999996"/>
    <n v="5"/>
    <n v="0.2"/>
    <n v="45.293999999999997"/>
    <x v="30"/>
    <n v="558.62599999999998"/>
    <n v="167.58779999999999"/>
    <x v="0"/>
  </r>
  <r>
    <s v="EMEA"/>
    <s v="UKIR"/>
    <s v="Philip Morris International"/>
    <n v="1075"/>
    <s v="Consumer Products"/>
    <s v="SMB"/>
    <s v="FinanceHub"/>
    <s v="X8PDHRO4CY"/>
    <n v="271.76400000000001"/>
    <n v="2"/>
    <n v="0.1"/>
    <n v="48.313600000000001"/>
    <x v="22"/>
    <n v="223.4504"/>
    <n v="67.035119999999992"/>
    <x v="1"/>
  </r>
  <r>
    <s v="APJ"/>
    <s v="JAPN"/>
    <s v="Sprint Nextel"/>
    <n v="1081"/>
    <s v="Communications"/>
    <s v="Strategic"/>
    <s v="SaaS Connector Pack"/>
    <s v="EEI8YRPUFU"/>
    <n v="341.96"/>
    <n v="5"/>
    <n v="0.6"/>
    <n v="-427.45"/>
    <x v="23"/>
    <n v="769.41"/>
    <n v="230.82299999999998"/>
    <x v="1"/>
  </r>
  <r>
    <s v="AMER"/>
    <s v="NAMER"/>
    <s v="Aetna"/>
    <n v="1002"/>
    <s v="Healthcare"/>
    <s v="SMB"/>
    <s v="ChatBot Plugin"/>
    <s v="66GG1MEJI4"/>
    <n v="181.35"/>
    <n v="9"/>
    <n v="0"/>
    <n v="48.964500000000001"/>
    <x v="11"/>
    <n v="132.38549999999901"/>
    <n v="39.715649999999705"/>
    <x v="1"/>
  </r>
  <r>
    <s v="EMEA"/>
    <s v="MEA"/>
    <s v="Johnson &amp; Johnson"/>
    <n v="1055"/>
    <s v="Healthcare"/>
    <s v="SMB"/>
    <s v="OneView"/>
    <s v="83RHUPVES5"/>
    <n v="43.512"/>
    <n v="7"/>
    <n v="0.2"/>
    <n v="3.8073000000000001"/>
    <x v="20"/>
    <n v="39.704700000000003"/>
    <n v="11.91141"/>
    <x v="2"/>
  </r>
  <r>
    <s v="EMEA"/>
    <s v="UKIR"/>
    <s v="BMW"/>
    <n v="1039"/>
    <s v="Manufacturing"/>
    <s v="Enterprise"/>
    <s v="OneView"/>
    <s v="O1LL9UCHWX"/>
    <n v="68.94"/>
    <n v="3"/>
    <n v="0"/>
    <n v="20.681999999999999"/>
    <x v="38"/>
    <n v="48.257999999999903"/>
    <n v="14.477399999999971"/>
    <x v="2"/>
  </r>
  <r>
    <s v="APJ"/>
    <s v="JAPN"/>
    <s v="Fannie Mae"/>
    <n v="1035"/>
    <s v="Finance"/>
    <s v="SMB"/>
    <s v="ContactMatcher"/>
    <s v="IKWETLQR08"/>
    <n v="896.99"/>
    <n v="5"/>
    <n v="0.8"/>
    <n v="-1480.0335"/>
    <x v="7"/>
    <n v="2377.0234999999998"/>
    <n v="713.10704999999996"/>
    <x v="3"/>
  </r>
  <r>
    <s v="APJ"/>
    <s v="ANZ"/>
    <s v="Fannie Mae"/>
    <n v="1035"/>
    <s v="Finance"/>
    <s v="Enterprise"/>
    <s v="Data Smasher"/>
    <s v="S8FWCZVI06"/>
    <n v="227.976"/>
    <n v="3"/>
    <n v="0.2"/>
    <n v="28.497"/>
    <x v="22"/>
    <n v="199.47899999999899"/>
    <n v="59.843699999999693"/>
    <x v="3"/>
  </r>
  <r>
    <s v="AMER"/>
    <s v="NAMER"/>
    <s v="Mondelez International"/>
    <n v="1067"/>
    <s v="Consumer Products"/>
    <s v="SMB"/>
    <s v="ChatBot Plugin"/>
    <s v="R2G2Z3TP04"/>
    <n v="17.12"/>
    <n v="4"/>
    <n v="0"/>
    <n v="4.9648000000000003"/>
    <x v="43"/>
    <n v="12.155200000000001"/>
    <n v="3.64656"/>
    <x v="0"/>
  </r>
  <r>
    <s v="APJ"/>
    <s v="APAC"/>
    <s v="Aviva"/>
    <n v="1006"/>
    <s v="Finance"/>
    <s v="SMB"/>
    <s v="Support"/>
    <s v="WGP80PKIKC"/>
    <n v="122.97"/>
    <n v="3"/>
    <n v="0"/>
    <n v="60.255299999999998"/>
    <x v="28"/>
    <n v="62.714700000000001"/>
    <n v="18.814409999999999"/>
    <x v="2"/>
  </r>
  <r>
    <s v="AMER"/>
    <s v="NAMER"/>
    <s v="Sony"/>
    <n v="1028"/>
    <s v="Tech"/>
    <s v="Strategic"/>
    <s v="ChatBot Plugin"/>
    <s v="D3EHEIZZKC"/>
    <n v="50.8"/>
    <n v="5"/>
    <n v="0"/>
    <n v="13.208"/>
    <x v="37"/>
    <n v="37.591999999999999"/>
    <n v="11.2776"/>
    <x v="3"/>
  </r>
  <r>
    <s v="APJ"/>
    <s v="ANZ"/>
    <s v="Verizon Communications"/>
    <n v="1094"/>
    <s v="Communications"/>
    <s v="Strategic"/>
    <s v="ContactMatcher"/>
    <s v="68Y0AHJ0T3"/>
    <n v="16.03"/>
    <n v="5"/>
    <n v="0.8"/>
    <n v="-25.648"/>
    <x v="23"/>
    <n v="41.677999999999997"/>
    <n v="12.503399999999999"/>
    <x v="0"/>
  </r>
  <r>
    <s v="AMER"/>
    <s v="NAMER"/>
    <s v="Goldman Sachs Group"/>
    <n v="1042"/>
    <s v="Finance"/>
    <s v="SMB"/>
    <s v="ContactMatcher"/>
    <s v="2PVPZTPVPL"/>
    <n v="15.712"/>
    <n v="4"/>
    <n v="0.2"/>
    <n v="5.6955999999999998"/>
    <x v="28"/>
    <n v="10.016400000000001"/>
    <n v="3.0049200000000003"/>
    <x v="2"/>
  </r>
  <r>
    <s v="EMEA"/>
    <s v="UKIR"/>
    <s v="PepsiCo"/>
    <n v="1073"/>
    <s v="Consumer Products"/>
    <s v="SMB"/>
    <s v="Data Smasher"/>
    <s v="OG5V46RNYR"/>
    <n v="89.97"/>
    <n v="3"/>
    <n v="0"/>
    <n v="18.893699999999999"/>
    <x v="5"/>
    <n v="71.076300000000003"/>
    <n v="21.322890000000001"/>
    <x v="1"/>
  </r>
  <r>
    <s v="AMER"/>
    <s v="NAMER"/>
    <s v="Volkswagen"/>
    <n v="1046"/>
    <s v="Manufacturing"/>
    <s v="Strategic"/>
    <s v="Marketing Suite"/>
    <s v="SIQWP5G5ZZ"/>
    <n v="435.99900000000002"/>
    <n v="3"/>
    <n v="0.15"/>
    <n v="20.517600000000002"/>
    <x v="30"/>
    <n v="415.48140000000001"/>
    <n v="124.64442"/>
    <x v="0"/>
  </r>
  <r>
    <s v="EMEA"/>
    <s v="MEA"/>
    <s v="Amazon"/>
    <n v="1004"/>
    <s v="Tech"/>
    <s v="Strategic"/>
    <s v="Site Analytics"/>
    <s v="DTQPJGFOSM"/>
    <n v="359.98"/>
    <n v="2"/>
    <n v="0"/>
    <n v="93.594800000000006"/>
    <x v="39"/>
    <n v="266.3852"/>
    <n v="79.915559999999999"/>
    <x v="2"/>
  </r>
  <r>
    <s v="APJ"/>
    <s v="ANZ"/>
    <s v="Samsung Electronics"/>
    <n v="1015"/>
    <s v="Tech"/>
    <s v="Enterprise"/>
    <s v="Support"/>
    <s v="I6W46NLJL4"/>
    <n v="73.007999999999996"/>
    <n v="9"/>
    <n v="0.2"/>
    <n v="26.465399999999999"/>
    <x v="15"/>
    <n v="46.542599999999901"/>
    <n v="13.96277999999997"/>
    <x v="1"/>
  </r>
  <r>
    <s v="APJ"/>
    <s v="ANZ"/>
    <s v="China National Petroleum"/>
    <n v="1023"/>
    <s v="Energy"/>
    <s v="SMB"/>
    <s v="ContactMatcher"/>
    <s v="FBL2L4IULZ"/>
    <n v="3.2080000000000002"/>
    <n v="2"/>
    <n v="0.8"/>
    <n v="-5.2931999999999997"/>
    <x v="35"/>
    <n v="8.5012000000000008"/>
    <n v="2.55036"/>
    <x v="7"/>
  </r>
  <r>
    <s v="EMEA"/>
    <s v="UKIR"/>
    <s v="Boeing"/>
    <n v="1014"/>
    <s v="Manufacturing"/>
    <s v="Enterprise"/>
    <s v="Support"/>
    <s v="PWWXFRUBCW"/>
    <n v="30.44"/>
    <n v="4"/>
    <n v="0"/>
    <n v="14.306800000000001"/>
    <x v="40"/>
    <n v="16.133199999999999"/>
    <n v="4.8399599999999996"/>
    <x v="2"/>
  </r>
  <r>
    <s v="APJ"/>
    <s v="APAC"/>
    <s v="Lukoil"/>
    <n v="1044"/>
    <s v="Energy"/>
    <s v="Enterprise"/>
    <s v="Support"/>
    <s v="5SI1I53FZO"/>
    <n v="19.440000000000001"/>
    <n v="3"/>
    <n v="0"/>
    <n v="9.3312000000000008"/>
    <x v="14"/>
    <n v="10.1088"/>
    <n v="3.0326400000000002"/>
    <x v="0"/>
  </r>
  <r>
    <s v="APJ"/>
    <s v="JAPN"/>
    <s v="AmerisourceBergen"/>
    <n v="1007"/>
    <s v="Healthcare"/>
    <s v="Strategic"/>
    <s v="SaaS Connector Pack"/>
    <s v="9FLOMVXVYU"/>
    <n v="9.5519999999999996"/>
    <n v="3"/>
    <n v="0.6"/>
    <n v="-3.8208000000000002"/>
    <x v="16"/>
    <n v="13.3728"/>
    <n v="4.0118399999999994"/>
    <x v="0"/>
  </r>
  <r>
    <s v="AMER"/>
    <s v="NAMER"/>
    <s v="Lukoil"/>
    <n v="1044"/>
    <s v="Energy"/>
    <s v="SMB"/>
    <s v="Marketing Suite"/>
    <s v="G146C50CFX"/>
    <n v="290.666"/>
    <n v="2"/>
    <n v="0.15"/>
    <n v="3.4196"/>
    <x v="45"/>
    <n v="287.24639999999999"/>
    <n v="86.173919999999995"/>
    <x v="0"/>
  </r>
  <r>
    <s v="APJ"/>
    <s v="JAPN"/>
    <s v="Volkswagen"/>
    <n v="1046"/>
    <s v="Manufacturing"/>
    <s v="Strategic"/>
    <s v="Support"/>
    <s v="FK0PMLMQRU"/>
    <n v="10.368"/>
    <n v="2"/>
    <n v="0.2"/>
    <n v="3.6288"/>
    <x v="39"/>
    <n v="6.7392000000000003"/>
    <n v="2.02176"/>
    <x v="0"/>
  </r>
  <r>
    <s v="EMEA"/>
    <s v="EU-EAST"/>
    <s v="Sysco"/>
    <n v="1084"/>
    <s v="Consumer Products"/>
    <s v="SMB"/>
    <s v="Marketing Suite"/>
    <s v="BOX29ME40V"/>
    <n v="141.96"/>
    <n v="2"/>
    <n v="0"/>
    <n v="41.168399999999998"/>
    <x v="6"/>
    <n v="100.7916"/>
    <n v="30.237479999999998"/>
    <x v="0"/>
  </r>
  <r>
    <s v="APJ"/>
    <s v="APAC"/>
    <s v="Royal Dutch Shell"/>
    <n v="1031"/>
    <s v="Energy"/>
    <s v="SMB"/>
    <s v="Data Smasher"/>
    <s v="11RQ0T0Z62"/>
    <n v="1287.45"/>
    <n v="5"/>
    <n v="0"/>
    <n v="244.6155"/>
    <x v="17"/>
    <n v="1042.8344999999999"/>
    <n v="312.85034999999999"/>
    <x v="2"/>
  </r>
  <r>
    <s v="AMER"/>
    <s v="NAMER"/>
    <s v="Johnson &amp; Johnson"/>
    <n v="1055"/>
    <s v="Healthcare"/>
    <s v="SMB"/>
    <s v="ContactMatcher"/>
    <s v="2KWTX7GTAX"/>
    <n v="25.824000000000002"/>
    <n v="6"/>
    <n v="0.2"/>
    <n v="9.0383999999999993"/>
    <x v="15"/>
    <n v="16.785599999999999"/>
    <n v="5.0356799999999993"/>
    <x v="2"/>
  </r>
  <r>
    <s v="EMEA"/>
    <s v="UKIR"/>
    <s v="Royal Dutch Shell"/>
    <n v="1031"/>
    <s v="Energy"/>
    <s v="SMB"/>
    <s v="SaaS Connector Pack"/>
    <s v="ABZMNPWJYP"/>
    <n v="28.44"/>
    <n v="3"/>
    <n v="0"/>
    <n v="11.375999999999999"/>
    <x v="14"/>
    <n v="17.064"/>
    <n v="5.1192000000000002"/>
    <x v="2"/>
  </r>
  <r>
    <s v="APJ"/>
    <s v="JAPN"/>
    <s v="Amazon"/>
    <n v="1004"/>
    <s v="Tech"/>
    <s v="Strategic"/>
    <s v="Marketing Suite - Gold"/>
    <s v="6RCADB9PTG"/>
    <n v="111.672"/>
    <n v="9"/>
    <n v="0.2"/>
    <n v="6.9794999999999998"/>
    <x v="0"/>
    <n v="104.6925"/>
    <n v="31.407749999999997"/>
    <x v="2"/>
  </r>
  <r>
    <s v="APJ"/>
    <s v="JAPN"/>
    <s v="Kroger"/>
    <n v="1057"/>
    <s v="Retail"/>
    <s v="Enterprise"/>
    <s v="ContactMatcher"/>
    <s v="LCC7K9BQXF"/>
    <n v="13.776"/>
    <n v="6"/>
    <n v="0.8"/>
    <n v="-22.041599999999999"/>
    <x v="42"/>
    <n v="35.817599999999999"/>
    <n v="10.745279999999999"/>
    <x v="2"/>
  </r>
  <r>
    <s v="EMEA"/>
    <s v="EU-WEST"/>
    <s v="Tyson Foods"/>
    <n v="1088"/>
    <s v="Consumer Products"/>
    <s v="SMB"/>
    <s v="SaaS Connector Pack"/>
    <s v="Y4EVN9CTKR"/>
    <n v="24.047999999999998"/>
    <n v="9"/>
    <n v="0.2"/>
    <n v="7.2144000000000004"/>
    <x v="23"/>
    <n v="16.833599999999901"/>
    <n v="5.0500799999999701"/>
    <x v="1"/>
  </r>
  <r>
    <s v="EMEA"/>
    <s v="EU-WEST"/>
    <s v="Boeing"/>
    <n v="1014"/>
    <s v="Manufacturing"/>
    <s v="Strategic"/>
    <s v="SaaS Connector Pack - Gold"/>
    <s v="88TJLGCGL2"/>
    <n v="2.8959999999999999"/>
    <n v="1"/>
    <n v="0.2"/>
    <n v="0.97740000000000005"/>
    <x v="43"/>
    <n v="1.9185999999999901"/>
    <n v="0.57557999999999698"/>
    <x v="2"/>
  </r>
  <r>
    <s v="EMEA"/>
    <s v="UKIR"/>
    <s v="Tyson Foods"/>
    <n v="1088"/>
    <s v="Consumer Products"/>
    <s v="SMB"/>
    <s v="SaaS Connector Pack - Gold"/>
    <s v="J1QL7SW0YQ"/>
    <n v="17.940000000000001"/>
    <n v="3"/>
    <n v="0"/>
    <n v="8.7905999999999995"/>
    <x v="14"/>
    <n v="9.1494"/>
    <n v="2.7448199999999998"/>
    <x v="1"/>
  </r>
  <r>
    <s v="EMEA"/>
    <s v="NOR"/>
    <s v="Lukoil"/>
    <n v="1044"/>
    <s v="Energy"/>
    <s v="Enterprise"/>
    <s v="Marketing Suite - Gold"/>
    <s v="EN9LN1GVXA"/>
    <n v="580.67200000000003"/>
    <n v="4"/>
    <n v="0.2"/>
    <n v="65.325599999999994"/>
    <x v="13"/>
    <n v="515.34640000000002"/>
    <n v="154.60391999999999"/>
    <x v="0"/>
  </r>
  <r>
    <s v="APJ"/>
    <s v="JAPN"/>
    <s v="Johnson &amp; Johnson"/>
    <n v="1055"/>
    <s v="Healthcare"/>
    <s v="SMB"/>
    <s v="Support"/>
    <s v="VNCYB9O190"/>
    <n v="6.8479999999999999"/>
    <n v="2"/>
    <n v="0.2"/>
    <n v="2.14"/>
    <x v="42"/>
    <n v="4.7080000000000002"/>
    <n v="1.4124000000000001"/>
    <x v="2"/>
  </r>
  <r>
    <s v="AMER"/>
    <s v="NAMER"/>
    <s v="UnitedHealth Group"/>
    <n v="1092"/>
    <s v="Healthcare"/>
    <s v="Enterprise"/>
    <s v="Site Analytics"/>
    <s v="WRZAY25NHH"/>
    <n v="1091.1679999999999"/>
    <n v="4"/>
    <n v="0.2"/>
    <n v="68.197999999999993"/>
    <x v="9"/>
    <n v="1022.96999999999"/>
    <n v="306.89099999999701"/>
    <x v="0"/>
  </r>
  <r>
    <s v="APJ"/>
    <s v="JAPN"/>
    <s v="Aetna"/>
    <n v="1002"/>
    <s v="Healthcare"/>
    <s v="SMB"/>
    <s v="ContactMatcher"/>
    <s v="6LQGI7PGKD"/>
    <n v="6.9279999999999999"/>
    <n v="1"/>
    <n v="0.8"/>
    <n v="-11.0848"/>
    <x v="7"/>
    <n v="18.012799999999999"/>
    <n v="5.4038399999999998"/>
    <x v="1"/>
  </r>
  <r>
    <s v="EMEA"/>
    <s v="EU-WEST"/>
    <s v="Oracle"/>
    <n v="1072"/>
    <s v="Tech"/>
    <s v="SMB"/>
    <s v="Support"/>
    <s v="OVBQW33BT0"/>
    <n v="40.031999999999996"/>
    <n v="6"/>
    <n v="0.2"/>
    <n v="15.012"/>
    <x v="27"/>
    <n v="25.0199999999999"/>
    <n v="7.50599999999997"/>
    <x v="6"/>
  </r>
  <r>
    <s v="APJ"/>
    <s v="IND"/>
    <s v="Allstate"/>
    <n v="1003"/>
    <s v="Finance"/>
    <s v="Enterprise"/>
    <s v="Marketing Suite - Gold"/>
    <s v="LDIP6ISLIQ"/>
    <n v="443.92"/>
    <n v="4"/>
    <n v="0"/>
    <n v="13.317600000000001"/>
    <x v="10"/>
    <n v="430.60239999999999"/>
    <n v="129.18071999999998"/>
    <x v="0"/>
  </r>
  <r>
    <s v="EMEA"/>
    <s v="UKIR"/>
    <s v="Nestle"/>
    <n v="1089"/>
    <s v="Consumer Products"/>
    <s v="Strategic"/>
    <s v="Site Analytics"/>
    <s v="9IWE7I9WMQ"/>
    <n v="36.99"/>
    <n v="1"/>
    <n v="0"/>
    <n v="9.9872999999999994"/>
    <x v="7"/>
    <n v="27.002700000000001"/>
    <n v="8.1008099999999992"/>
    <x v="2"/>
  </r>
  <r>
    <s v="APJ"/>
    <s v="ANZ"/>
    <s v="Intel"/>
    <n v="1051"/>
    <s v="Tech"/>
    <s v="Strategic"/>
    <s v="SaaS Connector Pack"/>
    <s v="PCYO1E309M"/>
    <n v="22.288"/>
    <n v="7"/>
    <n v="0.6"/>
    <n v="-8.9152000000000005"/>
    <x v="33"/>
    <n v="31.203199999999999"/>
    <n v="9.3609599999999986"/>
    <x v="1"/>
  </r>
  <r>
    <s v="APJ"/>
    <s v="JAPN"/>
    <s v="Walmart"/>
    <n v="1096"/>
    <s v="Retail"/>
    <s v="SMB"/>
    <s v="SaaS Connector Pack"/>
    <s v="7LWZO2OQTY"/>
    <n v="65.424000000000007"/>
    <n v="4"/>
    <n v="0.6"/>
    <n v="-52.339199999999998"/>
    <x v="24"/>
    <n v="117.7632"/>
    <n v="35.328959999999995"/>
    <x v="1"/>
  </r>
  <r>
    <s v="AMER"/>
    <s v="NAMER"/>
    <s v="Allianz"/>
    <n v="1080"/>
    <s v="Finance"/>
    <s v="SMB"/>
    <s v="Marketing Suite - Gold"/>
    <s v="H222SMRI6S"/>
    <n v="77.88"/>
    <n v="2"/>
    <n v="0"/>
    <n v="3.8940000000000001"/>
    <x v="2"/>
    <n v="73.985999999999905"/>
    <n v="22.19579999999997"/>
    <x v="1"/>
  </r>
  <r>
    <s v="AMER"/>
    <s v="LATAM"/>
    <s v="Itochu"/>
    <n v="1032"/>
    <s v="Finance"/>
    <s v="Enterprise"/>
    <s v="FinanceHub"/>
    <s v="KUQ229Y2EX"/>
    <n v="281.37200000000001"/>
    <n v="2"/>
    <n v="0.3"/>
    <n v="-12.0588"/>
    <x v="41"/>
    <n v="293.43079999999998"/>
    <n v="88.029239999999987"/>
    <x v="0"/>
  </r>
  <r>
    <s v="AMER"/>
    <s v="LATAM"/>
    <s v="J.P. Morgan Chase &amp; Co."/>
    <n v="1054"/>
    <s v="Finance"/>
    <s v="SMB"/>
    <s v="Support"/>
    <s v="RQZAITS3FI"/>
    <n v="10.368"/>
    <n v="2"/>
    <n v="0.2"/>
    <n v="3.6288"/>
    <x v="24"/>
    <n v="6.7392000000000003"/>
    <n v="2.02176"/>
    <x v="5"/>
  </r>
  <r>
    <s v="AMER"/>
    <s v="NAMER"/>
    <s v="Panasonic"/>
    <n v="1091"/>
    <s v="Tech"/>
    <s v="Strategic"/>
    <s v="Support"/>
    <s v="56T09IW3SM"/>
    <n v="65.790000000000006"/>
    <n v="9"/>
    <n v="0"/>
    <n v="30.263400000000001"/>
    <x v="21"/>
    <n v="35.526600000000002"/>
    <n v="10.65798"/>
    <x v="0"/>
  </r>
  <r>
    <s v="EMEA"/>
    <s v="EU"/>
    <s v="Tesco"/>
    <n v="1059"/>
    <s v="Retail"/>
    <s v="SMB"/>
    <s v="Storage"/>
    <s v="GQPM9PRWSF"/>
    <n v="1.81"/>
    <n v="1"/>
    <n v="0"/>
    <n v="0.65159999999999996"/>
    <x v="21"/>
    <n v="1.1584000000000001"/>
    <n v="0.34752"/>
    <x v="7"/>
  </r>
  <r>
    <s v="EMEA"/>
    <s v="EU-EAST"/>
    <s v="Samsung Electronics"/>
    <n v="1015"/>
    <s v="Tech"/>
    <s v="Enterprise"/>
    <s v="OneView"/>
    <s v="VR93CFQHJJ"/>
    <n v="43.56"/>
    <n v="5"/>
    <n v="0.2"/>
    <n v="3.2669999999999999"/>
    <x v="19"/>
    <n v="40.292999999999999"/>
    <n v="12.087899999999999"/>
    <x v="1"/>
  </r>
  <r>
    <s v="EMEA"/>
    <s v="UKIR"/>
    <s v="Merck"/>
    <n v="1064"/>
    <s v="Healthcare"/>
    <s v="Enterprise"/>
    <s v="FinanceHub"/>
    <s v="YBCQZLOX0P"/>
    <n v="271.76400000000001"/>
    <n v="2"/>
    <n v="0.1"/>
    <n v="60.392000000000003"/>
    <x v="11"/>
    <n v="211.37200000000001"/>
    <n v="63.4116"/>
    <x v="6"/>
  </r>
  <r>
    <s v="AMER"/>
    <s v="NAMER"/>
    <s v="Walmart"/>
    <n v="1096"/>
    <s v="Retail"/>
    <s v="SMB"/>
    <s v="OneView"/>
    <s v="GED1YEX537"/>
    <n v="262.24"/>
    <n v="2"/>
    <n v="0"/>
    <n v="78.671999999999997"/>
    <x v="35"/>
    <n v="183.56800000000001"/>
    <n v="55.070399999999999"/>
    <x v="1"/>
  </r>
  <r>
    <s v="EMEA"/>
    <s v="EU-WEST"/>
    <s v="Alphabet"/>
    <n v="1053"/>
    <s v="Tech"/>
    <s v="Enterprise"/>
    <s v="ContactMatcher"/>
    <s v="GJ9RMSLE7P"/>
    <n v="15.24"/>
    <n v="4"/>
    <n v="0"/>
    <n v="6.8579999999999997"/>
    <x v="11"/>
    <n v="8.3819999999999997"/>
    <n v="2.5145999999999997"/>
    <x v="5"/>
  </r>
  <r>
    <s v="AMER"/>
    <s v="LATAM"/>
    <s v="State Farm Insurance Cos."/>
    <n v="1082"/>
    <s v="Finance"/>
    <s v="Enterprise"/>
    <s v="Support"/>
    <s v="M39I8K4IHK"/>
    <n v="32.896000000000001"/>
    <n v="4"/>
    <n v="0.2"/>
    <n v="11.102399999999999"/>
    <x v="10"/>
    <n v="21.793600000000001"/>
    <n v="6.5380799999999999"/>
    <x v="8"/>
  </r>
  <r>
    <s v="AMER"/>
    <s v="NAMER"/>
    <s v="Bosch"/>
    <n v="1076"/>
    <s v="Tech"/>
    <s v="SMB"/>
    <s v="Marketing Suite - Gold"/>
    <s v="PZ0P9QH0RC"/>
    <n v="29.79"/>
    <n v="3"/>
    <n v="0"/>
    <n v="8.6390999999999991"/>
    <x v="22"/>
    <n v="21.1509"/>
    <n v="6.3452700000000002"/>
    <x v="2"/>
  </r>
  <r>
    <s v="AMER"/>
    <s v="NAMER"/>
    <s v="Intel"/>
    <n v="1051"/>
    <s v="Tech"/>
    <s v="SMB"/>
    <s v="ContactMatcher"/>
    <s v="OPTCSLGL4W"/>
    <n v="24.815999999999999"/>
    <n v="3"/>
    <n v="0.2"/>
    <n v="8.3754000000000008"/>
    <x v="22"/>
    <n v="16.4405999999999"/>
    <n v="4.9321799999999696"/>
    <x v="1"/>
  </r>
  <r>
    <s v="APJ"/>
    <s v="ANZ"/>
    <s v="Goldman Sachs Group"/>
    <n v="1042"/>
    <s v="Finance"/>
    <s v="SMB"/>
    <s v="ContactMatcher"/>
    <s v="H468GXSONJ"/>
    <n v="15.08"/>
    <n v="2"/>
    <n v="0.8"/>
    <n v="-22.62"/>
    <x v="11"/>
    <n v="37.700000000000003"/>
    <n v="11.31"/>
    <x v="2"/>
  </r>
  <r>
    <s v="APJ"/>
    <s v="JAPN"/>
    <s v="Carrefour"/>
    <n v="1048"/>
    <s v="Retail"/>
    <s v="SMB"/>
    <s v="SaaS Connector Pack"/>
    <s v="666ZSPTFZW"/>
    <n v="16.192"/>
    <n v="2"/>
    <n v="0.6"/>
    <n v="-8.5007999999999999"/>
    <x v="13"/>
    <n v="24.692799999999998"/>
    <n v="7.4078399999999993"/>
    <x v="0"/>
  </r>
  <r>
    <s v="AMER"/>
    <s v="NAMER"/>
    <s v="CVS Health"/>
    <n v="1026"/>
    <s v="Retail"/>
    <s v="Enterprise"/>
    <s v="ContactMatcher"/>
    <s v="6ADLGEXPZJ"/>
    <n v="4.3040000000000003"/>
    <n v="1"/>
    <n v="0.2"/>
    <n v="1.5602"/>
    <x v="6"/>
    <n v="2.7437999999999998"/>
    <n v="0.82313999999999987"/>
    <x v="2"/>
  </r>
  <r>
    <s v="EMEA"/>
    <s v="UKIR"/>
    <s v="Allstate"/>
    <n v="1003"/>
    <s v="Finance"/>
    <s v="SMB"/>
    <s v="Support"/>
    <s v="5TAFKAG79O"/>
    <n v="108.92"/>
    <n v="14"/>
    <n v="0"/>
    <n v="49.014000000000003"/>
    <x v="34"/>
    <n v="59.905999999999999"/>
    <n v="17.971799999999998"/>
    <x v="0"/>
  </r>
  <r>
    <s v="EMEA"/>
    <s v="UKIR"/>
    <s v="Bank of America Corp."/>
    <n v="1011"/>
    <s v="Finance"/>
    <s v="Strategic"/>
    <s v="SaaS Connector Pack - Gold"/>
    <s v="WJFTFGV5BV"/>
    <n v="16.739999999999998"/>
    <n v="3"/>
    <n v="0"/>
    <n v="8.3699999999999992"/>
    <x v="23"/>
    <n v="8.3699999999999992"/>
    <n v="2.5109999999999997"/>
    <x v="6"/>
  </r>
  <r>
    <s v="EMEA"/>
    <s v="EU-WEST"/>
    <s v="Exxon Mobil"/>
    <n v="1034"/>
    <s v="Energy"/>
    <s v="Strategic"/>
    <s v="Marketing Suite - Gold"/>
    <s v="PWWG3F63WE"/>
    <n v="84.784000000000006"/>
    <n v="2"/>
    <n v="0.2"/>
    <n v="-16.956800000000001"/>
    <x v="16"/>
    <n v="101.74079999999999"/>
    <n v="30.522239999999996"/>
    <x v="2"/>
  </r>
  <r>
    <s v="APJ"/>
    <s v="APAC"/>
    <s v="Johnson &amp; Johnson"/>
    <n v="1055"/>
    <s v="Healthcare"/>
    <s v="SMB"/>
    <s v="Marketing Suite - Gold"/>
    <s v="WPEUDPZQXA"/>
    <n v="29.9"/>
    <n v="5"/>
    <n v="0"/>
    <n v="5.0830000000000002"/>
    <x v="40"/>
    <n v="24.817"/>
    <n v="7.4451000000000001"/>
    <x v="2"/>
  </r>
  <r>
    <s v="EMEA"/>
    <s v="UKIR"/>
    <s v="Walt Disney"/>
    <n v="1097"/>
    <s v="Communications"/>
    <s v="Strategic"/>
    <s v="Support"/>
    <s v="HRMJ739RMI"/>
    <n v="70.88"/>
    <n v="2"/>
    <n v="0"/>
    <n v="33.313600000000001"/>
    <x v="28"/>
    <n v="37.566399999999902"/>
    <n v="11.269919999999971"/>
    <x v="3"/>
  </r>
  <r>
    <s v="EMEA"/>
    <s v="EU-WEST"/>
    <s v="Intel"/>
    <n v="1051"/>
    <s v="Tech"/>
    <s v="Enterprise"/>
    <s v="ChatBot Plugin"/>
    <s v="Q03VB2XIEP"/>
    <n v="3.76"/>
    <n v="2"/>
    <n v="0"/>
    <n v="1.0904"/>
    <x v="27"/>
    <n v="2.6696"/>
    <n v="0.80087999999999993"/>
    <x v="1"/>
  </r>
  <r>
    <s v="AMER"/>
    <s v="NAMER"/>
    <s v="Aetna"/>
    <n v="1002"/>
    <s v="Healthcare"/>
    <s v="SMB"/>
    <s v="ContactMatcher"/>
    <s v="VDIU5LW24R"/>
    <n v="27.263999999999999"/>
    <n v="2"/>
    <n v="0.2"/>
    <n v="8.8607999999999993"/>
    <x v="32"/>
    <n v="18.403199999999998"/>
    <n v="5.5209599999999996"/>
    <x v="1"/>
  </r>
  <r>
    <s v="AMER"/>
    <s v="NAMER"/>
    <s v="Apple"/>
    <n v="1008"/>
    <s v="Tech"/>
    <s v="Enterprise"/>
    <s v="OneView"/>
    <s v="MZYBVWQUHT"/>
    <n v="56.65"/>
    <n v="5"/>
    <n v="0"/>
    <n v="24.359500000000001"/>
    <x v="30"/>
    <n v="32.290499999999902"/>
    <n v="9.6871499999999706"/>
    <x v="2"/>
  </r>
  <r>
    <s v="EMEA"/>
    <s v="NOR"/>
    <s v="Intel"/>
    <n v="1051"/>
    <s v="Tech"/>
    <s v="Enterprise"/>
    <s v="Site Analytics"/>
    <s v="W897VRXRR7"/>
    <n v="471.92"/>
    <n v="2"/>
    <n v="0.2"/>
    <n v="29.495000000000001"/>
    <x v="34"/>
    <n v="442.42500000000001"/>
    <n v="132.72749999999999"/>
    <x v="1"/>
  </r>
  <r>
    <s v="EMEA"/>
    <s v="NOR"/>
    <s v="UnitedHealth Group"/>
    <n v="1092"/>
    <s v="Healthcare"/>
    <s v="SMB"/>
    <s v="ContactMatcher"/>
    <s v="WGAGZTYF0B"/>
    <n v="58.72"/>
    <n v="4"/>
    <n v="0"/>
    <n v="27.011199999999999"/>
    <x v="29"/>
    <n v="31.7088"/>
    <n v="9.5126399999999993"/>
    <x v="0"/>
  </r>
  <r>
    <s v="EMEA"/>
    <s v="MEA"/>
    <s v="McKesson"/>
    <n v="1063"/>
    <s v="Consumer Products"/>
    <s v="SMB"/>
    <s v="ChatBot Plugin"/>
    <s v="USEQ7HJGEJ"/>
    <n v="5.16"/>
    <n v="3"/>
    <n v="0.2"/>
    <n v="0.83850000000000002"/>
    <x v="38"/>
    <n v="4.3215000000000003"/>
    <n v="1.2964500000000001"/>
    <x v="5"/>
  </r>
  <r>
    <s v="EMEA"/>
    <s v="MEA"/>
    <s v="Ford Motor"/>
    <n v="1009"/>
    <s v="Manufacturing"/>
    <s v="SMB"/>
    <s v="Support"/>
    <s v="8GKF085XWK"/>
    <n v="16.495999999999999"/>
    <n v="2"/>
    <n v="0.2"/>
    <n v="5.5674000000000001"/>
    <x v="47"/>
    <n v="10.928599999999999"/>
    <n v="3.2785799999999998"/>
    <x v="1"/>
  </r>
  <r>
    <s v="EMEA"/>
    <s v="EU-WEST"/>
    <s v="Morgan Stanley"/>
    <n v="1068"/>
    <s v="Finance"/>
    <s v="SMB"/>
    <s v="Data Smasher"/>
    <s v="GEDRY8E30Z"/>
    <n v="71.975999999999999"/>
    <n v="3"/>
    <n v="0.2"/>
    <n v="19.793399999999998"/>
    <x v="15"/>
    <n v="52.182600000000001"/>
    <n v="15.654779999999999"/>
    <x v="2"/>
  </r>
  <r>
    <s v="APJ"/>
    <s v="JAPN"/>
    <s v="China National Petroleum"/>
    <n v="1023"/>
    <s v="Energy"/>
    <s v="Strategic"/>
    <s v="Site Analytics"/>
    <s v="CAYXICWKNR"/>
    <n v="492.76799999999997"/>
    <n v="4"/>
    <n v="0.2"/>
    <n v="55.436399999999999"/>
    <x v="23"/>
    <n v="437.33159999999998"/>
    <n v="131.19947999999999"/>
    <x v="7"/>
  </r>
  <r>
    <s v="AMER"/>
    <s v="LATAM"/>
    <s v="Allstate"/>
    <n v="1003"/>
    <s v="Finance"/>
    <s v="SMB"/>
    <s v="ChatBot Plugin"/>
    <s v="5I33HEMISX"/>
    <n v="286.79000000000002"/>
    <n v="7"/>
    <n v="0"/>
    <n v="74.565399999999997"/>
    <x v="36"/>
    <n v="212.22460000000001"/>
    <n v="63.667380000000001"/>
    <x v="0"/>
  </r>
  <r>
    <s v="EMEA"/>
    <s v="EU-WEST"/>
    <s v="Marathon Petroleum"/>
    <n v="1061"/>
    <s v="Energy"/>
    <s v="Enterprise"/>
    <s v="Support"/>
    <s v="5Z7XP32D79"/>
    <n v="5.08"/>
    <n v="1"/>
    <n v="0.2"/>
    <n v="1.651"/>
    <x v="0"/>
    <n v="3.4289999999999998"/>
    <n v="1.0286999999999999"/>
    <x v="1"/>
  </r>
  <r>
    <s v="EMEA"/>
    <s v="EU-WEST"/>
    <s v="Airbus"/>
    <n v="1030"/>
    <s v="Manufacturing"/>
    <s v="SMB"/>
    <s v="Data Smasher"/>
    <s v="8HJINGUDS9"/>
    <n v="47.991999999999997"/>
    <n v="1"/>
    <n v="0.2"/>
    <n v="7.1988000000000003"/>
    <x v="22"/>
    <n v="40.793199999999999"/>
    <n v="12.237959999999999"/>
    <x v="2"/>
  </r>
  <r>
    <s v="APJ"/>
    <s v="APAC"/>
    <s v="Allianz"/>
    <n v="1080"/>
    <s v="Finance"/>
    <s v="Strategic"/>
    <s v="OneView"/>
    <s v="KVY4I6EEN6"/>
    <n v="61.96"/>
    <n v="2"/>
    <n v="0"/>
    <n v="16.1096"/>
    <x v="11"/>
    <n v="45.8504"/>
    <n v="13.75512"/>
    <x v="1"/>
  </r>
  <r>
    <s v="EMEA"/>
    <s v="EU-EAST"/>
    <s v="Allstate"/>
    <n v="1003"/>
    <s v="Finance"/>
    <s v="SMB"/>
    <s v="SaaS Connector Pack"/>
    <s v="288PM2HJUU"/>
    <n v="133.38"/>
    <n v="6"/>
    <n v="0"/>
    <n v="58.687199999999997"/>
    <x v="5"/>
    <n v="74.692800000000005"/>
    <n v="22.40784"/>
    <x v="0"/>
  </r>
  <r>
    <s v="EMEA"/>
    <s v="NOR"/>
    <s v="Siemens"/>
    <n v="1043"/>
    <s v="Manufacturing"/>
    <s v="SMB"/>
    <s v="Support"/>
    <s v="1KOWE9DDQD"/>
    <n v="47.951999999999998"/>
    <n v="3"/>
    <n v="0.2"/>
    <n v="16.183800000000002"/>
    <x v="19"/>
    <n v="31.768199999999901"/>
    <n v="9.5304599999999695"/>
    <x v="2"/>
  </r>
  <r>
    <s v="AMER"/>
    <s v="NAMER"/>
    <s v="Oracle"/>
    <n v="1072"/>
    <s v="Tech"/>
    <s v="SMB"/>
    <s v="SaaS Connector Pack"/>
    <s v="8XDYBDJ6VY"/>
    <n v="16.739999999999998"/>
    <n v="2"/>
    <n v="0"/>
    <n v="4.3524000000000003"/>
    <x v="5"/>
    <n v="12.3875999999999"/>
    <n v="3.7162799999999696"/>
    <x v="6"/>
  </r>
  <r>
    <s v="AMER"/>
    <s v="LATAM"/>
    <s v="Pfizer"/>
    <n v="1074"/>
    <s v="Healthcare"/>
    <s v="Strategic"/>
    <s v="Support"/>
    <s v="QWSBQ3SZ48"/>
    <n v="10.848000000000001"/>
    <n v="2"/>
    <n v="0.2"/>
    <n v="3.5255999999999998"/>
    <x v="23"/>
    <n v="7.3224"/>
    <n v="2.19672"/>
    <x v="5"/>
  </r>
  <r>
    <s v="AMER"/>
    <s v="LATAM"/>
    <s v="Prudential Financial"/>
    <n v="1078"/>
    <s v="Finance"/>
    <s v="SMB"/>
    <s v="FinanceHub"/>
    <s v="QKO73E3SX7"/>
    <n v="180.98"/>
    <n v="1"/>
    <n v="0"/>
    <n v="47.0548"/>
    <x v="42"/>
    <n v="133.92519999999999"/>
    <n v="40.177559999999993"/>
    <x v="2"/>
  </r>
  <r>
    <s v="APJ"/>
    <s v="APAC"/>
    <s v="Chevron"/>
    <n v="1017"/>
    <s v="Energy"/>
    <s v="Strategic"/>
    <s v="Data Smasher"/>
    <s v="CE4WV873K6"/>
    <n v="34.950000000000003"/>
    <n v="5"/>
    <n v="0"/>
    <n v="15.378"/>
    <x v="0"/>
    <n v="19.571999999999999"/>
    <n v="5.8715999999999999"/>
    <x v="0"/>
  </r>
  <r>
    <s v="APJ"/>
    <s v="ANZ"/>
    <s v="Wells Fargo"/>
    <n v="1099"/>
    <s v="Finance"/>
    <s v="SMB"/>
    <s v="Data Smasher"/>
    <s v="BK3JX0HZQG"/>
    <n v="92.52"/>
    <n v="9"/>
    <n v="0"/>
    <n v="18.504000000000001"/>
    <x v="9"/>
    <n v="74.015999999999906"/>
    <n v="22.20479999999997"/>
    <x v="2"/>
  </r>
  <r>
    <s v="AMER"/>
    <s v="NAMER"/>
    <s v="Boeing"/>
    <n v="1014"/>
    <s v="Manufacturing"/>
    <s v="Strategic"/>
    <s v="ChatBot Plugin"/>
    <s v="CE9H7T2LUL"/>
    <n v="8.56"/>
    <n v="2"/>
    <n v="0"/>
    <n v="2.4824000000000002"/>
    <x v="5"/>
    <n v="6.0776000000000003"/>
    <n v="1.82328"/>
    <x v="2"/>
  </r>
  <r>
    <s v="EMEA"/>
    <s v="EU-WEST"/>
    <s v="Pemex"/>
    <n v="1058"/>
    <s v="Energy"/>
    <s v="SMB"/>
    <s v="SaaS Connector Pack"/>
    <s v="A1JRA9SIWZ"/>
    <n v="8.9600000000000009"/>
    <n v="2"/>
    <n v="0"/>
    <n v="2.7776000000000001"/>
    <x v="41"/>
    <n v="6.1824000000000003"/>
    <n v="1.8547199999999999"/>
    <x v="2"/>
  </r>
  <r>
    <s v="EMEA"/>
    <s v="EU-WEST"/>
    <s v="Wells Fargo"/>
    <n v="1099"/>
    <s v="Finance"/>
    <s v="Strategic"/>
    <s v="Site Analytics"/>
    <s v="6ISJQN3YZM"/>
    <n v="579.95000000000005"/>
    <n v="5"/>
    <n v="0"/>
    <n v="168.18549999999999"/>
    <x v="9"/>
    <n v="411.7645"/>
    <n v="123.52934999999999"/>
    <x v="2"/>
  </r>
  <r>
    <s v="APJ"/>
    <s v="APAC"/>
    <s v="BNP Paribas"/>
    <n v="1065"/>
    <s v="Finance"/>
    <s v="Strategic"/>
    <s v="ContactMatcher"/>
    <s v="O1YJPN644L"/>
    <n v="7.92"/>
    <n v="4"/>
    <n v="0"/>
    <n v="3.5640000000000001"/>
    <x v="32"/>
    <n v="4.3559999999999999"/>
    <n v="1.3068"/>
    <x v="3"/>
  </r>
  <r>
    <s v="EMEA"/>
    <s v="NOR"/>
    <s v="Coca-Cola"/>
    <n v="1021"/>
    <s v="Consumer Products"/>
    <s v="SMB"/>
    <s v="Site Analytics"/>
    <s v="5EAT7M99KN"/>
    <n v="36.192"/>
    <n v="1"/>
    <n v="0.2"/>
    <n v="2.7143999999999999"/>
    <x v="5"/>
    <n v="33.477600000000002"/>
    <n v="10.043280000000001"/>
    <x v="0"/>
  </r>
  <r>
    <s v="EMEA"/>
    <s v="EU-WEST"/>
    <s v="AmerisourceBergen"/>
    <n v="1007"/>
    <s v="Healthcare"/>
    <s v="Enterprise"/>
    <s v="Marketing Suite - Gold"/>
    <s v="EKVQREVNNS"/>
    <n v="147.184"/>
    <n v="2"/>
    <n v="0.2"/>
    <n v="-29.436800000000002"/>
    <x v="15"/>
    <n v="176.6208"/>
    <n v="52.986240000000002"/>
    <x v="0"/>
  </r>
  <r>
    <s v="APJ"/>
    <s v="ANZ"/>
    <s v="ConocoPhillips"/>
    <n v="1024"/>
    <s v="Energy"/>
    <s v="SMB"/>
    <s v="FinanceHub"/>
    <s v="LOTH1M8675"/>
    <n v="408.42200000000003"/>
    <n v="2"/>
    <n v="0.3"/>
    <n v="-5.8346"/>
    <x v="38"/>
    <n v="414.25659999999999"/>
    <n v="124.27697999999999"/>
    <x v="2"/>
  </r>
  <r>
    <s v="EMEA"/>
    <s v="EU-WEST"/>
    <s v="Berkshire Hathaway"/>
    <n v="1012"/>
    <s v="Finance"/>
    <s v="Strategic"/>
    <s v="Data Smasher"/>
    <s v="J690RLWS1K"/>
    <n v="72"/>
    <n v="4"/>
    <n v="0"/>
    <n v="12.96"/>
    <x v="15"/>
    <n v="59.04"/>
    <n v="17.712"/>
    <x v="1"/>
  </r>
  <r>
    <s v="AMER"/>
    <s v="NAMER"/>
    <s v="Walt Disney"/>
    <n v="1097"/>
    <s v="Communications"/>
    <s v="Enterprise"/>
    <s v="ContactMatcher"/>
    <s v="RMLIVPDSY7"/>
    <n v="513.024"/>
    <n v="2"/>
    <n v="0.2"/>
    <n v="12.8256"/>
    <x v="28"/>
    <n v="500.19839999999999"/>
    <n v="150.05951999999999"/>
    <x v="3"/>
  </r>
  <r>
    <s v="EMEA"/>
    <s v="EU-WEST"/>
    <s v="Lowes"/>
    <n v="1060"/>
    <s v="Retail"/>
    <s v="SMB"/>
    <s v="Data Smasher"/>
    <s v="JU19W7079H"/>
    <n v="209.97"/>
    <n v="3"/>
    <n v="0"/>
    <n v="71.389799999999994"/>
    <x v="21"/>
    <n v="138.58019999999999"/>
    <n v="41.574059999999996"/>
    <x v="2"/>
  </r>
  <r>
    <s v="APJ"/>
    <s v="JAPN"/>
    <s v="Petrobras"/>
    <n v="1018"/>
    <s v="Energy"/>
    <s v="SMB"/>
    <s v="Support"/>
    <s v="SGNQHB8IUQ"/>
    <n v="10.368"/>
    <n v="2"/>
    <n v="0.2"/>
    <n v="3.6288"/>
    <x v="4"/>
    <n v="6.7392000000000003"/>
    <n v="2.02176"/>
    <x v="6"/>
  </r>
  <r>
    <s v="EMEA"/>
    <s v="UKIR"/>
    <s v="Huawei"/>
    <n v="1086"/>
    <s v="Tech"/>
    <s v="Enterprise"/>
    <s v="Marketing Suite - Gold"/>
    <s v="L4XUSPWU52"/>
    <n v="900.08"/>
    <n v="4"/>
    <n v="0"/>
    <n v="117.0104"/>
    <x v="5"/>
    <n v="783.06960000000004"/>
    <n v="234.92088000000001"/>
    <x v="2"/>
  </r>
  <r>
    <s v="APJ"/>
    <s v="JAPN"/>
    <s v="ConocoPhillips"/>
    <n v="1024"/>
    <s v="Energy"/>
    <s v="SMB"/>
    <s v="Site Analytics"/>
    <s v="4XKW6S0JNK"/>
    <n v="201.584"/>
    <n v="2"/>
    <n v="0.2"/>
    <n v="20.1584"/>
    <x v="3"/>
    <n v="181.4256"/>
    <n v="54.427680000000002"/>
    <x v="2"/>
  </r>
  <r>
    <s v="APJ"/>
    <s v="ANZ"/>
    <s v="Valero Energy"/>
    <n v="1093"/>
    <s v="Energy"/>
    <s v="Strategic"/>
    <s v="Marketing Suite"/>
    <s v="M8BDY7YI2K"/>
    <n v="825.17399999999998"/>
    <n v="9"/>
    <n v="0.3"/>
    <n v="-117.88200000000001"/>
    <x v="15"/>
    <n v="943.05600000000004"/>
    <n v="282.91680000000002"/>
    <x v="1"/>
  </r>
  <r>
    <s v="EMEA"/>
    <s v="EU-EAST"/>
    <s v="Johnson &amp; Johnson"/>
    <n v="1055"/>
    <s v="Healthcare"/>
    <s v="SMB"/>
    <s v="Data Smasher"/>
    <s v="O5QBNGWAUL"/>
    <n v="66.3"/>
    <n v="3"/>
    <n v="0"/>
    <n v="8.6189999999999998"/>
    <x v="5"/>
    <n v="57.680999999999997"/>
    <n v="17.304299999999998"/>
    <x v="2"/>
  </r>
  <r>
    <s v="EMEA"/>
    <s v="NOR"/>
    <s v="AmerisourceBergen"/>
    <n v="1007"/>
    <s v="Healthcare"/>
    <s v="SMB"/>
    <s v="Support"/>
    <s v="ZWI3Z3H66Q"/>
    <n v="30.815999999999999"/>
    <n v="9"/>
    <n v="0.2"/>
    <n v="9.6300000000000008"/>
    <x v="28"/>
    <n v="21.186"/>
    <n v="6.3557999999999995"/>
    <x v="0"/>
  </r>
  <r>
    <s v="APJ"/>
    <s v="ANZ"/>
    <s v="AmerisourceBergen"/>
    <n v="1007"/>
    <s v="Healthcare"/>
    <s v="Enterprise"/>
    <s v="ContactMatcher"/>
    <s v="YUNZQWF5L6"/>
    <n v="796.42499999999995"/>
    <n v="7"/>
    <n v="0.5"/>
    <n v="-525.64049999999997"/>
    <x v="40"/>
    <n v="1322.0654999999999"/>
    <n v="396.61964999999998"/>
    <x v="0"/>
  </r>
  <r>
    <s v="AMER"/>
    <s v="NAMER"/>
    <s v="Aetna"/>
    <n v="1002"/>
    <s v="Healthcare"/>
    <s v="Strategic"/>
    <s v="ContactMatcher"/>
    <s v="YQF0UXW1U3"/>
    <n v="12.832000000000001"/>
    <n v="2"/>
    <n v="0.2"/>
    <n v="4.3308"/>
    <x v="19"/>
    <n v="8.5012000000000008"/>
    <n v="2.55036"/>
    <x v="1"/>
  </r>
  <r>
    <s v="EMEA"/>
    <s v="EU-WEST"/>
    <s v="Walt Disney"/>
    <n v="1097"/>
    <s v="Communications"/>
    <s v="Strategic"/>
    <s v="Support"/>
    <s v="O52RHBMEEC"/>
    <n v="40.46"/>
    <n v="7"/>
    <n v="0"/>
    <n v="19.825399999999998"/>
    <x v="0"/>
    <n v="20.634599999999999"/>
    <n v="6.1903799999999993"/>
    <x v="3"/>
  </r>
  <r>
    <s v="AMER"/>
    <s v="NAMER"/>
    <s v="Siemens"/>
    <n v="1043"/>
    <s v="Manufacturing"/>
    <s v="Strategic"/>
    <s v="Data Smasher"/>
    <s v="B36EXGUM1A"/>
    <n v="116"/>
    <n v="8"/>
    <n v="0"/>
    <n v="29"/>
    <x v="21"/>
    <n v="87"/>
    <n v="26.099999999999998"/>
    <x v="2"/>
  </r>
  <r>
    <s v="APJ"/>
    <s v="JAPN"/>
    <s v="FedEx"/>
    <n v="1036"/>
    <s v="Transportation"/>
    <s v="SMB"/>
    <s v="Site Analytics"/>
    <s v="QKSVDLZ3F8"/>
    <n v="657.55200000000002"/>
    <n v="6"/>
    <n v="0.2"/>
    <n v="49.316400000000002"/>
    <x v="0"/>
    <n v="608.23559999999998"/>
    <n v="182.47067999999999"/>
    <x v="3"/>
  </r>
  <r>
    <s v="EMEA"/>
    <s v="EU-EAST"/>
    <s v="Philip Morris International"/>
    <n v="1075"/>
    <s v="Consumer Products"/>
    <s v="Enterprise"/>
    <s v="Data Smasher"/>
    <s v="VX30CHU7I7"/>
    <n v="599.97"/>
    <n v="3"/>
    <n v="0"/>
    <n v="257.9871"/>
    <x v="22"/>
    <n v="341.98289999999997"/>
    <n v="102.59486999999999"/>
    <x v="1"/>
  </r>
  <r>
    <s v="AMER"/>
    <s v="NAMER"/>
    <s v="Cigna"/>
    <n v="1038"/>
    <s v="Healthcare"/>
    <s v="SMB"/>
    <s v="Site Analytics"/>
    <s v="PG25J4ITXA"/>
    <n v="38.24"/>
    <n v="4"/>
    <n v="0.2"/>
    <n v="-9.56"/>
    <x v="1"/>
    <n v="47.8"/>
    <n v="14.339999999999998"/>
    <x v="3"/>
  </r>
  <r>
    <s v="EMEA"/>
    <s v="EU-WEST"/>
    <s v="Trafigura Group"/>
    <n v="1100"/>
    <s v="Finance"/>
    <s v="SMB"/>
    <s v="Data Smasher"/>
    <s v="7T34XPH2V1"/>
    <n v="87.168000000000006"/>
    <n v="3"/>
    <n v="0.2"/>
    <n v="10.896000000000001"/>
    <x v="11"/>
    <n v="76.272000000000006"/>
    <n v="22.881600000000002"/>
    <x v="1"/>
  </r>
  <r>
    <s v="APJ"/>
    <s v="IND"/>
    <s v="Sony"/>
    <n v="1028"/>
    <s v="Tech"/>
    <s v="Strategic"/>
    <s v="ChatBot Plugin"/>
    <s v="M5IDUKL184"/>
    <n v="21.4"/>
    <n v="5"/>
    <n v="0"/>
    <n v="6.2060000000000004"/>
    <x v="35"/>
    <n v="15.1939999999999"/>
    <n v="4.5581999999999701"/>
    <x v="3"/>
  </r>
  <r>
    <s v="EMEA"/>
    <s v="UKIR"/>
    <s v="Allianz"/>
    <n v="1080"/>
    <s v="Finance"/>
    <s v="Strategic"/>
    <s v="Support"/>
    <s v="4NH3EKHEGQ"/>
    <n v="54.9"/>
    <n v="5"/>
    <n v="0"/>
    <n v="15.372"/>
    <x v="35"/>
    <n v="39.527999999999999"/>
    <n v="11.8584"/>
    <x v="1"/>
  </r>
  <r>
    <s v="AMER"/>
    <s v="NAMER"/>
    <s v="Aetna"/>
    <n v="1002"/>
    <s v="Healthcare"/>
    <s v="SMB"/>
    <s v="Big Ol Database"/>
    <s v="48UEDI42ND"/>
    <n v="287.96800000000002"/>
    <n v="4"/>
    <n v="0.2"/>
    <n v="97.1892"/>
    <x v="41"/>
    <n v="190.77879999999999"/>
    <n v="57.233639999999994"/>
    <x v="1"/>
  </r>
  <r>
    <s v="EMEA"/>
    <s v="UKIR"/>
    <s v="Enel"/>
    <n v="1013"/>
    <s v="Energy"/>
    <s v="SMB"/>
    <s v="Marketing Suite - Gold"/>
    <s v="B4JLVUKPLV"/>
    <n v="40.74"/>
    <n v="3"/>
    <n v="0"/>
    <n v="0.40739999999999998"/>
    <x v="1"/>
    <n v="40.332599999999999"/>
    <n v="12.099779999999999"/>
    <x v="0"/>
  </r>
  <r>
    <s v="EMEA"/>
    <s v="UKIR"/>
    <s v="HonHai Precision Industry"/>
    <n v="1033"/>
    <s v="Tech"/>
    <s v="Strategic"/>
    <s v="Marketing Suite - Gold"/>
    <s v="7V4KIXM7Q4"/>
    <n v="83.25"/>
    <n v="3"/>
    <n v="0"/>
    <n v="14.984999999999999"/>
    <x v="8"/>
    <n v="68.265000000000001"/>
    <n v="20.479499999999998"/>
    <x v="1"/>
  </r>
  <r>
    <s v="AMER"/>
    <s v="LATAM"/>
    <s v="Wells Fargo"/>
    <n v="1099"/>
    <s v="Finance"/>
    <s v="SMB"/>
    <s v="SaaS Connector Pack"/>
    <s v="YBG6C2I1KP"/>
    <n v="5.3520000000000003"/>
    <n v="3"/>
    <n v="0.2"/>
    <n v="1.6055999999999999"/>
    <x v="21"/>
    <n v="3.7464"/>
    <n v="1.12392"/>
    <x v="2"/>
  </r>
  <r>
    <s v="APJ"/>
    <s v="JAPN"/>
    <s v="Anthem"/>
    <n v="1029"/>
    <s v="Healthcare"/>
    <s v="SMB"/>
    <s v="Support"/>
    <s v="CA71JMKXNR"/>
    <n v="28.672000000000001"/>
    <n v="8"/>
    <n v="0.2"/>
    <n v="10.393599999999999"/>
    <x v="22"/>
    <n v="18.278400000000001"/>
    <n v="5.4835200000000004"/>
    <x v="2"/>
  </r>
  <r>
    <s v="EMEA"/>
    <s v="UKIR"/>
    <s v="Kroger"/>
    <n v="1057"/>
    <s v="Retail"/>
    <s v="Enterprise"/>
    <s v="Marketing Suite - Gold"/>
    <s v="AG0K42AH8Y"/>
    <n v="105.98"/>
    <n v="7"/>
    <n v="0"/>
    <n v="4.2392000000000003"/>
    <x v="13"/>
    <n v="101.74079999999999"/>
    <n v="30.522239999999996"/>
    <x v="2"/>
  </r>
  <r>
    <s v="APJ"/>
    <s v="ANZ"/>
    <s v="Royal Dutch Shell"/>
    <n v="1031"/>
    <s v="Energy"/>
    <s v="Enterprise"/>
    <s v="Support"/>
    <s v="UNVBFYAA4A"/>
    <n v="45.527999999999999"/>
    <n v="3"/>
    <n v="0.2"/>
    <n v="15.934799999999999"/>
    <x v="17"/>
    <n v="29.5932"/>
    <n v="8.8779599999999999"/>
    <x v="2"/>
  </r>
  <r>
    <s v="EMEA"/>
    <s v="EU-WEST"/>
    <s v="CVS Health"/>
    <n v="1026"/>
    <s v="Retail"/>
    <s v="Strategic"/>
    <s v="ContactMatcher"/>
    <s v="Z4LP4BBO4J"/>
    <n v="7.476"/>
    <n v="1"/>
    <n v="0.7"/>
    <n v="-5.9808000000000003"/>
    <x v="23"/>
    <n v="13.456799999999999"/>
    <n v="4.0370399999999993"/>
    <x v="2"/>
  </r>
  <r>
    <s v="AMER"/>
    <s v="NAMER"/>
    <s v="Morgan Stanley"/>
    <n v="1068"/>
    <s v="Finance"/>
    <s v="SMB"/>
    <s v="Marketing Suite - Gold"/>
    <s v="0KGKWVD1DF"/>
    <n v="330.4"/>
    <n v="2"/>
    <n v="0"/>
    <n v="85.903999999999996"/>
    <x v="34"/>
    <n v="244.49599999999899"/>
    <n v="73.348799999999699"/>
    <x v="2"/>
  </r>
  <r>
    <s v="AMER"/>
    <s v="NAMER"/>
    <s v="Walmart"/>
    <n v="1096"/>
    <s v="Retail"/>
    <s v="SMB"/>
    <s v="Support"/>
    <s v="9Y5IYCNHPD"/>
    <n v="45.36"/>
    <n v="7"/>
    <n v="0"/>
    <n v="21.7728"/>
    <x v="22"/>
    <n v="23.587199999999999"/>
    <n v="7.0761599999999998"/>
    <x v="1"/>
  </r>
  <r>
    <s v="AMER"/>
    <s v="NAMER"/>
    <s v="Johnson &amp; Johnson"/>
    <n v="1055"/>
    <s v="Healthcare"/>
    <s v="SMB"/>
    <s v="ContactMatcher"/>
    <s v="6E59MDR2QP"/>
    <n v="21.792000000000002"/>
    <n v="4"/>
    <n v="0.2"/>
    <n v="7.6272000000000002"/>
    <x v="23"/>
    <n v="14.1648"/>
    <n v="4.2494399999999999"/>
    <x v="2"/>
  </r>
  <r>
    <s v="AMER"/>
    <s v="LATAM"/>
    <s v="Nestle"/>
    <n v="1089"/>
    <s v="Consumer Products"/>
    <s v="SMB"/>
    <s v="ChatBot Plugin"/>
    <s v="BYVNHEPE45"/>
    <n v="8.2560000000000002"/>
    <n v="4"/>
    <n v="0.2"/>
    <n v="0.61919999999999997"/>
    <x v="15"/>
    <n v="7.6368"/>
    <n v="2.2910399999999997"/>
    <x v="2"/>
  </r>
  <r>
    <s v="AMER"/>
    <s v="NAMER"/>
    <s v="Microsoft"/>
    <n v="1066"/>
    <s v="Tech"/>
    <s v="SMB"/>
    <s v="Support"/>
    <s v="ZOQ949660R"/>
    <n v="12.96"/>
    <n v="2"/>
    <n v="0"/>
    <n v="6.2207999999999997"/>
    <x v="16"/>
    <n v="6.7392000000000003"/>
    <n v="2.02176"/>
    <x v="4"/>
  </r>
  <r>
    <s v="EMEA"/>
    <s v="EU-WEST"/>
    <s v="Phillips 66"/>
    <n v="1056"/>
    <s v="Energy"/>
    <s v="Enterprise"/>
    <s v="ContactMatcher"/>
    <s v="4V0PFFN770"/>
    <n v="1577.94"/>
    <n v="3"/>
    <n v="0"/>
    <n v="757.41120000000001"/>
    <x v="15"/>
    <n v="820.52880000000005"/>
    <n v="246.15863999999999"/>
    <x v="1"/>
  </r>
  <r>
    <s v="APJ"/>
    <s v="JAPN"/>
    <s v="Volkswagen"/>
    <n v="1046"/>
    <s v="Manufacturing"/>
    <s v="Enterprise"/>
    <s v="SaaS Connector Pack"/>
    <s v="M68K9U5FYZ"/>
    <n v="15.007999999999999"/>
    <n v="4"/>
    <n v="0.6"/>
    <n v="-12.006399999999999"/>
    <x v="21"/>
    <n v="27.014399999999998"/>
    <n v="8.1043199999999995"/>
    <x v="0"/>
  </r>
  <r>
    <s v="AMER"/>
    <s v="NAMER"/>
    <s v="Microsoft"/>
    <n v="1066"/>
    <s v="Tech"/>
    <s v="Enterprise"/>
    <s v="Data Smasher"/>
    <s v="OMK8EWCU4I"/>
    <n v="59.98"/>
    <n v="2"/>
    <n v="0"/>
    <n v="26.391200000000001"/>
    <x v="10"/>
    <n v="33.5887999999999"/>
    <n v="10.076639999999969"/>
    <x v="4"/>
  </r>
  <r>
    <s v="APJ"/>
    <s v="JAPN"/>
    <s v="Fannie Mae"/>
    <n v="1035"/>
    <s v="Finance"/>
    <s v="Strategic"/>
    <s v="Support"/>
    <s v="3QU3JI8ZXP"/>
    <n v="5.1840000000000002"/>
    <n v="1"/>
    <n v="0.2"/>
    <n v="1.8144"/>
    <x v="27"/>
    <n v="3.3696000000000002"/>
    <n v="1.01088"/>
    <x v="3"/>
  </r>
  <r>
    <s v="EMEA"/>
    <s v="UKIR"/>
    <s v="Enel"/>
    <n v="1013"/>
    <s v="Energy"/>
    <s v="SMB"/>
    <s v="ChatBot Plugin"/>
    <s v="8GKE23O4L2"/>
    <n v="11.68"/>
    <n v="2"/>
    <n v="0"/>
    <n v="5.4896000000000003"/>
    <x v="43"/>
    <n v="6.1903999999999897"/>
    <n v="1.8571199999999968"/>
    <x v="0"/>
  </r>
  <r>
    <s v="EMEA"/>
    <s v="EU-WEST"/>
    <s v="Sprint Nextel"/>
    <n v="1081"/>
    <s v="Communications"/>
    <s v="SMB"/>
    <s v="Support"/>
    <s v="0RTR4FZXCE"/>
    <n v="14.496"/>
    <n v="3"/>
    <n v="0.2"/>
    <n v="4.8924000000000003"/>
    <x v="29"/>
    <n v="9.6036000000000001"/>
    <n v="2.8810799999999999"/>
    <x v="1"/>
  </r>
  <r>
    <s v="AMER"/>
    <s v="NAMER"/>
    <s v="AT&amp;T"/>
    <n v="1010"/>
    <s v="Communications"/>
    <s v="Enterprise"/>
    <s v="ContactMatcher"/>
    <s v="WD2YPW2WXW"/>
    <n v="4.7839999999999998"/>
    <n v="1"/>
    <n v="0.2"/>
    <n v="1.5548"/>
    <x v="1"/>
    <n v="3.2291999999999899"/>
    <n v="0.96875999999999696"/>
    <x v="1"/>
  </r>
  <r>
    <s v="EMEA"/>
    <s v="EU-EAST"/>
    <s v="News Corp."/>
    <n v="1071"/>
    <s v="Misc"/>
    <s v="SMB"/>
    <s v="Marketing Suite - Gold"/>
    <s v="B0FQO6FAXA"/>
    <n v="7.89"/>
    <n v="1"/>
    <n v="0"/>
    <n v="0.31559999999999999"/>
    <x v="16"/>
    <n v="7.5743999999999998"/>
    <n v="2.2723199999999997"/>
    <x v="3"/>
  </r>
  <r>
    <s v="AMER"/>
    <s v="LATAM"/>
    <s v="Trafigura Group"/>
    <n v="1100"/>
    <s v="Finance"/>
    <s v="SMB"/>
    <s v="Support"/>
    <s v="LZ0ESXU19M"/>
    <n v="104.85"/>
    <n v="1"/>
    <n v="0"/>
    <n v="50.328000000000003"/>
    <x v="13"/>
    <n v="54.521999999999899"/>
    <n v="16.356599999999968"/>
    <x v="1"/>
  </r>
  <r>
    <s v="AMER"/>
    <s v="LATAM"/>
    <s v="AT&amp;T"/>
    <n v="1010"/>
    <s v="Communications"/>
    <s v="Strategic"/>
    <s v="ChatBot Plugin"/>
    <s v="0RTM1K7T2J"/>
    <n v="3.9"/>
    <n v="2"/>
    <n v="0"/>
    <n v="1.5209999999999999"/>
    <x v="14"/>
    <n v="2.379"/>
    <n v="0.7137"/>
    <x v="1"/>
  </r>
  <r>
    <s v="AMER"/>
    <s v="NAMER"/>
    <s v="Costco Wholesale"/>
    <n v="1025"/>
    <s v="Retail"/>
    <s v="Strategic"/>
    <s v="ChatBot Plugin"/>
    <s v="OV3E2V82N5"/>
    <n v="5.96"/>
    <n v="2"/>
    <n v="0"/>
    <n v="1.6688000000000001"/>
    <x v="15"/>
    <n v="4.2911999999999999"/>
    <n v="1.2873599999999998"/>
    <x v="3"/>
  </r>
  <r>
    <s v="AMER"/>
    <s v="LATAM"/>
    <s v="Sprint Nextel"/>
    <n v="1081"/>
    <s v="Communications"/>
    <s v="Enterprise"/>
    <s v="Site Analytics"/>
    <s v="D61U7J4MSO"/>
    <n v="1169.694"/>
    <n v="3"/>
    <n v="0.4"/>
    <n v="-253.43369999999999"/>
    <x v="15"/>
    <n v="1423.1277"/>
    <n v="426.93831"/>
    <x v="1"/>
  </r>
  <r>
    <s v="EMEA"/>
    <s v="EU-EAST"/>
    <s v="Allstate"/>
    <n v="1003"/>
    <s v="Finance"/>
    <s v="SMB"/>
    <s v="Support"/>
    <s v="47JLOMT69Z"/>
    <n v="1665.62"/>
    <n v="2"/>
    <n v="0"/>
    <n v="33.312399999999997"/>
    <x v="22"/>
    <n v="1632.3075999999901"/>
    <n v="489.69227999999703"/>
    <x v="0"/>
  </r>
  <r>
    <s v="EMEA"/>
    <s v="UKIR"/>
    <s v="AT&amp;T"/>
    <n v="1010"/>
    <s v="Communications"/>
    <s v="Enterprise"/>
    <s v="ContactMatcher"/>
    <s v="6S1NW3C244"/>
    <n v="2.88"/>
    <n v="1"/>
    <n v="0"/>
    <n v="1.4112"/>
    <x v="23"/>
    <n v="1.4687999999999899"/>
    <n v="0.44063999999999698"/>
    <x v="1"/>
  </r>
  <r>
    <s v="APJ"/>
    <s v="JAPN"/>
    <s v="Microsoft"/>
    <n v="1066"/>
    <s v="Tech"/>
    <s v="SMB"/>
    <s v="Support"/>
    <s v="RG5KJX159Y"/>
    <n v="2.92"/>
    <n v="1"/>
    <n v="0.2"/>
    <n v="0.36499999999999999"/>
    <x v="20"/>
    <n v="2.5549999999999899"/>
    <n v="0.76649999999999696"/>
    <x v="4"/>
  </r>
  <r>
    <s v="EMEA"/>
    <s v="UKIR"/>
    <s v="Kroger"/>
    <n v="1057"/>
    <s v="Retail"/>
    <s v="SMB"/>
    <s v="Marketing Suite - Gold"/>
    <s v="Z7NIQV6ET6"/>
    <n v="465.18"/>
    <n v="3"/>
    <n v="0"/>
    <n v="120.9468"/>
    <x v="5"/>
    <n v="344.23320000000001"/>
    <n v="103.26996"/>
    <x v="2"/>
  </r>
  <r>
    <s v="AMER"/>
    <s v="LATAM"/>
    <s v="Siemens"/>
    <n v="1043"/>
    <s v="Manufacturing"/>
    <s v="Enterprise"/>
    <s v="ContactMatcher"/>
    <s v="6QS2WWNTOJ"/>
    <n v="22.428000000000001"/>
    <n v="3"/>
    <n v="0.7"/>
    <n v="-17.942399999999999"/>
    <x v="21"/>
    <n v="40.370399999999997"/>
    <n v="12.111119999999998"/>
    <x v="2"/>
  </r>
  <r>
    <s v="EMEA"/>
    <s v="EU-WEST"/>
    <s v="Walgreens"/>
    <n v="1095"/>
    <s v="Retail"/>
    <s v="Strategic"/>
    <s v="ChatBot Plugin"/>
    <s v="PQLJMI24JF"/>
    <n v="2.6240000000000001"/>
    <n v="1"/>
    <n v="0.2"/>
    <n v="0.4264"/>
    <x v="22"/>
    <n v="2.1976"/>
    <n v="0.65927999999999998"/>
    <x v="0"/>
  </r>
  <r>
    <s v="EMEA"/>
    <s v="EU-WEST"/>
    <s v="Sprint Nextel"/>
    <n v="1081"/>
    <s v="Communications"/>
    <s v="SMB"/>
    <s v="Support"/>
    <s v="9M1TAPEUYI"/>
    <n v="15.552"/>
    <n v="3"/>
    <n v="0.2"/>
    <n v="5.4432"/>
    <x v="30"/>
    <n v="10.108799999999899"/>
    <n v="3.0326399999999696"/>
    <x v="1"/>
  </r>
  <r>
    <s v="EMEA"/>
    <s v="EU-EAST"/>
    <s v="HSBC Holdings"/>
    <n v="1070"/>
    <s v="Finance"/>
    <s v="SMB"/>
    <s v="Data Smasher"/>
    <s v="2U3RY6KVHC"/>
    <n v="431.928"/>
    <n v="9"/>
    <n v="0.2"/>
    <n v="64.789199999999994"/>
    <x v="27"/>
    <n v="367.1388"/>
    <n v="110.14164"/>
    <x v="0"/>
  </r>
  <r>
    <s v="EMEA"/>
    <s v="EU-WEST"/>
    <s v="McKesson"/>
    <n v="1063"/>
    <s v="Consumer Products"/>
    <s v="SMB"/>
    <s v="Support"/>
    <s v="SYKO23AGVD"/>
    <n v="12.448"/>
    <n v="2"/>
    <n v="0.2"/>
    <n v="3.89"/>
    <x v="7"/>
    <n v="8.5579999999999998"/>
    <n v="2.5673999999999997"/>
    <x v="5"/>
  </r>
  <r>
    <s v="APJ"/>
    <s v="APAC"/>
    <s v="BMW"/>
    <n v="1039"/>
    <s v="Manufacturing"/>
    <s v="Enterprise"/>
    <s v="Support"/>
    <s v="HDTQO32J2A"/>
    <n v="277.39999999999998"/>
    <n v="5"/>
    <n v="0"/>
    <n v="133.15199999999999"/>
    <x v="43"/>
    <n v="144.24799999999999"/>
    <n v="43.274399999999993"/>
    <x v="2"/>
  </r>
  <r>
    <s v="EMEA"/>
    <s v="UKIR"/>
    <s v="Airbus"/>
    <n v="1030"/>
    <s v="Manufacturing"/>
    <s v="SMB"/>
    <s v="SaaS Connector Pack - Gold"/>
    <s v="W5BOU0MYD4"/>
    <n v="29.34"/>
    <n v="3"/>
    <n v="0"/>
    <n v="13.4964"/>
    <x v="17"/>
    <n v="15.8436"/>
    <n v="4.7530799999999997"/>
    <x v="2"/>
  </r>
  <r>
    <s v="EMEA"/>
    <s v="UKIR"/>
    <s v="UnitedHealth Group"/>
    <n v="1092"/>
    <s v="Healthcare"/>
    <s v="SMB"/>
    <s v="ContactMatcher"/>
    <s v="WRMJUM5OCW"/>
    <n v="139.44"/>
    <n v="3"/>
    <n v="0.2"/>
    <n v="47.061"/>
    <x v="30"/>
    <n v="92.378999999999905"/>
    <n v="27.713699999999971"/>
    <x v="0"/>
  </r>
  <r>
    <s v="AMER"/>
    <s v="LATAM"/>
    <s v="Walgreens"/>
    <n v="1095"/>
    <s v="Retail"/>
    <s v="Strategic"/>
    <s v="FinanceHub"/>
    <s v="N14NTDUUB7"/>
    <n v="6.9119999999999999"/>
    <n v="3"/>
    <n v="0.2"/>
    <n v="2.5055999999999998"/>
    <x v="41"/>
    <n v="4.4063999999999997"/>
    <n v="1.3219199999999998"/>
    <x v="0"/>
  </r>
  <r>
    <s v="APJ"/>
    <s v="JAPN"/>
    <s v="Ford Motor"/>
    <n v="1009"/>
    <s v="Manufacturing"/>
    <s v="Strategic"/>
    <s v="Data Smasher"/>
    <s v="Z6GFDGFOTU"/>
    <n v="58.415999999999997"/>
    <n v="2"/>
    <n v="0.2"/>
    <n v="16.794599999999999"/>
    <x v="0"/>
    <n v="41.621399999999902"/>
    <n v="12.486419999999971"/>
    <x v="1"/>
  </r>
  <r>
    <s v="EMEA"/>
    <s v="EU-WEST"/>
    <s v="Royal Dutch Shell"/>
    <n v="1031"/>
    <s v="Energy"/>
    <s v="Enterprise"/>
    <s v="Support"/>
    <s v="H4UMLQNKYT"/>
    <n v="16.448"/>
    <n v="2"/>
    <n v="0.2"/>
    <n v="5.5511999999999997"/>
    <x v="14"/>
    <n v="10.896800000000001"/>
    <n v="3.2690399999999999"/>
    <x v="2"/>
  </r>
  <r>
    <s v="APJ"/>
    <s v="JAPN"/>
    <s v="Tyson Foods"/>
    <n v="1088"/>
    <s v="Consumer Products"/>
    <s v="Strategic"/>
    <s v="ContactMatcher"/>
    <s v="6NPW5CLK99"/>
    <n v="718.11599999999999"/>
    <n v="6"/>
    <n v="0.3"/>
    <n v="-71.811599999999999"/>
    <x v="23"/>
    <n v="789.92759999999998"/>
    <n v="236.97827999999998"/>
    <x v="1"/>
  </r>
  <r>
    <s v="EMEA"/>
    <s v="EU-WEST"/>
    <s v="Honda Motor"/>
    <n v="1045"/>
    <s v="Manufacturing"/>
    <s v="SMB"/>
    <s v="ContactMatcher"/>
    <s v="YEFK7XRL6N"/>
    <n v="9.5549999999999997"/>
    <n v="5"/>
    <n v="0.7"/>
    <n v="-7.3254999999999999"/>
    <x v="21"/>
    <n v="16.880499999999898"/>
    <n v="5.0641499999999695"/>
    <x v="2"/>
  </r>
  <r>
    <s v="AMER"/>
    <s v="NAMER"/>
    <s v="Microsoft"/>
    <n v="1066"/>
    <s v="Tech"/>
    <s v="SMB"/>
    <s v="ContactMatcher"/>
    <s v="Z7WXVLTJ61"/>
    <n v="487.98399999999998"/>
    <n v="2"/>
    <n v="0.2"/>
    <n v="152.495"/>
    <x v="15"/>
    <n v="335.48899999999998"/>
    <n v="100.6467"/>
    <x v="4"/>
  </r>
  <r>
    <s v="EMEA"/>
    <s v="MEA"/>
    <s v="State Farm Insurance Cos."/>
    <n v="1082"/>
    <s v="Finance"/>
    <s v="Strategic"/>
    <s v="ChatBot Plugin"/>
    <s v="87POUAUE7Q"/>
    <n v="40.776000000000003"/>
    <n v="3"/>
    <n v="0.2"/>
    <n v="4.5872999999999999"/>
    <x v="21"/>
    <n v="36.188699999999997"/>
    <n v="10.856609999999998"/>
    <x v="8"/>
  </r>
  <r>
    <s v="EMEA"/>
    <s v="NOR"/>
    <s v="Mitsubishi"/>
    <n v="1050"/>
    <s v="Manufacturing"/>
    <s v="SMB"/>
    <s v="SaaS Connector Pack"/>
    <s v="7FQD8XSNGS"/>
    <n v="142.4"/>
    <n v="5"/>
    <n v="0"/>
    <n v="52.688000000000002"/>
    <x v="30"/>
    <n v="89.712000000000003"/>
    <n v="26.913599999999999"/>
    <x v="2"/>
  </r>
  <r>
    <s v="AMER"/>
    <s v="NAMER"/>
    <s v="Nestle"/>
    <n v="1089"/>
    <s v="Consumer Products"/>
    <s v="Enterprise"/>
    <s v="FinanceHub"/>
    <s v="MT85ONNRM1"/>
    <n v="681.40800000000002"/>
    <n v="12"/>
    <n v="0.2"/>
    <n v="42.588000000000001"/>
    <x v="24"/>
    <n v="638.82000000000005"/>
    <n v="191.64600000000002"/>
    <x v="2"/>
  </r>
  <r>
    <s v="AMER"/>
    <s v="NAMER"/>
    <s v="Morgan Stanley"/>
    <n v="1068"/>
    <s v="Finance"/>
    <s v="SMB"/>
    <s v="ContactMatcher"/>
    <s v="4L7LSN2J72"/>
    <n v="2060.7440000000001"/>
    <n v="7"/>
    <n v="0.2"/>
    <n v="643.98249999999996"/>
    <x v="9"/>
    <n v="1416.7615000000001"/>
    <n v="425.02845000000002"/>
    <x v="2"/>
  </r>
  <r>
    <s v="AMER"/>
    <s v="LATAM"/>
    <s v="Wells Fargo"/>
    <n v="1099"/>
    <s v="Finance"/>
    <s v="Strategic"/>
    <s v="OneView"/>
    <s v="F4YUL4RSF3"/>
    <n v="52.271999999999998"/>
    <n v="3"/>
    <n v="0.2"/>
    <n v="9.8010000000000002"/>
    <x v="23"/>
    <n v="42.470999999999997"/>
    <n v="12.741299999999999"/>
    <x v="2"/>
  </r>
  <r>
    <s v="AMER"/>
    <s v="NAMER"/>
    <s v="J.P. Morgan Chase &amp; Co."/>
    <n v="1054"/>
    <s v="Finance"/>
    <s v="Strategic"/>
    <s v="Marketing Suite - Gold"/>
    <s v="SR10TW3V1A"/>
    <n v="69.52"/>
    <n v="2"/>
    <n v="0"/>
    <n v="19.465599999999998"/>
    <x v="24"/>
    <n v="50.054400000000001"/>
    <n v="15.01632"/>
    <x v="5"/>
  </r>
  <r>
    <s v="AMER"/>
    <s v="LATAM"/>
    <s v="Mitsubishi"/>
    <n v="1050"/>
    <s v="Manufacturing"/>
    <s v="Enterprise"/>
    <s v="FinanceHub"/>
    <s v="VXLDA8CGUG"/>
    <n v="9.2159999999999993"/>
    <n v="4"/>
    <n v="0.2"/>
    <n v="3.3408000000000002"/>
    <x v="0"/>
    <n v="5.8751999999999898"/>
    <n v="1.7625599999999968"/>
    <x v="2"/>
  </r>
  <r>
    <s v="AMER"/>
    <s v="NAMER"/>
    <s v="Allstate"/>
    <n v="1003"/>
    <s v="Finance"/>
    <s v="SMB"/>
    <s v="ContactMatcher"/>
    <s v="CNIC0116E3"/>
    <n v="487.98399999999998"/>
    <n v="2"/>
    <n v="0.2"/>
    <n v="152.495"/>
    <x v="20"/>
    <n v="335.48899999999998"/>
    <n v="100.6467"/>
    <x v="0"/>
  </r>
  <r>
    <s v="AMER"/>
    <s v="NAMER"/>
    <s v="Intel"/>
    <n v="1051"/>
    <s v="Tech"/>
    <s v="Enterprise"/>
    <s v="Support"/>
    <s v="C6LLKCIV90"/>
    <n v="6.48"/>
    <n v="1"/>
    <n v="0"/>
    <n v="3.1751999999999998"/>
    <x v="39"/>
    <n v="3.3048000000000002"/>
    <n v="0.99143999999999999"/>
    <x v="1"/>
  </r>
  <r>
    <s v="EMEA"/>
    <s v="MEA"/>
    <s v="Safeway"/>
    <n v="1079"/>
    <s v="Retail"/>
    <s v="SMB"/>
    <s v="ContactMatcher"/>
    <s v="1G3ZUE1MF8"/>
    <n v="2.9460000000000002"/>
    <n v="2"/>
    <n v="0.7"/>
    <n v="-2.0621999999999998"/>
    <x v="6"/>
    <n v="5.0082000000000004"/>
    <n v="1.5024600000000001"/>
    <x v="5"/>
  </r>
  <r>
    <s v="AMER"/>
    <s v="LATAM"/>
    <s v="Coca-Cola"/>
    <n v="1021"/>
    <s v="Consumer Products"/>
    <s v="SMB"/>
    <s v="Data Smasher"/>
    <s v="GM8UZSPOYN"/>
    <n v="104.88"/>
    <n v="6"/>
    <n v="0"/>
    <n v="41.951999999999998"/>
    <x v="22"/>
    <n v="62.927999999999997"/>
    <n v="18.878399999999999"/>
    <x v="0"/>
  </r>
  <r>
    <s v="APJ"/>
    <s v="IND"/>
    <s v="Airbus"/>
    <n v="1030"/>
    <s v="Manufacturing"/>
    <s v="SMB"/>
    <s v="OneView"/>
    <s v="62XD8IADXZ"/>
    <n v="638.73"/>
    <n v="9"/>
    <n v="0"/>
    <n v="166.06979999999999"/>
    <x v="15"/>
    <n v="472.66019999999997"/>
    <n v="141.79805999999999"/>
    <x v="2"/>
  </r>
  <r>
    <s v="EMEA"/>
    <s v="EU-WEST"/>
    <s v="Allstate"/>
    <n v="1003"/>
    <s v="Finance"/>
    <s v="Strategic"/>
    <s v="Marketing Suite - Gold"/>
    <s v="4GUXY2AK87"/>
    <n v="113.568"/>
    <n v="2"/>
    <n v="0.2"/>
    <n v="-21.294"/>
    <x v="4"/>
    <n v="134.86199999999999"/>
    <n v="40.458599999999997"/>
    <x v="0"/>
  </r>
  <r>
    <s v="AMER"/>
    <s v="LATAM"/>
    <s v="Valero Energy"/>
    <n v="1093"/>
    <s v="Energy"/>
    <s v="Strategic"/>
    <s v="Data Smasher"/>
    <s v="EZVE23O94E"/>
    <n v="9.0960000000000001"/>
    <n v="1"/>
    <n v="0.2"/>
    <n v="1.7055"/>
    <x v="15"/>
    <n v="7.3905000000000003"/>
    <n v="2.2171500000000002"/>
    <x v="1"/>
  </r>
  <r>
    <s v="EMEA"/>
    <s v="EU-WEST"/>
    <s v="Sprint Nextel"/>
    <n v="1081"/>
    <s v="Communications"/>
    <s v="Strategic"/>
    <s v="SaaS Connector Pack - Gold"/>
    <s v="LYF8NNC85O"/>
    <n v="8.6880000000000006"/>
    <n v="3"/>
    <n v="0.2"/>
    <n v="2.9321999999999999"/>
    <x v="29"/>
    <n v="5.7557999999999998"/>
    <n v="1.7267399999999999"/>
    <x v="1"/>
  </r>
  <r>
    <s v="AMER"/>
    <s v="LATAM"/>
    <s v="China National Petroleum"/>
    <n v="1023"/>
    <s v="Energy"/>
    <s v="Strategic"/>
    <s v="Support"/>
    <s v="8W0Y2R6LAC"/>
    <n v="33.799999999999997"/>
    <n v="5"/>
    <n v="0.2"/>
    <n v="4.2249999999999996"/>
    <x v="16"/>
    <n v="29.5749999999999"/>
    <n v="8.8724999999999703"/>
    <x v="7"/>
  </r>
  <r>
    <s v="AMER"/>
    <s v="LATAM"/>
    <s v="Valero Energy"/>
    <n v="1093"/>
    <s v="Energy"/>
    <s v="Enterprise"/>
    <s v="Site Analytics"/>
    <s v="YE12SX3A01"/>
    <n v="377.97"/>
    <n v="3"/>
    <n v="0"/>
    <n v="94.492500000000007"/>
    <x v="1"/>
    <n v="283.47750000000002"/>
    <n v="85.04325"/>
    <x v="1"/>
  </r>
  <r>
    <s v="APJ"/>
    <s v="APAC"/>
    <s v="AT&amp;T"/>
    <n v="1010"/>
    <s v="Communications"/>
    <s v="Enterprise"/>
    <s v="Data Smasher"/>
    <s v="19MYANDAAO"/>
    <n v="258.89999999999998"/>
    <n v="10"/>
    <n v="0"/>
    <n v="93.203999999999994"/>
    <x v="10"/>
    <n v="165.695999999999"/>
    <n v="49.708799999999698"/>
    <x v="1"/>
  </r>
  <r>
    <s v="EMEA"/>
    <s v="EU-WEST"/>
    <s v="Aetna"/>
    <n v="1002"/>
    <s v="Healthcare"/>
    <s v="SMB"/>
    <s v="FinanceHub"/>
    <s v="P7XJ1I5ZZB"/>
    <n v="27.888000000000002"/>
    <n v="7"/>
    <n v="0.2"/>
    <n v="9.0635999999999992"/>
    <x v="20"/>
    <n v="18.824400000000001"/>
    <n v="5.6473199999999997"/>
    <x v="1"/>
  </r>
  <r>
    <s v="AMER"/>
    <s v="LATAM"/>
    <s v="Philip Morris International"/>
    <n v="1075"/>
    <s v="Consumer Products"/>
    <s v="Enterprise"/>
    <s v="SaaS Connector Pack - Gold"/>
    <s v="P4GQIZ94RZ"/>
    <n v="8.8719999999999999"/>
    <n v="1"/>
    <n v="0.2"/>
    <n v="3.2161"/>
    <x v="25"/>
    <n v="5.6558999999999999"/>
    <n v="1.6967699999999999"/>
    <x v="1"/>
  </r>
  <r>
    <s v="EMEA"/>
    <s v="EU-WEST"/>
    <s v="Panasonic"/>
    <n v="1091"/>
    <s v="Tech"/>
    <s v="SMB"/>
    <s v="FinanceHub"/>
    <s v="BDMG7G0CJL"/>
    <n v="127.372"/>
    <n v="2"/>
    <n v="0.3"/>
    <n v="-30.933199999999999"/>
    <x v="23"/>
    <n v="158.30520000000001"/>
    <n v="47.49156"/>
    <x v="0"/>
  </r>
  <r>
    <s v="AMER"/>
    <s v="NAMER"/>
    <s v="Bank of America Corp."/>
    <n v="1011"/>
    <s v="Finance"/>
    <s v="Strategic"/>
    <s v="SaaS Connector Pack"/>
    <s v="VDT89ZCCCE"/>
    <n v="44.46"/>
    <n v="2"/>
    <n v="0"/>
    <n v="14.671799999999999"/>
    <x v="14"/>
    <n v="29.7882"/>
    <n v="8.9364600000000003"/>
    <x v="6"/>
  </r>
  <r>
    <s v="APJ"/>
    <s v="APAC"/>
    <s v="Anthem"/>
    <n v="1029"/>
    <s v="Healthcare"/>
    <s v="SMB"/>
    <s v="Storage"/>
    <s v="NKFLQHRCF5"/>
    <n v="15.8"/>
    <n v="4"/>
    <n v="0"/>
    <n v="5.056"/>
    <x v="38"/>
    <n v="10.744"/>
    <n v="3.2231999999999998"/>
    <x v="2"/>
  </r>
  <r>
    <s v="AMER"/>
    <s v="NAMER"/>
    <s v="Honda Motor"/>
    <n v="1045"/>
    <s v="Manufacturing"/>
    <s v="SMB"/>
    <s v="ChatBot Plugin"/>
    <s v="SHNA8HQL59"/>
    <n v="9.84"/>
    <n v="3"/>
    <n v="0"/>
    <n v="3.2471999999999999"/>
    <x v="5"/>
    <n v="6.5928000000000004"/>
    <n v="1.97784"/>
    <x v="2"/>
  </r>
  <r>
    <s v="EMEA"/>
    <s v="EU-WEST"/>
    <s v="Coca-Cola"/>
    <n v="1021"/>
    <s v="Consumer Products"/>
    <s v="SMB"/>
    <s v="ContactMatcher"/>
    <s v="JHXTWEMCXE"/>
    <n v="2.694"/>
    <n v="2"/>
    <n v="0.7"/>
    <n v="-2.2450000000000001"/>
    <x v="35"/>
    <n v="4.9390000000000001"/>
    <n v="1.4817"/>
    <x v="0"/>
  </r>
  <r>
    <s v="AMER"/>
    <s v="LATAM"/>
    <s v="Verizon Communications"/>
    <n v="1094"/>
    <s v="Communications"/>
    <s v="SMB"/>
    <s v="Support"/>
    <s v="7T23XNV74X"/>
    <n v="25.344000000000001"/>
    <n v="6"/>
    <n v="0.2"/>
    <n v="7.92"/>
    <x v="27"/>
    <n v="17.423999999999999"/>
    <n v="5.2271999999999998"/>
    <x v="0"/>
  </r>
  <r>
    <s v="EMEA"/>
    <s v="EU-EAST"/>
    <s v="United Parcel Service"/>
    <n v="1090"/>
    <s v="Transportation"/>
    <s v="Strategic"/>
    <s v="Big Ol Database"/>
    <s v="2DM0ECX0IV"/>
    <n v="59.994"/>
    <n v="2"/>
    <n v="0.7"/>
    <n v="-45.995399999999997"/>
    <x v="2"/>
    <n v="105.98939999999899"/>
    <n v="31.796819999999698"/>
    <x v="0"/>
  </r>
  <r>
    <s v="EMEA"/>
    <s v="EU-WEST"/>
    <s v="Samsung Electronics"/>
    <n v="1015"/>
    <s v="Tech"/>
    <s v="Strategic"/>
    <s v="ContactMatcher"/>
    <s v="DNR2WM9JDF"/>
    <n v="232.96"/>
    <n v="7"/>
    <n v="0"/>
    <n v="116.48"/>
    <x v="32"/>
    <n v="116.48"/>
    <n v="34.944000000000003"/>
    <x v="1"/>
  </r>
  <r>
    <s v="AMER"/>
    <s v="NAMER"/>
    <s v="Samsung Electronics"/>
    <n v="1015"/>
    <s v="Tech"/>
    <s v="Enterprise"/>
    <s v="SaaS Connector Pack"/>
    <s v="2UZXK0H0VV"/>
    <n v="141.96"/>
    <n v="2"/>
    <n v="0"/>
    <n v="22.7136"/>
    <x v="6"/>
    <n v="119.24639999999999"/>
    <n v="35.773919999999997"/>
    <x v="1"/>
  </r>
  <r>
    <s v="AMER"/>
    <s v="LATAM"/>
    <s v="Sony"/>
    <n v="1028"/>
    <s v="Tech"/>
    <s v="Strategic"/>
    <s v="Marketing Suite - Gold"/>
    <s v="63R26H0H27"/>
    <n v="79.400000000000006"/>
    <n v="5"/>
    <n v="0.2"/>
    <n v="5.9550000000000001"/>
    <x v="30"/>
    <n v="73.444999999999993"/>
    <n v="22.033499999999997"/>
    <x v="3"/>
  </r>
  <r>
    <s v="EMEA"/>
    <s v="UKIR"/>
    <s v="FedEx"/>
    <n v="1036"/>
    <s v="Transportation"/>
    <s v="Enterprise"/>
    <s v="Data Smasher"/>
    <s v="MVNUQG9E15"/>
    <n v="163.96"/>
    <n v="4"/>
    <n v="0"/>
    <n v="70.502799999999993"/>
    <x v="23"/>
    <n v="93.4572"/>
    <n v="28.03716"/>
    <x v="3"/>
  </r>
  <r>
    <s v="EMEA"/>
    <s v="UKIR"/>
    <s v="Samsung Electronics"/>
    <n v="1015"/>
    <s v="Tech"/>
    <s v="Strategic"/>
    <s v="SaaS Connector Pack"/>
    <s v="4E32H1WVPE"/>
    <n v="37.93"/>
    <n v="1"/>
    <n v="0"/>
    <n v="6.8273999999999999"/>
    <x v="22"/>
    <n v="31.102599999999999"/>
    <n v="9.330779999999999"/>
    <x v="1"/>
  </r>
  <r>
    <s v="AMER"/>
    <s v="LATAM"/>
    <s v="Samsung Electronics"/>
    <n v="1015"/>
    <s v="Tech"/>
    <s v="Strategic"/>
    <s v="SaaS Connector Pack"/>
    <s v="F2HGERKNQT"/>
    <n v="15.167999999999999"/>
    <n v="2"/>
    <n v="0.2"/>
    <n v="3.7919999999999998"/>
    <x v="12"/>
    <n v="11.375999999999999"/>
    <n v="3.4127999999999998"/>
    <x v="1"/>
  </r>
  <r>
    <s v="EMEA"/>
    <s v="EU-WEST"/>
    <s v="Nestle"/>
    <n v="1089"/>
    <s v="Consumer Products"/>
    <s v="Strategic"/>
    <s v="ChatBot Plugin"/>
    <s v="RIYPEW4XCK"/>
    <n v="24.78"/>
    <n v="6"/>
    <n v="0"/>
    <n v="6.9383999999999997"/>
    <x v="40"/>
    <n v="17.8416"/>
    <n v="5.3524799999999999"/>
    <x v="2"/>
  </r>
  <r>
    <s v="APJ"/>
    <s v="JAPN"/>
    <s v="Itochu"/>
    <n v="1032"/>
    <s v="Finance"/>
    <s v="SMB"/>
    <s v="ChatBot Plugin"/>
    <s v="N33RQMMC9T"/>
    <n v="23.832000000000001"/>
    <n v="3"/>
    <n v="0.2"/>
    <n v="6.5537999999999998"/>
    <x v="42"/>
    <n v="17.278199999999998"/>
    <n v="5.1834599999999993"/>
    <x v="0"/>
  </r>
  <r>
    <s v="APJ"/>
    <s v="JAPN"/>
    <s v="American Express"/>
    <n v="1005"/>
    <s v="Finance"/>
    <s v="Strategic"/>
    <s v="SaaS Connector Pack"/>
    <s v="J82QEA502B"/>
    <n v="6.3680000000000003"/>
    <n v="2"/>
    <n v="0.6"/>
    <n v="-2.5472000000000001"/>
    <x v="7"/>
    <n v="8.9152000000000005"/>
    <n v="2.67456"/>
    <x v="1"/>
  </r>
  <r>
    <s v="AMER"/>
    <s v="NAMER"/>
    <s v="Caterpillar"/>
    <n v="1016"/>
    <s v="Manufacturing"/>
    <s v="Strategic"/>
    <s v="ContactMatcher"/>
    <s v="0TFK3KB54K"/>
    <n v="510.24"/>
    <n v="3"/>
    <n v="0.2"/>
    <n v="6.3780000000000001"/>
    <x v="13"/>
    <n v="503.86200000000002"/>
    <n v="151.15860000000001"/>
    <x v="1"/>
  </r>
  <r>
    <s v="AMER"/>
    <s v="NAMER"/>
    <s v="Enel"/>
    <n v="1013"/>
    <s v="Energy"/>
    <s v="SMB"/>
    <s v="Data Smasher"/>
    <s v="OG91H78D0F"/>
    <n v="11.54"/>
    <n v="1"/>
    <n v="0"/>
    <n v="3.4620000000000002"/>
    <x v="4"/>
    <n v="8.0779999999999994"/>
    <n v="2.4233999999999996"/>
    <x v="0"/>
  </r>
  <r>
    <s v="AMER"/>
    <s v="NAMER"/>
    <s v="Intel"/>
    <n v="1051"/>
    <s v="Tech"/>
    <s v="SMB"/>
    <s v="Support"/>
    <s v="AXCYZWUN5B"/>
    <n v="45.68"/>
    <n v="2"/>
    <n v="0"/>
    <n v="21.012799999999999"/>
    <x v="20"/>
    <n v="24.667200000000001"/>
    <n v="7.4001599999999996"/>
    <x v="1"/>
  </r>
  <r>
    <s v="AMER"/>
    <s v="LATAM"/>
    <s v="Siemens"/>
    <n v="1043"/>
    <s v="Manufacturing"/>
    <s v="Enterprise"/>
    <s v="Storage"/>
    <s v="75I560YRST"/>
    <n v="23.55"/>
    <n v="5"/>
    <n v="0"/>
    <n v="1.1775"/>
    <x v="24"/>
    <n v="22.372499999999999"/>
    <n v="6.7117499999999994"/>
    <x v="2"/>
  </r>
  <r>
    <s v="EMEA"/>
    <s v="NOR"/>
    <s v="Anthem"/>
    <n v="1029"/>
    <s v="Healthcare"/>
    <s v="SMB"/>
    <s v="Support"/>
    <s v="6AFHCJAFLC"/>
    <n v="5.04"/>
    <n v="2"/>
    <n v="0"/>
    <n v="0.1512"/>
    <x v="21"/>
    <n v="4.8887999999999998"/>
    <n v="1.4666399999999999"/>
    <x v="2"/>
  </r>
  <r>
    <s v="APJ"/>
    <s v="IND"/>
    <s v="Morgan Stanley"/>
    <n v="1068"/>
    <s v="Finance"/>
    <s v="Strategic"/>
    <s v="ChatBot Plugin"/>
    <s v="YBFQG02KH7"/>
    <n v="33.4"/>
    <n v="5"/>
    <n v="0"/>
    <n v="12.358000000000001"/>
    <x v="21"/>
    <n v="21.041999999999899"/>
    <n v="6.3125999999999696"/>
    <x v="2"/>
  </r>
  <r>
    <s v="EMEA"/>
    <s v="EU-EAST"/>
    <s v="Royal Dutch Shell"/>
    <n v="1031"/>
    <s v="Energy"/>
    <s v="Enterprise"/>
    <s v="SaaS Connector Pack"/>
    <s v="D4I575Z9Y4"/>
    <n v="18.920000000000002"/>
    <n v="4"/>
    <n v="0"/>
    <n v="7.3788"/>
    <x v="5"/>
    <n v="11.5412"/>
    <n v="3.4623599999999999"/>
    <x v="2"/>
  </r>
  <r>
    <s v="APJ"/>
    <s v="JAPN"/>
    <s v="Apple"/>
    <n v="1008"/>
    <s v="Tech"/>
    <s v="SMB"/>
    <s v="ChatBot Plugin"/>
    <s v="WYXLF3L2PB"/>
    <n v="35.712000000000003"/>
    <n v="8"/>
    <n v="0.2"/>
    <n v="2.2320000000000002"/>
    <x v="23"/>
    <n v="33.479999999999997"/>
    <n v="10.043999999999999"/>
    <x v="2"/>
  </r>
  <r>
    <s v="AMER"/>
    <s v="LATAM"/>
    <s v="Samsung Electronics"/>
    <n v="1015"/>
    <s v="Tech"/>
    <s v="Strategic"/>
    <s v="ContactMatcher"/>
    <s v="FQD5Z1CN3D"/>
    <n v="551.98500000000001"/>
    <n v="5"/>
    <n v="0.7"/>
    <n v="-459.98750000000001"/>
    <x v="20"/>
    <n v="1011.9725"/>
    <n v="303.59174999999999"/>
    <x v="1"/>
  </r>
  <r>
    <s v="APJ"/>
    <s v="ANZ"/>
    <s v="Chevron"/>
    <n v="1017"/>
    <s v="Energy"/>
    <s v="SMB"/>
    <s v="ChatBot Plugin"/>
    <s v="2LX8FJFZ18"/>
    <n v="7.056"/>
    <n v="3"/>
    <n v="0.2"/>
    <n v="2.2050000000000001"/>
    <x v="4"/>
    <n v="4.851"/>
    <n v="1.4553"/>
    <x v="0"/>
  </r>
  <r>
    <s v="EMEA"/>
    <s v="EU-EAST"/>
    <s v="State Farm Insurance Cos."/>
    <n v="1082"/>
    <s v="Finance"/>
    <s v="Strategic"/>
    <s v="OneView"/>
    <s v="VSS8NBA2ZG"/>
    <n v="18.72"/>
    <n v="2"/>
    <n v="0.2"/>
    <n v="3.51"/>
    <x v="5"/>
    <n v="15.2099999999999"/>
    <n v="4.5629999999999695"/>
    <x v="8"/>
  </r>
  <r>
    <s v="APJ"/>
    <s v="APAC"/>
    <s v="Caterpillar"/>
    <n v="1016"/>
    <s v="Manufacturing"/>
    <s v="SMB"/>
    <s v="Marketing Suite - Gold"/>
    <s v="3L9A0UQFXX"/>
    <n v="360.38"/>
    <n v="2"/>
    <n v="0"/>
    <n v="93.698800000000006"/>
    <x v="1"/>
    <n v="266.68119999999999"/>
    <n v="80.004359999999991"/>
    <x v="1"/>
  </r>
  <r>
    <s v="APJ"/>
    <s v="APAC"/>
    <s v="Phillips 66"/>
    <n v="1056"/>
    <s v="Energy"/>
    <s v="Strategic"/>
    <s v="Marketing Suite - Gold"/>
    <s v="0HS0B6P9M7"/>
    <n v="41.96"/>
    <n v="2"/>
    <n v="0"/>
    <n v="7.9724000000000004"/>
    <x v="11"/>
    <n v="33.9876"/>
    <n v="10.19628"/>
    <x v="1"/>
  </r>
  <r>
    <s v="EMEA"/>
    <s v="UKIR"/>
    <s v="Engie"/>
    <n v="1062"/>
    <s v="Energy"/>
    <s v="SMB"/>
    <s v="Support"/>
    <s v="VN4OIUFIQ3"/>
    <n v="26.38"/>
    <n v="1"/>
    <n v="0"/>
    <n v="12.1348"/>
    <x v="42"/>
    <n v="14.245199999999899"/>
    <n v="4.2735599999999696"/>
    <x v="2"/>
  </r>
  <r>
    <s v="APJ"/>
    <s v="APAC"/>
    <s v="Allianz"/>
    <n v="1080"/>
    <s v="Finance"/>
    <s v="SMB"/>
    <s v="Site Analytics"/>
    <s v="G3RMJ8O65Z"/>
    <n v="129.97999999999999"/>
    <n v="2"/>
    <n v="0"/>
    <n v="62.3904"/>
    <x v="17"/>
    <n v="67.589599999999905"/>
    <n v="20.27687999999997"/>
    <x v="1"/>
  </r>
  <r>
    <s v="AMER"/>
    <s v="LATAM"/>
    <s v="Cigna"/>
    <n v="1038"/>
    <s v="Healthcare"/>
    <s v="SMB"/>
    <s v="Site Analytics"/>
    <s v="C31B2AU6GB"/>
    <n v="10.9"/>
    <n v="1"/>
    <n v="0"/>
    <n v="3.052"/>
    <x v="5"/>
    <n v="7.8479999999999999"/>
    <n v="2.3544"/>
    <x v="3"/>
  </r>
  <r>
    <s v="EMEA"/>
    <s v="UKIR"/>
    <s v="ConocoPhillips"/>
    <n v="1024"/>
    <s v="Energy"/>
    <s v="SMB"/>
    <s v="SaaS Connector Pack - Gold"/>
    <s v="2FWASV55RP"/>
    <n v="16.52"/>
    <n v="4"/>
    <n v="0"/>
    <n v="7.5991999999999997"/>
    <x v="12"/>
    <n v="8.9207999999999998"/>
    <n v="2.67624"/>
    <x v="2"/>
  </r>
  <r>
    <s v="AMER"/>
    <s v="LATAM"/>
    <s v="AT&amp;T"/>
    <n v="1010"/>
    <s v="Communications"/>
    <s v="SMB"/>
    <s v="Storage"/>
    <s v="RJ8HAZF7SK"/>
    <n v="11.85"/>
    <n v="3"/>
    <n v="0"/>
    <n v="3.7919999999999998"/>
    <x v="18"/>
    <n v="8.0579999999999998"/>
    <n v="2.4173999999999998"/>
    <x v="1"/>
  </r>
  <r>
    <s v="EMEA"/>
    <s v="NOR"/>
    <s v="Sony"/>
    <n v="1028"/>
    <s v="Tech"/>
    <s v="SMB"/>
    <s v="Marketing Suite - Gold"/>
    <s v="A5CB1IZB6K"/>
    <n v="118.25"/>
    <n v="5"/>
    <n v="0"/>
    <n v="34.292499999999997"/>
    <x v="21"/>
    <n v="83.957499999999996"/>
    <n v="25.187249999999999"/>
    <x v="3"/>
  </r>
  <r>
    <s v="AMER"/>
    <s v="NAMER"/>
    <s v="AmerisourceBergen"/>
    <n v="1007"/>
    <s v="Healthcare"/>
    <s v="Strategic"/>
    <s v="SaaS Connector Pack"/>
    <s v="PDH4CHO4AF"/>
    <n v="198.46"/>
    <n v="2"/>
    <n v="0"/>
    <n v="99.23"/>
    <x v="43"/>
    <n v="99.23"/>
    <n v="29.768999999999998"/>
    <x v="0"/>
  </r>
  <r>
    <s v="APJ"/>
    <s v="JAPN"/>
    <s v="UnitedHealth Group"/>
    <n v="1092"/>
    <s v="Healthcare"/>
    <s v="Strategic"/>
    <s v="Support"/>
    <s v="HUOWNZ1FVF"/>
    <n v="42.783999999999999"/>
    <n v="7"/>
    <n v="0.2"/>
    <n v="15.5092"/>
    <x v="17"/>
    <n v="27.274799999999999"/>
    <n v="8.1824399999999997"/>
    <x v="0"/>
  </r>
  <r>
    <s v="AMER"/>
    <s v="LATAM"/>
    <s v="Walmart"/>
    <n v="1096"/>
    <s v="Retail"/>
    <s v="SMB"/>
    <s v="ChatBot Plugin"/>
    <s v="EFTINAZJ8T"/>
    <n v="111.104"/>
    <n v="7"/>
    <n v="0.2"/>
    <n v="8.3328000000000007"/>
    <x v="17"/>
    <n v="102.77119999999999"/>
    <n v="30.831359999999997"/>
    <x v="1"/>
  </r>
  <r>
    <s v="AMER"/>
    <s v="NAMER"/>
    <s v="Walgreens"/>
    <n v="1095"/>
    <s v="Retail"/>
    <s v="Strategic"/>
    <s v="ChatBot Plugin"/>
    <s v="D64W3GZ9FH"/>
    <n v="11.68"/>
    <n v="2"/>
    <n v="0"/>
    <n v="5.4896000000000003"/>
    <x v="11"/>
    <n v="6.1903999999999897"/>
    <n v="1.8571199999999968"/>
    <x v="0"/>
  </r>
  <r>
    <s v="APJ"/>
    <s v="APAC"/>
    <s v="Banco Santander"/>
    <n v="1101"/>
    <s v="Finance"/>
    <s v="SMB"/>
    <s v="Support"/>
    <s v="2TVWJQ3V5G"/>
    <n v="87.6"/>
    <n v="5"/>
    <n v="0"/>
    <n v="42.048000000000002"/>
    <x v="24"/>
    <n v="45.5519999999999"/>
    <n v="13.665599999999969"/>
    <x v="1"/>
  </r>
  <r>
    <s v="EMEA"/>
    <s v="EU"/>
    <s v="Allianz"/>
    <n v="1080"/>
    <s v="Finance"/>
    <s v="Strategic"/>
    <s v="Marketing Suite"/>
    <s v="6HNB9TPL4N"/>
    <n v="241.96"/>
    <n v="2"/>
    <n v="0"/>
    <n v="24.196000000000002"/>
    <x v="28"/>
    <n v="217.76400000000001"/>
    <n v="65.3292"/>
    <x v="1"/>
  </r>
  <r>
    <s v="APJ"/>
    <s v="ANZ"/>
    <s v="State Farm Insurance Cos."/>
    <n v="1082"/>
    <s v="Finance"/>
    <s v="SMB"/>
    <s v="ContactMatcher"/>
    <s v="1KALCZQTZZ"/>
    <n v="1.788"/>
    <n v="3"/>
    <n v="0.8"/>
    <n v="-3.0396000000000001"/>
    <x v="31"/>
    <n v="4.8276000000000003"/>
    <n v="1.44828"/>
    <x v="8"/>
  </r>
  <r>
    <s v="APJ"/>
    <s v="JAPN"/>
    <s v="Aetna"/>
    <n v="1002"/>
    <s v="Healthcare"/>
    <s v="Strategic"/>
    <s v="ContactMatcher"/>
    <s v="KP59WKGYZH"/>
    <n v="99.372"/>
    <n v="2"/>
    <n v="0.3"/>
    <n v="-1.4196"/>
    <x v="17"/>
    <n v="100.7916"/>
    <n v="30.237479999999998"/>
    <x v="1"/>
  </r>
  <r>
    <s v="APJ"/>
    <s v="JAPN"/>
    <s v="Volkswagen"/>
    <n v="1046"/>
    <s v="Manufacturing"/>
    <s v="Enterprise"/>
    <s v="Site Analytics"/>
    <s v="W2WUW7V9P5"/>
    <n v="119.96"/>
    <n v="5"/>
    <n v="0.2"/>
    <n v="11.996"/>
    <x v="14"/>
    <n v="107.964"/>
    <n v="32.389199999999995"/>
    <x v="0"/>
  </r>
  <r>
    <s v="EMEA"/>
    <s v="EU-WEST"/>
    <s v="Carrefour"/>
    <n v="1048"/>
    <s v="Retail"/>
    <s v="Strategic"/>
    <s v="FinanceHub"/>
    <s v="BMZH9ZCQ93"/>
    <n v="1013.832"/>
    <n v="9"/>
    <n v="0.2"/>
    <n v="101.3832"/>
    <x v="20"/>
    <n v="912.44880000000001"/>
    <n v="273.73464000000001"/>
    <x v="0"/>
  </r>
  <r>
    <s v="AMER"/>
    <s v="NAMER"/>
    <s v="Humana"/>
    <n v="1049"/>
    <s v="Healthcare"/>
    <s v="SMB"/>
    <s v="ContactMatcher"/>
    <s v="3H7QGJT25P"/>
    <n v="2003.52"/>
    <n v="6"/>
    <n v="0.2"/>
    <n v="-325.572"/>
    <x v="5"/>
    <n v="2329.0920000000001"/>
    <n v="698.72760000000005"/>
    <x v="5"/>
  </r>
  <r>
    <s v="EMEA"/>
    <s v="EU-WEST"/>
    <s v="American Express"/>
    <n v="1005"/>
    <s v="Finance"/>
    <s v="Strategic"/>
    <s v="Marketing Suite - Gold"/>
    <s v="CU0TTSG9CQ"/>
    <n v="82.367999999999995"/>
    <n v="2"/>
    <n v="0.2"/>
    <n v="-19.5624"/>
    <x v="35"/>
    <n v="101.930399999999"/>
    <n v="30.579119999999698"/>
    <x v="1"/>
  </r>
  <r>
    <s v="AMER"/>
    <s v="LATAM"/>
    <s v="FedEx"/>
    <n v="1036"/>
    <s v="Transportation"/>
    <s v="SMB"/>
    <s v="Data Smasher"/>
    <s v="3RLKYUY8LB"/>
    <n v="62.91"/>
    <n v="3"/>
    <n v="0"/>
    <n v="22.647600000000001"/>
    <x v="9"/>
    <n v="40.2624"/>
    <n v="12.078719999999999"/>
    <x v="3"/>
  </r>
  <r>
    <s v="EMEA"/>
    <s v="EU-WEST"/>
    <s v="Itochu"/>
    <n v="1032"/>
    <s v="Finance"/>
    <s v="SMB"/>
    <s v="Storage"/>
    <s v="E05MTHISOH"/>
    <n v="6.9119999999999999"/>
    <n v="3"/>
    <n v="0.2"/>
    <n v="2.3328000000000002"/>
    <x v="41"/>
    <n v="4.5792000000000002"/>
    <n v="1.3737600000000001"/>
    <x v="0"/>
  </r>
  <r>
    <s v="AMER"/>
    <s v="NAMER"/>
    <s v="Toyota Motor"/>
    <n v="1087"/>
    <s v="Manufacturing"/>
    <s v="Enterprise"/>
    <s v="SaaS Connector Pack"/>
    <s v="RB2PZIXNGM"/>
    <n v="665.88"/>
    <n v="6"/>
    <n v="0"/>
    <n v="106.5408"/>
    <x v="33"/>
    <n v="559.33920000000001"/>
    <n v="167.80176"/>
    <x v="6"/>
  </r>
  <r>
    <s v="EMEA"/>
    <s v="EU-WEST"/>
    <s v="Boeing"/>
    <n v="1014"/>
    <s v="Manufacturing"/>
    <s v="Enterprise"/>
    <s v="Site Analytics"/>
    <s v="AOI01KOU0R"/>
    <n v="71.975999999999999"/>
    <n v="3"/>
    <n v="0.2"/>
    <n v="8.9969999999999999"/>
    <x v="22"/>
    <n v="62.978999999999999"/>
    <n v="18.893699999999999"/>
    <x v="2"/>
  </r>
  <r>
    <s v="EMEA"/>
    <s v="UKIR"/>
    <s v="Bosch"/>
    <n v="1076"/>
    <s v="Tech"/>
    <s v="SMB"/>
    <s v="Support"/>
    <s v="KIZQXQKCC5"/>
    <n v="37.94"/>
    <n v="2"/>
    <n v="0"/>
    <n v="18.211200000000002"/>
    <x v="31"/>
    <n v="19.7287999999999"/>
    <n v="5.9186399999999697"/>
    <x v="2"/>
  </r>
  <r>
    <s v="APJ"/>
    <s v="APAC"/>
    <s v="Bank of America Corp."/>
    <n v="1011"/>
    <s v="Finance"/>
    <s v="Enterprise"/>
    <s v="Site Analytics"/>
    <s v="TC3SDAEVFX"/>
    <n v="273.95999999999998"/>
    <n v="2"/>
    <n v="0"/>
    <n v="10.958399999999999"/>
    <x v="7"/>
    <n v="263.0016"/>
    <n v="78.900480000000002"/>
    <x v="6"/>
  </r>
  <r>
    <s v="EMEA"/>
    <s v="EU-WEST"/>
    <s v="Humana"/>
    <n v="1049"/>
    <s v="Healthcare"/>
    <s v="SMB"/>
    <s v="Site Analytics"/>
    <s v="Z4WSKZZPZX"/>
    <n v="269.98200000000003"/>
    <n v="3"/>
    <n v="0.4"/>
    <n v="40.497300000000003"/>
    <x v="38"/>
    <n v="229.4847"/>
    <n v="68.845410000000001"/>
    <x v="5"/>
  </r>
  <r>
    <s v="EMEA"/>
    <s v="MEA"/>
    <s v="Engie"/>
    <n v="1062"/>
    <s v="Energy"/>
    <s v="SMB"/>
    <s v="Support"/>
    <s v="ZFWJ6C2I3D"/>
    <n v="8.9039999999999999"/>
    <n v="3"/>
    <n v="0.2"/>
    <n v="3.339"/>
    <x v="23"/>
    <n v="5.5649999999999897"/>
    <n v="1.6694999999999969"/>
    <x v="2"/>
  </r>
  <r>
    <s v="EMEA"/>
    <s v="EU-WEST"/>
    <s v="Philip Morris International"/>
    <n v="1075"/>
    <s v="Consumer Products"/>
    <s v="Enterprise"/>
    <s v="Data Smasher"/>
    <s v="ZQBTIA16RV"/>
    <n v="41.423999999999999"/>
    <n v="2"/>
    <n v="0.2"/>
    <n v="8.2848000000000006"/>
    <x v="43"/>
    <n v="33.139200000000002"/>
    <n v="9.9417600000000004"/>
    <x v="1"/>
  </r>
  <r>
    <s v="AMER"/>
    <s v="LATAM"/>
    <s v="Boeing"/>
    <n v="1014"/>
    <s v="Manufacturing"/>
    <s v="Enterprise"/>
    <s v="ContactMatcher"/>
    <s v="W6N4A52V9T"/>
    <n v="3.1320000000000001"/>
    <n v="2"/>
    <n v="0.7"/>
    <n v="-2.61"/>
    <x v="22"/>
    <n v="5.742"/>
    <n v="1.7225999999999999"/>
    <x v="2"/>
  </r>
  <r>
    <s v="AMER"/>
    <s v="NAMER"/>
    <s v="General Motors"/>
    <n v="1041"/>
    <s v="Manufacturing"/>
    <s v="Strategic"/>
    <s v="Marketing Suite - Gold"/>
    <s v="RWI53RAS5B"/>
    <n v="1085.42"/>
    <n v="7"/>
    <n v="0"/>
    <n v="282.20920000000001"/>
    <x v="0"/>
    <n v="803.21079999999995"/>
    <n v="240.96323999999998"/>
    <x v="1"/>
  </r>
  <r>
    <s v="APJ"/>
    <s v="JAPN"/>
    <s v="Allianz"/>
    <n v="1080"/>
    <s v="Finance"/>
    <s v="SMB"/>
    <s v="ChatBot Plugin"/>
    <s v="L9TOR8I48U"/>
    <n v="3.9119999999999999"/>
    <n v="1"/>
    <n v="0.2"/>
    <n v="1.0268999999999999"/>
    <x v="21"/>
    <n v="2.8851"/>
    <n v="0.86553000000000002"/>
    <x v="1"/>
  </r>
  <r>
    <s v="AMER"/>
    <s v="LATAM"/>
    <s v="Toyota Motor"/>
    <n v="1087"/>
    <s v="Manufacturing"/>
    <s v="Enterprise"/>
    <s v="Storage"/>
    <s v="KQL2JC5X72"/>
    <n v="29.05"/>
    <n v="5"/>
    <n v="0"/>
    <n v="9.0054999999999996"/>
    <x v="25"/>
    <n v="20.044499999999999"/>
    <n v="6.01335"/>
    <x v="6"/>
  </r>
  <r>
    <s v="AMER"/>
    <s v="NAMER"/>
    <s v="Apple"/>
    <n v="1008"/>
    <s v="Tech"/>
    <s v="Enterprise"/>
    <s v="ContactMatcher"/>
    <s v="8J2038D2YJ"/>
    <n v="180.96"/>
    <n v="6"/>
    <n v="0.2"/>
    <n v="67.86"/>
    <x v="39"/>
    <n v="113.1"/>
    <n v="33.93"/>
    <x v="2"/>
  </r>
  <r>
    <s v="EMEA"/>
    <s v="EU-WEST"/>
    <s v="Philip Morris International"/>
    <n v="1075"/>
    <s v="Consumer Products"/>
    <s v="Strategic"/>
    <s v="ContactMatcher"/>
    <s v="LJ5ZLJCCXJ"/>
    <n v="4.4189999999999996"/>
    <n v="3"/>
    <n v="0.7"/>
    <n v="-3.3879000000000001"/>
    <x v="36"/>
    <n v="7.8068999999999997"/>
    <n v="2.3420699999999997"/>
    <x v="1"/>
  </r>
  <r>
    <s v="EMEA"/>
    <s v="UKIR"/>
    <s v="Nestle"/>
    <n v="1089"/>
    <s v="Consumer Products"/>
    <s v="SMB"/>
    <s v="ChatBot Plugin"/>
    <s v="NX58O097DW"/>
    <n v="29.79"/>
    <n v="3"/>
    <n v="0"/>
    <n v="12.511799999999999"/>
    <x v="6"/>
    <n v="17.278199999999998"/>
    <n v="5.1834599999999993"/>
    <x v="2"/>
  </r>
  <r>
    <s v="AMER"/>
    <s v="NAMER"/>
    <s v="Kroger"/>
    <n v="1057"/>
    <s v="Retail"/>
    <s v="SMB"/>
    <s v="Marketing Suite - Gold"/>
    <s v="UIV6TGB9E5"/>
    <n v="57.23"/>
    <n v="1"/>
    <n v="0"/>
    <n v="14.307499999999999"/>
    <x v="46"/>
    <n v="42.922499999999999"/>
    <n v="12.876749999999999"/>
    <x v="2"/>
  </r>
  <r>
    <s v="EMEA"/>
    <s v="EU-WEST"/>
    <s v="Valero Energy"/>
    <n v="1093"/>
    <s v="Energy"/>
    <s v="SMB"/>
    <s v="Support"/>
    <s v="X1GZ2YYCIP"/>
    <n v="251.64"/>
    <n v="3"/>
    <n v="0.2"/>
    <n v="88.073999999999998"/>
    <x v="15"/>
    <n v="163.56599999999901"/>
    <n v="49.069799999999702"/>
    <x v="1"/>
  </r>
  <r>
    <s v="EMEA"/>
    <s v="NOR"/>
    <s v="Merck"/>
    <n v="1064"/>
    <s v="Healthcare"/>
    <s v="Strategic"/>
    <s v="ContactMatcher"/>
    <s v="5LQ01UO8KD"/>
    <n v="523.76400000000001"/>
    <n v="3"/>
    <n v="0.4"/>
    <n v="-192.04679999999999"/>
    <x v="23"/>
    <n v="715.81079999999997"/>
    <n v="214.74323999999999"/>
    <x v="6"/>
  </r>
  <r>
    <s v="EMEA"/>
    <s v="NOR"/>
    <s v="Itochu"/>
    <n v="1032"/>
    <s v="Finance"/>
    <s v="SMB"/>
    <s v="FinanceHub"/>
    <s v="LXNASVRI9Z"/>
    <n v="102.592"/>
    <n v="1"/>
    <n v="0.2"/>
    <n v="10.2592"/>
    <x v="32"/>
    <n v="92.332799999999907"/>
    <n v="27.69983999999997"/>
    <x v="0"/>
  </r>
  <r>
    <s v="EMEA"/>
    <s v="EU-WEST"/>
    <s v="Walt Disney"/>
    <n v="1097"/>
    <s v="Communications"/>
    <s v="Strategic"/>
    <s v="ChatBot Plugin"/>
    <s v="1KVBFZ7XH4"/>
    <n v="11.76"/>
    <n v="5"/>
    <n v="0.2"/>
    <n v="1.323"/>
    <x v="6"/>
    <n v="10.436999999999999"/>
    <n v="3.1310999999999996"/>
    <x v="3"/>
  </r>
  <r>
    <s v="EMEA"/>
    <s v="EU"/>
    <s v="Toyota Motor"/>
    <n v="1087"/>
    <s v="Manufacturing"/>
    <s v="SMB"/>
    <s v="FinanceHub"/>
    <s v="UF6VFBREPN"/>
    <n v="25.06"/>
    <n v="2"/>
    <n v="0"/>
    <n v="11.7782"/>
    <x v="42"/>
    <n v="13.281799999999899"/>
    <n v="3.9845399999999698"/>
    <x v="6"/>
  </r>
  <r>
    <s v="APJ"/>
    <s v="ANZ"/>
    <s v="Volkswagen"/>
    <n v="1046"/>
    <s v="Manufacturing"/>
    <s v="SMB"/>
    <s v="FinanceHub"/>
    <s v="72YFO17FQC"/>
    <n v="19.824000000000002"/>
    <n v="6"/>
    <n v="0.2"/>
    <n v="6.4428000000000001"/>
    <x v="6"/>
    <n v="13.3812"/>
    <n v="4.0143599999999999"/>
    <x v="0"/>
  </r>
  <r>
    <s v="EMEA"/>
    <s v="EU-WEST"/>
    <s v="Wells Fargo"/>
    <n v="1099"/>
    <s v="Finance"/>
    <s v="SMB"/>
    <s v="Site Analytics"/>
    <s v="OYEOL9KUK8"/>
    <n v="823.96"/>
    <n v="5"/>
    <n v="0.2"/>
    <n v="51.497500000000002"/>
    <x v="16"/>
    <n v="772.46249999999998"/>
    <n v="231.73874999999998"/>
    <x v="2"/>
  </r>
  <r>
    <s v="EMEA"/>
    <s v="EU-WEST"/>
    <s v="Sysco"/>
    <n v="1084"/>
    <s v="Consumer Products"/>
    <s v="SMB"/>
    <s v="ContactMatcher"/>
    <s v="LIXK5TBAIJ"/>
    <n v="801.96"/>
    <n v="2"/>
    <n v="0"/>
    <n v="200.49"/>
    <x v="11"/>
    <n v="601.47"/>
    <n v="180.441"/>
    <x v="0"/>
  </r>
  <r>
    <s v="EMEA"/>
    <s v="UKIR"/>
    <s v="Apple"/>
    <n v="1008"/>
    <s v="Tech"/>
    <s v="SMB"/>
    <s v="ContactMatcher"/>
    <s v="HYE58JFR6D"/>
    <n v="12.816000000000001"/>
    <n v="3"/>
    <n v="0.2"/>
    <n v="4.3254000000000001"/>
    <x v="13"/>
    <n v="8.4906000000000006"/>
    <n v="2.54718"/>
    <x v="2"/>
  </r>
  <r>
    <s v="EMEA"/>
    <s v="UKIR"/>
    <s v="General Electric"/>
    <n v="1040"/>
    <s v="Finance"/>
    <s v="SMB"/>
    <s v="Marketing Suite - Gold"/>
    <s v="OWOTK89OG6"/>
    <n v="991.2"/>
    <n v="6"/>
    <n v="0"/>
    <n v="257.71199999999999"/>
    <x v="11"/>
    <n v="733.48800000000006"/>
    <n v="220.04640000000001"/>
    <x v="0"/>
  </r>
  <r>
    <s v="APJ"/>
    <s v="JAPN"/>
    <s v="Daimler"/>
    <n v="1052"/>
    <s v="Transportation"/>
    <s v="Strategic"/>
    <s v="Marketing Suite - Gold"/>
    <s v="9WZUE9FIS3"/>
    <n v="107.44"/>
    <n v="10"/>
    <n v="0.2"/>
    <n v="10.744"/>
    <x v="18"/>
    <n v="96.695999999999998"/>
    <n v="29.008799999999997"/>
    <x v="3"/>
  </r>
  <r>
    <s v="AMER"/>
    <s v="LATAM"/>
    <s v="Abbott Laboratories"/>
    <n v="1001"/>
    <s v="Healthcare"/>
    <s v="Strategic"/>
    <s v="FinanceHub"/>
    <s v="HML7Y625QV"/>
    <n v="1458.65"/>
    <n v="5"/>
    <n v="0"/>
    <n v="423.00850000000003"/>
    <x v="24"/>
    <n v="1035.6415"/>
    <n v="310.69244999999995"/>
    <x v="3"/>
  </r>
  <r>
    <s v="APJ"/>
    <s v="APAC"/>
    <s v="ConocoPhillips"/>
    <n v="1024"/>
    <s v="Energy"/>
    <s v="SMB"/>
    <s v="SaaS Connector Pack"/>
    <s v="EYQQN8EEJ1"/>
    <n v="76.14"/>
    <n v="3"/>
    <n v="0"/>
    <n v="26.649000000000001"/>
    <x v="6"/>
    <n v="49.491"/>
    <n v="14.847299999999999"/>
    <x v="2"/>
  </r>
  <r>
    <s v="AMER"/>
    <s v="LATAM"/>
    <s v="BNP Paribas"/>
    <n v="1065"/>
    <s v="Finance"/>
    <s v="Strategic"/>
    <s v="Site Analytics"/>
    <s v="MOA9FX93CM"/>
    <n v="1049.97"/>
    <n v="5"/>
    <n v="0.4"/>
    <n v="-209.994"/>
    <x v="7"/>
    <n v="1259.9639999999999"/>
    <n v="377.98919999999998"/>
    <x v="3"/>
  </r>
  <r>
    <s v="AMER"/>
    <s v="LATAM"/>
    <s v="Carrefour"/>
    <n v="1048"/>
    <s v="Retail"/>
    <s v="Strategic"/>
    <s v="Storage"/>
    <s v="0O2MCUTMFW"/>
    <n v="2.3679999999999999"/>
    <n v="2"/>
    <n v="0.2"/>
    <n v="0.82879999999999998"/>
    <x v="41"/>
    <n v="1.5391999999999999"/>
    <n v="0.46175999999999995"/>
    <x v="0"/>
  </r>
  <r>
    <s v="EMEA"/>
    <s v="EU-EAST"/>
    <s v="Mondelez International"/>
    <n v="1067"/>
    <s v="Consumer Products"/>
    <s v="SMB"/>
    <s v="Site Analytics"/>
    <s v="JFJHMSEUAI"/>
    <n v="911.98400000000004"/>
    <n v="2"/>
    <n v="0.2"/>
    <n v="113.998"/>
    <x v="39"/>
    <n v="797.98599999999999"/>
    <n v="239.39579999999998"/>
    <x v="0"/>
  </r>
  <r>
    <s v="EMEA"/>
    <s v="MEA"/>
    <s v="Tyson Foods"/>
    <n v="1088"/>
    <s v="Consumer Products"/>
    <s v="Strategic"/>
    <s v="FinanceHub"/>
    <s v="86PWG9BHRV"/>
    <n v="170.352"/>
    <n v="3"/>
    <n v="0.2"/>
    <n v="10.647"/>
    <x v="3"/>
    <n v="159.70500000000001"/>
    <n v="47.911500000000004"/>
    <x v="1"/>
  </r>
  <r>
    <s v="AMER"/>
    <s v="NAMER"/>
    <s v="Phillips 66"/>
    <n v="1056"/>
    <s v="Energy"/>
    <s v="Strategic"/>
    <s v="ContactMatcher"/>
    <s v="5GXCZUHVYL"/>
    <n v="7.1840000000000002"/>
    <n v="2"/>
    <n v="0.2"/>
    <n v="2.2450000000000001"/>
    <x v="18"/>
    <n v="4.9390000000000001"/>
    <n v="1.4817"/>
    <x v="1"/>
  </r>
  <r>
    <s v="AMER"/>
    <s v="LATAM"/>
    <s v="State Farm Insurance Cos."/>
    <n v="1082"/>
    <s v="Finance"/>
    <s v="Enterprise"/>
    <s v="Marketing Suite - Gold"/>
    <s v="QJJVN2T4RA"/>
    <n v="501.81"/>
    <n v="3"/>
    <n v="0"/>
    <n v="0"/>
    <x v="23"/>
    <n v="501.81"/>
    <n v="150.54300000000001"/>
    <x v="8"/>
  </r>
  <r>
    <s v="EMEA"/>
    <s v="MEA"/>
    <s v="Oracle"/>
    <n v="1072"/>
    <s v="Tech"/>
    <s v="SMB"/>
    <s v="ContactMatcher"/>
    <s v="AIF8YIU6RY"/>
    <n v="691.96"/>
    <n v="4"/>
    <n v="0"/>
    <n v="318.30160000000001"/>
    <x v="15"/>
    <n v="373.65839999999997"/>
    <n v="112.09751999999999"/>
    <x v="6"/>
  </r>
  <r>
    <s v="EMEA"/>
    <s v="EU-WEST"/>
    <s v="Toyota Motor"/>
    <n v="1087"/>
    <s v="Manufacturing"/>
    <s v="Strategic"/>
    <s v="Support"/>
    <s v="QB9155L91C"/>
    <n v="85.96"/>
    <n v="7"/>
    <n v="0"/>
    <n v="40.401200000000003"/>
    <x v="14"/>
    <n v="45.558799999999898"/>
    <n v="13.667639999999968"/>
    <x v="6"/>
  </r>
  <r>
    <s v="APJ"/>
    <s v="APAC"/>
    <s v="Sony"/>
    <n v="1028"/>
    <s v="Tech"/>
    <s v="Enterprise"/>
    <s v="SaaS Connector Pack"/>
    <s v="VKNN31ONKK"/>
    <n v="85.3"/>
    <n v="2"/>
    <n v="0"/>
    <n v="14.500999999999999"/>
    <x v="11"/>
    <n v="70.798999999999893"/>
    <n v="21.239699999999967"/>
    <x v="3"/>
  </r>
  <r>
    <s v="APJ"/>
    <s v="ANZ"/>
    <s v="Microsoft"/>
    <n v="1066"/>
    <s v="Tech"/>
    <s v="SMB"/>
    <s v="ContactMatcher"/>
    <s v="Y4V9AH8LL5"/>
    <n v="33.567999999999998"/>
    <n v="8"/>
    <n v="0.8"/>
    <n v="-53.708799999999997"/>
    <x v="23"/>
    <n v="87.276799999999994"/>
    <n v="26.183039999999998"/>
    <x v="4"/>
  </r>
  <r>
    <s v="AMER"/>
    <s v="NAMER"/>
    <s v="General Motors"/>
    <n v="1041"/>
    <s v="Manufacturing"/>
    <s v="Enterprise"/>
    <s v="SaaS Connector Pack"/>
    <s v="C402VVI71R"/>
    <n v="4.95"/>
    <n v="1"/>
    <n v="0"/>
    <n v="2.1779999999999999"/>
    <x v="27"/>
    <n v="2.7719999999999998"/>
    <n v="0.83159999999999989"/>
    <x v="1"/>
  </r>
  <r>
    <s v="APJ"/>
    <s v="JAPN"/>
    <s v="China National Petroleum"/>
    <n v="1023"/>
    <s v="Energy"/>
    <s v="SMB"/>
    <s v="ContactMatcher"/>
    <s v="1WHVJ4FOSR"/>
    <n v="3.5640000000000001"/>
    <n v="3"/>
    <n v="0.8"/>
    <n v="-6.2370000000000001"/>
    <x v="13"/>
    <n v="9.8010000000000002"/>
    <n v="2.9403000000000001"/>
    <x v="7"/>
  </r>
  <r>
    <s v="EMEA"/>
    <s v="EU-EAST"/>
    <s v="Bank of America Corp."/>
    <n v="1011"/>
    <s v="Finance"/>
    <s v="SMB"/>
    <s v="Data Smasher"/>
    <s v="TWEKIV8JT8"/>
    <n v="447.94400000000002"/>
    <n v="7"/>
    <n v="0.2"/>
    <n v="89.588800000000006"/>
    <x v="20"/>
    <n v="358.35520000000002"/>
    <n v="107.50656000000001"/>
    <x v="6"/>
  </r>
  <r>
    <s v="APJ"/>
    <s v="ANZ"/>
    <s v="Huawei"/>
    <n v="1086"/>
    <s v="Tech"/>
    <s v="Enterprise"/>
    <s v="ContactMatcher"/>
    <s v="RYLOAXA7VK"/>
    <n v="480.96"/>
    <n v="3"/>
    <n v="0.5"/>
    <n v="-269.33760000000001"/>
    <x v="31"/>
    <n v="750.29759999999999"/>
    <n v="225.08928"/>
    <x v="2"/>
  </r>
  <r>
    <s v="EMEA"/>
    <s v="UKIR"/>
    <s v="Itochu"/>
    <n v="1032"/>
    <s v="Finance"/>
    <s v="SMB"/>
    <s v="ContactMatcher"/>
    <s v="ADTZ1Z6JWO"/>
    <n v="40.176000000000002"/>
    <n v="3"/>
    <n v="0.2"/>
    <n v="14.563800000000001"/>
    <x v="8"/>
    <n v="25.612200000000001"/>
    <n v="7.6836599999999997"/>
    <x v="0"/>
  </r>
  <r>
    <s v="AMER"/>
    <s v="NAMER"/>
    <s v="Oracle"/>
    <n v="1072"/>
    <s v="Tech"/>
    <s v="SMB"/>
    <s v="ChatBot Plugin"/>
    <s v="9MBIP79VI1"/>
    <n v="10.64"/>
    <n v="4"/>
    <n v="0"/>
    <n v="2.7664"/>
    <x v="13"/>
    <n v="7.8735999999999997"/>
    <n v="2.3620799999999997"/>
    <x v="6"/>
  </r>
  <r>
    <s v="APJ"/>
    <s v="ANZ"/>
    <s v="CVS Health"/>
    <n v="1026"/>
    <s v="Retail"/>
    <s v="SMB"/>
    <s v="SaaS Connector Pack"/>
    <s v="PKUG3JIAJP"/>
    <n v="151.96"/>
    <n v="5"/>
    <n v="0.6"/>
    <n v="-182.352"/>
    <x v="6"/>
    <n v="334.31200000000001"/>
    <n v="100.2936"/>
    <x v="2"/>
  </r>
  <r>
    <s v="AMER"/>
    <s v="NAMER"/>
    <s v="Amazon"/>
    <n v="1004"/>
    <s v="Tech"/>
    <s v="SMB"/>
    <s v="Data Smasher"/>
    <s v="E2M3L9TCBO"/>
    <n v="238"/>
    <n v="2"/>
    <n v="0"/>
    <n v="38.08"/>
    <x v="39"/>
    <n v="199.92"/>
    <n v="59.975999999999992"/>
    <x v="2"/>
  </r>
  <r>
    <s v="APJ"/>
    <s v="IND"/>
    <s v="Comcast"/>
    <n v="1022"/>
    <s v="Communications"/>
    <s v="SMB"/>
    <s v="Data Smasher"/>
    <s v="80ECFQL1N3"/>
    <n v="155.34"/>
    <n v="6"/>
    <n v="0"/>
    <n v="55.922400000000003"/>
    <x v="4"/>
    <n v="99.417599999999993"/>
    <n v="29.825279999999996"/>
    <x v="1"/>
  </r>
  <r>
    <s v="AMER"/>
    <s v="NAMER"/>
    <s v="Ford Motor"/>
    <n v="1009"/>
    <s v="Manufacturing"/>
    <s v="SMB"/>
    <s v="Data Smasher"/>
    <s v="ERKYN6ZNPT"/>
    <n v="148.32"/>
    <n v="9"/>
    <n v="0"/>
    <n v="63.7776"/>
    <x v="2"/>
    <n v="84.542399999999901"/>
    <n v="25.362719999999971"/>
    <x v="1"/>
  </r>
  <r>
    <s v="EMEA"/>
    <s v="MEA"/>
    <s v="China National Petroleum"/>
    <n v="1023"/>
    <s v="Energy"/>
    <s v="SMB"/>
    <s v="SaaS Connector Pack - Gold"/>
    <s v="P4L9EI0V3X"/>
    <n v="23.472000000000001"/>
    <n v="3"/>
    <n v="0.2"/>
    <n v="7.6284000000000001"/>
    <x v="21"/>
    <n v="15.8436"/>
    <n v="4.7530799999999997"/>
    <x v="7"/>
  </r>
  <r>
    <s v="EMEA"/>
    <s v="EU-WEST"/>
    <s v="Prudential Financial"/>
    <n v="1078"/>
    <s v="Finance"/>
    <s v="SMB"/>
    <s v="ContactMatcher"/>
    <s v="V4SC9MLP1X"/>
    <n v="38.19"/>
    <n v="5"/>
    <n v="0.7"/>
    <n v="-26.733000000000001"/>
    <x v="32"/>
    <n v="64.923000000000002"/>
    <n v="19.476900000000001"/>
    <x v="2"/>
  </r>
  <r>
    <s v="APJ"/>
    <s v="ANZ"/>
    <s v="Daimler"/>
    <n v="1052"/>
    <s v="Transportation"/>
    <s v="Strategic"/>
    <s v="Marketing Suite - Gold"/>
    <s v="VIKT1717HT"/>
    <n v="49.631999999999998"/>
    <n v="4"/>
    <n v="0.2"/>
    <n v="3.7223999999999999"/>
    <x v="41"/>
    <n v="45.909599999999998"/>
    <n v="13.772879999999999"/>
    <x v="3"/>
  </r>
  <r>
    <s v="AMER"/>
    <s v="LATAM"/>
    <s v="Humana"/>
    <n v="1049"/>
    <s v="Healthcare"/>
    <s v="SMB"/>
    <s v="Support"/>
    <s v="V9736P3T00"/>
    <n v="9.5679999999999996"/>
    <n v="2"/>
    <n v="0.2"/>
    <n v="2.99"/>
    <x v="40"/>
    <n v="6.5779999999999896"/>
    <n v="1.9733999999999967"/>
    <x v="5"/>
  </r>
  <r>
    <s v="EMEA"/>
    <s v="MEA"/>
    <s v="Engie"/>
    <n v="1062"/>
    <s v="Energy"/>
    <s v="Strategic"/>
    <s v="ChatBot Plugin"/>
    <s v="TAUAHDPY10"/>
    <n v="4.3680000000000003"/>
    <n v="3"/>
    <n v="0.2"/>
    <n v="0.38219999999999998"/>
    <x v="39"/>
    <n v="3.9857999999999998"/>
    <n v="1.1957399999999998"/>
    <x v="2"/>
  </r>
  <r>
    <s v="APJ"/>
    <s v="ANZ"/>
    <s v="Airbus"/>
    <n v="1030"/>
    <s v="Manufacturing"/>
    <s v="SMB"/>
    <s v="ContactMatcher"/>
    <s v="WNXDQHRTQ0"/>
    <n v="12.128"/>
    <n v="4"/>
    <n v="0.8"/>
    <n v="-20.617599999999999"/>
    <x v="44"/>
    <n v="32.745599999999897"/>
    <n v="9.8236799999999693"/>
    <x v="2"/>
  </r>
  <r>
    <s v="APJ"/>
    <s v="IND"/>
    <s v="Goldman Sachs Group"/>
    <n v="1042"/>
    <s v="Finance"/>
    <s v="SMB"/>
    <s v="Site Analytics"/>
    <s v="FTKUVC577A"/>
    <n v="134.85"/>
    <n v="3"/>
    <n v="0"/>
    <n v="37.758000000000003"/>
    <x v="17"/>
    <n v="97.091999999999899"/>
    <n v="29.127599999999969"/>
    <x v="2"/>
  </r>
  <r>
    <s v="EMEA"/>
    <s v="NOR"/>
    <s v="Philip Morris International"/>
    <n v="1075"/>
    <s v="Consumer Products"/>
    <s v="SMB"/>
    <s v="ChatBot Plugin"/>
    <s v="W8HMAI44TO"/>
    <n v="8.56"/>
    <n v="2"/>
    <n v="0"/>
    <n v="2.6536"/>
    <x v="3"/>
    <n v="5.9063999999999997"/>
    <n v="1.7719199999999999"/>
    <x v="1"/>
  </r>
  <r>
    <s v="AMER"/>
    <s v="NAMER"/>
    <s v="AT&amp;T"/>
    <n v="1010"/>
    <s v="Communications"/>
    <s v="Strategic"/>
    <s v="Data Smasher"/>
    <s v="TEP825OMRX"/>
    <n v="659.9"/>
    <n v="2"/>
    <n v="0"/>
    <n v="217.767"/>
    <x v="0"/>
    <n v="442.13299999999998"/>
    <n v="132.63989999999998"/>
    <x v="1"/>
  </r>
  <r>
    <s v="APJ"/>
    <s v="JAPN"/>
    <s v="Ford Motor"/>
    <n v="1009"/>
    <s v="Manufacturing"/>
    <s v="SMB"/>
    <s v="Data Smasher"/>
    <s v="WD74CLXUTT"/>
    <n v="279.94400000000002"/>
    <n v="7"/>
    <n v="0.2"/>
    <n v="48.990200000000002"/>
    <x v="0"/>
    <n v="230.9538"/>
    <n v="69.286140000000003"/>
    <x v="1"/>
  </r>
  <r>
    <s v="APJ"/>
    <s v="ANZ"/>
    <s v="Samsung Electronics"/>
    <n v="1015"/>
    <s v="Tech"/>
    <s v="Enterprise"/>
    <s v="ContactMatcher"/>
    <s v="9S3GE15HXM"/>
    <n v="9.98"/>
    <n v="5"/>
    <n v="0.8"/>
    <n v="-16.466999999999999"/>
    <x v="7"/>
    <n v="26.446999999999999"/>
    <n v="7.934099999999999"/>
    <x v="1"/>
  </r>
  <r>
    <s v="EMEA"/>
    <s v="MEA"/>
    <s v="FedEx"/>
    <n v="1036"/>
    <s v="Transportation"/>
    <s v="Enterprise"/>
    <s v="Data Smasher"/>
    <s v="68TAIPGKT2"/>
    <n v="48.9"/>
    <n v="5"/>
    <n v="0"/>
    <n v="18.093"/>
    <x v="24"/>
    <n v="30.806999999999999"/>
    <n v="9.2420999999999989"/>
    <x v="3"/>
  </r>
  <r>
    <s v="APJ"/>
    <s v="JAPN"/>
    <s v="Wells Fargo"/>
    <n v="1099"/>
    <s v="Finance"/>
    <s v="Strategic"/>
    <s v="Storage"/>
    <s v="91DCGY9GNY"/>
    <n v="3.552"/>
    <n v="3"/>
    <n v="0.2"/>
    <n v="1.2432000000000001"/>
    <x v="22"/>
    <n v="2.30879999999999"/>
    <n v="0.69263999999999692"/>
    <x v="2"/>
  </r>
  <r>
    <s v="APJ"/>
    <s v="JAPN"/>
    <s v="Johnson &amp; Johnson"/>
    <n v="1055"/>
    <s v="Healthcare"/>
    <s v="SMB"/>
    <s v="Storage"/>
    <s v="50Q8HMLRG7"/>
    <n v="2.3679999999999999"/>
    <n v="2"/>
    <n v="0.2"/>
    <n v="0.82879999999999998"/>
    <x v="22"/>
    <n v="1.5391999999999999"/>
    <n v="0.46175999999999995"/>
    <x v="2"/>
  </r>
  <r>
    <s v="AMER"/>
    <s v="LATAM"/>
    <s v="Bosch"/>
    <n v="1076"/>
    <s v="Tech"/>
    <s v="SMB"/>
    <s v="Data Smasher"/>
    <s v="G7KAD4AYE4"/>
    <n v="127.98399999999999"/>
    <n v="2"/>
    <n v="0.2"/>
    <n v="25.596800000000002"/>
    <x v="22"/>
    <n v="102.387199999999"/>
    <n v="30.716159999999697"/>
    <x v="2"/>
  </r>
  <r>
    <s v="APJ"/>
    <s v="JAPN"/>
    <s v="Pfizer"/>
    <n v="1074"/>
    <s v="Healthcare"/>
    <s v="Strategic"/>
    <s v="Support"/>
    <s v="3EOKPB04YN"/>
    <n v="10.368"/>
    <n v="2"/>
    <n v="0.2"/>
    <n v="3.6288"/>
    <x v="26"/>
    <n v="6.7392000000000003"/>
    <n v="2.02176"/>
    <x v="5"/>
  </r>
  <r>
    <s v="EMEA"/>
    <s v="EU-WEST"/>
    <s v="Toyota Motor"/>
    <n v="1087"/>
    <s v="Manufacturing"/>
    <s v="Enterprise"/>
    <s v="Data Smasher"/>
    <s v="B8Q54P023J"/>
    <n v="47.984000000000002"/>
    <n v="2"/>
    <n v="0.2"/>
    <n v="-1.1996"/>
    <x v="6"/>
    <n v="49.183599999999998"/>
    <n v="14.75508"/>
    <x v="6"/>
  </r>
  <r>
    <s v="AMER"/>
    <s v="NAMER"/>
    <s v="Royal Dutch Shell"/>
    <n v="1031"/>
    <s v="Energy"/>
    <s v="Enterprise"/>
    <s v="Marketing Suite - Gold"/>
    <s v="I2EZ7H2M8S"/>
    <n v="270.33999999999997"/>
    <n v="14"/>
    <n v="0"/>
    <n v="75.6952"/>
    <x v="2"/>
    <n v="194.64479999999901"/>
    <n v="58.3934399999997"/>
    <x v="2"/>
  </r>
  <r>
    <s v="EMEA"/>
    <s v="EU-WEST"/>
    <s v="Fannie Mae"/>
    <n v="1035"/>
    <s v="Finance"/>
    <s v="Enterprise"/>
    <s v="OneView"/>
    <s v="N5DQ2DEUR5"/>
    <n v="98.111999999999995"/>
    <n v="7"/>
    <n v="0.2"/>
    <n v="18.396000000000001"/>
    <x v="19"/>
    <n v="79.715999999999994"/>
    <n v="23.914799999999996"/>
    <x v="3"/>
  </r>
  <r>
    <s v="APJ"/>
    <s v="JAPN"/>
    <s v="Valero Energy"/>
    <n v="1093"/>
    <s v="Energy"/>
    <s v="SMB"/>
    <s v="Site Analytics"/>
    <s v="UAVFR8QNJS"/>
    <n v="470.37599999999998"/>
    <n v="3"/>
    <n v="0.2"/>
    <n v="52.917299999999997"/>
    <x v="27"/>
    <n v="417.458699999999"/>
    <n v="125.23760999999969"/>
    <x v="1"/>
  </r>
  <r>
    <s v="EMEA"/>
    <s v="UKIR"/>
    <s v="Goldman Sachs Group"/>
    <n v="1042"/>
    <s v="Finance"/>
    <s v="Strategic"/>
    <s v="Support"/>
    <s v="DEH6VR64E9"/>
    <n v="19.440000000000001"/>
    <n v="3"/>
    <n v="0"/>
    <n v="9.3312000000000008"/>
    <x v="15"/>
    <n v="10.1088"/>
    <n v="3.0326400000000002"/>
    <x v="2"/>
  </r>
  <r>
    <s v="AMER"/>
    <s v="LATAM"/>
    <s v="Panasonic"/>
    <n v="1091"/>
    <s v="Tech"/>
    <s v="SMB"/>
    <s v="ContactMatcher"/>
    <s v="0ESH16QI1L"/>
    <n v="801.6"/>
    <n v="5"/>
    <n v="0.5"/>
    <n v="-448.89600000000002"/>
    <x v="10"/>
    <n v="1250.4960000000001"/>
    <n v="375.14879999999999"/>
    <x v="0"/>
  </r>
  <r>
    <s v="EMEA"/>
    <s v="EU-WEST"/>
    <s v="AT&amp;T"/>
    <n v="1010"/>
    <s v="Communications"/>
    <s v="Strategic"/>
    <s v="Marketing Suite - Gold"/>
    <s v="L8EQPDM1CO"/>
    <n v="61.68"/>
    <n v="4"/>
    <n v="0"/>
    <n v="16.653600000000001"/>
    <x v="14"/>
    <n v="45.026399999999903"/>
    <n v="13.50791999999997"/>
    <x v="1"/>
  </r>
  <r>
    <s v="APJ"/>
    <s v="ANZ"/>
    <s v="FedEx"/>
    <n v="1036"/>
    <s v="Transportation"/>
    <s v="SMB"/>
    <s v="Site Analytics"/>
    <s v="8RX8815PWT"/>
    <n v="359.976"/>
    <n v="3"/>
    <n v="0.2"/>
    <n v="35.997599999999998"/>
    <x v="1"/>
    <n v="323.97840000000002"/>
    <n v="97.193520000000007"/>
    <x v="3"/>
  </r>
  <r>
    <s v="APJ"/>
    <s v="ANZ"/>
    <s v="Comcast"/>
    <n v="1022"/>
    <s v="Communications"/>
    <s v="SMB"/>
    <s v="Support"/>
    <s v="97JEM8VY3N"/>
    <n v="25.344000000000001"/>
    <n v="6"/>
    <n v="0.2"/>
    <n v="7.92"/>
    <x v="43"/>
    <n v="17.423999999999999"/>
    <n v="5.2271999999999998"/>
    <x v="1"/>
  </r>
  <r>
    <s v="AMER"/>
    <s v="NAMER"/>
    <s v="Anthem"/>
    <n v="1029"/>
    <s v="Healthcare"/>
    <s v="SMB"/>
    <s v="Marketing Suite - Gold"/>
    <s v="FWMOX5QI3M"/>
    <n v="30.28"/>
    <n v="2"/>
    <n v="0"/>
    <n v="1.2112000000000001"/>
    <x v="30"/>
    <n v="29.0688"/>
    <n v="8.7206399999999995"/>
    <x v="2"/>
  </r>
  <r>
    <s v="APJ"/>
    <s v="JAPN"/>
    <s v="American Express"/>
    <n v="1005"/>
    <s v="Finance"/>
    <s v="SMB"/>
    <s v="Marketing Suite"/>
    <s v="J0BASHN2FE"/>
    <n v="241.33199999999999"/>
    <n v="5"/>
    <n v="0.32"/>
    <n v="-14.196"/>
    <x v="17"/>
    <n v="255.52799999999999"/>
    <n v="76.6584"/>
    <x v="1"/>
  </r>
  <r>
    <s v="EMEA"/>
    <s v="EU-WEST"/>
    <s v="Panasonic"/>
    <n v="1091"/>
    <s v="Tech"/>
    <s v="Strategic"/>
    <s v="ChatBot Plugin"/>
    <s v="WL0C79XK9P"/>
    <n v="5.4720000000000004"/>
    <n v="3"/>
    <n v="0.2"/>
    <n v="1.6415999999999999"/>
    <x v="28"/>
    <n v="3.8304"/>
    <n v="1.1491199999999999"/>
    <x v="0"/>
  </r>
  <r>
    <s v="AMER"/>
    <s v="NAMER"/>
    <s v="Amazon"/>
    <n v="1004"/>
    <s v="Tech"/>
    <s v="SMB"/>
    <s v="ChatBot Plugin"/>
    <s v="PKV10QA6AY"/>
    <n v="9.4"/>
    <n v="5"/>
    <n v="0"/>
    <n v="2.726"/>
    <x v="15"/>
    <n v="6.6740000000000004"/>
    <n v="2.0022000000000002"/>
    <x v="2"/>
  </r>
  <r>
    <s v="APJ"/>
    <s v="JAPN"/>
    <s v="ConocoPhillips"/>
    <n v="1024"/>
    <s v="Energy"/>
    <s v="SMB"/>
    <s v="SaaS Connector Pack - Gold"/>
    <s v="E1N2U02VKM"/>
    <n v="28.751999999999999"/>
    <n v="3"/>
    <n v="0.2"/>
    <n v="9.3444000000000003"/>
    <x v="40"/>
    <n v="19.407599999999999"/>
    <n v="5.8222799999999992"/>
    <x v="2"/>
  </r>
  <r>
    <s v="APJ"/>
    <s v="IND"/>
    <s v="Siemens"/>
    <n v="1043"/>
    <s v="Manufacturing"/>
    <s v="SMB"/>
    <s v="FinanceHub"/>
    <s v="Q33R7CSYUE"/>
    <n v="1424.9"/>
    <n v="5"/>
    <n v="0"/>
    <n v="356.22500000000002"/>
    <x v="5"/>
    <n v="1068.675"/>
    <n v="320.60249999999996"/>
    <x v="2"/>
  </r>
  <r>
    <s v="EMEA"/>
    <s v="UKIR"/>
    <s v="Pemex"/>
    <n v="1058"/>
    <s v="Energy"/>
    <s v="SMB"/>
    <s v="SaaS Connector Pack"/>
    <s v="ZKS241ZEZT"/>
    <n v="14.56"/>
    <n v="2"/>
    <n v="0"/>
    <n v="6.2607999999999997"/>
    <x v="24"/>
    <n v="8.2992000000000008"/>
    <n v="2.48976"/>
    <x v="2"/>
  </r>
  <r>
    <s v="EMEA"/>
    <s v="MEA"/>
    <s v="Siemens"/>
    <n v="1043"/>
    <s v="Manufacturing"/>
    <s v="SMB"/>
    <s v="Support"/>
    <s v="VK41MZ41P3"/>
    <n v="25.92"/>
    <n v="5"/>
    <n v="0.2"/>
    <n v="9.0719999999999992"/>
    <x v="24"/>
    <n v="16.847999999999999"/>
    <n v="5.0543999999999993"/>
    <x v="2"/>
  </r>
  <r>
    <s v="EMEA"/>
    <s v="UKIR"/>
    <s v="Comcast"/>
    <n v="1022"/>
    <s v="Communications"/>
    <s v="SMB"/>
    <s v="Support"/>
    <s v="2II03RPO30"/>
    <n v="835.17"/>
    <n v="7"/>
    <n v="0"/>
    <n v="16.703399999999998"/>
    <x v="1"/>
    <n v="818.46659999999997"/>
    <n v="245.53997999999999"/>
    <x v="1"/>
  </r>
  <r>
    <s v="AMER"/>
    <s v="NAMER"/>
    <s v="Verizon Communications"/>
    <n v="1094"/>
    <s v="Communications"/>
    <s v="SMB"/>
    <s v="Support"/>
    <s v="QY0L4YRJ4L"/>
    <n v="17.34"/>
    <n v="3"/>
    <n v="0"/>
    <n v="8.4966000000000008"/>
    <x v="35"/>
    <n v="8.8433999999999902"/>
    <n v="2.653019999999997"/>
    <x v="0"/>
  </r>
  <r>
    <s v="EMEA"/>
    <s v="EU-WEST"/>
    <s v="China National Petroleum"/>
    <n v="1023"/>
    <s v="Energy"/>
    <s v="SMB"/>
    <s v="Support"/>
    <s v="8JPZWZ737D"/>
    <n v="44.384"/>
    <n v="1"/>
    <n v="0.2"/>
    <n v="15.5344"/>
    <x v="23"/>
    <n v="28.849599999999999"/>
    <n v="8.6548799999999986"/>
    <x v="7"/>
  </r>
  <r>
    <s v="APJ"/>
    <s v="JAPN"/>
    <s v="Banco Santander"/>
    <n v="1101"/>
    <s v="Finance"/>
    <s v="Enterprise"/>
    <s v="ChatBot Plugin"/>
    <s v="ITU8939149"/>
    <n v="6.3680000000000003"/>
    <n v="2"/>
    <n v="0.2"/>
    <n v="1.0347999999999999"/>
    <x v="0"/>
    <n v="5.3331999999999997"/>
    <n v="1.5999599999999998"/>
    <x v="1"/>
  </r>
  <r>
    <s v="EMEA"/>
    <s v="UKIR"/>
    <s v="Mitsubishi"/>
    <n v="1050"/>
    <s v="Manufacturing"/>
    <s v="SMB"/>
    <s v="ContactMatcher"/>
    <s v="JE9YRJRSC8"/>
    <n v="17.248000000000001"/>
    <n v="2"/>
    <n v="0.2"/>
    <n v="6.0368000000000004"/>
    <x v="7"/>
    <n v="11.2112"/>
    <n v="3.3633599999999997"/>
    <x v="2"/>
  </r>
  <r>
    <s v="EMEA"/>
    <s v="EU-EAST"/>
    <s v="Sony"/>
    <n v="1028"/>
    <s v="Tech"/>
    <s v="Strategic"/>
    <s v="Site Analytics"/>
    <s v="G05Y90DGXP"/>
    <n v="159.98400000000001"/>
    <n v="2"/>
    <n v="0.2"/>
    <n v="13.9986"/>
    <x v="17"/>
    <n v="145.9854"/>
    <n v="43.79562"/>
    <x v="3"/>
  </r>
  <r>
    <s v="APJ"/>
    <s v="APAC"/>
    <s v="Anthem"/>
    <n v="1029"/>
    <s v="Healthcare"/>
    <s v="SMB"/>
    <s v="Support"/>
    <s v="PF2QF9IA9K"/>
    <n v="12.7"/>
    <n v="2"/>
    <n v="0"/>
    <n v="5.8419999999999996"/>
    <x v="44"/>
    <n v="6.8579999999999997"/>
    <n v="2.0573999999999999"/>
    <x v="2"/>
  </r>
  <r>
    <s v="AMER"/>
    <s v="LATAM"/>
    <s v="Marathon Petroleum"/>
    <n v="1061"/>
    <s v="Energy"/>
    <s v="SMB"/>
    <s v="SaaS Connector Pack"/>
    <s v="1AMDZS6X4K"/>
    <n v="5.47"/>
    <n v="1"/>
    <n v="0"/>
    <n v="2.3521000000000001"/>
    <x v="41"/>
    <n v="3.1178999999999899"/>
    <n v="0.93536999999999693"/>
    <x v="1"/>
  </r>
  <r>
    <s v="AMER"/>
    <s v="NAMER"/>
    <s v="Verizon Communications"/>
    <n v="1094"/>
    <s v="Communications"/>
    <s v="SMB"/>
    <s v="SaaS Connector Pack"/>
    <s v="QUSYXDJJDC"/>
    <n v="22.14"/>
    <n v="3"/>
    <n v="0"/>
    <n v="6.4206000000000003"/>
    <x v="1"/>
    <n v="15.7194"/>
    <n v="4.7158199999999999"/>
    <x v="0"/>
  </r>
  <r>
    <s v="EMEA"/>
    <s v="MEA"/>
    <s v="Mondelez International"/>
    <n v="1067"/>
    <s v="Consumer Products"/>
    <s v="SMB"/>
    <s v="ContactMatcher"/>
    <s v="WHMZV948B9"/>
    <n v="11.276999999999999"/>
    <n v="3"/>
    <n v="0.7"/>
    <n v="-8.6456999999999997"/>
    <x v="35"/>
    <n v="19.922699999999999"/>
    <n v="5.9768099999999995"/>
    <x v="0"/>
  </r>
  <r>
    <s v="AMER"/>
    <s v="LATAM"/>
    <s v="Trafigura Group"/>
    <n v="1100"/>
    <s v="Finance"/>
    <s v="Strategic"/>
    <s v="ContactMatcher"/>
    <s v="7B0BXKC0VF"/>
    <n v="38.28"/>
    <n v="6"/>
    <n v="0"/>
    <n v="17.608799999999999"/>
    <x v="2"/>
    <n v="20.671199999999999"/>
    <n v="6.2013599999999993"/>
    <x v="1"/>
  </r>
  <r>
    <s v="AMER"/>
    <s v="NAMER"/>
    <s v="Daimler"/>
    <n v="1052"/>
    <s v="Transportation"/>
    <s v="Enterprise"/>
    <s v="ChatBot Plugin"/>
    <s v="XBJO093DPR"/>
    <n v="12.84"/>
    <n v="3"/>
    <n v="0"/>
    <n v="3.4668000000000001"/>
    <x v="31"/>
    <n v="9.3732000000000006"/>
    <n v="2.81196"/>
    <x v="3"/>
  </r>
  <r>
    <s v="EMEA"/>
    <s v="EU-WEST"/>
    <s v="Siemens"/>
    <n v="1043"/>
    <s v="Manufacturing"/>
    <s v="SMB"/>
    <s v="ChatBot Plugin"/>
    <s v="GVKDT35LDZ"/>
    <n v="7.8719999999999999"/>
    <n v="3"/>
    <n v="0.2"/>
    <n v="0.88560000000000005"/>
    <x v="21"/>
    <n v="6.9863999999999997"/>
    <n v="2.09592"/>
    <x v="2"/>
  </r>
  <r>
    <s v="EMEA"/>
    <s v="NOR"/>
    <s v="Walt Disney"/>
    <n v="1097"/>
    <s v="Communications"/>
    <s v="Strategic"/>
    <s v="ChatBot Plugin"/>
    <s v="WQN33GBYRK"/>
    <n v="7.8719999999999999"/>
    <n v="3"/>
    <n v="0.2"/>
    <n v="0.88560000000000005"/>
    <x v="7"/>
    <n v="6.9863999999999997"/>
    <n v="2.09592"/>
    <x v="3"/>
  </r>
  <r>
    <s v="EMEA"/>
    <s v="UKIR"/>
    <s v="Itochu"/>
    <n v="1032"/>
    <s v="Finance"/>
    <s v="SMB"/>
    <s v="ChatBot Plugin"/>
    <s v="TS3YJI93WF"/>
    <n v="88.04"/>
    <n v="4"/>
    <n v="0"/>
    <n v="22.8904"/>
    <x v="25"/>
    <n v="65.149600000000007"/>
    <n v="19.544880000000003"/>
    <x v="0"/>
  </r>
  <r>
    <s v="EMEA"/>
    <s v="EU-EAST"/>
    <s v="Philip Morris International"/>
    <n v="1075"/>
    <s v="Consumer Products"/>
    <s v="Enterprise"/>
    <s v="ContactMatcher"/>
    <s v="1J77AA7GA7"/>
    <n v="40.634999999999998"/>
    <n v="7"/>
    <n v="0.7"/>
    <n v="-32.508000000000003"/>
    <x v="35"/>
    <n v="73.143000000000001"/>
    <n v="21.942899999999998"/>
    <x v="1"/>
  </r>
  <r>
    <s v="APJ"/>
    <s v="JAPN"/>
    <s v="Tyson Foods"/>
    <n v="1088"/>
    <s v="Consumer Products"/>
    <s v="Strategic"/>
    <s v="ContactMatcher"/>
    <s v="OSE7E06TK6"/>
    <n v="5.7279999999999998"/>
    <n v="8"/>
    <n v="0.8"/>
    <n v="-9.1647999999999996"/>
    <x v="40"/>
    <n v="14.892799999999999"/>
    <n v="4.4678399999999998"/>
    <x v="1"/>
  </r>
  <r>
    <s v="AMER"/>
    <s v="NAMER"/>
    <s v="United Parcel Service"/>
    <n v="1090"/>
    <s v="Transportation"/>
    <s v="SMB"/>
    <s v="Support"/>
    <s v="X4A62034D2"/>
    <n v="53.82"/>
    <n v="9"/>
    <n v="0"/>
    <n v="24.219000000000001"/>
    <x v="7"/>
    <n v="29.600999999999999"/>
    <n v="8.8803000000000001"/>
    <x v="0"/>
  </r>
  <r>
    <s v="AMER"/>
    <s v="LATAM"/>
    <s v="Costco Wholesale"/>
    <n v="1025"/>
    <s v="Retail"/>
    <s v="Enterprise"/>
    <s v="ChatBot Plugin"/>
    <s v="50JFPOL4V5"/>
    <n v="79.36"/>
    <n v="4"/>
    <n v="0"/>
    <n v="20.633600000000001"/>
    <x v="36"/>
    <n v="58.726399999999998"/>
    <n v="17.617919999999998"/>
    <x v="3"/>
  </r>
  <r>
    <s v="EMEA"/>
    <s v="UKIR"/>
    <s v="Cisco Systems"/>
    <n v="1019"/>
    <s v="Tech"/>
    <s v="SMB"/>
    <s v="Support"/>
    <s v="VCYMKFJTBJ"/>
    <n v="13.48"/>
    <n v="2"/>
    <n v="0"/>
    <n v="6.74"/>
    <x v="17"/>
    <n v="6.74"/>
    <n v="2.0219999999999998"/>
    <x v="1"/>
  </r>
  <r>
    <s v="EMEA"/>
    <s v="EU-WEST"/>
    <s v="Panasonic"/>
    <n v="1091"/>
    <s v="Tech"/>
    <s v="SMB"/>
    <s v="SaaS Connector Pack"/>
    <s v="A0PH0QX0MF"/>
    <n v="39.92"/>
    <n v="4"/>
    <n v="0"/>
    <n v="11.1776"/>
    <x v="32"/>
    <n v="28.7424"/>
    <n v="8.6227199999999993"/>
    <x v="0"/>
  </r>
  <r>
    <s v="AMER"/>
    <s v="NAMER"/>
    <s v="News Corp."/>
    <n v="1071"/>
    <s v="Misc"/>
    <s v="Enterprise"/>
    <s v="Storage"/>
    <s v="T6GUAEWHFA"/>
    <n v="8.94"/>
    <n v="3"/>
    <n v="0"/>
    <n v="4.1124000000000001"/>
    <x v="13"/>
    <n v="4.8275999999999897"/>
    <n v="1.4482799999999969"/>
    <x v="3"/>
  </r>
  <r>
    <s v="EMEA"/>
    <s v="UKIR"/>
    <s v="Huawei"/>
    <n v="1086"/>
    <s v="Tech"/>
    <s v="Strategic"/>
    <s v="ContactMatcher"/>
    <s v="CRG2LLVSR7"/>
    <n v="53.316000000000003"/>
    <n v="2"/>
    <n v="0.4"/>
    <n v="-19.549199999999999"/>
    <x v="20"/>
    <n v="72.865200000000002"/>
    <n v="21.859559999999998"/>
    <x v="2"/>
  </r>
  <r>
    <s v="AMER"/>
    <s v="NAMER"/>
    <s v="Valero Energy"/>
    <n v="1093"/>
    <s v="Energy"/>
    <s v="Enterprise"/>
    <s v="SaaS Connector Pack"/>
    <s v="I1Y40H3TB9"/>
    <n v="22.77"/>
    <n v="3"/>
    <n v="0"/>
    <n v="9.7911000000000001"/>
    <x v="22"/>
    <n v="12.978899999999999"/>
    <n v="3.8936699999999997"/>
    <x v="1"/>
  </r>
  <r>
    <s v="AMER"/>
    <s v="NAMER"/>
    <s v="BMW"/>
    <n v="1039"/>
    <s v="Manufacturing"/>
    <s v="SMB"/>
    <s v="FinanceHub"/>
    <s v="JQWHXDC60Z"/>
    <n v="287.96800000000002"/>
    <n v="4"/>
    <n v="0.2"/>
    <n v="-3.5996000000000001"/>
    <x v="16"/>
    <n v="291.56760000000003"/>
    <n v="87.470280000000002"/>
    <x v="2"/>
  </r>
  <r>
    <s v="AMER"/>
    <s v="NAMER"/>
    <s v="American Express"/>
    <n v="1005"/>
    <s v="Finance"/>
    <s v="SMB"/>
    <s v="Marketing Suite"/>
    <s v="6O5SI9LK00"/>
    <n v="257.49900000000002"/>
    <n v="3"/>
    <n v="0.15"/>
    <n v="24.235199999999999"/>
    <x v="25"/>
    <n v="233.2638"/>
    <n v="69.979140000000001"/>
    <x v="1"/>
  </r>
  <r>
    <s v="AMER"/>
    <s v="LATAM"/>
    <s v="Allstate"/>
    <n v="1003"/>
    <s v="Finance"/>
    <s v="Enterprise"/>
    <s v="Marketing Suite - Gold"/>
    <s v="JR57Q5P32V"/>
    <n v="2591.56"/>
    <n v="4"/>
    <n v="0"/>
    <n v="621.97439999999995"/>
    <x v="4"/>
    <n v="1969.5855999999901"/>
    <n v="590.87567999999703"/>
    <x v="0"/>
  </r>
  <r>
    <s v="EMEA"/>
    <s v="MEA"/>
    <s v="Aetna"/>
    <n v="1002"/>
    <s v="Healthcare"/>
    <s v="Strategic"/>
    <s v="SaaS Connector Pack"/>
    <s v="CLV0JQHFPL"/>
    <n v="79.12"/>
    <n v="5"/>
    <n v="0.2"/>
    <n v="13.846"/>
    <x v="25"/>
    <n v="65.274000000000001"/>
    <n v="19.5822"/>
    <x v="1"/>
  </r>
  <r>
    <s v="EMEA"/>
    <s v="NOR"/>
    <s v="Alphabet"/>
    <n v="1053"/>
    <s v="Tech"/>
    <s v="SMB"/>
    <s v="SaaS Connector Pack"/>
    <s v="R6HMAA76M0"/>
    <n v="52.96"/>
    <n v="2"/>
    <n v="0"/>
    <n v="20.1248"/>
    <x v="7"/>
    <n v="32.8352"/>
    <n v="9.8505599999999998"/>
    <x v="5"/>
  </r>
  <r>
    <s v="EMEA"/>
    <s v="EU-WEST"/>
    <s v="Ford Motor"/>
    <n v="1009"/>
    <s v="Manufacturing"/>
    <s v="SMB"/>
    <s v="Support"/>
    <s v="S9NVUXJZCN"/>
    <n v="286.34399999999999"/>
    <n v="3"/>
    <n v="0.2"/>
    <n v="-64.427400000000006"/>
    <x v="7"/>
    <n v="350.77139999999901"/>
    <n v="105.2314199999997"/>
    <x v="1"/>
  </r>
  <r>
    <s v="EMEA"/>
    <s v="EU-WEST"/>
    <s v="Merck"/>
    <n v="1064"/>
    <s v="Healthcare"/>
    <s v="Strategic"/>
    <s v="SaaS Connector Pack"/>
    <s v="40QX8L5MFY"/>
    <n v="63.552"/>
    <n v="3"/>
    <n v="0.2"/>
    <n v="14.299200000000001"/>
    <x v="33"/>
    <n v="49.252800000000001"/>
    <n v="14.775839999999999"/>
    <x v="6"/>
  </r>
  <r>
    <s v="EMEA"/>
    <s v="EU"/>
    <s v="State Farm Insurance Cos."/>
    <n v="1082"/>
    <s v="Finance"/>
    <s v="SMB"/>
    <s v="Marketing Suite"/>
    <s v="6N4864XMSZ"/>
    <n v="512.94000000000005"/>
    <n v="3"/>
    <n v="0"/>
    <n v="97.458600000000004"/>
    <x v="29"/>
    <n v="415.48140000000001"/>
    <n v="124.64442"/>
    <x v="8"/>
  </r>
  <r>
    <s v="EMEA"/>
    <s v="EU-WEST"/>
    <s v="Comcast"/>
    <n v="1022"/>
    <s v="Communications"/>
    <s v="Strategic"/>
    <s v="Marketing Suite"/>
    <s v="O13ZWTQ89N"/>
    <n v="231.92"/>
    <n v="5"/>
    <n v="0.2"/>
    <n v="5.798"/>
    <x v="38"/>
    <n v="226.12199999999899"/>
    <n v="67.836599999999692"/>
    <x v="1"/>
  </r>
  <r>
    <s v="AMER"/>
    <s v="NAMER"/>
    <s v="Lukoil"/>
    <n v="1044"/>
    <s v="Energy"/>
    <s v="Enterprise"/>
    <s v="SaaS Connector Pack"/>
    <s v="VJMFAX9BQO"/>
    <n v="63.47"/>
    <n v="11"/>
    <n v="0"/>
    <n v="19.041"/>
    <x v="18"/>
    <n v="44.429000000000002"/>
    <n v="13.3287"/>
    <x v="0"/>
  </r>
  <r>
    <s v="APJ"/>
    <s v="JAPN"/>
    <s v="Comcast"/>
    <n v="1022"/>
    <s v="Communications"/>
    <s v="SMB"/>
    <s v="ContactMatcher"/>
    <s v="BIY0LF9K1M"/>
    <n v="637.89599999999996"/>
    <n v="3"/>
    <n v="0.3"/>
    <n v="-127.5792"/>
    <x v="17"/>
    <n v="765.47519999999997"/>
    <n v="229.64255999999997"/>
    <x v="1"/>
  </r>
  <r>
    <s v="EMEA"/>
    <s v="NOR"/>
    <s v="Cigna"/>
    <n v="1038"/>
    <s v="Healthcare"/>
    <s v="SMB"/>
    <s v="ChatBot Plugin"/>
    <s v="OFAMKKTMGX"/>
    <n v="1.78"/>
    <n v="1"/>
    <n v="0"/>
    <n v="0.49840000000000001"/>
    <x v="14"/>
    <n v="1.2816000000000001"/>
    <n v="0.38447999999999999"/>
    <x v="3"/>
  </r>
  <r>
    <s v="EMEA"/>
    <s v="EU-EAST"/>
    <s v="Amazon"/>
    <n v="1004"/>
    <s v="Tech"/>
    <s v="Strategic"/>
    <s v="ChatBot Plugin"/>
    <s v="SAVXGP1SL2"/>
    <n v="6.8479999999999999"/>
    <n v="2"/>
    <n v="0.2"/>
    <n v="0.59919999999999995"/>
    <x v="14"/>
    <n v="6.2488000000000001"/>
    <n v="1.8746399999999999"/>
    <x v="2"/>
  </r>
  <r>
    <s v="AMER"/>
    <s v="NAMER"/>
    <s v="Aetna"/>
    <n v="1002"/>
    <s v="Healthcare"/>
    <s v="SMB"/>
    <s v="SaaS Connector Pack"/>
    <s v="IR831BV4BV"/>
    <n v="474.43"/>
    <n v="11"/>
    <n v="0"/>
    <n v="199.26060000000001"/>
    <x v="44"/>
    <n v="275.1694"/>
    <n v="82.550820000000002"/>
    <x v="1"/>
  </r>
  <r>
    <s v="EMEA"/>
    <s v="EU-WEST"/>
    <s v="BNP Paribas"/>
    <n v="1065"/>
    <s v="Finance"/>
    <s v="SMB"/>
    <s v="Support"/>
    <s v="VQYR9YU21O"/>
    <n v="8.4480000000000004"/>
    <n v="2"/>
    <n v="0.2"/>
    <n v="2.64"/>
    <x v="23"/>
    <n v="5.8079999999999998"/>
    <n v="1.7423999999999999"/>
    <x v="3"/>
  </r>
  <r>
    <s v="EMEA"/>
    <s v="EU"/>
    <s v="Citigroup"/>
    <n v="1020"/>
    <s v="Finance"/>
    <s v="Enterprise"/>
    <s v="ChatBot Plugin"/>
    <s v="SB3GIRNDBN"/>
    <n v="17.12"/>
    <n v="4"/>
    <n v="0"/>
    <n v="4.9648000000000003"/>
    <x v="14"/>
    <n v="12.155200000000001"/>
    <n v="3.64656"/>
    <x v="3"/>
  </r>
  <r>
    <s v="EMEA"/>
    <s v="NOR"/>
    <s v="Siemens"/>
    <n v="1043"/>
    <s v="Manufacturing"/>
    <s v="SMB"/>
    <s v="OneView"/>
    <s v="T5W4LBFL97"/>
    <n v="542.94000000000005"/>
    <n v="3"/>
    <n v="0"/>
    <n v="152.0232"/>
    <x v="37"/>
    <n v="390.91680000000002"/>
    <n v="117.27504"/>
    <x v="2"/>
  </r>
  <r>
    <s v="EMEA"/>
    <s v="EU-WEST"/>
    <s v="United Parcel Service"/>
    <n v="1090"/>
    <s v="Transportation"/>
    <s v="SMB"/>
    <s v="FinanceHub"/>
    <s v="NDZ5960DG6"/>
    <n v="170.05799999999999"/>
    <n v="3"/>
    <n v="0.3"/>
    <n v="-4.8587999999999996"/>
    <x v="3"/>
    <n v="174.91679999999999"/>
    <n v="52.47504"/>
    <x v="0"/>
  </r>
  <r>
    <s v="AMER"/>
    <s v="NAMER"/>
    <s v="Exxon Mobil"/>
    <n v="1034"/>
    <s v="Energy"/>
    <s v="Strategic"/>
    <s v="Marketing Suite"/>
    <s v="SYDZUOJHW1"/>
    <n v="556.66499999999996"/>
    <n v="5"/>
    <n v="0.15"/>
    <n v="6.5490000000000004"/>
    <x v="13"/>
    <n v="550.11599999999999"/>
    <n v="165.03479999999999"/>
    <x v="2"/>
  </r>
  <r>
    <s v="APJ"/>
    <s v="JAPN"/>
    <s v="Pfizer"/>
    <n v="1074"/>
    <s v="Healthcare"/>
    <s v="Strategic"/>
    <s v="Support"/>
    <s v="LNAVVSW76H"/>
    <n v="29.664000000000001"/>
    <n v="4"/>
    <n v="0.2"/>
    <n v="10.0116"/>
    <x v="43"/>
    <n v="19.6524"/>
    <n v="5.8957199999999998"/>
    <x v="5"/>
  </r>
  <r>
    <s v="EMEA"/>
    <s v="EU-EAST"/>
    <s v="BNP Paribas"/>
    <n v="1065"/>
    <s v="Finance"/>
    <s v="SMB"/>
    <s v="Big Ol Database"/>
    <s v="1Z8XGMBXSC"/>
    <n v="479.97"/>
    <n v="3"/>
    <n v="0"/>
    <n v="239.98500000000001"/>
    <x v="22"/>
    <n v="239.98500000000001"/>
    <n v="71.995500000000007"/>
    <x v="3"/>
  </r>
  <r>
    <s v="AMER"/>
    <s v="NAMER"/>
    <s v="Banco Santander"/>
    <n v="1101"/>
    <s v="Finance"/>
    <s v="Enterprise"/>
    <s v="OneView"/>
    <s v="8RUE4QV2C0"/>
    <n v="236.88"/>
    <n v="6"/>
    <n v="0"/>
    <n v="66.326400000000007"/>
    <x v="21"/>
    <n v="170.55359999999999"/>
    <n v="51.166079999999994"/>
    <x v="1"/>
  </r>
  <r>
    <s v="AMER"/>
    <s v="LATAM"/>
    <s v="Carrefour"/>
    <n v="1048"/>
    <s v="Retail"/>
    <s v="Strategic"/>
    <s v="ContactMatcher"/>
    <s v="DIN6LUYQCJ"/>
    <n v="18.693000000000001"/>
    <n v="3"/>
    <n v="0.7"/>
    <n v="-14.331300000000001"/>
    <x v="5"/>
    <n v="33.024299999999997"/>
    <n v="9.9072899999999979"/>
    <x v="0"/>
  </r>
  <r>
    <s v="APJ"/>
    <s v="ANZ"/>
    <s v="Siemens"/>
    <n v="1043"/>
    <s v="Manufacturing"/>
    <s v="SMB"/>
    <s v="Marketing Suite - Gold"/>
    <s v="O1JPFS97N5"/>
    <n v="24.815999999999999"/>
    <n v="2"/>
    <n v="0.2"/>
    <n v="1.5509999999999999"/>
    <x v="14"/>
    <n v="23.265000000000001"/>
    <n v="6.9794999999999998"/>
    <x v="2"/>
  </r>
  <r>
    <s v="AMER"/>
    <s v="NAMER"/>
    <s v="Nestle"/>
    <n v="1089"/>
    <s v="Consumer Products"/>
    <s v="Strategic"/>
    <s v="SaaS Connector Pack"/>
    <s v="NNOJ09XEFG"/>
    <n v="24.9"/>
    <n v="5"/>
    <n v="0"/>
    <n v="8.2170000000000005"/>
    <x v="20"/>
    <n v="16.683"/>
    <n v="5.0049000000000001"/>
    <x v="2"/>
  </r>
  <r>
    <s v="AMER"/>
    <s v="NAMER"/>
    <s v="BMW"/>
    <n v="1039"/>
    <s v="Manufacturing"/>
    <s v="SMB"/>
    <s v="SaaS Connector Pack"/>
    <s v="LQXXH9GHRS"/>
    <n v="204.85"/>
    <n v="5"/>
    <n v="0"/>
    <n v="57.357999999999997"/>
    <x v="40"/>
    <n v="147.49199999999999"/>
    <n v="44.247599999999998"/>
    <x v="2"/>
  </r>
  <r>
    <s v="APJ"/>
    <s v="JAPN"/>
    <s v="HSBC Holdings"/>
    <n v="1070"/>
    <s v="Finance"/>
    <s v="Strategic"/>
    <s v="ContactMatcher"/>
    <s v="KDPT4U5B3O"/>
    <n v="9.1560000000000006"/>
    <n v="3"/>
    <n v="0.8"/>
    <n v="-13.734"/>
    <x v="19"/>
    <n v="22.89"/>
    <n v="6.867"/>
    <x v="0"/>
  </r>
  <r>
    <s v="APJ"/>
    <s v="ANZ"/>
    <s v="United Parcel Service"/>
    <n v="1090"/>
    <s v="Transportation"/>
    <s v="SMB"/>
    <s v="OneView"/>
    <s v="WA3ABMIIYB"/>
    <n v="23.992000000000001"/>
    <n v="2"/>
    <n v="0.8"/>
    <n v="-62.379199999999997"/>
    <x v="13"/>
    <n v="86.371200000000002"/>
    <n v="25.911359999999998"/>
    <x v="0"/>
  </r>
  <r>
    <s v="EMEA"/>
    <s v="UKIR"/>
    <s v="Tyson Foods"/>
    <n v="1088"/>
    <s v="Consumer Products"/>
    <s v="Strategic"/>
    <s v="Support"/>
    <s v="310VHYHT2I"/>
    <n v="80.88"/>
    <n v="3"/>
    <n v="0"/>
    <n v="39.6312"/>
    <x v="38"/>
    <n v="41.248799999999903"/>
    <n v="12.374639999999971"/>
    <x v="1"/>
  </r>
  <r>
    <s v="EMEA"/>
    <s v="UKIR"/>
    <s v="FedEx"/>
    <n v="1036"/>
    <s v="Transportation"/>
    <s v="SMB"/>
    <s v="SaaS Connector Pack"/>
    <s v="V1HPNRTD2F"/>
    <n v="276.69"/>
    <n v="3"/>
    <n v="0"/>
    <n v="49.804200000000002"/>
    <x v="27"/>
    <n v="226.88579999999999"/>
    <n v="68.065739999999991"/>
    <x v="3"/>
  </r>
  <r>
    <s v="EMEA"/>
    <s v="EU-WEST"/>
    <s v="Sony"/>
    <n v="1028"/>
    <s v="Tech"/>
    <s v="Strategic"/>
    <s v="ChatBot Plugin"/>
    <s v="8R9X3GP60I"/>
    <n v="4.2240000000000002"/>
    <n v="3"/>
    <n v="0.2"/>
    <n v="1.4783999999999999"/>
    <x v="30"/>
    <n v="2.7456"/>
    <n v="0.82367999999999997"/>
    <x v="3"/>
  </r>
  <r>
    <s v="APJ"/>
    <s v="ANZ"/>
    <s v="Lowes"/>
    <n v="1060"/>
    <s v="Retail"/>
    <s v="SMB"/>
    <s v="Marketing Suite - Gold"/>
    <s v="E8YN5G51CU"/>
    <n v="646.20000000000005"/>
    <n v="5"/>
    <n v="0.2"/>
    <n v="-8.0775000000000006"/>
    <x v="7"/>
    <n v="654.27750000000003"/>
    <n v="196.28325000000001"/>
    <x v="2"/>
  </r>
  <r>
    <s v="AMER"/>
    <s v="NAMER"/>
    <s v="CVS Health"/>
    <n v="1026"/>
    <s v="Retail"/>
    <s v="SMB"/>
    <s v="Site Analytics"/>
    <s v="OZEU3GRA2D"/>
    <n v="72.744"/>
    <n v="7"/>
    <n v="0.2"/>
    <n v="-15.4581"/>
    <x v="6"/>
    <n v="88.202100000000002"/>
    <n v="26.460629999999998"/>
    <x v="2"/>
  </r>
  <r>
    <s v="APJ"/>
    <s v="ANZ"/>
    <s v="Prudential Financial"/>
    <n v="1078"/>
    <s v="Finance"/>
    <s v="SMB"/>
    <s v="Data Smasher"/>
    <s v="JHAABLPJC7"/>
    <n v="68.111999999999995"/>
    <n v="3"/>
    <n v="0.2"/>
    <n v="17.8794"/>
    <x v="0"/>
    <n v="50.232599999999898"/>
    <n v="15.06977999999997"/>
    <x v="2"/>
  </r>
  <r>
    <s v="AMER"/>
    <s v="NAMER"/>
    <s v="HSBC Holdings"/>
    <n v="1070"/>
    <s v="Finance"/>
    <s v="Strategic"/>
    <s v="ContactMatcher"/>
    <s v="4EWRWJTY6J"/>
    <n v="25.032"/>
    <n v="3"/>
    <n v="0.2"/>
    <n v="7.8224999999999998"/>
    <x v="11"/>
    <n v="17.209499999999998"/>
    <n v="5.1628499999999997"/>
    <x v="0"/>
  </r>
  <r>
    <s v="EMEA"/>
    <s v="EU-WEST"/>
    <s v="Chevron"/>
    <n v="1017"/>
    <s v="Energy"/>
    <s v="SMB"/>
    <s v="Data Smasher"/>
    <s v="P632QHMPFO"/>
    <n v="39.991999999999997"/>
    <n v="1"/>
    <n v="0.2"/>
    <n v="7.4984999999999999"/>
    <x v="17"/>
    <n v="32.493499999999997"/>
    <n v="9.7480499999999992"/>
    <x v="0"/>
  </r>
  <r>
    <s v="EMEA"/>
    <s v="NOR"/>
    <s v="Sysco"/>
    <n v="1084"/>
    <s v="Consumer Products"/>
    <s v="SMB"/>
    <s v="ChatBot Plugin"/>
    <s v="D4FEMAN1YB"/>
    <n v="20.015999999999998"/>
    <n v="9"/>
    <n v="0.2"/>
    <n v="1.7514000000000001"/>
    <x v="3"/>
    <n v="18.264599999999898"/>
    <n v="5.4793799999999697"/>
    <x v="0"/>
  </r>
  <r>
    <s v="EMEA"/>
    <s v="NOR"/>
    <s v="Phillips 66"/>
    <n v="1056"/>
    <s v="Energy"/>
    <s v="Strategic"/>
    <s v="Storage"/>
    <s v="KV2A0W9UG2"/>
    <n v="7.52"/>
    <n v="5"/>
    <n v="0.2"/>
    <n v="1.41"/>
    <x v="7"/>
    <n v="6.1099999999999897"/>
    <n v="1.8329999999999969"/>
    <x v="1"/>
  </r>
  <r>
    <s v="APJ"/>
    <s v="JAPN"/>
    <s v="Siemens"/>
    <n v="1043"/>
    <s v="Manufacturing"/>
    <s v="SMB"/>
    <s v="ContactMatcher"/>
    <s v="OFDLABVNAR"/>
    <n v="13.14"/>
    <n v="9"/>
    <n v="0.8"/>
    <n v="-21.681000000000001"/>
    <x v="28"/>
    <n v="34.820999999999998"/>
    <n v="10.446299999999999"/>
    <x v="2"/>
  </r>
  <r>
    <s v="APJ"/>
    <s v="IND"/>
    <s v="Ford Motor"/>
    <n v="1009"/>
    <s v="Manufacturing"/>
    <s v="Enterprise"/>
    <s v="Alchemy"/>
    <s v="RO947CGM5O"/>
    <n v="999.98"/>
    <n v="2"/>
    <n v="0"/>
    <n v="449.99099999999999"/>
    <x v="14"/>
    <n v="549.98900000000003"/>
    <n v="164.9967"/>
    <x v="1"/>
  </r>
  <r>
    <s v="APJ"/>
    <s v="APAC"/>
    <s v="Home Depot"/>
    <n v="1047"/>
    <s v="Retail"/>
    <s v="Enterprise"/>
    <s v="Site Analytics"/>
    <s v="GLWFY3UD98"/>
    <n v="821.94"/>
    <n v="6"/>
    <n v="0"/>
    <n v="213.70439999999999"/>
    <x v="11"/>
    <n v="608.23559999999998"/>
    <n v="182.47067999999999"/>
    <x v="1"/>
  </r>
  <r>
    <s v="EMEA"/>
    <s v="EU-WEST"/>
    <s v="State Farm Insurance Cos."/>
    <n v="1082"/>
    <s v="Finance"/>
    <s v="SMB"/>
    <s v="SaaS Connector Pack"/>
    <s v="QXKRWKOA2Y"/>
    <n v="220.06399999999999"/>
    <n v="4"/>
    <n v="0.2"/>
    <n v="55.015999999999998"/>
    <x v="23"/>
    <n v="165.048"/>
    <n v="49.514400000000002"/>
    <x v="8"/>
  </r>
  <r>
    <s v="AMER"/>
    <s v="LATAM"/>
    <s v="Sony"/>
    <n v="1028"/>
    <s v="Tech"/>
    <s v="Strategic"/>
    <s v="ContactMatcher"/>
    <s v="YR5RE3GR0P"/>
    <n v="7.04"/>
    <n v="2"/>
    <n v="0"/>
    <n v="3.3088000000000002"/>
    <x v="14"/>
    <n v="3.7311999999999999"/>
    <n v="1.1193599999999999"/>
    <x v="3"/>
  </r>
  <r>
    <s v="EMEA"/>
    <s v="NOR"/>
    <s v="Oracle"/>
    <n v="1072"/>
    <s v="Tech"/>
    <s v="SMB"/>
    <s v="Site Analytics"/>
    <s v="QY8CRUJEY2"/>
    <n v="47.975999999999999"/>
    <n v="3"/>
    <n v="0.2"/>
    <n v="4.7976000000000001"/>
    <x v="14"/>
    <n v="43.178399999999897"/>
    <n v="12.953519999999969"/>
    <x v="6"/>
  </r>
  <r>
    <s v="EMEA"/>
    <s v="EU-WEST"/>
    <s v="Tyson Foods"/>
    <n v="1088"/>
    <s v="Consumer Products"/>
    <s v="Strategic"/>
    <s v="Support"/>
    <s v="MOE946QBN6"/>
    <n v="60.048000000000002"/>
    <n v="9"/>
    <n v="0.2"/>
    <n v="22.518000000000001"/>
    <x v="21"/>
    <n v="37.53"/>
    <n v="11.259"/>
    <x v="1"/>
  </r>
  <r>
    <s v="APJ"/>
    <s v="ANZ"/>
    <s v="HonHai Precision Industry"/>
    <n v="1033"/>
    <s v="Tech"/>
    <s v="Strategic"/>
    <s v="ContactMatcher"/>
    <s v="6OEXL16U2C"/>
    <n v="182.994"/>
    <n v="3"/>
    <n v="0.8"/>
    <n v="-320.23950000000002"/>
    <x v="27"/>
    <n v="503.23349999999999"/>
    <n v="150.97004999999999"/>
    <x v="1"/>
  </r>
  <r>
    <s v="AMER"/>
    <s v="LATAM"/>
    <s v="Lukoil"/>
    <n v="1044"/>
    <s v="Energy"/>
    <s v="Enterprise"/>
    <s v="ContactMatcher"/>
    <s v="57EQMS4VXJ"/>
    <n v="7.8570000000000002"/>
    <n v="3"/>
    <n v="0.7"/>
    <n v="-6.0236999999999998"/>
    <x v="15"/>
    <n v="13.880699999999999"/>
    <n v="4.1642099999999997"/>
    <x v="0"/>
  </r>
  <r>
    <s v="AMER"/>
    <s v="NAMER"/>
    <s v="Pemex"/>
    <n v="1058"/>
    <s v="Energy"/>
    <s v="Strategic"/>
    <s v="Site Analytics"/>
    <s v="6TTGLOHSVF"/>
    <n v="302.38400000000001"/>
    <n v="2"/>
    <n v="0.2"/>
    <n v="30.238399999999999"/>
    <x v="28"/>
    <n v="272.1456"/>
    <n v="81.643680000000003"/>
    <x v="2"/>
  </r>
  <r>
    <s v="EMEA"/>
    <s v="MEA"/>
    <s v="Bank of America Corp."/>
    <n v="1011"/>
    <s v="Finance"/>
    <s v="SMB"/>
    <s v="Marketing Suite"/>
    <s v="F5A7GQY71M"/>
    <n v="638.82000000000005"/>
    <n v="9"/>
    <n v="0"/>
    <n v="172.48140000000001"/>
    <x v="9"/>
    <n v="466.33859999999999"/>
    <n v="139.90158"/>
    <x v="6"/>
  </r>
  <r>
    <s v="EMEA"/>
    <s v="UKIR"/>
    <s v="Tyson Foods"/>
    <n v="1088"/>
    <s v="Consumer Products"/>
    <s v="Strategic"/>
    <s v="FinanceHub"/>
    <s v="X55DVMCM3G"/>
    <n v="20.7"/>
    <n v="2"/>
    <n v="0"/>
    <n v="9.9359999999999999"/>
    <x v="25"/>
    <n v="10.763999999999999"/>
    <n v="3.2291999999999996"/>
    <x v="1"/>
  </r>
  <r>
    <s v="AMER"/>
    <s v="LATAM"/>
    <s v="ConocoPhillips"/>
    <n v="1024"/>
    <s v="Energy"/>
    <s v="SMB"/>
    <s v="Marketing Suite - Gold"/>
    <s v="ZCEJIWG32Q"/>
    <n v="221.024"/>
    <n v="2"/>
    <n v="0.2"/>
    <n v="-55.256"/>
    <x v="24"/>
    <n v="276.27999999999997"/>
    <n v="82.883999999999986"/>
    <x v="2"/>
  </r>
  <r>
    <s v="EMEA"/>
    <s v="UKIR"/>
    <s v="Marathon Petroleum"/>
    <n v="1061"/>
    <s v="Energy"/>
    <s v="SMB"/>
    <s v="Big Ol Database"/>
    <s v="XZFSKH6P2U"/>
    <n v="3080"/>
    <n v="7"/>
    <n v="0"/>
    <n v="1416.8"/>
    <x v="37"/>
    <n v="1663.2"/>
    <n v="498.96"/>
    <x v="1"/>
  </r>
  <r>
    <s v="EMEA"/>
    <s v="EU-WEST"/>
    <s v="Anthem"/>
    <n v="1029"/>
    <s v="Healthcare"/>
    <s v="SMB"/>
    <s v="Support"/>
    <s v="3NG0YTFTZC"/>
    <n v="32.4"/>
    <n v="5"/>
    <n v="0"/>
    <n v="15.552"/>
    <x v="30"/>
    <n v="16.847999999999999"/>
    <n v="5.0543999999999993"/>
    <x v="2"/>
  </r>
  <r>
    <s v="APJ"/>
    <s v="JAPN"/>
    <s v="Volkswagen"/>
    <n v="1046"/>
    <s v="Manufacturing"/>
    <s v="SMB"/>
    <s v="OneView"/>
    <s v="Y3CTNRFXB9"/>
    <n v="2.2639999999999998"/>
    <n v="1"/>
    <n v="0.8"/>
    <n v="-5.2072000000000003"/>
    <x v="27"/>
    <n v="7.4711999999999996"/>
    <n v="2.2413599999999998"/>
    <x v="0"/>
  </r>
  <r>
    <s v="AMER"/>
    <s v="LATAM"/>
    <s v="Philip Morris International"/>
    <n v="1075"/>
    <s v="Consumer Products"/>
    <s v="Enterprise"/>
    <s v="SaaS Connector Pack"/>
    <s v="QW6BCF0ILV"/>
    <n v="15.92"/>
    <n v="2"/>
    <n v="0"/>
    <n v="7.0048000000000004"/>
    <x v="22"/>
    <n v="8.9151999999999898"/>
    <n v="2.6745599999999969"/>
    <x v="1"/>
  </r>
  <r>
    <s v="AMER"/>
    <s v="NAMER"/>
    <s v="Itochu"/>
    <n v="1032"/>
    <s v="Finance"/>
    <s v="SMB"/>
    <s v="Site Analytics"/>
    <s v="XU1YXLHKVH"/>
    <n v="159.96"/>
    <n v="5"/>
    <n v="0.2"/>
    <n v="17.9955"/>
    <x v="43"/>
    <n v="141.96449999999999"/>
    <n v="42.589349999999996"/>
    <x v="0"/>
  </r>
  <r>
    <s v="APJ"/>
    <s v="JAPN"/>
    <s v="Aetna"/>
    <n v="1002"/>
    <s v="Healthcare"/>
    <s v="SMB"/>
    <s v="ContactMatcher"/>
    <s v="U2R2Z74CAC"/>
    <n v="4.3120000000000003"/>
    <n v="2"/>
    <n v="0.8"/>
    <n v="-6.8992000000000004"/>
    <x v="28"/>
    <n v="11.2112"/>
    <n v="3.3633599999999997"/>
    <x v="1"/>
  </r>
  <r>
    <s v="EMEA"/>
    <s v="UKIR"/>
    <s v="Safeway"/>
    <n v="1079"/>
    <s v="Retail"/>
    <s v="SMB"/>
    <s v="Marketing Suite - Gold"/>
    <s v="JX5TU0XQCA"/>
    <n v="13.96"/>
    <n v="2"/>
    <n v="0"/>
    <n v="0.2792"/>
    <x v="11"/>
    <n v="13.6808"/>
    <n v="4.1042399999999999"/>
    <x v="5"/>
  </r>
  <r>
    <s v="AMER"/>
    <s v="LATAM"/>
    <s v="Petrobras"/>
    <n v="1018"/>
    <s v="Energy"/>
    <s v="Strategic"/>
    <s v="Site Analytics"/>
    <s v="SXWB3SKGFZ"/>
    <n v="73.98"/>
    <n v="2"/>
    <n v="0"/>
    <n v="19.974599999999999"/>
    <x v="14"/>
    <n v="54.005400000000002"/>
    <n v="16.201619999999998"/>
    <x v="6"/>
  </r>
  <r>
    <s v="APJ"/>
    <s v="JAPN"/>
    <s v="Berkshire Hathaway"/>
    <n v="1012"/>
    <s v="Finance"/>
    <s v="Strategic"/>
    <s v="FinanceHub"/>
    <s v="495CA789YE"/>
    <n v="8.8559999999999999"/>
    <n v="3"/>
    <n v="0.2"/>
    <n v="2.9889000000000001"/>
    <x v="33"/>
    <n v="5.8670999999999998"/>
    <n v="1.76013"/>
    <x v="1"/>
  </r>
  <r>
    <s v="AMER"/>
    <s v="NAMER"/>
    <s v="Allstate"/>
    <n v="1003"/>
    <s v="Finance"/>
    <s v="SMB"/>
    <s v="ContactMatcher"/>
    <s v="6ZGCH1Q1JC"/>
    <n v="1219.96"/>
    <n v="5"/>
    <n v="0.2"/>
    <n v="381.23750000000001"/>
    <x v="0"/>
    <n v="838.72249999999997"/>
    <n v="251.61674999999997"/>
    <x v="0"/>
  </r>
  <r>
    <s v="AMER"/>
    <s v="NAMER"/>
    <s v="Pemex"/>
    <n v="1058"/>
    <s v="Energy"/>
    <s v="SMB"/>
    <s v="ContactMatcher"/>
    <s v="RXEKH5QYZM"/>
    <n v="3.1680000000000001"/>
    <n v="2"/>
    <n v="0.2"/>
    <n v="0.99"/>
    <x v="6"/>
    <n v="2.1779999999999999"/>
    <n v="0.65339999999999998"/>
    <x v="2"/>
  </r>
  <r>
    <s v="EMEA"/>
    <s v="EU-WEST"/>
    <s v="Anthem"/>
    <n v="1029"/>
    <s v="Healthcare"/>
    <s v="SMB"/>
    <s v="Data Smasher"/>
    <s v="CMJN2VB1GF"/>
    <n v="19.04"/>
    <n v="4"/>
    <n v="0.2"/>
    <n v="-1.4279999999999999"/>
    <x v="15"/>
    <n v="20.468"/>
    <n v="6.1403999999999996"/>
    <x v="2"/>
  </r>
  <r>
    <s v="AMER"/>
    <s v="NAMER"/>
    <s v="Amazon"/>
    <n v="1004"/>
    <s v="Tech"/>
    <s v="SMB"/>
    <s v="Support"/>
    <s v="S0THMRBEF0"/>
    <n v="37.44"/>
    <n v="6"/>
    <n v="0"/>
    <n v="16.847999999999999"/>
    <x v="24"/>
    <n v="20.591999999999999"/>
    <n v="6.1775999999999991"/>
    <x v="2"/>
  </r>
  <r>
    <s v="EMEA"/>
    <s v="UKIR"/>
    <s v="Pfizer"/>
    <n v="1074"/>
    <s v="Healthcare"/>
    <s v="Strategic"/>
    <s v="OneView"/>
    <s v="DJ95YFWEW2"/>
    <n v="35.909999999999997"/>
    <n v="3"/>
    <n v="0"/>
    <n v="9.6957000000000004"/>
    <x v="8"/>
    <n v="26.214299999999898"/>
    <n v="7.8642899999999694"/>
    <x v="5"/>
  </r>
  <r>
    <s v="EMEA"/>
    <s v="EU-WEST"/>
    <s v="General Electric"/>
    <n v="1040"/>
    <s v="Finance"/>
    <s v="SMB"/>
    <s v="SaaS Connector Pack"/>
    <s v="8A8HSL8QQ3"/>
    <n v="91.031999999999996"/>
    <n v="3"/>
    <n v="0.2"/>
    <n v="-2.2757999999999998"/>
    <x v="10"/>
    <n v="93.3078"/>
    <n v="27.992339999999999"/>
    <x v="0"/>
  </r>
  <r>
    <s v="EMEA"/>
    <s v="EU-WEST"/>
    <s v="Trafigura Group"/>
    <n v="1100"/>
    <s v="Finance"/>
    <s v="SMB"/>
    <s v="ChatBot Plugin"/>
    <s v="N6ZWRWO7CT"/>
    <n v="54.66"/>
    <n v="6"/>
    <n v="0"/>
    <n v="18.037800000000001"/>
    <x v="24"/>
    <n v="36.6221999999999"/>
    <n v="10.98665999999997"/>
    <x v="1"/>
  </r>
  <r>
    <s v="EMEA"/>
    <s v="NOR"/>
    <s v="Aetna"/>
    <n v="1002"/>
    <s v="Healthcare"/>
    <s v="SMB"/>
    <s v="Marketing Suite - Gold"/>
    <s v="1LAOXLW6TD"/>
    <n v="67.343999999999994"/>
    <n v="6"/>
    <n v="0.2"/>
    <n v="7.5762"/>
    <x v="30"/>
    <n v="59.767799999999902"/>
    <n v="17.930339999999969"/>
    <x v="1"/>
  </r>
  <r>
    <s v="AMER"/>
    <s v="NAMER"/>
    <s v="Verizon Communications"/>
    <n v="1094"/>
    <s v="Communications"/>
    <s v="SMB"/>
    <s v="OneView"/>
    <s v="SPGRQEL8NQ"/>
    <n v="73.28"/>
    <n v="4"/>
    <n v="0"/>
    <n v="21.251200000000001"/>
    <x v="29"/>
    <n v="52.028799999999997"/>
    <n v="15.608639999999998"/>
    <x v="0"/>
  </r>
  <r>
    <s v="APJ"/>
    <s v="ANZ"/>
    <s v="Petrobras"/>
    <n v="1018"/>
    <s v="Energy"/>
    <s v="Strategic"/>
    <s v="ContactMatcher"/>
    <s v="WV5YX55VEI"/>
    <n v="14.48"/>
    <n v="5"/>
    <n v="0.8"/>
    <n v="-23.891999999999999"/>
    <x v="7"/>
    <n v="38.372"/>
    <n v="11.5116"/>
    <x v="6"/>
  </r>
  <r>
    <s v="EMEA"/>
    <s v="EU-WEST"/>
    <s v="Morgan Stanley"/>
    <n v="1068"/>
    <s v="Finance"/>
    <s v="SMB"/>
    <s v="Support"/>
    <s v="MBEH2KILRR"/>
    <n v="11.952"/>
    <n v="3"/>
    <n v="0.2"/>
    <n v="4.0338000000000003"/>
    <x v="38"/>
    <n v="7.9181999999999997"/>
    <n v="2.3754599999999999"/>
    <x v="2"/>
  </r>
  <r>
    <s v="EMEA"/>
    <s v="EU-WEST"/>
    <s v="J.P. Morgan Chase &amp; Co."/>
    <n v="1054"/>
    <s v="Finance"/>
    <s v="SMB"/>
    <s v="Storage"/>
    <s v="BJ05KZ03OB"/>
    <n v="45"/>
    <n v="9"/>
    <n v="0"/>
    <n v="21.6"/>
    <x v="30"/>
    <n v="23.4"/>
    <n v="7.02"/>
    <x v="5"/>
  </r>
  <r>
    <s v="AMER"/>
    <s v="NAMER"/>
    <s v="Panasonic"/>
    <n v="1091"/>
    <s v="Tech"/>
    <s v="Enterprise"/>
    <s v="ContactMatcher"/>
    <s v="W4ELHIPUK5"/>
    <n v="112.12"/>
    <n v="5"/>
    <n v="0.2"/>
    <n v="42.045000000000002"/>
    <x v="13"/>
    <n v="70.075000000000003"/>
    <n v="21.022500000000001"/>
    <x v="0"/>
  </r>
  <r>
    <s v="EMEA"/>
    <s v="EU-WEST"/>
    <s v="Aetna"/>
    <n v="1002"/>
    <s v="Healthcare"/>
    <s v="SMB"/>
    <s v="Storage"/>
    <s v="Y5KCX5ZZF3"/>
    <n v="25.06"/>
    <n v="7"/>
    <n v="0"/>
    <n v="12.53"/>
    <x v="23"/>
    <n v="12.53"/>
    <n v="3.7589999999999995"/>
    <x v="1"/>
  </r>
  <r>
    <s v="APJ"/>
    <s v="JAPN"/>
    <s v="AT&amp;T"/>
    <n v="1010"/>
    <s v="Communications"/>
    <s v="Strategic"/>
    <s v="ContactMatcher"/>
    <s v="BV4B0LAMP3"/>
    <n v="6.9240000000000004"/>
    <n v="6"/>
    <n v="0.8"/>
    <n v="-10.385999999999999"/>
    <x v="5"/>
    <n v="17.309999999999999"/>
    <n v="5.1929999999999996"/>
    <x v="1"/>
  </r>
  <r>
    <s v="EMEA"/>
    <s v="EU-WEST"/>
    <s v="Microsoft"/>
    <n v="1066"/>
    <s v="Tech"/>
    <s v="SMB"/>
    <s v="Marketing Suite - Gold"/>
    <s v="PJJ8CCDYGJ"/>
    <n v="37.392000000000003"/>
    <n v="3"/>
    <n v="0.2"/>
    <n v="2.3370000000000002"/>
    <x v="22"/>
    <n v="35.055"/>
    <n v="10.516499999999999"/>
    <x v="4"/>
  </r>
  <r>
    <s v="APJ"/>
    <s v="APAC"/>
    <s v="Tesco"/>
    <n v="1059"/>
    <s v="Retail"/>
    <s v="SMB"/>
    <s v="FinanceHub"/>
    <s v="H58RPXY5OC"/>
    <n v="18.899999999999999"/>
    <n v="3"/>
    <n v="0"/>
    <n v="8.6940000000000008"/>
    <x v="1"/>
    <n v="10.2059999999999"/>
    <n v="3.0617999999999701"/>
    <x v="7"/>
  </r>
  <r>
    <s v="AMER"/>
    <s v="LATAM"/>
    <s v="Mondelez International"/>
    <n v="1067"/>
    <s v="Consumer Products"/>
    <s v="SMB"/>
    <s v="ContactMatcher"/>
    <s v="UA9N3Y2YO1"/>
    <n v="57.42"/>
    <n v="9"/>
    <n v="0"/>
    <n v="26.4132"/>
    <x v="8"/>
    <n v="31.006799999999998"/>
    <n v="9.3020399999999999"/>
    <x v="0"/>
  </r>
  <r>
    <s v="AMER"/>
    <s v="NAMER"/>
    <s v="Philip Morris International"/>
    <n v="1075"/>
    <s v="Consumer Products"/>
    <s v="Enterprise"/>
    <s v="ChatBot Plugin"/>
    <s v="7659JHNBHH"/>
    <n v="12.74"/>
    <n v="7"/>
    <n v="0"/>
    <n v="5.7329999999999997"/>
    <x v="44"/>
    <n v="7.0069999999999997"/>
    <n v="2.1020999999999996"/>
    <x v="1"/>
  </r>
  <r>
    <s v="EMEA"/>
    <s v="UKIR"/>
    <s v="Siemens"/>
    <n v="1043"/>
    <s v="Manufacturing"/>
    <s v="SMB"/>
    <s v="SaaS Connector Pack"/>
    <s v="YR62RLNMUU"/>
    <n v="322.58999999999997"/>
    <n v="3"/>
    <n v="0"/>
    <n v="64.518000000000001"/>
    <x v="6"/>
    <n v="258.072"/>
    <n v="77.421599999999998"/>
    <x v="2"/>
  </r>
  <r>
    <s v="APJ"/>
    <s v="JAPN"/>
    <s v="McKesson"/>
    <n v="1063"/>
    <s v="Consumer Products"/>
    <s v="SMB"/>
    <s v="ContactMatcher"/>
    <s v="79EMLJ26GO"/>
    <n v="9.7620000000000005"/>
    <n v="3"/>
    <n v="0.8"/>
    <n v="-15.1311"/>
    <x v="13"/>
    <n v="24.8931"/>
    <n v="7.46793"/>
    <x v="5"/>
  </r>
  <r>
    <s v="EMEA"/>
    <s v="EU-WEST"/>
    <s v="Tyson Foods"/>
    <n v="1088"/>
    <s v="Consumer Products"/>
    <s v="SMB"/>
    <s v="FinanceHub"/>
    <s v="W9O72GXTUM"/>
    <n v="29.24"/>
    <n v="5"/>
    <n v="0.2"/>
    <n v="9.8684999999999992"/>
    <x v="15"/>
    <n v="19.371499999999902"/>
    <n v="5.8114499999999705"/>
    <x v="1"/>
  </r>
  <r>
    <s v="EMEA"/>
    <s v="MEA"/>
    <s v="Comcast"/>
    <n v="1022"/>
    <s v="Communications"/>
    <s v="Strategic"/>
    <s v="ContactMatcher"/>
    <s v="1F8JCXSA7O"/>
    <n v="38.088000000000001"/>
    <n v="4"/>
    <n v="0.7"/>
    <n v="-27.9312"/>
    <x v="5"/>
    <n v="66.019199999999998"/>
    <n v="19.805759999999999"/>
    <x v="1"/>
  </r>
  <r>
    <s v="EMEA"/>
    <s v="EU-WEST"/>
    <s v="Allianz"/>
    <n v="1080"/>
    <s v="Finance"/>
    <s v="SMB"/>
    <s v="Data Smasher"/>
    <s v="98KQUAT6FL"/>
    <n v="47.984000000000002"/>
    <n v="2"/>
    <n v="0.2"/>
    <n v="0.5998"/>
    <x v="14"/>
    <n v="47.3842"/>
    <n v="14.215259999999999"/>
    <x v="1"/>
  </r>
  <r>
    <s v="APJ"/>
    <s v="ANZ"/>
    <s v="Sony"/>
    <n v="1028"/>
    <s v="Tech"/>
    <s v="Strategic"/>
    <s v="Support"/>
    <s v="XSLT0QRN74"/>
    <n v="15.696"/>
    <n v="3"/>
    <n v="0.2"/>
    <n v="5.1012000000000004"/>
    <x v="7"/>
    <n v="10.594799999999999"/>
    <n v="3.1784399999999997"/>
    <x v="3"/>
  </r>
  <r>
    <s v="EMEA"/>
    <s v="NOR"/>
    <s v="AT&amp;T"/>
    <n v="1010"/>
    <s v="Communications"/>
    <s v="SMB"/>
    <s v="ChatBot Plugin"/>
    <s v="4ZFYH9E6P3"/>
    <n v="12.84"/>
    <n v="3"/>
    <n v="0"/>
    <n v="3.7235999999999998"/>
    <x v="25"/>
    <n v="9.1164000000000005"/>
    <n v="2.7349200000000002"/>
    <x v="1"/>
  </r>
  <r>
    <s v="EMEA"/>
    <s v="UKIR"/>
    <s v="Nissan Motor"/>
    <n v="1098"/>
    <s v="Transportation"/>
    <s v="SMB"/>
    <s v="Site Analytics"/>
    <s v="FS1XV852T1"/>
    <n v="539.97"/>
    <n v="3"/>
    <n v="0"/>
    <n v="134.99250000000001"/>
    <x v="24"/>
    <n v="404.97750000000002"/>
    <n v="121.49325"/>
    <x v="2"/>
  </r>
  <r>
    <s v="EMEA"/>
    <s v="EU-EAST"/>
    <s v="Prudential Financial"/>
    <n v="1078"/>
    <s v="Finance"/>
    <s v="SMB"/>
    <s v="FinanceHub"/>
    <s v="MLZS8A0HK4"/>
    <n v="16.52"/>
    <n v="4"/>
    <n v="0"/>
    <n v="7.5991999999999997"/>
    <x v="29"/>
    <n v="8.9207999999999998"/>
    <n v="2.67624"/>
    <x v="2"/>
  </r>
  <r>
    <s v="EMEA"/>
    <s v="EU-EAST"/>
    <s v="PepsiCo"/>
    <n v="1073"/>
    <s v="Consumer Products"/>
    <s v="Strategic"/>
    <s v="Data Smasher"/>
    <s v="2ESPOCDOLS"/>
    <n v="169.06399999999999"/>
    <n v="7"/>
    <n v="0.2"/>
    <n v="-14.793100000000001"/>
    <x v="44"/>
    <n v="183.8571"/>
    <n v="55.157130000000002"/>
    <x v="1"/>
  </r>
  <r>
    <s v="EMEA"/>
    <s v="UKIR"/>
    <s v="Valero Energy"/>
    <n v="1093"/>
    <s v="Energy"/>
    <s v="Strategic"/>
    <s v="Support"/>
    <s v="BKXDN65JAS"/>
    <n v="19.440000000000001"/>
    <n v="3"/>
    <n v="0"/>
    <n v="9.3312000000000008"/>
    <x v="29"/>
    <n v="10.1088"/>
    <n v="3.0326400000000002"/>
    <x v="1"/>
  </r>
  <r>
    <s v="AMER"/>
    <s v="NAMER"/>
    <s v="AmerisourceBergen"/>
    <n v="1007"/>
    <s v="Healthcare"/>
    <s v="SMB"/>
    <s v="Marketing Suite - Gold"/>
    <s v="6YIR6FYVOW"/>
    <n v="31.92"/>
    <n v="4"/>
    <n v="0"/>
    <n v="8.2992000000000008"/>
    <x v="18"/>
    <n v="23.620799999999999"/>
    <n v="7.0862399999999992"/>
    <x v="0"/>
  </r>
  <r>
    <s v="AMER"/>
    <s v="LATAM"/>
    <s v="Marathon Petroleum"/>
    <n v="1061"/>
    <s v="Energy"/>
    <s v="Enterprise"/>
    <s v="Support"/>
    <s v="BZEM5XU9HH"/>
    <n v="31.103999999999999"/>
    <n v="6"/>
    <n v="0.2"/>
    <n v="10.8864"/>
    <x v="19"/>
    <n v="20.217599999999901"/>
    <n v="6.0652799999999703"/>
    <x v="1"/>
  </r>
  <r>
    <s v="AMER"/>
    <s v="NAMER"/>
    <s v="Itochu"/>
    <n v="1032"/>
    <s v="Finance"/>
    <s v="SMB"/>
    <s v="Marketing Suite - Gold"/>
    <s v="7W88XT8L7I"/>
    <n v="48.86"/>
    <n v="7"/>
    <n v="0"/>
    <n v="0.97719999999999996"/>
    <x v="23"/>
    <n v="47.882799999999897"/>
    <n v="14.364839999999969"/>
    <x v="0"/>
  </r>
  <r>
    <s v="AMER"/>
    <s v="LATAM"/>
    <s v="Ford Motor"/>
    <n v="1009"/>
    <s v="Manufacturing"/>
    <s v="SMB"/>
    <s v="ContactMatcher"/>
    <s v="MSM70J1MZP"/>
    <n v="14.2"/>
    <n v="2"/>
    <n v="0"/>
    <n v="6.532"/>
    <x v="16"/>
    <n v="7.6679999999999904"/>
    <n v="2.3003999999999971"/>
    <x v="1"/>
  </r>
  <r>
    <s v="AMER"/>
    <s v="NAMER"/>
    <s v="Home Depot"/>
    <n v="1047"/>
    <s v="Retail"/>
    <s v="Enterprise"/>
    <s v="ChatBot Plugin"/>
    <s v="63UFVD21GH"/>
    <n v="56.3"/>
    <n v="2"/>
    <n v="0"/>
    <n v="15.763999999999999"/>
    <x v="6"/>
    <n v="40.536000000000001"/>
    <n v="12.1608"/>
    <x v="1"/>
  </r>
  <r>
    <s v="AMER"/>
    <s v="LATAM"/>
    <s v="Caterpillar"/>
    <n v="1016"/>
    <s v="Manufacturing"/>
    <s v="Strategic"/>
    <s v="Site Analytics"/>
    <s v="GNPY6XQ3WJ"/>
    <n v="629.95000000000005"/>
    <n v="5"/>
    <n v="0"/>
    <n v="163.78700000000001"/>
    <x v="41"/>
    <n v="466.16300000000001"/>
    <n v="139.84889999999999"/>
    <x v="1"/>
  </r>
  <r>
    <s v="AMER"/>
    <s v="NAMER"/>
    <s v="Cigna"/>
    <n v="1038"/>
    <s v="Healthcare"/>
    <s v="SMB"/>
    <s v="Support"/>
    <s v="WTLF56FWBB"/>
    <n v="46.35"/>
    <n v="5"/>
    <n v="0"/>
    <n v="21.784500000000001"/>
    <x v="1"/>
    <n v="24.5655"/>
    <n v="7.36965"/>
    <x v="3"/>
  </r>
  <r>
    <s v="AMER"/>
    <s v="NAMER"/>
    <s v="Cisco Systems"/>
    <n v="1019"/>
    <s v="Tech"/>
    <s v="Enterprise"/>
    <s v="ContactMatcher"/>
    <s v="7EANEYFG8A"/>
    <n v="14.976000000000001"/>
    <n v="9"/>
    <n v="0.2"/>
    <n v="5.4287999999999998"/>
    <x v="42"/>
    <n v="9.5472000000000001"/>
    <n v="2.86416"/>
    <x v="1"/>
  </r>
  <r>
    <s v="APJ"/>
    <s v="JAPN"/>
    <s v="Lowes"/>
    <n v="1060"/>
    <s v="Retail"/>
    <s v="SMB"/>
    <s v="ContactMatcher"/>
    <s v="AYZMMNAO2U"/>
    <n v="4.24"/>
    <n v="5"/>
    <n v="0.8"/>
    <n v="-6.36"/>
    <x v="13"/>
    <n v="10.6"/>
    <n v="3.1799999999999997"/>
    <x v="2"/>
  </r>
  <r>
    <s v="EMEA"/>
    <s v="UKIR"/>
    <s v="Wells Fargo"/>
    <n v="1099"/>
    <s v="Finance"/>
    <s v="Enterprise"/>
    <s v="Data Smasher"/>
    <s v="YIS183WJY8"/>
    <n v="319.95999999999998"/>
    <n v="4"/>
    <n v="0"/>
    <n v="115.18559999999999"/>
    <x v="13"/>
    <n v="204.77439999999899"/>
    <n v="61.432319999999692"/>
    <x v="2"/>
  </r>
  <r>
    <s v="APJ"/>
    <s v="APAC"/>
    <s v="Costco Wholesale"/>
    <n v="1025"/>
    <s v="Retail"/>
    <s v="Strategic"/>
    <s v="Marketing Suite"/>
    <s v="MA6IEN52X7"/>
    <n v="81.94"/>
    <n v="1"/>
    <n v="0"/>
    <n v="20.484999999999999"/>
    <x v="5"/>
    <n v="61.454999999999998"/>
    <n v="18.436499999999999"/>
    <x v="3"/>
  </r>
  <r>
    <s v="APJ"/>
    <s v="APAC"/>
    <s v="Humana"/>
    <n v="1049"/>
    <s v="Healthcare"/>
    <s v="SMB"/>
    <s v="Data Smasher"/>
    <s v="BT84CE8P21"/>
    <n v="98.16"/>
    <n v="6"/>
    <n v="0"/>
    <n v="9.8160000000000007"/>
    <x v="32"/>
    <n v="88.343999999999994"/>
    <n v="26.503199999999996"/>
    <x v="5"/>
  </r>
  <r>
    <s v="APJ"/>
    <s v="JAPN"/>
    <s v="Nestle"/>
    <n v="1089"/>
    <s v="Consumer Products"/>
    <s v="Strategic"/>
    <s v="ContactMatcher"/>
    <s v="OA2L78T7KS"/>
    <n v="6.8739999999999997"/>
    <n v="7"/>
    <n v="0.8"/>
    <n v="-10.6547"/>
    <x v="24"/>
    <n v="17.528700000000001"/>
    <n v="5.25861"/>
    <x v="2"/>
  </r>
  <r>
    <s v="EMEA"/>
    <s v="EU-WEST"/>
    <s v="Aetna"/>
    <n v="1002"/>
    <s v="Healthcare"/>
    <s v="Strategic"/>
    <s v="Support"/>
    <s v="IQC0KH6WRG"/>
    <n v="9.99"/>
    <n v="1"/>
    <n v="0"/>
    <n v="4.4954999999999998"/>
    <x v="21"/>
    <n v="5.4945000000000004"/>
    <n v="1.64835"/>
    <x v="1"/>
  </r>
  <r>
    <s v="APJ"/>
    <s v="APAC"/>
    <s v="Lowes"/>
    <n v="1060"/>
    <s v="Retail"/>
    <s v="SMB"/>
    <s v="Alchemy"/>
    <s v="VMQF7AQCQI"/>
    <n v="10499.97"/>
    <n v="3"/>
    <n v="0"/>
    <n v="5039.9856"/>
    <x v="23"/>
    <n v="5459.9843999999903"/>
    <n v="1637.995319999997"/>
    <x v="2"/>
  </r>
  <r>
    <s v="APJ"/>
    <s v="JAPN"/>
    <s v="China National Petroleum"/>
    <n v="1023"/>
    <s v="Energy"/>
    <s v="SMB"/>
    <s v="Support"/>
    <s v="CVURF7WUNX"/>
    <n v="21.12"/>
    <n v="5"/>
    <n v="0.2"/>
    <n v="6.6"/>
    <x v="38"/>
    <n v="14.52"/>
    <n v="4.3559999999999999"/>
    <x v="7"/>
  </r>
  <r>
    <s v="APJ"/>
    <s v="APAC"/>
    <s v="Samsung Electronics"/>
    <n v="1015"/>
    <s v="Tech"/>
    <s v="Strategic"/>
    <s v="ContactMatcher"/>
    <s v="RT7XFQRBEY"/>
    <n v="696.42"/>
    <n v="2"/>
    <n v="0"/>
    <n v="160.17660000000001"/>
    <x v="6"/>
    <n v="536.24339999999995"/>
    <n v="160.87301999999997"/>
    <x v="1"/>
  </r>
  <r>
    <s v="AMER"/>
    <s v="NAMER"/>
    <s v="Anthem"/>
    <n v="1029"/>
    <s v="Healthcare"/>
    <s v="SMB"/>
    <s v="ChatBot Plugin"/>
    <s v="50MLUAWOXK"/>
    <n v="51.98"/>
    <n v="2"/>
    <n v="0"/>
    <n v="15.074199999999999"/>
    <x v="40"/>
    <n v="36.905799999999999"/>
    <n v="11.07174"/>
    <x v="2"/>
  </r>
  <r>
    <s v="AMER"/>
    <s v="NAMER"/>
    <s v="Airbus"/>
    <n v="1030"/>
    <s v="Manufacturing"/>
    <s v="SMB"/>
    <s v="SaaS Connector Pack"/>
    <s v="8H25GJRO64"/>
    <n v="24.7"/>
    <n v="5"/>
    <n v="0"/>
    <n v="10.374000000000001"/>
    <x v="25"/>
    <n v="14.325999999999899"/>
    <n v="4.2977999999999694"/>
    <x v="2"/>
  </r>
  <r>
    <s v="EMEA"/>
    <s v="UKIR"/>
    <s v="FedEx"/>
    <n v="1036"/>
    <s v="Transportation"/>
    <s v="SMB"/>
    <s v="FinanceHub"/>
    <s v="Y6B1WR0UAC"/>
    <n v="21.93"/>
    <n v="3"/>
    <n v="0"/>
    <n v="10.3071"/>
    <x v="19"/>
    <n v="11.6229"/>
    <n v="3.4868699999999997"/>
    <x v="3"/>
  </r>
  <r>
    <s v="EMEA"/>
    <s v="EU-WEST"/>
    <s v="UnitedHealth Group"/>
    <n v="1092"/>
    <s v="Healthcare"/>
    <s v="SMB"/>
    <s v="OneView"/>
    <s v="8BTQITP3L8"/>
    <n v="394.81599999999997"/>
    <n v="4"/>
    <n v="0.2"/>
    <n v="93.768799999999999"/>
    <x v="5"/>
    <n v="301.04719999999998"/>
    <n v="90.314159999999987"/>
    <x v="0"/>
  </r>
  <r>
    <s v="EMEA"/>
    <s v="UKIR"/>
    <s v="Glencore"/>
    <n v="1083"/>
    <s v="Misc"/>
    <s v="Enterprise"/>
    <s v="FinanceHub"/>
    <s v="9QUSTKN3XZ"/>
    <n v="7.31"/>
    <n v="1"/>
    <n v="0"/>
    <n v="3.4357000000000002"/>
    <x v="14"/>
    <n v="3.8742999999999901"/>
    <n v="1.1622899999999969"/>
    <x v="1"/>
  </r>
  <r>
    <s v="EMEA"/>
    <s v="NOR"/>
    <s v="PepsiCo"/>
    <n v="1073"/>
    <s v="Consumer Products"/>
    <s v="SMB"/>
    <s v="ChatBot Plugin"/>
    <s v="AY7YANWG2T"/>
    <n v="49.25"/>
    <n v="5"/>
    <n v="0"/>
    <n v="18.715"/>
    <x v="18"/>
    <n v="30.535"/>
    <n v="9.160499999999999"/>
    <x v="1"/>
  </r>
  <r>
    <s v="APJ"/>
    <s v="ANZ"/>
    <s v="Fannie Mae"/>
    <n v="1035"/>
    <s v="Finance"/>
    <s v="SMB"/>
    <s v="Support"/>
    <s v="AQ054PERCZ"/>
    <n v="15.984"/>
    <n v="2"/>
    <n v="0.2"/>
    <n v="4.9950000000000001"/>
    <x v="22"/>
    <n v="10.989000000000001"/>
    <n v="3.2967"/>
    <x v="3"/>
  </r>
  <r>
    <s v="EMEA"/>
    <s v="UKIR"/>
    <s v="Humana"/>
    <n v="1049"/>
    <s v="Healthcare"/>
    <s v="SMB"/>
    <s v="Support"/>
    <s v="K8JI0SXKYI"/>
    <n v="9.42"/>
    <n v="3"/>
    <n v="0"/>
    <n v="4.2389999999999999"/>
    <x v="8"/>
    <n v="5.181"/>
    <n v="1.5543"/>
    <x v="5"/>
  </r>
  <r>
    <s v="APJ"/>
    <s v="IND"/>
    <s v="Engie"/>
    <n v="1062"/>
    <s v="Energy"/>
    <s v="SMB"/>
    <s v="ContactMatcher"/>
    <s v="06BZ9X9VGI"/>
    <n v="128.4"/>
    <n v="3"/>
    <n v="0"/>
    <n v="64.2"/>
    <x v="17"/>
    <n v="64.2"/>
    <n v="19.260000000000002"/>
    <x v="2"/>
  </r>
  <r>
    <s v="EMEA"/>
    <s v="UKIR"/>
    <s v="Sysco"/>
    <n v="1084"/>
    <s v="Consumer Products"/>
    <s v="SMB"/>
    <s v="SaaS Connector Pack - Gold"/>
    <s v="VYUQ76SN8M"/>
    <n v="62.28"/>
    <n v="4"/>
    <n v="0"/>
    <n v="29.271599999999999"/>
    <x v="7"/>
    <n v="33.008400000000002"/>
    <n v="9.9025200000000009"/>
    <x v="0"/>
  </r>
  <r>
    <s v="AMER"/>
    <s v="NAMER"/>
    <s v="Petrobras"/>
    <n v="1018"/>
    <s v="Energy"/>
    <s v="Strategic"/>
    <s v="FinanceHub"/>
    <s v="IHYQIW1MZE"/>
    <n v="9.24"/>
    <n v="3"/>
    <n v="0"/>
    <n v="4.4352"/>
    <x v="36"/>
    <n v="4.8048000000000002"/>
    <n v="1.4414400000000001"/>
    <x v="6"/>
  </r>
  <r>
    <s v="AMER"/>
    <s v="NAMER"/>
    <s v="Ford Motor"/>
    <n v="1009"/>
    <s v="Manufacturing"/>
    <s v="Strategic"/>
    <s v="Marketing Suite"/>
    <s v="XXN6SFA386"/>
    <n v="482.66399999999999"/>
    <n v="8"/>
    <n v="0.15"/>
    <n v="85.176000000000002"/>
    <x v="4"/>
    <n v="397.488"/>
    <n v="119.24639999999999"/>
    <x v="1"/>
  </r>
  <r>
    <s v="AMER"/>
    <s v="NAMER"/>
    <s v="Johnson &amp; Johnson"/>
    <n v="1055"/>
    <s v="Healthcare"/>
    <s v="SMB"/>
    <s v="Support"/>
    <s v="I9VL7UANL6"/>
    <n v="37.94"/>
    <n v="2"/>
    <n v="0"/>
    <n v="18.211200000000002"/>
    <x v="27"/>
    <n v="19.7287999999999"/>
    <n v="5.9186399999999697"/>
    <x v="2"/>
  </r>
  <r>
    <s v="APJ"/>
    <s v="ANZ"/>
    <s v="Aetna"/>
    <n v="1002"/>
    <s v="Healthcare"/>
    <s v="SMB"/>
    <s v="ContactMatcher"/>
    <s v="FLQTLLQC0O"/>
    <n v="1.964"/>
    <n v="2"/>
    <n v="0.8"/>
    <n v="-3.2406000000000001"/>
    <x v="32"/>
    <n v="5.2046000000000001"/>
    <n v="1.56138"/>
    <x v="1"/>
  </r>
  <r>
    <s v="APJ"/>
    <s v="ANZ"/>
    <s v="Siemens"/>
    <n v="1043"/>
    <s v="Manufacturing"/>
    <s v="Strategic"/>
    <s v="SaaS Connector Pack"/>
    <s v="ZC393QSNAT"/>
    <n v="94.427999999999997"/>
    <n v="3"/>
    <n v="0.6"/>
    <n v="-42.492600000000003"/>
    <x v="20"/>
    <n v="136.92060000000001"/>
    <n v="41.076180000000001"/>
    <x v="2"/>
  </r>
  <r>
    <s v="EMEA"/>
    <s v="EU-WEST"/>
    <s v="ConocoPhillips"/>
    <n v="1024"/>
    <s v="Energy"/>
    <s v="SMB"/>
    <s v="Storage"/>
    <s v="6AJMZGO3T8"/>
    <n v="45.92"/>
    <n v="4"/>
    <n v="0"/>
    <n v="21.5824"/>
    <x v="23"/>
    <n v="24.337599999999998"/>
    <n v="7.3012799999999993"/>
    <x v="2"/>
  </r>
  <r>
    <s v="AMER"/>
    <s v="NAMER"/>
    <s v="United Parcel Service"/>
    <n v="1090"/>
    <s v="Transportation"/>
    <s v="Enterprise"/>
    <s v="FinanceHub"/>
    <s v="56DYXMKHBF"/>
    <n v="61.584000000000003"/>
    <n v="1"/>
    <n v="0.2"/>
    <n v="-6.9282000000000004"/>
    <x v="26"/>
    <n v="68.512200000000007"/>
    <n v="20.553660000000001"/>
    <x v="0"/>
  </r>
  <r>
    <s v="APJ"/>
    <s v="IND"/>
    <s v="Panasonic"/>
    <n v="1091"/>
    <s v="Tech"/>
    <s v="Strategic"/>
    <s v="Support"/>
    <s v="AWSV45B7JI"/>
    <n v="22.48"/>
    <n v="1"/>
    <n v="0"/>
    <n v="10.3408"/>
    <x v="17"/>
    <n v="12.139200000000001"/>
    <n v="3.6417600000000001"/>
    <x v="0"/>
  </r>
  <r>
    <s v="APJ"/>
    <s v="JAPN"/>
    <s v="Marathon Petroleum"/>
    <n v="1061"/>
    <s v="Energy"/>
    <s v="Strategic"/>
    <s v="SaaS Connector Pack"/>
    <s v="7GE8Z8OTUB"/>
    <n v="332.02800000000002"/>
    <n v="9"/>
    <n v="0.6"/>
    <n v="-348.62939999999998"/>
    <x v="10"/>
    <n v="680.65740000000005"/>
    <n v="204.19722000000002"/>
    <x v="1"/>
  </r>
  <r>
    <s v="EMEA"/>
    <s v="EU-WEST"/>
    <s v="Glencore"/>
    <n v="1083"/>
    <s v="Misc"/>
    <s v="Enterprise"/>
    <s v="Support"/>
    <s v="KIAFYPISCK"/>
    <n v="11.352"/>
    <n v="3"/>
    <n v="0.2"/>
    <n v="4.1151"/>
    <x v="30"/>
    <n v="7.2369000000000003"/>
    <n v="2.1710699999999998"/>
    <x v="1"/>
  </r>
  <r>
    <s v="APJ"/>
    <s v="ANZ"/>
    <s v="Morgan Stanley"/>
    <n v="1068"/>
    <s v="Finance"/>
    <s v="Enterprise"/>
    <s v="ContactMatcher"/>
    <s v="WTOZJI7C77"/>
    <n v="11.416"/>
    <n v="4"/>
    <n v="0.8"/>
    <n v="-18.836400000000001"/>
    <x v="16"/>
    <n v="30.252400000000002"/>
    <n v="9.0757200000000005"/>
    <x v="2"/>
  </r>
  <r>
    <s v="EMEA"/>
    <s v="EU-WEST"/>
    <s v="AmerisourceBergen"/>
    <n v="1007"/>
    <s v="Healthcare"/>
    <s v="Strategic"/>
    <s v="ChatBot Plugin"/>
    <s v="CBYZ94MLTR"/>
    <n v="9.4079999999999995"/>
    <n v="7"/>
    <n v="0.2"/>
    <n v="0.7056"/>
    <x v="43"/>
    <n v="8.7023999999999901"/>
    <n v="2.610719999999997"/>
    <x v="0"/>
  </r>
  <r>
    <s v="AMER"/>
    <s v="NAMER"/>
    <s v="Cisco Systems"/>
    <n v="1019"/>
    <s v="Tech"/>
    <s v="Enterprise"/>
    <s v="ChatBot Plugin"/>
    <s v="ZU49MRMN0J"/>
    <n v="19.829999999999998"/>
    <n v="1"/>
    <n v="0"/>
    <n v="5.9489999999999998"/>
    <x v="42"/>
    <n v="13.880999999999901"/>
    <n v="4.1642999999999697"/>
    <x v="1"/>
  </r>
  <r>
    <s v="AMER"/>
    <s v="LATAM"/>
    <s v="Nissan Motor"/>
    <n v="1098"/>
    <s v="Transportation"/>
    <s v="Strategic"/>
    <s v="Support"/>
    <s v="WPFCG1P80K"/>
    <n v="209.7"/>
    <n v="2"/>
    <n v="0"/>
    <n v="100.65600000000001"/>
    <x v="22"/>
    <n v="109.043999999999"/>
    <n v="32.713199999999702"/>
    <x v="2"/>
  </r>
  <r>
    <s v="AMER"/>
    <s v="NAMER"/>
    <s v="Enel"/>
    <n v="1013"/>
    <s v="Energy"/>
    <s v="Enterprise"/>
    <s v="OneView"/>
    <s v="ZULET4YLEE"/>
    <n v="43.92"/>
    <n v="4"/>
    <n v="0"/>
    <n v="11.8584"/>
    <x v="30"/>
    <n v="32.061599999999999"/>
    <n v="9.6184799999999999"/>
    <x v="0"/>
  </r>
  <r>
    <s v="EMEA"/>
    <s v="EU-WEST"/>
    <s v="Royal Dutch Shell"/>
    <n v="1031"/>
    <s v="Energy"/>
    <s v="Enterprise"/>
    <s v="Site Analytics"/>
    <s v="YYVWRGIMYI"/>
    <n v="149.97"/>
    <n v="3"/>
    <n v="0"/>
    <n v="5.9988000000000001"/>
    <x v="25"/>
    <n v="143.97120000000001"/>
    <n v="43.191360000000003"/>
    <x v="2"/>
  </r>
  <r>
    <s v="AMER"/>
    <s v="NAMER"/>
    <s v="General Motors"/>
    <n v="1041"/>
    <s v="Manufacturing"/>
    <s v="Strategic"/>
    <s v="Data Smasher"/>
    <s v="I6IK3V25L7"/>
    <n v="66.3"/>
    <n v="3"/>
    <n v="0"/>
    <n v="8.6189999999999998"/>
    <x v="34"/>
    <n v="57.680999999999997"/>
    <n v="17.304299999999998"/>
    <x v="1"/>
  </r>
  <r>
    <s v="APJ"/>
    <s v="APAC"/>
    <s v="Prudential Financial"/>
    <n v="1078"/>
    <s v="Finance"/>
    <s v="Enterprise"/>
    <s v="ChatBot Plugin"/>
    <s v="48HSI9ZKEC"/>
    <n v="1.64"/>
    <n v="1"/>
    <n v="0"/>
    <n v="0.73799999999999999"/>
    <x v="23"/>
    <n v="0.90199999999999902"/>
    <n v="0.27059999999999967"/>
    <x v="2"/>
  </r>
  <r>
    <s v="EMEA"/>
    <s v="MEA"/>
    <s v="Wells Fargo"/>
    <n v="1099"/>
    <s v="Finance"/>
    <s v="SMB"/>
    <s v="ContactMatcher"/>
    <s v="1PY6O1FTU9"/>
    <n v="88.08"/>
    <n v="6"/>
    <n v="0"/>
    <n v="40.516800000000003"/>
    <x v="5"/>
    <n v="47.563199999999902"/>
    <n v="14.26895999999997"/>
    <x v="2"/>
  </r>
  <r>
    <s v="EMEA"/>
    <s v="UKIR"/>
    <s v="Lowes"/>
    <n v="1060"/>
    <s v="Retail"/>
    <s v="Strategic"/>
    <s v="FinanceHub"/>
    <s v="HTYU34JHPL"/>
    <n v="887.10299999999995"/>
    <n v="7"/>
    <n v="0.1"/>
    <n v="177.42060000000001"/>
    <x v="30"/>
    <n v="709.68239999999901"/>
    <n v="212.90471999999968"/>
    <x v="2"/>
  </r>
  <r>
    <s v="EMEA"/>
    <s v="EU-WEST"/>
    <s v="Microsoft"/>
    <n v="1066"/>
    <s v="Tech"/>
    <s v="SMB"/>
    <s v="Site Analytics"/>
    <s v="KHOKW9CP7C"/>
    <n v="55.944000000000003"/>
    <n v="7"/>
    <n v="0.2"/>
    <n v="-13.2867"/>
    <x v="2"/>
    <n v="69.230699999999999"/>
    <n v="20.769209999999998"/>
    <x v="4"/>
  </r>
  <r>
    <s v="APJ"/>
    <s v="ANZ"/>
    <s v="Honda Motor"/>
    <n v="1045"/>
    <s v="Manufacturing"/>
    <s v="SMB"/>
    <s v="Support"/>
    <s v="CGLWBWFNWH"/>
    <n v="63.311999999999998"/>
    <n v="3"/>
    <n v="0.2"/>
    <n v="20.5764"/>
    <x v="13"/>
    <n v="42.735599999999998"/>
    <n v="12.820679999999999"/>
    <x v="2"/>
  </r>
  <r>
    <s v="EMEA"/>
    <s v="EU-WEST"/>
    <s v="Carrefour"/>
    <n v="1048"/>
    <s v="Retail"/>
    <s v="Strategic"/>
    <s v="ContactMatcher"/>
    <s v="RA11TYVZ63"/>
    <n v="9.7620000000000005"/>
    <n v="2"/>
    <n v="0.7"/>
    <n v="-6.8334000000000001"/>
    <x v="11"/>
    <n v="16.595400000000001"/>
    <n v="4.9786200000000003"/>
    <x v="0"/>
  </r>
  <r>
    <s v="AMER"/>
    <s v="NAMER"/>
    <s v="Goldman Sachs Group"/>
    <n v="1042"/>
    <s v="Finance"/>
    <s v="Strategic"/>
    <s v="FinanceHub"/>
    <s v="MENA73V6LC"/>
    <n v="196.78399999999999"/>
    <n v="2"/>
    <n v="0.2"/>
    <n v="-22.138200000000001"/>
    <x v="17"/>
    <n v="218.9222"/>
    <n v="65.676659999999998"/>
    <x v="2"/>
  </r>
  <r>
    <s v="EMEA"/>
    <s v="UKIR"/>
    <s v="Itochu"/>
    <n v="1032"/>
    <s v="Finance"/>
    <s v="Strategic"/>
    <s v="SaaS Connector Pack - Gold"/>
    <s v="STAVT8RL62"/>
    <n v="47.98"/>
    <n v="2"/>
    <n v="0"/>
    <n v="23.99"/>
    <x v="13"/>
    <n v="23.99"/>
    <n v="7.1969999999999992"/>
    <x v="0"/>
  </r>
  <r>
    <s v="EMEA"/>
    <s v="MEA"/>
    <s v="Volkswagen"/>
    <n v="1046"/>
    <s v="Manufacturing"/>
    <s v="Strategic"/>
    <s v="FinanceHub"/>
    <s v="JLYDJBQ01D"/>
    <n v="13.05"/>
    <n v="5"/>
    <n v="0"/>
    <n v="6.0030000000000001"/>
    <x v="13"/>
    <n v="7.0469999999999997"/>
    <n v="2.1140999999999996"/>
    <x v="0"/>
  </r>
  <r>
    <s v="EMEA"/>
    <s v="EU-WEST"/>
    <s v="BNP Paribas"/>
    <n v="1065"/>
    <s v="Finance"/>
    <s v="SMB"/>
    <s v="Data Smasher"/>
    <s v="PYW222EHZZ"/>
    <n v="63.96"/>
    <n v="4"/>
    <n v="0"/>
    <n v="19.8276"/>
    <x v="43"/>
    <n v="44.132399999999997"/>
    <n v="13.239719999999998"/>
    <x v="3"/>
  </r>
  <r>
    <s v="EMEA"/>
    <s v="NOR"/>
    <s v="Ford Motor"/>
    <n v="1009"/>
    <s v="Manufacturing"/>
    <s v="SMB"/>
    <s v="OneView"/>
    <s v="91MTXDZ5FX"/>
    <n v="80.48"/>
    <n v="1"/>
    <n v="0"/>
    <n v="24.143999999999998"/>
    <x v="15"/>
    <n v="56.335999999999999"/>
    <n v="16.9008"/>
    <x v="1"/>
  </r>
  <r>
    <s v="EMEA"/>
    <s v="EU-WEST"/>
    <s v="China National Petroleum"/>
    <n v="1023"/>
    <s v="Energy"/>
    <s v="SMB"/>
    <s v="ContactMatcher"/>
    <s v="6TGFWH20PM"/>
    <n v="11.673"/>
    <n v="3"/>
    <n v="0.7"/>
    <n v="-7.782"/>
    <x v="23"/>
    <n v="19.454999999999998"/>
    <n v="5.8364999999999991"/>
    <x v="7"/>
  </r>
  <r>
    <s v="APJ"/>
    <s v="JAPN"/>
    <s v="Prudential Financial"/>
    <n v="1078"/>
    <s v="Finance"/>
    <s v="SMB"/>
    <s v="ContactMatcher"/>
    <s v="895ZFITGBX"/>
    <n v="863.12800000000004"/>
    <n v="8"/>
    <n v="0.3"/>
    <n v="-160.29519999999999"/>
    <x v="0"/>
    <n v="1023.4232"/>
    <n v="307.02695999999997"/>
    <x v="2"/>
  </r>
  <r>
    <s v="AMER"/>
    <s v="NAMER"/>
    <s v="PepsiCo"/>
    <n v="1073"/>
    <s v="Consumer Products"/>
    <s v="SMB"/>
    <s v="ContactMatcher"/>
    <s v="UNJ0NCV0GK"/>
    <n v="871.4"/>
    <n v="4"/>
    <n v="0"/>
    <n v="148.13800000000001"/>
    <x v="27"/>
    <n v="723.26199999999994"/>
    <n v="216.97859999999997"/>
    <x v="1"/>
  </r>
  <r>
    <s v="EMEA"/>
    <s v="MEA"/>
    <s v="Glencore"/>
    <n v="1083"/>
    <s v="Misc"/>
    <s v="Strategic"/>
    <s v="SaaS Connector Pack"/>
    <s v="H4D2168G0A"/>
    <n v="692.47199999999998"/>
    <n v="11"/>
    <n v="0.2"/>
    <n v="190.4298"/>
    <x v="6"/>
    <n v="502.04219999999998"/>
    <n v="150.61265999999998"/>
    <x v="1"/>
  </r>
  <r>
    <s v="APJ"/>
    <s v="APAC"/>
    <s v="Intel"/>
    <n v="1051"/>
    <s v="Tech"/>
    <s v="Strategic"/>
    <s v="SaaS Connector Pack"/>
    <s v="JDMO7JA7VM"/>
    <n v="207.76"/>
    <n v="4"/>
    <n v="0"/>
    <n v="85.181600000000003"/>
    <x v="0"/>
    <n v="122.57839999999899"/>
    <n v="36.773519999999699"/>
    <x v="1"/>
  </r>
  <r>
    <s v="EMEA"/>
    <s v="MEA"/>
    <s v="Morgan Stanley"/>
    <n v="1068"/>
    <s v="Finance"/>
    <s v="SMB"/>
    <s v="Site Analytics"/>
    <s v="BE2OEC1G2D"/>
    <n v="71.927999999999997"/>
    <n v="9"/>
    <n v="0.2"/>
    <n v="6.2937000000000003"/>
    <x v="10"/>
    <n v="65.634299999999996"/>
    <n v="19.690289999999997"/>
    <x v="2"/>
  </r>
  <r>
    <s v="AMER"/>
    <s v="NAMER"/>
    <s v="China National Petroleum"/>
    <n v="1023"/>
    <s v="Energy"/>
    <s v="Strategic"/>
    <s v="ContactMatcher"/>
    <s v="0FA8LBXSV1"/>
    <n v="3.5920000000000001"/>
    <n v="1"/>
    <n v="0.2"/>
    <n v="1.1225000000000001"/>
    <x v="2"/>
    <n v="2.4695"/>
    <n v="0.74085000000000001"/>
    <x v="7"/>
  </r>
  <r>
    <s v="APJ"/>
    <s v="JAPN"/>
    <s v="Mondelez International"/>
    <n v="1067"/>
    <s v="Consumer Products"/>
    <s v="Strategic"/>
    <s v="OneView"/>
    <s v="C3HTM62S8Y"/>
    <n v="48.631999999999998"/>
    <n v="2"/>
    <n v="0.8"/>
    <n v="-121.58"/>
    <x v="38"/>
    <n v="170.21199999999999"/>
    <n v="51.063599999999994"/>
    <x v="0"/>
  </r>
  <r>
    <s v="AMER"/>
    <s v="NAMER"/>
    <s v="Samsung Electronics"/>
    <n v="1015"/>
    <s v="Tech"/>
    <s v="Enterprise"/>
    <s v="Marketing Suite - Gold"/>
    <s v="9ACCKA88UI"/>
    <n v="323.10000000000002"/>
    <n v="2"/>
    <n v="0"/>
    <n v="61.389000000000003"/>
    <x v="43"/>
    <n v="261.71100000000001"/>
    <n v="78.513300000000001"/>
    <x v="1"/>
  </r>
  <r>
    <s v="AMER"/>
    <s v="LATAM"/>
    <s v="Lowes"/>
    <n v="1060"/>
    <s v="Retail"/>
    <s v="Strategic"/>
    <s v="Big Ol Database"/>
    <s v="N62XSQRABC"/>
    <n v="9099.93"/>
    <n v="7"/>
    <n v="0"/>
    <n v="2365.9818"/>
    <x v="25"/>
    <n v="6733.9481999999998"/>
    <n v="2020.1844599999999"/>
    <x v="2"/>
  </r>
  <r>
    <s v="EMEA"/>
    <s v="UKIR"/>
    <s v="Merck"/>
    <n v="1064"/>
    <s v="Healthcare"/>
    <s v="Enterprise"/>
    <s v="Support"/>
    <s v="6H0TZHY05B"/>
    <n v="11.36"/>
    <n v="2"/>
    <n v="0"/>
    <n v="5.2256"/>
    <x v="7"/>
    <n v="6.1343999999999896"/>
    <n v="1.8403199999999968"/>
    <x v="6"/>
  </r>
  <r>
    <s v="APJ"/>
    <s v="IND"/>
    <s v="Valero Energy"/>
    <n v="1093"/>
    <s v="Energy"/>
    <s v="SMB"/>
    <s v="FinanceHub"/>
    <s v="3STT5YXTLK"/>
    <n v="3.69"/>
    <n v="1"/>
    <n v="0"/>
    <n v="1.7343"/>
    <x v="20"/>
    <n v="1.9557"/>
    <n v="0.58670999999999995"/>
    <x v="1"/>
  </r>
  <r>
    <s v="APJ"/>
    <s v="JAPN"/>
    <s v="Siemens"/>
    <n v="1043"/>
    <s v="Manufacturing"/>
    <s v="Strategic"/>
    <s v="Marketing Suite"/>
    <s v="X6J3YFQ7A1"/>
    <n v="246.1328"/>
    <n v="2"/>
    <n v="0.32"/>
    <n v="-76.011600000000001"/>
    <x v="6"/>
    <n v="322.14440000000002"/>
    <n v="96.643320000000003"/>
    <x v="2"/>
  </r>
  <r>
    <s v="EMEA"/>
    <s v="MEA"/>
    <s v="Lukoil"/>
    <n v="1044"/>
    <s v="Energy"/>
    <s v="Enterprise"/>
    <s v="Marketing Suite - Gold"/>
    <s v="L4ZS7DM6F7"/>
    <n v="64.784000000000006"/>
    <n v="1"/>
    <n v="0.2"/>
    <n v="-12.956799999999999"/>
    <x v="22"/>
    <n v="77.740799999999993"/>
    <n v="23.322239999999997"/>
    <x v="0"/>
  </r>
  <r>
    <s v="APJ"/>
    <s v="JAPN"/>
    <s v="Sony"/>
    <n v="1028"/>
    <s v="Tech"/>
    <s v="Strategic"/>
    <s v="ContactMatcher"/>
    <s v="LAULUDFNZG"/>
    <n v="33.28"/>
    <n v="5"/>
    <n v="0.8"/>
    <n v="-49.92"/>
    <x v="33"/>
    <n v="83.2"/>
    <n v="24.96"/>
    <x v="3"/>
  </r>
  <r>
    <s v="AMER"/>
    <s v="NAMER"/>
    <s v="Fannie Mae"/>
    <n v="1035"/>
    <s v="Finance"/>
    <s v="Enterprise"/>
    <s v="ChatBot Plugin"/>
    <s v="ECJQU6ELT5"/>
    <n v="11.16"/>
    <n v="2"/>
    <n v="0"/>
    <n v="2.79"/>
    <x v="22"/>
    <n v="8.3699999999999992"/>
    <n v="2.5109999999999997"/>
    <x v="3"/>
  </r>
  <r>
    <s v="EMEA"/>
    <s v="EU-WEST"/>
    <s v="McKesson"/>
    <n v="1063"/>
    <s v="Consumer Products"/>
    <s v="SMB"/>
    <s v="Site Analytics"/>
    <s v="P281NHNPQW"/>
    <n v="53.981999999999999"/>
    <n v="3"/>
    <n v="0.4"/>
    <n v="-10.7964"/>
    <x v="42"/>
    <n v="64.778400000000005"/>
    <n v="19.433520000000001"/>
    <x v="5"/>
  </r>
  <r>
    <s v="EMEA"/>
    <s v="EU-WEST"/>
    <s v="Engie"/>
    <n v="1062"/>
    <s v="Energy"/>
    <s v="Strategic"/>
    <s v="ContactMatcher"/>
    <s v="ETFFARYSNG"/>
    <n v="177.22499999999999"/>
    <n v="5"/>
    <n v="0.5"/>
    <n v="-120.51300000000001"/>
    <x v="13"/>
    <n v="297.738"/>
    <n v="89.321399999999997"/>
    <x v="2"/>
  </r>
  <r>
    <s v="AMER"/>
    <s v="NAMER"/>
    <s v="Gazprom"/>
    <n v="1027"/>
    <s v="Energy"/>
    <s v="SMB"/>
    <s v="SaaS Connector Pack"/>
    <s v="FRAYTTLELU"/>
    <n v="129.38999999999999"/>
    <n v="3"/>
    <n v="0"/>
    <n v="54.343800000000002"/>
    <x v="10"/>
    <n v="75.046199999999899"/>
    <n v="22.513859999999969"/>
    <x v="7"/>
  </r>
  <r>
    <s v="AMER"/>
    <s v="NAMER"/>
    <s v="Huawei"/>
    <n v="1086"/>
    <s v="Tech"/>
    <s v="Strategic"/>
    <s v="Marketing Suite - Gold"/>
    <s v="4SFPS26GY3"/>
    <n v="54.32"/>
    <n v="4"/>
    <n v="0"/>
    <n v="0.54320000000000002"/>
    <x v="15"/>
    <n v="53.776800000000001"/>
    <n v="16.133040000000001"/>
    <x v="2"/>
  </r>
  <r>
    <s v="EMEA"/>
    <s v="EU-WEST"/>
    <s v="Pfizer"/>
    <n v="1074"/>
    <s v="Healthcare"/>
    <s v="SMB"/>
    <s v="Site Analytics"/>
    <s v="JDUIQ8O63J"/>
    <n v="4367.8959999999997"/>
    <n v="13"/>
    <n v="0.2"/>
    <n v="327.59219999999999"/>
    <x v="43"/>
    <n v="4040.3037999999901"/>
    <n v="1212.091139999997"/>
    <x v="5"/>
  </r>
  <r>
    <s v="AMER"/>
    <s v="LATAM"/>
    <s v="Alphabet"/>
    <n v="1053"/>
    <s v="Tech"/>
    <s v="Enterprise"/>
    <s v="ChatBot Plugin"/>
    <s v="D3QR5LZ6Y5"/>
    <n v="3.9119999999999999"/>
    <n v="1"/>
    <n v="0.2"/>
    <n v="1.0268999999999999"/>
    <x v="9"/>
    <n v="2.8851"/>
    <n v="0.86553000000000002"/>
    <x v="5"/>
  </r>
  <r>
    <s v="APJ"/>
    <s v="JAPN"/>
    <s v="Mitsubishi"/>
    <n v="1050"/>
    <s v="Manufacturing"/>
    <s v="SMB"/>
    <s v="SaaS Connector Pack - Gold"/>
    <s v="H11K6JRU46"/>
    <n v="59.752000000000002"/>
    <n v="7"/>
    <n v="0.2"/>
    <n v="19.4194"/>
    <x v="32"/>
    <n v="40.332599999999999"/>
    <n v="12.099779999999999"/>
    <x v="2"/>
  </r>
  <r>
    <s v="AMER"/>
    <s v="NAMER"/>
    <s v="Fannie Mae"/>
    <n v="1035"/>
    <s v="Finance"/>
    <s v="SMB"/>
    <s v="SaaS Connector Pack"/>
    <s v="QHEPZ8JQI4"/>
    <n v="63.92"/>
    <n v="4"/>
    <n v="0"/>
    <n v="3.1960000000000002"/>
    <x v="18"/>
    <n v="60.723999999999997"/>
    <n v="18.217199999999998"/>
    <x v="3"/>
  </r>
  <r>
    <s v="AMER"/>
    <s v="NAMER"/>
    <s v="Bosch"/>
    <n v="1076"/>
    <s v="Tech"/>
    <s v="Strategic"/>
    <s v="ContactMatcher"/>
    <s v="5Y4BSFMD9R"/>
    <n v="7.7519999999999998"/>
    <n v="3"/>
    <n v="0.2"/>
    <n v="2.8100999999999998"/>
    <x v="1"/>
    <n v="4.9419000000000004"/>
    <n v="1.4825700000000002"/>
    <x v="2"/>
  </r>
  <r>
    <s v="AMER"/>
    <s v="NAMER"/>
    <s v="ConocoPhillips"/>
    <n v="1024"/>
    <s v="Energy"/>
    <s v="SMB"/>
    <s v="Site Analytics"/>
    <s v="BIIG06JB8Y"/>
    <n v="666.34400000000005"/>
    <n v="7"/>
    <n v="0.2"/>
    <n v="66.634399999999999"/>
    <x v="7"/>
    <n v="599.70960000000002"/>
    <n v="179.91288"/>
    <x v="2"/>
  </r>
  <r>
    <s v="EMEA"/>
    <s v="UKIR"/>
    <s v="Boeing"/>
    <n v="1014"/>
    <s v="Manufacturing"/>
    <s v="Strategic"/>
    <s v="OneView"/>
    <s v="8Z0N8G4R3T"/>
    <n v="16.78"/>
    <n v="2"/>
    <n v="0"/>
    <n v="4.1950000000000003"/>
    <x v="30"/>
    <n v="12.585000000000001"/>
    <n v="3.7755000000000001"/>
    <x v="2"/>
  </r>
  <r>
    <s v="AMER"/>
    <s v="NAMER"/>
    <s v="Intel"/>
    <n v="1051"/>
    <s v="Tech"/>
    <s v="SMB"/>
    <s v="ChatBot Plugin"/>
    <s v="E0LXZ8LWG6"/>
    <n v="20.96"/>
    <n v="2"/>
    <n v="0"/>
    <n v="5.24"/>
    <x v="40"/>
    <n v="15.72"/>
    <n v="4.7160000000000002"/>
    <x v="1"/>
  </r>
  <r>
    <s v="AMER"/>
    <s v="NAMER"/>
    <s v="AmerisourceBergen"/>
    <n v="1007"/>
    <s v="Healthcare"/>
    <s v="SMB"/>
    <s v="SaaS Connector Pack - Gold"/>
    <s v="TUCDS7JSB4"/>
    <n v="167.86"/>
    <n v="2"/>
    <n v="0"/>
    <n v="78.894199999999998"/>
    <x v="38"/>
    <n v="88.965800000000002"/>
    <n v="26.68974"/>
    <x v="0"/>
  </r>
  <r>
    <s v="EMEA"/>
    <s v="EU-WEST"/>
    <s v="Verizon Communications"/>
    <n v="1094"/>
    <s v="Communications"/>
    <s v="SMB"/>
    <s v="SaaS Connector Pack"/>
    <s v="OBY3PZTMQE"/>
    <n v="82.38"/>
    <n v="6"/>
    <n v="0"/>
    <n v="25.537800000000001"/>
    <x v="22"/>
    <n v="56.842199999999899"/>
    <n v="17.052659999999968"/>
    <x v="0"/>
  </r>
  <r>
    <s v="APJ"/>
    <s v="ANZ"/>
    <s v="UnitedHealth Group"/>
    <n v="1092"/>
    <s v="Healthcare"/>
    <s v="SMB"/>
    <s v="Site Analytics"/>
    <s v="JJQX6GXY6D"/>
    <n v="23.975999999999999"/>
    <n v="3"/>
    <n v="0.2"/>
    <n v="-5.6943000000000001"/>
    <x v="20"/>
    <n v="29.670299999999902"/>
    <n v="8.9010899999999697"/>
    <x v="0"/>
  </r>
  <r>
    <s v="AMER"/>
    <s v="LATAM"/>
    <s v="Morgan Stanley"/>
    <n v="1068"/>
    <s v="Finance"/>
    <s v="SMB"/>
    <s v="ContactMatcher"/>
    <s v="EQZ1SH145K"/>
    <n v="14.952"/>
    <n v="2"/>
    <n v="0.7"/>
    <n v="-11.961600000000001"/>
    <x v="36"/>
    <n v="26.913599999999999"/>
    <n v="8.0740799999999986"/>
    <x v="2"/>
  </r>
  <r>
    <s v="AMER"/>
    <s v="LATAM"/>
    <s v="Johnson &amp; Johnson"/>
    <n v="1055"/>
    <s v="Healthcare"/>
    <s v="Strategic"/>
    <s v="ChatBot Plugin"/>
    <s v="WOU2ET361Y"/>
    <n v="9.2100000000000009"/>
    <n v="3"/>
    <n v="0"/>
    <n v="2.3025000000000002"/>
    <x v="12"/>
    <n v="6.9074999999999998"/>
    <n v="2.0722499999999999"/>
    <x v="2"/>
  </r>
  <r>
    <s v="EMEA"/>
    <s v="UKIR"/>
    <s v="Mitsubishi"/>
    <n v="1050"/>
    <s v="Manufacturing"/>
    <s v="SMB"/>
    <s v="Support"/>
    <s v="9JLJLOWBBT"/>
    <n v="42.93"/>
    <n v="9"/>
    <n v="0"/>
    <n v="19.3185"/>
    <x v="4"/>
    <n v="23.611499999999999"/>
    <n v="7.08345"/>
    <x v="2"/>
  </r>
  <r>
    <s v="EMEA"/>
    <s v="EU-WEST"/>
    <s v="Pfizer"/>
    <n v="1074"/>
    <s v="Healthcare"/>
    <s v="SMB"/>
    <s v="Support"/>
    <s v="DRKPXDV1NX"/>
    <n v="15.552"/>
    <n v="3"/>
    <n v="0.2"/>
    <n v="5.4432"/>
    <x v="13"/>
    <n v="10.108799999999899"/>
    <n v="3.0326399999999696"/>
    <x v="5"/>
  </r>
  <r>
    <s v="AMER"/>
    <s v="NAMER"/>
    <s v="Comcast"/>
    <n v="1022"/>
    <s v="Communications"/>
    <s v="SMB"/>
    <s v="Data Smasher"/>
    <s v="F2F64611AY"/>
    <n v="19.989999999999998"/>
    <n v="1"/>
    <n v="0"/>
    <n v="6.7965999999999998"/>
    <x v="15"/>
    <n v="13.193399999999899"/>
    <n v="3.9580199999999697"/>
    <x v="1"/>
  </r>
  <r>
    <s v="EMEA"/>
    <s v="EU-WEST"/>
    <s v="Goldman Sachs Group"/>
    <n v="1042"/>
    <s v="Finance"/>
    <s v="SMB"/>
    <s v="Data Smasher"/>
    <s v="WV4ZBVY91S"/>
    <n v="50.88"/>
    <n v="6"/>
    <n v="0.2"/>
    <n v="14.628"/>
    <x v="14"/>
    <n v="36.252000000000002"/>
    <n v="10.8756"/>
    <x v="2"/>
  </r>
  <r>
    <s v="AMER"/>
    <s v="LATAM"/>
    <s v="Trafigura Group"/>
    <n v="1100"/>
    <s v="Finance"/>
    <s v="SMB"/>
    <s v="SaaS Connector Pack - Gold"/>
    <s v="90LMN5V92V"/>
    <n v="7.92"/>
    <n v="1"/>
    <n v="0.2"/>
    <n v="2.7719999999999998"/>
    <x v="14"/>
    <n v="5.1479999999999997"/>
    <n v="1.5443999999999998"/>
    <x v="1"/>
  </r>
  <r>
    <s v="AMER"/>
    <s v="NAMER"/>
    <s v="Banco Santander"/>
    <n v="1101"/>
    <s v="Finance"/>
    <s v="Enterprise"/>
    <s v="Data Smasher"/>
    <s v="UR79DH8UXA"/>
    <n v="107.97"/>
    <n v="3"/>
    <n v="0"/>
    <n v="22.6737"/>
    <x v="6"/>
    <n v="85.296300000000002"/>
    <n v="25.588889999999999"/>
    <x v="1"/>
  </r>
  <r>
    <s v="EMEA"/>
    <s v="MEA"/>
    <s v="State Farm Insurance Cos."/>
    <n v="1082"/>
    <s v="Finance"/>
    <s v="SMB"/>
    <s v="Support"/>
    <s v="8RI3U2XSIF"/>
    <n v="5.1840000000000002"/>
    <n v="1"/>
    <n v="0.2"/>
    <n v="1.8144"/>
    <x v="43"/>
    <n v="3.3696000000000002"/>
    <n v="1.01088"/>
    <x v="8"/>
  </r>
  <r>
    <s v="APJ"/>
    <s v="IND"/>
    <s v="Allianz"/>
    <n v="1080"/>
    <s v="Finance"/>
    <s v="SMB"/>
    <s v="ChatBot Plugin"/>
    <s v="KVCVRZJVJN"/>
    <n v="16.28"/>
    <n v="2"/>
    <n v="0"/>
    <n v="6.5119999999999996"/>
    <x v="34"/>
    <n v="9.7680000000000007"/>
    <n v="2.9304000000000001"/>
    <x v="1"/>
  </r>
  <r>
    <s v="EMEA"/>
    <s v="EU-WEST"/>
    <s v="Procter &amp; Gamble"/>
    <n v="1077"/>
    <s v="Consumer Products"/>
    <s v="SMB"/>
    <s v="Marketing Suite - Gold"/>
    <s v="YIH7DPNGC3"/>
    <n v="544.38"/>
    <n v="3"/>
    <n v="0"/>
    <n v="157.87020000000001"/>
    <x v="22"/>
    <n v="386.50979999999998"/>
    <n v="115.95293999999998"/>
    <x v="1"/>
  </r>
  <r>
    <s v="AMER"/>
    <s v="NAMER"/>
    <s v="Airbus"/>
    <n v="1030"/>
    <s v="Manufacturing"/>
    <s v="SMB"/>
    <s v="ContactMatcher"/>
    <s v="XF199YHCIM"/>
    <n v="19.824000000000002"/>
    <n v="6"/>
    <n v="0.2"/>
    <n v="6.6905999999999999"/>
    <x v="42"/>
    <n v="13.1334"/>
    <n v="3.9400199999999996"/>
    <x v="2"/>
  </r>
  <r>
    <s v="EMEA"/>
    <s v="UKIR"/>
    <s v="Mondelez International"/>
    <n v="1067"/>
    <s v="Consumer Products"/>
    <s v="SMB"/>
    <s v="FinanceHub"/>
    <s v="LM91SYSHNI"/>
    <n v="631.78200000000004"/>
    <n v="2"/>
    <n v="0.1"/>
    <n v="140.39599999999999"/>
    <x v="21"/>
    <n v="491.38600000000002"/>
    <n v="147.41579999999999"/>
    <x v="0"/>
  </r>
  <r>
    <s v="AMER"/>
    <s v="LATAM"/>
    <s v="Engie"/>
    <n v="1062"/>
    <s v="Energy"/>
    <s v="SMB"/>
    <s v="ContactMatcher"/>
    <s v="MO9JNBRN6E"/>
    <n v="20.724"/>
    <n v="2"/>
    <n v="0.7"/>
    <n v="-15.1976"/>
    <x v="23"/>
    <n v="35.921599999999998"/>
    <n v="10.776479999999999"/>
    <x v="2"/>
  </r>
  <r>
    <s v="AMER"/>
    <s v="LATAM"/>
    <s v="Comcast"/>
    <n v="1022"/>
    <s v="Communications"/>
    <s v="SMB"/>
    <s v="Marketing Suite - Gold"/>
    <s v="1T93JH4JTH"/>
    <n v="16.768000000000001"/>
    <n v="2"/>
    <n v="0.2"/>
    <n v="1.4672000000000001"/>
    <x v="4"/>
    <n v="15.300800000000001"/>
    <n v="4.5902399999999997"/>
    <x v="1"/>
  </r>
  <r>
    <s v="AMER"/>
    <s v="NAMER"/>
    <s v="Costco Wholesale"/>
    <n v="1025"/>
    <s v="Retail"/>
    <s v="SMB"/>
    <s v="Site Analytics"/>
    <s v="AIQOLQZ0SW"/>
    <n v="95.84"/>
    <n v="4"/>
    <n v="0.2"/>
    <n v="34.741999999999997"/>
    <x v="22"/>
    <n v="61.097999999999999"/>
    <n v="18.3294"/>
    <x v="3"/>
  </r>
  <r>
    <s v="EMEA"/>
    <s v="NOR"/>
    <s v="AmerisourceBergen"/>
    <n v="1007"/>
    <s v="Healthcare"/>
    <s v="Strategic"/>
    <s v="ContactMatcher"/>
    <s v="PJ2OIF86BR"/>
    <n v="19.007999999999999"/>
    <n v="8"/>
    <n v="0.7"/>
    <n v="-12.672000000000001"/>
    <x v="23"/>
    <n v="31.68"/>
    <n v="9.5039999999999996"/>
    <x v="0"/>
  </r>
  <r>
    <s v="EMEA"/>
    <s v="MEA"/>
    <s v="Morgan Stanley"/>
    <n v="1068"/>
    <s v="Finance"/>
    <s v="SMB"/>
    <s v="ContactMatcher"/>
    <s v="IABGBYPOSQ"/>
    <n v="1598.058"/>
    <n v="7"/>
    <n v="0.7"/>
    <n v="-1065.3720000000001"/>
    <x v="14"/>
    <n v="2663.43"/>
    <n v="799.02899999999988"/>
    <x v="2"/>
  </r>
  <r>
    <s v="APJ"/>
    <s v="ANZ"/>
    <s v="Johnson &amp; Johnson"/>
    <n v="1055"/>
    <s v="Healthcare"/>
    <s v="SMB"/>
    <s v="Support"/>
    <s v="TY9XV444LB"/>
    <n v="10.368"/>
    <n v="2"/>
    <n v="0.2"/>
    <n v="3.6288"/>
    <x v="22"/>
    <n v="6.7392000000000003"/>
    <n v="2.02176"/>
    <x v="2"/>
  </r>
  <r>
    <s v="EMEA"/>
    <s v="NOR"/>
    <s v="Allstate"/>
    <n v="1003"/>
    <s v="Finance"/>
    <s v="Strategic"/>
    <s v="Support"/>
    <s v="9RZSTE09YM"/>
    <n v="111.96"/>
    <n v="2"/>
    <n v="0"/>
    <n v="54.860399999999998"/>
    <x v="35"/>
    <n v="57.099599999999903"/>
    <n v="17.129879999999972"/>
    <x v="0"/>
  </r>
  <r>
    <s v="EMEA"/>
    <s v="EU-EAST"/>
    <s v="Aetna"/>
    <n v="1002"/>
    <s v="Healthcare"/>
    <s v="SMB"/>
    <s v="Site Analytics"/>
    <s v="KG8D47LVS6"/>
    <n v="29.16"/>
    <n v="3"/>
    <n v="0"/>
    <n v="8.4564000000000004"/>
    <x v="31"/>
    <n v="20.703600000000002"/>
    <n v="6.2110799999999999"/>
    <x v="1"/>
  </r>
  <r>
    <s v="EMEA"/>
    <s v="MEA"/>
    <s v="Airbus"/>
    <n v="1030"/>
    <s v="Manufacturing"/>
    <s v="SMB"/>
    <s v="ChatBot Plugin"/>
    <s v="O7SE8OKYF0"/>
    <n v="131.94"/>
    <n v="3"/>
    <n v="0"/>
    <n v="35.623800000000003"/>
    <x v="24"/>
    <n v="96.316199999999995"/>
    <n v="28.894859999999998"/>
    <x v="2"/>
  </r>
  <r>
    <s v="APJ"/>
    <s v="ANZ"/>
    <s v="AmerisourceBergen"/>
    <n v="1007"/>
    <s v="Healthcare"/>
    <s v="SMB"/>
    <s v="Storage"/>
    <s v="5Q9SJ884VG"/>
    <n v="10.528"/>
    <n v="4"/>
    <n v="0.2"/>
    <n v="3.29"/>
    <x v="15"/>
    <n v="7.2380000000000004"/>
    <n v="2.1714000000000002"/>
    <x v="0"/>
  </r>
  <r>
    <s v="APJ"/>
    <s v="IND"/>
    <s v="Enel"/>
    <n v="1013"/>
    <s v="Energy"/>
    <s v="Enterprise"/>
    <s v="ContactMatcher"/>
    <s v="FKMGIY2XVR"/>
    <n v="104.9"/>
    <n v="5"/>
    <n v="0"/>
    <n v="50.351999999999997"/>
    <x v="0"/>
    <n v="54.548000000000002"/>
    <n v="16.3644"/>
    <x v="0"/>
  </r>
  <r>
    <s v="APJ"/>
    <s v="IND"/>
    <s v="Bank of America Corp."/>
    <n v="1011"/>
    <s v="Finance"/>
    <s v="SMB"/>
    <s v="ChatBot Plugin"/>
    <s v="EB0PBGQC93"/>
    <n v="11.68"/>
    <n v="2"/>
    <n v="0"/>
    <n v="5.4896000000000003"/>
    <x v="10"/>
    <n v="6.1903999999999897"/>
    <n v="1.8571199999999968"/>
    <x v="6"/>
  </r>
  <r>
    <s v="AMER"/>
    <s v="LATAM"/>
    <s v="HonHai Precision Industry"/>
    <n v="1033"/>
    <s v="Tech"/>
    <s v="Strategic"/>
    <s v="OneView"/>
    <s v="TEY63VJF0L"/>
    <n v="103.968"/>
    <n v="6"/>
    <n v="0.2"/>
    <n v="16.8948"/>
    <x v="0"/>
    <n v="87.0732"/>
    <n v="26.121959999999998"/>
    <x v="1"/>
  </r>
  <r>
    <s v="AMER"/>
    <s v="NAMER"/>
    <s v="Citigroup"/>
    <n v="1020"/>
    <s v="Finance"/>
    <s v="Enterprise"/>
    <s v="SaaS Connector Pack"/>
    <s v="P9WBU708B9"/>
    <n v="303.25"/>
    <n v="5"/>
    <n v="0"/>
    <n v="63.682499999999997"/>
    <x v="41"/>
    <n v="239.5675"/>
    <n v="71.870249999999999"/>
    <x v="3"/>
  </r>
  <r>
    <s v="EMEA"/>
    <s v="UKIR"/>
    <s v="Abbott Laboratories"/>
    <n v="1001"/>
    <s v="Healthcare"/>
    <s v="Enterprise"/>
    <s v="SaaS Connector Pack - Gold"/>
    <s v="6HK934H437"/>
    <n v="17.48"/>
    <n v="2"/>
    <n v="0"/>
    <n v="8.2156000000000002"/>
    <x v="6"/>
    <n v="9.2644000000000002"/>
    <n v="2.7793199999999998"/>
    <x v="3"/>
  </r>
  <r>
    <s v="AMER"/>
    <s v="NAMER"/>
    <s v="Cisco Systems"/>
    <n v="1019"/>
    <s v="Tech"/>
    <s v="SMB"/>
    <s v="ChatBot Plugin"/>
    <s v="NQPXZESO2M"/>
    <n v="60.45"/>
    <n v="3"/>
    <n v="0"/>
    <n v="16.3215"/>
    <x v="2"/>
    <n v="44.128500000000003"/>
    <n v="13.23855"/>
    <x v="1"/>
  </r>
  <r>
    <s v="APJ"/>
    <s v="ANZ"/>
    <s v="Sony"/>
    <n v="1028"/>
    <s v="Tech"/>
    <s v="SMB"/>
    <s v="ContactMatcher"/>
    <s v="KC3CVDB7IW"/>
    <n v="2.88"/>
    <n v="5"/>
    <n v="0.8"/>
    <n v="-4.4640000000000004"/>
    <x v="38"/>
    <n v="7.3440000000000003"/>
    <n v="2.2031999999999998"/>
    <x v="3"/>
  </r>
  <r>
    <s v="AMER"/>
    <s v="NAMER"/>
    <s v="Mitsubishi"/>
    <n v="1050"/>
    <s v="Manufacturing"/>
    <s v="Strategic"/>
    <s v="OneView"/>
    <s v="DF0TD1F0P7"/>
    <n v="43.92"/>
    <n v="4"/>
    <n v="0"/>
    <n v="11.8584"/>
    <x v="32"/>
    <n v="32.061599999999999"/>
    <n v="9.6184799999999999"/>
    <x v="2"/>
  </r>
  <r>
    <s v="EMEA"/>
    <s v="UKIR"/>
    <s v="Sprint Nextel"/>
    <n v="1081"/>
    <s v="Communications"/>
    <s v="SMB"/>
    <s v="Support"/>
    <s v="B259DTZU22"/>
    <n v="46.76"/>
    <n v="7"/>
    <n v="0"/>
    <n v="22.444800000000001"/>
    <x v="23"/>
    <n v="24.315199999999901"/>
    <n v="7.2945599999999704"/>
    <x v="1"/>
  </r>
  <r>
    <s v="APJ"/>
    <s v="JAPN"/>
    <s v="Carrefour"/>
    <n v="1048"/>
    <s v="Retail"/>
    <s v="Strategic"/>
    <s v="ChatBot Plugin"/>
    <s v="KM4W5SEMWN"/>
    <n v="70.367999999999995"/>
    <n v="2"/>
    <n v="0.2"/>
    <n v="6.1571999999999996"/>
    <x v="21"/>
    <n v="64.210799999999907"/>
    <n v="19.263239999999971"/>
    <x v="0"/>
  </r>
  <r>
    <s v="AMER"/>
    <s v="LATAM"/>
    <s v="Allianz"/>
    <n v="1080"/>
    <s v="Finance"/>
    <s v="SMB"/>
    <s v="Marketing Suite - Gold"/>
    <s v="6TQWN11JF6"/>
    <n v="25.984000000000002"/>
    <n v="1"/>
    <n v="0.2"/>
    <n v="-5.1967999999999996"/>
    <x v="39"/>
    <n v="31.180800000000001"/>
    <n v="9.3542400000000008"/>
    <x v="1"/>
  </r>
  <r>
    <s v="AMER"/>
    <s v="NAMER"/>
    <s v="Walt Disney"/>
    <n v="1097"/>
    <s v="Communications"/>
    <s v="Strategic"/>
    <s v="Site Analytics"/>
    <s v="2JBXKP3CDZ"/>
    <n v="361.37599999999998"/>
    <n v="2"/>
    <n v="0.2"/>
    <n v="27.103200000000001"/>
    <x v="0"/>
    <n v="334.27279999999899"/>
    <n v="100.28183999999969"/>
    <x v="3"/>
  </r>
  <r>
    <s v="EMEA"/>
    <s v="EU-WEST"/>
    <s v="Aetna"/>
    <n v="1002"/>
    <s v="Healthcare"/>
    <s v="SMB"/>
    <s v="FinanceHub"/>
    <s v="1XO6UDTONZ"/>
    <n v="172.18600000000001"/>
    <n v="2"/>
    <n v="0.3"/>
    <n v="-46.736199999999997"/>
    <x v="39"/>
    <n v="218.9222"/>
    <n v="65.676659999999998"/>
    <x v="1"/>
  </r>
  <r>
    <s v="APJ"/>
    <s v="APAC"/>
    <s v="Trafigura Group"/>
    <n v="1100"/>
    <s v="Finance"/>
    <s v="SMB"/>
    <s v="SaaS Connector Pack - Gold"/>
    <s v="GKIIAZQKW8"/>
    <n v="199.9"/>
    <n v="5"/>
    <n v="0"/>
    <n v="89.954999999999998"/>
    <x v="17"/>
    <n v="109.94499999999999"/>
    <n v="32.983499999999999"/>
    <x v="1"/>
  </r>
  <r>
    <s v="EMEA"/>
    <s v="EU-EAST"/>
    <s v="Lowes"/>
    <n v="1060"/>
    <s v="Retail"/>
    <s v="SMB"/>
    <s v="ChatBot Plugin"/>
    <s v="V1UU7FHZ6U"/>
    <n v="11.327999999999999"/>
    <n v="2"/>
    <n v="0.2"/>
    <n v="2.5488"/>
    <x v="5"/>
    <n v="8.7791999999999994"/>
    <n v="2.6337599999999997"/>
    <x v="2"/>
  </r>
  <r>
    <s v="EMEA"/>
    <s v="UKIR"/>
    <s v="Walmart"/>
    <n v="1096"/>
    <s v="Retail"/>
    <s v="SMB"/>
    <s v="ChatBot Plugin"/>
    <s v="K6ROPFWGD4"/>
    <n v="21.24"/>
    <n v="3"/>
    <n v="0"/>
    <n v="8.0711999999999993"/>
    <x v="30"/>
    <n v="13.168799999999999"/>
    <n v="3.9506399999999995"/>
    <x v="1"/>
  </r>
  <r>
    <s v="EMEA"/>
    <s v="EU-WEST"/>
    <s v="Carrefour"/>
    <n v="1048"/>
    <s v="Retail"/>
    <s v="SMB"/>
    <s v="Data Smasher"/>
    <s v="Q6GYCKUY1Q"/>
    <n v="34.799999999999997"/>
    <n v="3"/>
    <n v="0.2"/>
    <n v="2.1749999999999998"/>
    <x v="38"/>
    <n v="32.625"/>
    <n v="9.7874999999999996"/>
    <x v="0"/>
  </r>
  <r>
    <s v="APJ"/>
    <s v="IND"/>
    <s v="Comcast"/>
    <n v="1022"/>
    <s v="Communications"/>
    <s v="Strategic"/>
    <s v="Support"/>
    <s v="IXCN2DVGVO"/>
    <n v="9.08"/>
    <n v="2"/>
    <n v="0"/>
    <n v="4.0860000000000003"/>
    <x v="0"/>
    <n v="4.9939999999999998"/>
    <n v="1.4982"/>
    <x v="1"/>
  </r>
  <r>
    <s v="AMER"/>
    <s v="NAMER"/>
    <s v="Banco Santander"/>
    <n v="1101"/>
    <s v="Finance"/>
    <s v="Enterprise"/>
    <s v="FinanceHub"/>
    <s v="JHKJFAE9D5"/>
    <n v="5.78"/>
    <n v="2"/>
    <n v="0"/>
    <n v="2.7166000000000001"/>
    <x v="8"/>
    <n v="3.0634000000000001"/>
    <n v="0.91901999999999995"/>
    <x v="1"/>
  </r>
  <r>
    <s v="EMEA"/>
    <s v="UKIR"/>
    <s v="Royal Dutch Shell"/>
    <n v="1031"/>
    <s v="Energy"/>
    <s v="SMB"/>
    <s v="Support"/>
    <s v="JZFCT8JK8F"/>
    <n v="19.649999999999999"/>
    <n v="3"/>
    <n v="0"/>
    <n v="9.0389999999999997"/>
    <x v="3"/>
    <n v="10.610999999999899"/>
    <n v="3.1832999999999698"/>
    <x v="2"/>
  </r>
  <r>
    <s v="APJ"/>
    <s v="APAC"/>
    <s v="Royal Dutch Shell"/>
    <n v="1031"/>
    <s v="Energy"/>
    <s v="Strategic"/>
    <s v="ContactMatcher"/>
    <s v="ZZC5WEGC6D"/>
    <n v="387.99"/>
    <n v="1"/>
    <n v="0"/>
    <n v="182.3553"/>
    <x v="43"/>
    <n v="205.63470000000001"/>
    <n v="61.69041"/>
    <x v="2"/>
  </r>
  <r>
    <s v="AMER"/>
    <s v="NAMER"/>
    <s v="Ford Motor"/>
    <n v="1009"/>
    <s v="Manufacturing"/>
    <s v="SMB"/>
    <s v="Site Analytics"/>
    <s v="ZFCOVU6NT8"/>
    <n v="575.91999999999996"/>
    <n v="2"/>
    <n v="0.2"/>
    <n v="71.989999999999995"/>
    <x v="7"/>
    <n v="503.92999999999898"/>
    <n v="151.17899999999969"/>
    <x v="1"/>
  </r>
  <r>
    <s v="AMER"/>
    <s v="LATAM"/>
    <s v="Target"/>
    <n v="1085"/>
    <s v="Retail"/>
    <s v="SMB"/>
    <s v="ContactMatcher"/>
    <s v="02GSXTTD5K"/>
    <n v="478.24"/>
    <n v="8"/>
    <n v="0"/>
    <n v="219.99039999999999"/>
    <x v="4"/>
    <n v="258.24959999999999"/>
    <n v="77.474879999999999"/>
    <x v="8"/>
  </r>
  <r>
    <s v="AMER"/>
    <s v="LATAM"/>
    <s v="Siemens"/>
    <n v="1043"/>
    <s v="Manufacturing"/>
    <s v="SMB"/>
    <s v="SaaS Connector Pack"/>
    <s v="535BU921B6"/>
    <n v="190.84800000000001"/>
    <n v="3"/>
    <n v="0.2"/>
    <n v="-21.470400000000001"/>
    <x v="20"/>
    <n v="212.3184"/>
    <n v="63.695519999999995"/>
    <x v="2"/>
  </r>
  <r>
    <s v="AMER"/>
    <s v="LATAM"/>
    <s v="Chevron"/>
    <n v="1017"/>
    <s v="Energy"/>
    <s v="SMB"/>
    <s v="ContactMatcher"/>
    <s v="CQ2W83K6RS"/>
    <n v="5.484"/>
    <n v="4"/>
    <n v="0.7"/>
    <n v="-4.0216000000000003"/>
    <x v="20"/>
    <n v="9.5055999999999994"/>
    <n v="2.8516799999999995"/>
    <x v="0"/>
  </r>
  <r>
    <s v="APJ"/>
    <s v="ANZ"/>
    <s v="Mondelez International"/>
    <n v="1067"/>
    <s v="Consumer Products"/>
    <s v="SMB"/>
    <s v="Support"/>
    <s v="V5TCQG0RWI"/>
    <n v="40.92"/>
    <n v="5"/>
    <n v="0.2"/>
    <n v="3.069"/>
    <x v="6"/>
    <n v="37.850999999999999"/>
    <n v="11.3553"/>
    <x v="0"/>
  </r>
  <r>
    <s v="EMEA"/>
    <s v="EU-WEST"/>
    <s v="Anthem"/>
    <n v="1029"/>
    <s v="Healthcare"/>
    <s v="SMB"/>
    <s v="ChatBot Plugin"/>
    <s v="CIHJ6Z5AAN"/>
    <n v="15.552"/>
    <n v="3"/>
    <n v="0.2"/>
    <n v="2.3328000000000002"/>
    <x v="34"/>
    <n v="13.219199999999899"/>
    <n v="3.9657599999999698"/>
    <x v="2"/>
  </r>
  <r>
    <s v="EMEA"/>
    <s v="NOR"/>
    <s v="Johnson &amp; Johnson"/>
    <n v="1055"/>
    <s v="Healthcare"/>
    <s v="Strategic"/>
    <s v="OneView"/>
    <s v="PG3IYYOLP8"/>
    <n v="17.239999999999998"/>
    <n v="2"/>
    <n v="0"/>
    <n v="4.4824000000000002"/>
    <x v="24"/>
    <n v="12.757599999999901"/>
    <n v="3.8272799999999698"/>
    <x v="2"/>
  </r>
  <r>
    <s v="APJ"/>
    <s v="ANZ"/>
    <s v="Engie"/>
    <n v="1062"/>
    <s v="Energy"/>
    <s v="Strategic"/>
    <s v="Support"/>
    <s v="NFD0P2PIWO"/>
    <n v="27.18"/>
    <n v="3"/>
    <n v="0"/>
    <n v="12.231"/>
    <x v="15"/>
    <n v="14.949"/>
    <n v="4.4847000000000001"/>
    <x v="2"/>
  </r>
  <r>
    <s v="APJ"/>
    <s v="APAC"/>
    <s v="Walmart"/>
    <n v="1096"/>
    <s v="Retail"/>
    <s v="SMB"/>
    <s v="FinanceHub"/>
    <s v="D8UX3BMIL5"/>
    <n v="1805.88"/>
    <n v="6"/>
    <n v="0"/>
    <n v="523.70519999999999"/>
    <x v="42"/>
    <n v="1282.1748"/>
    <n v="384.65244000000001"/>
    <x v="1"/>
  </r>
  <r>
    <s v="AMER"/>
    <s v="LATAM"/>
    <s v="Oracle"/>
    <n v="1072"/>
    <s v="Tech"/>
    <s v="SMB"/>
    <s v="ChatBot Plugin"/>
    <s v="NBOWIIG1AV"/>
    <n v="70.95"/>
    <n v="3"/>
    <n v="0"/>
    <n v="18.446999999999999"/>
    <x v="15"/>
    <n v="52.503"/>
    <n v="15.7509"/>
    <x v="6"/>
  </r>
  <r>
    <s v="EMEA"/>
    <s v="UKIR"/>
    <s v="AT&amp;T"/>
    <n v="1010"/>
    <s v="Communications"/>
    <s v="SMB"/>
    <s v="Storage"/>
    <s v="0PGPCJHGTE"/>
    <n v="20"/>
    <n v="4"/>
    <n v="0"/>
    <n v="9.6"/>
    <x v="0"/>
    <n v="10.4"/>
    <n v="3.12"/>
    <x v="1"/>
  </r>
  <r>
    <s v="APJ"/>
    <s v="ANZ"/>
    <s v="Daimler"/>
    <n v="1052"/>
    <s v="Transportation"/>
    <s v="SMB"/>
    <s v="ContactMatcher"/>
    <s v="HW472N8A2U"/>
    <n v="2.1819999999999999"/>
    <n v="1"/>
    <n v="0.8"/>
    <n v="-3.6002999999999998"/>
    <x v="35"/>
    <n v="5.7822999999999896"/>
    <n v="1.7346899999999967"/>
    <x v="3"/>
  </r>
  <r>
    <s v="APJ"/>
    <s v="JAPN"/>
    <s v="News Corp."/>
    <n v="1071"/>
    <s v="Misc"/>
    <s v="SMB"/>
    <s v="Support"/>
    <s v="4DZDAK4FH4"/>
    <n v="10.368"/>
    <n v="2"/>
    <n v="0.2"/>
    <n v="3.6288"/>
    <x v="5"/>
    <n v="6.7392000000000003"/>
    <n v="2.02176"/>
    <x v="3"/>
  </r>
  <r>
    <s v="AMER"/>
    <s v="LATAM"/>
    <s v="PepsiCo"/>
    <n v="1073"/>
    <s v="Consumer Products"/>
    <s v="SMB"/>
    <s v="Data Smasher"/>
    <s v="H7MYN7OMD8"/>
    <n v="109.95"/>
    <n v="1"/>
    <n v="0"/>
    <n v="36.283499999999997"/>
    <x v="16"/>
    <n v="73.666499999999999"/>
    <n v="22.09995"/>
    <x v="1"/>
  </r>
  <r>
    <s v="APJ"/>
    <s v="IND"/>
    <s v="United Parcel Service"/>
    <n v="1090"/>
    <s v="Transportation"/>
    <s v="Enterprise"/>
    <s v="SaaS Connector Pack - Gold"/>
    <s v="7HXWZTNMS0"/>
    <n v="78.349999999999994"/>
    <n v="5"/>
    <n v="0"/>
    <n v="36.8245"/>
    <x v="7"/>
    <n v="41.525499999999901"/>
    <n v="12.457649999999971"/>
    <x v="0"/>
  </r>
  <r>
    <s v="AMER"/>
    <s v="NAMER"/>
    <s v="Cigna"/>
    <n v="1038"/>
    <s v="Healthcare"/>
    <s v="SMB"/>
    <s v="SaaS Connector Pack"/>
    <s v="5UMZLRXPPL"/>
    <n v="12.56"/>
    <n v="2"/>
    <n v="0"/>
    <n v="4.0191999999999997"/>
    <x v="40"/>
    <n v="8.5408000000000008"/>
    <n v="2.5622400000000001"/>
    <x v="3"/>
  </r>
  <r>
    <s v="AMER"/>
    <s v="NAMER"/>
    <s v="United Parcel Service"/>
    <n v="1090"/>
    <s v="Transportation"/>
    <s v="SMB"/>
    <s v="SaaS Connector Pack"/>
    <s v="BMV4Y69QST"/>
    <n v="25.4"/>
    <n v="5"/>
    <n v="0"/>
    <n v="8.6359999999999992"/>
    <x v="16"/>
    <n v="16.763999999999999"/>
    <n v="5.0291999999999994"/>
    <x v="0"/>
  </r>
  <r>
    <s v="AMER"/>
    <s v="NAMER"/>
    <s v="Caterpillar"/>
    <n v="1016"/>
    <s v="Manufacturing"/>
    <s v="Enterprise"/>
    <s v="FinanceHub"/>
    <s v="480AGDU1CR"/>
    <n v="129.56800000000001"/>
    <n v="2"/>
    <n v="0.2"/>
    <n v="-12.956799999999999"/>
    <x v="11"/>
    <n v="142.5248"/>
    <n v="42.757439999999995"/>
    <x v="1"/>
  </r>
  <r>
    <s v="AMER"/>
    <s v="NAMER"/>
    <s v="Humana"/>
    <n v="1049"/>
    <s v="Healthcare"/>
    <s v="SMB"/>
    <s v="Support"/>
    <s v="8W4PAU4UA4"/>
    <n v="244.55"/>
    <n v="5"/>
    <n v="0"/>
    <n v="114.9385"/>
    <x v="43"/>
    <n v="129.61150000000001"/>
    <n v="38.883450000000003"/>
    <x v="5"/>
  </r>
  <r>
    <s v="EMEA"/>
    <s v="EU-EAST"/>
    <s v="Honda Motor"/>
    <n v="1045"/>
    <s v="Manufacturing"/>
    <s v="SMB"/>
    <s v="Support"/>
    <s v="D4PZD2V128"/>
    <n v="1332.4960000000001"/>
    <n v="2"/>
    <n v="0.2"/>
    <n v="-299.8116"/>
    <x v="42"/>
    <n v="1632.3076000000001"/>
    <n v="489.69227999999998"/>
    <x v="2"/>
  </r>
  <r>
    <s v="EMEA"/>
    <s v="EU-EAST"/>
    <s v="Walmart"/>
    <n v="1096"/>
    <s v="Retail"/>
    <s v="Enterprise"/>
    <s v="SaaS Connector Pack"/>
    <s v="HBTJ93W8PE"/>
    <n v="32.776000000000003"/>
    <n v="1"/>
    <n v="0.2"/>
    <n v="3.2776000000000001"/>
    <x v="15"/>
    <n v="29.4984"/>
    <n v="8.8495200000000001"/>
    <x v="1"/>
  </r>
  <r>
    <s v="APJ"/>
    <s v="APAC"/>
    <s v="Chevron"/>
    <n v="1017"/>
    <s v="Energy"/>
    <s v="Strategic"/>
    <s v="ContactMatcher"/>
    <s v="PVC3SN3G5V"/>
    <n v="3.3039999999999998"/>
    <n v="1"/>
    <n v="0.2"/>
    <n v="1.1151"/>
    <x v="37"/>
    <n v="2.1888999999999998"/>
    <n v="0.65666999999999998"/>
    <x v="0"/>
  </r>
  <r>
    <s v="EMEA"/>
    <s v="UKIR"/>
    <s v="Allstate"/>
    <n v="1003"/>
    <s v="Finance"/>
    <s v="SMB"/>
    <s v="ChatBot Plugin"/>
    <s v="4WI8MMHFZL"/>
    <n v="16.38"/>
    <n v="9"/>
    <n v="0"/>
    <n v="7.3710000000000004"/>
    <x v="23"/>
    <n v="9.0089999999999897"/>
    <n v="2.702699999999997"/>
    <x v="0"/>
  </r>
  <r>
    <s v="EMEA"/>
    <s v="EU-WEST"/>
    <s v="Ford Motor"/>
    <n v="1009"/>
    <s v="Manufacturing"/>
    <s v="Strategic"/>
    <s v="FinanceHub"/>
    <s v="UDZ1BCOVG2"/>
    <n v="128.05799999999999"/>
    <n v="3"/>
    <n v="0.3"/>
    <n v="-23.7822"/>
    <x v="24"/>
    <n v="151.84019999999899"/>
    <n v="45.552059999999692"/>
    <x v="1"/>
  </r>
  <r>
    <s v="AMER"/>
    <s v="LATAM"/>
    <s v="Toyota Motor"/>
    <n v="1087"/>
    <s v="Manufacturing"/>
    <s v="Enterprise"/>
    <s v="FinanceHub"/>
    <s v="OWI2CVU4O8"/>
    <n v="63.686"/>
    <n v="1"/>
    <n v="0.3"/>
    <n v="-15.4666"/>
    <x v="15"/>
    <n v="79.152600000000007"/>
    <n v="23.74578"/>
    <x v="6"/>
  </r>
  <r>
    <s v="APJ"/>
    <s v="APAC"/>
    <s v="Samsung Electronics"/>
    <n v="1015"/>
    <s v="Tech"/>
    <s v="SMB"/>
    <s v="Marketing Suite - Gold"/>
    <s v="GD2CPZ7PVX"/>
    <n v="333.09"/>
    <n v="3"/>
    <n v="0"/>
    <n v="23.316299999999998"/>
    <x v="13"/>
    <n v="309.773699999999"/>
    <n v="92.932109999999696"/>
    <x v="1"/>
  </r>
  <r>
    <s v="EMEA"/>
    <s v="UKIR"/>
    <s v="Sprint Nextel"/>
    <n v="1081"/>
    <s v="Communications"/>
    <s v="SMB"/>
    <s v="Support"/>
    <s v="U7K6A3WI2Z"/>
    <n v="24.9"/>
    <n v="5"/>
    <n v="0"/>
    <n v="11.702999999999999"/>
    <x v="34"/>
    <n v="13.196999999999999"/>
    <n v="3.9590999999999994"/>
    <x v="1"/>
  </r>
  <r>
    <s v="AMER"/>
    <s v="NAMER"/>
    <s v="Prudential Financial"/>
    <n v="1078"/>
    <s v="Finance"/>
    <s v="SMB"/>
    <s v="Storage"/>
    <s v="J4CJAJ9WP0"/>
    <n v="15.26"/>
    <n v="7"/>
    <n v="0"/>
    <n v="5.0358000000000001"/>
    <x v="0"/>
    <n v="10.2242"/>
    <n v="3.0672599999999997"/>
    <x v="2"/>
  </r>
  <r>
    <s v="APJ"/>
    <s v="JAPN"/>
    <s v="Walt Disney"/>
    <n v="1097"/>
    <s v="Communications"/>
    <s v="Enterprise"/>
    <s v="ContactMatcher"/>
    <s v="7WSIE2ATJZ"/>
    <n v="16.27"/>
    <n v="5"/>
    <n v="0.8"/>
    <n v="-25.218499999999999"/>
    <x v="11"/>
    <n v="41.488500000000002"/>
    <n v="12.44655"/>
    <x v="3"/>
  </r>
  <r>
    <s v="AMER"/>
    <s v="NAMER"/>
    <s v="Cisco Systems"/>
    <n v="1019"/>
    <s v="Tech"/>
    <s v="SMB"/>
    <s v="ContactMatcher"/>
    <s v="I9PKGJKAVE"/>
    <n v="418.29599999999999"/>
    <n v="3"/>
    <n v="0.2"/>
    <n v="5.2286999999999999"/>
    <x v="43"/>
    <n v="413.06729999999999"/>
    <n v="123.92018999999999"/>
    <x v="1"/>
  </r>
  <r>
    <s v="AMER"/>
    <s v="LATAM"/>
    <s v="Lowes"/>
    <n v="1060"/>
    <s v="Retail"/>
    <s v="SMB"/>
    <s v="Alchemy"/>
    <s v="XBN4BB7P90"/>
    <n v="659.98800000000006"/>
    <n v="2"/>
    <n v="0.4"/>
    <n v="109.998"/>
    <x v="20"/>
    <n v="549.99"/>
    <n v="164.99699999999999"/>
    <x v="2"/>
  </r>
  <r>
    <s v="AMER"/>
    <s v="NAMER"/>
    <s v="Goldman Sachs Group"/>
    <n v="1042"/>
    <s v="Finance"/>
    <s v="SMB"/>
    <s v="Marketing Suite"/>
    <s v="QJFDFTJKML"/>
    <n v="917.92349999999999"/>
    <n v="9"/>
    <n v="0.15"/>
    <n v="75.593699999999998"/>
    <x v="27"/>
    <n v="842.32979999999998"/>
    <n v="252.69893999999999"/>
    <x v="2"/>
  </r>
  <r>
    <s v="EMEA"/>
    <s v="EU-WEST"/>
    <s v="Amazon"/>
    <n v="1004"/>
    <s v="Tech"/>
    <s v="SMB"/>
    <s v="ContactMatcher"/>
    <s v="HC2CJNMN7W"/>
    <n v="631.17600000000004"/>
    <n v="4"/>
    <n v="0.7"/>
    <n v="-462.86239999999998"/>
    <x v="22"/>
    <n v="1094.0383999999999"/>
    <n v="328.21151999999995"/>
    <x v="2"/>
  </r>
  <r>
    <s v="AMER"/>
    <s v="NAMER"/>
    <s v="Royal Dutch Shell"/>
    <n v="1031"/>
    <s v="Energy"/>
    <s v="Strategic"/>
    <s v="Support"/>
    <s v="V78ZVDTPR4"/>
    <n v="12.96"/>
    <n v="2"/>
    <n v="0"/>
    <n v="6.2207999999999997"/>
    <x v="7"/>
    <n v="6.7392000000000003"/>
    <n v="2.02176"/>
    <x v="2"/>
  </r>
  <r>
    <s v="AMER"/>
    <s v="NAMER"/>
    <s v="American Express"/>
    <n v="1005"/>
    <s v="Finance"/>
    <s v="Strategic"/>
    <s v="Support"/>
    <s v="UKZH6JQOBX"/>
    <n v="12.96"/>
    <n v="2"/>
    <n v="0"/>
    <n v="6.2207999999999997"/>
    <x v="25"/>
    <n v="6.7392000000000003"/>
    <n v="2.02176"/>
    <x v="1"/>
  </r>
  <r>
    <s v="APJ"/>
    <s v="JAPN"/>
    <s v="Toyota Motor"/>
    <n v="1087"/>
    <s v="Manufacturing"/>
    <s v="Strategic"/>
    <s v="Support"/>
    <s v="67DEHBYTOC"/>
    <n v="25.92"/>
    <n v="5"/>
    <n v="0.2"/>
    <n v="9.0719999999999992"/>
    <x v="3"/>
    <n v="16.847999999999999"/>
    <n v="5.0543999999999993"/>
    <x v="6"/>
  </r>
  <r>
    <s v="AMER"/>
    <s v="NAMER"/>
    <s v="Cisco Systems"/>
    <n v="1019"/>
    <s v="Tech"/>
    <s v="Enterprise"/>
    <s v="Site Analytics"/>
    <s v="GFZCGDW3K5"/>
    <n v="173.65600000000001"/>
    <n v="7"/>
    <n v="0.2"/>
    <n v="17.365600000000001"/>
    <x v="20"/>
    <n v="156.29040000000001"/>
    <n v="46.887120000000003"/>
    <x v="1"/>
  </r>
  <r>
    <s v="AMER"/>
    <s v="NAMER"/>
    <s v="Nestle"/>
    <n v="1089"/>
    <s v="Consumer Products"/>
    <s v="SMB"/>
    <s v="ContactMatcher"/>
    <s v="3NSPHHUBKW"/>
    <n v="171.28800000000001"/>
    <n v="3"/>
    <n v="0.2"/>
    <n v="-6.4233000000000002"/>
    <x v="24"/>
    <n v="177.71129999999999"/>
    <n v="53.313389999999998"/>
    <x v="2"/>
  </r>
  <r>
    <s v="EMEA"/>
    <s v="EU-WEST"/>
    <s v="Walgreens"/>
    <n v="1095"/>
    <s v="Retail"/>
    <s v="Strategic"/>
    <s v="SaaS Connector Pack"/>
    <s v="UMJ8N3NSFN"/>
    <n v="37.299999999999997"/>
    <n v="2"/>
    <n v="0"/>
    <n v="17.158000000000001"/>
    <x v="0"/>
    <n v="20.1419999999999"/>
    <n v="6.04259999999997"/>
    <x v="0"/>
  </r>
  <r>
    <s v="AMER"/>
    <s v="LATAM"/>
    <s v="Coca-Cola"/>
    <n v="1021"/>
    <s v="Consumer Products"/>
    <s v="SMB"/>
    <s v="ContactMatcher"/>
    <s v="N7F51S57RE"/>
    <n v="54.792000000000002"/>
    <n v="6"/>
    <n v="0.7"/>
    <n v="-40.180799999999998"/>
    <x v="32"/>
    <n v="94.972800000000007"/>
    <n v="28.49184"/>
    <x v="0"/>
  </r>
  <r>
    <s v="APJ"/>
    <s v="JAPN"/>
    <s v="Anthem"/>
    <n v="1029"/>
    <s v="Healthcare"/>
    <s v="SMB"/>
    <s v="Marketing Suite - Gold"/>
    <s v="X6T7K59UJK"/>
    <n v="10.784000000000001"/>
    <n v="1"/>
    <n v="0.2"/>
    <n v="0.80879999999999996"/>
    <x v="21"/>
    <n v="9.9751999999999992"/>
    <n v="2.9925599999999997"/>
    <x v="2"/>
  </r>
  <r>
    <s v="EMEA"/>
    <s v="EU-WEST"/>
    <s v="Pfizer"/>
    <n v="1074"/>
    <s v="Healthcare"/>
    <s v="SMB"/>
    <s v="FinanceHub"/>
    <s v="L3VLQ8A3BU"/>
    <n v="290.98"/>
    <n v="1"/>
    <n v="0"/>
    <n v="75.654799999999994"/>
    <x v="32"/>
    <n v="215.3252"/>
    <n v="64.597560000000001"/>
    <x v="5"/>
  </r>
  <r>
    <s v="APJ"/>
    <s v="APAC"/>
    <s v="Abbott Laboratories"/>
    <n v="1001"/>
    <s v="Healthcare"/>
    <s v="Enterprise"/>
    <s v="ChatBot Plugin"/>
    <s v="BKAOIZCDP5"/>
    <n v="36.44"/>
    <n v="4"/>
    <n v="0"/>
    <n v="12.0252"/>
    <x v="13"/>
    <n v="24.4148"/>
    <n v="7.3244399999999992"/>
    <x v="3"/>
  </r>
  <r>
    <s v="AMER"/>
    <s v="NAMER"/>
    <s v="CVS Health"/>
    <n v="1026"/>
    <s v="Retail"/>
    <s v="SMB"/>
    <s v="Support"/>
    <s v="Q3MIR8OH3X"/>
    <n v="21.4"/>
    <n v="5"/>
    <n v="0"/>
    <n v="10.058"/>
    <x v="21"/>
    <n v="11.341999999999899"/>
    <n v="3.4025999999999699"/>
    <x v="2"/>
  </r>
  <r>
    <s v="AMER"/>
    <s v="NAMER"/>
    <s v="Alphabet"/>
    <n v="1053"/>
    <s v="Tech"/>
    <s v="SMB"/>
    <s v="ChatBot Plugin"/>
    <s v="HQUILX1N8K"/>
    <n v="16.559999999999999"/>
    <n v="4"/>
    <n v="0"/>
    <n v="6.9551999999999996"/>
    <x v="21"/>
    <n v="9.6047999999999991"/>
    <n v="2.8814399999999996"/>
    <x v="5"/>
  </r>
  <r>
    <s v="EMEA"/>
    <s v="EU-WEST"/>
    <s v="Volkswagen"/>
    <n v="1046"/>
    <s v="Manufacturing"/>
    <s v="Strategic"/>
    <s v="Marketing Suite - Gold"/>
    <s v="9LDE7L9RQV"/>
    <n v="1347.52"/>
    <n v="8"/>
    <n v="0.2"/>
    <n v="84.22"/>
    <x v="27"/>
    <n v="1263.3"/>
    <n v="378.98999999999995"/>
    <x v="0"/>
  </r>
  <r>
    <s v="APJ"/>
    <s v="IND"/>
    <s v="Pemex"/>
    <n v="1058"/>
    <s v="Energy"/>
    <s v="Strategic"/>
    <s v="Data Smasher"/>
    <s v="JUB9QVLV48"/>
    <n v="62.31"/>
    <n v="3"/>
    <n v="0"/>
    <n v="22.4316"/>
    <x v="45"/>
    <n v="39.878399999999999"/>
    <n v="11.963519999999999"/>
    <x v="2"/>
  </r>
  <r>
    <s v="EMEA"/>
    <s v="EU-EAST"/>
    <s v="Mitsubishi"/>
    <n v="1050"/>
    <s v="Manufacturing"/>
    <s v="Strategic"/>
    <s v="Storage"/>
    <s v="NY8K17Q7JV"/>
    <n v="9.4320000000000004"/>
    <n v="3"/>
    <n v="0.2"/>
    <n v="3.0653999999999999"/>
    <x v="31"/>
    <n v="6.3666"/>
    <n v="1.90998"/>
    <x v="2"/>
  </r>
  <r>
    <s v="EMEA"/>
    <s v="UKIR"/>
    <s v="Goldman Sachs Group"/>
    <n v="1042"/>
    <s v="Finance"/>
    <s v="SMB"/>
    <s v="FinanceHub"/>
    <s v="MNMSPII232"/>
    <n v="34.86"/>
    <n v="7"/>
    <n v="0"/>
    <n v="16.035599999999999"/>
    <x v="7"/>
    <n v="18.824400000000001"/>
    <n v="5.6473199999999997"/>
    <x v="2"/>
  </r>
  <r>
    <s v="EMEA"/>
    <s v="UKIR"/>
    <s v="UnitedHealth Group"/>
    <n v="1092"/>
    <s v="Healthcare"/>
    <s v="Enterprise"/>
    <s v="Site Analytics"/>
    <s v="2R16T4RAWU"/>
    <n v="269.98"/>
    <n v="2"/>
    <n v="0"/>
    <n v="67.495000000000005"/>
    <x v="10"/>
    <n v="202.48500000000001"/>
    <n v="60.7455"/>
    <x v="0"/>
  </r>
  <r>
    <s v="AMER"/>
    <s v="LATAM"/>
    <s v="Caterpillar"/>
    <n v="1016"/>
    <s v="Manufacturing"/>
    <s v="Strategic"/>
    <s v="Data Smasher"/>
    <s v="S6H87MRCS2"/>
    <n v="116.83199999999999"/>
    <n v="4"/>
    <n v="0.2"/>
    <n v="33.589199999999998"/>
    <x v="15"/>
    <n v="83.242799999999903"/>
    <n v="24.97283999999997"/>
    <x v="1"/>
  </r>
  <r>
    <s v="APJ"/>
    <s v="JAPN"/>
    <s v="Home Depot"/>
    <n v="1047"/>
    <s v="Retail"/>
    <s v="SMB"/>
    <s v="ContactMatcher"/>
    <s v="V22QTN8DQZ"/>
    <n v="2.2959999999999998"/>
    <n v="2"/>
    <n v="0.8"/>
    <n v="-3.9032"/>
    <x v="0"/>
    <n v="6.1991999999999896"/>
    <n v="1.8597599999999967"/>
    <x v="1"/>
  </r>
  <r>
    <s v="EMEA"/>
    <s v="UKIR"/>
    <s v="Gazprom"/>
    <n v="1027"/>
    <s v="Energy"/>
    <s v="SMB"/>
    <s v="FinanceHub"/>
    <s v="QC8UQEO6G1"/>
    <n v="408.00599999999997"/>
    <n v="2"/>
    <n v="0.1"/>
    <n v="72.534400000000005"/>
    <x v="0"/>
    <n v="335.471599999999"/>
    <n v="100.6414799999997"/>
    <x v="7"/>
  </r>
  <r>
    <s v="AMER"/>
    <s v="NAMER"/>
    <s v="Itochu"/>
    <n v="1032"/>
    <s v="Finance"/>
    <s v="Enterprise"/>
    <s v="FinanceHub"/>
    <s v="OMDN6LWMMQ"/>
    <n v="122.352"/>
    <n v="3"/>
    <n v="0.2"/>
    <n v="13.7646"/>
    <x v="18"/>
    <n v="108.5874"/>
    <n v="32.576219999999999"/>
    <x v="0"/>
  </r>
  <r>
    <s v="AMER"/>
    <s v="NAMER"/>
    <s v="Royal Dutch Shell"/>
    <n v="1031"/>
    <s v="Energy"/>
    <s v="Strategic"/>
    <s v="Support"/>
    <s v="X1WR9CDNX0"/>
    <n v="11.96"/>
    <n v="2"/>
    <n v="0"/>
    <n v="5.8604000000000003"/>
    <x v="29"/>
    <n v="6.0995999999999997"/>
    <n v="1.8298799999999997"/>
    <x v="2"/>
  </r>
  <r>
    <s v="AMER"/>
    <s v="NAMER"/>
    <s v="Intel"/>
    <n v="1051"/>
    <s v="Tech"/>
    <s v="Enterprise"/>
    <s v="SaaS Connector Pack"/>
    <s v="76B2A68ERM"/>
    <n v="15.84"/>
    <n v="3"/>
    <n v="0"/>
    <n v="4.9104000000000001"/>
    <x v="10"/>
    <n v="10.929600000000001"/>
    <n v="3.27888"/>
    <x v="1"/>
  </r>
  <r>
    <s v="EMEA"/>
    <s v="NOR"/>
    <s v="Samsung Electronics"/>
    <n v="1015"/>
    <s v="Tech"/>
    <s v="Strategic"/>
    <s v="Site Analytics"/>
    <s v="1WXLF11EBN"/>
    <n v="105.98"/>
    <n v="2"/>
    <n v="0"/>
    <n v="1.0598000000000001"/>
    <x v="36"/>
    <n v="104.92019999999999"/>
    <n v="31.476059999999997"/>
    <x v="1"/>
  </r>
  <r>
    <s v="APJ"/>
    <s v="ANZ"/>
    <s v="Amazon"/>
    <n v="1004"/>
    <s v="Tech"/>
    <s v="Strategic"/>
    <s v="ContactMatcher"/>
    <s v="JY9DW9B7LA"/>
    <n v="5.9359999999999999"/>
    <n v="7"/>
    <n v="0.8"/>
    <n v="-8.9039999999999999"/>
    <x v="27"/>
    <n v="14.84"/>
    <n v="4.452"/>
    <x v="2"/>
  </r>
  <r>
    <s v="APJ"/>
    <s v="APAC"/>
    <s v="Sprint Nextel"/>
    <n v="1081"/>
    <s v="Communications"/>
    <s v="SMB"/>
    <s v="SaaS Connector Pack - Gold"/>
    <s v="JMWXLPLEPR"/>
    <n v="325.86"/>
    <n v="2"/>
    <n v="0"/>
    <n v="149.8956"/>
    <x v="42"/>
    <n v="175.96440000000001"/>
    <n v="52.789320000000004"/>
    <x v="1"/>
  </r>
  <r>
    <s v="APJ"/>
    <s v="ANZ"/>
    <s v="Chevron"/>
    <n v="1017"/>
    <s v="Energy"/>
    <s v="SMB"/>
    <s v="FinanceHub"/>
    <s v="ZMCV1JST8R"/>
    <n v="383.60700000000003"/>
    <n v="9"/>
    <n v="0.3"/>
    <n v="-5.4801000000000002"/>
    <x v="38"/>
    <n v="389.08710000000002"/>
    <n v="116.72613"/>
    <x v="0"/>
  </r>
  <r>
    <s v="EMEA"/>
    <s v="MEA"/>
    <s v="Goldman Sachs Group"/>
    <n v="1042"/>
    <s v="Finance"/>
    <s v="SMB"/>
    <s v="FinanceHub"/>
    <s v="DQH7NWT1C5"/>
    <n v="5.76"/>
    <n v="2"/>
    <n v="0"/>
    <n v="2.8224"/>
    <x v="24"/>
    <n v="2.93759999999999"/>
    <n v="0.88127999999999695"/>
    <x v="2"/>
  </r>
  <r>
    <s v="AMER"/>
    <s v="NAMER"/>
    <s v="Bosch"/>
    <n v="1076"/>
    <s v="Tech"/>
    <s v="Strategic"/>
    <s v="ContactMatcher"/>
    <s v="UNWMB28WCL"/>
    <n v="351.21600000000001"/>
    <n v="3"/>
    <n v="0.2"/>
    <n v="4.3902000000000001"/>
    <x v="39"/>
    <n v="346.82580000000002"/>
    <n v="104.04774"/>
    <x v="2"/>
  </r>
  <r>
    <s v="AMER"/>
    <s v="NAMER"/>
    <s v="J.P. Morgan Chase &amp; Co."/>
    <n v="1054"/>
    <s v="Finance"/>
    <s v="SMB"/>
    <s v="FinanceHub"/>
    <s v="2R6IGHEAKB"/>
    <n v="230.28"/>
    <n v="3"/>
    <n v="0.2"/>
    <n v="23.027999999999999"/>
    <x v="20"/>
    <n v="207.25200000000001"/>
    <n v="62.175600000000003"/>
    <x v="5"/>
  </r>
  <r>
    <s v="EMEA"/>
    <s v="EU"/>
    <s v="Panasonic"/>
    <n v="1091"/>
    <s v="Tech"/>
    <s v="SMB"/>
    <s v="ContactMatcher"/>
    <s v="24FDEB1IY0"/>
    <n v="56.82"/>
    <n v="3"/>
    <n v="0"/>
    <n v="28.41"/>
    <x v="47"/>
    <n v="28.41"/>
    <n v="8.5229999999999997"/>
    <x v="0"/>
  </r>
  <r>
    <s v="AMER"/>
    <s v="LATAM"/>
    <s v="Home Depot"/>
    <n v="1047"/>
    <s v="Retail"/>
    <s v="SMB"/>
    <s v="Storage"/>
    <s v="F5LC9TUHX1"/>
    <n v="31.56"/>
    <n v="4"/>
    <n v="0"/>
    <n v="14.202"/>
    <x v="29"/>
    <n v="17.357999999999901"/>
    <n v="5.2073999999999705"/>
    <x v="1"/>
  </r>
  <r>
    <s v="AMER"/>
    <s v="LATAM"/>
    <s v="Airbus"/>
    <n v="1030"/>
    <s v="Manufacturing"/>
    <s v="SMB"/>
    <s v="ContactMatcher"/>
    <s v="HGAN5X318H"/>
    <n v="8.5589999999999993"/>
    <n v="1"/>
    <n v="0.7"/>
    <n v="-6.5618999999999996"/>
    <x v="13"/>
    <n v="15.120899999999899"/>
    <n v="4.5362699999999698"/>
    <x v="2"/>
  </r>
  <r>
    <s v="APJ"/>
    <s v="JAPN"/>
    <s v="Lukoil"/>
    <n v="1044"/>
    <s v="Energy"/>
    <s v="Strategic"/>
    <s v="SaaS Connector Pack - Gold"/>
    <s v="3J5S4EW8TC"/>
    <n v="49.567999999999998"/>
    <n v="2"/>
    <n v="0.2"/>
    <n v="17.968399999999999"/>
    <x v="20"/>
    <n v="31.599599999999999"/>
    <n v="9.4798799999999996"/>
    <x v="0"/>
  </r>
  <r>
    <s v="APJ"/>
    <s v="JAPN"/>
    <s v="McKesson"/>
    <n v="1063"/>
    <s v="Consumer Products"/>
    <s v="SMB"/>
    <s v="FinanceHub"/>
    <s v="H0POQ3CIS5"/>
    <n v="127.869"/>
    <n v="3"/>
    <n v="0.3"/>
    <n v="-9.1334999999999997"/>
    <x v="8"/>
    <n v="137.0025"/>
    <n v="41.100749999999998"/>
    <x v="5"/>
  </r>
  <r>
    <s v="AMER"/>
    <s v="NAMER"/>
    <s v="BNP Paribas"/>
    <n v="1065"/>
    <s v="Finance"/>
    <s v="Strategic"/>
    <s v="SaaS Connector Pack - Gold"/>
    <s v="J6FXL8L0IS"/>
    <n v="271.44"/>
    <n v="3"/>
    <n v="0"/>
    <n v="122.148"/>
    <x v="14"/>
    <n v="149.292"/>
    <n v="44.787599999999998"/>
    <x v="3"/>
  </r>
  <r>
    <s v="EMEA"/>
    <s v="EU-WEST"/>
    <s v="FedEx"/>
    <n v="1036"/>
    <s v="Transportation"/>
    <s v="Enterprise"/>
    <s v="FinanceHub"/>
    <s v="7DPAG4AENI"/>
    <n v="419.13600000000002"/>
    <n v="4"/>
    <n v="0.2"/>
    <n v="-57.6312"/>
    <x v="15"/>
    <n v="476.7672"/>
    <n v="143.03016"/>
    <x v="3"/>
  </r>
  <r>
    <s v="AMER"/>
    <s v="LATAM"/>
    <s v="Aetna"/>
    <n v="1002"/>
    <s v="Healthcare"/>
    <s v="Strategic"/>
    <s v="Marketing Suite - Gold"/>
    <s v="UTY4EXSMZS"/>
    <n v="100.70399999999999"/>
    <n v="6"/>
    <n v="0.2"/>
    <n v="-1.2587999999999999"/>
    <x v="20"/>
    <n v="101.96279999999901"/>
    <n v="30.588839999999699"/>
    <x v="1"/>
  </r>
  <r>
    <s v="EMEA"/>
    <s v="NOR"/>
    <s v="Humana"/>
    <n v="1049"/>
    <s v="Healthcare"/>
    <s v="SMB"/>
    <s v="OneView"/>
    <s v="0FYYO1HI7F"/>
    <n v="45.216000000000001"/>
    <n v="3"/>
    <n v="0.2"/>
    <n v="4.5216000000000003"/>
    <x v="22"/>
    <n v="40.694400000000002"/>
    <n v="12.208320000000001"/>
    <x v="5"/>
  </r>
  <r>
    <s v="APJ"/>
    <s v="JAPN"/>
    <s v="Johnson &amp; Johnson"/>
    <n v="1055"/>
    <s v="Healthcare"/>
    <s v="SMB"/>
    <s v="ContactMatcher"/>
    <s v="H0W3EMYG3C"/>
    <n v="10.476000000000001"/>
    <n v="6"/>
    <n v="0.8"/>
    <n v="-17.285399999999999"/>
    <x v="6"/>
    <n v="27.761399999999998"/>
    <n v="8.3284199999999995"/>
    <x v="2"/>
  </r>
  <r>
    <s v="AMER"/>
    <s v="NAMER"/>
    <s v="Samsung Electronics"/>
    <n v="1015"/>
    <s v="Tech"/>
    <s v="Enterprise"/>
    <s v="SaaS Connector Pack"/>
    <s v="1FL278NXDU"/>
    <n v="76.14"/>
    <n v="3"/>
    <n v="0"/>
    <n v="26.649000000000001"/>
    <x v="41"/>
    <n v="49.491"/>
    <n v="14.847299999999999"/>
    <x v="1"/>
  </r>
  <r>
    <s v="APJ"/>
    <s v="APAC"/>
    <s v="Itochu"/>
    <n v="1032"/>
    <s v="Finance"/>
    <s v="Enterprise"/>
    <s v="ChatBot Plugin"/>
    <s v="JFRG9VNWR9"/>
    <n v="21.24"/>
    <n v="3"/>
    <n v="0"/>
    <n v="8.0711999999999993"/>
    <x v="33"/>
    <n v="13.168799999999999"/>
    <n v="3.9506399999999995"/>
    <x v="0"/>
  </r>
  <r>
    <s v="AMER"/>
    <s v="NAMER"/>
    <s v="Royal Dutch Shell"/>
    <n v="1031"/>
    <s v="Energy"/>
    <s v="Enterprise"/>
    <s v="Alchemy"/>
    <s v="9TJGNZVDPD"/>
    <n v="479.98399999999998"/>
    <n v="2"/>
    <n v="0.2"/>
    <n v="89.997"/>
    <x v="10"/>
    <n v="389.986999999999"/>
    <n v="116.9960999999997"/>
    <x v="2"/>
  </r>
  <r>
    <s v="AMER"/>
    <s v="LATAM"/>
    <s v="UnitedHealth Group"/>
    <n v="1092"/>
    <s v="Healthcare"/>
    <s v="Enterprise"/>
    <s v="Site Analytics"/>
    <s v="TTT5ARR1WR"/>
    <n v="657.93"/>
    <n v="7"/>
    <n v="0"/>
    <n v="184.22040000000001"/>
    <x v="5"/>
    <n v="473.709599999999"/>
    <n v="142.11287999999971"/>
    <x v="0"/>
  </r>
  <r>
    <s v="APJ"/>
    <s v="APAC"/>
    <s v="Honda Motor"/>
    <n v="1045"/>
    <s v="Manufacturing"/>
    <s v="SMB"/>
    <s v="ContactMatcher"/>
    <s v="C7H5H5TRNM"/>
    <n v="9.5839999999999996"/>
    <n v="1"/>
    <n v="0.2"/>
    <n v="3.3544"/>
    <x v="41"/>
    <n v="6.2295999999999996"/>
    <n v="1.8688799999999999"/>
    <x v="2"/>
  </r>
  <r>
    <s v="EMEA"/>
    <s v="EU-WEST"/>
    <s v="FedEx"/>
    <n v="1036"/>
    <s v="Transportation"/>
    <s v="Enterprise"/>
    <s v="ContactMatcher"/>
    <s v="J1ZYLJI64Q"/>
    <n v="113.1"/>
    <n v="3"/>
    <n v="0"/>
    <n v="56.55"/>
    <x v="40"/>
    <n v="56.55"/>
    <n v="16.965"/>
    <x v="3"/>
  </r>
  <r>
    <s v="EMEA"/>
    <s v="UKIR"/>
    <s v="Caterpillar"/>
    <n v="1016"/>
    <s v="Manufacturing"/>
    <s v="Strategic"/>
    <s v="Support"/>
    <s v="Z4RS7QQN4Z"/>
    <n v="65.78"/>
    <n v="11"/>
    <n v="0"/>
    <n v="32.232199999999999"/>
    <x v="39"/>
    <n v="33.547800000000002"/>
    <n v="10.06434"/>
    <x v="1"/>
  </r>
  <r>
    <s v="EMEA"/>
    <s v="EU-EAST"/>
    <s v="Sony"/>
    <n v="1028"/>
    <s v="Tech"/>
    <s v="Strategic"/>
    <s v="Data Smasher"/>
    <s v="A2JZS1J1Y9"/>
    <n v="239.7"/>
    <n v="6"/>
    <n v="0"/>
    <n v="105.468"/>
    <x v="38"/>
    <n v="134.231999999999"/>
    <n v="40.269599999999699"/>
    <x v="3"/>
  </r>
  <r>
    <s v="EMEA"/>
    <s v="EU-WEST"/>
    <s v="CVS Health"/>
    <n v="1026"/>
    <s v="Retail"/>
    <s v="Enterprise"/>
    <s v="SaaS Connector Pack"/>
    <s v="R7VCEGQ0FK"/>
    <n v="25.632000000000001"/>
    <n v="3"/>
    <n v="0.2"/>
    <n v="3.8448000000000002"/>
    <x v="21"/>
    <n v="21.787199999999999"/>
    <n v="6.5361599999999997"/>
    <x v="2"/>
  </r>
  <r>
    <s v="EMEA"/>
    <s v="EU-WEST"/>
    <s v="Tyson Foods"/>
    <n v="1088"/>
    <s v="Consumer Products"/>
    <s v="SMB"/>
    <s v="FinanceHub"/>
    <s v="OXM7REVRZM"/>
    <n v="23.616"/>
    <n v="8"/>
    <n v="0.2"/>
    <n v="7.9703999999999997"/>
    <x v="1"/>
    <n v="15.6456"/>
    <n v="4.6936799999999996"/>
    <x v="1"/>
  </r>
  <r>
    <s v="AMER"/>
    <s v="NAMER"/>
    <s v="PepsiCo"/>
    <n v="1073"/>
    <s v="Consumer Products"/>
    <s v="Strategic"/>
    <s v="ChatBot Plugin"/>
    <s v="6ZJ44Q12YW"/>
    <n v="8.26"/>
    <n v="2"/>
    <n v="0"/>
    <n v="3.7995999999999999"/>
    <x v="28"/>
    <n v="4.4603999999999999"/>
    <n v="1.33812"/>
    <x v="1"/>
  </r>
  <r>
    <s v="AMER"/>
    <s v="NAMER"/>
    <s v="Johnson &amp; Johnson"/>
    <n v="1055"/>
    <s v="Healthcare"/>
    <s v="Enterprise"/>
    <s v="SaaS Connector Pack - Gold"/>
    <s v="H5CMGYIVHB"/>
    <n v="76.58"/>
    <n v="7"/>
    <n v="0"/>
    <n v="38.29"/>
    <x v="23"/>
    <n v="38.29"/>
    <n v="11.487"/>
    <x v="2"/>
  </r>
  <r>
    <s v="AMER"/>
    <s v="NAMER"/>
    <s v="Royal Dutch Shell"/>
    <n v="1031"/>
    <s v="Energy"/>
    <s v="Strategic"/>
    <s v="Support"/>
    <s v="4GS5P74QBM"/>
    <n v="17.760000000000002"/>
    <n v="2"/>
    <n v="0"/>
    <n v="4.9728000000000003"/>
    <x v="5"/>
    <n v="12.7872"/>
    <n v="3.83616"/>
    <x v="2"/>
  </r>
  <r>
    <s v="EMEA"/>
    <s v="EU-WEST"/>
    <s v="Samsung Electronics"/>
    <n v="1015"/>
    <s v="Tech"/>
    <s v="Enterprise"/>
    <s v="ChatBot Plugin"/>
    <s v="BBP992ZXYB"/>
    <n v="33.92"/>
    <n v="8"/>
    <n v="0"/>
    <n v="13.2288"/>
    <x v="5"/>
    <n v="20.691199999999998"/>
    <n v="6.2073599999999995"/>
    <x v="1"/>
  </r>
  <r>
    <s v="EMEA"/>
    <s v="EU"/>
    <s v="UnitedHealth Group"/>
    <n v="1092"/>
    <s v="Healthcare"/>
    <s v="Enterprise"/>
    <s v="Support"/>
    <s v="C9SEUHNVV3"/>
    <n v="21.81"/>
    <n v="3"/>
    <n v="0"/>
    <n v="5.8887"/>
    <x v="43"/>
    <n v="15.921299999999899"/>
    <n v="4.7763899999999699"/>
    <x v="0"/>
  </r>
  <r>
    <s v="APJ"/>
    <s v="APAC"/>
    <s v="China National Petroleum"/>
    <n v="1023"/>
    <s v="Energy"/>
    <s v="Enterprise"/>
    <s v="FinanceHub"/>
    <s v="RKIS70TEP4"/>
    <n v="150.97999999999999"/>
    <n v="1"/>
    <n v="0"/>
    <n v="43.784199999999998"/>
    <x v="38"/>
    <n v="107.195799999999"/>
    <n v="32.158739999999696"/>
    <x v="7"/>
  </r>
  <r>
    <s v="EMEA"/>
    <s v="NOR"/>
    <s v="Cisco Systems"/>
    <n v="1019"/>
    <s v="Tech"/>
    <s v="Enterprise"/>
    <s v="Support"/>
    <s v="A6NOG4PLWG"/>
    <n v="18.271999999999998"/>
    <n v="1"/>
    <n v="0.2"/>
    <n v="5.9383999999999997"/>
    <x v="33"/>
    <n v="12.333599999999899"/>
    <n v="3.7000799999999696"/>
    <x v="1"/>
  </r>
  <r>
    <s v="EMEA"/>
    <s v="UKIR"/>
    <s v="Ford Motor"/>
    <n v="1009"/>
    <s v="Manufacturing"/>
    <s v="SMB"/>
    <s v="Site Analytics"/>
    <s v="0MV40FOKDD"/>
    <n v="45.99"/>
    <n v="1"/>
    <n v="0"/>
    <n v="13.3371"/>
    <x v="33"/>
    <n v="32.652900000000002"/>
    <n v="9.7958700000000007"/>
    <x v="1"/>
  </r>
  <r>
    <s v="AMER"/>
    <s v="NAMER"/>
    <s v="Oracle"/>
    <n v="1072"/>
    <s v="Tech"/>
    <s v="SMB"/>
    <s v="SaaS Connector Pack"/>
    <s v="8CQ526OCCI"/>
    <n v="47.12"/>
    <n v="8"/>
    <n v="0"/>
    <n v="20.732800000000001"/>
    <x v="23"/>
    <n v="26.387199999999901"/>
    <n v="7.9161599999999694"/>
    <x v="6"/>
  </r>
  <r>
    <s v="EMEA"/>
    <s v="EU-EAST"/>
    <s v="Ford Motor"/>
    <n v="1009"/>
    <s v="Manufacturing"/>
    <s v="Strategic"/>
    <s v="ContactMatcher"/>
    <s v="AQG0LZ8WK7"/>
    <n v="31.36"/>
    <n v="4"/>
    <n v="0"/>
    <n v="15.68"/>
    <x v="12"/>
    <n v="15.68"/>
    <n v="4.7039999999999997"/>
    <x v="1"/>
  </r>
  <r>
    <s v="EMEA"/>
    <s v="EU-WEST"/>
    <s v="Prudential Financial"/>
    <n v="1078"/>
    <s v="Finance"/>
    <s v="SMB"/>
    <s v="ChatBot Plugin"/>
    <s v="5TG9DHERUW"/>
    <n v="47.616"/>
    <n v="3"/>
    <n v="0.2"/>
    <n v="3.5712000000000002"/>
    <x v="44"/>
    <n v="44.044800000000002"/>
    <n v="13.21344"/>
    <x v="2"/>
  </r>
  <r>
    <s v="APJ"/>
    <s v="JAPN"/>
    <s v="General Motors"/>
    <n v="1041"/>
    <s v="Manufacturing"/>
    <s v="Enterprise"/>
    <s v="OneView"/>
    <s v="CS5KGQ9KHB"/>
    <n v="62.79"/>
    <n v="3"/>
    <n v="0.8"/>
    <n v="-166.39349999999999"/>
    <x v="21"/>
    <n v="229.18349999999899"/>
    <n v="68.755049999999699"/>
    <x v="1"/>
  </r>
  <r>
    <s v="APJ"/>
    <s v="JAPN"/>
    <s v="Wells Fargo"/>
    <n v="1099"/>
    <s v="Finance"/>
    <s v="Strategic"/>
    <s v="Data Smasher"/>
    <s v="ZS4PTA9TQ2"/>
    <n v="134.376"/>
    <n v="3"/>
    <n v="0.2"/>
    <n v="6.7187999999999999"/>
    <x v="11"/>
    <n v="127.6572"/>
    <n v="38.297159999999998"/>
    <x v="2"/>
  </r>
  <r>
    <s v="APJ"/>
    <s v="APAC"/>
    <s v="BMW"/>
    <n v="1039"/>
    <s v="Manufacturing"/>
    <s v="Enterprise"/>
    <s v="Site Analytics"/>
    <s v="K29596RBTP"/>
    <n v="589.9"/>
    <n v="2"/>
    <n v="0"/>
    <n v="147.47499999999999"/>
    <x v="11"/>
    <n v="442.42499999999899"/>
    <n v="132.72749999999968"/>
    <x v="2"/>
  </r>
  <r>
    <s v="AMER"/>
    <s v="NAMER"/>
    <s v="Merck"/>
    <n v="1064"/>
    <s v="Healthcare"/>
    <s v="Enterprise"/>
    <s v="Alchemy"/>
    <s v="XPUC29WANE"/>
    <n v="2879.9520000000002"/>
    <n v="6"/>
    <n v="0.2"/>
    <n v="1007.9832"/>
    <x v="22"/>
    <n v="1871.9688000000001"/>
    <n v="561.59064000000001"/>
    <x v="6"/>
  </r>
  <r>
    <s v="APJ"/>
    <s v="APAC"/>
    <s v="Pfizer"/>
    <n v="1074"/>
    <s v="Healthcare"/>
    <s v="Strategic"/>
    <s v="Marketing Suite - Gold"/>
    <s v="ZBICG6UG4P"/>
    <n v="77.55"/>
    <n v="5"/>
    <n v="0"/>
    <n v="21.713999999999999"/>
    <x v="2"/>
    <n v="55.835999999999999"/>
    <n v="16.750799999999998"/>
    <x v="5"/>
  </r>
  <r>
    <s v="EMEA"/>
    <s v="MEA"/>
    <s v="Royal Dutch Shell"/>
    <n v="1031"/>
    <s v="Energy"/>
    <s v="SMB"/>
    <s v="Support"/>
    <s v="N3EH0UGKSQ"/>
    <n v="8.8320000000000007"/>
    <n v="3"/>
    <n v="0.2"/>
    <n v="-1.9872000000000001"/>
    <x v="15"/>
    <n v="10.8192"/>
    <n v="3.2457600000000002"/>
    <x v="2"/>
  </r>
  <r>
    <s v="EMEA"/>
    <s v="UKIR"/>
    <s v="HSBC Holdings"/>
    <n v="1070"/>
    <s v="Finance"/>
    <s v="Strategic"/>
    <s v="Marketing Suite - Gold"/>
    <s v="36J2EK62IQ"/>
    <n v="77.55"/>
    <n v="5"/>
    <n v="0"/>
    <n v="20.163"/>
    <x v="0"/>
    <n v="57.387"/>
    <n v="17.216100000000001"/>
    <x v="0"/>
  </r>
  <r>
    <s v="AMER"/>
    <s v="LATAM"/>
    <s v="General Electric"/>
    <n v="1040"/>
    <s v="Finance"/>
    <s v="SMB"/>
    <s v="SaaS Connector Pack"/>
    <s v="KDZIUYON7S"/>
    <n v="17.14"/>
    <n v="2"/>
    <n v="0"/>
    <n v="6.1703999999999999"/>
    <x v="2"/>
    <n v="10.9696"/>
    <n v="3.29088"/>
    <x v="0"/>
  </r>
  <r>
    <s v="AMER"/>
    <s v="NAMER"/>
    <s v="Berkshire Hathaway"/>
    <n v="1012"/>
    <s v="Finance"/>
    <s v="SMB"/>
    <s v="FinanceHub"/>
    <s v="33BH6D7HY5"/>
    <n v="51.75"/>
    <n v="5"/>
    <n v="0"/>
    <n v="24.84"/>
    <x v="43"/>
    <n v="26.91"/>
    <n v="8.0730000000000004"/>
    <x v="1"/>
  </r>
  <r>
    <s v="AMER"/>
    <s v="NAMER"/>
    <s v="Wells Fargo"/>
    <n v="1099"/>
    <s v="Finance"/>
    <s v="Strategic"/>
    <s v="Marketing Suite"/>
    <s v="786XSP1UVS"/>
    <n v="586.39800000000002"/>
    <n v="6"/>
    <n v="0.15"/>
    <n v="34.494"/>
    <x v="37"/>
    <n v="551.904"/>
    <n v="165.5712"/>
    <x v="2"/>
  </r>
  <r>
    <s v="AMER"/>
    <s v="NAMER"/>
    <s v="Bosch"/>
    <n v="1076"/>
    <s v="Tech"/>
    <s v="Strategic"/>
    <s v="Marketing Suite - Gold"/>
    <s v="45VLZM5A9D"/>
    <n v="242.94"/>
    <n v="3"/>
    <n v="0"/>
    <n v="9.7175999999999991"/>
    <x v="42"/>
    <n v="233.22239999999999"/>
    <n v="69.966719999999995"/>
    <x v="2"/>
  </r>
  <r>
    <s v="AMER"/>
    <s v="NAMER"/>
    <s v="AT&amp;T"/>
    <n v="1010"/>
    <s v="Communications"/>
    <s v="SMB"/>
    <s v="ChatBot Plugin"/>
    <s v="Q3JHUHQ95A"/>
    <n v="123.92"/>
    <n v="4"/>
    <n v="0"/>
    <n v="33.458399999999997"/>
    <x v="4"/>
    <n v="90.461600000000004"/>
    <n v="27.138480000000001"/>
    <x v="1"/>
  </r>
  <r>
    <s v="EMEA"/>
    <s v="EU-WEST"/>
    <s v="BMW"/>
    <n v="1039"/>
    <s v="Manufacturing"/>
    <s v="SMB"/>
    <s v="Alchemy"/>
    <s v="JNKW9884CR"/>
    <n v="1599.92"/>
    <n v="8"/>
    <n v="0"/>
    <n v="751.9624"/>
    <x v="21"/>
    <n v="847.95759999999996"/>
    <n v="254.38727999999998"/>
    <x v="2"/>
  </r>
  <r>
    <s v="EMEA"/>
    <s v="EU-EAST"/>
    <s v="American Express"/>
    <n v="1005"/>
    <s v="Finance"/>
    <s v="SMB"/>
    <s v="ContactMatcher"/>
    <s v="RJQTGHZQBJ"/>
    <n v="3.1680000000000001"/>
    <n v="4"/>
    <n v="0.7"/>
    <n v="-2.5344000000000002"/>
    <x v="13"/>
    <n v="5.7023999999999999"/>
    <n v="1.71072"/>
    <x v="1"/>
  </r>
  <r>
    <s v="AMER"/>
    <s v="NAMER"/>
    <s v="Walt Disney"/>
    <n v="1097"/>
    <s v="Communications"/>
    <s v="SMB"/>
    <s v="ContactMatcher"/>
    <s v="UF9CRRKWKH"/>
    <n v="6.3680000000000003"/>
    <n v="2"/>
    <n v="0.2"/>
    <n v="2.1492"/>
    <x v="37"/>
    <n v="4.2187999999999999"/>
    <n v="1.2656399999999999"/>
    <x v="3"/>
  </r>
  <r>
    <s v="EMEA"/>
    <s v="UKIR"/>
    <s v="Nestle"/>
    <n v="1089"/>
    <s v="Consumer Products"/>
    <s v="Enterprise"/>
    <s v="FinanceHub"/>
    <s v="AN1XPFU9VE"/>
    <n v="145.76400000000001"/>
    <n v="2"/>
    <n v="0.1"/>
    <n v="-8.0980000000000008"/>
    <x v="28"/>
    <n v="153.86199999999999"/>
    <n v="46.1586"/>
    <x v="2"/>
  </r>
  <r>
    <s v="EMEA"/>
    <s v="EU-WEST"/>
    <s v="Siemens"/>
    <n v="1043"/>
    <s v="Manufacturing"/>
    <s v="Strategic"/>
    <s v="Support"/>
    <s v="TEYJ1326WH"/>
    <n v="13.62"/>
    <n v="3"/>
    <n v="0"/>
    <n v="6.1289999999999996"/>
    <x v="8"/>
    <n v="7.4909999999999997"/>
    <n v="2.2472999999999996"/>
    <x v="2"/>
  </r>
  <r>
    <s v="EMEA"/>
    <s v="UKIR"/>
    <s v="Kroger"/>
    <n v="1057"/>
    <s v="Retail"/>
    <s v="Enterprise"/>
    <s v="FinanceHub"/>
    <s v="4VOL0QLJZT"/>
    <n v="434.64600000000002"/>
    <n v="3"/>
    <n v="0.1"/>
    <n v="62.782200000000003"/>
    <x v="25"/>
    <n v="371.86380000000003"/>
    <n v="111.55914"/>
    <x v="2"/>
  </r>
  <r>
    <s v="AMER"/>
    <s v="NAMER"/>
    <s v="Carrefour"/>
    <n v="1048"/>
    <s v="Retail"/>
    <s v="Strategic"/>
    <s v="Support"/>
    <s v="9FXMWT92GU"/>
    <n v="440.19"/>
    <n v="9"/>
    <n v="0"/>
    <n v="206.88929999999999"/>
    <x v="24"/>
    <n v="233.30070000000001"/>
    <n v="69.990210000000005"/>
    <x v="0"/>
  </r>
  <r>
    <s v="AMER"/>
    <s v="NAMER"/>
    <s v="Ford Motor"/>
    <n v="1009"/>
    <s v="Manufacturing"/>
    <s v="Enterprise"/>
    <s v="Support"/>
    <s v="2AYXL1U1WS"/>
    <n v="244.55"/>
    <n v="5"/>
    <n v="0"/>
    <n v="114.9385"/>
    <x v="4"/>
    <n v="129.61150000000001"/>
    <n v="38.883450000000003"/>
    <x v="1"/>
  </r>
  <r>
    <s v="AMER"/>
    <s v="LATAM"/>
    <s v="General Motors"/>
    <n v="1041"/>
    <s v="Manufacturing"/>
    <s v="Enterprise"/>
    <s v="Support"/>
    <s v="FFCG5RTCI7"/>
    <n v="11.76"/>
    <n v="2"/>
    <n v="0"/>
    <n v="5.7624000000000004"/>
    <x v="31"/>
    <n v="5.9975999999999896"/>
    <n v="1.7992799999999969"/>
    <x v="1"/>
  </r>
  <r>
    <s v="AMER"/>
    <s v="NAMER"/>
    <s v="Ford Motor"/>
    <n v="1009"/>
    <s v="Manufacturing"/>
    <s v="SMB"/>
    <s v="Storage"/>
    <s v="G85Z6C8JAO"/>
    <n v="2.88"/>
    <n v="1"/>
    <n v="0"/>
    <n v="1.3535999999999999"/>
    <x v="27"/>
    <n v="1.5264"/>
    <n v="0.45791999999999999"/>
    <x v="1"/>
  </r>
  <r>
    <s v="APJ"/>
    <s v="ANZ"/>
    <s v="ConocoPhillips"/>
    <n v="1024"/>
    <s v="Energy"/>
    <s v="Strategic"/>
    <s v="Marketing Suite - Gold"/>
    <s v="I0J1G6IVWB"/>
    <n v="45.247999999999998"/>
    <n v="2"/>
    <n v="0.2"/>
    <n v="3.9592000000000001"/>
    <x v="8"/>
    <n v="41.288799999999902"/>
    <n v="12.38663999999997"/>
    <x v="2"/>
  </r>
  <r>
    <s v="EMEA"/>
    <s v="EU-WEST"/>
    <s v="Philip Morris International"/>
    <n v="1075"/>
    <s v="Consumer Products"/>
    <s v="SMB"/>
    <s v="ChatBot Plugin"/>
    <s v="4K8U5SZU2N"/>
    <n v="59.904000000000003"/>
    <n v="2"/>
    <n v="0.2"/>
    <n v="14.2272"/>
    <x v="33"/>
    <n v="45.6768"/>
    <n v="13.70304"/>
    <x v="1"/>
  </r>
  <r>
    <s v="EMEA"/>
    <s v="EU-WEST"/>
    <s v="Pfizer"/>
    <n v="1074"/>
    <s v="Healthcare"/>
    <s v="SMB"/>
    <s v="FinanceHub"/>
    <s v="K9KB6K0GAU"/>
    <n v="3"/>
    <n v="1"/>
    <n v="0.2"/>
    <n v="1.05"/>
    <x v="21"/>
    <n v="1.95"/>
    <n v="0.58499999999999996"/>
    <x v="5"/>
  </r>
  <r>
    <s v="EMEA"/>
    <s v="EU-WEST"/>
    <s v="Allstate"/>
    <n v="1003"/>
    <s v="Finance"/>
    <s v="SMB"/>
    <s v="ContactMatcher"/>
    <s v="D7NOR8ZUW8"/>
    <n v="7.5060000000000002"/>
    <n v="9"/>
    <n v="0.7"/>
    <n v="-6.0048000000000004"/>
    <x v="21"/>
    <n v="13.5108"/>
    <n v="4.0532399999999997"/>
    <x v="0"/>
  </r>
  <r>
    <s v="AMER"/>
    <s v="NAMER"/>
    <s v="Carrefour"/>
    <n v="1048"/>
    <s v="Retail"/>
    <s v="Strategic"/>
    <s v="SaaS Connector Pack"/>
    <s v="19S4857WZB"/>
    <n v="79.92"/>
    <n v="4"/>
    <n v="0"/>
    <n v="34.365600000000001"/>
    <x v="12"/>
    <n v="45.554400000000001"/>
    <n v="13.666320000000001"/>
    <x v="0"/>
  </r>
  <r>
    <s v="APJ"/>
    <s v="JAPN"/>
    <s v="Valero Energy"/>
    <n v="1093"/>
    <s v="Energy"/>
    <s v="Strategic"/>
    <s v="ContactMatcher"/>
    <s v="7UKH01Z3OF"/>
    <n v="11.06"/>
    <n v="10"/>
    <n v="0.8"/>
    <n v="-18.802"/>
    <x v="24"/>
    <n v="29.861999999999998"/>
    <n v="8.9585999999999988"/>
    <x v="1"/>
  </r>
  <r>
    <s v="AMER"/>
    <s v="LATAM"/>
    <s v="Target"/>
    <n v="1085"/>
    <s v="Retail"/>
    <s v="SMB"/>
    <s v="OneView"/>
    <s v="PE4KMD20S8"/>
    <n v="283.14"/>
    <n v="4"/>
    <n v="0.1"/>
    <n v="72.358000000000004"/>
    <x v="28"/>
    <n v="210.78199999999899"/>
    <n v="63.234599999999695"/>
    <x v="8"/>
  </r>
  <r>
    <s v="EMEA"/>
    <s v="EU-WEST"/>
    <s v="Home Depot"/>
    <n v="1047"/>
    <s v="Retail"/>
    <s v="SMB"/>
    <s v="SaaS Connector Pack"/>
    <s v="WLA8KA0CFH"/>
    <n v="15.007999999999999"/>
    <n v="2"/>
    <n v="0.2"/>
    <n v="1.5007999999999999"/>
    <x v="42"/>
    <n v="13.507199999999999"/>
    <n v="4.0521599999999998"/>
    <x v="1"/>
  </r>
  <r>
    <s v="EMEA"/>
    <s v="MEA"/>
    <s v="Mondelez International"/>
    <n v="1067"/>
    <s v="Consumer Products"/>
    <s v="SMB"/>
    <s v="ContactMatcher"/>
    <s v="4C4RD4L1TK"/>
    <n v="33.088000000000001"/>
    <n v="4"/>
    <n v="0.2"/>
    <n v="11.167199999999999"/>
    <x v="34"/>
    <n v="21.9208"/>
    <n v="6.5762399999999994"/>
    <x v="0"/>
  </r>
  <r>
    <s v="EMEA"/>
    <s v="UKIR"/>
    <s v="Coca-Cola"/>
    <n v="1021"/>
    <s v="Consumer Products"/>
    <s v="SMB"/>
    <s v="Storage"/>
    <s v="NGL9Z9LQV5"/>
    <n v="29.61"/>
    <n v="9"/>
    <n v="0"/>
    <n v="13.3245"/>
    <x v="16"/>
    <n v="16.285499999999999"/>
    <n v="4.8856499999999992"/>
    <x v="0"/>
  </r>
  <r>
    <s v="EMEA"/>
    <s v="NOR"/>
    <s v="Boeing"/>
    <n v="1014"/>
    <s v="Manufacturing"/>
    <s v="SMB"/>
    <s v="Site Analytics"/>
    <s v="3OPIVMHESN"/>
    <n v="863.928"/>
    <n v="9"/>
    <n v="0.2"/>
    <n v="86.392799999999994"/>
    <x v="5"/>
    <n v="777.53520000000003"/>
    <n v="233.26056"/>
    <x v="2"/>
  </r>
  <r>
    <s v="EMEA"/>
    <s v="EU-WEST"/>
    <s v="Walgreens"/>
    <n v="1095"/>
    <s v="Retail"/>
    <s v="Strategic"/>
    <s v="ContactMatcher"/>
    <s v="9EDCN79G2R"/>
    <n v="241.92"/>
    <n v="4"/>
    <n v="0.4"/>
    <n v="-56.448"/>
    <x v="28"/>
    <n v="298.36799999999999"/>
    <n v="89.51039999999999"/>
    <x v="0"/>
  </r>
  <r>
    <s v="APJ"/>
    <s v="IND"/>
    <s v="Lowes"/>
    <n v="1060"/>
    <s v="Retail"/>
    <s v="SMB"/>
    <s v="Site Analytics"/>
    <s v="FP39PB9JF0"/>
    <n v="440.91"/>
    <n v="9"/>
    <n v="0"/>
    <n v="123.45480000000001"/>
    <x v="1"/>
    <n v="317.45519999999999"/>
    <n v="95.236559999999997"/>
    <x v="2"/>
  </r>
  <r>
    <s v="EMEA"/>
    <s v="EU-WEST"/>
    <s v="Humana"/>
    <n v="1049"/>
    <s v="Healthcare"/>
    <s v="SMB"/>
    <s v="ContactMatcher"/>
    <s v="HV5ESOTM4L"/>
    <n v="5.7149999999999999"/>
    <n v="5"/>
    <n v="0.7"/>
    <n v="-4.7625000000000002"/>
    <x v="42"/>
    <n v="10.477499999999999"/>
    <n v="3.1432499999999997"/>
    <x v="5"/>
  </r>
  <r>
    <s v="AMER"/>
    <s v="LATAM"/>
    <s v="Johnson &amp; Johnson"/>
    <n v="1055"/>
    <s v="Healthcare"/>
    <s v="SMB"/>
    <s v="SaaS Connector Pack"/>
    <s v="1UKX9RUKR0"/>
    <n v="51.968000000000004"/>
    <n v="2"/>
    <n v="0.2"/>
    <n v="10.393599999999999"/>
    <x v="20"/>
    <n v="41.574399999999997"/>
    <n v="12.472319999999998"/>
    <x v="2"/>
  </r>
  <r>
    <s v="AMER"/>
    <s v="LATAM"/>
    <s v="Aetna"/>
    <n v="1002"/>
    <s v="Healthcare"/>
    <s v="SMB"/>
    <s v="ContactMatcher"/>
    <s v="FN3JAJ98OI"/>
    <n v="29.52"/>
    <n v="4"/>
    <n v="0"/>
    <n v="14.4648"/>
    <x v="14"/>
    <n v="15.055199999999999"/>
    <n v="4.5165599999999992"/>
    <x v="1"/>
  </r>
  <r>
    <s v="APJ"/>
    <s v="JAPN"/>
    <s v="Huawei"/>
    <n v="1086"/>
    <s v="Tech"/>
    <s v="Enterprise"/>
    <s v="ChatBot Plugin"/>
    <s v="E3AO4HPEF5"/>
    <n v="5.2480000000000002"/>
    <n v="2"/>
    <n v="0.2"/>
    <n v="0.59040000000000004"/>
    <x v="24"/>
    <n v="4.6576000000000004"/>
    <n v="1.3972800000000001"/>
    <x v="2"/>
  </r>
  <r>
    <s v="APJ"/>
    <s v="JAPN"/>
    <s v="Nestle"/>
    <n v="1089"/>
    <s v="Consumer Products"/>
    <s v="Strategic"/>
    <s v="OneView"/>
    <s v="3G9AUI2WVE"/>
    <n v="8.7119999999999997"/>
    <n v="2"/>
    <n v="0.8"/>
    <n v="-19.602"/>
    <x v="1"/>
    <n v="28.314"/>
    <n v="8.4941999999999993"/>
    <x v="2"/>
  </r>
  <r>
    <s v="EMEA"/>
    <s v="MEA"/>
    <s v="BMW"/>
    <n v="1039"/>
    <s v="Manufacturing"/>
    <s v="SMB"/>
    <s v="Support"/>
    <s v="LH11885V84"/>
    <n v="65.17"/>
    <n v="7"/>
    <n v="0"/>
    <n v="18.8993"/>
    <x v="35"/>
    <n v="46.270699999999998"/>
    <n v="13.881209999999999"/>
    <x v="2"/>
  </r>
  <r>
    <s v="AMER"/>
    <s v="NAMER"/>
    <s v="ConocoPhillips"/>
    <n v="1024"/>
    <s v="Energy"/>
    <s v="SMB"/>
    <s v="ContactMatcher"/>
    <s v="NRV4RFWVE3"/>
    <n v="895.92"/>
    <n v="5"/>
    <n v="0.2"/>
    <n v="302.37299999999999"/>
    <x v="27"/>
    <n v="593.54700000000003"/>
    <n v="178.0641"/>
    <x v="2"/>
  </r>
  <r>
    <s v="EMEA"/>
    <s v="EU-WEST"/>
    <s v="ConocoPhillips"/>
    <n v="1024"/>
    <s v="Energy"/>
    <s v="SMB"/>
    <s v="ContactMatcher"/>
    <s v="70I5FHTYWV"/>
    <n v="0.85199999999999998"/>
    <n v="1"/>
    <n v="0.7"/>
    <n v="-0.59640000000000004"/>
    <x v="34"/>
    <n v="1.4483999999999999"/>
    <n v="0.43451999999999996"/>
    <x v="2"/>
  </r>
  <r>
    <s v="APJ"/>
    <s v="JAPN"/>
    <s v="Kroger"/>
    <n v="1057"/>
    <s v="Retail"/>
    <s v="SMB"/>
    <s v="Support"/>
    <s v="PITJO02JSD"/>
    <n v="36.287999999999997"/>
    <n v="7"/>
    <n v="0.2"/>
    <n v="12.700799999999999"/>
    <x v="20"/>
    <n v="23.5871999999999"/>
    <n v="7.0761599999999696"/>
    <x v="2"/>
  </r>
  <r>
    <s v="EMEA"/>
    <s v="EU-WEST"/>
    <s v="Valero Energy"/>
    <n v="1093"/>
    <s v="Energy"/>
    <s v="SMB"/>
    <s v="Site Analytics"/>
    <s v="ISQW848QTY"/>
    <n v="344.70400000000001"/>
    <n v="2"/>
    <n v="0.2"/>
    <n v="38.779200000000003"/>
    <x v="24"/>
    <n v="305.9248"/>
    <n v="91.777439999999999"/>
    <x v="1"/>
  </r>
  <r>
    <s v="EMEA"/>
    <s v="EU-EAST"/>
    <s v="AmerisourceBergen"/>
    <n v="1007"/>
    <s v="Healthcare"/>
    <s v="SMB"/>
    <s v="Site Analytics"/>
    <s v="X42TCQH8ZR"/>
    <n v="201.584"/>
    <n v="2"/>
    <n v="0.2"/>
    <n v="20.1584"/>
    <x v="33"/>
    <n v="181.4256"/>
    <n v="54.427680000000002"/>
    <x v="0"/>
  </r>
  <r>
    <s v="AMER"/>
    <s v="NAMER"/>
    <s v="News Corp."/>
    <n v="1071"/>
    <s v="Misc"/>
    <s v="Enterprise"/>
    <s v="ContactMatcher"/>
    <s v="ARF9NE47BB"/>
    <n v="521.96"/>
    <n v="2"/>
    <n v="0"/>
    <n v="88.733199999999997"/>
    <x v="22"/>
    <n v="433.22680000000003"/>
    <n v="129.96804"/>
    <x v="3"/>
  </r>
  <r>
    <s v="APJ"/>
    <s v="APAC"/>
    <s v="Kroger"/>
    <n v="1057"/>
    <s v="Retail"/>
    <s v="SMB"/>
    <s v="ChatBot Plugin"/>
    <s v="JBV50GTON0"/>
    <n v="8.2200000000000006"/>
    <n v="3"/>
    <n v="0"/>
    <n v="2.2193999999999998"/>
    <x v="14"/>
    <n v="6.0006000000000004"/>
    <n v="1.8001800000000001"/>
    <x v="2"/>
  </r>
  <r>
    <s v="AMER"/>
    <s v="NAMER"/>
    <s v="Siemens"/>
    <n v="1043"/>
    <s v="Manufacturing"/>
    <s v="Strategic"/>
    <s v="Support"/>
    <s v="OXTC0P75RI"/>
    <n v="45.36"/>
    <n v="7"/>
    <n v="0"/>
    <n v="21.7728"/>
    <x v="2"/>
    <n v="23.587199999999999"/>
    <n v="7.0761599999999998"/>
    <x v="2"/>
  </r>
  <r>
    <s v="AMER"/>
    <s v="NAMER"/>
    <s v="Alphabet"/>
    <n v="1053"/>
    <s v="Tech"/>
    <s v="Enterprise"/>
    <s v="Marketing Suite - Gold"/>
    <s v="N0UDIC2HVI"/>
    <n v="947.17"/>
    <n v="7"/>
    <n v="0"/>
    <n v="9.4717000000000002"/>
    <x v="19"/>
    <n v="937.69829999999899"/>
    <n v="281.3094899999997"/>
    <x v="5"/>
  </r>
  <r>
    <s v="APJ"/>
    <s v="ANZ"/>
    <s v="Nestle"/>
    <n v="1089"/>
    <s v="Consumer Products"/>
    <s v="SMB"/>
    <s v="ContactMatcher"/>
    <s v="OS32351R0L"/>
    <n v="268.935"/>
    <n v="3"/>
    <n v="0.5"/>
    <n v="-209.76929999999999"/>
    <x v="3"/>
    <n v="478.70429999999999"/>
    <n v="143.61129"/>
    <x v="2"/>
  </r>
  <r>
    <s v="AMER"/>
    <s v="NAMER"/>
    <s v="Comcast"/>
    <n v="1022"/>
    <s v="Communications"/>
    <s v="Enterprise"/>
    <s v="ChatBot Plugin"/>
    <s v="SGYH89BR2H"/>
    <n v="7.58"/>
    <n v="1"/>
    <n v="0"/>
    <n v="2.9561999999999999"/>
    <x v="15"/>
    <n v="4.6238000000000001"/>
    <n v="1.38714"/>
    <x v="1"/>
  </r>
  <r>
    <s v="EMEA"/>
    <s v="NOR"/>
    <s v="J.P. Morgan Chase &amp; Co."/>
    <n v="1054"/>
    <s v="Finance"/>
    <s v="SMB"/>
    <s v="FinanceHub"/>
    <s v="IJ4OIG63GC"/>
    <n v="14.73"/>
    <n v="3"/>
    <n v="0"/>
    <n v="7.2176999999999998"/>
    <x v="35"/>
    <n v="7.5122999999999998"/>
    <n v="2.2536899999999997"/>
    <x v="5"/>
  </r>
  <r>
    <s v="EMEA"/>
    <s v="EU-WEST"/>
    <s v="Itochu"/>
    <n v="1032"/>
    <s v="Finance"/>
    <s v="Enterprise"/>
    <s v="ContactMatcher"/>
    <s v="SM4GVKI9TA"/>
    <n v="9.8879999999999999"/>
    <n v="2"/>
    <n v="0.7"/>
    <n v="-6.9215999999999998"/>
    <x v="0"/>
    <n v="16.8096"/>
    <n v="5.0428799999999994"/>
    <x v="0"/>
  </r>
  <r>
    <s v="EMEA"/>
    <s v="UKIR"/>
    <s v="Caterpillar"/>
    <n v="1016"/>
    <s v="Manufacturing"/>
    <s v="Enterprise"/>
    <s v="Marketing Suite - Gold"/>
    <s v="9L76V22C4E"/>
    <n v="1117.92"/>
    <n v="4"/>
    <n v="0"/>
    <n v="55.896000000000001"/>
    <x v="7"/>
    <n v="1062.0239999999999"/>
    <n v="318.60719999999998"/>
    <x v="1"/>
  </r>
  <r>
    <s v="AMER"/>
    <s v="NAMER"/>
    <s v="Bank of America Corp."/>
    <n v="1011"/>
    <s v="Finance"/>
    <s v="SMB"/>
    <s v="ContactMatcher"/>
    <s v="IK687OMES7"/>
    <n v="123.14400000000001"/>
    <n v="7"/>
    <n v="0.2"/>
    <n v="46.179000000000002"/>
    <x v="7"/>
    <n v="76.965000000000003"/>
    <n v="23.089500000000001"/>
    <x v="6"/>
  </r>
  <r>
    <s v="APJ"/>
    <s v="JAPN"/>
    <s v="Comcast"/>
    <n v="1022"/>
    <s v="Communications"/>
    <s v="SMB"/>
    <s v="Data Smasher"/>
    <s v="APZ45UTS25"/>
    <n v="15.576000000000001"/>
    <n v="3"/>
    <n v="0.2"/>
    <n v="3.3098999999999998"/>
    <x v="16"/>
    <n v="12.2661"/>
    <n v="3.6798299999999999"/>
    <x v="1"/>
  </r>
  <r>
    <s v="AMER"/>
    <s v="NAMER"/>
    <s v="AT&amp;T"/>
    <n v="1010"/>
    <s v="Communications"/>
    <s v="SMB"/>
    <s v="Support"/>
    <s v="EO5S90GP58"/>
    <n v="212.64"/>
    <n v="6"/>
    <n v="0"/>
    <n v="99.940799999999996"/>
    <x v="29"/>
    <n v="112.699199999999"/>
    <n v="33.809759999999699"/>
    <x v="1"/>
  </r>
  <r>
    <s v="EMEA"/>
    <s v="UKIR"/>
    <s v="Pemex"/>
    <n v="1058"/>
    <s v="Energy"/>
    <s v="Strategic"/>
    <s v="FinanceHub"/>
    <s v="7CBP4D0LB3"/>
    <n v="658.74599999999998"/>
    <n v="3"/>
    <n v="0.1"/>
    <n v="146.38800000000001"/>
    <x v="25"/>
    <n v="512.35799999999995"/>
    <n v="153.70739999999998"/>
    <x v="2"/>
  </r>
  <r>
    <s v="EMEA"/>
    <s v="EU-WEST"/>
    <s v="Costco Wholesale"/>
    <n v="1025"/>
    <s v="Retail"/>
    <s v="Enterprise"/>
    <s v="ContactMatcher"/>
    <s v="QM2W8QSRRU"/>
    <n v="8.26"/>
    <n v="2"/>
    <n v="0"/>
    <n v="3.8822000000000001"/>
    <x v="40"/>
    <n v="4.3777999999999997"/>
    <n v="1.31334"/>
    <x v="3"/>
  </r>
  <r>
    <s v="AMER"/>
    <s v="NAMER"/>
    <s v="Microsoft"/>
    <n v="1066"/>
    <s v="Tech"/>
    <s v="SMB"/>
    <s v="FinanceHub"/>
    <s v="KH4EJP4GK9"/>
    <n v="61.06"/>
    <n v="2"/>
    <n v="0"/>
    <n v="28.087599999999998"/>
    <x v="36"/>
    <n v="32.9724"/>
    <n v="9.8917199999999994"/>
    <x v="4"/>
  </r>
  <r>
    <s v="AMER"/>
    <s v="NAMER"/>
    <s v="BNP Paribas"/>
    <n v="1065"/>
    <s v="Finance"/>
    <s v="SMB"/>
    <s v="FinanceHub"/>
    <s v="FGHFLIQHK5"/>
    <n v="9.9600000000000009"/>
    <n v="2"/>
    <n v="0"/>
    <n v="4.5815999999999999"/>
    <x v="23"/>
    <n v="5.3784000000000001"/>
    <n v="1.6135200000000001"/>
    <x v="3"/>
  </r>
  <r>
    <s v="EMEA"/>
    <s v="EU-WEST"/>
    <s v="Cisco Systems"/>
    <n v="1019"/>
    <s v="Tech"/>
    <s v="SMB"/>
    <s v="Storage"/>
    <s v="DYSKM93W6N"/>
    <n v="7.9"/>
    <n v="2"/>
    <n v="0"/>
    <n v="2.528"/>
    <x v="42"/>
    <n v="5.3719999999999999"/>
    <n v="1.6115999999999999"/>
    <x v="1"/>
  </r>
  <r>
    <s v="AMER"/>
    <s v="NAMER"/>
    <s v="Allianz"/>
    <n v="1080"/>
    <s v="Finance"/>
    <s v="Strategic"/>
    <s v="Support"/>
    <s v="6U5CASOST4"/>
    <n v="25.35"/>
    <n v="3"/>
    <n v="0"/>
    <n v="7.6050000000000004"/>
    <x v="17"/>
    <n v="17.745000000000001"/>
    <n v="5.3235000000000001"/>
    <x v="1"/>
  </r>
  <r>
    <s v="AMER"/>
    <s v="NAMER"/>
    <s v="Aviva"/>
    <n v="1006"/>
    <s v="Finance"/>
    <s v="Strategic"/>
    <s v="Support"/>
    <s v="1X08WMMZ4C"/>
    <n v="33.4"/>
    <n v="5"/>
    <n v="0"/>
    <n v="16.032"/>
    <x v="5"/>
    <n v="17.367999999999999"/>
    <n v="5.210399999999999"/>
    <x v="2"/>
  </r>
  <r>
    <s v="AMER"/>
    <s v="NAMER"/>
    <s v="Petrobras"/>
    <n v="1018"/>
    <s v="Energy"/>
    <s v="Strategic"/>
    <s v="Big Ol Database"/>
    <s v="6VOCNGUE4K"/>
    <n v="837.6"/>
    <n v="3"/>
    <n v="0.2"/>
    <n v="62.82"/>
    <x v="32"/>
    <n v="774.78"/>
    <n v="232.43399999999997"/>
    <x v="6"/>
  </r>
  <r>
    <s v="EMEA"/>
    <s v="MEA"/>
    <s v="McKesson"/>
    <n v="1063"/>
    <s v="Consumer Products"/>
    <s v="SMB"/>
    <s v="Site Analytics"/>
    <s v="HBVCOUG2ZK"/>
    <n v="40.68"/>
    <n v="3"/>
    <n v="0.2"/>
    <n v="-9.1530000000000005"/>
    <x v="5"/>
    <n v="49.832999999999998"/>
    <n v="14.9499"/>
    <x v="5"/>
  </r>
  <r>
    <s v="EMEA"/>
    <s v="MEA"/>
    <s v="Home Depot"/>
    <n v="1047"/>
    <s v="Retail"/>
    <s v="SMB"/>
    <s v="FinanceHub"/>
    <s v="M3JSEZZRBY"/>
    <n v="209.56800000000001"/>
    <n v="2"/>
    <n v="0.2"/>
    <n v="-23.5764"/>
    <x v="23"/>
    <n v="233.14439999999999"/>
    <n v="69.94332"/>
    <x v="1"/>
  </r>
  <r>
    <s v="APJ"/>
    <s v="JAPN"/>
    <s v="Gazprom"/>
    <n v="1027"/>
    <s v="Energy"/>
    <s v="SMB"/>
    <s v="Data Smasher"/>
    <s v="MTGDPZP9BW"/>
    <n v="22.367999999999999"/>
    <n v="4"/>
    <n v="0.2"/>
    <n v="6.4307999999999996"/>
    <x v="14"/>
    <n v="15.937199999999899"/>
    <n v="4.7811599999999697"/>
    <x v="7"/>
  </r>
  <r>
    <s v="EMEA"/>
    <s v="EU-WEST"/>
    <s v="Apple"/>
    <n v="1008"/>
    <s v="Tech"/>
    <s v="SMB"/>
    <s v="ContactMatcher"/>
    <s v="DDSYY3UDXO"/>
    <n v="3.8820000000000001"/>
    <n v="2"/>
    <n v="0.7"/>
    <n v="-2.5880000000000001"/>
    <x v="31"/>
    <n v="6.47"/>
    <n v="1.9409999999999998"/>
    <x v="2"/>
  </r>
  <r>
    <s v="EMEA"/>
    <s v="EU-WEST"/>
    <s v="McKesson"/>
    <n v="1063"/>
    <s v="Consumer Products"/>
    <s v="SMB"/>
    <s v="ContactMatcher"/>
    <s v="SKGEAI56XN"/>
    <n v="1.9079999999999999"/>
    <n v="2"/>
    <n v="0.7"/>
    <n v="-1.5264"/>
    <x v="15"/>
    <n v="3.4344000000000001"/>
    <n v="1.0303199999999999"/>
    <x v="5"/>
  </r>
  <r>
    <s v="APJ"/>
    <s v="ANZ"/>
    <s v="Samsung Electronics"/>
    <n v="1015"/>
    <s v="Tech"/>
    <s v="Enterprise"/>
    <s v="ContactMatcher"/>
    <s v="H4KXVWU4VG"/>
    <n v="43.372"/>
    <n v="7"/>
    <n v="0.8"/>
    <n v="-69.395200000000003"/>
    <x v="24"/>
    <n v="112.7672"/>
    <n v="33.830159999999999"/>
    <x v="1"/>
  </r>
  <r>
    <s v="EMEA"/>
    <s v="UKIR"/>
    <s v="Nissan Motor"/>
    <n v="1098"/>
    <s v="Transportation"/>
    <s v="SMB"/>
    <s v="Site Analytics"/>
    <s v="L9BVDB9IPX"/>
    <n v="783.96"/>
    <n v="4"/>
    <n v="0"/>
    <n v="219.50880000000001"/>
    <x v="7"/>
    <n v="564.45119999999997"/>
    <n v="169.33535999999998"/>
    <x v="2"/>
  </r>
  <r>
    <s v="AMER"/>
    <s v="LATAM"/>
    <s v="Daimler"/>
    <n v="1052"/>
    <s v="Transportation"/>
    <s v="SMB"/>
    <s v="FinanceHub"/>
    <s v="FB3B7K5QEP"/>
    <n v="5.9039999999999999"/>
    <n v="2"/>
    <n v="0.2"/>
    <n v="1.9925999999999999"/>
    <x v="5"/>
    <n v="3.9114"/>
    <n v="1.1734199999999999"/>
    <x v="3"/>
  </r>
  <r>
    <s v="AMER"/>
    <s v="NAMER"/>
    <s v="Nestle"/>
    <n v="1089"/>
    <s v="Consumer Products"/>
    <s v="SMB"/>
    <s v="SaaS Connector Pack - Gold"/>
    <s v="4RECFX885B"/>
    <n v="182.94"/>
    <n v="3"/>
    <n v="0"/>
    <n v="85.981800000000007"/>
    <x v="30"/>
    <n v="96.958199999999906"/>
    <n v="29.087459999999972"/>
    <x v="2"/>
  </r>
  <r>
    <s v="AMER"/>
    <s v="NAMER"/>
    <s v="Lowes"/>
    <n v="1060"/>
    <s v="Retail"/>
    <s v="SMB"/>
    <s v="ChatBot Plugin"/>
    <s v="AVMNLRYBH2"/>
    <n v="27.76"/>
    <n v="4"/>
    <n v="0"/>
    <n v="9.9936000000000007"/>
    <x v="23"/>
    <n v="17.766400000000001"/>
    <n v="5.3299200000000004"/>
    <x v="2"/>
  </r>
  <r>
    <s v="EMEA"/>
    <s v="UKIR"/>
    <s v="Kroger"/>
    <n v="1057"/>
    <s v="Retail"/>
    <s v="Enterprise"/>
    <s v="ChatBot Plugin"/>
    <s v="0JW146NA48"/>
    <n v="25.99"/>
    <n v="1"/>
    <n v="0"/>
    <n v="7.5370999999999997"/>
    <x v="19"/>
    <n v="18.4529"/>
    <n v="5.5358700000000001"/>
    <x v="2"/>
  </r>
  <r>
    <s v="APJ"/>
    <s v="JAPN"/>
    <s v="Chevron"/>
    <n v="1017"/>
    <s v="Energy"/>
    <s v="Strategic"/>
    <s v="Data Smasher"/>
    <s v="8LZLWDSJ6W"/>
    <n v="113.52"/>
    <n v="5"/>
    <n v="0.2"/>
    <n v="29.798999999999999"/>
    <x v="29"/>
    <n v="83.721000000000004"/>
    <n v="25.116299999999999"/>
    <x v="0"/>
  </r>
  <r>
    <s v="EMEA"/>
    <s v="NOR"/>
    <s v="Goldman Sachs Group"/>
    <n v="1042"/>
    <s v="Finance"/>
    <s v="SMB"/>
    <s v="Support"/>
    <s v="Y0T0NZJPVZ"/>
    <n v="25.344000000000001"/>
    <n v="4"/>
    <n v="0.2"/>
    <n v="9.1872000000000007"/>
    <x v="27"/>
    <n v="16.1568"/>
    <n v="4.8470399999999998"/>
    <x v="2"/>
  </r>
  <r>
    <s v="AMER"/>
    <s v="NAMER"/>
    <s v="Merck"/>
    <n v="1064"/>
    <s v="Healthcare"/>
    <s v="Enterprise"/>
    <s v="ContactMatcher"/>
    <s v="36GO243UKS"/>
    <n v="11.952"/>
    <n v="3"/>
    <n v="0.2"/>
    <n v="4.1832000000000003"/>
    <x v="21"/>
    <n v="7.7687999999999997"/>
    <n v="2.3306399999999998"/>
    <x v="6"/>
  </r>
  <r>
    <s v="AMER"/>
    <s v="LATAM"/>
    <s v="Allstate"/>
    <n v="1003"/>
    <s v="Finance"/>
    <s v="SMB"/>
    <s v="Site Analytics"/>
    <s v="PFQFZP8U6G"/>
    <n v="742.33600000000001"/>
    <n v="8"/>
    <n v="0.2"/>
    <n v="83.512799999999999"/>
    <x v="18"/>
    <n v="658.82320000000004"/>
    <n v="197.64696000000001"/>
    <x v="0"/>
  </r>
  <r>
    <s v="APJ"/>
    <s v="ANZ"/>
    <s v="Lukoil"/>
    <n v="1044"/>
    <s v="Energy"/>
    <s v="SMB"/>
    <s v="SaaS Connector Pack"/>
    <s v="X04IVHBPPT"/>
    <n v="6.4640000000000004"/>
    <n v="1"/>
    <n v="0.6"/>
    <n v="-4.04"/>
    <x v="23"/>
    <n v="10.504"/>
    <n v="3.1511999999999998"/>
    <x v="0"/>
  </r>
  <r>
    <s v="AMER"/>
    <s v="NAMER"/>
    <s v="Home Depot"/>
    <n v="1047"/>
    <s v="Retail"/>
    <s v="Enterprise"/>
    <s v="ChatBot Plugin"/>
    <s v="77SJDFIRAU"/>
    <n v="23.36"/>
    <n v="4"/>
    <n v="0"/>
    <n v="6.0735999999999999"/>
    <x v="23"/>
    <n v="17.2864"/>
    <n v="5.1859200000000003"/>
    <x v="1"/>
  </r>
  <r>
    <s v="EMEA"/>
    <s v="UKIR"/>
    <s v="HSBC Holdings"/>
    <n v="1070"/>
    <s v="Finance"/>
    <s v="Strategic"/>
    <s v="FinanceHub"/>
    <s v="VW59OY98B8"/>
    <n v="8.67"/>
    <n v="3"/>
    <n v="0"/>
    <n v="4.0749000000000004"/>
    <x v="47"/>
    <n v="4.5950999999999897"/>
    <n v="1.3785299999999969"/>
    <x v="0"/>
  </r>
  <r>
    <s v="APJ"/>
    <s v="APAC"/>
    <s v="Toyota Motor"/>
    <n v="1087"/>
    <s v="Manufacturing"/>
    <s v="SMB"/>
    <s v="OneView"/>
    <s v="UPPEB0O6E1"/>
    <n v="100.94"/>
    <n v="7"/>
    <n v="0"/>
    <n v="33.310200000000002"/>
    <x v="23"/>
    <n v="67.629799999999904"/>
    <n v="20.288939999999972"/>
    <x v="6"/>
  </r>
  <r>
    <s v="EMEA"/>
    <s v="UKIR"/>
    <s v="State Farm Insurance Cos."/>
    <n v="1082"/>
    <s v="Finance"/>
    <s v="SMB"/>
    <s v="FinanceHub"/>
    <s v="QC7VLFJH87"/>
    <n v="63.881999999999998"/>
    <n v="1"/>
    <n v="0.1"/>
    <n v="10.647"/>
    <x v="39"/>
    <n v="53.234999999999999"/>
    <n v="15.970499999999999"/>
    <x v="8"/>
  </r>
  <r>
    <s v="APJ"/>
    <s v="JAPN"/>
    <s v="Aetna"/>
    <n v="1002"/>
    <s v="Healthcare"/>
    <s v="SMB"/>
    <s v="FinanceHub"/>
    <s v="TGTL53VEN8"/>
    <n v="683.14400000000001"/>
    <n v="4"/>
    <n v="0.3"/>
    <n v="0"/>
    <x v="7"/>
    <n v="683.14400000000001"/>
    <n v="204.94319999999999"/>
    <x v="1"/>
  </r>
  <r>
    <s v="APJ"/>
    <s v="APAC"/>
    <s v="Procter &amp; Gamble"/>
    <n v="1077"/>
    <s v="Consumer Products"/>
    <s v="SMB"/>
    <s v="Support"/>
    <s v="SW3EFPY32B"/>
    <n v="279.89999999999998"/>
    <n v="5"/>
    <n v="0"/>
    <n v="137.15100000000001"/>
    <x v="44"/>
    <n v="142.748999999999"/>
    <n v="42.824699999999702"/>
    <x v="1"/>
  </r>
  <r>
    <s v="EMEA"/>
    <s v="EU-EAST"/>
    <s v="Microsoft"/>
    <n v="1066"/>
    <s v="Tech"/>
    <s v="SMB"/>
    <s v="ChatBot Plugin"/>
    <s v="NO2KAB7GWW"/>
    <n v="13.12"/>
    <n v="5"/>
    <n v="0.2"/>
    <n v="1.1479999999999999"/>
    <x v="14"/>
    <n v="11.972"/>
    <n v="3.5915999999999997"/>
    <x v="4"/>
  </r>
  <r>
    <s v="EMEA"/>
    <s v="UKIR"/>
    <s v="HSBC Holdings"/>
    <n v="1070"/>
    <s v="Finance"/>
    <s v="SMB"/>
    <s v="Support"/>
    <s v="PGX057QDXB"/>
    <n v="24.96"/>
    <n v="4"/>
    <n v="0"/>
    <n v="11.231999999999999"/>
    <x v="40"/>
    <n v="13.728"/>
    <n v="4.1183999999999994"/>
    <x v="0"/>
  </r>
  <r>
    <s v="AMER"/>
    <s v="NAMER"/>
    <s v="Fannie Mae"/>
    <n v="1035"/>
    <s v="Finance"/>
    <s v="Strategic"/>
    <s v="SaaS Connector Pack"/>
    <s v="WQZX24B7WP"/>
    <n v="43.13"/>
    <n v="1"/>
    <n v="0"/>
    <n v="18.114599999999999"/>
    <x v="29"/>
    <n v="25.0154"/>
    <n v="7.5046199999999992"/>
    <x v="3"/>
  </r>
  <r>
    <s v="EMEA"/>
    <s v="NOR"/>
    <s v="Airbus"/>
    <n v="1030"/>
    <s v="Manufacturing"/>
    <s v="SMB"/>
    <s v="ContactMatcher"/>
    <s v="4ITVWG2GZZ"/>
    <n v="5.64"/>
    <n v="3"/>
    <n v="0"/>
    <n v="2.7071999999999998"/>
    <x v="37"/>
    <n v="2.9327999999999999"/>
    <n v="0.87983999999999996"/>
    <x v="2"/>
  </r>
  <r>
    <s v="EMEA"/>
    <s v="EU-WEST"/>
    <s v="Amazon"/>
    <n v="1004"/>
    <s v="Tech"/>
    <s v="Strategic"/>
    <s v="ContactMatcher"/>
    <s v="6LCUIZQYFO"/>
    <n v="57.582000000000001"/>
    <n v="3"/>
    <n v="0.7"/>
    <n v="-44.1462"/>
    <x v="35"/>
    <n v="101.7282"/>
    <n v="30.518459999999997"/>
    <x v="2"/>
  </r>
  <r>
    <s v="EMEA"/>
    <s v="EU-WEST"/>
    <s v="Siemens"/>
    <n v="1043"/>
    <s v="Manufacturing"/>
    <s v="SMB"/>
    <s v="Site Analytics"/>
    <s v="CEHY50X6T7"/>
    <n v="39.594000000000001"/>
    <n v="1"/>
    <n v="0.4"/>
    <n v="-7.2588999999999997"/>
    <x v="10"/>
    <n v="46.852899999999998"/>
    <n v="14.055869999999999"/>
    <x v="2"/>
  </r>
  <r>
    <s v="AMER"/>
    <s v="NAMER"/>
    <s v="Volkswagen"/>
    <n v="1046"/>
    <s v="Manufacturing"/>
    <s v="SMB"/>
    <s v="Support"/>
    <s v="KD56KMHS94"/>
    <n v="37.94"/>
    <n v="2"/>
    <n v="0"/>
    <n v="18.211200000000002"/>
    <x v="6"/>
    <n v="19.7287999999999"/>
    <n v="5.9186399999999697"/>
    <x v="0"/>
  </r>
  <r>
    <s v="EMEA"/>
    <s v="EU-WEST"/>
    <s v="General Motors"/>
    <n v="1041"/>
    <s v="Manufacturing"/>
    <s v="Strategic"/>
    <s v="SaaS Connector Pack - Gold"/>
    <s v="IOZSOTWMR5"/>
    <n v="62.808"/>
    <n v="3"/>
    <n v="0.2"/>
    <n v="21.197700000000001"/>
    <x v="7"/>
    <n v="41.610299999999903"/>
    <n v="12.48308999999997"/>
    <x v="1"/>
  </r>
  <r>
    <s v="EMEA"/>
    <s v="EU"/>
    <s v="Coca-Cola"/>
    <n v="1021"/>
    <s v="Consumer Products"/>
    <s v="SMB"/>
    <s v="Support"/>
    <s v="TAP79Q9XJ7"/>
    <n v="195.64"/>
    <n v="4"/>
    <n v="0"/>
    <n v="91.950800000000001"/>
    <x v="14"/>
    <n v="103.689199999999"/>
    <n v="31.106759999999699"/>
    <x v="0"/>
  </r>
  <r>
    <s v="EMEA"/>
    <s v="EU-WEST"/>
    <s v="PepsiCo"/>
    <n v="1073"/>
    <s v="Consumer Products"/>
    <s v="SMB"/>
    <s v="FinanceHub"/>
    <s v="X88CN0FJ4P"/>
    <n v="380.05799999999999"/>
    <n v="3"/>
    <n v="0.3"/>
    <n v="-21.717600000000001"/>
    <x v="0"/>
    <n v="401.7756"/>
    <n v="120.53268"/>
    <x v="1"/>
  </r>
  <r>
    <s v="AMER"/>
    <s v="NAMER"/>
    <s v="Cisco Systems"/>
    <n v="1019"/>
    <s v="Tech"/>
    <s v="SMB"/>
    <s v="Support"/>
    <s v="N41M5XFBAQ"/>
    <n v="17.940000000000001"/>
    <n v="3"/>
    <n v="0"/>
    <n v="8.0730000000000004"/>
    <x v="35"/>
    <n v="9.8670000000000009"/>
    <n v="2.9601000000000002"/>
    <x v="1"/>
  </r>
  <r>
    <s v="EMEA"/>
    <s v="EU-WEST"/>
    <s v="Comcast"/>
    <n v="1022"/>
    <s v="Communications"/>
    <s v="SMB"/>
    <s v="Support"/>
    <s v="BBW5W987DN"/>
    <n v="18.263999999999999"/>
    <n v="3"/>
    <n v="0.2"/>
    <n v="6.1641000000000004"/>
    <x v="20"/>
    <n v="12.0998999999999"/>
    <n v="3.6299699999999699"/>
    <x v="1"/>
  </r>
  <r>
    <s v="EMEA"/>
    <s v="MEA"/>
    <s v="Home Depot"/>
    <n v="1047"/>
    <s v="Retail"/>
    <s v="SMB"/>
    <s v="ContactMatcher"/>
    <s v="LFFANLX9DV"/>
    <n v="10.36"/>
    <n v="2"/>
    <n v="0"/>
    <n v="5.0763999999999996"/>
    <x v="27"/>
    <n v="5.2835999999999999"/>
    <n v="1.5850799999999998"/>
    <x v="1"/>
  </r>
  <r>
    <s v="APJ"/>
    <s v="JAPN"/>
    <s v="Humana"/>
    <n v="1049"/>
    <s v="Healthcare"/>
    <s v="SMB"/>
    <s v="OneView"/>
    <s v="JZQS3Y5GSA"/>
    <n v="463.24799999999999"/>
    <n v="8"/>
    <n v="0.8"/>
    <n v="-1181.2824000000001"/>
    <x v="19"/>
    <n v="1644.5304000000001"/>
    <n v="493.35912000000002"/>
    <x v="5"/>
  </r>
  <r>
    <s v="AMER"/>
    <s v="LATAM"/>
    <s v="Siemens"/>
    <n v="1043"/>
    <s v="Manufacturing"/>
    <s v="Enterprise"/>
    <s v="ContactMatcher"/>
    <s v="36NZME7BED"/>
    <n v="44.856000000000002"/>
    <n v="6"/>
    <n v="0.7"/>
    <n v="-35.884799999999998"/>
    <x v="16"/>
    <n v="80.740799999999993"/>
    <n v="24.222239999999996"/>
    <x v="2"/>
  </r>
  <r>
    <s v="AMER"/>
    <s v="LATAM"/>
    <s v="Banco Santander"/>
    <n v="1101"/>
    <s v="Finance"/>
    <s v="SMB"/>
    <s v="Big Ol Database"/>
    <s v="N97KOJE1B5"/>
    <n v="30.344999999999999"/>
    <n v="7"/>
    <n v="0.7"/>
    <n v="-24.276"/>
    <x v="0"/>
    <n v="54.620999999999903"/>
    <n v="16.38629999999997"/>
    <x v="1"/>
  </r>
  <r>
    <s v="AMER"/>
    <s v="NAMER"/>
    <s v="American Express"/>
    <n v="1005"/>
    <s v="Finance"/>
    <s v="Strategic"/>
    <s v="ContactMatcher"/>
    <s v="8DHFIM9FG4"/>
    <n v="14.016"/>
    <n v="4"/>
    <n v="0.2"/>
    <n v="4.9055999999999997"/>
    <x v="23"/>
    <n v="9.1104000000000003"/>
    <n v="2.73312"/>
    <x v="1"/>
  </r>
  <r>
    <s v="EMEA"/>
    <s v="UKIR"/>
    <s v="Exxon Mobil"/>
    <n v="1034"/>
    <s v="Energy"/>
    <s v="Strategic"/>
    <s v="Marketing Suite - Gold"/>
    <s v="5JGMQAVJG2"/>
    <n v="69.52"/>
    <n v="2"/>
    <n v="0"/>
    <n v="19.465599999999998"/>
    <x v="7"/>
    <n v="50.054400000000001"/>
    <n v="15.01632"/>
    <x v="2"/>
  </r>
  <r>
    <s v="EMEA"/>
    <s v="UKIR"/>
    <s v="J.P. Morgan Chase &amp; Co."/>
    <n v="1054"/>
    <s v="Finance"/>
    <s v="SMB"/>
    <s v="ContactMatcher"/>
    <s v="UAWUQFUIVP"/>
    <n v="13.776"/>
    <n v="3"/>
    <n v="0.2"/>
    <n v="4.4771999999999998"/>
    <x v="35"/>
    <n v="9.2988"/>
    <n v="2.7896399999999999"/>
    <x v="5"/>
  </r>
  <r>
    <s v="EMEA"/>
    <s v="EU"/>
    <s v="Tyson Foods"/>
    <n v="1088"/>
    <s v="Consumer Products"/>
    <s v="SMB"/>
    <s v="OneView"/>
    <s v="3GHZCWZU0Z"/>
    <n v="245.88"/>
    <n v="6"/>
    <n v="0"/>
    <n v="68.846400000000003"/>
    <x v="7"/>
    <n v="177.03359999999901"/>
    <n v="53.110079999999705"/>
    <x v="1"/>
  </r>
  <r>
    <s v="AMER"/>
    <s v="NAMER"/>
    <s v="Caterpillar"/>
    <n v="1016"/>
    <s v="Manufacturing"/>
    <s v="Enterprise"/>
    <s v="ContactMatcher"/>
    <s v="K70AY7LSV3"/>
    <n v="39.92"/>
    <n v="5"/>
    <n v="0.2"/>
    <n v="13.473000000000001"/>
    <x v="13"/>
    <n v="26.446999999999999"/>
    <n v="7.934099999999999"/>
    <x v="1"/>
  </r>
  <r>
    <s v="AMER"/>
    <s v="LATAM"/>
    <s v="Siemens"/>
    <n v="1043"/>
    <s v="Manufacturing"/>
    <s v="SMB"/>
    <s v="ContactMatcher"/>
    <s v="B8J3THNV1E"/>
    <n v="3.798"/>
    <n v="2"/>
    <n v="0.7"/>
    <n v="-2.6585999999999999"/>
    <x v="27"/>
    <n v="6.4565999999999999"/>
    <n v="1.9369799999999999"/>
    <x v="2"/>
  </r>
  <r>
    <s v="EMEA"/>
    <s v="UKIR"/>
    <s v="Valero Energy"/>
    <n v="1093"/>
    <s v="Energy"/>
    <s v="Enterprise"/>
    <s v="SaaS Connector Pack"/>
    <s v="SLQ8EPWXQ5"/>
    <n v="27.58"/>
    <n v="2"/>
    <n v="0"/>
    <n v="11.583600000000001"/>
    <x v="23"/>
    <n v="15.9963999999999"/>
    <n v="4.7989199999999697"/>
    <x v="1"/>
  </r>
  <r>
    <s v="AMER"/>
    <s v="LATAM"/>
    <s v="Goldman Sachs Group"/>
    <n v="1042"/>
    <s v="Finance"/>
    <s v="SMB"/>
    <s v="ContactMatcher"/>
    <s v="HIB6VDEVPG"/>
    <n v="5.5529999999999999"/>
    <n v="3"/>
    <n v="0.7"/>
    <n v="-4.0721999999999996"/>
    <x v="5"/>
    <n v="9.6251999999999995"/>
    <n v="2.8875599999999997"/>
    <x v="2"/>
  </r>
  <r>
    <s v="EMEA"/>
    <s v="MEA"/>
    <s v="ConocoPhillips"/>
    <n v="1024"/>
    <s v="Energy"/>
    <s v="SMB"/>
    <s v="Marketing Suite - Gold"/>
    <s v="URXPEXGBZ6"/>
    <n v="243.92"/>
    <n v="5"/>
    <n v="0.2"/>
    <n v="-54.881999999999998"/>
    <x v="15"/>
    <n v="298.801999999999"/>
    <n v="89.640599999999694"/>
    <x v="2"/>
  </r>
  <r>
    <s v="AMER"/>
    <s v="LATAM"/>
    <s v="BNP Paribas"/>
    <n v="1065"/>
    <s v="Finance"/>
    <s v="SMB"/>
    <s v="Storage"/>
    <s v="7DLPZEWVBM"/>
    <n v="14.96"/>
    <n v="4"/>
    <n v="0"/>
    <n v="0.29920000000000002"/>
    <x v="0"/>
    <n v="14.6608"/>
    <n v="4.3982399999999995"/>
    <x v="3"/>
  </r>
  <r>
    <s v="AMER"/>
    <s v="NAMER"/>
    <s v="Allstate"/>
    <n v="1003"/>
    <s v="Finance"/>
    <s v="Strategic"/>
    <s v="ContactMatcher"/>
    <s v="YWSRCD0TBQ"/>
    <n v="7.1840000000000002"/>
    <n v="2"/>
    <n v="0.2"/>
    <n v="2.2450000000000001"/>
    <x v="41"/>
    <n v="4.9390000000000001"/>
    <n v="1.4817"/>
    <x v="0"/>
  </r>
  <r>
    <s v="EMEA"/>
    <s v="UKIR"/>
    <s v="Apple"/>
    <n v="1008"/>
    <s v="Tech"/>
    <s v="SMB"/>
    <s v="ContactMatcher"/>
    <s v="POUFLLY5NX"/>
    <n v="10.512"/>
    <n v="3"/>
    <n v="0.2"/>
    <n v="3.6791999999999998"/>
    <x v="38"/>
    <n v="6.8327999999999998"/>
    <n v="2.0498399999999997"/>
    <x v="2"/>
  </r>
  <r>
    <s v="EMEA"/>
    <s v="EU-WEST"/>
    <s v="Bosch"/>
    <n v="1076"/>
    <s v="Tech"/>
    <s v="Strategic"/>
    <s v="Site Analytics"/>
    <s v="6AFGD7QQRR"/>
    <n v="263.95999999999998"/>
    <n v="5"/>
    <n v="0.2"/>
    <n v="19.797000000000001"/>
    <x v="3"/>
    <n v="244.16299999999899"/>
    <n v="73.248899999999693"/>
    <x v="2"/>
  </r>
  <r>
    <s v="AMER"/>
    <s v="NAMER"/>
    <s v="Safeway"/>
    <n v="1079"/>
    <s v="Retail"/>
    <s v="SMB"/>
    <s v="ChatBot Plugin"/>
    <s v="79FS4MGUM0"/>
    <n v="5.88"/>
    <n v="2"/>
    <n v="0"/>
    <n v="2.6459999999999999"/>
    <x v="30"/>
    <n v="3.234"/>
    <n v="0.97019999999999995"/>
    <x v="5"/>
  </r>
  <r>
    <s v="AMER"/>
    <s v="NAMER"/>
    <s v="Cigna"/>
    <n v="1038"/>
    <s v="Healthcare"/>
    <s v="SMB"/>
    <s v="SaaS Connector Pack"/>
    <s v="93MXNGYGZC"/>
    <n v="12.54"/>
    <n v="3"/>
    <n v="0"/>
    <n v="4.5144000000000002"/>
    <x v="20"/>
    <n v="8.0255999999999901"/>
    <n v="2.4076799999999969"/>
    <x v="3"/>
  </r>
  <r>
    <s v="AMER"/>
    <s v="NAMER"/>
    <s v="American Express"/>
    <n v="1005"/>
    <s v="Finance"/>
    <s v="SMB"/>
    <s v="ContactMatcher"/>
    <s v="J5P9L1SBPZ"/>
    <n v="70.007999999999996"/>
    <n v="3"/>
    <n v="0.2"/>
    <n v="24.502800000000001"/>
    <x v="26"/>
    <n v="45.505199999999903"/>
    <n v="13.65155999999997"/>
    <x v="1"/>
  </r>
  <r>
    <s v="APJ"/>
    <s v="ANZ"/>
    <s v="American Express"/>
    <n v="1005"/>
    <s v="Finance"/>
    <s v="Strategic"/>
    <s v="ChatBot Plugin"/>
    <s v="B3WWJQZQ1P"/>
    <n v="10.192"/>
    <n v="7"/>
    <n v="0.2"/>
    <n v="1.0192000000000001"/>
    <x v="22"/>
    <n v="9.1728000000000005"/>
    <n v="2.7518400000000001"/>
    <x v="1"/>
  </r>
  <r>
    <s v="AMER"/>
    <s v="LATAM"/>
    <s v="Bosch"/>
    <n v="1076"/>
    <s v="Tech"/>
    <s v="Strategic"/>
    <s v="ContactMatcher"/>
    <s v="ESZOGOARAL"/>
    <n v="1793.98"/>
    <n v="2"/>
    <n v="0"/>
    <n v="843.17060000000004"/>
    <x v="5"/>
    <n v="950.80939999999998"/>
    <n v="285.24281999999999"/>
    <x v="2"/>
  </r>
  <r>
    <s v="APJ"/>
    <s v="JAPN"/>
    <s v="Fannie Mae"/>
    <n v="1035"/>
    <s v="Finance"/>
    <s v="Enterprise"/>
    <s v="Site Analytics"/>
    <s v="YJS57OOS22"/>
    <n v="758.35199999999998"/>
    <n v="6"/>
    <n v="0.2"/>
    <n v="265.42320000000001"/>
    <x v="41"/>
    <n v="492.928799999999"/>
    <n v="147.87863999999971"/>
    <x v="3"/>
  </r>
  <r>
    <s v="EMEA"/>
    <s v="UKIR"/>
    <s v="State Farm Insurance Cos."/>
    <n v="1082"/>
    <s v="Finance"/>
    <s v="Strategic"/>
    <s v="ContactMatcher"/>
    <s v="RWO2DBZITB"/>
    <n v="20.367999999999999"/>
    <n v="1"/>
    <n v="0.2"/>
    <n v="7.3834"/>
    <x v="0"/>
    <n v="12.984599999999901"/>
    <n v="3.8953799999999701"/>
    <x v="8"/>
  </r>
  <r>
    <s v="EMEA"/>
    <s v="UKIR"/>
    <s v="Aetna"/>
    <n v="1002"/>
    <s v="Healthcare"/>
    <s v="SMB"/>
    <s v="Site Analytics"/>
    <s v="6KII89LOWH"/>
    <n v="239.97"/>
    <n v="3"/>
    <n v="0"/>
    <n v="67.191599999999994"/>
    <x v="27"/>
    <n v="172.7784"/>
    <n v="51.83352"/>
    <x v="1"/>
  </r>
  <r>
    <s v="AMER"/>
    <s v="NAMER"/>
    <s v="J.P. Morgan Chase &amp; Co."/>
    <n v="1054"/>
    <s v="Finance"/>
    <s v="SMB"/>
    <s v="FinanceHub"/>
    <s v="0SR9V0EQIJ"/>
    <n v="2404.7040000000002"/>
    <n v="6"/>
    <n v="0.2"/>
    <n v="150.29400000000001"/>
    <x v="23"/>
    <n v="2254.41"/>
    <n v="676.32299999999998"/>
    <x v="5"/>
  </r>
  <r>
    <s v="EMEA"/>
    <s v="EU-WEST"/>
    <s v="Boeing"/>
    <n v="1014"/>
    <s v="Manufacturing"/>
    <s v="Strategic"/>
    <s v="Site Analytics"/>
    <s v="CZ0ONIJ6YX"/>
    <n v="89.988"/>
    <n v="2"/>
    <n v="0.4"/>
    <n v="-14.997999999999999"/>
    <x v="23"/>
    <n v="104.986"/>
    <n v="31.495799999999999"/>
    <x v="2"/>
  </r>
  <r>
    <s v="APJ"/>
    <s v="JAPN"/>
    <s v="Target"/>
    <n v="1085"/>
    <s v="Retail"/>
    <s v="SMB"/>
    <s v="Storage"/>
    <s v="XF81XJI25Q"/>
    <n v="1.8240000000000001"/>
    <n v="2"/>
    <n v="0.2"/>
    <n v="0.61560000000000004"/>
    <x v="24"/>
    <n v="1.2083999999999999"/>
    <n v="0.36251999999999995"/>
    <x v="8"/>
  </r>
  <r>
    <s v="AMER"/>
    <s v="LATAM"/>
    <s v="J.P. Morgan Chase &amp; Co."/>
    <n v="1054"/>
    <s v="Finance"/>
    <s v="Strategic"/>
    <s v="Data Smasher"/>
    <s v="Y77GK5953Z"/>
    <n v="119.8"/>
    <n v="5"/>
    <n v="0.2"/>
    <n v="29.95"/>
    <x v="20"/>
    <n v="89.85"/>
    <n v="26.954999999999998"/>
    <x v="5"/>
  </r>
  <r>
    <s v="EMEA"/>
    <s v="NOR"/>
    <s v="Ford Motor"/>
    <n v="1009"/>
    <s v="Manufacturing"/>
    <s v="Enterprise"/>
    <s v="Marketing Suite - Gold"/>
    <s v="YOMNSW4H5Y"/>
    <n v="61.567999999999998"/>
    <n v="2"/>
    <n v="0.2"/>
    <n v="4.6176000000000004"/>
    <x v="18"/>
    <n v="56.950399999999902"/>
    <n v="17.085119999999971"/>
    <x v="1"/>
  </r>
  <r>
    <s v="EMEA"/>
    <s v="EU-WEST"/>
    <s v="Siemens"/>
    <n v="1043"/>
    <s v="Manufacturing"/>
    <s v="SMB"/>
    <s v="ContactMatcher"/>
    <s v="2M6UA168HH"/>
    <n v="2.214"/>
    <n v="3"/>
    <n v="0.7"/>
    <n v="-1.476"/>
    <x v="16"/>
    <n v="3.69"/>
    <n v="1.107"/>
    <x v="2"/>
  </r>
  <r>
    <s v="EMEA"/>
    <s v="UKIR"/>
    <s v="Tyson Foods"/>
    <n v="1088"/>
    <s v="Consumer Products"/>
    <s v="Strategic"/>
    <s v="SaaS Connector Pack - Gold"/>
    <s v="BRETSKZY0Z"/>
    <n v="5.32"/>
    <n v="2"/>
    <n v="0"/>
    <n v="2.6067999999999998"/>
    <x v="23"/>
    <n v="2.7132000000000001"/>
    <n v="0.81396000000000002"/>
    <x v="1"/>
  </r>
  <r>
    <s v="AMER"/>
    <s v="NAMER"/>
    <s v="Ford Motor"/>
    <n v="1009"/>
    <s v="Manufacturing"/>
    <s v="SMB"/>
    <s v="ContactMatcher"/>
    <s v="S0J2ROYUAJ"/>
    <n v="171.2"/>
    <n v="5"/>
    <n v="0.2"/>
    <n v="64.2"/>
    <x v="42"/>
    <n v="106.99999999999901"/>
    <n v="32.099999999999703"/>
    <x v="1"/>
  </r>
  <r>
    <s v="AMER"/>
    <s v="LATAM"/>
    <s v="Fannie Mae"/>
    <n v="1035"/>
    <s v="Finance"/>
    <s v="Strategic"/>
    <s v="Support"/>
    <s v="Q96EWEKE67"/>
    <n v="114.2"/>
    <n v="5"/>
    <n v="0"/>
    <n v="52.531999999999996"/>
    <x v="20"/>
    <n v="61.667999999999999"/>
    <n v="18.500399999999999"/>
    <x v="3"/>
  </r>
  <r>
    <s v="EMEA"/>
    <s v="NOR"/>
    <s v="Verizon Communications"/>
    <n v="1094"/>
    <s v="Communications"/>
    <s v="Strategic"/>
    <s v="FinanceHub"/>
    <s v="SY76EPQH7R"/>
    <n v="182.67"/>
    <n v="3"/>
    <n v="0"/>
    <n v="52.974299999999999"/>
    <x v="0"/>
    <n v="129.69569999999999"/>
    <n v="38.908709999999992"/>
    <x v="0"/>
  </r>
  <r>
    <s v="AMER"/>
    <s v="NAMER"/>
    <s v="Allianz"/>
    <n v="1080"/>
    <s v="Finance"/>
    <s v="Strategic"/>
    <s v="ChatBot Plugin"/>
    <s v="RNODOP47TN"/>
    <n v="8.82"/>
    <n v="3"/>
    <n v="0"/>
    <n v="2.5577999999999999"/>
    <x v="5"/>
    <n v="6.2622"/>
    <n v="1.87866"/>
    <x v="1"/>
  </r>
  <r>
    <s v="AMER"/>
    <s v="LATAM"/>
    <s v="Honda Motor"/>
    <n v="1045"/>
    <s v="Manufacturing"/>
    <s v="SMB"/>
    <s v="FinanceHub"/>
    <s v="SX9YCZPOD0"/>
    <n v="183.37200000000001"/>
    <n v="2"/>
    <n v="0.3"/>
    <n v="-7.8587999999999996"/>
    <x v="18"/>
    <n v="191.23079999999999"/>
    <n v="57.369239999999998"/>
    <x v="2"/>
  </r>
  <r>
    <s v="EMEA"/>
    <s v="EU-WEST"/>
    <s v="Home Depot"/>
    <n v="1047"/>
    <s v="Retail"/>
    <s v="SMB"/>
    <s v="ContactMatcher"/>
    <s v="LXW2IH8JNT"/>
    <n v="26.352"/>
    <n v="8"/>
    <n v="0.7"/>
    <n v="-18.446400000000001"/>
    <x v="28"/>
    <n v="44.798400000000001"/>
    <n v="13.43952"/>
    <x v="1"/>
  </r>
  <r>
    <s v="AMER"/>
    <s v="NAMER"/>
    <s v="Amazon"/>
    <n v="1004"/>
    <s v="Tech"/>
    <s v="Strategic"/>
    <s v="Marketing Suite - Gold"/>
    <s v="1O78I5EHIB"/>
    <n v="481.32"/>
    <n v="4"/>
    <n v="0"/>
    <n v="125.14319999999999"/>
    <x v="22"/>
    <n v="356.17680000000001"/>
    <n v="106.85304000000001"/>
    <x v="2"/>
  </r>
  <r>
    <s v="EMEA"/>
    <s v="UKIR"/>
    <s v="Bosch"/>
    <n v="1076"/>
    <s v="Tech"/>
    <s v="SMB"/>
    <s v="ContactMatcher"/>
    <s v="MJ8I4QNJ0D"/>
    <n v="25.92"/>
    <n v="6"/>
    <n v="0.2"/>
    <n v="9.0719999999999992"/>
    <x v="42"/>
    <n v="16.847999999999999"/>
    <n v="5.0543999999999993"/>
    <x v="2"/>
  </r>
  <r>
    <s v="APJ"/>
    <s v="JAPN"/>
    <s v="PepsiCo"/>
    <n v="1073"/>
    <s v="Consumer Products"/>
    <s v="Strategic"/>
    <s v="FinanceHub"/>
    <s v="XBMGIA723Q"/>
    <n v="674.05799999999999"/>
    <n v="3"/>
    <n v="0.3"/>
    <n v="-19.258800000000001"/>
    <x v="20"/>
    <n v="693.31679999999994"/>
    <n v="207.99503999999999"/>
    <x v="1"/>
  </r>
  <r>
    <s v="EMEA"/>
    <s v="EU-EAST"/>
    <s v="American Express"/>
    <n v="1005"/>
    <s v="Finance"/>
    <s v="Strategic"/>
    <s v="ContactMatcher"/>
    <s v="IQPH1C51CU"/>
    <n v="22.92"/>
    <n v="4"/>
    <n v="0"/>
    <n v="11.0016"/>
    <x v="18"/>
    <n v="11.9184"/>
    <n v="3.57552"/>
    <x v="1"/>
  </r>
  <r>
    <s v="AMER"/>
    <s v="LATAM"/>
    <s v="Exxon Mobil"/>
    <n v="1034"/>
    <s v="Energy"/>
    <s v="SMB"/>
    <s v="ContactMatcher"/>
    <s v="3NBKI15QEY"/>
    <n v="11.808"/>
    <n v="8"/>
    <n v="0.7"/>
    <n v="-8.6592000000000002"/>
    <x v="7"/>
    <n v="20.467199999999998"/>
    <n v="6.140159999999999"/>
    <x v="2"/>
  </r>
  <r>
    <s v="EMEA"/>
    <s v="MEA"/>
    <s v="BNP Paribas"/>
    <n v="1065"/>
    <s v="Finance"/>
    <s v="SMB"/>
    <s v="SaaS Connector Pack - Gold"/>
    <s v="VIP7X37HKP"/>
    <n v="18.335999999999999"/>
    <n v="3"/>
    <n v="0.2"/>
    <n v="6.6467999999999998"/>
    <x v="44"/>
    <n v="11.6892"/>
    <n v="3.5067599999999999"/>
    <x v="3"/>
  </r>
  <r>
    <s v="AMER"/>
    <s v="NAMER"/>
    <s v="Honda Motor"/>
    <n v="1045"/>
    <s v="Manufacturing"/>
    <s v="SMB"/>
    <s v="ChatBot Plugin"/>
    <s v="JE97M05NXW"/>
    <n v="35.96"/>
    <n v="2"/>
    <n v="0"/>
    <n v="10.4284"/>
    <x v="11"/>
    <n v="25.531600000000001"/>
    <n v="7.6594800000000003"/>
    <x v="2"/>
  </r>
  <r>
    <s v="APJ"/>
    <s v="JAPN"/>
    <s v="Gazprom"/>
    <n v="1027"/>
    <s v="Energy"/>
    <s v="SMB"/>
    <s v="ChatBot Plugin"/>
    <s v="81NGI2OSL8"/>
    <n v="67.144000000000005"/>
    <n v="7"/>
    <n v="0.2"/>
    <n v="5.8750999999999998"/>
    <x v="13"/>
    <n v="61.268900000000002"/>
    <n v="18.380669999999999"/>
    <x v="7"/>
  </r>
  <r>
    <s v="APJ"/>
    <s v="APAC"/>
    <s v="BNP Paribas"/>
    <n v="1065"/>
    <s v="Finance"/>
    <s v="Strategic"/>
    <s v="Marketing Suite"/>
    <s v="4N2DJNJRYJ"/>
    <n v="173.94"/>
    <n v="3"/>
    <n v="0"/>
    <n v="38.266800000000003"/>
    <x v="12"/>
    <n v="135.67320000000001"/>
    <n v="40.70196"/>
    <x v="3"/>
  </r>
  <r>
    <s v="APJ"/>
    <s v="ANZ"/>
    <s v="Glencore"/>
    <n v="1083"/>
    <s v="Misc"/>
    <s v="SMB"/>
    <s v="ContactMatcher"/>
    <s v="J5IRH9127F"/>
    <n v="2.2959999999999998"/>
    <n v="2"/>
    <n v="0.8"/>
    <n v="-3.9032"/>
    <x v="43"/>
    <n v="6.1991999999999896"/>
    <n v="1.8597599999999967"/>
    <x v="1"/>
  </r>
  <r>
    <s v="EMEA"/>
    <s v="EU-WEST"/>
    <s v="Sprint Nextel"/>
    <n v="1081"/>
    <s v="Communications"/>
    <s v="Enterprise"/>
    <s v="Support"/>
    <s v="OFKD83SLZJ"/>
    <n v="96.08"/>
    <n v="2"/>
    <n v="0"/>
    <n v="46.118400000000001"/>
    <x v="22"/>
    <n v="49.961599999999997"/>
    <n v="14.988479999999999"/>
    <x v="1"/>
  </r>
  <r>
    <s v="APJ"/>
    <s v="APAC"/>
    <s v="Safeway"/>
    <n v="1079"/>
    <s v="Retail"/>
    <s v="Strategic"/>
    <s v="ChatBot Plugin"/>
    <s v="KHEH7COVM5"/>
    <n v="14.88"/>
    <n v="2"/>
    <n v="0"/>
    <n v="3.72"/>
    <x v="15"/>
    <n v="11.16"/>
    <n v="3.3479999999999999"/>
    <x v="5"/>
  </r>
  <r>
    <s v="APJ"/>
    <s v="ANZ"/>
    <s v="Mitsubishi"/>
    <n v="1050"/>
    <s v="Manufacturing"/>
    <s v="SMB"/>
    <s v="ContactMatcher"/>
    <s v="97LKUDRC9I"/>
    <n v="91.275000000000006"/>
    <n v="1"/>
    <n v="0.5"/>
    <n v="-67.543499999999995"/>
    <x v="13"/>
    <n v="158.8185"/>
    <n v="47.64555"/>
    <x v="2"/>
  </r>
  <r>
    <s v="EMEA"/>
    <s v="MEA"/>
    <s v="FedEx"/>
    <n v="1036"/>
    <s v="Transportation"/>
    <s v="Enterprise"/>
    <s v="Support"/>
    <s v="H8U6UTJBQY"/>
    <n v="19.440000000000001"/>
    <n v="3"/>
    <n v="0"/>
    <n v="9.3312000000000008"/>
    <x v="22"/>
    <n v="10.1088"/>
    <n v="3.0326400000000002"/>
    <x v="3"/>
  </r>
  <r>
    <s v="EMEA"/>
    <s v="UKIR"/>
    <s v="Valero Energy"/>
    <n v="1093"/>
    <s v="Energy"/>
    <s v="SMB"/>
    <s v="ChatBot Plugin"/>
    <s v="X93RBVNH2C"/>
    <n v="57.75"/>
    <n v="5"/>
    <n v="0"/>
    <n v="16.170000000000002"/>
    <x v="30"/>
    <n v="41.58"/>
    <n v="12.473999999999998"/>
    <x v="1"/>
  </r>
  <r>
    <s v="AMER"/>
    <s v="NAMER"/>
    <s v="American Express"/>
    <n v="1005"/>
    <s v="Finance"/>
    <s v="Strategic"/>
    <s v="ChatBot Plugin"/>
    <s v="VMIKFXRFY7"/>
    <n v="23.1"/>
    <n v="2"/>
    <n v="0"/>
    <n v="6.93"/>
    <x v="42"/>
    <n v="16.170000000000002"/>
    <n v="4.851"/>
    <x v="1"/>
  </r>
  <r>
    <s v="EMEA"/>
    <s v="EU-EAST"/>
    <s v="Volkswagen"/>
    <n v="1046"/>
    <s v="Manufacturing"/>
    <s v="SMB"/>
    <s v="SaaS Connector Pack - Gold"/>
    <s v="KSZ3ISCD1C"/>
    <n v="12.536"/>
    <n v="1"/>
    <n v="0.2"/>
    <n v="4.2309000000000001"/>
    <x v="11"/>
    <n v="8.3050999999999995"/>
    <n v="2.4915299999999996"/>
    <x v="0"/>
  </r>
  <r>
    <s v="EMEA"/>
    <s v="MEA"/>
    <s v="Sprint Nextel"/>
    <n v="1081"/>
    <s v="Communications"/>
    <s v="Strategic"/>
    <s v="Site Analytics"/>
    <s v="3WJ2799V20"/>
    <n v="16.776"/>
    <n v="3"/>
    <n v="0.2"/>
    <n v="1.6776"/>
    <x v="29"/>
    <n v="15.0984"/>
    <n v="4.5295199999999998"/>
    <x v="1"/>
  </r>
  <r>
    <s v="EMEA"/>
    <s v="EU-WEST"/>
    <s v="Apple"/>
    <n v="1008"/>
    <s v="Tech"/>
    <s v="Enterprise"/>
    <s v="ContactMatcher"/>
    <s v="1KKFTWYQ7Q"/>
    <n v="33.74"/>
    <n v="7"/>
    <n v="0"/>
    <n v="15.5204"/>
    <x v="44"/>
    <n v="18.2196"/>
    <n v="5.4658799999999994"/>
    <x v="2"/>
  </r>
  <r>
    <s v="AMER"/>
    <s v="NAMER"/>
    <s v="Amazon"/>
    <n v="1004"/>
    <s v="Tech"/>
    <s v="SMB"/>
    <s v="Marketing Suite - Gold"/>
    <s v="09IKCJITP5"/>
    <n v="1325.85"/>
    <n v="5"/>
    <n v="0"/>
    <n v="238.65299999999999"/>
    <x v="46"/>
    <n v="1087.1969999999999"/>
    <n v="326.15909999999997"/>
    <x v="2"/>
  </r>
  <r>
    <s v="APJ"/>
    <s v="APAC"/>
    <s v="Allianz"/>
    <n v="1080"/>
    <s v="Finance"/>
    <s v="SMB"/>
    <s v="FinanceHub"/>
    <s v="8Y5NLWAI9U"/>
    <n v="1268.82"/>
    <n v="9"/>
    <n v="0"/>
    <n v="266.4522"/>
    <x v="36"/>
    <n v="1002.3678"/>
    <n v="300.71033999999997"/>
    <x v="1"/>
  </r>
  <r>
    <s v="APJ"/>
    <s v="IND"/>
    <s v="Coca-Cola"/>
    <n v="1021"/>
    <s v="Consumer Products"/>
    <s v="SMB"/>
    <s v="Marketing Suite - Gold"/>
    <s v="TV7ISOKXEH"/>
    <n v="375.34"/>
    <n v="1"/>
    <n v="0"/>
    <n v="18.766999999999999"/>
    <x v="22"/>
    <n v="356.57299999999998"/>
    <n v="106.97189999999999"/>
    <x v="0"/>
  </r>
  <r>
    <s v="AMER"/>
    <s v="NAMER"/>
    <s v="Morgan Stanley"/>
    <n v="1068"/>
    <s v="Finance"/>
    <s v="SMB"/>
    <s v="Support"/>
    <s v="L7VAVVMFKF"/>
    <n v="96.08"/>
    <n v="2"/>
    <n v="0"/>
    <n v="46.118400000000001"/>
    <x v="21"/>
    <n v="49.961599999999997"/>
    <n v="14.988479999999999"/>
    <x v="2"/>
  </r>
  <r>
    <s v="AMER"/>
    <s v="NAMER"/>
    <s v="Walmart"/>
    <n v="1096"/>
    <s v="Retail"/>
    <s v="SMB"/>
    <s v="FinanceHub"/>
    <s v="SGMJWOXHE4"/>
    <n v="29.24"/>
    <n v="4"/>
    <n v="0"/>
    <n v="13.742800000000001"/>
    <x v="18"/>
    <n v="15.4971999999999"/>
    <n v="4.64915999999997"/>
    <x v="1"/>
  </r>
  <r>
    <s v="AMER"/>
    <s v="NAMER"/>
    <s v="Cigna"/>
    <n v="1038"/>
    <s v="Healthcare"/>
    <s v="SMB"/>
    <s v="ContactMatcher"/>
    <s v="WO2C523KI8"/>
    <n v="117.488"/>
    <n v="7"/>
    <n v="0.2"/>
    <n v="41.120800000000003"/>
    <x v="23"/>
    <n v="76.367199999999997"/>
    <n v="22.910159999999998"/>
    <x v="3"/>
  </r>
  <r>
    <s v="EMEA"/>
    <s v="UKIR"/>
    <s v="Sysco"/>
    <n v="1084"/>
    <s v="Consumer Products"/>
    <s v="SMB"/>
    <s v="ChatBot Plugin"/>
    <s v="MTT8MG2O4F"/>
    <n v="12.42"/>
    <n v="3"/>
    <n v="0"/>
    <n v="5.2164000000000001"/>
    <x v="32"/>
    <n v="7.2035999999999998"/>
    <n v="2.1610799999999997"/>
    <x v="0"/>
  </r>
  <r>
    <s v="AMER"/>
    <s v="LATAM"/>
    <s v="Itochu"/>
    <n v="1032"/>
    <s v="Finance"/>
    <s v="SMB"/>
    <s v="Support"/>
    <s v="3IW13P3XW3"/>
    <n v="12.96"/>
    <n v="2"/>
    <n v="0"/>
    <n v="6.2207999999999997"/>
    <x v="40"/>
    <n v="6.7392000000000003"/>
    <n v="2.02176"/>
    <x v="0"/>
  </r>
  <r>
    <s v="AMER"/>
    <s v="NAMER"/>
    <s v="Trafigura Group"/>
    <n v="1100"/>
    <s v="Finance"/>
    <s v="Strategic"/>
    <s v="OneView"/>
    <s v="5HAPUHLY5L"/>
    <n v="69.48"/>
    <n v="1"/>
    <n v="0"/>
    <n v="20.844000000000001"/>
    <x v="22"/>
    <n v="48.636000000000003"/>
    <n v="14.5908"/>
    <x v="1"/>
  </r>
  <r>
    <s v="EMEA"/>
    <s v="UKIR"/>
    <s v="Toyota Motor"/>
    <n v="1087"/>
    <s v="Manufacturing"/>
    <s v="Strategic"/>
    <s v="Site Analytics"/>
    <s v="PW4Z4MZ8D1"/>
    <n v="85.9"/>
    <n v="2"/>
    <n v="0"/>
    <n v="2.577"/>
    <x v="29"/>
    <n v="83.322999999999993"/>
    <n v="24.996899999999997"/>
    <x v="6"/>
  </r>
  <r>
    <s v="EMEA"/>
    <s v="EU-EAST"/>
    <s v="HSBC Holdings"/>
    <n v="1070"/>
    <s v="Finance"/>
    <s v="Strategic"/>
    <s v="ChatBot Plugin"/>
    <s v="985R9X9VGI"/>
    <n v="18.059999999999999"/>
    <n v="7"/>
    <n v="0"/>
    <n v="4.6955999999999998"/>
    <x v="3"/>
    <n v="13.3644"/>
    <n v="4.0093199999999998"/>
    <x v="0"/>
  </r>
  <r>
    <s v="APJ"/>
    <s v="JAPN"/>
    <s v="Lowes"/>
    <n v="1060"/>
    <s v="Retail"/>
    <s v="SMB"/>
    <s v="ContactMatcher"/>
    <s v="3XSPEAPFJ3"/>
    <n v="2.512"/>
    <n v="2"/>
    <n v="0.8"/>
    <n v="-4.3959999999999999"/>
    <x v="29"/>
    <n v="6.9079999999999897"/>
    <n v="2.0723999999999969"/>
    <x v="2"/>
  </r>
  <r>
    <s v="AMER"/>
    <s v="NAMER"/>
    <s v="Boeing"/>
    <n v="1014"/>
    <s v="Manufacturing"/>
    <s v="Enterprise"/>
    <s v="Site Analytics"/>
    <s v="7RBLD1ZR8E"/>
    <n v="61.192"/>
    <n v="1"/>
    <n v="0.2"/>
    <n v="6.1192000000000002"/>
    <x v="0"/>
    <n v="55.072800000000001"/>
    <n v="16.521840000000001"/>
    <x v="2"/>
  </r>
  <r>
    <s v="AMER"/>
    <s v="NAMER"/>
    <s v="Allstate"/>
    <n v="1003"/>
    <s v="Finance"/>
    <s v="SMB"/>
    <s v="FinanceHub"/>
    <s v="YQB0N0TL4L"/>
    <n v="48.712000000000003"/>
    <n v="1"/>
    <n v="0.2"/>
    <n v="5.4801000000000002"/>
    <x v="34"/>
    <n v="43.231900000000003"/>
    <n v="12.969570000000001"/>
    <x v="0"/>
  </r>
  <r>
    <s v="EMEA"/>
    <s v="EU-WEST"/>
    <s v="Siemens"/>
    <n v="1043"/>
    <s v="Manufacturing"/>
    <s v="SMB"/>
    <s v="ContactMatcher"/>
    <s v="XRVL98ZU2U"/>
    <n v="7.7640000000000002"/>
    <n v="4"/>
    <n v="0.7"/>
    <n v="-5.1760000000000002"/>
    <x v="35"/>
    <n v="12.94"/>
    <n v="3.8819999999999997"/>
    <x v="2"/>
  </r>
  <r>
    <s v="EMEA"/>
    <s v="MEA"/>
    <s v="Sony"/>
    <n v="1028"/>
    <s v="Tech"/>
    <s v="Strategic"/>
    <s v="Site Analytics"/>
    <s v="9674INA8ZN"/>
    <n v="467.04"/>
    <n v="4"/>
    <n v="0.2"/>
    <n v="58.38"/>
    <x v="33"/>
    <n v="408.66"/>
    <n v="122.598"/>
    <x v="3"/>
  </r>
  <r>
    <s v="EMEA"/>
    <s v="NOR"/>
    <s v="Trafigura Group"/>
    <n v="1100"/>
    <s v="Finance"/>
    <s v="Enterprise"/>
    <s v="Site Analytics"/>
    <s v="8WPOAAJ87V"/>
    <n v="128.85"/>
    <n v="3"/>
    <n v="0"/>
    <n v="3.8654999999999999"/>
    <x v="37"/>
    <n v="124.9845"/>
    <n v="37.495349999999995"/>
    <x v="1"/>
  </r>
  <r>
    <s v="EMEA"/>
    <s v="EU-WEST"/>
    <s v="Merck"/>
    <n v="1064"/>
    <s v="Healthcare"/>
    <s v="Strategic"/>
    <s v="FinanceHub"/>
    <s v="2TFJBOEFNA"/>
    <n v="207.98400000000001"/>
    <n v="2"/>
    <n v="0.2"/>
    <n v="-28.597799999999999"/>
    <x v="0"/>
    <n v="236.58179999999999"/>
    <n v="70.97453999999999"/>
    <x v="6"/>
  </r>
  <r>
    <s v="AMER"/>
    <s v="NAMER"/>
    <s v="Costco Wholesale"/>
    <n v="1025"/>
    <s v="Retail"/>
    <s v="Enterprise"/>
    <s v="Support"/>
    <s v="M5LI1A69NI"/>
    <n v="12.9"/>
    <n v="2"/>
    <n v="0"/>
    <n v="6.3209999999999997"/>
    <x v="0"/>
    <n v="6.5789999999999997"/>
    <n v="1.9736999999999998"/>
    <x v="3"/>
  </r>
  <r>
    <s v="EMEA"/>
    <s v="EU-WEST"/>
    <s v="Walmart"/>
    <n v="1096"/>
    <s v="Retail"/>
    <s v="Strategic"/>
    <s v="Data Smasher"/>
    <s v="DKPRYDCJ7W"/>
    <n v="717.12"/>
    <n v="9"/>
    <n v="0.2"/>
    <n v="152.38800000000001"/>
    <x v="11"/>
    <n v="564.73199999999997"/>
    <n v="169.41959999999997"/>
    <x v="1"/>
  </r>
  <r>
    <s v="EMEA"/>
    <s v="UKIR"/>
    <s v="Ford Motor"/>
    <n v="1009"/>
    <s v="Manufacturing"/>
    <s v="SMB"/>
    <s v="ContactMatcher"/>
    <s v="KGRUCMZ01D"/>
    <n v="21.36"/>
    <n v="5"/>
    <n v="0.2"/>
    <n v="7.2089999999999996"/>
    <x v="14"/>
    <n v="14.151"/>
    <n v="4.2452999999999994"/>
    <x v="1"/>
  </r>
  <r>
    <s v="APJ"/>
    <s v="ANZ"/>
    <s v="Chevron"/>
    <n v="1017"/>
    <s v="Energy"/>
    <s v="Strategic"/>
    <s v="Support"/>
    <s v="4VLMXW6TPT"/>
    <n v="20.568000000000001"/>
    <n v="3"/>
    <n v="0.2"/>
    <n v="1.5426"/>
    <x v="5"/>
    <n v="19.025400000000001"/>
    <n v="5.7076200000000004"/>
    <x v="0"/>
  </r>
  <r>
    <s v="AMER"/>
    <s v="NAMER"/>
    <s v="Kroger"/>
    <n v="1057"/>
    <s v="Retail"/>
    <s v="Strategic"/>
    <s v="FinanceHub"/>
    <s v="DBLSFYGH40"/>
    <n v="5.22"/>
    <n v="2"/>
    <n v="0"/>
    <n v="2.4011999999999998"/>
    <x v="7"/>
    <n v="2.8188"/>
    <n v="0.84563999999999995"/>
    <x v="2"/>
  </r>
  <r>
    <s v="AMER"/>
    <s v="NAMER"/>
    <s v="Microsoft"/>
    <n v="1066"/>
    <s v="Tech"/>
    <s v="SMB"/>
    <s v="Marketing Suite - Gold"/>
    <s v="7XV5MUK85Z"/>
    <n v="84.84"/>
    <n v="3"/>
    <n v="0"/>
    <n v="22.9068"/>
    <x v="0"/>
    <n v="61.933199999999999"/>
    <n v="18.57996"/>
    <x v="4"/>
  </r>
  <r>
    <s v="EMEA"/>
    <s v="MEA"/>
    <s v="HSBC Holdings"/>
    <n v="1070"/>
    <s v="Finance"/>
    <s v="Strategic"/>
    <s v="Storage"/>
    <s v="26061ZAM64"/>
    <n v="7.24"/>
    <n v="5"/>
    <n v="0.2"/>
    <n v="1.1765000000000001"/>
    <x v="11"/>
    <n v="6.0635000000000003"/>
    <n v="1.8190500000000001"/>
    <x v="0"/>
  </r>
  <r>
    <s v="EMEA"/>
    <s v="UKIR"/>
    <s v="Walgreens"/>
    <n v="1095"/>
    <s v="Retail"/>
    <s v="SMB"/>
    <s v="FinanceHub"/>
    <s v="R8YBV3CFEG"/>
    <n v="14.4"/>
    <n v="5"/>
    <n v="0"/>
    <n v="7.056"/>
    <x v="30"/>
    <n v="7.3440000000000003"/>
    <n v="2.2031999999999998"/>
    <x v="0"/>
  </r>
  <r>
    <s v="EMEA"/>
    <s v="EU-EAST"/>
    <s v="State Farm Insurance Cos."/>
    <n v="1082"/>
    <s v="Finance"/>
    <s v="Enterprise"/>
    <s v="Support"/>
    <s v="ZG4ZTNQCY4"/>
    <n v="15.552"/>
    <n v="3"/>
    <n v="0.2"/>
    <n v="5.4432"/>
    <x v="25"/>
    <n v="10.108799999999899"/>
    <n v="3.0326399999999696"/>
    <x v="8"/>
  </r>
  <r>
    <s v="AMER"/>
    <s v="NAMER"/>
    <s v="Exxon Mobil"/>
    <n v="1034"/>
    <s v="Energy"/>
    <s v="Enterprise"/>
    <s v="ContactMatcher"/>
    <s v="2G4T44UNXZ"/>
    <n v="6.6719999999999997"/>
    <n v="3"/>
    <n v="0.2"/>
    <n v="2.1684000000000001"/>
    <x v="15"/>
    <n v="4.5035999999999996"/>
    <n v="1.3510799999999998"/>
    <x v="2"/>
  </r>
  <r>
    <s v="APJ"/>
    <s v="ANZ"/>
    <s v="Ford Motor"/>
    <n v="1009"/>
    <s v="Manufacturing"/>
    <s v="Strategic"/>
    <s v="ContactMatcher"/>
    <s v="WWN9Y458G2"/>
    <n v="1889.99"/>
    <n v="5"/>
    <n v="0.8"/>
    <n v="-2929.4845"/>
    <x v="22"/>
    <n v="4819.4745000000003"/>
    <n v="1445.8423500000001"/>
    <x v="1"/>
  </r>
  <r>
    <s v="EMEA"/>
    <s v="MEA"/>
    <s v="BNP Paribas"/>
    <n v="1065"/>
    <s v="Finance"/>
    <s v="Strategic"/>
    <s v="SaaS Connector Pack - Gold"/>
    <s v="EJBQ0IDWJP"/>
    <n v="55.936"/>
    <n v="8"/>
    <n v="0.2"/>
    <n v="18.878399999999999"/>
    <x v="14"/>
    <n v="37.057600000000001"/>
    <n v="11.117279999999999"/>
    <x v="3"/>
  </r>
  <r>
    <s v="EMEA"/>
    <s v="UKIR"/>
    <s v="State Farm Insurance Cos."/>
    <n v="1082"/>
    <s v="Finance"/>
    <s v="Enterprise"/>
    <s v="ContactMatcher"/>
    <s v="H5PIKUFZPL"/>
    <n v="52.064"/>
    <n v="4"/>
    <n v="0.2"/>
    <n v="18.873200000000001"/>
    <x v="7"/>
    <n v="33.190799999999903"/>
    <n v="9.9572399999999703"/>
    <x v="8"/>
  </r>
  <r>
    <s v="EMEA"/>
    <s v="NOR"/>
    <s v="Sprint Nextel"/>
    <n v="1081"/>
    <s v="Communications"/>
    <s v="Strategic"/>
    <s v="OneView"/>
    <s v="0SGW4BDR8R"/>
    <n v="48.783999999999999"/>
    <n v="1"/>
    <n v="0.2"/>
    <n v="3.6587999999999998"/>
    <x v="42"/>
    <n v="45.1252"/>
    <n v="13.537559999999999"/>
    <x v="1"/>
  </r>
  <r>
    <s v="AMER"/>
    <s v="NAMER"/>
    <s v="Valero Energy"/>
    <n v="1093"/>
    <s v="Energy"/>
    <s v="Enterprise"/>
    <s v="Site Analytics"/>
    <s v="RNK95HN0V4"/>
    <n v="109.592"/>
    <n v="1"/>
    <n v="0.2"/>
    <n v="8.2194000000000003"/>
    <x v="12"/>
    <n v="101.37260000000001"/>
    <n v="30.41178"/>
    <x v="1"/>
  </r>
  <r>
    <s v="AMER"/>
    <s v="NAMER"/>
    <s v="Airbus"/>
    <n v="1030"/>
    <s v="Manufacturing"/>
    <s v="Enterprise"/>
    <s v="Data Smasher"/>
    <s v="7LSKEB12G6"/>
    <n v="79.989999999999995"/>
    <n v="1"/>
    <n v="0"/>
    <n v="28.796399999999998"/>
    <x v="24"/>
    <n v="51.193599999999897"/>
    <n v="15.358079999999969"/>
    <x v="2"/>
  </r>
  <r>
    <s v="EMEA"/>
    <s v="EU-WEST"/>
    <s v="Philip Morris International"/>
    <n v="1075"/>
    <s v="Consumer Products"/>
    <s v="Enterprise"/>
    <s v="Support"/>
    <s v="CEHA4HIQT5"/>
    <n v="69.5"/>
    <n v="5"/>
    <n v="0"/>
    <n v="20.155000000000001"/>
    <x v="35"/>
    <n v="49.344999999999999"/>
    <n v="14.8035"/>
    <x v="1"/>
  </r>
  <r>
    <s v="AMER"/>
    <s v="NAMER"/>
    <s v="BNP Paribas"/>
    <n v="1065"/>
    <s v="Finance"/>
    <s v="SMB"/>
    <s v="Support"/>
    <s v="E6763IG4JR"/>
    <n v="10.56"/>
    <n v="2"/>
    <n v="0"/>
    <n v="5.0688000000000004"/>
    <x v="32"/>
    <n v="5.4912000000000001"/>
    <n v="1.6473599999999999"/>
    <x v="3"/>
  </r>
  <r>
    <s v="EMEA"/>
    <s v="EU-EAST"/>
    <s v="Sysco"/>
    <n v="1084"/>
    <s v="Consumer Products"/>
    <s v="SMB"/>
    <s v="Data Smasher"/>
    <s v="VWWENTQVHA"/>
    <n v="47.79"/>
    <n v="3"/>
    <n v="0"/>
    <n v="16.2486"/>
    <x v="41"/>
    <n v="31.541399999999999"/>
    <n v="9.4624199999999998"/>
    <x v="0"/>
  </r>
  <r>
    <s v="APJ"/>
    <s v="IND"/>
    <s v="Fannie Mae"/>
    <n v="1035"/>
    <s v="Finance"/>
    <s v="Strategic"/>
    <s v="Marketing Suite - Gold"/>
    <s v="UCI0P7Y545"/>
    <n v="714.3"/>
    <n v="5"/>
    <n v="0"/>
    <n v="207.14699999999999"/>
    <x v="6"/>
    <n v="507.152999999999"/>
    <n v="152.1458999999997"/>
    <x v="3"/>
  </r>
  <r>
    <s v="EMEA"/>
    <s v="UKIR"/>
    <s v="Lukoil"/>
    <n v="1044"/>
    <s v="Energy"/>
    <s v="Enterprise"/>
    <s v="Big Ol Database"/>
    <s v="CYSSB28L2J"/>
    <n v="2321.9"/>
    <n v="2"/>
    <n v="0"/>
    <n v="1114.5119999999999"/>
    <x v="6"/>
    <n v="1207.3879999999999"/>
    <n v="362.21639999999996"/>
    <x v="0"/>
  </r>
  <r>
    <s v="EMEA"/>
    <s v="EU-WEST"/>
    <s v="Oracle"/>
    <n v="1072"/>
    <s v="Tech"/>
    <s v="Strategic"/>
    <s v="ContactMatcher"/>
    <s v="9F372VVGIP"/>
    <n v="9.5220000000000002"/>
    <n v="1"/>
    <n v="0.7"/>
    <n v="-6.9828000000000001"/>
    <x v="11"/>
    <n v="16.504799999999999"/>
    <n v="4.9514399999999998"/>
    <x v="6"/>
  </r>
  <r>
    <s v="AMER"/>
    <s v="LATAM"/>
    <s v="Phillips 66"/>
    <n v="1056"/>
    <s v="Energy"/>
    <s v="Strategic"/>
    <s v="Marketing Suite"/>
    <s v="TGVSRLD04J"/>
    <n v="209.97900000000001"/>
    <n v="7"/>
    <n v="0.7"/>
    <n v="-356.96429999999998"/>
    <x v="24"/>
    <n v="566.94330000000002"/>
    <n v="170.08299"/>
    <x v="1"/>
  </r>
  <r>
    <s v="AMER"/>
    <s v="LATAM"/>
    <s v="Toyota Motor"/>
    <n v="1087"/>
    <s v="Manufacturing"/>
    <s v="Enterprise"/>
    <s v="ContactMatcher"/>
    <s v="W37FXQKPCQ"/>
    <n v="33.93"/>
    <n v="3"/>
    <n v="0.7"/>
    <n v="-22.62"/>
    <x v="10"/>
    <n v="56.55"/>
    <n v="16.965"/>
    <x v="6"/>
  </r>
  <r>
    <s v="AMER"/>
    <s v="LATAM"/>
    <s v="AmerisourceBergen"/>
    <n v="1007"/>
    <s v="Healthcare"/>
    <s v="SMB"/>
    <s v="SaaS Connector Pack"/>
    <s v="MJU1ZXH648"/>
    <n v="35.167999999999999"/>
    <n v="7"/>
    <n v="0.2"/>
    <n v="9.6712000000000007"/>
    <x v="7"/>
    <n v="25.4968"/>
    <n v="7.6490399999999994"/>
    <x v="0"/>
  </r>
  <r>
    <s v="AMER"/>
    <s v="NAMER"/>
    <s v="Engie"/>
    <n v="1062"/>
    <s v="Energy"/>
    <s v="SMB"/>
    <s v="SaaS Connector Pack"/>
    <s v="UZ42G0GAM7"/>
    <n v="10.11"/>
    <n v="3"/>
    <n v="0"/>
    <n v="3.2351999999999999"/>
    <x v="7"/>
    <n v="6.8747999999999996"/>
    <n v="2.0624399999999996"/>
    <x v="2"/>
  </r>
  <r>
    <s v="EMEA"/>
    <s v="UKIR"/>
    <s v="Allstate"/>
    <n v="1003"/>
    <s v="Finance"/>
    <s v="Strategic"/>
    <s v="Support"/>
    <s v="BZDJJJ48FA"/>
    <n v="347.58"/>
    <n v="3"/>
    <n v="0"/>
    <n v="17.379000000000001"/>
    <x v="42"/>
    <n v="330.200999999999"/>
    <n v="99.0602999999997"/>
    <x v="0"/>
  </r>
  <r>
    <s v="AMER"/>
    <s v="NAMER"/>
    <s v="Nestle"/>
    <n v="1089"/>
    <s v="Consumer Products"/>
    <s v="SMB"/>
    <s v="Data Smasher"/>
    <s v="1EM3RG6QAU"/>
    <n v="72.64"/>
    <n v="2"/>
    <n v="0"/>
    <n v="21.792000000000002"/>
    <x v="5"/>
    <n v="50.847999999999999"/>
    <n v="15.254399999999999"/>
    <x v="2"/>
  </r>
  <r>
    <s v="APJ"/>
    <s v="APAC"/>
    <s v="FedEx"/>
    <n v="1036"/>
    <s v="Transportation"/>
    <s v="SMB"/>
    <s v="ContactMatcher"/>
    <s v="1C4ZJ5YAUY"/>
    <n v="33.479999999999997"/>
    <n v="2"/>
    <n v="0"/>
    <n v="16.405200000000001"/>
    <x v="10"/>
    <n v="17.0747999999999"/>
    <n v="5.1224399999999699"/>
    <x v="3"/>
  </r>
  <r>
    <s v="APJ"/>
    <s v="ANZ"/>
    <s v="Cisco Systems"/>
    <n v="1019"/>
    <s v="Tech"/>
    <s v="SMB"/>
    <s v="Data Smasher"/>
    <s v="6QULQ50JHD"/>
    <n v="239.976"/>
    <n v="3"/>
    <n v="0.2"/>
    <n v="53.994599999999998"/>
    <x v="30"/>
    <n v="185.98140000000001"/>
    <n v="55.794420000000002"/>
    <x v="1"/>
  </r>
  <r>
    <s v="AMER"/>
    <s v="NAMER"/>
    <s v="ConocoPhillips"/>
    <n v="1024"/>
    <s v="Energy"/>
    <s v="SMB"/>
    <s v="ChatBot Plugin"/>
    <s v="X14FBOD7E2"/>
    <n v="8.34"/>
    <n v="3"/>
    <n v="0"/>
    <n v="2.1684000000000001"/>
    <x v="44"/>
    <n v="6.1715999999999998"/>
    <n v="1.8514799999999998"/>
    <x v="2"/>
  </r>
  <r>
    <s v="AMER"/>
    <s v="LATAM"/>
    <s v="American Express"/>
    <n v="1005"/>
    <s v="Finance"/>
    <s v="Strategic"/>
    <s v="FinanceHub"/>
    <s v="584T84MAO2"/>
    <n v="212.94"/>
    <n v="3"/>
    <n v="0"/>
    <n v="25.552800000000001"/>
    <x v="5"/>
    <n v="187.38720000000001"/>
    <n v="56.216160000000002"/>
    <x v="1"/>
  </r>
  <r>
    <s v="EMEA"/>
    <s v="EU"/>
    <s v="Phillips 66"/>
    <n v="1056"/>
    <s v="Energy"/>
    <s v="Enterprise"/>
    <s v="Marketing Suite"/>
    <s v="UJI57QCB95"/>
    <n v="687.4"/>
    <n v="5"/>
    <n v="0"/>
    <n v="48.118000000000002"/>
    <x v="37"/>
    <n v="639.28199999999902"/>
    <n v="191.7845999999997"/>
    <x v="1"/>
  </r>
  <r>
    <s v="AMER"/>
    <s v="NAMER"/>
    <s v="Marathon Petroleum"/>
    <n v="1061"/>
    <s v="Energy"/>
    <s v="Strategic"/>
    <s v="ContactMatcher"/>
    <s v="JVXZK88I1J"/>
    <n v="653.54999999999995"/>
    <n v="3"/>
    <n v="0"/>
    <n v="111.1035"/>
    <x v="41"/>
    <n v="542.44650000000001"/>
    <n v="162.73394999999999"/>
    <x v="1"/>
  </r>
  <r>
    <s v="APJ"/>
    <s v="ANZ"/>
    <s v="Chevron"/>
    <n v="1017"/>
    <s v="Energy"/>
    <s v="SMB"/>
    <s v="Data Smasher"/>
    <s v="J7K3ZY3A9S"/>
    <n v="239.96"/>
    <n v="5"/>
    <n v="0.2"/>
    <n v="83.986000000000004"/>
    <x v="23"/>
    <n v="155.97399999999999"/>
    <n v="46.792199999999994"/>
    <x v="0"/>
  </r>
  <r>
    <s v="APJ"/>
    <s v="APAC"/>
    <s v="Phillips 66"/>
    <n v="1056"/>
    <s v="Energy"/>
    <s v="Strategic"/>
    <s v="ContactMatcher"/>
    <s v="8YWPBB038I"/>
    <n v="199.83600000000001"/>
    <n v="4"/>
    <n v="0.3"/>
    <n v="-37.112400000000001"/>
    <x v="38"/>
    <n v="236.94839999999999"/>
    <n v="71.084519999999998"/>
    <x v="1"/>
  </r>
  <r>
    <s v="AMER"/>
    <s v="NAMER"/>
    <s v="FedEx"/>
    <n v="1036"/>
    <s v="Transportation"/>
    <s v="SMB"/>
    <s v="Support"/>
    <s v="1WLRN55L24"/>
    <n v="67.709999999999994"/>
    <n v="3"/>
    <n v="0"/>
    <n v="32.500799999999998"/>
    <x v="0"/>
    <n v="35.209199999999903"/>
    <n v="10.562759999999971"/>
    <x v="3"/>
  </r>
  <r>
    <s v="APJ"/>
    <s v="ANZ"/>
    <s v="Aetna"/>
    <n v="1002"/>
    <s v="Healthcare"/>
    <s v="SMB"/>
    <s v="ContactMatcher"/>
    <s v="64GX6IXCEX"/>
    <n v="8.1340000000000003"/>
    <n v="7"/>
    <n v="0.8"/>
    <n v="-13.8278"/>
    <x v="34"/>
    <n v="21.9618"/>
    <n v="6.5885400000000001"/>
    <x v="1"/>
  </r>
  <r>
    <s v="AMER"/>
    <s v="NAMER"/>
    <s v="Airbus"/>
    <n v="1030"/>
    <s v="Manufacturing"/>
    <s v="Enterprise"/>
    <s v="Support"/>
    <s v="IHIJOXMDS2"/>
    <n v="18.54"/>
    <n v="2"/>
    <n v="0"/>
    <n v="8.7138000000000009"/>
    <x v="11"/>
    <n v="9.8261999999999894"/>
    <n v="2.9478599999999968"/>
    <x v="2"/>
  </r>
  <r>
    <s v="EMEA"/>
    <s v="EU-WEST"/>
    <s v="Berkshire Hathaway"/>
    <n v="1012"/>
    <s v="Finance"/>
    <s v="Strategic"/>
    <s v="SaaS Connector Pack - Gold"/>
    <s v="ZARN7I28CQ"/>
    <n v="24.4"/>
    <n v="2"/>
    <n v="0.2"/>
    <n v="7.93"/>
    <x v="6"/>
    <n v="16.47"/>
    <n v="4.9409999999999998"/>
    <x v="1"/>
  </r>
  <r>
    <s v="EMEA"/>
    <s v="NOR"/>
    <s v="Mitsubishi"/>
    <n v="1050"/>
    <s v="Manufacturing"/>
    <s v="SMB"/>
    <s v="Support"/>
    <s v="EAKMUUV3EP"/>
    <n v="195.64"/>
    <n v="4"/>
    <n v="0"/>
    <n v="91.950800000000001"/>
    <x v="24"/>
    <n v="103.689199999999"/>
    <n v="31.106759999999699"/>
    <x v="2"/>
  </r>
  <r>
    <s v="APJ"/>
    <s v="JAPN"/>
    <s v="Nissan Motor"/>
    <n v="1098"/>
    <s v="Transportation"/>
    <s v="SMB"/>
    <s v="Data Smasher"/>
    <s v="W23EIRVAHX"/>
    <n v="398.4"/>
    <n v="5"/>
    <n v="0.2"/>
    <n v="84.66"/>
    <x v="26"/>
    <n v="313.74"/>
    <n v="94.122"/>
    <x v="2"/>
  </r>
  <r>
    <s v="AMER"/>
    <s v="NAMER"/>
    <s v="Goldman Sachs Group"/>
    <n v="1042"/>
    <s v="Finance"/>
    <s v="SMB"/>
    <s v="Support"/>
    <s v="HZKVYRL42F"/>
    <n v="26.4"/>
    <n v="5"/>
    <n v="0"/>
    <n v="11.88"/>
    <x v="11"/>
    <n v="14.5199999999999"/>
    <n v="4.3559999999999697"/>
    <x v="2"/>
  </r>
  <r>
    <s v="EMEA"/>
    <s v="EU-WEST"/>
    <s v="Boeing"/>
    <n v="1014"/>
    <s v="Manufacturing"/>
    <s v="SMB"/>
    <s v="ContactMatcher"/>
    <s v="3Z5UOACEVH"/>
    <n v="99.846000000000004"/>
    <n v="9"/>
    <n v="0.7"/>
    <n v="-83.204999999999998"/>
    <x v="25"/>
    <n v="183.05099999999999"/>
    <n v="54.915299999999995"/>
    <x v="2"/>
  </r>
  <r>
    <s v="EMEA"/>
    <s v="UKIR"/>
    <s v="Anthem"/>
    <n v="1029"/>
    <s v="Healthcare"/>
    <s v="SMB"/>
    <s v="Site Analytics"/>
    <s v="QWJEEMJ2NP"/>
    <n v="699.98"/>
    <n v="2"/>
    <n v="0"/>
    <n v="195.99440000000001"/>
    <x v="5"/>
    <n v="503.98559999999998"/>
    <n v="151.19567999999998"/>
    <x v="2"/>
  </r>
  <r>
    <s v="EMEA"/>
    <s v="EU-WEST"/>
    <s v="State Farm Insurance Cos."/>
    <n v="1082"/>
    <s v="Finance"/>
    <s v="SMB"/>
    <s v="ContactMatcher"/>
    <s v="WPDF8Z9FZN"/>
    <n v="43.98"/>
    <n v="2"/>
    <n v="0"/>
    <n v="21.99"/>
    <x v="33"/>
    <n v="21.99"/>
    <n v="6.5969999999999995"/>
    <x v="8"/>
  </r>
  <r>
    <s v="APJ"/>
    <s v="APAC"/>
    <s v="Procter &amp; Gamble"/>
    <n v="1077"/>
    <s v="Consumer Products"/>
    <s v="SMB"/>
    <s v="Site Analytics"/>
    <s v="TAX9YBNR4D"/>
    <n v="391.98"/>
    <n v="2"/>
    <n v="0"/>
    <n v="113.6742"/>
    <x v="15"/>
    <n v="278.30579999999998"/>
    <n v="83.491739999999993"/>
    <x v="1"/>
  </r>
  <r>
    <s v="EMEA"/>
    <s v="NOR"/>
    <s v="Apple"/>
    <n v="1008"/>
    <s v="Tech"/>
    <s v="SMB"/>
    <s v="Data Smasher"/>
    <s v="VCGPH7EDSQ"/>
    <n v="383.976"/>
    <n v="3"/>
    <n v="0.2"/>
    <n v="81.594899999999996"/>
    <x v="22"/>
    <n v="302.3811"/>
    <n v="90.714330000000004"/>
    <x v="2"/>
  </r>
  <r>
    <s v="AMER"/>
    <s v="NAMER"/>
    <s v="Phillips 66"/>
    <n v="1056"/>
    <s v="Energy"/>
    <s v="Enterprise"/>
    <s v="ChatBot Plugin"/>
    <s v="ST9PEK3YKB"/>
    <n v="21.4"/>
    <n v="5"/>
    <n v="0"/>
    <n v="6.2060000000000004"/>
    <x v="44"/>
    <n v="15.1939999999999"/>
    <n v="4.5581999999999701"/>
    <x v="1"/>
  </r>
  <r>
    <s v="AMER"/>
    <s v="LATAM"/>
    <s v="Glencore"/>
    <n v="1083"/>
    <s v="Misc"/>
    <s v="Enterprise"/>
    <s v="Alchemy"/>
    <s v="BF4N358SO4"/>
    <n v="549.99"/>
    <n v="1"/>
    <n v="0"/>
    <n v="274.995"/>
    <x v="9"/>
    <n v="274.995"/>
    <n v="82.498499999999993"/>
    <x v="1"/>
  </r>
  <r>
    <s v="AMER"/>
    <s v="NAMER"/>
    <s v="Bosch"/>
    <n v="1076"/>
    <s v="Tech"/>
    <s v="SMB"/>
    <s v="Marketing Suite - Gold"/>
    <s v="NYKS5OC6D1"/>
    <n v="62.8"/>
    <n v="4"/>
    <n v="0"/>
    <n v="15.7"/>
    <x v="6"/>
    <n v="47.099999999999902"/>
    <n v="14.129999999999971"/>
    <x v="2"/>
  </r>
  <r>
    <s v="AMER"/>
    <s v="NAMER"/>
    <s v="Mitsubishi"/>
    <n v="1050"/>
    <s v="Manufacturing"/>
    <s v="SMB"/>
    <s v="ContactMatcher"/>
    <s v="2X1P92CNMO"/>
    <n v="13.904"/>
    <n v="2"/>
    <n v="0.2"/>
    <n v="4.5187999999999997"/>
    <x v="4"/>
    <n v="9.3851999999999993"/>
    <n v="2.8155599999999996"/>
    <x v="2"/>
  </r>
  <r>
    <s v="APJ"/>
    <s v="JAPN"/>
    <s v="Wells Fargo"/>
    <n v="1099"/>
    <s v="Finance"/>
    <s v="SMB"/>
    <s v="ContactMatcher"/>
    <s v="KP2X0033OH"/>
    <n v="744.1"/>
    <n v="5"/>
    <n v="0.3"/>
    <n v="-95.67"/>
    <x v="41"/>
    <n v="839.77"/>
    <n v="251.93099999999998"/>
    <x v="2"/>
  </r>
  <r>
    <s v="EMEA"/>
    <s v="EU"/>
    <s v="Airbus"/>
    <n v="1030"/>
    <s v="Manufacturing"/>
    <s v="Enterprise"/>
    <s v="ContactMatcher"/>
    <s v="564I27L6ZL"/>
    <n v="18.239999999999998"/>
    <n v="3"/>
    <n v="0"/>
    <n v="8.5728000000000009"/>
    <x v="23"/>
    <n v="9.6671999999999905"/>
    <n v="2.900159999999997"/>
    <x v="2"/>
  </r>
  <r>
    <s v="AMER"/>
    <s v="NAMER"/>
    <s v="Verizon Communications"/>
    <n v="1094"/>
    <s v="Communications"/>
    <s v="SMB"/>
    <s v="Marketing Suite"/>
    <s v="UQCXFTGRCP"/>
    <n v="359.49900000000002"/>
    <n v="3"/>
    <n v="0.15"/>
    <n v="-29.605799999999999"/>
    <x v="23"/>
    <n v="389.10480000000001"/>
    <n v="116.73143999999999"/>
    <x v="0"/>
  </r>
  <r>
    <s v="AMER"/>
    <s v="LATAM"/>
    <s v="Microsoft"/>
    <n v="1066"/>
    <s v="Tech"/>
    <s v="Enterprise"/>
    <s v="Support"/>
    <s v="WJAABOC81J"/>
    <n v="20.736000000000001"/>
    <n v="4"/>
    <n v="0.2"/>
    <n v="7.2576000000000001"/>
    <x v="14"/>
    <n v="13.478400000000001"/>
    <n v="4.04352"/>
    <x v="4"/>
  </r>
  <r>
    <s v="EMEA"/>
    <s v="NOR"/>
    <s v="Tyson Foods"/>
    <n v="1088"/>
    <s v="Consumer Products"/>
    <s v="SMB"/>
    <s v="Data Smasher"/>
    <s v="ECKIQ9AJER"/>
    <n v="35.167999999999999"/>
    <n v="4"/>
    <n v="0.2"/>
    <n v="8.3523999999999994"/>
    <x v="21"/>
    <n v="26.8156"/>
    <n v="8.0446799999999996"/>
    <x v="1"/>
  </r>
  <r>
    <s v="APJ"/>
    <s v="APAC"/>
    <s v="Marathon Petroleum"/>
    <n v="1061"/>
    <s v="Energy"/>
    <s v="Strategic"/>
    <s v="Support"/>
    <s v="Y1J6H5IDJ2"/>
    <n v="105.52"/>
    <n v="4"/>
    <n v="0"/>
    <n v="48.539200000000001"/>
    <x v="1"/>
    <n v="56.980799999999903"/>
    <n v="17.094239999999971"/>
    <x v="1"/>
  </r>
  <r>
    <s v="APJ"/>
    <s v="JAPN"/>
    <s v="Royal Dutch Shell"/>
    <n v="1031"/>
    <s v="Energy"/>
    <s v="Enterprise"/>
    <s v="ContactMatcher"/>
    <s v="24VRIDC5UX"/>
    <n v="5.7919999999999998"/>
    <n v="2"/>
    <n v="0.8"/>
    <n v="-9.5568000000000008"/>
    <x v="40"/>
    <n v="15.348800000000001"/>
    <n v="4.6046399999999998"/>
    <x v="2"/>
  </r>
  <r>
    <s v="EMEA"/>
    <s v="EU-WEST"/>
    <s v="J.P. Morgan Chase &amp; Co."/>
    <n v="1054"/>
    <s v="Finance"/>
    <s v="Strategic"/>
    <s v="Site Analytics"/>
    <s v="HVPUOVM2LF"/>
    <n v="466.15800000000002"/>
    <n v="7"/>
    <n v="0.4"/>
    <n v="-93.2316"/>
    <x v="29"/>
    <n v="559.38959999999997"/>
    <n v="167.81688"/>
    <x v="5"/>
  </r>
  <r>
    <s v="EMEA"/>
    <s v="EU-EAST"/>
    <s v="BNP Paribas"/>
    <n v="1065"/>
    <s v="Finance"/>
    <s v="Strategic"/>
    <s v="Support"/>
    <s v="O277RP7WNU"/>
    <n v="7.968"/>
    <n v="2"/>
    <n v="0.2"/>
    <n v="2.8883999999999999"/>
    <x v="43"/>
    <n v="5.0796000000000001"/>
    <n v="1.5238799999999999"/>
    <x v="3"/>
  </r>
  <r>
    <s v="EMEA"/>
    <s v="EU-EAST"/>
    <s v="Tyson Foods"/>
    <n v="1088"/>
    <s v="Consumer Products"/>
    <s v="SMB"/>
    <s v="Storage"/>
    <s v="1NXYUPA4CX"/>
    <n v="3.024"/>
    <n v="3"/>
    <n v="0.2"/>
    <n v="-0.6048"/>
    <x v="22"/>
    <n v="3.6288"/>
    <n v="1.0886400000000001"/>
    <x v="1"/>
  </r>
  <r>
    <s v="EMEA"/>
    <s v="NOR"/>
    <s v="Apple"/>
    <n v="1008"/>
    <s v="Tech"/>
    <s v="Strategic"/>
    <s v="Marketing Suite - Gold"/>
    <s v="XWCTUQLL0Y"/>
    <n v="51.45"/>
    <n v="3"/>
    <n v="0"/>
    <n v="13.891500000000001"/>
    <x v="33"/>
    <n v="37.558500000000002"/>
    <n v="11.26755"/>
    <x v="2"/>
  </r>
  <r>
    <s v="APJ"/>
    <s v="ANZ"/>
    <s v="Abbott Laboratories"/>
    <n v="1001"/>
    <s v="Healthcare"/>
    <s v="SMB"/>
    <s v="OneView"/>
    <s v="5SXWSL0I2T"/>
    <n v="14.016"/>
    <n v="4"/>
    <n v="0.8"/>
    <n v="-31.536000000000001"/>
    <x v="20"/>
    <n v="45.552"/>
    <n v="13.6656"/>
    <x v="3"/>
  </r>
  <r>
    <s v="AMER"/>
    <s v="NAMER"/>
    <s v="Boeing"/>
    <n v="1014"/>
    <s v="Manufacturing"/>
    <s v="Enterprise"/>
    <s v="ContactMatcher"/>
    <s v="KDTMP2HAVT"/>
    <n v="19.152000000000001"/>
    <n v="3"/>
    <n v="0.2"/>
    <n v="6.4638"/>
    <x v="37"/>
    <n v="12.6882"/>
    <n v="3.80646"/>
    <x v="2"/>
  </r>
  <r>
    <s v="APJ"/>
    <s v="JAPN"/>
    <s v="Allianz"/>
    <n v="1080"/>
    <s v="Finance"/>
    <s v="SMB"/>
    <s v="ChatBot Plugin"/>
    <s v="K9LVOE96HF"/>
    <n v="4.4480000000000004"/>
    <n v="2"/>
    <n v="0.2"/>
    <n v="0.33360000000000001"/>
    <x v="34"/>
    <n v="4.1143999999999998"/>
    <n v="1.2343199999999999"/>
    <x v="1"/>
  </r>
  <r>
    <s v="EMEA"/>
    <s v="EU-WEST"/>
    <s v="Oracle"/>
    <n v="1072"/>
    <s v="Tech"/>
    <s v="SMB"/>
    <s v="Support"/>
    <s v="R8B3J2CZ8H"/>
    <n v="40.031999999999996"/>
    <n v="6"/>
    <n v="0.2"/>
    <n v="12.51"/>
    <x v="29"/>
    <n v="27.521999999999998"/>
    <n v="8.2565999999999988"/>
    <x v="6"/>
  </r>
  <r>
    <s v="EMEA"/>
    <s v="EU-WEST"/>
    <s v="Daimler"/>
    <n v="1052"/>
    <s v="Transportation"/>
    <s v="SMB"/>
    <s v="FinanceHub"/>
    <s v="62WI6GMZZ8"/>
    <n v="186.304"/>
    <n v="4"/>
    <n v="0.2"/>
    <n v="13.972799999999999"/>
    <x v="20"/>
    <n v="172.3312"/>
    <n v="51.699359999999999"/>
    <x v="3"/>
  </r>
  <r>
    <s v="EMEA"/>
    <s v="NOR"/>
    <s v="Trafigura Group"/>
    <n v="1100"/>
    <s v="Finance"/>
    <s v="Strategic"/>
    <s v="Data Smasher"/>
    <s v="TUB0Z77A8P"/>
    <n v="66.36"/>
    <n v="4"/>
    <n v="0"/>
    <n v="23.225999999999999"/>
    <x v="11"/>
    <n v="43.134"/>
    <n v="12.940199999999999"/>
    <x v="1"/>
  </r>
  <r>
    <s v="EMEA"/>
    <s v="MEA"/>
    <s v="Boeing"/>
    <n v="1014"/>
    <s v="Manufacturing"/>
    <s v="Enterprise"/>
    <s v="ChatBot Plugin"/>
    <s v="85WH110Q4I"/>
    <n v="42.048000000000002"/>
    <n v="9"/>
    <n v="0.2"/>
    <n v="5.2560000000000002"/>
    <x v="4"/>
    <n v="36.792000000000002"/>
    <n v="11.037599999999999"/>
    <x v="2"/>
  </r>
  <r>
    <s v="EMEA"/>
    <s v="EU-WEST"/>
    <s v="Allianz"/>
    <n v="1080"/>
    <s v="Finance"/>
    <s v="Strategic"/>
    <s v="SaaS Connector Pack - Gold"/>
    <s v="54JLTKQJYJ"/>
    <n v="52.512"/>
    <n v="6"/>
    <n v="0.2"/>
    <n v="19.692"/>
    <x v="18"/>
    <n v="32.82"/>
    <n v="9.8460000000000001"/>
    <x v="1"/>
  </r>
  <r>
    <s v="APJ"/>
    <s v="ANZ"/>
    <s v="American Express"/>
    <n v="1005"/>
    <s v="Finance"/>
    <s v="SMB"/>
    <s v="SaaS Connector Pack"/>
    <s v="YGOLIG49FP"/>
    <n v="17.495999999999999"/>
    <n v="9"/>
    <n v="0.6"/>
    <n v="-7.4358000000000004"/>
    <x v="6"/>
    <n v="24.931799999999999"/>
    <n v="7.4795399999999992"/>
    <x v="1"/>
  </r>
  <r>
    <s v="APJ"/>
    <s v="JAPN"/>
    <s v="Lukoil"/>
    <n v="1044"/>
    <s v="Energy"/>
    <s v="SMB"/>
    <s v="Support"/>
    <s v="3UP3ZRWJ8F"/>
    <n v="15.552"/>
    <n v="3"/>
    <n v="0.2"/>
    <n v="5.4432"/>
    <x v="12"/>
    <n v="10.108799999999899"/>
    <n v="3.0326399999999696"/>
    <x v="0"/>
  </r>
  <r>
    <s v="APJ"/>
    <s v="ANZ"/>
    <s v="Tyson Foods"/>
    <n v="1088"/>
    <s v="Consumer Products"/>
    <s v="SMB"/>
    <s v="ContactMatcher"/>
    <s v="XTIIBJVNVX"/>
    <n v="10.776"/>
    <n v="3"/>
    <n v="0.2"/>
    <n v="3.3675000000000002"/>
    <x v="0"/>
    <n v="7.4085000000000001"/>
    <n v="2.22255"/>
    <x v="1"/>
  </r>
  <r>
    <s v="EMEA"/>
    <s v="EU-WEST"/>
    <s v="Aetna"/>
    <n v="1002"/>
    <s v="Healthcare"/>
    <s v="SMB"/>
    <s v="FinanceHub"/>
    <s v="6Z17OG809R"/>
    <n v="3.3039999999999998"/>
    <n v="1"/>
    <n v="0.2"/>
    <n v="1.0738000000000001"/>
    <x v="10"/>
    <n v="2.2302"/>
    <n v="0.66905999999999999"/>
    <x v="1"/>
  </r>
  <r>
    <s v="EMEA"/>
    <s v="UKIR"/>
    <s v="News Corp."/>
    <n v="1071"/>
    <s v="Misc"/>
    <s v="SMB"/>
    <s v="Marketing Suite - Gold"/>
    <s v="Q7PYNSOHNW"/>
    <n v="35.479999999999997"/>
    <n v="1"/>
    <n v="0"/>
    <n v="0"/>
    <x v="23"/>
    <n v="35.479999999999997"/>
    <n v="10.643999999999998"/>
    <x v="3"/>
  </r>
  <r>
    <s v="EMEA"/>
    <s v="UKIR"/>
    <s v="Oracle"/>
    <n v="1072"/>
    <s v="Tech"/>
    <s v="SMB"/>
    <s v="Storage"/>
    <s v="043OSR0TX5"/>
    <n v="34.44"/>
    <n v="3"/>
    <n v="0"/>
    <n v="16.186800000000002"/>
    <x v="11"/>
    <n v="18.2531999999999"/>
    <n v="5.4759599999999695"/>
    <x v="6"/>
  </r>
  <r>
    <s v="EMEA"/>
    <s v="EU-EAST"/>
    <s v="Carrefour"/>
    <n v="1048"/>
    <s v="Retail"/>
    <s v="Strategic"/>
    <s v="Marketing Suite - Gold"/>
    <s v="PASA59G1CQ"/>
    <n v="232.55"/>
    <n v="5"/>
    <n v="0"/>
    <n v="9.3019999999999996"/>
    <x v="41"/>
    <n v="223.24799999999999"/>
    <n v="66.974399999999989"/>
    <x v="0"/>
  </r>
  <r>
    <s v="EMEA"/>
    <s v="UKIR"/>
    <s v="China National Petroleum"/>
    <n v="1023"/>
    <s v="Energy"/>
    <s v="SMB"/>
    <s v="ContactMatcher"/>
    <s v="UH6AFJ2JFQ"/>
    <n v="464.29199999999997"/>
    <n v="9"/>
    <n v="0.4"/>
    <n v="-108.3348"/>
    <x v="30"/>
    <n v="572.6268"/>
    <n v="171.78804"/>
    <x v="7"/>
  </r>
  <r>
    <s v="AMER"/>
    <s v="NAMER"/>
    <s v="Allianz"/>
    <n v="1080"/>
    <s v="Finance"/>
    <s v="Strategic"/>
    <s v="SaaS Connector Pack"/>
    <s v="TI3JVXAI9E"/>
    <n v="101.12"/>
    <n v="8"/>
    <n v="0"/>
    <n v="37.414400000000001"/>
    <x v="22"/>
    <n v="63.705599999999997"/>
    <n v="19.11168"/>
    <x v="1"/>
  </r>
  <r>
    <s v="EMEA"/>
    <s v="EU-WEST"/>
    <s v="Prudential Financial"/>
    <n v="1078"/>
    <s v="Finance"/>
    <s v="SMB"/>
    <s v="Site Analytics"/>
    <s v="2ZE2UD08Z6"/>
    <n v="107.976"/>
    <n v="3"/>
    <n v="0.2"/>
    <n v="37.791600000000003"/>
    <x v="40"/>
    <n v="70.184399999999997"/>
    <n v="21.055319999999998"/>
    <x v="2"/>
  </r>
  <r>
    <s v="EMEA"/>
    <s v="UKIR"/>
    <s v="News Corp."/>
    <n v="1071"/>
    <s v="Misc"/>
    <s v="Enterprise"/>
    <s v="OneView"/>
    <s v="3IH83SWP7X"/>
    <n v="58.73"/>
    <n v="7"/>
    <n v="0"/>
    <n v="14.682499999999999"/>
    <x v="23"/>
    <n v="44.047499999999999"/>
    <n v="13.21425"/>
    <x v="3"/>
  </r>
  <r>
    <s v="AMER"/>
    <s v="NAMER"/>
    <s v="Royal Dutch Shell"/>
    <n v="1031"/>
    <s v="Energy"/>
    <s v="Enterprise"/>
    <s v="Storage"/>
    <s v="URQP70SGI6"/>
    <n v="17.05"/>
    <n v="5"/>
    <n v="0"/>
    <n v="8.1839999999999993"/>
    <x v="32"/>
    <n v="8.8659999999999997"/>
    <n v="2.6597999999999997"/>
    <x v="2"/>
  </r>
  <r>
    <s v="AMER"/>
    <s v="NAMER"/>
    <s v="Engie"/>
    <n v="1062"/>
    <s v="Energy"/>
    <s v="SMB"/>
    <s v="ContactMatcher"/>
    <s v="QG6IVIYKTB"/>
    <n v="8.0960000000000001"/>
    <n v="2"/>
    <n v="0.2"/>
    <n v="2.7324000000000002"/>
    <x v="14"/>
    <n v="5.3635999999999999"/>
    <n v="1.6090799999999998"/>
    <x v="2"/>
  </r>
  <r>
    <s v="APJ"/>
    <s v="APAC"/>
    <s v="PepsiCo"/>
    <n v="1073"/>
    <s v="Consumer Products"/>
    <s v="Strategic"/>
    <s v="SaaS Connector Pack"/>
    <s v="MA6H6WV9LX"/>
    <n v="30.36"/>
    <n v="4"/>
    <n v="0"/>
    <n v="13.0548"/>
    <x v="0"/>
    <n v="17.305199999999999"/>
    <n v="5.19156"/>
    <x v="1"/>
  </r>
  <r>
    <s v="EMEA"/>
    <s v="UKIR"/>
    <s v="AmerisourceBergen"/>
    <n v="1007"/>
    <s v="Healthcare"/>
    <s v="SMB"/>
    <s v="SaaS Connector Pack - Gold"/>
    <s v="S6REOSC9L7"/>
    <n v="23.34"/>
    <n v="3"/>
    <n v="0"/>
    <n v="10.969799999999999"/>
    <x v="15"/>
    <n v="12.370200000000001"/>
    <n v="3.7110599999999998"/>
    <x v="0"/>
  </r>
  <r>
    <s v="AMER"/>
    <s v="NAMER"/>
    <s v="Pemex"/>
    <n v="1058"/>
    <s v="Energy"/>
    <s v="SMB"/>
    <s v="Data Smasher"/>
    <s v="DROGE6M7D3"/>
    <n v="119.9"/>
    <n v="2"/>
    <n v="0"/>
    <n v="43.164000000000001"/>
    <x v="6"/>
    <n v="76.736000000000004"/>
    <n v="23.020800000000001"/>
    <x v="2"/>
  </r>
  <r>
    <s v="EMEA"/>
    <s v="UKIR"/>
    <s v="Allianz"/>
    <n v="1080"/>
    <s v="Finance"/>
    <s v="SMB"/>
    <s v="FinanceHub"/>
    <s v="5CO8PICX8D"/>
    <n v="1317.492"/>
    <n v="6"/>
    <n v="0.1"/>
    <n v="292.77600000000001"/>
    <x v="25"/>
    <n v="1024.7159999999999"/>
    <n v="307.41479999999996"/>
    <x v="1"/>
  </r>
  <r>
    <s v="AMER"/>
    <s v="NAMER"/>
    <s v="Aetna"/>
    <n v="1002"/>
    <s v="Healthcare"/>
    <s v="SMB"/>
    <s v="SaaS Connector Pack"/>
    <s v="Z0KHSZJI2D"/>
    <n v="86.26"/>
    <n v="2"/>
    <n v="0"/>
    <n v="29.328399999999998"/>
    <x v="31"/>
    <n v="56.931600000000003"/>
    <n v="17.07948"/>
    <x v="1"/>
  </r>
  <r>
    <s v="AMER"/>
    <s v="LATAM"/>
    <s v="Oracle"/>
    <n v="1072"/>
    <s v="Tech"/>
    <s v="Enterprise"/>
    <s v="SaaS Connector Pack"/>
    <s v="0ZT6Y0YNOK"/>
    <n v="8.5440000000000005"/>
    <n v="4"/>
    <n v="0.2"/>
    <n v="1.9224000000000001"/>
    <x v="22"/>
    <n v="6.6215999999999999"/>
    <n v="1.9864799999999998"/>
    <x v="6"/>
  </r>
  <r>
    <s v="EMEA"/>
    <s v="UKIR"/>
    <s v="Kroger"/>
    <n v="1057"/>
    <s v="Retail"/>
    <s v="SMB"/>
    <s v="Site Analytics"/>
    <s v="9VY7OZYUHQ"/>
    <n v="1214.8499999999999"/>
    <n v="3"/>
    <n v="0"/>
    <n v="352.30650000000003"/>
    <x v="3"/>
    <n v="862.54349999999897"/>
    <n v="258.76304999999968"/>
    <x v="2"/>
  </r>
  <r>
    <s v="AMER"/>
    <s v="NAMER"/>
    <s v="State Farm Insurance Cos."/>
    <n v="1082"/>
    <s v="Finance"/>
    <s v="Strategic"/>
    <s v="Marketing Suite - Gold"/>
    <s v="V8F7CHYVC6"/>
    <n v="67.78"/>
    <n v="2"/>
    <n v="0"/>
    <n v="16.945"/>
    <x v="42"/>
    <n v="50.835000000000001"/>
    <n v="15.250499999999999"/>
    <x v="8"/>
  </r>
  <r>
    <s v="EMEA"/>
    <s v="EU-WEST"/>
    <s v="Target"/>
    <n v="1085"/>
    <s v="Retail"/>
    <s v="Strategic"/>
    <s v="Marketing Suite - Gold"/>
    <s v="QWY39JAWLQ"/>
    <n v="39.9"/>
    <n v="5"/>
    <n v="0"/>
    <n v="10.374000000000001"/>
    <x v="15"/>
    <n v="29.5259999999999"/>
    <n v="8.857799999999969"/>
    <x v="8"/>
  </r>
  <r>
    <s v="EMEA"/>
    <s v="UKIR"/>
    <s v="Goldman Sachs Group"/>
    <n v="1042"/>
    <s v="Finance"/>
    <s v="SMB"/>
    <s v="ContactMatcher"/>
    <s v="ZLC00VUL3K"/>
    <n v="2.6880000000000002"/>
    <n v="1"/>
    <n v="0.2"/>
    <n v="0.84"/>
    <x v="3"/>
    <n v="1.8480000000000001"/>
    <n v="0.5544"/>
    <x v="2"/>
  </r>
  <r>
    <s v="EMEA"/>
    <s v="EU-WEST"/>
    <s v="AT&amp;T"/>
    <n v="1010"/>
    <s v="Communications"/>
    <s v="SMB"/>
    <s v="ContactMatcher"/>
    <s v="IAX64AXRPD"/>
    <n v="28.4"/>
    <n v="4"/>
    <n v="0"/>
    <n v="13.064"/>
    <x v="37"/>
    <n v="15.335999999999901"/>
    <n v="4.6007999999999702"/>
    <x v="1"/>
  </r>
  <r>
    <s v="APJ"/>
    <s v="ANZ"/>
    <s v="General Motors"/>
    <n v="1041"/>
    <s v="Manufacturing"/>
    <s v="Enterprise"/>
    <s v="Site Analytics"/>
    <s v="C5S99QJ5VC"/>
    <n v="1001.5839999999999"/>
    <n v="2"/>
    <n v="0.2"/>
    <n v="125.19799999999999"/>
    <x v="10"/>
    <n v="876.38599999999997"/>
    <n v="262.91579999999999"/>
    <x v="1"/>
  </r>
  <r>
    <s v="AMER"/>
    <s v="LATAM"/>
    <s v="China National Petroleum"/>
    <n v="1023"/>
    <s v="Energy"/>
    <s v="Strategic"/>
    <s v="Site Analytics"/>
    <s v="G1S4613L2J"/>
    <n v="105.584"/>
    <n v="2"/>
    <n v="0.2"/>
    <n v="9.2385999999999999"/>
    <x v="2"/>
    <n v="96.345399999999998"/>
    <n v="28.903619999999997"/>
    <x v="7"/>
  </r>
  <r>
    <s v="AMER"/>
    <s v="NAMER"/>
    <s v="PepsiCo"/>
    <n v="1073"/>
    <s v="Consumer Products"/>
    <s v="Strategic"/>
    <s v="Marketing Suite"/>
    <s v="DSHSMCV27D"/>
    <n v="1367.84"/>
    <n v="8"/>
    <n v="0"/>
    <n v="259.88959999999997"/>
    <x v="39"/>
    <n v="1107.9503999999999"/>
    <n v="332.38511999999997"/>
    <x v="1"/>
  </r>
  <r>
    <s v="AMER"/>
    <s v="LATAM"/>
    <s v="Airbus"/>
    <n v="1030"/>
    <s v="Manufacturing"/>
    <s v="SMB"/>
    <s v="FinanceHub"/>
    <s v="30TL7K7PH4"/>
    <n v="301.95999999999998"/>
    <n v="2"/>
    <n v="0"/>
    <n v="33.215600000000002"/>
    <x v="0"/>
    <n v="268.74439999999998"/>
    <n v="80.623319999999993"/>
    <x v="2"/>
  </r>
  <r>
    <s v="AMER"/>
    <s v="NAMER"/>
    <s v="Aetna"/>
    <n v="1002"/>
    <s v="Healthcare"/>
    <s v="SMB"/>
    <s v="FinanceHub"/>
    <s v="TNIAWRU4XZ"/>
    <n v="170.352"/>
    <n v="3"/>
    <n v="0.2"/>
    <n v="-17.0352"/>
    <x v="38"/>
    <n v="187.38720000000001"/>
    <n v="56.216160000000002"/>
    <x v="1"/>
  </r>
  <r>
    <s v="AMER"/>
    <s v="LATAM"/>
    <s v="ConocoPhillips"/>
    <n v="1024"/>
    <s v="Energy"/>
    <s v="SMB"/>
    <s v="ChatBot Plugin"/>
    <s v="UI31YATZHV"/>
    <n v="3.9"/>
    <n v="2"/>
    <n v="0"/>
    <n v="1.5209999999999999"/>
    <x v="7"/>
    <n v="2.379"/>
    <n v="0.7137"/>
    <x v="2"/>
  </r>
  <r>
    <s v="AMER"/>
    <s v="LATAM"/>
    <s v="Intel"/>
    <n v="1051"/>
    <s v="Tech"/>
    <s v="Strategic"/>
    <s v="FinanceHub"/>
    <s v="PH6WJM4ZHQ"/>
    <n v="3504.9"/>
    <n v="5"/>
    <n v="0"/>
    <n v="700.98"/>
    <x v="35"/>
    <n v="2803.92"/>
    <n v="841.17600000000004"/>
    <x v="1"/>
  </r>
  <r>
    <s v="EMEA"/>
    <s v="EU-EAST"/>
    <s v="Fannie Mae"/>
    <n v="1035"/>
    <s v="Finance"/>
    <s v="Strategic"/>
    <s v="ChatBot Plugin"/>
    <s v="1DUAIT17GF"/>
    <n v="3.4079999999999999"/>
    <n v="1"/>
    <n v="0.2"/>
    <n v="0.89459999999999995"/>
    <x v="29"/>
    <n v="2.5133999999999999"/>
    <n v="0.75401999999999991"/>
    <x v="3"/>
  </r>
  <r>
    <s v="APJ"/>
    <s v="JAPN"/>
    <s v="Procter &amp; Gamble"/>
    <n v="1077"/>
    <s v="Consumer Products"/>
    <s v="SMB"/>
    <s v="ContactMatcher"/>
    <s v="8QFM07PY2V"/>
    <n v="2.0720000000000001"/>
    <n v="2"/>
    <n v="0.8"/>
    <n v="-3.5224000000000002"/>
    <x v="13"/>
    <n v="5.5944000000000003"/>
    <n v="1.67832"/>
    <x v="1"/>
  </r>
  <r>
    <s v="AMER"/>
    <s v="NAMER"/>
    <s v="Morgan Stanley"/>
    <n v="1068"/>
    <s v="Finance"/>
    <s v="SMB"/>
    <s v="ContactMatcher"/>
    <s v="DC84XWOLHQ"/>
    <n v="53.247999999999998"/>
    <n v="2"/>
    <n v="0.2"/>
    <n v="19.968"/>
    <x v="0"/>
    <n v="33.28"/>
    <n v="9.984"/>
    <x v="2"/>
  </r>
  <r>
    <s v="EMEA"/>
    <s v="UKIR"/>
    <s v="Nestle"/>
    <n v="1089"/>
    <s v="Consumer Products"/>
    <s v="Strategic"/>
    <s v="ContactMatcher"/>
    <s v="4Y0YF68UW5"/>
    <n v="4.992"/>
    <n v="3"/>
    <n v="0.2"/>
    <n v="1.6848000000000001"/>
    <x v="5"/>
    <n v="3.3071999999999999"/>
    <n v="0.99215999999999993"/>
    <x v="2"/>
  </r>
  <r>
    <s v="AMER"/>
    <s v="NAMER"/>
    <s v="Philip Morris International"/>
    <n v="1075"/>
    <s v="Consumer Products"/>
    <s v="Strategic"/>
    <s v="SaaS Connector Pack"/>
    <s v="50IRWC2DTN"/>
    <n v="37.68"/>
    <n v="2"/>
    <n v="0"/>
    <n v="15.8256"/>
    <x v="19"/>
    <n v="21.854399999999998"/>
    <n v="6.5563199999999995"/>
    <x v="1"/>
  </r>
  <r>
    <s v="EMEA"/>
    <s v="NOR"/>
    <s v="Ford Motor"/>
    <n v="1009"/>
    <s v="Manufacturing"/>
    <s v="Strategic"/>
    <s v="Support"/>
    <s v="YSLW216769"/>
    <n v="45.36"/>
    <n v="7"/>
    <n v="0"/>
    <n v="21.7728"/>
    <x v="15"/>
    <n v="23.587199999999999"/>
    <n v="7.0761599999999998"/>
    <x v="1"/>
  </r>
  <r>
    <s v="EMEA"/>
    <s v="NOR"/>
    <s v="Bank of America Corp."/>
    <n v="1011"/>
    <s v="Finance"/>
    <s v="SMB"/>
    <s v="Marketing Suite - Gold"/>
    <s v="QE0TCS7BXM"/>
    <n v="40.29"/>
    <n v="3"/>
    <n v="0"/>
    <n v="10.0725"/>
    <x v="15"/>
    <n v="30.217500000000001"/>
    <n v="9.0652500000000007"/>
    <x v="6"/>
  </r>
  <r>
    <s v="EMEA"/>
    <s v="EU-WEST"/>
    <s v="Exxon Mobil"/>
    <n v="1034"/>
    <s v="Energy"/>
    <s v="SMB"/>
    <s v="Marketing Suite - Gold"/>
    <s v="G0Q2VQ6MJB"/>
    <n v="1801.6320000000001"/>
    <n v="6"/>
    <n v="0.2"/>
    <n v="-337.80599999999998"/>
    <x v="2"/>
    <n v="2139.4380000000001"/>
    <n v="641.83140000000003"/>
    <x v="2"/>
  </r>
  <r>
    <s v="EMEA"/>
    <s v="EU-WEST"/>
    <s v="Philip Morris International"/>
    <n v="1075"/>
    <s v="Consumer Products"/>
    <s v="Enterprise"/>
    <s v="Site Analytics"/>
    <s v="MI0ZQ2SSH7"/>
    <n v="748.75199999999995"/>
    <n v="8"/>
    <n v="0.4"/>
    <n v="-162.2296"/>
    <x v="6"/>
    <n v="910.98159999999996"/>
    <n v="273.29447999999996"/>
    <x v="1"/>
  </r>
  <r>
    <s v="APJ"/>
    <s v="IND"/>
    <s v="Volkswagen"/>
    <n v="1046"/>
    <s v="Manufacturing"/>
    <s v="SMB"/>
    <s v="Data Smasher"/>
    <s v="ESP6HWMY4T"/>
    <n v="199.96"/>
    <n v="4"/>
    <n v="0"/>
    <n v="15.9968"/>
    <x v="11"/>
    <n v="183.9632"/>
    <n v="55.188960000000002"/>
    <x v="0"/>
  </r>
  <r>
    <s v="APJ"/>
    <s v="JAPN"/>
    <s v="Prudential Financial"/>
    <n v="1078"/>
    <s v="Finance"/>
    <s v="SMB"/>
    <s v="Data Smasher"/>
    <s v="YUXQUHDU2X"/>
    <n v="167.952"/>
    <n v="6"/>
    <n v="0.2"/>
    <n v="-27.292200000000001"/>
    <x v="23"/>
    <n v="195.24420000000001"/>
    <n v="58.573259999999998"/>
    <x v="2"/>
  </r>
  <r>
    <s v="AMER"/>
    <s v="NAMER"/>
    <s v="Lowes"/>
    <n v="1060"/>
    <s v="Retail"/>
    <s v="SMB"/>
    <s v="SaaS Connector Pack - Gold"/>
    <s v="3PZNMJSV8L"/>
    <n v="23.16"/>
    <n v="2"/>
    <n v="0"/>
    <n v="11.58"/>
    <x v="24"/>
    <n v="11.58"/>
    <n v="3.4739999999999998"/>
    <x v="2"/>
  </r>
  <r>
    <s v="AMER"/>
    <s v="LATAM"/>
    <s v="Bosch"/>
    <n v="1076"/>
    <s v="Tech"/>
    <s v="Strategic"/>
    <s v="SaaS Connector Pack"/>
    <s v="J20UASTCMX"/>
    <n v="397.6"/>
    <n v="5"/>
    <n v="0"/>
    <n v="43.735999999999997"/>
    <x v="7"/>
    <n v="353.86399999999998"/>
    <n v="106.15919999999998"/>
    <x v="2"/>
  </r>
  <r>
    <s v="AMER"/>
    <s v="NAMER"/>
    <s v="FedEx"/>
    <n v="1036"/>
    <s v="Transportation"/>
    <s v="SMB"/>
    <s v="SaaS Connector Pack - Gold"/>
    <s v="8FC10FJHIQ"/>
    <n v="158.13"/>
    <n v="3"/>
    <n v="0"/>
    <n v="77.483699999999999"/>
    <x v="8"/>
    <n v="80.646299999999997"/>
    <n v="24.19389"/>
    <x v="3"/>
  </r>
  <r>
    <s v="APJ"/>
    <s v="JAPN"/>
    <s v="Chevron"/>
    <n v="1017"/>
    <s v="Energy"/>
    <s v="SMB"/>
    <s v="Support"/>
    <s v="JUYONLGQIF"/>
    <n v="3930.0720000000001"/>
    <n v="3"/>
    <n v="0.2"/>
    <n v="-786.01440000000002"/>
    <x v="17"/>
    <n v="4716.0864000000001"/>
    <n v="1414.82592"/>
    <x v="0"/>
  </r>
  <r>
    <s v="AMER"/>
    <s v="NAMER"/>
    <s v="Coca-Cola"/>
    <n v="1021"/>
    <s v="Consumer Products"/>
    <s v="SMB"/>
    <s v="SaaS Connector Pack"/>
    <s v="RJS2JW602N"/>
    <n v="104.23"/>
    <n v="7"/>
    <n v="0"/>
    <n v="28.142099999999999"/>
    <x v="37"/>
    <n v="76.087900000000005"/>
    <n v="22.826370000000001"/>
    <x v="0"/>
  </r>
  <r>
    <s v="EMEA"/>
    <s v="UKIR"/>
    <s v="Sysco"/>
    <n v="1084"/>
    <s v="Consumer Products"/>
    <s v="SMB"/>
    <s v="ChatBot Plugin"/>
    <s v="I9LIIQY4NZ"/>
    <n v="9.26"/>
    <n v="2"/>
    <n v="0"/>
    <n v="3.0558000000000001"/>
    <x v="11"/>
    <n v="6.2042000000000002"/>
    <n v="1.8612599999999999"/>
    <x v="0"/>
  </r>
  <r>
    <s v="APJ"/>
    <s v="APAC"/>
    <s v="Bank of America Corp."/>
    <n v="1011"/>
    <s v="Finance"/>
    <s v="Strategic"/>
    <s v="Marketing Suite - Gold"/>
    <s v="SV5EGQBG8T"/>
    <n v="465.18"/>
    <n v="3"/>
    <n v="0"/>
    <n v="120.9468"/>
    <x v="26"/>
    <n v="344.23320000000001"/>
    <n v="103.26996"/>
    <x v="6"/>
  </r>
  <r>
    <s v="EMEA"/>
    <s v="UKIR"/>
    <s v="Allianz"/>
    <n v="1080"/>
    <s v="Finance"/>
    <s v="SMB"/>
    <s v="Marketing Suite - Gold"/>
    <s v="R777P7TBGJ"/>
    <n v="36.630000000000003"/>
    <n v="3"/>
    <n v="0"/>
    <n v="9.8901000000000003"/>
    <x v="33"/>
    <n v="26.739899999999999"/>
    <n v="8.0219699999999996"/>
    <x v="1"/>
  </r>
  <r>
    <s v="AMER"/>
    <s v="NAMER"/>
    <s v="Comcast"/>
    <n v="1022"/>
    <s v="Communications"/>
    <s v="SMB"/>
    <s v="Marketing Suite - Gold"/>
    <s v="48E7DEC7V0"/>
    <n v="51.45"/>
    <n v="3"/>
    <n v="0"/>
    <n v="13.891500000000001"/>
    <x v="21"/>
    <n v="37.558500000000002"/>
    <n v="11.26755"/>
    <x v="1"/>
  </r>
  <r>
    <s v="AMER"/>
    <s v="LATAM"/>
    <s v="Tyson Foods"/>
    <n v="1088"/>
    <s v="Consumer Products"/>
    <s v="SMB"/>
    <s v="SaaS Connector Pack - Gold"/>
    <s v="1Q25KALJPZ"/>
    <n v="17.48"/>
    <n v="2"/>
    <n v="0"/>
    <n v="8.2156000000000002"/>
    <x v="15"/>
    <n v="9.2644000000000002"/>
    <n v="2.7793199999999998"/>
    <x v="1"/>
  </r>
  <r>
    <s v="AMER"/>
    <s v="NAMER"/>
    <s v="Chevron"/>
    <n v="1017"/>
    <s v="Energy"/>
    <s v="Strategic"/>
    <s v="Support"/>
    <s v="5H5KTJ0CFC"/>
    <n v="79.14"/>
    <n v="3"/>
    <n v="0"/>
    <n v="36.404400000000003"/>
    <x v="4"/>
    <n v="42.735599999999998"/>
    <n v="12.820679999999999"/>
    <x v="0"/>
  </r>
  <r>
    <s v="EMEA"/>
    <s v="UKIR"/>
    <s v="Pemex"/>
    <n v="1058"/>
    <s v="Energy"/>
    <s v="Strategic"/>
    <s v="ChatBot Plugin"/>
    <s v="OFUMKH2W2C"/>
    <n v="8.4"/>
    <n v="5"/>
    <n v="0"/>
    <n v="4.2"/>
    <x v="27"/>
    <n v="4.2"/>
    <n v="1.26"/>
    <x v="2"/>
  </r>
  <r>
    <s v="AMER"/>
    <s v="LATAM"/>
    <s v="CVS Health"/>
    <n v="1026"/>
    <s v="Retail"/>
    <s v="SMB"/>
    <s v="FinanceHub"/>
    <s v="FG9CIHK4KK"/>
    <n v="498.26"/>
    <n v="7"/>
    <n v="0"/>
    <n v="134.53020000000001"/>
    <x v="15"/>
    <n v="363.72979999999899"/>
    <n v="109.1189399999997"/>
    <x v="2"/>
  </r>
  <r>
    <s v="AMER"/>
    <s v="LATAM"/>
    <s v="FedEx"/>
    <n v="1036"/>
    <s v="Transportation"/>
    <s v="Enterprise"/>
    <s v="Marketing Suite"/>
    <s v="M1FYMACFUP"/>
    <n v="212.94"/>
    <n v="3"/>
    <n v="0"/>
    <n v="57.4938"/>
    <x v="3"/>
    <n v="155.4462"/>
    <n v="46.633859999999999"/>
    <x v="3"/>
  </r>
  <r>
    <s v="EMEA"/>
    <s v="EU-WEST"/>
    <s v="Mitsubishi"/>
    <n v="1050"/>
    <s v="Manufacturing"/>
    <s v="Enterprise"/>
    <s v="OneView"/>
    <s v="KCX8PPQXT2"/>
    <n v="706.86"/>
    <n v="7"/>
    <n v="0"/>
    <n v="197.92080000000001"/>
    <x v="24"/>
    <n v="508.93920000000003"/>
    <n v="152.68176"/>
    <x v="2"/>
  </r>
  <r>
    <s v="AMER"/>
    <s v="NAMER"/>
    <s v="ConocoPhillips"/>
    <n v="1024"/>
    <s v="Energy"/>
    <s v="SMB"/>
    <s v="Support"/>
    <s v="E6RQVF1ZTI"/>
    <n v="166.44"/>
    <n v="3"/>
    <n v="0"/>
    <n v="79.891199999999998"/>
    <x v="15"/>
    <n v="86.5488"/>
    <n v="25.964639999999999"/>
    <x v="2"/>
  </r>
  <r>
    <s v="EMEA"/>
    <s v="UKIR"/>
    <s v="Morgan Stanley"/>
    <n v="1068"/>
    <s v="Finance"/>
    <s v="SMB"/>
    <s v="ContactMatcher"/>
    <s v="C0607XZO60"/>
    <n v="36.56"/>
    <n v="5"/>
    <n v="0.2"/>
    <n v="12.795999999999999"/>
    <x v="1"/>
    <n v="23.763999999999999"/>
    <n v="7.1292"/>
    <x v="2"/>
  </r>
  <r>
    <s v="AMER"/>
    <s v="NAMER"/>
    <s v="Prudential Financial"/>
    <n v="1078"/>
    <s v="Finance"/>
    <s v="Enterprise"/>
    <s v="Support"/>
    <s v="N4M85T8H7W"/>
    <n v="81.98"/>
    <n v="2"/>
    <n v="0"/>
    <n v="40.170200000000001"/>
    <x v="7"/>
    <n v="41.809800000000003"/>
    <n v="12.54294"/>
    <x v="2"/>
  </r>
  <r>
    <s v="AMER"/>
    <s v="NAMER"/>
    <s v="Chevron"/>
    <n v="1017"/>
    <s v="Energy"/>
    <s v="SMB"/>
    <s v="ContactMatcher"/>
    <s v="IDNI9O23SZ"/>
    <n v="14.624000000000001"/>
    <n v="2"/>
    <n v="0.2"/>
    <n v="5.1184000000000003"/>
    <x v="42"/>
    <n v="9.5055999999999994"/>
    <n v="2.8516799999999995"/>
    <x v="0"/>
  </r>
  <r>
    <s v="EMEA"/>
    <s v="MEA"/>
    <s v="Target"/>
    <n v="1085"/>
    <s v="Retail"/>
    <s v="Strategic"/>
    <s v="FinanceHub"/>
    <s v="DPKR2R8Q4N"/>
    <n v="605.34"/>
    <n v="6"/>
    <n v="0"/>
    <n v="145.2816"/>
    <x v="18"/>
    <n v="460.05840000000001"/>
    <n v="138.01751999999999"/>
    <x v="8"/>
  </r>
  <r>
    <s v="AMER"/>
    <s v="NAMER"/>
    <s v="Sprint Nextel"/>
    <n v="1081"/>
    <s v="Communications"/>
    <s v="SMB"/>
    <s v="ContactMatcher"/>
    <s v="H9ENCYRNBN"/>
    <n v="210.00800000000001"/>
    <n v="1"/>
    <n v="0.2"/>
    <n v="2.6251000000000002"/>
    <x v="43"/>
    <n v="207.38290000000001"/>
    <n v="62.214869999999998"/>
    <x v="1"/>
  </r>
  <r>
    <s v="APJ"/>
    <s v="IND"/>
    <s v="Berkshire Hathaway"/>
    <n v="1012"/>
    <s v="Finance"/>
    <s v="Strategic"/>
    <s v="OneView"/>
    <s v="A61KPJL4G4"/>
    <n v="54.96"/>
    <n v="3"/>
    <n v="0"/>
    <n v="15.9384"/>
    <x v="0"/>
    <n v="39.021599999999999"/>
    <n v="11.706479999999999"/>
    <x v="1"/>
  </r>
  <r>
    <s v="APJ"/>
    <s v="APAC"/>
    <s v="Verizon Communications"/>
    <n v="1094"/>
    <s v="Communications"/>
    <s v="SMB"/>
    <s v="SaaS Connector Pack"/>
    <s v="0PE87NFEZ8"/>
    <n v="164.22"/>
    <n v="3"/>
    <n v="0"/>
    <n v="50.908200000000001"/>
    <x v="30"/>
    <n v="113.31180000000001"/>
    <n v="33.993540000000003"/>
    <x v="0"/>
  </r>
  <r>
    <s v="AMER"/>
    <s v="NAMER"/>
    <s v="PepsiCo"/>
    <n v="1073"/>
    <s v="Consumer Products"/>
    <s v="SMB"/>
    <s v="Marketing Suite - Gold"/>
    <s v="798K25AJHG"/>
    <n v="332.94"/>
    <n v="3"/>
    <n v="0"/>
    <n v="6.6588000000000003"/>
    <x v="21"/>
    <n v="326.28120000000001"/>
    <n v="97.884360000000001"/>
    <x v="1"/>
  </r>
  <r>
    <s v="AMER"/>
    <s v="NAMER"/>
    <s v="Lukoil"/>
    <n v="1044"/>
    <s v="Energy"/>
    <s v="Strategic"/>
    <s v="Support"/>
    <s v="1PAIZLQMCJ"/>
    <n v="13.68"/>
    <n v="2"/>
    <n v="0"/>
    <n v="3.6936"/>
    <x v="21"/>
    <n v="9.9863999999999997"/>
    <n v="2.9959199999999999"/>
    <x v="0"/>
  </r>
  <r>
    <s v="APJ"/>
    <s v="JAPN"/>
    <s v="BNP Paribas"/>
    <n v="1065"/>
    <s v="Finance"/>
    <s v="Strategic"/>
    <s v="ContactMatcher"/>
    <s v="C8WAEUHKIU"/>
    <n v="3.3180000000000001"/>
    <n v="3"/>
    <n v="0.8"/>
    <n v="-5.6406000000000001"/>
    <x v="43"/>
    <n v="8.9586000000000006"/>
    <n v="2.6875800000000001"/>
    <x v="3"/>
  </r>
  <r>
    <s v="EMEA"/>
    <s v="EU-WEST"/>
    <s v="Walt Disney"/>
    <n v="1097"/>
    <s v="Communications"/>
    <s v="Enterprise"/>
    <s v="ContactMatcher"/>
    <s v="VFM55KUTTC"/>
    <n v="10.44"/>
    <n v="1"/>
    <n v="0"/>
    <n v="4.8023999999999996"/>
    <x v="16"/>
    <n v="5.6375999999999999"/>
    <n v="1.6912799999999999"/>
    <x v="3"/>
  </r>
  <r>
    <s v="AMER"/>
    <s v="NAMER"/>
    <s v="Enel"/>
    <n v="1013"/>
    <s v="Energy"/>
    <s v="Strategic"/>
    <s v="ContactMatcher"/>
    <s v="EAB6GD5PYP"/>
    <n v="136.464"/>
    <n v="2"/>
    <n v="0.2"/>
    <n v="15.3522"/>
    <x v="28"/>
    <n v="121.1118"/>
    <n v="36.333539999999999"/>
    <x v="0"/>
  </r>
  <r>
    <s v="APJ"/>
    <s v="ANZ"/>
    <s v="Oracle"/>
    <n v="1072"/>
    <s v="Tech"/>
    <s v="SMB"/>
    <s v="OneView"/>
    <s v="UGARYH5Y8Z"/>
    <n v="20.768000000000001"/>
    <n v="8"/>
    <n v="0.8"/>
    <n v="-52.958399999999997"/>
    <x v="33"/>
    <n v="73.726399999999998"/>
    <n v="22.117919999999998"/>
    <x v="6"/>
  </r>
  <r>
    <s v="AMER"/>
    <s v="NAMER"/>
    <s v="Ford Motor"/>
    <n v="1009"/>
    <s v="Manufacturing"/>
    <s v="SMB"/>
    <s v="Data Smasher"/>
    <s v="HOFNRRTNOT"/>
    <n v="43.5"/>
    <n v="3"/>
    <n v="0"/>
    <n v="10.875"/>
    <x v="23"/>
    <n v="32.625"/>
    <n v="9.7874999999999996"/>
    <x v="1"/>
  </r>
  <r>
    <s v="EMEA"/>
    <s v="EU-WEST"/>
    <s v="Philip Morris International"/>
    <n v="1075"/>
    <s v="Consumer Products"/>
    <s v="Strategic"/>
    <s v="Storage"/>
    <s v="RXYUGY8X5B"/>
    <n v="12.576000000000001"/>
    <n v="4"/>
    <n v="0.2"/>
    <n v="4.0872000000000002"/>
    <x v="19"/>
    <n v="8.4887999999999995"/>
    <n v="2.5466399999999996"/>
    <x v="1"/>
  </r>
  <r>
    <s v="EMEA"/>
    <s v="NOR"/>
    <s v="Chevron"/>
    <n v="1017"/>
    <s v="Energy"/>
    <s v="SMB"/>
    <s v="Data Smasher"/>
    <s v="4GBQAOXRPX"/>
    <n v="249.95"/>
    <n v="5"/>
    <n v="0"/>
    <n v="19.995999999999999"/>
    <x v="5"/>
    <n v="229.95399999999901"/>
    <n v="68.986199999999698"/>
    <x v="0"/>
  </r>
  <r>
    <s v="EMEA"/>
    <s v="EU-WEST"/>
    <s v="J.P. Morgan Chase &amp; Co."/>
    <n v="1054"/>
    <s v="Finance"/>
    <s v="SMB"/>
    <s v="OneView"/>
    <s v="6QOS9AV5E1"/>
    <n v="182.91"/>
    <n v="3"/>
    <n v="0"/>
    <n v="53.043900000000001"/>
    <x v="2"/>
    <n v="129.86609999999999"/>
    <n v="38.959829999999997"/>
    <x v="5"/>
  </r>
  <r>
    <s v="AMER"/>
    <s v="NAMER"/>
    <s v="Ford Motor"/>
    <n v="1009"/>
    <s v="Manufacturing"/>
    <s v="Enterprise"/>
    <s v="ContactMatcher"/>
    <s v="YQG5VI1SB8"/>
    <n v="107.648"/>
    <n v="2"/>
    <n v="0.2"/>
    <n v="33.64"/>
    <x v="34"/>
    <n v="74.007999999999996"/>
    <n v="22.202399999999997"/>
    <x v="1"/>
  </r>
  <r>
    <s v="EMEA"/>
    <s v="EU-WEST"/>
    <s v="Verizon Communications"/>
    <n v="1094"/>
    <s v="Communications"/>
    <s v="Strategic"/>
    <s v="FinanceHub"/>
    <s v="QS6G48M4M7"/>
    <n v="99.372"/>
    <n v="2"/>
    <n v="0.3"/>
    <n v="-7.0979999999999999"/>
    <x v="29"/>
    <n v="106.47"/>
    <n v="31.940999999999999"/>
    <x v="0"/>
  </r>
  <r>
    <s v="APJ"/>
    <s v="APAC"/>
    <s v="Aetna"/>
    <n v="1002"/>
    <s v="Healthcare"/>
    <s v="SMB"/>
    <s v="Support"/>
    <s v="MEK9ELKY4T"/>
    <n v="10.56"/>
    <n v="2"/>
    <n v="0"/>
    <n v="4.7519999999999998"/>
    <x v="28"/>
    <n v="5.8079999999999998"/>
    <n v="1.7423999999999999"/>
    <x v="1"/>
  </r>
  <r>
    <s v="AMER"/>
    <s v="NAMER"/>
    <s v="Goldman Sachs Group"/>
    <n v="1042"/>
    <s v="Finance"/>
    <s v="SMB"/>
    <s v="Support"/>
    <s v="K9RQK887JC"/>
    <n v="38.880000000000003"/>
    <n v="6"/>
    <n v="0"/>
    <n v="18.662400000000002"/>
    <x v="44"/>
    <n v="20.217600000000001"/>
    <n v="6.0652800000000004"/>
    <x v="2"/>
  </r>
  <r>
    <s v="AMER"/>
    <s v="NAMER"/>
    <s v="Prudential Financial"/>
    <n v="1078"/>
    <s v="Finance"/>
    <s v="SMB"/>
    <s v="Support"/>
    <s v="TK6OQVD6H8"/>
    <n v="35.200000000000003"/>
    <n v="5"/>
    <n v="0"/>
    <n v="16.544"/>
    <x v="13"/>
    <n v="18.655999999999999"/>
    <n v="5.5967999999999991"/>
    <x v="2"/>
  </r>
  <r>
    <s v="EMEA"/>
    <s v="EU-WEST"/>
    <s v="Glencore"/>
    <n v="1083"/>
    <s v="Misc"/>
    <s v="Enterprise"/>
    <s v="Support"/>
    <s v="UV9I1ANUXL"/>
    <n v="45.527999999999999"/>
    <n v="3"/>
    <n v="0.2"/>
    <n v="15.934799999999999"/>
    <x v="13"/>
    <n v="29.5932"/>
    <n v="8.8779599999999999"/>
    <x v="1"/>
  </r>
  <r>
    <s v="APJ"/>
    <s v="JAPN"/>
    <s v="State Farm Insurance Cos."/>
    <n v="1082"/>
    <s v="Finance"/>
    <s v="Enterprise"/>
    <s v="Site Analytics"/>
    <s v="HLFYLNGGKQ"/>
    <n v="196.77600000000001"/>
    <n v="3"/>
    <n v="0.2"/>
    <n v="14.7582"/>
    <x v="30"/>
    <n v="182.01779999999999"/>
    <n v="54.605339999999998"/>
    <x v="8"/>
  </r>
  <r>
    <s v="AMER"/>
    <s v="NAMER"/>
    <s v="HSBC Holdings"/>
    <n v="1070"/>
    <s v="Finance"/>
    <s v="Strategic"/>
    <s v="Support"/>
    <s v="A2GSN668Q4"/>
    <n v="11.76"/>
    <n v="2"/>
    <n v="0"/>
    <n v="5.7624000000000004"/>
    <x v="13"/>
    <n v="5.9975999999999896"/>
    <n v="1.7992799999999969"/>
    <x v="0"/>
  </r>
  <r>
    <s v="EMEA"/>
    <s v="UKIR"/>
    <s v="Sprint Nextel"/>
    <n v="1081"/>
    <s v="Communications"/>
    <s v="Enterprise"/>
    <s v="Big Ol Database"/>
    <s v="FTQWSDMWP1"/>
    <n v="52.44"/>
    <n v="4"/>
    <n v="0"/>
    <n v="24.122399999999999"/>
    <x v="23"/>
    <n v="28.317599999999999"/>
    <n v="8.4952799999999993"/>
    <x v="1"/>
  </r>
  <r>
    <s v="AMER"/>
    <s v="NAMER"/>
    <s v="Tyson Foods"/>
    <n v="1088"/>
    <s v="Consumer Products"/>
    <s v="SMB"/>
    <s v="SaaS Connector Pack"/>
    <s v="RK3K9Y6OQE"/>
    <n v="32.36"/>
    <n v="4"/>
    <n v="0"/>
    <n v="11.6496"/>
    <x v="15"/>
    <n v="20.7104"/>
    <n v="6.21312"/>
    <x v="1"/>
  </r>
  <r>
    <s v="AMER"/>
    <s v="NAMER"/>
    <s v="Exxon Mobil"/>
    <n v="1034"/>
    <s v="Energy"/>
    <s v="Strategic"/>
    <s v="SaaS Connector Pack"/>
    <s v="RBWXI19WCQ"/>
    <n v="27.92"/>
    <n v="4"/>
    <n v="0"/>
    <n v="8.0968"/>
    <x v="44"/>
    <n v="19.8232"/>
    <n v="5.9469599999999998"/>
    <x v="2"/>
  </r>
  <r>
    <s v="EMEA"/>
    <s v="EU-WEST"/>
    <s v="Nissan Motor"/>
    <n v="1098"/>
    <s v="Transportation"/>
    <s v="Enterprise"/>
    <s v="ContactMatcher"/>
    <s v="UX61XWPMOT"/>
    <n v="3.7440000000000002"/>
    <n v="4"/>
    <n v="0.7"/>
    <n v="-2.6208"/>
    <x v="0"/>
    <n v="6.3647999999999998"/>
    <n v="1.9094399999999998"/>
    <x v="2"/>
  </r>
  <r>
    <s v="EMEA"/>
    <s v="MEA"/>
    <s v="Philip Morris International"/>
    <n v="1075"/>
    <s v="Consumer Products"/>
    <s v="SMB"/>
    <s v="FinanceHub"/>
    <s v="6MIT3WMKML"/>
    <n v="715.2"/>
    <n v="3"/>
    <n v="0"/>
    <n v="178.8"/>
    <x v="6"/>
    <n v="536.4"/>
    <n v="160.91999999999999"/>
    <x v="1"/>
  </r>
  <r>
    <s v="EMEA"/>
    <s v="MEA"/>
    <s v="Merck"/>
    <n v="1064"/>
    <s v="Healthcare"/>
    <s v="Strategic"/>
    <s v="Data Smasher"/>
    <s v="C4CCAZ1MTG"/>
    <n v="159.80000000000001"/>
    <n v="4"/>
    <n v="0"/>
    <n v="70.311999999999998"/>
    <x v="22"/>
    <n v="89.488"/>
    <n v="26.846399999999999"/>
    <x v="6"/>
  </r>
  <r>
    <s v="APJ"/>
    <s v="JAPN"/>
    <s v="Nestle"/>
    <n v="1089"/>
    <s v="Consumer Products"/>
    <s v="Enterprise"/>
    <s v="FinanceHub"/>
    <s v="MLHKRF8JM4"/>
    <n v="340.11599999999999"/>
    <n v="6"/>
    <n v="0.3"/>
    <n v="-9.7175999999999991"/>
    <x v="30"/>
    <n v="349.83359999999999"/>
    <n v="104.95008"/>
    <x v="2"/>
  </r>
  <r>
    <s v="EMEA"/>
    <s v="EU-WEST"/>
    <s v="Pfizer"/>
    <n v="1074"/>
    <s v="Healthcare"/>
    <s v="SMB"/>
    <s v="Support"/>
    <s v="PMB47A2NOJ"/>
    <n v="105.52"/>
    <n v="4"/>
    <n v="0"/>
    <n v="48.539200000000001"/>
    <x v="20"/>
    <n v="56.980799999999903"/>
    <n v="17.094239999999971"/>
    <x v="5"/>
  </r>
  <r>
    <s v="EMEA"/>
    <s v="EU"/>
    <s v="Bank of America Corp."/>
    <n v="1011"/>
    <s v="Finance"/>
    <s v="SMB"/>
    <s v="Data Smasher"/>
    <s v="KCI0VRU0OZ"/>
    <n v="13.48"/>
    <n v="1"/>
    <n v="0"/>
    <n v="1.8872"/>
    <x v="15"/>
    <n v="11.5928"/>
    <n v="3.47784"/>
    <x v="6"/>
  </r>
  <r>
    <s v="AMER"/>
    <s v="LATAM"/>
    <s v="Coca-Cola"/>
    <n v="1021"/>
    <s v="Consumer Products"/>
    <s v="SMB"/>
    <s v="Marketing Suite - Gold"/>
    <s v="GBFI4AVMLI"/>
    <n v="85.52"/>
    <n v="2"/>
    <n v="0"/>
    <n v="22.235199999999999"/>
    <x v="13"/>
    <n v="63.284799999999997"/>
    <n v="18.985439999999997"/>
    <x v="0"/>
  </r>
  <r>
    <s v="EMEA"/>
    <s v="EU-WEST"/>
    <s v="AT&amp;T"/>
    <n v="1010"/>
    <s v="Communications"/>
    <s v="Strategic"/>
    <s v="SaaS Connector Pack"/>
    <s v="A2SWRD52HB"/>
    <n v="6.16"/>
    <n v="2"/>
    <n v="0"/>
    <n v="2.9567999999999999"/>
    <x v="11"/>
    <n v="3.2031999999999998"/>
    <n v="0.96095999999999993"/>
    <x v="1"/>
  </r>
  <r>
    <s v="AMER"/>
    <s v="NAMER"/>
    <s v="Pemex"/>
    <n v="1058"/>
    <s v="Energy"/>
    <s v="Strategic"/>
    <s v="Marketing Suite - Gold"/>
    <s v="6R3YCC5A13"/>
    <n v="15.84"/>
    <n v="3"/>
    <n v="0"/>
    <n v="0"/>
    <x v="34"/>
    <n v="15.84"/>
    <n v="4.7519999999999998"/>
    <x v="2"/>
  </r>
  <r>
    <s v="EMEA"/>
    <s v="EU-EAST"/>
    <s v="Citigroup"/>
    <n v="1020"/>
    <s v="Finance"/>
    <s v="SMB"/>
    <s v="SaaS Connector Pack - Gold"/>
    <s v="6OLNH8L3HN"/>
    <n v="21.24"/>
    <n v="9"/>
    <n v="0.2"/>
    <n v="7.4340000000000002"/>
    <x v="24"/>
    <n v="13.8059999999999"/>
    <n v="4.1417999999999697"/>
    <x v="3"/>
  </r>
  <r>
    <s v="AMER"/>
    <s v="NAMER"/>
    <s v="FedEx"/>
    <n v="1036"/>
    <s v="Transportation"/>
    <s v="Enterprise"/>
    <s v="Support"/>
    <s v="SQTP0BOUAC"/>
    <n v="163.96"/>
    <n v="4"/>
    <n v="0"/>
    <n v="80.340400000000002"/>
    <x v="24"/>
    <n v="83.619600000000005"/>
    <n v="25.08588"/>
    <x v="3"/>
  </r>
  <r>
    <s v="APJ"/>
    <s v="JAPN"/>
    <s v="Toyota Motor"/>
    <n v="1087"/>
    <s v="Manufacturing"/>
    <s v="SMB"/>
    <s v="Support"/>
    <s v="9T7NOKV1LW"/>
    <n v="17.904"/>
    <n v="2"/>
    <n v="0.2"/>
    <n v="6.2664"/>
    <x v="30"/>
    <n v="11.6375999999999"/>
    <n v="3.49127999999997"/>
    <x v="6"/>
  </r>
  <r>
    <s v="EMEA"/>
    <s v="EU-WEST"/>
    <s v="Pemex"/>
    <n v="1058"/>
    <s v="Energy"/>
    <s v="SMB"/>
    <s v="Marketing Suite - Gold"/>
    <s v="7QT4G6J7NT"/>
    <n v="4.4640000000000004"/>
    <n v="1"/>
    <n v="0.2"/>
    <n v="0.33479999999999999"/>
    <x v="27"/>
    <n v="4.1292"/>
    <n v="1.2387599999999999"/>
    <x v="2"/>
  </r>
  <r>
    <s v="AMER"/>
    <s v="LATAM"/>
    <s v="PepsiCo"/>
    <n v="1073"/>
    <s v="Consumer Products"/>
    <s v="SMB"/>
    <s v="ContactMatcher"/>
    <s v="XSWFTTSU03"/>
    <n v="51.588000000000001"/>
    <n v="1"/>
    <n v="0.4"/>
    <n v="-15.4764"/>
    <x v="14"/>
    <n v="67.064400000000006"/>
    <n v="20.119320000000002"/>
    <x v="1"/>
  </r>
  <r>
    <s v="EMEA"/>
    <s v="EU-WEST"/>
    <s v="BNP Paribas"/>
    <n v="1065"/>
    <s v="Finance"/>
    <s v="Strategic"/>
    <s v="FinanceHub"/>
    <s v="WXKQO2Z5XE"/>
    <n v="50.4"/>
    <n v="8"/>
    <n v="0"/>
    <n v="23.184000000000001"/>
    <x v="43"/>
    <n v="27.215999999999902"/>
    <n v="8.1647999999999694"/>
    <x v="3"/>
  </r>
  <r>
    <s v="APJ"/>
    <s v="JAPN"/>
    <s v="Siemens"/>
    <n v="1043"/>
    <s v="Manufacturing"/>
    <s v="SMB"/>
    <s v="Support"/>
    <s v="9Q65CS1B0N"/>
    <n v="89.567999999999998"/>
    <n v="2"/>
    <n v="0.2"/>
    <n v="32.468400000000003"/>
    <x v="42"/>
    <n v="57.099599999999903"/>
    <n v="17.129879999999972"/>
    <x v="2"/>
  </r>
  <r>
    <s v="EMEA"/>
    <s v="UKIR"/>
    <s v="Sprint Nextel"/>
    <n v="1081"/>
    <s v="Communications"/>
    <s v="SMB"/>
    <s v="SaaS Connector Pack"/>
    <s v="T937ERMTCO"/>
    <n v="14.89"/>
    <n v="1"/>
    <n v="0"/>
    <n v="4.0202999999999998"/>
    <x v="10"/>
    <n v="10.8697"/>
    <n v="3.26091"/>
    <x v="1"/>
  </r>
  <r>
    <s v="AMER"/>
    <s v="NAMER"/>
    <s v="Phillips 66"/>
    <n v="1056"/>
    <s v="Energy"/>
    <s v="Strategic"/>
    <s v="SaaS Connector Pack - Gold"/>
    <s v="440OJ9I2H6"/>
    <n v="4.08"/>
    <n v="2"/>
    <n v="0"/>
    <n v="1.9176"/>
    <x v="21"/>
    <n v="2.1623999999999999"/>
    <n v="0.64871999999999996"/>
    <x v="1"/>
  </r>
  <r>
    <s v="EMEA"/>
    <s v="EU-WEST"/>
    <s v="Walt Disney"/>
    <n v="1097"/>
    <s v="Communications"/>
    <s v="Strategic"/>
    <s v="ContactMatcher"/>
    <s v="BGX0J3TO6D"/>
    <n v="2275.5"/>
    <n v="10"/>
    <n v="0"/>
    <n v="386.83499999999998"/>
    <x v="35"/>
    <n v="1888.665"/>
    <n v="566.59949999999992"/>
    <x v="3"/>
  </r>
  <r>
    <s v="APJ"/>
    <s v="ANZ"/>
    <s v="Intel"/>
    <n v="1051"/>
    <s v="Tech"/>
    <s v="SMB"/>
    <s v="FinanceHub"/>
    <s v="G3SL0KJYLC"/>
    <n v="37.295999999999999"/>
    <n v="2"/>
    <n v="0.3"/>
    <n v="-1.0656000000000001"/>
    <x v="7"/>
    <n v="38.361600000000003"/>
    <n v="11.50848"/>
    <x v="1"/>
  </r>
  <r>
    <s v="APJ"/>
    <s v="JAPN"/>
    <s v="Exxon Mobil"/>
    <n v="1034"/>
    <s v="Energy"/>
    <s v="Enterprise"/>
    <s v="SaaS Connector Pack"/>
    <s v="R128K2GYYP"/>
    <n v="8.5440000000000005"/>
    <n v="2"/>
    <n v="0.6"/>
    <n v="-7.476"/>
    <x v="30"/>
    <n v="16.02"/>
    <n v="4.806"/>
    <x v="2"/>
  </r>
  <r>
    <s v="EMEA"/>
    <s v="UKIR"/>
    <s v="Aviva"/>
    <n v="1006"/>
    <s v="Finance"/>
    <s v="Strategic"/>
    <s v="SaaS Connector Pack"/>
    <s v="KKKR8QPK20"/>
    <n v="68.95"/>
    <n v="5"/>
    <n v="0"/>
    <n v="28.959"/>
    <x v="47"/>
    <n v="39.991"/>
    <n v="11.997299999999999"/>
    <x v="2"/>
  </r>
  <r>
    <s v="APJ"/>
    <s v="JAPN"/>
    <s v="Itochu"/>
    <n v="1032"/>
    <s v="Finance"/>
    <s v="SMB"/>
    <s v="FinanceHub"/>
    <s v="6BUWY2GJN9"/>
    <n v="191.05799999999999"/>
    <n v="3"/>
    <n v="0.3"/>
    <n v="-46.399799999999999"/>
    <x v="23"/>
    <n v="237.45779999999999"/>
    <n v="71.237339999999989"/>
    <x v="0"/>
  </r>
  <r>
    <s v="EMEA"/>
    <s v="NOR"/>
    <s v="Philip Morris International"/>
    <n v="1075"/>
    <s v="Consumer Products"/>
    <s v="Enterprise"/>
    <s v="FinanceHub"/>
    <s v="393KVNLCPP"/>
    <n v="9.2159999999999993"/>
    <n v="4"/>
    <n v="0.2"/>
    <n v="3.3408000000000002"/>
    <x v="28"/>
    <n v="5.8751999999999898"/>
    <n v="1.7625599999999968"/>
    <x v="1"/>
  </r>
  <r>
    <s v="AMER"/>
    <s v="NAMER"/>
    <s v="Ford Motor"/>
    <n v="1009"/>
    <s v="Manufacturing"/>
    <s v="Strategic"/>
    <s v="SaaS Connector Pack"/>
    <s v="UGNVU1W8E6"/>
    <n v="64.959999999999994"/>
    <n v="2"/>
    <n v="0"/>
    <n v="21.436800000000002"/>
    <x v="24"/>
    <n v="43.523199999999903"/>
    <n v="13.05695999999997"/>
    <x v="1"/>
  </r>
  <r>
    <s v="EMEA"/>
    <s v="NOR"/>
    <s v="Prudential Financial"/>
    <n v="1078"/>
    <s v="Finance"/>
    <s v="SMB"/>
    <s v="FinanceHub"/>
    <s v="RD4XA5SI13"/>
    <n v="187.05600000000001"/>
    <n v="9"/>
    <n v="0.2"/>
    <n v="11.691000000000001"/>
    <x v="35"/>
    <n v="175.36500000000001"/>
    <n v="52.609500000000004"/>
    <x v="2"/>
  </r>
  <r>
    <s v="EMEA"/>
    <s v="MEA"/>
    <s v="Lukoil"/>
    <n v="1044"/>
    <s v="Energy"/>
    <s v="Enterprise"/>
    <s v="SaaS Connector Pack"/>
    <s v="YEXPCJA2XD"/>
    <n v="11.808"/>
    <n v="2"/>
    <n v="0.2"/>
    <n v="1.3284"/>
    <x v="13"/>
    <n v="10.4796"/>
    <n v="3.1438799999999998"/>
    <x v="0"/>
  </r>
  <r>
    <s v="AMER"/>
    <s v="LATAM"/>
    <s v="Sysco"/>
    <n v="1084"/>
    <s v="Consumer Products"/>
    <s v="SMB"/>
    <s v="Support"/>
    <s v="KASANDVFSW"/>
    <n v="15.96"/>
    <n v="2"/>
    <n v="0"/>
    <n v="7.98"/>
    <x v="15"/>
    <n v="7.98"/>
    <n v="2.3940000000000001"/>
    <x v="0"/>
  </r>
  <r>
    <s v="AMER"/>
    <s v="NAMER"/>
    <s v="Tesco"/>
    <n v="1059"/>
    <s v="Retail"/>
    <s v="SMB"/>
    <s v="ChatBot Plugin"/>
    <s v="SQJHORQMHT"/>
    <n v="16.899999999999999"/>
    <n v="5"/>
    <n v="0"/>
    <n v="6.2530000000000001"/>
    <x v="14"/>
    <n v="10.646999999999901"/>
    <n v="3.19409999999997"/>
    <x v="7"/>
  </r>
  <r>
    <s v="APJ"/>
    <s v="APAC"/>
    <s v="Marathon Petroleum"/>
    <n v="1061"/>
    <s v="Energy"/>
    <s v="Strategic"/>
    <s v="ChatBot Plugin"/>
    <s v="4P5T29BIVM"/>
    <n v="6.68"/>
    <n v="2"/>
    <n v="0"/>
    <n v="2.004"/>
    <x v="26"/>
    <n v="4.6760000000000002"/>
    <n v="1.4028"/>
    <x v="1"/>
  </r>
  <r>
    <s v="AMER"/>
    <s v="NAMER"/>
    <s v="ConocoPhillips"/>
    <n v="1024"/>
    <s v="Energy"/>
    <s v="SMB"/>
    <s v="Support"/>
    <s v="8O9MZEYB3W"/>
    <n v="19.440000000000001"/>
    <n v="3"/>
    <n v="0"/>
    <n v="9.3312000000000008"/>
    <x v="46"/>
    <n v="10.1088"/>
    <n v="3.0326400000000002"/>
    <x v="2"/>
  </r>
  <r>
    <s v="APJ"/>
    <s v="JAPN"/>
    <s v="Boeing"/>
    <n v="1014"/>
    <s v="Manufacturing"/>
    <s v="SMB"/>
    <s v="Site Analytics"/>
    <s v="QRL2U822EG"/>
    <n v="31.92"/>
    <n v="2"/>
    <n v="0.2"/>
    <n v="2.3940000000000001"/>
    <x v="29"/>
    <n v="29.526"/>
    <n v="8.8577999999999992"/>
    <x v="2"/>
  </r>
  <r>
    <s v="EMEA"/>
    <s v="UKIR"/>
    <s v="Samsung Electronics"/>
    <n v="1015"/>
    <s v="Tech"/>
    <s v="SMB"/>
    <s v="ContactMatcher"/>
    <s v="VA6A6KN1AB"/>
    <n v="33.567999999999998"/>
    <n v="2"/>
    <n v="0.2"/>
    <n v="11.748799999999999"/>
    <x v="5"/>
    <n v="21.819199999999999"/>
    <n v="6.5457599999999996"/>
    <x v="1"/>
  </r>
  <r>
    <s v="EMEA"/>
    <s v="UKIR"/>
    <s v="Cisco Systems"/>
    <n v="1019"/>
    <s v="Tech"/>
    <s v="SMB"/>
    <s v="SaaS Connector Pack"/>
    <s v="SH0MZ04ZLI"/>
    <n v="63.94"/>
    <n v="1"/>
    <n v="0"/>
    <n v="24.936599999999999"/>
    <x v="21"/>
    <n v="39.003399999999999"/>
    <n v="11.70102"/>
    <x v="1"/>
  </r>
  <r>
    <s v="APJ"/>
    <s v="APAC"/>
    <s v="Morgan Stanley"/>
    <n v="1068"/>
    <s v="Finance"/>
    <s v="SMB"/>
    <s v="SaaS Connector Pack"/>
    <s v="FGY28AHO27"/>
    <n v="10.68"/>
    <n v="4"/>
    <n v="0"/>
    <n v="4.0583999999999998"/>
    <x v="9"/>
    <n v="6.6215999999999999"/>
    <n v="1.9864799999999998"/>
    <x v="2"/>
  </r>
  <r>
    <s v="AMER"/>
    <s v="NAMER"/>
    <s v="Johnson &amp; Johnson"/>
    <n v="1055"/>
    <s v="Healthcare"/>
    <s v="Strategic"/>
    <s v="ContactMatcher"/>
    <s v="B2KK4R77QO"/>
    <n v="26.975999999999999"/>
    <n v="4"/>
    <n v="0.2"/>
    <n v="8.7672000000000008"/>
    <x v="33"/>
    <n v="18.208799999999901"/>
    <n v="5.4626399999999702"/>
    <x v="2"/>
  </r>
  <r>
    <s v="AMER"/>
    <s v="LATAM"/>
    <s v="Airbus"/>
    <n v="1030"/>
    <s v="Manufacturing"/>
    <s v="Strategic"/>
    <s v="Support"/>
    <s v="GGJ0X0OM96"/>
    <n v="307.77600000000001"/>
    <n v="7"/>
    <n v="0.2"/>
    <n v="111.5688"/>
    <x v="13"/>
    <n v="196.2072"/>
    <n v="58.862159999999996"/>
    <x v="2"/>
  </r>
  <r>
    <s v="EMEA"/>
    <s v="UKIR"/>
    <s v="UnitedHealth Group"/>
    <n v="1092"/>
    <s v="Healthcare"/>
    <s v="SMB"/>
    <s v="Marketing Suite - Gold"/>
    <s v="7YMQTJT69G"/>
    <n v="244.55"/>
    <n v="5"/>
    <n v="0"/>
    <n v="4.891"/>
    <x v="6"/>
    <n v="239.65899999999999"/>
    <n v="71.8977"/>
    <x v="0"/>
  </r>
  <r>
    <s v="APJ"/>
    <s v="JAPN"/>
    <s v="Exxon Mobil"/>
    <n v="1034"/>
    <s v="Energy"/>
    <s v="Strategic"/>
    <s v="SaaS Connector Pack - Gold"/>
    <s v="N0EFXLJ3GT"/>
    <n v="1.6319999999999999"/>
    <n v="1"/>
    <n v="0.2"/>
    <n v="0.55079999999999996"/>
    <x v="7"/>
    <n v="1.0811999999999999"/>
    <n v="0.32435999999999998"/>
    <x v="2"/>
  </r>
  <r>
    <s v="EMEA"/>
    <s v="UKIR"/>
    <s v="Bosch"/>
    <n v="1076"/>
    <s v="Tech"/>
    <s v="SMB"/>
    <s v="Data Smasher"/>
    <s v="BGGD3F0OLY"/>
    <n v="31.95"/>
    <n v="1"/>
    <n v="0"/>
    <n v="2.2364999999999999"/>
    <x v="2"/>
    <n v="29.7135"/>
    <n v="8.9140499999999996"/>
    <x v="2"/>
  </r>
  <r>
    <s v="AMER"/>
    <s v="NAMER"/>
    <s v="Aetna"/>
    <n v="1002"/>
    <s v="Healthcare"/>
    <s v="SMB"/>
    <s v="Marketing Suite - Gold"/>
    <s v="3Z3VSGUY90"/>
    <n v="725.84"/>
    <n v="4"/>
    <n v="0"/>
    <n v="210.49359999999999"/>
    <x v="42"/>
    <n v="515.34640000000002"/>
    <n v="154.60391999999999"/>
    <x v="1"/>
  </r>
  <r>
    <s v="EMEA"/>
    <s v="EU-WEST"/>
    <s v="Bosch"/>
    <n v="1076"/>
    <s v="Tech"/>
    <s v="Strategic"/>
    <s v="ContactMatcher"/>
    <s v="375RGX010V"/>
    <n v="32.340000000000003"/>
    <n v="3"/>
    <n v="0"/>
    <n v="15.523199999999999"/>
    <x v="26"/>
    <n v="16.816800000000001"/>
    <n v="5.0450400000000002"/>
    <x v="2"/>
  </r>
  <r>
    <s v="APJ"/>
    <s v="ANZ"/>
    <s v="Bank of America Corp."/>
    <n v="1011"/>
    <s v="Finance"/>
    <s v="SMB"/>
    <s v="Support"/>
    <s v="1O9JHVI0EY"/>
    <n v="143.85599999999999"/>
    <n v="9"/>
    <n v="0.2"/>
    <n v="48.551400000000001"/>
    <x v="22"/>
    <n v="95.304599999999994"/>
    <n v="28.591379999999997"/>
    <x v="6"/>
  </r>
  <r>
    <s v="APJ"/>
    <s v="JAPN"/>
    <s v="Chevron"/>
    <n v="1017"/>
    <s v="Energy"/>
    <s v="Strategic"/>
    <s v="Support"/>
    <s v="Z2TJ5SGX3K"/>
    <n v="41.92"/>
    <n v="4"/>
    <n v="0.2"/>
    <n v="15.196"/>
    <x v="21"/>
    <n v="26.724"/>
    <n v="8.017199999999999"/>
    <x v="0"/>
  </r>
  <r>
    <s v="EMEA"/>
    <s v="EU-EAST"/>
    <s v="Sony"/>
    <n v="1028"/>
    <s v="Tech"/>
    <s v="Strategic"/>
    <s v="ContactMatcher"/>
    <s v="3XEIKUIZDL"/>
    <n v="87.28"/>
    <n v="8"/>
    <n v="0"/>
    <n v="41.021599999999999"/>
    <x v="21"/>
    <n v="46.258400000000002"/>
    <n v="13.877520000000001"/>
    <x v="3"/>
  </r>
  <r>
    <s v="AMER"/>
    <s v="NAMER"/>
    <s v="Abbott Laboratories"/>
    <n v="1001"/>
    <s v="Healthcare"/>
    <s v="Strategic"/>
    <s v="FinanceHub"/>
    <s v="F5NKA1QD9W"/>
    <n v="279.45600000000002"/>
    <n v="6"/>
    <n v="0.2"/>
    <n v="20.959199999999999"/>
    <x v="8"/>
    <n v="258.49680000000001"/>
    <n v="77.549040000000005"/>
    <x v="3"/>
  </r>
  <r>
    <s v="AMER"/>
    <s v="NAMER"/>
    <s v="Alphabet"/>
    <n v="1053"/>
    <s v="Tech"/>
    <s v="SMB"/>
    <s v="ContactMatcher"/>
    <s v="HI6ZNTV9S8"/>
    <n v="27.24"/>
    <n v="5"/>
    <n v="0.2"/>
    <n v="9.5340000000000007"/>
    <x v="21"/>
    <n v="17.7059999999999"/>
    <n v="5.3117999999999697"/>
    <x v="5"/>
  </r>
  <r>
    <s v="AMER"/>
    <s v="NAMER"/>
    <s v="Tesco"/>
    <n v="1059"/>
    <s v="Retail"/>
    <s v="SMB"/>
    <s v="Data Smasher"/>
    <s v="XW2YH1CP0N"/>
    <n v="16.36"/>
    <n v="1"/>
    <n v="0"/>
    <n v="1.6359999999999999"/>
    <x v="9"/>
    <n v="14.724"/>
    <n v="4.4172000000000002"/>
    <x v="7"/>
  </r>
  <r>
    <s v="EMEA"/>
    <s v="NOR"/>
    <s v="Banco Santander"/>
    <n v="1101"/>
    <s v="Finance"/>
    <s v="Strategic"/>
    <s v="Marketing Suite"/>
    <s v="3PZ4ATX75Y"/>
    <n v="198.27199999999999"/>
    <n v="8"/>
    <n v="0.2"/>
    <n v="-32.219200000000001"/>
    <x v="4"/>
    <n v="230.49119999999999"/>
    <n v="69.147359999999992"/>
    <x v="1"/>
  </r>
  <r>
    <s v="APJ"/>
    <s v="JAPN"/>
    <s v="Berkshire Hathaway"/>
    <n v="1012"/>
    <s v="Finance"/>
    <s v="Strategic"/>
    <s v="Marketing Suite - Gold"/>
    <s v="46GBQ25K7P"/>
    <n v="720.76"/>
    <n v="5"/>
    <n v="0.2"/>
    <n v="54.057000000000002"/>
    <x v="27"/>
    <n v="666.70299999999997"/>
    <n v="200.01089999999999"/>
    <x v="1"/>
  </r>
  <r>
    <s v="APJ"/>
    <s v="APAC"/>
    <s v="Sprint Nextel"/>
    <n v="1081"/>
    <s v="Communications"/>
    <s v="SMB"/>
    <s v="SaaS Connector Pack"/>
    <s v="P01JSQML8G"/>
    <n v="70.56"/>
    <n v="6"/>
    <n v="0"/>
    <n v="23.990400000000001"/>
    <x v="5"/>
    <n v="46.569600000000001"/>
    <n v="13.970879999999999"/>
    <x v="1"/>
  </r>
  <r>
    <s v="EMEA"/>
    <s v="EU-WEST"/>
    <s v="Engie"/>
    <n v="1062"/>
    <s v="Energy"/>
    <s v="Strategic"/>
    <s v="OneView"/>
    <s v="NJHH6TLPLG"/>
    <n v="64.864000000000004"/>
    <n v="4"/>
    <n v="0.2"/>
    <n v="6.4863999999999997"/>
    <x v="46"/>
    <n v="58.377600000000001"/>
    <n v="17.513279999999998"/>
    <x v="2"/>
  </r>
  <r>
    <s v="APJ"/>
    <s v="JAPN"/>
    <s v="Aviva"/>
    <n v="1006"/>
    <s v="Finance"/>
    <s v="SMB"/>
    <s v="Site Analytics"/>
    <s v="RR62NE7W87"/>
    <n v="151.19200000000001"/>
    <n v="1"/>
    <n v="0.2"/>
    <n v="13.2293"/>
    <x v="0"/>
    <n v="137.96270000000001"/>
    <n v="41.388809999999999"/>
    <x v="2"/>
  </r>
  <r>
    <s v="AMER"/>
    <s v="NAMER"/>
    <s v="Cigna"/>
    <n v="1038"/>
    <s v="Healthcare"/>
    <s v="SMB"/>
    <s v="Site Analytics"/>
    <s v="UTOCSU7201"/>
    <n v="88.775999999999996"/>
    <n v="3"/>
    <n v="0.2"/>
    <n v="7.7679"/>
    <x v="27"/>
    <n v="81.008099999999999"/>
    <n v="24.302429999999998"/>
    <x v="3"/>
  </r>
  <r>
    <s v="AMER"/>
    <s v="LATAM"/>
    <s v="Phillips 66"/>
    <n v="1056"/>
    <s v="Energy"/>
    <s v="Strategic"/>
    <s v="Support"/>
    <s v="W471U8SCEC"/>
    <n v="85.055999999999997"/>
    <n v="3"/>
    <n v="0.2"/>
    <n v="28.706399999999999"/>
    <x v="15"/>
    <n v="56.349599999999903"/>
    <n v="16.90487999999997"/>
    <x v="1"/>
  </r>
  <r>
    <s v="AMER"/>
    <s v="LATAM"/>
    <s v="Trafigura Group"/>
    <n v="1100"/>
    <s v="Finance"/>
    <s v="Strategic"/>
    <s v="SaaS Connector Pack"/>
    <s v="84U0Z353A9"/>
    <n v="273.95999999999998"/>
    <n v="2"/>
    <n v="0"/>
    <n v="71.229600000000005"/>
    <x v="4"/>
    <n v="202.73039999999901"/>
    <n v="60.8191199999997"/>
    <x v="1"/>
  </r>
  <r>
    <s v="APJ"/>
    <s v="JAPN"/>
    <s v="China National Petroleum"/>
    <n v="1023"/>
    <s v="Energy"/>
    <s v="Strategic"/>
    <s v="Support"/>
    <s v="08OILIMZWH"/>
    <n v="15.552"/>
    <n v="3"/>
    <n v="0.2"/>
    <n v="5.4432"/>
    <x v="2"/>
    <n v="10.108799999999899"/>
    <n v="3.0326399999999696"/>
    <x v="7"/>
  </r>
  <r>
    <s v="AMER"/>
    <s v="NAMER"/>
    <s v="Sony"/>
    <n v="1028"/>
    <s v="Tech"/>
    <s v="Strategic"/>
    <s v="Data Smasher"/>
    <s v="ZXBORBMZYT"/>
    <n v="98.16"/>
    <n v="6"/>
    <n v="0"/>
    <n v="9.8160000000000007"/>
    <x v="24"/>
    <n v="88.343999999999994"/>
    <n v="26.503199999999996"/>
    <x v="3"/>
  </r>
  <r>
    <s v="EMEA"/>
    <s v="EU-WEST"/>
    <s v="Allianz"/>
    <n v="1080"/>
    <s v="Finance"/>
    <s v="Strategic"/>
    <s v="SaaS Connector Pack - Gold"/>
    <s v="3JR7Y8NU7Y"/>
    <n v="348.488"/>
    <n v="7"/>
    <n v="0.2"/>
    <n v="117.6147"/>
    <x v="20"/>
    <n v="230.8733"/>
    <n v="69.261989999999997"/>
    <x v="1"/>
  </r>
  <r>
    <s v="AMER"/>
    <s v="NAMER"/>
    <s v="Tyson Foods"/>
    <n v="1088"/>
    <s v="Consumer Products"/>
    <s v="SMB"/>
    <s v="Support"/>
    <s v="4EMY9KTPJK"/>
    <n v="15.54"/>
    <n v="3"/>
    <n v="0"/>
    <n v="7.6146000000000003"/>
    <x v="28"/>
    <n v="7.92539999999999"/>
    <n v="2.3776199999999967"/>
    <x v="1"/>
  </r>
  <r>
    <s v="APJ"/>
    <s v="JAPN"/>
    <s v="Volkswagen"/>
    <n v="1046"/>
    <s v="Manufacturing"/>
    <s v="Strategic"/>
    <s v="Support"/>
    <s v="LZAWDW9302"/>
    <n v="25.92"/>
    <n v="5"/>
    <n v="0.2"/>
    <n v="9.0719999999999992"/>
    <x v="21"/>
    <n v="16.847999999999999"/>
    <n v="5.0543999999999993"/>
    <x v="0"/>
  </r>
  <r>
    <s v="EMEA"/>
    <s v="EU-WEST"/>
    <s v="Comcast"/>
    <n v="1022"/>
    <s v="Communications"/>
    <s v="SMB"/>
    <s v="Site Analytics"/>
    <s v="JFG3BR0RU1"/>
    <n v="358.2"/>
    <n v="3"/>
    <n v="0.4"/>
    <n v="41.79"/>
    <x v="27"/>
    <n v="316.409999999999"/>
    <n v="94.922999999999703"/>
    <x v="1"/>
  </r>
  <r>
    <s v="EMEA"/>
    <s v="MEA"/>
    <s v="General Electric"/>
    <n v="1040"/>
    <s v="Finance"/>
    <s v="SMB"/>
    <s v="ContactMatcher"/>
    <s v="044BYC357T"/>
    <n v="40.409999999999997"/>
    <n v="9"/>
    <n v="0"/>
    <n v="18.5886"/>
    <x v="42"/>
    <n v="21.821399999999901"/>
    <n v="6.5464199999999702"/>
    <x v="0"/>
  </r>
  <r>
    <s v="AMER"/>
    <s v="NAMER"/>
    <s v="Prudential Financial"/>
    <n v="1078"/>
    <s v="Finance"/>
    <s v="Strategic"/>
    <s v="Site Analytics"/>
    <s v="QYQMIS13L3"/>
    <n v="167.976"/>
    <n v="3"/>
    <n v="0.2"/>
    <n v="10.4985"/>
    <x v="31"/>
    <n v="157.47749999999999"/>
    <n v="47.243249999999996"/>
    <x v="2"/>
  </r>
  <r>
    <s v="AMER"/>
    <s v="NAMER"/>
    <s v="Ford Motor"/>
    <n v="1009"/>
    <s v="Manufacturing"/>
    <s v="Strategic"/>
    <s v="ContactMatcher"/>
    <s v="ADX8JR3LWN"/>
    <n v="26.352"/>
    <n v="3"/>
    <n v="0.2"/>
    <n v="9.5526"/>
    <x v="23"/>
    <n v="16.799399999999999"/>
    <n v="5.0398199999999997"/>
    <x v="1"/>
  </r>
  <r>
    <s v="APJ"/>
    <s v="APAC"/>
    <s v="Royal Dutch Shell"/>
    <n v="1031"/>
    <s v="Energy"/>
    <s v="Strategic"/>
    <s v="FinanceHub"/>
    <s v="FX8YO1B81Y"/>
    <n v="22.5"/>
    <n v="6"/>
    <n v="0"/>
    <n v="10.8"/>
    <x v="7"/>
    <n v="11.7"/>
    <n v="3.51"/>
    <x v="2"/>
  </r>
  <r>
    <s v="EMEA"/>
    <s v="MEA"/>
    <s v="Daimler"/>
    <n v="1052"/>
    <s v="Transportation"/>
    <s v="Strategic"/>
    <s v="Support"/>
    <s v="L50WHIJ9F5"/>
    <n v="21.98"/>
    <n v="7"/>
    <n v="0"/>
    <n v="9.891"/>
    <x v="7"/>
    <n v="12.089"/>
    <n v="3.6267"/>
    <x v="3"/>
  </r>
  <r>
    <s v="AMER"/>
    <s v="NAMER"/>
    <s v="Sprint Nextel"/>
    <n v="1081"/>
    <s v="Communications"/>
    <s v="Strategic"/>
    <s v="SaaS Connector Pack"/>
    <s v="GRB1GF2ERQ"/>
    <n v="63.2"/>
    <n v="5"/>
    <n v="0"/>
    <n v="23.384"/>
    <x v="21"/>
    <n v="39.816000000000003"/>
    <n v="11.944800000000001"/>
    <x v="1"/>
  </r>
  <r>
    <s v="AMER"/>
    <s v="NAMER"/>
    <s v="PepsiCo"/>
    <n v="1073"/>
    <s v="Consumer Products"/>
    <s v="Strategic"/>
    <s v="OneView"/>
    <s v="IZMSZ8W1RF"/>
    <n v="39"/>
    <n v="12"/>
    <n v="0"/>
    <n v="11.31"/>
    <x v="0"/>
    <n v="27.689999999999898"/>
    <n v="8.3069999999999684"/>
    <x v="1"/>
  </r>
  <r>
    <s v="AMER"/>
    <s v="LATAM"/>
    <s v="Volkswagen"/>
    <n v="1046"/>
    <s v="Manufacturing"/>
    <s v="Strategic"/>
    <s v="ContactMatcher"/>
    <s v="1R4WJBUY0T"/>
    <n v="2.907"/>
    <n v="3"/>
    <n v="0.7"/>
    <n v="-2.0348999999999999"/>
    <x v="21"/>
    <n v="4.9419000000000004"/>
    <n v="1.4825700000000002"/>
    <x v="0"/>
  </r>
  <r>
    <s v="AMER"/>
    <s v="NAMER"/>
    <s v="Aviva"/>
    <n v="1006"/>
    <s v="Finance"/>
    <s v="SMB"/>
    <s v="Marketing Suite"/>
    <s v="7RUUAHV3II"/>
    <n v="556.66499999999996"/>
    <n v="5"/>
    <n v="0.15"/>
    <n v="6.5490000000000004"/>
    <x v="25"/>
    <n v="550.11599999999999"/>
    <n v="165.03479999999999"/>
    <x v="2"/>
  </r>
  <r>
    <s v="AMER"/>
    <s v="NAMER"/>
    <s v="Coca-Cola"/>
    <n v="1021"/>
    <s v="Consumer Products"/>
    <s v="SMB"/>
    <s v="Data Smasher"/>
    <s v="U9V4NWAV1H"/>
    <n v="71.98"/>
    <n v="2"/>
    <n v="0"/>
    <n v="15.1158"/>
    <x v="15"/>
    <n v="56.864199999999997"/>
    <n v="17.059259999999998"/>
    <x v="0"/>
  </r>
  <r>
    <s v="EMEA"/>
    <s v="UKIR"/>
    <s v="Verizon Communications"/>
    <n v="1094"/>
    <s v="Communications"/>
    <s v="Strategic"/>
    <s v="ContactMatcher"/>
    <s v="RTX6MCKNR4"/>
    <n v="24.672000000000001"/>
    <n v="4"/>
    <n v="0.2"/>
    <n v="7.71"/>
    <x v="43"/>
    <n v="16.962"/>
    <n v="5.0885999999999996"/>
    <x v="0"/>
  </r>
  <r>
    <s v="AMER"/>
    <s v="NAMER"/>
    <s v="Tesco"/>
    <n v="1059"/>
    <s v="Retail"/>
    <s v="SMB"/>
    <s v="Site Analytics"/>
    <s v="W72P52TC2A"/>
    <n v="445.96"/>
    <n v="5"/>
    <n v="0.2"/>
    <n v="55.744999999999997"/>
    <x v="47"/>
    <n v="390.21499999999997"/>
    <n v="117.06449999999998"/>
    <x v="7"/>
  </r>
  <r>
    <s v="AMER"/>
    <s v="NAMER"/>
    <s v="Walt Disney"/>
    <n v="1097"/>
    <s v="Communications"/>
    <s v="Strategic"/>
    <s v="Support"/>
    <s v="C3HKIC3UYH"/>
    <n v="87.92"/>
    <n v="4"/>
    <n v="0"/>
    <n v="40.443199999999997"/>
    <x v="22"/>
    <n v="47.476799999999997"/>
    <n v="14.243039999999999"/>
    <x v="3"/>
  </r>
  <r>
    <s v="APJ"/>
    <s v="ANZ"/>
    <s v="Johnson &amp; Johnson"/>
    <n v="1055"/>
    <s v="Healthcare"/>
    <s v="SMB"/>
    <s v="ContactMatcher"/>
    <s v="QAYEZRNBX5"/>
    <n v="10.08"/>
    <n v="7"/>
    <n v="0.2"/>
    <n v="3.528"/>
    <x v="15"/>
    <n v="6.5519999999999996"/>
    <n v="1.9655999999999998"/>
    <x v="2"/>
  </r>
  <r>
    <s v="APJ"/>
    <s v="APAC"/>
    <s v="Cisco Systems"/>
    <n v="1019"/>
    <s v="Tech"/>
    <s v="SMB"/>
    <s v="Site Analytics"/>
    <s v="UE3SZEK5AL"/>
    <n v="224.75"/>
    <n v="5"/>
    <n v="0"/>
    <n v="62.93"/>
    <x v="21"/>
    <n v="161.82"/>
    <n v="48.545999999999999"/>
    <x v="1"/>
  </r>
  <r>
    <s v="APJ"/>
    <s v="ANZ"/>
    <s v="Walmart"/>
    <n v="1096"/>
    <s v="Retail"/>
    <s v="SMB"/>
    <s v="OneView"/>
    <s v="EMFDVB0ZM5"/>
    <n v="73.176000000000002"/>
    <n v="6"/>
    <n v="0.8"/>
    <n v="-197.5752"/>
    <x v="15"/>
    <n v="270.75119999999998"/>
    <n v="81.225359999999995"/>
    <x v="1"/>
  </r>
  <r>
    <s v="AMER"/>
    <s v="LATAM"/>
    <s v="Carrefour"/>
    <n v="1048"/>
    <s v="Retail"/>
    <s v="Strategic"/>
    <s v="ContactMatcher"/>
    <s v="8HNAG47ERC"/>
    <n v="15.36"/>
    <n v="2"/>
    <n v="0"/>
    <n v="7.68"/>
    <x v="18"/>
    <n v="7.68"/>
    <n v="2.3039999999999998"/>
    <x v="0"/>
  </r>
  <r>
    <s v="APJ"/>
    <s v="JAPN"/>
    <s v="AmerisourceBergen"/>
    <n v="1007"/>
    <s v="Healthcare"/>
    <s v="SMB"/>
    <s v="Support"/>
    <s v="GS97V8A51Q"/>
    <n v="36.287999999999997"/>
    <n v="7"/>
    <n v="0.2"/>
    <n v="12.700799999999999"/>
    <x v="2"/>
    <n v="23.5871999999999"/>
    <n v="7.0761599999999696"/>
    <x v="0"/>
  </r>
  <r>
    <s v="EMEA"/>
    <s v="EU-WEST"/>
    <s v="Boeing"/>
    <n v="1014"/>
    <s v="Manufacturing"/>
    <s v="SMB"/>
    <s v="Site Analytics"/>
    <s v="Y0VBL1JGFM"/>
    <n v="280.78199999999998"/>
    <n v="3"/>
    <n v="0.4"/>
    <n v="-60.836100000000002"/>
    <x v="25"/>
    <n v="341.618099999999"/>
    <n v="102.4854299999997"/>
    <x v="2"/>
  </r>
  <r>
    <s v="AMER"/>
    <s v="NAMER"/>
    <s v="Amazon"/>
    <n v="1004"/>
    <s v="Tech"/>
    <s v="SMB"/>
    <s v="ContactMatcher"/>
    <s v="4UY1TCZHIP"/>
    <n v="11.231999999999999"/>
    <n v="3"/>
    <n v="0.2"/>
    <n v="3.9312"/>
    <x v="5"/>
    <n v="7.30079999999999"/>
    <n v="2.1902399999999971"/>
    <x v="2"/>
  </r>
  <r>
    <s v="EMEA"/>
    <s v="UKIR"/>
    <s v="Phillips 66"/>
    <n v="1056"/>
    <s v="Energy"/>
    <s v="Strategic"/>
    <s v="Support"/>
    <s v="2V6SK4VP7A"/>
    <n v="26.4"/>
    <n v="5"/>
    <n v="0"/>
    <n v="11.88"/>
    <x v="23"/>
    <n v="14.5199999999999"/>
    <n v="4.3559999999999697"/>
    <x v="1"/>
  </r>
  <r>
    <s v="EMEA"/>
    <s v="MEA"/>
    <s v="J.P. Morgan Chase &amp; Co."/>
    <n v="1054"/>
    <s v="Finance"/>
    <s v="SMB"/>
    <s v="ChatBot Plugin"/>
    <s v="BLY1TM32BR"/>
    <n v="3.52"/>
    <n v="2"/>
    <n v="0"/>
    <n v="1.0207999999999999"/>
    <x v="44"/>
    <n v="2.4992000000000001"/>
    <n v="0.74975999999999998"/>
    <x v="5"/>
  </r>
  <r>
    <s v="AMER"/>
    <s v="NAMER"/>
    <s v="Goldman Sachs Group"/>
    <n v="1042"/>
    <s v="Finance"/>
    <s v="SMB"/>
    <s v="Data Smasher"/>
    <s v="BNDO5BNSM9"/>
    <n v="1649.95"/>
    <n v="5"/>
    <n v="0"/>
    <n v="659.98"/>
    <x v="5"/>
    <n v="989.97"/>
    <n v="296.99099999999999"/>
    <x v="2"/>
  </r>
  <r>
    <s v="AMER"/>
    <s v="NAMER"/>
    <s v="Intel"/>
    <n v="1051"/>
    <s v="Tech"/>
    <s v="Enterprise"/>
    <s v="Marketing Suite"/>
    <s v="GJ3LAP25U8"/>
    <n v="599.16499999999996"/>
    <n v="5"/>
    <n v="0.15"/>
    <n v="35.244999999999997"/>
    <x v="1"/>
    <n v="563.91999999999996"/>
    <n v="169.17599999999999"/>
    <x v="1"/>
  </r>
  <r>
    <s v="AMER"/>
    <s v="NAMER"/>
    <s v="State Farm Insurance Cos."/>
    <n v="1082"/>
    <s v="Finance"/>
    <s v="Enterprise"/>
    <s v="Marketing Suite - Gold"/>
    <s v="JDDA4R0ZIC"/>
    <n v="46.53"/>
    <n v="3"/>
    <n v="0"/>
    <n v="12.097799999999999"/>
    <x v="21"/>
    <n v="34.432200000000002"/>
    <n v="10.329660000000001"/>
    <x v="8"/>
  </r>
  <r>
    <s v="EMEA"/>
    <s v="EU-WEST"/>
    <s v="Mondelez International"/>
    <n v="1067"/>
    <s v="Consumer Products"/>
    <s v="SMB"/>
    <s v="SaaS Connector Pack"/>
    <s v="EGQ3VEOB80"/>
    <n v="31.984000000000002"/>
    <n v="2"/>
    <n v="0.2"/>
    <n v="1.9990000000000001"/>
    <x v="30"/>
    <n v="29.984999999999999"/>
    <n v="8.9954999999999998"/>
    <x v="0"/>
  </r>
  <r>
    <s v="AMER"/>
    <s v="LATAM"/>
    <s v="Toyota Motor"/>
    <n v="1087"/>
    <s v="Manufacturing"/>
    <s v="Enterprise"/>
    <s v="OneView"/>
    <s v="LHPV7C93CT"/>
    <n v="161.56800000000001"/>
    <n v="2"/>
    <n v="0.2"/>
    <n v="16.1568"/>
    <x v="13"/>
    <n v="145.41120000000001"/>
    <n v="43.623359999999998"/>
    <x v="6"/>
  </r>
  <r>
    <s v="AMER"/>
    <s v="LATAM"/>
    <s v="FedEx"/>
    <n v="1036"/>
    <s v="Transportation"/>
    <s v="SMB"/>
    <s v="ChatBot Plugin"/>
    <s v="XXORAEW2NA"/>
    <n v="8.8960000000000008"/>
    <n v="4"/>
    <n v="0.2"/>
    <n v="0.66720000000000002"/>
    <x v="4"/>
    <n v="8.2287999999999997"/>
    <n v="2.4686399999999997"/>
    <x v="3"/>
  </r>
  <r>
    <s v="AMER"/>
    <s v="NAMER"/>
    <s v="Merck"/>
    <n v="1064"/>
    <s v="Healthcare"/>
    <s v="Enterprise"/>
    <s v="OneView"/>
    <s v="5X7RIQPZHT"/>
    <n v="1640.7"/>
    <n v="5"/>
    <n v="0"/>
    <n v="459.39600000000002"/>
    <x v="2"/>
    <n v="1181.3040000000001"/>
    <n v="354.39120000000003"/>
    <x v="6"/>
  </r>
  <r>
    <s v="EMEA"/>
    <s v="EU-WEST"/>
    <s v="Volkswagen"/>
    <n v="1046"/>
    <s v="Manufacturing"/>
    <s v="Strategic"/>
    <s v="SaaS Connector Pack"/>
    <s v="PKCNKQ0ANN"/>
    <n v="19.52"/>
    <n v="2"/>
    <n v="0.2"/>
    <n v="5.3680000000000003"/>
    <x v="39"/>
    <n v="14.151999999999999"/>
    <n v="4.2455999999999996"/>
    <x v="0"/>
  </r>
  <r>
    <s v="EMEA"/>
    <s v="UKIR"/>
    <s v="Aetna"/>
    <n v="1002"/>
    <s v="Healthcare"/>
    <s v="SMB"/>
    <s v="ContactMatcher"/>
    <s v="ANP6BJYIIW"/>
    <n v="588.78399999999999"/>
    <n v="2"/>
    <n v="0.2"/>
    <n v="183.995"/>
    <x v="25"/>
    <n v="404.78899999999999"/>
    <n v="121.43669999999999"/>
    <x v="1"/>
  </r>
  <r>
    <s v="EMEA"/>
    <s v="EU-WEST"/>
    <s v="Bank of America Corp."/>
    <n v="1011"/>
    <s v="Finance"/>
    <s v="SMB"/>
    <s v="ChatBot Plugin"/>
    <s v="LNA1X0NJ2I"/>
    <n v="2.0640000000000001"/>
    <n v="1"/>
    <n v="0.2"/>
    <n v="0.15479999999999999"/>
    <x v="23"/>
    <n v="1.9092"/>
    <n v="0.57275999999999994"/>
    <x v="6"/>
  </r>
  <r>
    <s v="AMER"/>
    <s v="LATAM"/>
    <s v="FedEx"/>
    <n v="1036"/>
    <s v="Transportation"/>
    <s v="SMB"/>
    <s v="Support"/>
    <s v="3XOIHWZNAJ"/>
    <n v="6.3680000000000003"/>
    <n v="2"/>
    <n v="0.2"/>
    <n v="2.3879999999999999"/>
    <x v="15"/>
    <n v="3.98"/>
    <n v="1.194"/>
    <x v="3"/>
  </r>
  <r>
    <s v="EMEA"/>
    <s v="UKIR"/>
    <s v="American Express"/>
    <n v="1005"/>
    <s v="Finance"/>
    <s v="SMB"/>
    <s v="Data Smasher"/>
    <s v="W5NJ2KAFXP"/>
    <n v="99.6"/>
    <n v="1"/>
    <n v="0"/>
    <n v="36.851999999999997"/>
    <x v="19"/>
    <n v="62.747999999999998"/>
    <n v="18.824399999999997"/>
    <x v="1"/>
  </r>
  <r>
    <s v="APJ"/>
    <s v="JAPN"/>
    <s v="UnitedHealth Group"/>
    <n v="1092"/>
    <s v="Healthcare"/>
    <s v="Enterprise"/>
    <s v="SaaS Connector Pack - Gold"/>
    <s v="DOYJYJZZL0"/>
    <n v="20.936"/>
    <n v="1"/>
    <n v="0.2"/>
    <n v="7.0659000000000001"/>
    <x v="16"/>
    <n v="13.870100000000001"/>
    <n v="4.1610300000000002"/>
    <x v="0"/>
  </r>
  <r>
    <s v="EMEA"/>
    <s v="UKIR"/>
    <s v="AmerisourceBergen"/>
    <n v="1007"/>
    <s v="Healthcare"/>
    <s v="Strategic"/>
    <s v="Site Analytics"/>
    <s v="L14SKDSEWX"/>
    <n v="33"/>
    <n v="6"/>
    <n v="0"/>
    <n v="8.25"/>
    <x v="28"/>
    <n v="24.75"/>
    <n v="7.4249999999999998"/>
    <x v="0"/>
  </r>
  <r>
    <s v="APJ"/>
    <s v="APAC"/>
    <s v="Trafigura Group"/>
    <n v="1100"/>
    <s v="Finance"/>
    <s v="Enterprise"/>
    <s v="Support"/>
    <s v="4AED6RHMPX"/>
    <n v="357.93"/>
    <n v="3"/>
    <n v="0"/>
    <n v="7.1585999999999999"/>
    <x v="30"/>
    <n v="350.77140000000003"/>
    <n v="105.23142"/>
    <x v="1"/>
  </r>
  <r>
    <s v="EMEA"/>
    <s v="EU-EAST"/>
    <s v="Intel"/>
    <n v="1051"/>
    <s v="Tech"/>
    <s v="Enterprise"/>
    <s v="Support"/>
    <s v="10L5M7C6MA"/>
    <n v="86.2"/>
    <n v="5"/>
    <n v="0"/>
    <n v="24.998000000000001"/>
    <x v="16"/>
    <n v="61.201999999999998"/>
    <n v="18.360599999999998"/>
    <x v="1"/>
  </r>
  <r>
    <s v="APJ"/>
    <s v="ANZ"/>
    <s v="Phillips 66"/>
    <n v="1056"/>
    <s v="Energy"/>
    <s v="Strategic"/>
    <s v="Support"/>
    <s v="HEYK00QPQ6"/>
    <n v="38.015999999999998"/>
    <n v="6"/>
    <n v="0.2"/>
    <n v="13.780799999999999"/>
    <x v="24"/>
    <n v="24.235199999999999"/>
    <n v="7.2705599999999997"/>
    <x v="1"/>
  </r>
  <r>
    <s v="EMEA"/>
    <s v="EU-WEST"/>
    <s v="PepsiCo"/>
    <n v="1073"/>
    <s v="Consumer Products"/>
    <s v="Strategic"/>
    <s v="Marketing Suite - Gold"/>
    <s v="3RF7EFF2TP"/>
    <n v="8.3840000000000003"/>
    <n v="1"/>
    <n v="0.2"/>
    <n v="0.73360000000000003"/>
    <x v="4"/>
    <n v="7.6504000000000003"/>
    <n v="2.2951199999999998"/>
    <x v="1"/>
  </r>
  <r>
    <s v="AMER"/>
    <s v="NAMER"/>
    <s v="Johnson &amp; Johnson"/>
    <n v="1055"/>
    <s v="Healthcare"/>
    <s v="SMB"/>
    <s v="Storage"/>
    <s v="LYC9KOLMN6"/>
    <n v="19.600000000000001"/>
    <n v="5"/>
    <n v="0"/>
    <n v="9.6039999999999992"/>
    <x v="22"/>
    <n v="9.9960000000000004"/>
    <n v="2.9988000000000001"/>
    <x v="2"/>
  </r>
  <r>
    <s v="AMER"/>
    <s v="NAMER"/>
    <s v="Toyota Motor"/>
    <n v="1087"/>
    <s v="Manufacturing"/>
    <s v="SMB"/>
    <s v="ContactMatcher"/>
    <s v="VDXCMD9VQE"/>
    <n v="13.343999999999999"/>
    <n v="6"/>
    <n v="0.2"/>
    <n v="4.3368000000000002"/>
    <x v="15"/>
    <n v="9.0071999999999992"/>
    <n v="2.7021599999999997"/>
    <x v="6"/>
  </r>
  <r>
    <s v="EMEA"/>
    <s v="NOR"/>
    <s v="HSBC Holdings"/>
    <n v="1070"/>
    <s v="Finance"/>
    <s v="Strategic"/>
    <s v="Marketing Suite - Gold"/>
    <s v="CZ3BHIEBKJ"/>
    <n v="16.271999999999998"/>
    <n v="1"/>
    <n v="0.2"/>
    <n v="-3.8645999999999998"/>
    <x v="34"/>
    <n v="20.136599999999898"/>
    <n v="6.0409799999999692"/>
    <x v="0"/>
  </r>
  <r>
    <s v="AMER"/>
    <s v="NAMER"/>
    <s v="Berkshire Hathaway"/>
    <n v="1012"/>
    <s v="Finance"/>
    <s v="SMB"/>
    <s v="SaaS Connector Pack"/>
    <s v="PXI1RP1JN1"/>
    <n v="9.24"/>
    <n v="3"/>
    <n v="0"/>
    <n v="4.4352"/>
    <x v="15"/>
    <n v="4.8048000000000002"/>
    <n v="1.4414400000000001"/>
    <x v="1"/>
  </r>
  <r>
    <s v="AMER"/>
    <s v="LATAM"/>
    <s v="Pemex"/>
    <n v="1058"/>
    <s v="Energy"/>
    <s v="SMB"/>
    <s v="ContactMatcher"/>
    <s v="84MDWCC72V"/>
    <n v="32.340000000000003"/>
    <n v="10"/>
    <n v="0.7"/>
    <n v="-23.716000000000001"/>
    <x v="46"/>
    <n v="56.055999999999997"/>
    <n v="16.816799999999997"/>
    <x v="2"/>
  </r>
  <r>
    <s v="APJ"/>
    <s v="JAPN"/>
    <s v="UnitedHealth Group"/>
    <n v="1092"/>
    <s v="Healthcare"/>
    <s v="SMB"/>
    <s v="Support"/>
    <s v="CB4HSXP3T4"/>
    <n v="16.175999999999998"/>
    <n v="3"/>
    <n v="0.2"/>
    <n v="6.0659999999999998"/>
    <x v="45"/>
    <n v="10.11"/>
    <n v="3.0329999999999999"/>
    <x v="0"/>
  </r>
  <r>
    <s v="AMER"/>
    <s v="NAMER"/>
    <s v="Coca-Cola"/>
    <n v="1021"/>
    <s v="Consumer Products"/>
    <s v="SMB"/>
    <s v="FinanceHub"/>
    <s v="IN60GFLR9X"/>
    <n v="122.352"/>
    <n v="3"/>
    <n v="0.2"/>
    <n v="13.7646"/>
    <x v="1"/>
    <n v="108.5874"/>
    <n v="32.576219999999999"/>
    <x v="0"/>
  </r>
  <r>
    <s v="AMER"/>
    <s v="NAMER"/>
    <s v="Allstate"/>
    <n v="1003"/>
    <s v="Finance"/>
    <s v="Enterprise"/>
    <s v="FinanceHub"/>
    <s v="UMCDVY294F"/>
    <n v="585.55200000000002"/>
    <n v="3"/>
    <n v="0.2"/>
    <n v="73.194000000000003"/>
    <x v="30"/>
    <n v="512.35799999999995"/>
    <n v="153.70739999999998"/>
    <x v="0"/>
  </r>
  <r>
    <s v="AMER"/>
    <s v="LATAM"/>
    <s v="Bosch"/>
    <n v="1076"/>
    <s v="Tech"/>
    <s v="SMB"/>
    <s v="OneView"/>
    <s v="7JPGTZFIWQ"/>
    <n v="123.92"/>
    <n v="5"/>
    <n v="0.2"/>
    <n v="9.2940000000000005"/>
    <x v="35"/>
    <n v="114.626"/>
    <n v="34.387799999999999"/>
    <x v="2"/>
  </r>
  <r>
    <s v="EMEA"/>
    <s v="EU-EAST"/>
    <s v="Johnson &amp; Johnson"/>
    <n v="1055"/>
    <s v="Healthcare"/>
    <s v="SMB"/>
    <s v="SaaS Connector Pack"/>
    <s v="V1E04YVHAP"/>
    <n v="13.36"/>
    <n v="5"/>
    <n v="0.2"/>
    <n v="4.008"/>
    <x v="22"/>
    <n v="9.3520000000000003"/>
    <n v="2.8056000000000001"/>
    <x v="2"/>
  </r>
  <r>
    <s v="AMER"/>
    <s v="LATAM"/>
    <s v="Chevron"/>
    <n v="1017"/>
    <s v="Energy"/>
    <s v="Strategic"/>
    <s v="Marketing Suite - Gold"/>
    <s v="6H3LQURSKU"/>
    <n v="750.68"/>
    <n v="2"/>
    <n v="0"/>
    <n v="37.533999999999999"/>
    <x v="22"/>
    <n v="713.14599999999996"/>
    <n v="213.94379999999998"/>
    <x v="0"/>
  </r>
  <r>
    <s v="EMEA"/>
    <s v="EU-WEST"/>
    <s v="Lukoil"/>
    <n v="1044"/>
    <s v="Energy"/>
    <s v="Enterprise"/>
    <s v="FinanceHub"/>
    <s v="MRRJ31RVU9"/>
    <n v="44.4"/>
    <n v="3"/>
    <n v="0"/>
    <n v="22.2"/>
    <x v="27"/>
    <n v="22.2"/>
    <n v="6.6599999999999993"/>
    <x v="0"/>
  </r>
  <r>
    <s v="APJ"/>
    <s v="APAC"/>
    <s v="Wells Fargo"/>
    <n v="1099"/>
    <s v="Finance"/>
    <s v="SMB"/>
    <s v="ContactMatcher"/>
    <s v="O7JF806CEO"/>
    <n v="128.4"/>
    <n v="3"/>
    <n v="0"/>
    <n v="62.915999999999997"/>
    <x v="0"/>
    <n v="65.483999999999995"/>
    <n v="19.645199999999999"/>
    <x v="2"/>
  </r>
  <r>
    <s v="EMEA"/>
    <s v="EU-WEST"/>
    <s v="Berkshire Hathaway"/>
    <n v="1012"/>
    <s v="Finance"/>
    <s v="Strategic"/>
    <s v="ContactMatcher"/>
    <s v="ADLA1XNIJX"/>
    <n v="1.869"/>
    <n v="1"/>
    <n v="0.7"/>
    <n v="-1.3083"/>
    <x v="34"/>
    <n v="3.1772999999999998"/>
    <n v="0.95318999999999987"/>
    <x v="1"/>
  </r>
  <r>
    <s v="AMER"/>
    <s v="NAMER"/>
    <s v="Bosch"/>
    <n v="1076"/>
    <s v="Tech"/>
    <s v="Strategic"/>
    <s v="Site Analytics"/>
    <s v="11D3WOOAFI"/>
    <n v="103.19199999999999"/>
    <n v="1"/>
    <n v="0.2"/>
    <n v="11.6091"/>
    <x v="13"/>
    <n v="91.582899999999995"/>
    <n v="27.474869999999999"/>
    <x v="2"/>
  </r>
  <r>
    <s v="EMEA"/>
    <s v="EU-WEST"/>
    <s v="McKesson"/>
    <n v="1063"/>
    <s v="Consumer Products"/>
    <s v="SMB"/>
    <s v="FinanceHub"/>
    <s v="G113MYN3D5"/>
    <n v="419.13600000000002"/>
    <n v="4"/>
    <n v="0.2"/>
    <n v="-68.1096"/>
    <x v="44"/>
    <n v="487.24560000000002"/>
    <n v="146.17367999999999"/>
    <x v="5"/>
  </r>
  <r>
    <s v="EMEA"/>
    <s v="EU-WEST"/>
    <s v="American Express"/>
    <n v="1005"/>
    <s v="Finance"/>
    <s v="SMB"/>
    <s v="SaaS Connector Pack - Gold"/>
    <s v="2XM4OHWOPA"/>
    <n v="23.472000000000001"/>
    <n v="3"/>
    <n v="0.2"/>
    <n v="7.6284000000000001"/>
    <x v="20"/>
    <n v="15.8436"/>
    <n v="4.7530799999999997"/>
    <x v="1"/>
  </r>
  <r>
    <s v="APJ"/>
    <s v="JAPN"/>
    <s v="Sony"/>
    <n v="1028"/>
    <s v="Tech"/>
    <s v="Enterprise"/>
    <s v="ContactMatcher"/>
    <s v="NAW2MD9MPJ"/>
    <n v="3.5920000000000001"/>
    <n v="4"/>
    <n v="0.8"/>
    <n v="-6.2859999999999996"/>
    <x v="2"/>
    <n v="9.8780000000000001"/>
    <n v="2.9634"/>
    <x v="3"/>
  </r>
  <r>
    <s v="EMEA"/>
    <s v="EU-WEST"/>
    <s v="Enel"/>
    <n v="1013"/>
    <s v="Energy"/>
    <s v="Strategic"/>
    <s v="Site Analytics"/>
    <s v="IXZQ9W6A1E"/>
    <n v="23.975999999999999"/>
    <n v="3"/>
    <n v="0.2"/>
    <n v="-5.6943000000000001"/>
    <x v="4"/>
    <n v="29.670299999999902"/>
    <n v="8.9010899999999697"/>
    <x v="0"/>
  </r>
  <r>
    <s v="APJ"/>
    <s v="JAPN"/>
    <s v="Chevron"/>
    <n v="1017"/>
    <s v="Energy"/>
    <s v="SMB"/>
    <s v="Marketing Suite - Gold"/>
    <s v="RLCKG394AT"/>
    <n v="18.16"/>
    <n v="2"/>
    <n v="0.2"/>
    <n v="1.8160000000000001"/>
    <x v="44"/>
    <n v="16.344000000000001"/>
    <n v="4.9032"/>
    <x v="0"/>
  </r>
  <r>
    <s v="AMER"/>
    <s v="NAMER"/>
    <s v="Sony"/>
    <n v="1028"/>
    <s v="Tech"/>
    <s v="Enterprise"/>
    <s v="Support"/>
    <s v="RSL12Y96B5"/>
    <n v="7.36"/>
    <n v="2"/>
    <n v="0"/>
    <n v="0.1472"/>
    <x v="7"/>
    <n v="7.2127999999999997"/>
    <n v="2.16384"/>
    <x v="3"/>
  </r>
  <r>
    <s v="EMEA"/>
    <s v="EU-WEST"/>
    <s v="Boeing"/>
    <n v="1014"/>
    <s v="Manufacturing"/>
    <s v="Strategic"/>
    <s v="ContactMatcher"/>
    <s v="ZBRXFACNRZ"/>
    <n v="7.6559999999999997"/>
    <n v="4"/>
    <n v="0.7"/>
    <n v="-6.1247999999999996"/>
    <x v="11"/>
    <n v="13.780799999999999"/>
    <n v="4.1342399999999992"/>
    <x v="2"/>
  </r>
  <r>
    <s v="AMER"/>
    <s v="LATAM"/>
    <s v="Philip Morris International"/>
    <n v="1075"/>
    <s v="Consumer Products"/>
    <s v="SMB"/>
    <s v="Data Smasher"/>
    <s v="7CM01B5FR8"/>
    <n v="63.92"/>
    <n v="2"/>
    <n v="0.2"/>
    <n v="19.175999999999998"/>
    <x v="27"/>
    <n v="44.744"/>
    <n v="13.4232"/>
    <x v="1"/>
  </r>
  <r>
    <s v="EMEA"/>
    <s v="UKIR"/>
    <s v="HSBC Holdings"/>
    <n v="1070"/>
    <s v="Finance"/>
    <s v="SMB"/>
    <s v="ChatBot Plugin"/>
    <s v="ZD4MAAH55V"/>
    <n v="6.56"/>
    <n v="2"/>
    <n v="0"/>
    <n v="1.9024000000000001"/>
    <x v="10"/>
    <n v="4.6575999999999897"/>
    <n v="1.397279999999997"/>
    <x v="0"/>
  </r>
  <r>
    <s v="EMEA"/>
    <s v="EU-WEST"/>
    <s v="Oracle"/>
    <n v="1072"/>
    <s v="Tech"/>
    <s v="Strategic"/>
    <s v="SaaS Connector Pack"/>
    <s v="LKEJILL4F6"/>
    <n v="3.3119999999999998"/>
    <n v="1"/>
    <n v="0.2"/>
    <n v="0.66239999999999999"/>
    <x v="23"/>
    <n v="2.6496"/>
    <n v="0.79487999999999992"/>
    <x v="6"/>
  </r>
  <r>
    <s v="AMER"/>
    <s v="NAMER"/>
    <s v="Oracle"/>
    <n v="1072"/>
    <s v="Tech"/>
    <s v="SMB"/>
    <s v="Support"/>
    <s v="MHX2FLPCGS"/>
    <n v="61.96"/>
    <n v="2"/>
    <n v="0"/>
    <n v="27.882000000000001"/>
    <x v="32"/>
    <n v="34.078000000000003"/>
    <n v="10.2234"/>
    <x v="6"/>
  </r>
  <r>
    <s v="EMEA"/>
    <s v="NOR"/>
    <s v="Lowes"/>
    <n v="1060"/>
    <s v="Retail"/>
    <s v="SMB"/>
    <s v="SaaS Connector Pack - Gold"/>
    <s v="WNYBQEJI69"/>
    <n v="17.920000000000002"/>
    <n v="4"/>
    <n v="0"/>
    <n v="8.6015999999999995"/>
    <x v="25"/>
    <n v="9.3184000000000005"/>
    <n v="2.7955200000000002"/>
    <x v="2"/>
  </r>
  <r>
    <s v="AMER"/>
    <s v="NAMER"/>
    <s v="Gazprom"/>
    <n v="1027"/>
    <s v="Energy"/>
    <s v="SMB"/>
    <s v="SaaS Connector Pack"/>
    <s v="XGCW6EIHQ7"/>
    <n v="145.9"/>
    <n v="5"/>
    <n v="0"/>
    <n v="62.737000000000002"/>
    <x v="2"/>
    <n v="83.162999999999997"/>
    <n v="24.948899999999998"/>
    <x v="7"/>
  </r>
  <r>
    <s v="APJ"/>
    <s v="ANZ"/>
    <s v="Walmart"/>
    <n v="1096"/>
    <s v="Retail"/>
    <s v="SMB"/>
    <s v="Support"/>
    <s v="FHVXNMVDC7"/>
    <n v="56.704000000000001"/>
    <n v="2"/>
    <n v="0.2"/>
    <n v="19.137599999999999"/>
    <x v="24"/>
    <n v="37.566400000000002"/>
    <n v="11.269920000000001"/>
    <x v="1"/>
  </r>
  <r>
    <s v="EMEA"/>
    <s v="EU-WEST"/>
    <s v="Panasonic"/>
    <n v="1091"/>
    <s v="Tech"/>
    <s v="SMB"/>
    <s v="Support"/>
    <s v="XXUO62FM8J"/>
    <n v="32.896000000000001"/>
    <n v="4"/>
    <n v="0.2"/>
    <n v="11.102399999999999"/>
    <x v="45"/>
    <n v="21.793600000000001"/>
    <n v="6.5380799999999999"/>
    <x v="0"/>
  </r>
  <r>
    <s v="EMEA"/>
    <s v="UKIR"/>
    <s v="Itochu"/>
    <n v="1032"/>
    <s v="Finance"/>
    <s v="SMB"/>
    <s v="Site Analytics"/>
    <s v="6XQ1LD7XI7"/>
    <n v="239.97"/>
    <n v="3"/>
    <n v="0"/>
    <n v="2.3997000000000002"/>
    <x v="33"/>
    <n v="237.5703"/>
    <n v="71.271090000000001"/>
    <x v="0"/>
  </r>
  <r>
    <s v="EMEA"/>
    <s v="EU-WEST"/>
    <s v="Goldman Sachs Group"/>
    <n v="1042"/>
    <s v="Finance"/>
    <s v="Strategic"/>
    <s v="Data Smasher"/>
    <s v="AWB7EWV6R5"/>
    <n v="1319.96"/>
    <n v="4"/>
    <n v="0"/>
    <n v="527.98400000000004"/>
    <x v="0"/>
    <n v="791.976"/>
    <n v="237.59279999999998"/>
    <x v="2"/>
  </r>
  <r>
    <s v="EMEA"/>
    <s v="EU-WEST"/>
    <s v="Toyota Motor"/>
    <n v="1087"/>
    <s v="Manufacturing"/>
    <s v="Strategic"/>
    <s v="FinanceHub"/>
    <s v="VYEFCR5495"/>
    <n v="239.96"/>
    <n v="10"/>
    <n v="0.3"/>
    <n v="-10.284000000000001"/>
    <x v="22"/>
    <n v="250.244"/>
    <n v="75.0732"/>
    <x v="6"/>
  </r>
  <r>
    <s v="AMER"/>
    <s v="NAMER"/>
    <s v="Banco Santander"/>
    <n v="1101"/>
    <s v="Finance"/>
    <s v="SMB"/>
    <s v="ContactMatcher"/>
    <s v="ZWZ0BVZCUK"/>
    <n v="21.552"/>
    <n v="6"/>
    <n v="0.2"/>
    <n v="7.0044000000000004"/>
    <x v="1"/>
    <n v="14.547599999999999"/>
    <n v="4.3642799999999999"/>
    <x v="1"/>
  </r>
  <r>
    <s v="AMER"/>
    <s v="NAMER"/>
    <s v="FedEx"/>
    <n v="1036"/>
    <s v="Transportation"/>
    <s v="Enterprise"/>
    <s v="Support"/>
    <s v="428J7CLKE7"/>
    <n v="80.28"/>
    <n v="12"/>
    <n v="0"/>
    <n v="36.928800000000003"/>
    <x v="5"/>
    <n v="43.351199999999999"/>
    <n v="13.00536"/>
    <x v="3"/>
  </r>
  <r>
    <s v="AMER"/>
    <s v="NAMER"/>
    <s v="Carrefour"/>
    <n v="1048"/>
    <s v="Retail"/>
    <s v="Strategic"/>
    <s v="ChatBot Plugin"/>
    <s v="V8LOK3V70Y"/>
    <n v="9.7799999999999994"/>
    <n v="2"/>
    <n v="0"/>
    <n v="4.0098000000000003"/>
    <x v="24"/>
    <n v="5.7701999999999902"/>
    <n v="1.7310599999999969"/>
    <x v="0"/>
  </r>
  <r>
    <s v="AMER"/>
    <s v="NAMER"/>
    <s v="China National Petroleum"/>
    <n v="1023"/>
    <s v="Energy"/>
    <s v="Enterprise"/>
    <s v="Storage"/>
    <s v="1VNIND7I3S"/>
    <n v="1.81"/>
    <n v="1"/>
    <n v="0"/>
    <n v="0.65159999999999996"/>
    <x v="4"/>
    <n v="1.1584000000000001"/>
    <n v="0.34752"/>
    <x v="7"/>
  </r>
  <r>
    <s v="EMEA"/>
    <s v="UKIR"/>
    <s v="Royal Dutch Shell"/>
    <n v="1031"/>
    <s v="Energy"/>
    <s v="Enterprise"/>
    <s v="Support"/>
    <s v="W3FBTIE5YQ"/>
    <n v="37.94"/>
    <n v="2"/>
    <n v="0"/>
    <n v="18.211200000000002"/>
    <x v="33"/>
    <n v="19.7287999999999"/>
    <n v="5.9186399999999697"/>
    <x v="2"/>
  </r>
  <r>
    <s v="EMEA"/>
    <s v="EU-WEST"/>
    <s v="Marathon Petroleum"/>
    <n v="1061"/>
    <s v="Energy"/>
    <s v="Strategic"/>
    <s v="Site Analytics"/>
    <s v="MJS4UVWI97"/>
    <n v="79.959999999999994"/>
    <n v="5"/>
    <n v="0.2"/>
    <n v="27.986000000000001"/>
    <x v="29"/>
    <n v="51.973999999999897"/>
    <n v="15.592199999999968"/>
    <x v="1"/>
  </r>
  <r>
    <s v="APJ"/>
    <s v="JAPN"/>
    <s v="Johnson &amp; Johnson"/>
    <n v="1055"/>
    <s v="Healthcare"/>
    <s v="Strategic"/>
    <s v="Support"/>
    <s v="DP10OTNV3F"/>
    <n v="115.29600000000001"/>
    <n v="3"/>
    <n v="0.2"/>
    <n v="40.3536"/>
    <x v="43"/>
    <n v="74.942400000000006"/>
    <n v="22.48272"/>
    <x v="2"/>
  </r>
  <r>
    <s v="AMER"/>
    <s v="LATAM"/>
    <s v="Cisco Systems"/>
    <n v="1019"/>
    <s v="Tech"/>
    <s v="SMB"/>
    <s v="Site Analytics"/>
    <s v="30OV7MYK5U"/>
    <n v="2479.96"/>
    <n v="4"/>
    <n v="0"/>
    <n v="743.98800000000006"/>
    <x v="22"/>
    <n v="1735.972"/>
    <n v="520.79160000000002"/>
    <x v="1"/>
  </r>
  <r>
    <s v="EMEA"/>
    <s v="MEA"/>
    <s v="Airbus"/>
    <n v="1030"/>
    <s v="Manufacturing"/>
    <s v="SMB"/>
    <s v="Data Smasher"/>
    <s v="Y1TC3DXY1I"/>
    <n v="179.94"/>
    <n v="6"/>
    <n v="0"/>
    <n v="75.574799999999996"/>
    <x v="1"/>
    <n v="104.3652"/>
    <n v="31.309559999999998"/>
    <x v="2"/>
  </r>
  <r>
    <s v="AMER"/>
    <s v="LATAM"/>
    <s v="Tesco"/>
    <n v="1059"/>
    <s v="Retail"/>
    <s v="SMB"/>
    <s v="ContactMatcher"/>
    <s v="I1GS7WMWLS"/>
    <n v="17.43"/>
    <n v="3"/>
    <n v="0"/>
    <n v="8.0177999999999994"/>
    <x v="19"/>
    <n v="9.4122000000000003"/>
    <n v="2.8236599999999998"/>
    <x v="7"/>
  </r>
  <r>
    <s v="APJ"/>
    <s v="ANZ"/>
    <s v="Johnson &amp; Johnson"/>
    <n v="1055"/>
    <s v="Healthcare"/>
    <s v="SMB"/>
    <s v="FinanceHub"/>
    <s v="61J7VBG97V"/>
    <n v="181.98599999999999"/>
    <n v="2"/>
    <n v="0.3"/>
    <n v="-54.595799999999997"/>
    <x v="24"/>
    <n v="236.58179999999999"/>
    <n v="70.97453999999999"/>
    <x v="2"/>
  </r>
  <r>
    <s v="AMER"/>
    <s v="LATAM"/>
    <s v="Samsung Electronics"/>
    <n v="1015"/>
    <s v="Tech"/>
    <s v="Strategic"/>
    <s v="ContactMatcher"/>
    <s v="AZOMOFA0YP"/>
    <n v="455.97"/>
    <n v="6"/>
    <n v="0.5"/>
    <n v="-218.8656"/>
    <x v="5"/>
    <n v="674.8356"/>
    <n v="202.45068000000001"/>
    <x v="1"/>
  </r>
  <r>
    <s v="EMEA"/>
    <s v="EU-EAST"/>
    <s v="China National Petroleum"/>
    <n v="1023"/>
    <s v="Energy"/>
    <s v="Enterprise"/>
    <s v="Marketing Suite - Gold"/>
    <s v="LJUJA7LKLH"/>
    <n v="67.400000000000006"/>
    <n v="5"/>
    <n v="0"/>
    <n v="17.524000000000001"/>
    <x v="15"/>
    <n v="49.875999999999998"/>
    <n v="14.962799999999998"/>
    <x v="7"/>
  </r>
  <r>
    <s v="EMEA"/>
    <s v="MEA"/>
    <s v="Bosch"/>
    <n v="1076"/>
    <s v="Tech"/>
    <s v="SMB"/>
    <s v="SaaS Connector Pack"/>
    <s v="RNIHEGB939"/>
    <n v="25.16"/>
    <n v="2"/>
    <n v="0"/>
    <n v="10.5672"/>
    <x v="15"/>
    <n v="14.5928"/>
    <n v="4.37784"/>
    <x v="2"/>
  </r>
  <r>
    <s v="AMER"/>
    <s v="NAMER"/>
    <s v="Home Depot"/>
    <n v="1047"/>
    <s v="Retail"/>
    <s v="SMB"/>
    <s v="OneView"/>
    <s v="S9Q2MGQG61"/>
    <n v="43.68"/>
    <n v="3"/>
    <n v="0"/>
    <n v="11.7936"/>
    <x v="7"/>
    <n v="31.886399999999998"/>
    <n v="9.5659199999999984"/>
    <x v="1"/>
  </r>
  <r>
    <s v="APJ"/>
    <s v="JAPN"/>
    <s v="J.P. Morgan Chase &amp; Co."/>
    <n v="1054"/>
    <s v="Finance"/>
    <s v="Strategic"/>
    <s v="ChatBot Plugin"/>
    <s v="6QHXX97QY7"/>
    <n v="2.6720000000000002"/>
    <n v="1"/>
    <n v="0.2"/>
    <n v="0.33400000000000002"/>
    <x v="7"/>
    <n v="2.3380000000000001"/>
    <n v="0.70140000000000002"/>
    <x v="5"/>
  </r>
  <r>
    <s v="EMEA"/>
    <s v="EU-WEST"/>
    <s v="PepsiCo"/>
    <n v="1073"/>
    <s v="Consumer Products"/>
    <s v="Strategic"/>
    <s v="SaaS Connector Pack"/>
    <s v="UGLTJV7MMH"/>
    <n v="10.16"/>
    <n v="2"/>
    <n v="0"/>
    <n v="3.4544000000000001"/>
    <x v="13"/>
    <n v="6.7055999999999996"/>
    <n v="2.0116799999999997"/>
    <x v="1"/>
  </r>
  <r>
    <s v="EMEA"/>
    <s v="EU-EAST"/>
    <s v="AT&amp;T"/>
    <n v="1010"/>
    <s v="Communications"/>
    <s v="Strategic"/>
    <s v="SaaS Connector Pack"/>
    <s v="S3Z0SHFBIS"/>
    <n v="6.16"/>
    <n v="2"/>
    <n v="0"/>
    <n v="1.9712000000000001"/>
    <x v="14"/>
    <n v="4.1887999999999996"/>
    <n v="1.2566399999999998"/>
    <x v="1"/>
  </r>
  <r>
    <s v="EMEA"/>
    <s v="EU-EAST"/>
    <s v="Allianz"/>
    <n v="1080"/>
    <s v="Finance"/>
    <s v="SMB"/>
    <s v="Support"/>
    <s v="OXODBVR10F"/>
    <n v="6.48"/>
    <n v="1"/>
    <n v="0"/>
    <n v="3.1103999999999998"/>
    <x v="14"/>
    <n v="3.3696000000000002"/>
    <n v="1.01088"/>
    <x v="1"/>
  </r>
  <r>
    <s v="EMEA"/>
    <s v="NOR"/>
    <s v="American Express"/>
    <n v="1005"/>
    <s v="Finance"/>
    <s v="Strategic"/>
    <s v="ContactMatcher"/>
    <s v="FETQKWIZE2"/>
    <n v="34.54"/>
    <n v="1"/>
    <n v="0"/>
    <n v="17.27"/>
    <x v="4"/>
    <n v="17.27"/>
    <n v="5.181"/>
    <x v="1"/>
  </r>
  <r>
    <s v="APJ"/>
    <s v="ANZ"/>
    <s v="Philip Morris International"/>
    <n v="1075"/>
    <s v="Consumer Products"/>
    <s v="Enterprise"/>
    <s v="ChatBot Plugin"/>
    <s v="IVSSEZYW5I"/>
    <n v="19.456"/>
    <n v="4"/>
    <n v="0.2"/>
    <n v="2.1888000000000001"/>
    <x v="42"/>
    <n v="17.267199999999999"/>
    <n v="5.1801599999999999"/>
    <x v="1"/>
  </r>
  <r>
    <s v="AMER"/>
    <s v="LATAM"/>
    <s v="Carrefour"/>
    <n v="1048"/>
    <s v="Retail"/>
    <s v="Strategic"/>
    <s v="Support"/>
    <s v="XN2FKDBN7Q"/>
    <n v="98.376000000000005"/>
    <n v="3"/>
    <n v="0.2"/>
    <n v="35.661299999999997"/>
    <x v="20"/>
    <n v="62.714700000000001"/>
    <n v="18.814409999999999"/>
    <x v="0"/>
  </r>
  <r>
    <s v="AMER"/>
    <s v="NAMER"/>
    <s v="J.P. Morgan Chase &amp; Co."/>
    <n v="1054"/>
    <s v="Finance"/>
    <s v="SMB"/>
    <s v="SaaS Connector Pack"/>
    <s v="4FTIEYOXF4"/>
    <n v="383.64"/>
    <n v="6"/>
    <n v="0"/>
    <n v="122.76479999999999"/>
    <x v="5"/>
    <n v="260.87520000000001"/>
    <n v="78.262559999999993"/>
    <x v="5"/>
  </r>
  <r>
    <s v="AMER"/>
    <s v="NAMER"/>
    <s v="Lukoil"/>
    <n v="1044"/>
    <s v="Energy"/>
    <s v="SMB"/>
    <s v="ChatBot Plugin"/>
    <s v="J0M7MV35Z0"/>
    <n v="6.56"/>
    <n v="2"/>
    <n v="0"/>
    <n v="1.9024000000000001"/>
    <x v="15"/>
    <n v="4.6575999999999897"/>
    <n v="1.397279999999997"/>
    <x v="0"/>
  </r>
  <r>
    <s v="APJ"/>
    <s v="APAC"/>
    <s v="Abbott Laboratories"/>
    <n v="1001"/>
    <s v="Healthcare"/>
    <s v="Enterprise"/>
    <s v="SaaS Connector Pack"/>
    <s v="HBYGFYR7X2"/>
    <n v="19.98"/>
    <n v="1"/>
    <n v="0"/>
    <n v="8.5914000000000001"/>
    <x v="13"/>
    <n v="11.3886"/>
    <n v="3.4165800000000002"/>
    <x v="3"/>
  </r>
  <r>
    <s v="EMEA"/>
    <s v="UKIR"/>
    <s v="Abbott Laboratories"/>
    <n v="1001"/>
    <s v="Healthcare"/>
    <s v="Enterprise"/>
    <s v="ChatBot Plugin"/>
    <s v="IU5HGLDBRD"/>
    <n v="8"/>
    <n v="5"/>
    <n v="0"/>
    <n v="3.44"/>
    <x v="35"/>
    <n v="4.5599999999999996"/>
    <n v="1.3679999999999999"/>
    <x v="3"/>
  </r>
  <r>
    <s v="AMER"/>
    <s v="NAMER"/>
    <s v="ConocoPhillips"/>
    <n v="1024"/>
    <s v="Energy"/>
    <s v="SMB"/>
    <s v="SaaS Connector Pack"/>
    <s v="PFNPL5F9NX"/>
    <n v="6.16"/>
    <n v="2"/>
    <n v="0"/>
    <n v="1.9712000000000001"/>
    <x v="20"/>
    <n v="4.1887999999999996"/>
    <n v="1.2566399999999998"/>
    <x v="2"/>
  </r>
  <r>
    <s v="EMEA"/>
    <s v="UKIR"/>
    <s v="Exxon Mobil"/>
    <n v="1034"/>
    <s v="Energy"/>
    <s v="Enterprise"/>
    <s v="Marketing Suite - Gold"/>
    <s v="NEEPPLEGII"/>
    <n v="83.56"/>
    <n v="4"/>
    <n v="0"/>
    <n v="1.6712"/>
    <x v="22"/>
    <n v="81.888800000000003"/>
    <n v="24.56664"/>
    <x v="2"/>
  </r>
  <r>
    <s v="AMER"/>
    <s v="NAMER"/>
    <s v="General Electric"/>
    <n v="1040"/>
    <s v="Finance"/>
    <s v="SMB"/>
    <s v="Storage"/>
    <s v="S934VB9S2F"/>
    <n v="10.9"/>
    <n v="5"/>
    <n v="0"/>
    <n v="3.597"/>
    <x v="29"/>
    <n v="7.3029999999999999"/>
    <n v="2.1909000000000001"/>
    <x v="0"/>
  </r>
  <r>
    <s v="EMEA"/>
    <s v="EU-WEST"/>
    <s v="Home Depot"/>
    <n v="1047"/>
    <s v="Retail"/>
    <s v="Enterprise"/>
    <s v="ContactMatcher"/>
    <s v="N4EXN81HV9"/>
    <n v="6.0960000000000001"/>
    <n v="2"/>
    <n v="0.2"/>
    <n v="2.2098"/>
    <x v="39"/>
    <n v="3.8862000000000001"/>
    <n v="1.1658599999999999"/>
    <x v="1"/>
  </r>
  <r>
    <s v="AMER"/>
    <s v="NAMER"/>
    <s v="BNP Paribas"/>
    <n v="1065"/>
    <s v="Finance"/>
    <s v="SMB"/>
    <s v="Marketing Suite - Gold"/>
    <s v="TFEKH9KK86"/>
    <n v="34.049999999999997"/>
    <n v="3"/>
    <n v="0"/>
    <n v="9.5340000000000007"/>
    <x v="5"/>
    <n v="24.515999999999998"/>
    <n v="7.3547999999999991"/>
    <x v="3"/>
  </r>
  <r>
    <s v="AMER"/>
    <s v="LATAM"/>
    <s v="Siemens"/>
    <n v="1043"/>
    <s v="Manufacturing"/>
    <s v="Strategic"/>
    <s v="FinanceHub"/>
    <s v="UVE4D9ST5V"/>
    <n v="245.98"/>
    <n v="2"/>
    <n v="0"/>
    <n v="27.0578"/>
    <x v="18"/>
    <n v="218.92219999999901"/>
    <n v="65.6766599999997"/>
    <x v="2"/>
  </r>
  <r>
    <s v="AMER"/>
    <s v="LATAM"/>
    <s v="Panasonic"/>
    <n v="1091"/>
    <s v="Tech"/>
    <s v="SMB"/>
    <s v="ContactMatcher"/>
    <s v="7Y9QBCSQMC"/>
    <n v="59.912999999999997"/>
    <n v="7"/>
    <n v="0.7"/>
    <n v="-45.933300000000003"/>
    <x v="23"/>
    <n v="105.8463"/>
    <n v="31.753889999999998"/>
    <x v="0"/>
  </r>
  <r>
    <s v="APJ"/>
    <s v="APAC"/>
    <s v="Mitsubishi"/>
    <n v="1050"/>
    <s v="Manufacturing"/>
    <s v="Strategic"/>
    <s v="Site Analytics"/>
    <s v="1V8P2U7ZBD"/>
    <n v="391.98"/>
    <n v="2"/>
    <n v="0"/>
    <n v="109.7544"/>
    <x v="15"/>
    <n v="282.22559999999999"/>
    <n v="84.66767999999999"/>
    <x v="2"/>
  </r>
  <r>
    <s v="EMEA"/>
    <s v="EU-EAST"/>
    <s v="BNP Paribas"/>
    <n v="1065"/>
    <s v="Finance"/>
    <s v="SMB"/>
    <s v="ContactMatcher"/>
    <s v="24KJE2ZDZF"/>
    <n v="68.62"/>
    <n v="2"/>
    <n v="0"/>
    <n v="32.251399999999997"/>
    <x v="11"/>
    <n v="36.368600000000001"/>
    <n v="10.91058"/>
    <x v="3"/>
  </r>
  <r>
    <s v="APJ"/>
    <s v="APAC"/>
    <s v="Philip Morris International"/>
    <n v="1075"/>
    <s v="Consumer Products"/>
    <s v="SMB"/>
    <s v="Support"/>
    <s v="0A7W98L0HJ"/>
    <n v="25.02"/>
    <n v="3"/>
    <n v="0"/>
    <n v="6.5052000000000003"/>
    <x v="31"/>
    <n v="18.514800000000001"/>
    <n v="5.5544400000000005"/>
    <x v="1"/>
  </r>
  <r>
    <s v="AMER"/>
    <s v="LATAM"/>
    <s v="Verizon Communications"/>
    <n v="1094"/>
    <s v="Communications"/>
    <s v="SMB"/>
    <s v="ChatBot Plugin"/>
    <s v="DXDHVHOII0"/>
    <n v="55.984000000000002"/>
    <n v="2"/>
    <n v="0.2"/>
    <n v="4.1988000000000003"/>
    <x v="18"/>
    <n v="51.785200000000003"/>
    <n v="15.53556"/>
    <x v="0"/>
  </r>
  <r>
    <s v="APJ"/>
    <s v="JAPN"/>
    <s v="Johnson &amp; Johnson"/>
    <n v="1055"/>
    <s v="Healthcare"/>
    <s v="Strategic"/>
    <s v="Marketing Suite - Gold"/>
    <s v="EFLISNPEDK"/>
    <n v="14.16"/>
    <n v="1"/>
    <n v="0.2"/>
    <n v="1.0620000000000001"/>
    <x v="28"/>
    <n v="13.098000000000001"/>
    <n v="3.9294000000000002"/>
    <x v="2"/>
  </r>
  <r>
    <s v="EMEA"/>
    <s v="UKIR"/>
    <s v="Bosch"/>
    <n v="1076"/>
    <s v="Tech"/>
    <s v="Strategic"/>
    <s v="ContactMatcher"/>
    <s v="YKABQQM339"/>
    <n v="590.35199999999998"/>
    <n v="6"/>
    <n v="0.2"/>
    <n v="206.6232"/>
    <x v="14"/>
    <n v="383.72879999999998"/>
    <n v="115.11863999999998"/>
    <x v="2"/>
  </r>
  <r>
    <s v="EMEA"/>
    <s v="NOR"/>
    <s v="American Express"/>
    <n v="1005"/>
    <s v="Finance"/>
    <s v="Strategic"/>
    <s v="SaaS Connector Pack"/>
    <s v="OW4BX96YA2"/>
    <n v="17.088000000000001"/>
    <n v="2"/>
    <n v="0.2"/>
    <n v="1.0680000000000001"/>
    <x v="21"/>
    <n v="16.02"/>
    <n v="4.806"/>
    <x v="1"/>
  </r>
  <r>
    <s v="EMEA"/>
    <s v="UKIR"/>
    <s v="Aetna"/>
    <n v="1002"/>
    <s v="Healthcare"/>
    <s v="SMB"/>
    <s v="ChatBot Plugin"/>
    <s v="7EDXJMIVDQ"/>
    <n v="11.05"/>
    <n v="5"/>
    <n v="0"/>
    <n v="2.9834999999999998"/>
    <x v="42"/>
    <n v="8.0664999999999996"/>
    <n v="2.4199499999999996"/>
    <x v="1"/>
  </r>
  <r>
    <s v="AMER"/>
    <s v="NAMER"/>
    <s v="China National Petroleum"/>
    <n v="1023"/>
    <s v="Energy"/>
    <s v="SMB"/>
    <s v="OneView"/>
    <s v="6QMS3ZAFJI"/>
    <n v="7.78"/>
    <n v="2"/>
    <n v="0"/>
    <n v="2.0228000000000002"/>
    <x v="14"/>
    <n v="5.7572000000000001"/>
    <n v="1.72716"/>
    <x v="7"/>
  </r>
  <r>
    <s v="EMEA"/>
    <s v="EU-EAST"/>
    <s v="Toyota Motor"/>
    <n v="1087"/>
    <s v="Manufacturing"/>
    <s v="SMB"/>
    <s v="Data Smasher"/>
    <s v="KI895K7737"/>
    <n v="659.9"/>
    <n v="2"/>
    <n v="0"/>
    <n v="217.767"/>
    <x v="15"/>
    <n v="442.13299999999998"/>
    <n v="132.63989999999998"/>
    <x v="6"/>
  </r>
  <r>
    <s v="AMER"/>
    <s v="LATAM"/>
    <s v="Gazprom"/>
    <n v="1027"/>
    <s v="Energy"/>
    <s v="SMB"/>
    <s v="Data Smasher"/>
    <s v="T0C38KKZKC"/>
    <n v="53.04"/>
    <n v="3"/>
    <n v="0.2"/>
    <n v="-4.641"/>
    <x v="2"/>
    <n v="57.680999999999997"/>
    <n v="17.304299999999998"/>
    <x v="7"/>
  </r>
  <r>
    <s v="AMER"/>
    <s v="NAMER"/>
    <s v="Valero Energy"/>
    <n v="1093"/>
    <s v="Energy"/>
    <s v="Strategic"/>
    <s v="Data Smasher"/>
    <s v="FXVO2SVT0F"/>
    <n v="843.9"/>
    <n v="2"/>
    <n v="0"/>
    <n v="371.31599999999997"/>
    <x v="43"/>
    <n v="472.584"/>
    <n v="141.77519999999998"/>
    <x v="1"/>
  </r>
  <r>
    <s v="EMEA"/>
    <s v="UKIR"/>
    <s v="Valero Energy"/>
    <n v="1093"/>
    <s v="Energy"/>
    <s v="SMB"/>
    <s v="Marketing Suite - Gold"/>
    <s v="87MEP1T4FC"/>
    <n v="117.96"/>
    <n v="2"/>
    <n v="0"/>
    <n v="5.8979999999999997"/>
    <x v="47"/>
    <n v="112.062"/>
    <n v="33.618600000000001"/>
    <x v="1"/>
  </r>
  <r>
    <s v="EMEA"/>
    <s v="UKIR"/>
    <s v="China National Petroleum"/>
    <n v="1023"/>
    <s v="Energy"/>
    <s v="Strategic"/>
    <s v="ChatBot Plugin"/>
    <s v="IKH0NLQI76"/>
    <n v="21.3"/>
    <n v="5"/>
    <n v="0"/>
    <n v="8.7330000000000005"/>
    <x v="28"/>
    <n v="12.567"/>
    <n v="3.7700999999999998"/>
    <x v="7"/>
  </r>
  <r>
    <s v="EMEA"/>
    <s v="MEA"/>
    <s v="Phillips 66"/>
    <n v="1056"/>
    <s v="Energy"/>
    <s v="Strategic"/>
    <s v="SaaS Connector Pack"/>
    <s v="9GNWVPDV2J"/>
    <n v="19.52"/>
    <n v="2"/>
    <n v="0.2"/>
    <n v="5.3680000000000003"/>
    <x v="10"/>
    <n v="14.151999999999999"/>
    <n v="4.2455999999999996"/>
    <x v="1"/>
  </r>
  <r>
    <s v="AMER"/>
    <s v="NAMER"/>
    <s v="Allianz"/>
    <n v="1080"/>
    <s v="Finance"/>
    <s v="SMB"/>
    <s v="Marketing Suite - Gold"/>
    <s v="0F0N0Q0T5D"/>
    <n v="443.92"/>
    <n v="4"/>
    <n v="0"/>
    <n v="8.8783999999999992"/>
    <x v="11"/>
    <n v="435.04160000000002"/>
    <n v="130.51248000000001"/>
    <x v="1"/>
  </r>
  <r>
    <s v="EMEA"/>
    <s v="EU"/>
    <s v="Fannie Mae"/>
    <n v="1035"/>
    <s v="Finance"/>
    <s v="Strategic"/>
    <s v="Data Smasher"/>
    <s v="6K9SLCDOFO"/>
    <n v="499.95"/>
    <n v="5"/>
    <n v="0"/>
    <n v="174.98249999999999"/>
    <x v="21"/>
    <n v="324.96749999999997"/>
    <n v="97.490249999999989"/>
    <x v="3"/>
  </r>
  <r>
    <s v="AMER"/>
    <s v="NAMER"/>
    <s v="Tyson Foods"/>
    <n v="1088"/>
    <s v="Consumer Products"/>
    <s v="Strategic"/>
    <s v="Data Smasher"/>
    <s v="IQXAO3IIYQ"/>
    <n v="100"/>
    <n v="4"/>
    <n v="0"/>
    <n v="21"/>
    <x v="32"/>
    <n v="79"/>
    <n v="23.7"/>
    <x v="1"/>
  </r>
  <r>
    <s v="AMER"/>
    <s v="NAMER"/>
    <s v="Mitsubishi"/>
    <n v="1050"/>
    <s v="Manufacturing"/>
    <s v="Enterprise"/>
    <s v="SaaS Connector Pack"/>
    <s v="H3RA8BHYX8"/>
    <n v="6.16"/>
    <n v="2"/>
    <n v="0"/>
    <n v="2.9567999999999999"/>
    <x v="30"/>
    <n v="3.2031999999999998"/>
    <n v="0.96095999999999993"/>
    <x v="2"/>
  </r>
  <r>
    <s v="EMEA"/>
    <s v="EU-WEST"/>
    <s v="AmerisourceBergen"/>
    <n v="1007"/>
    <s v="Healthcare"/>
    <s v="Strategic"/>
    <s v="FinanceHub"/>
    <s v="MNQ7EMGOIB"/>
    <n v="13.872"/>
    <n v="6"/>
    <n v="0.2"/>
    <n v="4.6818"/>
    <x v="27"/>
    <n v="9.1902000000000008"/>
    <n v="2.7570600000000001"/>
    <x v="0"/>
  </r>
  <r>
    <s v="EMEA"/>
    <s v="EU-WEST"/>
    <s v="Philip Morris International"/>
    <n v="1075"/>
    <s v="Consumer Products"/>
    <s v="Enterprise"/>
    <s v="ContactMatcher"/>
    <s v="5I9YKE4TK1"/>
    <n v="815.29200000000003"/>
    <n v="9"/>
    <n v="0.4"/>
    <n v="-339.70499999999998"/>
    <x v="28"/>
    <n v="1154.9970000000001"/>
    <n v="346.4991"/>
    <x v="1"/>
  </r>
  <r>
    <s v="EMEA"/>
    <s v="EU-WEST"/>
    <s v="Walgreens"/>
    <n v="1095"/>
    <s v="Retail"/>
    <s v="SMB"/>
    <s v="Data Smasher"/>
    <s v="OKMLY28YRH"/>
    <n v="234.45"/>
    <n v="3"/>
    <n v="0"/>
    <n v="103.158"/>
    <x v="45"/>
    <n v="131.29199999999901"/>
    <n v="39.387599999999701"/>
    <x v="0"/>
  </r>
  <r>
    <s v="EMEA"/>
    <s v="UKIR"/>
    <s v="UnitedHealth Group"/>
    <n v="1092"/>
    <s v="Healthcare"/>
    <s v="Enterprise"/>
    <s v="ContactMatcher"/>
    <s v="2KD0GMK6Z1"/>
    <n v="10.528"/>
    <n v="7"/>
    <n v="0.2"/>
    <n v="3.6848000000000001"/>
    <x v="21"/>
    <n v="6.8432000000000004"/>
    <n v="2.0529600000000001"/>
    <x v="0"/>
  </r>
  <r>
    <s v="AMER"/>
    <s v="LATAM"/>
    <s v="Philip Morris International"/>
    <n v="1075"/>
    <s v="Consumer Products"/>
    <s v="Enterprise"/>
    <s v="ContactMatcher"/>
    <s v="SUXY7M28YJ"/>
    <n v="152.80000000000001"/>
    <n v="5"/>
    <n v="0"/>
    <n v="76.400000000000006"/>
    <x v="14"/>
    <n v="76.400000000000006"/>
    <n v="22.92"/>
    <x v="1"/>
  </r>
  <r>
    <s v="AMER"/>
    <s v="NAMER"/>
    <s v="Valero Energy"/>
    <n v="1093"/>
    <s v="Energy"/>
    <s v="Enterprise"/>
    <s v="ContactMatcher"/>
    <s v="3KOQZAX0YT"/>
    <n v="82.56"/>
    <n v="5"/>
    <n v="0.2"/>
    <n v="28.896000000000001"/>
    <x v="15"/>
    <n v="53.664000000000001"/>
    <n v="16.0992"/>
    <x v="1"/>
  </r>
  <r>
    <s v="AMER"/>
    <s v="LATAM"/>
    <s v="Philip Morris International"/>
    <n v="1075"/>
    <s v="Consumer Products"/>
    <s v="Strategic"/>
    <s v="SaaS Connector Pack"/>
    <s v="DJB09G8BT8"/>
    <n v="60.84"/>
    <n v="3"/>
    <n v="0"/>
    <n v="23.119199999999999"/>
    <x v="42"/>
    <n v="37.720799999999997"/>
    <n v="11.316239999999999"/>
    <x v="1"/>
  </r>
  <r>
    <s v="AMER"/>
    <s v="NAMER"/>
    <s v="Honda Motor"/>
    <n v="1045"/>
    <s v="Manufacturing"/>
    <s v="SMB"/>
    <s v="FinanceHub"/>
    <s v="W2JG4OD61P"/>
    <n v="1325.76"/>
    <n v="6"/>
    <n v="0.2"/>
    <n v="149.148"/>
    <x v="20"/>
    <n v="1176.6120000000001"/>
    <n v="352.98360000000002"/>
    <x v="2"/>
  </r>
  <r>
    <s v="AMER"/>
    <s v="LATAM"/>
    <s v="Microsoft"/>
    <n v="1066"/>
    <s v="Tech"/>
    <s v="Enterprise"/>
    <s v="Support"/>
    <s v="P81LZHWJIX"/>
    <n v="28.8"/>
    <n v="9"/>
    <n v="0.2"/>
    <n v="10.08"/>
    <x v="30"/>
    <n v="18.72"/>
    <n v="5.6159999999999997"/>
    <x v="4"/>
  </r>
  <r>
    <s v="EMEA"/>
    <s v="MEA"/>
    <s v="Fannie Mae"/>
    <n v="1035"/>
    <s v="Finance"/>
    <s v="Enterprise"/>
    <s v="ChatBot Plugin"/>
    <s v="VM2IBR2A1R"/>
    <n v="11.12"/>
    <n v="4"/>
    <n v="0"/>
    <n v="2.8912"/>
    <x v="4"/>
    <n v="8.2287999999999997"/>
    <n v="2.4686399999999997"/>
    <x v="3"/>
  </r>
  <r>
    <s v="EMEA"/>
    <s v="NOR"/>
    <s v="Volkswagen"/>
    <n v="1046"/>
    <s v="Manufacturing"/>
    <s v="Enterprise"/>
    <s v="SaaS Connector Pack"/>
    <s v="6VN8NXQRC6"/>
    <n v="7.04"/>
    <n v="4"/>
    <n v="0"/>
    <n v="3.0975999999999999"/>
    <x v="25"/>
    <n v="3.9424000000000001"/>
    <n v="1.18272"/>
    <x v="0"/>
  </r>
  <r>
    <s v="EMEA"/>
    <s v="NOR"/>
    <s v="Walt Disney"/>
    <n v="1097"/>
    <s v="Communications"/>
    <s v="Strategic"/>
    <s v="SaaS Connector Pack - Gold"/>
    <s v="4EDSGB428V"/>
    <n v="17.940000000000001"/>
    <n v="3"/>
    <n v="0"/>
    <n v="8.7905999999999995"/>
    <x v="33"/>
    <n v="9.1494"/>
    <n v="2.7448199999999998"/>
    <x v="3"/>
  </r>
  <r>
    <s v="AMER"/>
    <s v="NAMER"/>
    <s v="FedEx"/>
    <n v="1036"/>
    <s v="Transportation"/>
    <s v="Enterprise"/>
    <s v="ContactMatcher"/>
    <s v="TM7QMYGY87"/>
    <n v="34.76"/>
    <n v="5"/>
    <n v="0.2"/>
    <n v="11.297000000000001"/>
    <x v="42"/>
    <n v="23.462999999999901"/>
    <n v="7.0388999999999706"/>
    <x v="3"/>
  </r>
  <r>
    <s v="AMER"/>
    <s v="LATAM"/>
    <s v="BNP Paribas"/>
    <n v="1065"/>
    <s v="Finance"/>
    <s v="Strategic"/>
    <s v="SaaS Connector Pack"/>
    <s v="KCAL1JOGE3"/>
    <n v="74.45"/>
    <n v="5"/>
    <n v="0"/>
    <n v="20.101500000000001"/>
    <x v="4"/>
    <n v="54.348500000000001"/>
    <n v="16.304549999999999"/>
    <x v="3"/>
  </r>
  <r>
    <s v="EMEA"/>
    <s v="EU-WEST"/>
    <s v="China National Petroleum"/>
    <n v="1023"/>
    <s v="Energy"/>
    <s v="Strategic"/>
    <s v="SaaS Connector Pack"/>
    <s v="072Q6KWNJE"/>
    <n v="192.22"/>
    <n v="14"/>
    <n v="0"/>
    <n v="69.199200000000005"/>
    <x v="26"/>
    <n v="123.02079999999999"/>
    <n v="36.906239999999997"/>
    <x v="7"/>
  </r>
  <r>
    <s v="EMEA"/>
    <s v="MEA"/>
    <s v="Tyson Foods"/>
    <n v="1088"/>
    <s v="Consumer Products"/>
    <s v="SMB"/>
    <s v="Support"/>
    <s v="73YYLE2SA8"/>
    <n v="19.440000000000001"/>
    <n v="3"/>
    <n v="0"/>
    <n v="9.3312000000000008"/>
    <x v="23"/>
    <n v="10.1088"/>
    <n v="3.0326400000000002"/>
    <x v="1"/>
  </r>
  <r>
    <s v="AMER"/>
    <s v="NAMER"/>
    <s v="Nestle"/>
    <n v="1089"/>
    <s v="Consumer Products"/>
    <s v="Strategic"/>
    <s v="Support"/>
    <s v="JK0HT09POV"/>
    <n v="32.4"/>
    <n v="5"/>
    <n v="0"/>
    <n v="15.552"/>
    <x v="10"/>
    <n v="16.847999999999999"/>
    <n v="5.0543999999999993"/>
    <x v="2"/>
  </r>
  <r>
    <s v="EMEA"/>
    <s v="UKIR"/>
    <s v="Goldman Sachs Group"/>
    <n v="1042"/>
    <s v="Finance"/>
    <s v="Strategic"/>
    <s v="Support"/>
    <s v="5PDMW271Z2"/>
    <n v="40.99"/>
    <n v="1"/>
    <n v="0"/>
    <n v="20.085100000000001"/>
    <x v="13"/>
    <n v="20.904900000000001"/>
    <n v="6.2714699999999999"/>
    <x v="2"/>
  </r>
  <r>
    <s v="AMER"/>
    <s v="NAMER"/>
    <s v="Huawei"/>
    <n v="1086"/>
    <s v="Tech"/>
    <s v="Strategic"/>
    <s v="ChatBot Plugin"/>
    <s v="DMNIMO9AFG"/>
    <n v="2.94"/>
    <n v="1"/>
    <n v="0"/>
    <n v="0.79379999999999995"/>
    <x v="7"/>
    <n v="2.1461999999999999"/>
    <n v="0.64385999999999999"/>
    <x v="2"/>
  </r>
  <r>
    <s v="EMEA"/>
    <s v="EU-WEST"/>
    <s v="Ford Motor"/>
    <n v="1009"/>
    <s v="Manufacturing"/>
    <s v="Enterprise"/>
    <s v="ContactMatcher"/>
    <s v="31KGMF2X5D"/>
    <n v="45.24"/>
    <n v="4"/>
    <n v="0.7"/>
    <n v="-30.16"/>
    <x v="5"/>
    <n v="75.400000000000006"/>
    <n v="22.62"/>
    <x v="1"/>
  </r>
  <r>
    <s v="EMEA"/>
    <s v="EU-EAST"/>
    <s v="State Farm Insurance Cos."/>
    <n v="1082"/>
    <s v="Finance"/>
    <s v="Enterprise"/>
    <s v="SaaS Connector Pack"/>
    <s v="BPG9BXINYB"/>
    <n v="21.44"/>
    <n v="2"/>
    <n v="0.2"/>
    <n v="7.5039999999999996"/>
    <x v="21"/>
    <n v="13.936"/>
    <n v="4.1807999999999996"/>
    <x v="8"/>
  </r>
  <r>
    <s v="AMER"/>
    <s v="LATAM"/>
    <s v="UnitedHealth Group"/>
    <n v="1092"/>
    <s v="Healthcare"/>
    <s v="Strategic"/>
    <s v="ChatBot Plugin"/>
    <s v="NKM5A7BUWP"/>
    <n v="18.655999999999999"/>
    <n v="2"/>
    <n v="0.2"/>
    <n v="1.3992"/>
    <x v="16"/>
    <n v="17.256799999999998"/>
    <n v="5.177039999999999"/>
    <x v="0"/>
  </r>
  <r>
    <s v="AMER"/>
    <s v="NAMER"/>
    <s v="Honda Motor"/>
    <n v="1045"/>
    <s v="Manufacturing"/>
    <s v="SMB"/>
    <s v="FinanceHub"/>
    <s v="BZAKPWYT43"/>
    <n v="14.62"/>
    <n v="2"/>
    <n v="0"/>
    <n v="6.8714000000000004"/>
    <x v="1"/>
    <n v="7.7485999999999899"/>
    <n v="2.324579999999997"/>
    <x v="2"/>
  </r>
  <r>
    <s v="APJ"/>
    <s v="APAC"/>
    <s v="Itochu"/>
    <n v="1032"/>
    <s v="Finance"/>
    <s v="SMB"/>
    <s v="SaaS Connector Pack"/>
    <s v="SSK67FCJO4"/>
    <n v="355.36"/>
    <n v="4"/>
    <n v="0"/>
    <n v="92.393600000000006"/>
    <x v="40"/>
    <n v="262.96640000000002"/>
    <n v="78.889920000000004"/>
    <x v="0"/>
  </r>
  <r>
    <s v="APJ"/>
    <s v="JAPN"/>
    <s v="State Farm Insurance Cos."/>
    <n v="1082"/>
    <s v="Finance"/>
    <s v="Strategic"/>
    <s v="SaaS Connector Pack - Gold"/>
    <s v="T9OP8DUU0E"/>
    <n v="15.84"/>
    <n v="2"/>
    <n v="0.2"/>
    <n v="5.5439999999999996"/>
    <x v="13"/>
    <n v="10.295999999999999"/>
    <n v="3.0887999999999995"/>
    <x v="8"/>
  </r>
  <r>
    <s v="AMER"/>
    <s v="NAMER"/>
    <s v="Safeway"/>
    <n v="1079"/>
    <s v="Retail"/>
    <s v="SMB"/>
    <s v="Support"/>
    <s v="7KUDSQNL5D"/>
    <n v="12.96"/>
    <n v="2"/>
    <n v="0"/>
    <n v="6.2207999999999997"/>
    <x v="12"/>
    <n v="6.7392000000000003"/>
    <n v="2.02176"/>
    <x v="5"/>
  </r>
  <r>
    <s v="AMER"/>
    <s v="NAMER"/>
    <s v="Phillips 66"/>
    <n v="1056"/>
    <s v="Energy"/>
    <s v="Strategic"/>
    <s v="Site Analytics"/>
    <s v="4ORXYP0J7H"/>
    <n v="57.408000000000001"/>
    <n v="6"/>
    <n v="0.2"/>
    <n v="5.7408000000000001"/>
    <x v="8"/>
    <n v="51.667200000000001"/>
    <n v="15.500159999999999"/>
    <x v="1"/>
  </r>
  <r>
    <s v="APJ"/>
    <s v="ANZ"/>
    <s v="Volkswagen"/>
    <n v="1046"/>
    <s v="Manufacturing"/>
    <s v="SMB"/>
    <s v="SaaS Connector Pack"/>
    <s v="UBUGTUWCF9"/>
    <n v="38.975999999999999"/>
    <n v="3"/>
    <n v="0.6"/>
    <n v="-50.668799999999997"/>
    <x v="20"/>
    <n v="89.644800000000004"/>
    <n v="26.893440000000002"/>
    <x v="0"/>
  </r>
  <r>
    <s v="AMER"/>
    <s v="LATAM"/>
    <s v="Home Depot"/>
    <n v="1047"/>
    <s v="Retail"/>
    <s v="Enterprise"/>
    <s v="Storage"/>
    <s v="LT17IU6QOE"/>
    <n v="20.440000000000001"/>
    <n v="7"/>
    <n v="0"/>
    <n v="9.1980000000000004"/>
    <x v="16"/>
    <n v="11.242000000000001"/>
    <n v="3.3726000000000003"/>
    <x v="1"/>
  </r>
  <r>
    <s v="APJ"/>
    <s v="APAC"/>
    <s v="Walt Disney"/>
    <n v="1097"/>
    <s v="Communications"/>
    <s v="SMB"/>
    <s v="ContactMatcher"/>
    <s v="BKFW9PRWRS"/>
    <n v="6.38"/>
    <n v="1"/>
    <n v="0"/>
    <n v="2.9348000000000001"/>
    <x v="21"/>
    <n v="3.4451999999999998"/>
    <n v="1.0335599999999998"/>
    <x v="3"/>
  </r>
  <r>
    <s v="EMEA"/>
    <s v="NOR"/>
    <s v="Cigna"/>
    <n v="1038"/>
    <s v="Healthcare"/>
    <s v="SMB"/>
    <s v="Support"/>
    <s v="5CAI7OFWBB"/>
    <n v="15.84"/>
    <n v="3"/>
    <n v="0"/>
    <n v="7.1280000000000001"/>
    <x v="41"/>
    <n v="8.7119999999999997"/>
    <n v="2.6135999999999999"/>
    <x v="3"/>
  </r>
  <r>
    <s v="AMER"/>
    <s v="NAMER"/>
    <s v="Target"/>
    <n v="1085"/>
    <s v="Retail"/>
    <s v="SMB"/>
    <s v="ContactMatcher"/>
    <s v="4WWNQRJQD6"/>
    <n v="98.352000000000004"/>
    <n v="3"/>
    <n v="0.2"/>
    <n v="35.6526"/>
    <x v="6"/>
    <n v="62.699399999999997"/>
    <n v="18.809819999999998"/>
    <x v="8"/>
  </r>
  <r>
    <s v="EMEA"/>
    <s v="EU-WEST"/>
    <s v="Banco Santander"/>
    <n v="1101"/>
    <s v="Finance"/>
    <s v="SMB"/>
    <s v="Storage"/>
    <s v="R4SY47CEX2"/>
    <n v="14.32"/>
    <n v="5"/>
    <n v="0.2"/>
    <n v="5.1909999999999998"/>
    <x v="39"/>
    <n v="9.1289999999999996"/>
    <n v="2.7386999999999997"/>
    <x v="1"/>
  </r>
  <r>
    <s v="APJ"/>
    <s v="JAPN"/>
    <s v="Walgreens"/>
    <n v="1095"/>
    <s v="Retail"/>
    <s v="Enterprise"/>
    <s v="FinanceHub"/>
    <s v="ILSQ0LWUZB"/>
    <n v="275.05799999999999"/>
    <n v="3"/>
    <n v="0.3"/>
    <n v="-90.376199999999997"/>
    <x v="14"/>
    <n v="365.43419999999998"/>
    <n v="109.63025999999999"/>
    <x v="0"/>
  </r>
  <r>
    <s v="APJ"/>
    <s v="APAC"/>
    <s v="Walgreens"/>
    <n v="1095"/>
    <s v="Retail"/>
    <s v="Strategic"/>
    <s v="ChatBot Plugin"/>
    <s v="3LZ94D860K"/>
    <n v="27.36"/>
    <n v="9"/>
    <n v="0"/>
    <n v="9.3024000000000004"/>
    <x v="14"/>
    <n v="18.057600000000001"/>
    <n v="5.4172799999999999"/>
    <x v="0"/>
  </r>
  <r>
    <s v="AMER"/>
    <s v="NAMER"/>
    <s v="Nissan Motor"/>
    <n v="1098"/>
    <s v="Transportation"/>
    <s v="SMB"/>
    <s v="ContactMatcher"/>
    <s v="UFUPYNTXTC"/>
    <n v="71.087999999999994"/>
    <n v="2"/>
    <n v="0.2"/>
    <n v="-1.7771999999999999"/>
    <x v="35"/>
    <n v="72.865199999999902"/>
    <n v="21.85955999999997"/>
    <x v="2"/>
  </r>
  <r>
    <s v="APJ"/>
    <s v="ANZ"/>
    <s v="FedEx"/>
    <n v="1036"/>
    <s v="Transportation"/>
    <s v="Enterprise"/>
    <s v="ContactMatcher"/>
    <s v="5Y6BPRMGHG"/>
    <n v="27.396000000000001"/>
    <n v="9"/>
    <n v="0.8"/>
    <n v="-42.463799999999999"/>
    <x v="13"/>
    <n v="69.859800000000007"/>
    <n v="20.957940000000001"/>
    <x v="3"/>
  </r>
  <r>
    <s v="APJ"/>
    <s v="JAPN"/>
    <s v="Sony"/>
    <n v="1028"/>
    <s v="Tech"/>
    <s v="SMB"/>
    <s v="FinanceHub"/>
    <s v="CEOBQF8Y8F"/>
    <n v="11.84"/>
    <n v="1"/>
    <n v="0.2"/>
    <n v="4.4400000000000004"/>
    <x v="0"/>
    <n v="7.3999999999999897"/>
    <n v="2.2199999999999966"/>
    <x v="3"/>
  </r>
  <r>
    <s v="AMER"/>
    <s v="NAMER"/>
    <s v="Daimler"/>
    <n v="1052"/>
    <s v="Transportation"/>
    <s v="SMB"/>
    <s v="Support"/>
    <s v="U6G404JP97"/>
    <n v="35.880000000000003"/>
    <n v="6"/>
    <n v="0"/>
    <n v="17.581199999999999"/>
    <x v="23"/>
    <n v="18.2988"/>
    <n v="5.4896399999999996"/>
    <x v="3"/>
  </r>
  <r>
    <s v="AMER"/>
    <s v="LATAM"/>
    <s v="Walt Disney"/>
    <n v="1097"/>
    <s v="Communications"/>
    <s v="Enterprise"/>
    <s v="SaaS Connector Pack - Gold"/>
    <s v="X2OURGB1AT"/>
    <n v="40.752000000000002"/>
    <n v="3"/>
    <n v="0.2"/>
    <n v="15.282"/>
    <x v="0"/>
    <n v="25.47"/>
    <n v="7.6409999999999991"/>
    <x v="3"/>
  </r>
  <r>
    <s v="AMER"/>
    <s v="LATAM"/>
    <s v="Comcast"/>
    <n v="1022"/>
    <s v="Communications"/>
    <s v="SMB"/>
    <s v="ChatBot Plugin"/>
    <s v="UN96T29GFU"/>
    <n v="2.6240000000000001"/>
    <n v="1"/>
    <n v="0.2"/>
    <n v="0.29520000000000002"/>
    <x v="20"/>
    <n v="2.3288000000000002"/>
    <n v="0.69864000000000004"/>
    <x v="1"/>
  </r>
  <r>
    <s v="EMEA"/>
    <s v="MEA"/>
    <s v="Tyson Foods"/>
    <n v="1088"/>
    <s v="Consumer Products"/>
    <s v="SMB"/>
    <s v="Support"/>
    <s v="SMMF4R7VS2"/>
    <n v="11.64"/>
    <n v="3"/>
    <n v="0"/>
    <n v="3.3755999999999999"/>
    <x v="7"/>
    <n v="8.2644000000000002"/>
    <n v="2.47932"/>
    <x v="1"/>
  </r>
  <r>
    <s v="EMEA"/>
    <s v="UKIR"/>
    <s v="Boeing"/>
    <n v="1014"/>
    <s v="Manufacturing"/>
    <s v="Strategic"/>
    <s v="ContactMatcher"/>
    <s v="XQ9PHLFEC4"/>
    <n v="40.176000000000002"/>
    <n v="3"/>
    <n v="0.2"/>
    <n v="14.563800000000001"/>
    <x v="15"/>
    <n v="25.612200000000001"/>
    <n v="7.6836599999999997"/>
    <x v="2"/>
  </r>
  <r>
    <s v="EMEA"/>
    <s v="UKIR"/>
    <s v="Sysco"/>
    <n v="1084"/>
    <s v="Consumer Products"/>
    <s v="SMB"/>
    <s v="SaaS Connector Pack"/>
    <s v="DCSKPFSH9J"/>
    <n v="79.44"/>
    <n v="3"/>
    <n v="0"/>
    <n v="30.187200000000001"/>
    <x v="33"/>
    <n v="49.252799999999901"/>
    <n v="14.77583999999997"/>
    <x v="0"/>
  </r>
  <r>
    <s v="APJ"/>
    <s v="ANZ"/>
    <s v="Marathon Petroleum"/>
    <n v="1061"/>
    <s v="Energy"/>
    <s v="SMB"/>
    <s v="Site Analytics"/>
    <s v="0JZJL9B4FK"/>
    <n v="36.792000000000002"/>
    <n v="1"/>
    <n v="0.2"/>
    <n v="4.1391"/>
    <x v="43"/>
    <n v="32.652900000000002"/>
    <n v="9.7958700000000007"/>
    <x v="1"/>
  </r>
  <r>
    <s v="EMEA"/>
    <s v="UKIR"/>
    <s v="Phillips 66"/>
    <n v="1056"/>
    <s v="Energy"/>
    <s v="Enterprise"/>
    <s v="Site Analytics"/>
    <s v="JNQD79IRS6"/>
    <n v="5.94"/>
    <n v="3"/>
    <n v="0"/>
    <n v="1.6037999999999999"/>
    <x v="34"/>
    <n v="4.3361999999999998"/>
    <n v="1.3008599999999999"/>
    <x v="1"/>
  </r>
  <r>
    <s v="EMEA"/>
    <s v="EU-WEST"/>
    <s v="BMW"/>
    <n v="1039"/>
    <s v="Manufacturing"/>
    <s v="SMB"/>
    <s v="Marketing Suite - Gold"/>
    <s v="95ED07JTWM"/>
    <n v="177.55"/>
    <n v="5"/>
    <n v="0"/>
    <n v="47.938499999999998"/>
    <x v="15"/>
    <n v="129.61150000000001"/>
    <n v="38.883450000000003"/>
    <x v="2"/>
  </r>
  <r>
    <s v="AMER"/>
    <s v="LATAM"/>
    <s v="Volkswagen"/>
    <n v="1046"/>
    <s v="Manufacturing"/>
    <s v="Strategic"/>
    <s v="Data Smasher"/>
    <s v="EBSDCVCP75"/>
    <n v="619.95000000000005"/>
    <n v="5"/>
    <n v="0"/>
    <n v="111.59099999999999"/>
    <x v="2"/>
    <n v="508.35899999999998"/>
    <n v="152.5077"/>
    <x v="0"/>
  </r>
  <r>
    <s v="APJ"/>
    <s v="IND"/>
    <s v="Goldman Sachs Group"/>
    <n v="1042"/>
    <s v="Finance"/>
    <s v="SMB"/>
    <s v="Marketing Suite - Gold"/>
    <s v="OASCHDTHBW"/>
    <n v="81.400000000000006"/>
    <n v="5"/>
    <n v="0"/>
    <n v="21.164000000000001"/>
    <x v="42"/>
    <n v="60.235999999999997"/>
    <n v="18.070799999999998"/>
    <x v="2"/>
  </r>
  <r>
    <s v="EMEA"/>
    <s v="EU-WEST"/>
    <s v="Carrefour"/>
    <n v="1048"/>
    <s v="Retail"/>
    <s v="Strategic"/>
    <s v="Storage"/>
    <s v="ALJP07N15P"/>
    <n v="8.7200000000000006"/>
    <n v="5"/>
    <n v="0.2"/>
    <n v="2.2890000000000001"/>
    <x v="6"/>
    <n v="6.431"/>
    <n v="1.9293"/>
    <x v="0"/>
  </r>
  <r>
    <s v="AMER"/>
    <s v="NAMER"/>
    <s v="Banco Santander"/>
    <n v="1101"/>
    <s v="Finance"/>
    <s v="Strategic"/>
    <s v="Support"/>
    <s v="K5Q4VHPG09"/>
    <n v="12.96"/>
    <n v="2"/>
    <n v="0"/>
    <n v="6.2207999999999997"/>
    <x v="21"/>
    <n v="6.7392000000000003"/>
    <n v="2.02176"/>
    <x v="1"/>
  </r>
  <r>
    <s v="APJ"/>
    <s v="ANZ"/>
    <s v="Panasonic"/>
    <n v="1091"/>
    <s v="Tech"/>
    <s v="Strategic"/>
    <s v="Marketing Suite - Gold"/>
    <s v="6L99VGLAT2"/>
    <n v="331.536"/>
    <n v="3"/>
    <n v="0.2"/>
    <n v="-82.884"/>
    <x v="30"/>
    <n v="414.42"/>
    <n v="124.32599999999999"/>
    <x v="0"/>
  </r>
  <r>
    <s v="EMEA"/>
    <s v="UKIR"/>
    <s v="AmerisourceBergen"/>
    <n v="1007"/>
    <s v="Healthcare"/>
    <s v="Strategic"/>
    <s v="Data Smasher"/>
    <s v="W0GT7OOHXY"/>
    <n v="899.91"/>
    <n v="9"/>
    <n v="0"/>
    <n v="395.96039999999999"/>
    <x v="11"/>
    <n v="503.94959999999998"/>
    <n v="151.18487999999999"/>
    <x v="0"/>
  </r>
  <r>
    <s v="APJ"/>
    <s v="JAPN"/>
    <s v="Walt Disney"/>
    <n v="1097"/>
    <s v="Communications"/>
    <s v="Strategic"/>
    <s v="Site Analytics"/>
    <s v="IMGK6WSMIC"/>
    <n v="946.34400000000005"/>
    <n v="7"/>
    <n v="0.2"/>
    <n v="118.29300000000001"/>
    <x v="33"/>
    <n v="828.05100000000004"/>
    <n v="248.4153"/>
    <x v="3"/>
  </r>
  <r>
    <s v="EMEA"/>
    <s v="EU"/>
    <s v="UnitedHealth Group"/>
    <n v="1092"/>
    <s v="Healthcare"/>
    <s v="SMB"/>
    <s v="Data Smasher"/>
    <s v="G4SMYRMOHV"/>
    <n v="178.11"/>
    <n v="3"/>
    <n v="0"/>
    <n v="32.059800000000003"/>
    <x v="22"/>
    <n v="146.05019999999999"/>
    <n v="43.815059999999995"/>
    <x v="0"/>
  </r>
  <r>
    <s v="EMEA"/>
    <s v="MEA"/>
    <s v="AmerisourceBergen"/>
    <n v="1007"/>
    <s v="Healthcare"/>
    <s v="Strategic"/>
    <s v="Marketing Suite"/>
    <s v="S1RR8ZXE2L"/>
    <n v="638.82000000000005"/>
    <n v="9"/>
    <n v="0"/>
    <n v="185.2578"/>
    <x v="27"/>
    <n v="453.56220000000002"/>
    <n v="136.06865999999999"/>
    <x v="0"/>
  </r>
  <r>
    <s v="EMEA"/>
    <s v="UKIR"/>
    <s v="Intel"/>
    <n v="1051"/>
    <s v="Tech"/>
    <s v="SMB"/>
    <s v="ContactMatcher"/>
    <s v="HCM9BXIEAJ"/>
    <n v="13.92"/>
    <n v="3"/>
    <n v="0.2"/>
    <n v="4.8719999999999999"/>
    <x v="3"/>
    <n v="9.048"/>
    <n v="2.7143999999999999"/>
    <x v="1"/>
  </r>
  <r>
    <s v="AMER"/>
    <s v="NAMER"/>
    <s v="Engie"/>
    <n v="1062"/>
    <s v="Energy"/>
    <s v="SMB"/>
    <s v="Support"/>
    <s v="9XMCW2WLJ7"/>
    <n v="19.36"/>
    <n v="2"/>
    <n v="0"/>
    <n v="9.2927999999999997"/>
    <x v="46"/>
    <n v="10.0672"/>
    <n v="3.0201599999999997"/>
    <x v="2"/>
  </r>
  <r>
    <s v="AMER"/>
    <s v="NAMER"/>
    <s v="Humana"/>
    <n v="1049"/>
    <s v="Healthcare"/>
    <s v="SMB"/>
    <s v="ContactMatcher"/>
    <s v="C95GE6WOIX"/>
    <n v="38.375999999999998"/>
    <n v="3"/>
    <n v="0.2"/>
    <n v="13.4316"/>
    <x v="44"/>
    <n v="24.944399999999899"/>
    <n v="7.4833199999999689"/>
    <x v="5"/>
  </r>
  <r>
    <s v="AMER"/>
    <s v="NAMER"/>
    <s v="Nestle"/>
    <n v="1089"/>
    <s v="Consumer Products"/>
    <s v="Strategic"/>
    <s v="Support"/>
    <s v="SYEQGYY96D"/>
    <n v="12.96"/>
    <n v="2"/>
    <n v="0"/>
    <n v="6.3503999999999996"/>
    <x v="42"/>
    <n v="6.6096000000000004"/>
    <n v="1.98288"/>
    <x v="2"/>
  </r>
  <r>
    <s v="EMEA"/>
    <s v="NOR"/>
    <s v="Bank of America Corp."/>
    <n v="1011"/>
    <s v="Finance"/>
    <s v="SMB"/>
    <s v="Site Analytics"/>
    <s v="DJMKSGQ6SY"/>
    <n v="249.584"/>
    <n v="2"/>
    <n v="0.2"/>
    <n v="31.198"/>
    <x v="5"/>
    <n v="218.386"/>
    <n v="65.515799999999999"/>
    <x v="6"/>
  </r>
  <r>
    <s v="EMEA"/>
    <s v="UKIR"/>
    <s v="Trafigura Group"/>
    <n v="1100"/>
    <s v="Finance"/>
    <s v="SMB"/>
    <s v="Site Analytics"/>
    <s v="VBXRFXIWBP"/>
    <n v="74.95"/>
    <n v="5"/>
    <n v="0"/>
    <n v="36.725499999999997"/>
    <x v="23"/>
    <n v="38.224499999999999"/>
    <n v="11.46735"/>
    <x v="1"/>
  </r>
  <r>
    <s v="APJ"/>
    <s v="ANZ"/>
    <s v="Engie"/>
    <n v="1062"/>
    <s v="Energy"/>
    <s v="SMB"/>
    <s v="ContactMatcher"/>
    <s v="KZWLW5ECIJ"/>
    <n v="355.45499999999998"/>
    <n v="3"/>
    <n v="0.5"/>
    <n v="-184.8366"/>
    <x v="8"/>
    <n v="540.29160000000002"/>
    <n v="162.08748"/>
    <x v="2"/>
  </r>
  <r>
    <s v="AMER"/>
    <s v="NAMER"/>
    <s v="Allianz"/>
    <n v="1080"/>
    <s v="Finance"/>
    <s v="SMB"/>
    <s v="FinanceHub"/>
    <s v="LVXY1R7P88"/>
    <n v="44.4"/>
    <n v="3"/>
    <n v="0"/>
    <n v="22.2"/>
    <x v="12"/>
    <n v="22.2"/>
    <n v="6.6599999999999993"/>
    <x v="1"/>
  </r>
  <r>
    <s v="EMEA"/>
    <s v="UKIR"/>
    <s v="Lukoil"/>
    <n v="1044"/>
    <s v="Energy"/>
    <s v="SMB"/>
    <s v="FinanceHub"/>
    <s v="B5XLUG85IJ"/>
    <n v="866.4"/>
    <n v="4"/>
    <n v="0"/>
    <n v="225.26400000000001"/>
    <x v="47"/>
    <n v="641.13599999999997"/>
    <n v="192.34079999999997"/>
    <x v="0"/>
  </r>
  <r>
    <s v="EMEA"/>
    <s v="EU-WEST"/>
    <s v="Ford Motor"/>
    <n v="1009"/>
    <s v="Manufacturing"/>
    <s v="SMB"/>
    <s v="ChatBot Plugin"/>
    <s v="RYFRW1ZH49"/>
    <n v="5.56"/>
    <n v="2"/>
    <n v="0"/>
    <n v="1.4456"/>
    <x v="29"/>
    <n v="4.1143999999999998"/>
    <n v="1.2343199999999999"/>
    <x v="1"/>
  </r>
  <r>
    <s v="APJ"/>
    <s v="JAPN"/>
    <s v="Philip Morris International"/>
    <n v="1075"/>
    <s v="Consumer Products"/>
    <s v="SMB"/>
    <s v="OneView"/>
    <s v="HR65DZHLGJ"/>
    <n v="3.16"/>
    <n v="4"/>
    <n v="0.8"/>
    <n v="-8.532"/>
    <x v="18"/>
    <n v="11.692"/>
    <n v="3.5076000000000001"/>
    <x v="1"/>
  </r>
  <r>
    <s v="EMEA"/>
    <s v="NOR"/>
    <s v="Alphabet"/>
    <n v="1053"/>
    <s v="Tech"/>
    <s v="SMB"/>
    <s v="SaaS Connector Pack"/>
    <s v="BDN1SMLKJ8"/>
    <n v="46.152000000000001"/>
    <n v="3"/>
    <n v="0.2"/>
    <n v="12.1149"/>
    <x v="37"/>
    <n v="34.037100000000002"/>
    <n v="10.211130000000001"/>
    <x v="5"/>
  </r>
  <r>
    <s v="EMEA"/>
    <s v="EU-WEST"/>
    <s v="BNP Paribas"/>
    <n v="1065"/>
    <s v="Finance"/>
    <s v="SMB"/>
    <s v="Big Ol Database"/>
    <s v="7ZR712T47S"/>
    <n v="32.984999999999999"/>
    <n v="3"/>
    <n v="0.5"/>
    <n v="-1.9791000000000001"/>
    <x v="6"/>
    <n v="34.964100000000002"/>
    <n v="10.489230000000001"/>
    <x v="3"/>
  </r>
  <r>
    <s v="AMER"/>
    <s v="NAMER"/>
    <s v="Sysco"/>
    <n v="1084"/>
    <s v="Consumer Products"/>
    <s v="Enterprise"/>
    <s v="Marketing Suite - Gold"/>
    <s v="4HT49ZMQW7"/>
    <n v="481.32"/>
    <n v="4"/>
    <n v="0"/>
    <n v="125.14319999999999"/>
    <x v="5"/>
    <n v="356.17680000000001"/>
    <n v="106.85304000000001"/>
    <x v="0"/>
  </r>
  <r>
    <s v="AMER"/>
    <s v="NAMER"/>
    <s v="Bosch"/>
    <n v="1076"/>
    <s v="Tech"/>
    <s v="SMB"/>
    <s v="OneView"/>
    <s v="8C03FMHXQT"/>
    <n v="542.94000000000005"/>
    <n v="3"/>
    <n v="0"/>
    <n v="152.0232"/>
    <x v="43"/>
    <n v="390.91680000000002"/>
    <n v="117.27504"/>
    <x v="2"/>
  </r>
  <r>
    <s v="EMEA"/>
    <s v="UKIR"/>
    <s v="Humana"/>
    <n v="1049"/>
    <s v="Healthcare"/>
    <s v="Strategic"/>
    <s v="FinanceHub"/>
    <s v="LYTK4BYHUC"/>
    <n v="1448.82"/>
    <n v="10"/>
    <n v="0.1"/>
    <n v="209.274"/>
    <x v="6"/>
    <n v="1239.54599999999"/>
    <n v="371.86379999999701"/>
    <x v="5"/>
  </r>
  <r>
    <s v="AMER"/>
    <s v="NAMER"/>
    <s v="Humana"/>
    <n v="1049"/>
    <s v="Healthcare"/>
    <s v="SMB"/>
    <s v="Marketing Suite - Gold"/>
    <s v="8SZ9EQ8V84"/>
    <n v="353.88"/>
    <n v="6"/>
    <n v="0"/>
    <n v="17.693999999999999"/>
    <x v="11"/>
    <n v="336.18599999999998"/>
    <n v="100.85579999999999"/>
    <x v="5"/>
  </r>
  <r>
    <s v="AMER"/>
    <s v="NAMER"/>
    <s v="McKesson"/>
    <n v="1063"/>
    <s v="Consumer Products"/>
    <s v="SMB"/>
    <s v="Site Analytics"/>
    <s v="RRL1K4M19C"/>
    <n v="333.57600000000002"/>
    <n v="3"/>
    <n v="0.2"/>
    <n v="25.0182"/>
    <x v="7"/>
    <n v="308.55779999999999"/>
    <n v="92.567339999999987"/>
    <x v="5"/>
  </r>
  <r>
    <s v="APJ"/>
    <s v="JAPN"/>
    <s v="Daimler"/>
    <n v="1052"/>
    <s v="Transportation"/>
    <s v="Enterprise"/>
    <s v="FinanceHub"/>
    <s v="TYL21Y6101"/>
    <n v="60.143999999999998"/>
    <n v="6"/>
    <n v="0.2"/>
    <n v="20.2986"/>
    <x v="32"/>
    <n v="39.845399999999998"/>
    <n v="11.953619999999999"/>
    <x v="3"/>
  </r>
  <r>
    <s v="APJ"/>
    <s v="JAPN"/>
    <s v="Safeway"/>
    <n v="1079"/>
    <s v="Retail"/>
    <s v="Strategic"/>
    <s v="Data Smasher"/>
    <s v="JBUAHBSCFG"/>
    <n v="85.2"/>
    <n v="6"/>
    <n v="0.2"/>
    <n v="20.234999999999999"/>
    <x v="15"/>
    <n v="64.965000000000003"/>
    <n v="19.4895"/>
    <x v="5"/>
  </r>
  <r>
    <s v="APJ"/>
    <s v="APAC"/>
    <s v="Comcast"/>
    <n v="1022"/>
    <s v="Communications"/>
    <s v="SMB"/>
    <s v="FinanceHub"/>
    <s v="1V8W374EU9"/>
    <n v="3.15"/>
    <n v="1"/>
    <n v="0"/>
    <n v="1.512"/>
    <x v="36"/>
    <n v="1.6379999999999999"/>
    <n v="0.49139999999999995"/>
    <x v="1"/>
  </r>
  <r>
    <s v="AMER"/>
    <s v="NAMER"/>
    <s v="Boeing"/>
    <n v="1014"/>
    <s v="Manufacturing"/>
    <s v="Strategic"/>
    <s v="SaaS Connector Pack"/>
    <s v="7ZK59K08DC"/>
    <n v="14.91"/>
    <n v="3"/>
    <n v="0"/>
    <n v="4.6220999999999997"/>
    <x v="11"/>
    <n v="10.2879"/>
    <n v="3.0863700000000001"/>
    <x v="2"/>
  </r>
  <r>
    <s v="EMEA"/>
    <s v="EU-WEST"/>
    <s v="Carrefour"/>
    <n v="1048"/>
    <s v="Retail"/>
    <s v="Strategic"/>
    <s v="Alchemy"/>
    <s v="GRX24QN0OQ"/>
    <n v="599.99"/>
    <n v="1"/>
    <n v="0"/>
    <n v="233.99610000000001"/>
    <x v="6"/>
    <n v="365.9939"/>
    <n v="109.79817"/>
    <x v="0"/>
  </r>
  <r>
    <s v="APJ"/>
    <s v="JAPN"/>
    <s v="Anthem"/>
    <n v="1029"/>
    <s v="Healthcare"/>
    <s v="SMB"/>
    <s v="Marketing Suite - Gold"/>
    <s v="CKLMY9GRMQ"/>
    <n v="23.968"/>
    <n v="2"/>
    <n v="0.2"/>
    <n v="2.3967999999999998"/>
    <x v="21"/>
    <n v="21.571200000000001"/>
    <n v="6.4713599999999998"/>
    <x v="2"/>
  </r>
  <r>
    <s v="AMER"/>
    <s v="NAMER"/>
    <s v="Mondelez International"/>
    <n v="1067"/>
    <s v="Consumer Products"/>
    <s v="SMB"/>
    <s v="FinanceHub"/>
    <s v="3JGGLG8WMU"/>
    <n v="638.28800000000001"/>
    <n v="7"/>
    <n v="0.2"/>
    <n v="-31.914400000000001"/>
    <x v="25"/>
    <n v="670.20240000000001"/>
    <n v="201.06072"/>
    <x v="0"/>
  </r>
  <r>
    <s v="EMEA"/>
    <s v="UKIR"/>
    <s v="ConocoPhillips"/>
    <n v="1024"/>
    <s v="Energy"/>
    <s v="SMB"/>
    <s v="ContactMatcher"/>
    <s v="RV2AGIM0CB"/>
    <n v="15.528"/>
    <n v="3"/>
    <n v="0.2"/>
    <n v="5.8230000000000004"/>
    <x v="5"/>
    <n v="9.7050000000000001"/>
    <n v="2.9114999999999998"/>
    <x v="2"/>
  </r>
  <r>
    <s v="AMER"/>
    <s v="NAMER"/>
    <s v="Toyota Motor"/>
    <n v="1087"/>
    <s v="Manufacturing"/>
    <s v="SMB"/>
    <s v="Support"/>
    <s v="FH4S99EKGL"/>
    <n v="104.85"/>
    <n v="1"/>
    <n v="0"/>
    <n v="50.328000000000003"/>
    <x v="5"/>
    <n v="54.521999999999899"/>
    <n v="16.356599999999968"/>
    <x v="6"/>
  </r>
  <r>
    <s v="AMER"/>
    <s v="NAMER"/>
    <s v="AT&amp;T"/>
    <n v="1010"/>
    <s v="Communications"/>
    <s v="SMB"/>
    <s v="ChatBot Plugin"/>
    <s v="4U36TFX09D"/>
    <n v="30.48"/>
    <n v="3"/>
    <n v="0"/>
    <n v="7.9248000000000003"/>
    <x v="7"/>
    <n v="22.555199999999999"/>
    <n v="6.7665599999999992"/>
    <x v="1"/>
  </r>
  <r>
    <s v="AMER"/>
    <s v="NAMER"/>
    <s v="Exxon Mobil"/>
    <n v="1034"/>
    <s v="Energy"/>
    <s v="SMB"/>
    <s v="Big Ol Database"/>
    <s v="1XYBVTSO22"/>
    <n v="71.975999999999999"/>
    <n v="3"/>
    <n v="0.2"/>
    <n v="24.291899999999998"/>
    <x v="19"/>
    <n v="47.684100000000001"/>
    <n v="14.30523"/>
    <x v="2"/>
  </r>
  <r>
    <s v="AMER"/>
    <s v="NAMER"/>
    <s v="Prudential Financial"/>
    <n v="1078"/>
    <s v="Finance"/>
    <s v="SMB"/>
    <s v="ChatBot Plugin"/>
    <s v="R75OAXCNCC"/>
    <n v="2.21"/>
    <n v="1"/>
    <n v="0"/>
    <n v="0.59670000000000001"/>
    <x v="14"/>
    <n v="1.6133"/>
    <n v="0.48398999999999998"/>
    <x v="2"/>
  </r>
  <r>
    <s v="EMEA"/>
    <s v="EU-WEST"/>
    <s v="Cisco Systems"/>
    <n v="1019"/>
    <s v="Tech"/>
    <s v="SMB"/>
    <s v="Marketing Suite"/>
    <s v="YWAYWO6M8Q"/>
    <n v="217.76400000000001"/>
    <n v="6"/>
    <n v="0.7"/>
    <n v="-384.71640000000002"/>
    <x v="13"/>
    <n v="602.48040000000003"/>
    <n v="180.74412000000001"/>
    <x v="1"/>
  </r>
  <r>
    <s v="EMEA"/>
    <s v="EU-WEST"/>
    <s v="BMW"/>
    <n v="1039"/>
    <s v="Manufacturing"/>
    <s v="Strategic"/>
    <s v="SaaS Connector Pack"/>
    <s v="GOU7VJ85M7"/>
    <n v="12.32"/>
    <n v="5"/>
    <n v="0.2"/>
    <n v="1.8480000000000001"/>
    <x v="4"/>
    <n v="10.472"/>
    <n v="3.1415999999999999"/>
    <x v="2"/>
  </r>
  <r>
    <s v="AMER"/>
    <s v="NAMER"/>
    <s v="Lowes"/>
    <n v="1060"/>
    <s v="Retail"/>
    <s v="SMB"/>
    <s v="Storage"/>
    <s v="BUQ2I0PHIP"/>
    <n v="35"/>
    <n v="7"/>
    <n v="0"/>
    <n v="16.8"/>
    <x v="15"/>
    <n v="18.2"/>
    <n v="5.46"/>
    <x v="2"/>
  </r>
  <r>
    <s v="EMEA"/>
    <s v="UKIR"/>
    <s v="Huawei"/>
    <n v="1086"/>
    <s v="Tech"/>
    <s v="SMB"/>
    <s v="Marketing Suite - Gold"/>
    <s v="CZ72TLM0NE"/>
    <n v="1395.54"/>
    <n v="9"/>
    <n v="0"/>
    <n v="362.84039999999999"/>
    <x v="30"/>
    <n v="1032.6995999999999"/>
    <n v="309.80987999999996"/>
    <x v="2"/>
  </r>
  <r>
    <s v="APJ"/>
    <s v="ANZ"/>
    <s v="PepsiCo"/>
    <n v="1073"/>
    <s v="Consumer Products"/>
    <s v="SMB"/>
    <s v="FinanceHub"/>
    <s v="W2J9IZ16VW"/>
    <n v="421.37200000000001"/>
    <n v="2"/>
    <n v="0.3"/>
    <n v="-6.0195999999999996"/>
    <x v="9"/>
    <n v="427.39159999999998"/>
    <n v="128.21747999999999"/>
    <x v="1"/>
  </r>
  <r>
    <s v="APJ"/>
    <s v="JAPN"/>
    <s v="Engie"/>
    <n v="1062"/>
    <s v="Energy"/>
    <s v="SMB"/>
    <s v="Site Analytics"/>
    <s v="HQ7AQPZV4U"/>
    <n v="575.96799999999996"/>
    <n v="4"/>
    <n v="0.2"/>
    <n v="43.197600000000001"/>
    <x v="39"/>
    <n v="532.7704"/>
    <n v="159.83112"/>
    <x v="2"/>
  </r>
  <r>
    <s v="AMER"/>
    <s v="NAMER"/>
    <s v="Mondelez International"/>
    <n v="1067"/>
    <s v="Consumer Products"/>
    <s v="SMB"/>
    <s v="Site Analytics"/>
    <s v="W0ZWO1YCKH"/>
    <n v="15.984"/>
    <n v="2"/>
    <n v="0.2"/>
    <n v="1.1988000000000001"/>
    <x v="29"/>
    <n v="14.7852"/>
    <n v="4.4355599999999997"/>
    <x v="0"/>
  </r>
  <r>
    <s v="AMER"/>
    <s v="LATAM"/>
    <s v="Sysco"/>
    <n v="1084"/>
    <s v="Consumer Products"/>
    <s v="Enterprise"/>
    <s v="ChatBot Plugin"/>
    <s v="HE1R1T2D4D"/>
    <n v="10.272"/>
    <n v="3"/>
    <n v="0.2"/>
    <n v="1.1556"/>
    <x v="24"/>
    <n v="9.1164000000000005"/>
    <n v="2.7349200000000002"/>
    <x v="0"/>
  </r>
  <r>
    <s v="APJ"/>
    <s v="JAPN"/>
    <s v="Tyson Foods"/>
    <n v="1088"/>
    <s v="Consumer Products"/>
    <s v="Strategic"/>
    <s v="Marketing Suite - Gold"/>
    <s v="KF5R56CX5S"/>
    <n v="61.792000000000002"/>
    <n v="4"/>
    <n v="0.2"/>
    <n v="6.1791999999999998"/>
    <x v="23"/>
    <n v="55.6128"/>
    <n v="16.68384"/>
    <x v="1"/>
  </r>
  <r>
    <s v="EMEA"/>
    <s v="MEA"/>
    <s v="Goldman Sachs Group"/>
    <n v="1042"/>
    <s v="Finance"/>
    <s v="SMB"/>
    <s v="Support"/>
    <s v="LAQTVMKMY3"/>
    <n v="12.192"/>
    <n v="3"/>
    <n v="0.2"/>
    <n v="4.1147999999999998"/>
    <x v="21"/>
    <n v="8.0771999999999995"/>
    <n v="2.4231599999999998"/>
    <x v="2"/>
  </r>
  <r>
    <s v="EMEA"/>
    <s v="MEA"/>
    <s v="Berkshire Hathaway"/>
    <n v="1012"/>
    <s v="Finance"/>
    <s v="Strategic"/>
    <s v="SaaS Connector Pack"/>
    <s v="WZ1JMAR7EN"/>
    <n v="132.22399999999999"/>
    <n v="4"/>
    <n v="0.2"/>
    <n v="-18.180800000000001"/>
    <x v="47"/>
    <n v="150.40479999999999"/>
    <n v="45.12144"/>
    <x v="1"/>
  </r>
  <r>
    <s v="AMER"/>
    <s v="NAMER"/>
    <s v="Bank of America Corp."/>
    <n v="1011"/>
    <s v="Finance"/>
    <s v="Strategic"/>
    <s v="Support"/>
    <s v="FKFSGAHBRM"/>
    <n v="105.52"/>
    <n v="4"/>
    <n v="0"/>
    <n v="48.539200000000001"/>
    <x v="29"/>
    <n v="56.980799999999903"/>
    <n v="17.094239999999971"/>
    <x v="6"/>
  </r>
  <r>
    <s v="EMEA"/>
    <s v="UKIR"/>
    <s v="United Parcel Service"/>
    <n v="1090"/>
    <s v="Transportation"/>
    <s v="Enterprise"/>
    <s v="Support"/>
    <s v="UW5M75UTYQ"/>
    <n v="19.440000000000001"/>
    <n v="3"/>
    <n v="0"/>
    <n v="9.3312000000000008"/>
    <x v="38"/>
    <n v="10.1088"/>
    <n v="3.0326400000000002"/>
    <x v="0"/>
  </r>
  <r>
    <s v="EMEA"/>
    <s v="EU-WEST"/>
    <s v="Allstate"/>
    <n v="1003"/>
    <s v="Finance"/>
    <s v="SMB"/>
    <s v="Data Smasher"/>
    <s v="DZY2Z6ZW7D"/>
    <n v="11.672000000000001"/>
    <n v="1"/>
    <n v="0.2"/>
    <n v="-0.72950000000000004"/>
    <x v="40"/>
    <n v="12.4015"/>
    <n v="3.72045"/>
    <x v="0"/>
  </r>
  <r>
    <s v="EMEA"/>
    <s v="UKIR"/>
    <s v="Oracle"/>
    <n v="1072"/>
    <s v="Tech"/>
    <s v="SMB"/>
    <s v="Site Analytics"/>
    <s v="9YC1YL60WD"/>
    <n v="279.95999999999998"/>
    <n v="4"/>
    <n v="0"/>
    <n v="78.388800000000003"/>
    <x v="7"/>
    <n v="201.57119999999901"/>
    <n v="60.471359999999699"/>
    <x v="6"/>
  </r>
  <r>
    <s v="AMER"/>
    <s v="NAMER"/>
    <s v="Aetna"/>
    <n v="1002"/>
    <s v="Healthcare"/>
    <s v="Strategic"/>
    <s v="Support"/>
    <s v="1LKROEGKHA"/>
    <n v="238.62"/>
    <n v="2"/>
    <n v="0"/>
    <n v="4.7724000000000002"/>
    <x v="24"/>
    <n v="233.8476"/>
    <n v="70.15428"/>
    <x v="1"/>
  </r>
  <r>
    <s v="AMER"/>
    <s v="LATAM"/>
    <s v="PepsiCo"/>
    <n v="1073"/>
    <s v="Consumer Products"/>
    <s v="SMB"/>
    <s v="OneView"/>
    <s v="V5V1SXLHBT"/>
    <n v="26.135999999999999"/>
    <n v="3"/>
    <n v="0.2"/>
    <n v="1.9601999999999999"/>
    <x v="8"/>
    <n v="24.175799999999999"/>
    <n v="7.2527399999999993"/>
    <x v="1"/>
  </r>
  <r>
    <s v="EMEA"/>
    <s v="UKIR"/>
    <s v="Microsoft"/>
    <n v="1066"/>
    <s v="Tech"/>
    <s v="Enterprise"/>
    <s v="Support"/>
    <s v="YP8OWV1YRX"/>
    <n v="419.4"/>
    <n v="4"/>
    <n v="0"/>
    <n v="201.31200000000001"/>
    <x v="15"/>
    <n v="218.087999999999"/>
    <n v="65.426399999999703"/>
    <x v="4"/>
  </r>
  <r>
    <s v="APJ"/>
    <s v="IND"/>
    <s v="Anthem"/>
    <n v="1029"/>
    <s v="Healthcare"/>
    <s v="SMB"/>
    <s v="ContactMatcher"/>
    <s v="XRBJNTLJM3"/>
    <n v="581.96"/>
    <n v="2"/>
    <n v="0"/>
    <n v="104.75279999999999"/>
    <x v="5"/>
    <n v="477.2072"/>
    <n v="143.16216"/>
    <x v="2"/>
  </r>
  <r>
    <s v="AMER"/>
    <s v="NAMER"/>
    <s v="FedEx"/>
    <n v="1036"/>
    <s v="Transportation"/>
    <s v="SMB"/>
    <s v="Data Smasher"/>
    <s v="Y5FAKCX1NY"/>
    <n v="519.96"/>
    <n v="4"/>
    <n v="0"/>
    <n v="176.78639999999999"/>
    <x v="38"/>
    <n v="343.17360000000002"/>
    <n v="102.95208000000001"/>
    <x v="3"/>
  </r>
  <r>
    <s v="EMEA"/>
    <s v="NOR"/>
    <s v="Mondelez International"/>
    <n v="1067"/>
    <s v="Consumer Products"/>
    <s v="SMB"/>
    <s v="FinanceHub"/>
    <s v="54VADBAZDP"/>
    <n v="6.2640000000000002"/>
    <n v="3"/>
    <n v="0.2"/>
    <n v="2.0358000000000001"/>
    <x v="16"/>
    <n v="4.2282000000000002"/>
    <n v="1.2684599999999999"/>
    <x v="0"/>
  </r>
  <r>
    <s v="EMEA"/>
    <s v="EU-WEST"/>
    <s v="Volkswagen"/>
    <n v="1046"/>
    <s v="Manufacturing"/>
    <s v="SMB"/>
    <s v="ContactMatcher"/>
    <s v="7E0J9WA17G"/>
    <n v="64.2"/>
    <n v="5"/>
    <n v="0.7"/>
    <n v="-42.8"/>
    <x v="40"/>
    <n v="107"/>
    <n v="32.1"/>
    <x v="0"/>
  </r>
  <r>
    <s v="AMER"/>
    <s v="NAMER"/>
    <s v="Prudential Financial"/>
    <n v="1078"/>
    <s v="Finance"/>
    <s v="SMB"/>
    <s v="Site Analytics"/>
    <s v="QLG4NE6SZF"/>
    <n v="57.567999999999998"/>
    <n v="4"/>
    <n v="0.2"/>
    <n v="5.7568000000000001"/>
    <x v="23"/>
    <n v="51.811199999999999"/>
    <n v="15.54336"/>
    <x v="2"/>
  </r>
  <r>
    <s v="AMER"/>
    <s v="NAMER"/>
    <s v="Engie"/>
    <n v="1062"/>
    <s v="Energy"/>
    <s v="SMB"/>
    <s v="Marketing Suite - Gold"/>
    <s v="97R291UNQJ"/>
    <n v="83.7"/>
    <n v="5"/>
    <n v="0"/>
    <n v="3.3479999999999999"/>
    <x v="29"/>
    <n v="80.352000000000004"/>
    <n v="24.105599999999999"/>
    <x v="2"/>
  </r>
  <r>
    <s v="EMEA"/>
    <s v="EU-WEST"/>
    <s v="AmerisourceBergen"/>
    <n v="1007"/>
    <s v="Healthcare"/>
    <s v="Enterprise"/>
    <s v="Support"/>
    <s v="OJSXM27XRP"/>
    <n v="32.4"/>
    <n v="5"/>
    <n v="0"/>
    <n v="15.552"/>
    <x v="11"/>
    <n v="16.847999999999999"/>
    <n v="5.0543999999999993"/>
    <x v="0"/>
  </r>
  <r>
    <s v="AMER"/>
    <s v="NAMER"/>
    <s v="Morgan Stanley"/>
    <n v="1068"/>
    <s v="Finance"/>
    <s v="SMB"/>
    <s v="Site Analytics"/>
    <s v="AZX7IK8ZW0"/>
    <n v="415.96800000000002"/>
    <n v="4"/>
    <n v="0.2"/>
    <n v="51.996000000000002"/>
    <x v="6"/>
    <n v="363.97199999999998"/>
    <n v="109.19159999999999"/>
    <x v="2"/>
  </r>
  <r>
    <s v="EMEA"/>
    <s v="EU-WEST"/>
    <s v="Kroger"/>
    <n v="1057"/>
    <s v="Retail"/>
    <s v="Enterprise"/>
    <s v="OneView"/>
    <s v="OBHP08NJ5J"/>
    <n v="715.64"/>
    <n v="2"/>
    <n v="0"/>
    <n v="178.91"/>
    <x v="6"/>
    <n v="536.73"/>
    <n v="161.01900000000001"/>
    <x v="2"/>
  </r>
  <r>
    <s v="EMEA"/>
    <s v="EU-WEST"/>
    <s v="Kroger"/>
    <n v="1057"/>
    <s v="Retail"/>
    <s v="Enterprise"/>
    <s v="ContactMatcher"/>
    <s v="7P2FFVSARM"/>
    <n v="9.64"/>
    <n v="2"/>
    <n v="0"/>
    <n v="4.7236000000000002"/>
    <x v="30"/>
    <n v="4.9164000000000003"/>
    <n v="1.47492"/>
    <x v="2"/>
  </r>
  <r>
    <s v="APJ"/>
    <s v="JAPN"/>
    <s v="Walt Disney"/>
    <n v="1097"/>
    <s v="Communications"/>
    <s v="Strategic"/>
    <s v="Marketing Suite - Gold"/>
    <s v="P9RK7DVYW3"/>
    <n v="33.488"/>
    <n v="7"/>
    <n v="0.2"/>
    <n v="-1.2558"/>
    <x v="37"/>
    <n v="34.7438"/>
    <n v="10.42314"/>
    <x v="3"/>
  </r>
  <r>
    <s v="AMER"/>
    <s v="NAMER"/>
    <s v="Lowes"/>
    <n v="1060"/>
    <s v="Retail"/>
    <s v="SMB"/>
    <s v="Marketing Suite"/>
    <s v="LUSULUIOUY"/>
    <n v="239.666"/>
    <n v="2"/>
    <n v="0.15"/>
    <n v="14.098000000000001"/>
    <x v="15"/>
    <n v="225.56799999999899"/>
    <n v="67.670399999999688"/>
    <x v="2"/>
  </r>
  <r>
    <s v="EMEA"/>
    <s v="MEA"/>
    <s v="Exxon Mobil"/>
    <n v="1034"/>
    <s v="Energy"/>
    <s v="SMB"/>
    <s v="ContactMatcher"/>
    <s v="PWBEW7C75J"/>
    <n v="301.95999999999998"/>
    <n v="2"/>
    <n v="0"/>
    <n v="45.293999999999997"/>
    <x v="6"/>
    <n v="256.666"/>
    <n v="76.999799999999993"/>
    <x v="2"/>
  </r>
  <r>
    <s v="EMEA"/>
    <s v="EU-WEST"/>
    <s v="Microsoft"/>
    <n v="1066"/>
    <s v="Tech"/>
    <s v="Enterprise"/>
    <s v="Support"/>
    <s v="78BC2RHUGD"/>
    <n v="7.968"/>
    <n v="2"/>
    <n v="0.2"/>
    <n v="2.8883999999999999"/>
    <x v="19"/>
    <n v="5.0796000000000001"/>
    <n v="1.5238799999999999"/>
    <x v="4"/>
  </r>
  <r>
    <s v="EMEA"/>
    <s v="MEA"/>
    <s v="Volkswagen"/>
    <n v="1046"/>
    <s v="Manufacturing"/>
    <s v="SMB"/>
    <s v="Support"/>
    <s v="VK1SK6CHI9"/>
    <n v="109.92"/>
    <n v="2"/>
    <n v="0"/>
    <n v="53.860799999999998"/>
    <x v="35"/>
    <n v="56.059199999999997"/>
    <n v="16.81776"/>
    <x v="0"/>
  </r>
  <r>
    <s v="EMEA"/>
    <s v="MEA"/>
    <s v="Volkswagen"/>
    <n v="1046"/>
    <s v="Manufacturing"/>
    <s v="Strategic"/>
    <s v="OneView"/>
    <s v="QGH1ONOCP6"/>
    <n v="79.47"/>
    <n v="3"/>
    <n v="0"/>
    <n v="22.2516"/>
    <x v="9"/>
    <n v="57.218400000000003"/>
    <n v="17.165520000000001"/>
    <x v="0"/>
  </r>
  <r>
    <s v="EMEA"/>
    <s v="EU-WEST"/>
    <s v="Allianz"/>
    <n v="1080"/>
    <s v="Finance"/>
    <s v="Strategic"/>
    <s v="ChatBot Plugin"/>
    <s v="OI7T4LM8YX"/>
    <n v="4.6719999999999997"/>
    <n v="1"/>
    <n v="0.2"/>
    <n v="0.58399999999999996"/>
    <x v="12"/>
    <n v="4.0880000000000001"/>
    <n v="1.2263999999999999"/>
    <x v="1"/>
  </r>
  <r>
    <s v="EMEA"/>
    <s v="EU-WEST"/>
    <s v="Enel"/>
    <n v="1013"/>
    <s v="Energy"/>
    <s v="Enterprise"/>
    <s v="FinanceHub"/>
    <s v="W8FFTPOHXK"/>
    <n v="1603.136"/>
    <n v="4"/>
    <n v="0.2"/>
    <n v="100.196"/>
    <x v="0"/>
    <n v="1502.94"/>
    <n v="450.88200000000001"/>
    <x v="0"/>
  </r>
  <r>
    <s v="AMER"/>
    <s v="NAMER"/>
    <s v="Verizon Communications"/>
    <n v="1094"/>
    <s v="Communications"/>
    <s v="Strategic"/>
    <s v="ContactMatcher"/>
    <s v="QPB6QXCDOY"/>
    <n v="1293.4880000000001"/>
    <n v="7"/>
    <n v="0.2"/>
    <n v="80.843000000000004"/>
    <x v="1"/>
    <n v="1212.645"/>
    <n v="363.79349999999999"/>
    <x v="0"/>
  </r>
  <r>
    <s v="APJ"/>
    <s v="IND"/>
    <s v="Mondelez International"/>
    <n v="1067"/>
    <s v="Consumer Products"/>
    <s v="SMB"/>
    <s v="SaaS Connector Pack"/>
    <s v="C702JAGIBI"/>
    <n v="127.95"/>
    <n v="3"/>
    <n v="0"/>
    <n v="21.7515"/>
    <x v="21"/>
    <n v="106.1985"/>
    <n v="31.859549999999999"/>
    <x v="0"/>
  </r>
  <r>
    <s v="EMEA"/>
    <s v="NOR"/>
    <s v="Royal Dutch Shell"/>
    <n v="1031"/>
    <s v="Energy"/>
    <s v="Enterprise"/>
    <s v="Marketing Suite - Gold"/>
    <s v="06NZ40PXWD"/>
    <n v="59.76"/>
    <n v="1"/>
    <n v="0"/>
    <n v="16.732800000000001"/>
    <x v="42"/>
    <n v="43.027199999999901"/>
    <n v="12.90815999999997"/>
    <x v="2"/>
  </r>
  <r>
    <s v="EMEA"/>
    <s v="MEA"/>
    <s v="Lukoil"/>
    <n v="1044"/>
    <s v="Energy"/>
    <s v="Enterprise"/>
    <s v="ContactMatcher"/>
    <s v="E5KUOLD7EI"/>
    <n v="108.08"/>
    <n v="7"/>
    <n v="0"/>
    <n v="54.04"/>
    <x v="27"/>
    <n v="54.04"/>
    <n v="16.212"/>
    <x v="0"/>
  </r>
  <r>
    <s v="EMEA"/>
    <s v="EU-WEST"/>
    <s v="AT&amp;T"/>
    <n v="1010"/>
    <s v="Communications"/>
    <s v="Enterprise"/>
    <s v="ChatBot Plugin"/>
    <s v="XNPPO2QKEU"/>
    <n v="11.736000000000001"/>
    <n v="3"/>
    <n v="0.2"/>
    <n v="1.0268999999999999"/>
    <x v="19"/>
    <n v="10.709099999999999"/>
    <n v="3.2127299999999996"/>
    <x v="1"/>
  </r>
  <r>
    <s v="APJ"/>
    <s v="APAC"/>
    <s v="News Corp."/>
    <n v="1071"/>
    <s v="Misc"/>
    <s v="Enterprise"/>
    <s v="ContactMatcher"/>
    <s v="DK6JTTXOH1"/>
    <n v="447.86"/>
    <n v="7"/>
    <n v="0"/>
    <n v="219.45140000000001"/>
    <x v="8"/>
    <n v="228.40860000000001"/>
    <n v="68.522580000000005"/>
    <x v="3"/>
  </r>
  <r>
    <s v="EMEA"/>
    <s v="UKIR"/>
    <s v="Engie"/>
    <n v="1062"/>
    <s v="Energy"/>
    <s v="SMB"/>
    <s v="Support"/>
    <s v="HZQ5OCM6FA"/>
    <n v="192.16"/>
    <n v="4"/>
    <n v="0"/>
    <n v="92.236800000000002"/>
    <x v="21"/>
    <n v="99.923199999999994"/>
    <n v="29.976959999999998"/>
    <x v="2"/>
  </r>
  <r>
    <s v="AMER"/>
    <s v="NAMER"/>
    <s v="PepsiCo"/>
    <n v="1073"/>
    <s v="Consumer Products"/>
    <s v="Strategic"/>
    <s v="FinanceHub"/>
    <s v="9H5B0MLQK0"/>
    <n v="801.56799999999998"/>
    <n v="2"/>
    <n v="0.2"/>
    <n v="50.097999999999999"/>
    <x v="21"/>
    <n v="751.47"/>
    <n v="225.441"/>
    <x v="1"/>
  </r>
  <r>
    <s v="AMER"/>
    <s v="NAMER"/>
    <s v="Allianz"/>
    <n v="1080"/>
    <s v="Finance"/>
    <s v="Strategic"/>
    <s v="SaaS Connector Pack"/>
    <s v="U8RZZKRVW4"/>
    <n v="28.28"/>
    <n v="2"/>
    <n v="0"/>
    <n v="7.3528000000000002"/>
    <x v="17"/>
    <n v="20.927199999999999"/>
    <n v="6.2781599999999997"/>
    <x v="1"/>
  </r>
  <r>
    <s v="AMER"/>
    <s v="NAMER"/>
    <s v="Oracle"/>
    <n v="1072"/>
    <s v="Tech"/>
    <s v="SMB"/>
    <s v="ContactMatcher"/>
    <s v="GJ2SIU6F6J"/>
    <n v="14.352"/>
    <n v="3"/>
    <n v="0.2"/>
    <n v="5.0232000000000001"/>
    <x v="18"/>
    <n v="9.3287999999999993"/>
    <n v="2.7986399999999998"/>
    <x v="6"/>
  </r>
  <r>
    <s v="EMEA"/>
    <s v="NOR"/>
    <s v="Nissan Motor"/>
    <n v="1098"/>
    <s v="Transportation"/>
    <s v="Strategic"/>
    <s v="Marketing Suite - Gold"/>
    <s v="H8TA22Z14Y"/>
    <n v="42.76"/>
    <n v="1"/>
    <n v="0"/>
    <n v="11.117599999999999"/>
    <x v="13"/>
    <n v="31.642399999999999"/>
    <n v="9.4927199999999985"/>
    <x v="2"/>
  </r>
  <r>
    <s v="EMEA"/>
    <s v="UKIR"/>
    <s v="Comcast"/>
    <n v="1022"/>
    <s v="Communications"/>
    <s v="SMB"/>
    <s v="Support"/>
    <s v="37UYBPGIPF"/>
    <n v="45.68"/>
    <n v="2"/>
    <n v="0"/>
    <n v="21.012799999999999"/>
    <x v="33"/>
    <n v="24.667200000000001"/>
    <n v="7.4001599999999996"/>
    <x v="1"/>
  </r>
  <r>
    <s v="APJ"/>
    <s v="APAC"/>
    <s v="Tyson Foods"/>
    <n v="1088"/>
    <s v="Consumer Products"/>
    <s v="SMB"/>
    <s v="ContactMatcher"/>
    <s v="QIN3PVK6GY"/>
    <n v="25.06"/>
    <n v="2"/>
    <n v="0"/>
    <n v="11.7782"/>
    <x v="25"/>
    <n v="13.281799999999899"/>
    <n v="3.9845399999999698"/>
    <x v="1"/>
  </r>
  <r>
    <s v="APJ"/>
    <s v="ANZ"/>
    <s v="Goldman Sachs Group"/>
    <n v="1042"/>
    <s v="Finance"/>
    <s v="SMB"/>
    <s v="Support"/>
    <s v="O39RW3PJU0"/>
    <n v="38.432000000000002"/>
    <n v="1"/>
    <n v="0.2"/>
    <n v="13.4512"/>
    <x v="0"/>
    <n v="24.980799999999999"/>
    <n v="7.4942399999999996"/>
    <x v="2"/>
  </r>
  <r>
    <s v="EMEA"/>
    <s v="NOR"/>
    <s v="Engie"/>
    <n v="1062"/>
    <s v="Energy"/>
    <s v="SMB"/>
    <s v="ContactMatcher"/>
    <s v="O7VKET0SDI"/>
    <n v="2.78"/>
    <n v="1"/>
    <n v="0"/>
    <n v="1.3622000000000001"/>
    <x v="15"/>
    <n v="1.41779999999999"/>
    <n v="0.425339999999997"/>
    <x v="2"/>
  </r>
  <r>
    <s v="AMER"/>
    <s v="NAMER"/>
    <s v="AT&amp;T"/>
    <n v="1010"/>
    <s v="Communications"/>
    <s v="Strategic"/>
    <s v="Marketing Suite - Gold"/>
    <s v="8QJK4WD4I0"/>
    <n v="99.87"/>
    <n v="3"/>
    <n v="0"/>
    <n v="23.968800000000002"/>
    <x v="15"/>
    <n v="75.901200000000003"/>
    <n v="22.77036"/>
    <x v="1"/>
  </r>
  <r>
    <s v="AMER"/>
    <s v="NAMER"/>
    <s v="Valero Energy"/>
    <n v="1093"/>
    <s v="Energy"/>
    <s v="Enterprise"/>
    <s v="FinanceHub"/>
    <s v="A43S20EG0C"/>
    <n v="44.4"/>
    <n v="3"/>
    <n v="0"/>
    <n v="22.2"/>
    <x v="7"/>
    <n v="22.2"/>
    <n v="6.6599999999999993"/>
    <x v="1"/>
  </r>
  <r>
    <s v="APJ"/>
    <s v="IND"/>
    <s v="Wells Fargo"/>
    <n v="1099"/>
    <s v="Finance"/>
    <s v="SMB"/>
    <s v="SaaS Connector Pack"/>
    <s v="BLKSMFQCA1"/>
    <n v="71.12"/>
    <n v="4"/>
    <n v="0"/>
    <n v="22.0472"/>
    <x v="25"/>
    <n v="49.072800000000001"/>
    <n v="14.72184"/>
    <x v="2"/>
  </r>
  <r>
    <s v="AMER"/>
    <s v="NAMER"/>
    <s v="Marathon Petroleum"/>
    <n v="1061"/>
    <s v="Energy"/>
    <s v="Strategic"/>
    <s v="SaaS Connector Pack - Gold"/>
    <s v="IM35XTSSGR"/>
    <n v="9.7799999999999994"/>
    <n v="1"/>
    <n v="0"/>
    <n v="4.8899999999999997"/>
    <x v="44"/>
    <n v="4.8899999999999997"/>
    <n v="1.4669999999999999"/>
    <x v="1"/>
  </r>
  <r>
    <s v="AMER"/>
    <s v="NAMER"/>
    <s v="J.P. Morgan Chase &amp; Co."/>
    <n v="1054"/>
    <s v="Finance"/>
    <s v="Enterprise"/>
    <s v="ContactMatcher"/>
    <s v="VJKHSOVIU8"/>
    <n v="24.192"/>
    <n v="9"/>
    <n v="0.2"/>
    <n v="7.56"/>
    <x v="6"/>
    <n v="16.632000000000001"/>
    <n v="4.9896000000000003"/>
    <x v="5"/>
  </r>
  <r>
    <s v="AMER"/>
    <s v="LATAM"/>
    <s v="Wells Fargo"/>
    <n v="1099"/>
    <s v="Finance"/>
    <s v="Strategic"/>
    <s v="SaaS Connector Pack"/>
    <s v="DAG8IC7FBN"/>
    <n v="31.56"/>
    <n v="3"/>
    <n v="0"/>
    <n v="10.4148"/>
    <x v="0"/>
    <n v="21.145199999999999"/>
    <n v="6.3435599999999992"/>
    <x v="2"/>
  </r>
  <r>
    <s v="AMER"/>
    <s v="NAMER"/>
    <s v="AT&amp;T"/>
    <n v="1010"/>
    <s v="Communications"/>
    <s v="Enterprise"/>
    <s v="Support"/>
    <s v="12OPCXJ2KN"/>
    <n v="59.94"/>
    <n v="3"/>
    <n v="0"/>
    <n v="28.171800000000001"/>
    <x v="23"/>
    <n v="31.768199999999901"/>
    <n v="9.5304599999999695"/>
    <x v="1"/>
  </r>
  <r>
    <s v="AMER"/>
    <s v="NAMER"/>
    <s v="AT&amp;T"/>
    <n v="1010"/>
    <s v="Communications"/>
    <s v="Strategic"/>
    <s v="ContactMatcher"/>
    <s v="FW5DFX1VYK"/>
    <n v="24.704000000000001"/>
    <n v="2"/>
    <n v="0.2"/>
    <n v="9.2639999999999993"/>
    <x v="5"/>
    <n v="15.44"/>
    <n v="4.6319999999999997"/>
    <x v="1"/>
  </r>
  <r>
    <s v="AMER"/>
    <s v="NAMER"/>
    <s v="Home Depot"/>
    <n v="1047"/>
    <s v="Retail"/>
    <s v="Enterprise"/>
    <s v="Marketing Suite - Gold"/>
    <s v="0A960CP8EM"/>
    <n v="46.53"/>
    <n v="3"/>
    <n v="0"/>
    <n v="13.0284"/>
    <x v="5"/>
    <n v="33.501600000000003"/>
    <n v="10.05048"/>
    <x v="1"/>
  </r>
  <r>
    <s v="EMEA"/>
    <s v="UKIR"/>
    <s v="Banco Santander"/>
    <n v="1101"/>
    <s v="Finance"/>
    <s v="Strategic"/>
    <s v="Support"/>
    <s v="75DF9SS8C1"/>
    <n v="25.5"/>
    <n v="3"/>
    <n v="0"/>
    <n v="6.63"/>
    <x v="9"/>
    <n v="18.87"/>
    <n v="5.6610000000000005"/>
    <x v="1"/>
  </r>
  <r>
    <s v="EMEA"/>
    <s v="UKIR"/>
    <s v="Humana"/>
    <n v="1049"/>
    <s v="Healthcare"/>
    <s v="SMB"/>
    <s v="Marketing Suite - Gold"/>
    <s v="H271ANJJIZ"/>
    <n v="14.9"/>
    <n v="5"/>
    <n v="0"/>
    <n v="1.0429999999999999"/>
    <x v="11"/>
    <n v="13.856999999999999"/>
    <n v="4.1570999999999998"/>
    <x v="5"/>
  </r>
  <r>
    <s v="EMEA"/>
    <s v="UKIR"/>
    <s v="AT&amp;T"/>
    <n v="1010"/>
    <s v="Communications"/>
    <s v="Strategic"/>
    <s v="ContactMatcher"/>
    <s v="72BEGJFOZL"/>
    <n v="313.17599999999999"/>
    <n v="2"/>
    <n v="0.4"/>
    <n v="-120.0508"/>
    <x v="0"/>
    <n v="433.226799999999"/>
    <n v="129.96803999999969"/>
    <x v="1"/>
  </r>
  <r>
    <s v="EMEA"/>
    <s v="EU-WEST"/>
    <s v="AT&amp;T"/>
    <n v="1010"/>
    <s v="Communications"/>
    <s v="SMB"/>
    <s v="ChatBot Plugin"/>
    <s v="RP74XS5NSY"/>
    <n v="22.96"/>
    <n v="7"/>
    <n v="0"/>
    <n v="6.6584000000000003"/>
    <x v="23"/>
    <n v="16.301600000000001"/>
    <n v="4.8904800000000002"/>
    <x v="1"/>
  </r>
  <r>
    <s v="AMER"/>
    <s v="NAMER"/>
    <s v="UnitedHealth Group"/>
    <n v="1092"/>
    <s v="Healthcare"/>
    <s v="Strategic"/>
    <s v="Data Smasher"/>
    <s v="KYMXBD62Y3"/>
    <n v="1099.5"/>
    <n v="10"/>
    <n v="0"/>
    <n v="362.83499999999998"/>
    <x v="27"/>
    <n v="736.66499999999996"/>
    <n v="220.99949999999998"/>
    <x v="0"/>
  </r>
  <r>
    <s v="EMEA"/>
    <s v="EU-WEST"/>
    <s v="Siemens"/>
    <n v="1043"/>
    <s v="Manufacturing"/>
    <s v="Strategic"/>
    <s v="ContactMatcher"/>
    <s v="423281L25V"/>
    <n v="1215.92"/>
    <n v="8"/>
    <n v="0"/>
    <n v="316.13920000000002"/>
    <x v="41"/>
    <n v="899.7808"/>
    <n v="269.93423999999999"/>
    <x v="2"/>
  </r>
  <r>
    <s v="EMEA"/>
    <s v="MEA"/>
    <s v="Valero Energy"/>
    <n v="1093"/>
    <s v="Energy"/>
    <s v="Strategic"/>
    <s v="FinanceHub"/>
    <s v="LM4JKBZLRE"/>
    <n v="7.31"/>
    <n v="1"/>
    <n v="0"/>
    <n v="3.4357000000000002"/>
    <x v="18"/>
    <n v="3.8742999999999901"/>
    <n v="1.1622899999999969"/>
    <x v="1"/>
  </r>
  <r>
    <s v="EMEA"/>
    <s v="EU-WEST"/>
    <s v="Chevron"/>
    <n v="1017"/>
    <s v="Energy"/>
    <s v="SMB"/>
    <s v="Marketing Suite"/>
    <s v="BIYG9PY5L1"/>
    <n v="87.21"/>
    <n v="3"/>
    <n v="0.5"/>
    <n v="-45.349200000000003"/>
    <x v="10"/>
    <n v="132.5592"/>
    <n v="39.767760000000003"/>
    <x v="0"/>
  </r>
  <r>
    <s v="AMER"/>
    <s v="NAMER"/>
    <s v="Philip Morris International"/>
    <n v="1075"/>
    <s v="Consumer Products"/>
    <s v="Enterprise"/>
    <s v="SaaS Connector Pack"/>
    <s v="43UHNGRSTT"/>
    <n v="25.4"/>
    <n v="5"/>
    <n v="0"/>
    <n v="8.6359999999999992"/>
    <x v="16"/>
    <n v="16.763999999999999"/>
    <n v="5.0291999999999994"/>
    <x v="1"/>
  </r>
  <r>
    <s v="APJ"/>
    <s v="JAPN"/>
    <s v="Mondelez International"/>
    <n v="1067"/>
    <s v="Consumer Products"/>
    <s v="SMB"/>
    <s v="Site Analytics"/>
    <s v="AC8JLX4VIW"/>
    <n v="95.992000000000004"/>
    <n v="1"/>
    <n v="0.2"/>
    <n v="9.5991999999999997"/>
    <x v="24"/>
    <n v="86.392799999999994"/>
    <n v="25.917839999999998"/>
    <x v="0"/>
  </r>
  <r>
    <s v="AMER"/>
    <s v="NAMER"/>
    <s v="Aviva"/>
    <n v="1006"/>
    <s v="Finance"/>
    <s v="SMB"/>
    <s v="Data Smasher"/>
    <s v="X8T6YAS8KX"/>
    <n v="435.84"/>
    <n v="12"/>
    <n v="0"/>
    <n v="130.75200000000001"/>
    <x v="13"/>
    <n v="305.087999999999"/>
    <n v="91.526399999999697"/>
    <x v="2"/>
  </r>
  <r>
    <s v="AMER"/>
    <s v="NAMER"/>
    <s v="ConocoPhillips"/>
    <n v="1024"/>
    <s v="Energy"/>
    <s v="SMB"/>
    <s v="Site Analytics"/>
    <s v="KSJNRQWXYX"/>
    <n v="211.16800000000001"/>
    <n v="4"/>
    <n v="0.2"/>
    <n v="18.4772"/>
    <x v="28"/>
    <n v="192.6908"/>
    <n v="57.807239999999993"/>
    <x v="2"/>
  </r>
  <r>
    <s v="AMER"/>
    <s v="NAMER"/>
    <s v="Tesco"/>
    <n v="1059"/>
    <s v="Retail"/>
    <s v="Strategic"/>
    <s v="SaaS Connector Pack"/>
    <s v="BBEJMS9HYS"/>
    <n v="6.28"/>
    <n v="1"/>
    <n v="0"/>
    <n v="2.6375999999999999"/>
    <x v="9"/>
    <n v="3.6423999999999999"/>
    <n v="1.0927199999999999"/>
    <x v="7"/>
  </r>
  <r>
    <s v="EMEA"/>
    <s v="EU-WEST"/>
    <s v="Trafigura Group"/>
    <n v="1100"/>
    <s v="Finance"/>
    <s v="Enterprise"/>
    <s v="ContactMatcher"/>
    <s v="9B01N8PXU1"/>
    <n v="25.9"/>
    <n v="5"/>
    <n v="0"/>
    <n v="12.691000000000001"/>
    <x v="11"/>
    <n v="13.2089999999999"/>
    <n v="3.9626999999999697"/>
    <x v="1"/>
  </r>
  <r>
    <s v="EMEA"/>
    <s v="EU-EAST"/>
    <s v="CVS Health"/>
    <n v="1026"/>
    <s v="Retail"/>
    <s v="Strategic"/>
    <s v="SaaS Connector Pack - Gold"/>
    <s v="6FGHG89QOG"/>
    <n v="42.68"/>
    <n v="4"/>
    <n v="0"/>
    <n v="19.6328"/>
    <x v="42"/>
    <n v="23.0472"/>
    <n v="6.9141599999999999"/>
    <x v="2"/>
  </r>
  <r>
    <s v="APJ"/>
    <s v="JAPN"/>
    <s v="BMW"/>
    <n v="1039"/>
    <s v="Manufacturing"/>
    <s v="Enterprise"/>
    <s v="Support"/>
    <s v="ICRG3C3KDZ"/>
    <n v="20.736000000000001"/>
    <n v="4"/>
    <n v="0.2"/>
    <n v="7.2576000000000001"/>
    <x v="4"/>
    <n v="13.478400000000001"/>
    <n v="4.04352"/>
    <x v="2"/>
  </r>
  <r>
    <s v="EMEA"/>
    <s v="UKIR"/>
    <s v="Nestle"/>
    <n v="1089"/>
    <s v="Consumer Products"/>
    <s v="Strategic"/>
    <s v="ChatBot Plugin"/>
    <s v="11WKJNJRM4"/>
    <n v="10.5"/>
    <n v="5"/>
    <n v="0"/>
    <n v="2.94"/>
    <x v="34"/>
    <n v="7.56"/>
    <n v="2.2679999999999998"/>
    <x v="2"/>
  </r>
  <r>
    <s v="EMEA"/>
    <s v="EU-WEST"/>
    <s v="PepsiCo"/>
    <n v="1073"/>
    <s v="Consumer Products"/>
    <s v="Strategic"/>
    <s v="SaaS Connector Pack"/>
    <s v="PZ29UITPZ2"/>
    <n v="23.968"/>
    <n v="2"/>
    <n v="0.2"/>
    <n v="7.7896000000000001"/>
    <x v="7"/>
    <n v="16.1784"/>
    <n v="4.8535199999999996"/>
    <x v="1"/>
  </r>
  <r>
    <s v="AMER"/>
    <s v="NAMER"/>
    <s v="AT&amp;T"/>
    <n v="1010"/>
    <s v="Communications"/>
    <s v="Strategic"/>
    <s v="Marketing Suite - Gold"/>
    <s v="1XOTQ2C8HR"/>
    <n v="676.55"/>
    <n v="5"/>
    <n v="0"/>
    <n v="6.7655000000000003"/>
    <x v="17"/>
    <n v="669.78449999999998"/>
    <n v="200.93535"/>
    <x v="1"/>
  </r>
  <r>
    <s v="AMER"/>
    <s v="NAMER"/>
    <s v="Siemens"/>
    <n v="1043"/>
    <s v="Manufacturing"/>
    <s v="Strategic"/>
    <s v="SaaS Connector Pack"/>
    <s v="R4W0DO6LK0"/>
    <n v="21.12"/>
    <n v="4"/>
    <n v="0"/>
    <n v="6.5472000000000001"/>
    <x v="31"/>
    <n v="14.572800000000001"/>
    <n v="4.3718399999999997"/>
    <x v="2"/>
  </r>
  <r>
    <s v="AMER"/>
    <s v="NAMER"/>
    <s v="Glencore"/>
    <n v="1083"/>
    <s v="Misc"/>
    <s v="Enterprise"/>
    <s v="Site Analytics"/>
    <s v="XRZ6TZUT2P"/>
    <n v="575.928"/>
    <n v="9"/>
    <n v="0.2"/>
    <n v="57.592799999999997"/>
    <x v="7"/>
    <n v="518.33519999999999"/>
    <n v="155.50055999999998"/>
    <x v="1"/>
  </r>
  <r>
    <s v="AMER"/>
    <s v="NAMER"/>
    <s v="Oracle"/>
    <n v="1072"/>
    <s v="Tech"/>
    <s v="Strategic"/>
    <s v="Support"/>
    <s v="MEN4SGRIAW"/>
    <n v="17.22"/>
    <n v="3"/>
    <n v="0"/>
    <n v="5.1660000000000004"/>
    <x v="43"/>
    <n v="12.053999999999901"/>
    <n v="3.6161999999999699"/>
    <x v="6"/>
  </r>
  <r>
    <s v="EMEA"/>
    <s v="UKIR"/>
    <s v="UnitedHealth Group"/>
    <n v="1092"/>
    <s v="Healthcare"/>
    <s v="Enterprise"/>
    <s v="Support"/>
    <s v="SJILBONYYQ"/>
    <n v="81.98"/>
    <n v="2"/>
    <n v="0"/>
    <n v="40.170200000000001"/>
    <x v="12"/>
    <n v="41.809800000000003"/>
    <n v="12.54294"/>
    <x v="0"/>
  </r>
  <r>
    <s v="AMER"/>
    <s v="NAMER"/>
    <s v="Aetna"/>
    <n v="1002"/>
    <s v="Healthcare"/>
    <s v="SMB"/>
    <s v="Support"/>
    <s v="XWH77ACCXN"/>
    <n v="104.85"/>
    <n v="1"/>
    <n v="0"/>
    <n v="50.328000000000003"/>
    <x v="39"/>
    <n v="54.521999999999899"/>
    <n v="16.356599999999968"/>
    <x v="1"/>
  </r>
  <r>
    <s v="EMEA"/>
    <s v="UKIR"/>
    <s v="Chevron"/>
    <n v="1017"/>
    <s v="Energy"/>
    <s v="SMB"/>
    <s v="Marketing Suite"/>
    <s v="ZRM7AM77M5"/>
    <n v="240.78399999999999"/>
    <n v="1"/>
    <n v="0.2"/>
    <n v="30.097999999999999"/>
    <x v="31"/>
    <n v="210.68599999999901"/>
    <n v="63.205799999999698"/>
    <x v="0"/>
  </r>
  <r>
    <s v="EMEA"/>
    <s v="UKIR"/>
    <s v="Microsoft"/>
    <n v="1066"/>
    <s v="Tech"/>
    <s v="Enterprise"/>
    <s v="OneView"/>
    <s v="N2LXIJ0XEK"/>
    <n v="414.96"/>
    <n v="2"/>
    <n v="0"/>
    <n v="124.488"/>
    <x v="14"/>
    <n v="290.47199999999998"/>
    <n v="87.141599999999997"/>
    <x v="4"/>
  </r>
  <r>
    <s v="EMEA"/>
    <s v="NOR"/>
    <s v="BNP Paribas"/>
    <n v="1065"/>
    <s v="Finance"/>
    <s v="SMB"/>
    <s v="Marketing Suite - Gold"/>
    <s v="2EM3JU7N54"/>
    <n v="387.72"/>
    <n v="5"/>
    <n v="0.2"/>
    <n v="-67.850999999999999"/>
    <x v="32"/>
    <n v="455.57100000000003"/>
    <n v="136.6713"/>
    <x v="3"/>
  </r>
  <r>
    <s v="APJ"/>
    <s v="APAC"/>
    <s v="McKesson"/>
    <n v="1063"/>
    <s v="Consumer Products"/>
    <s v="Strategic"/>
    <s v="Marketing Suite - Gold"/>
    <s v="WWACPPTAUA"/>
    <n v="360.38"/>
    <n v="2"/>
    <n v="0"/>
    <n v="93.698800000000006"/>
    <x v="10"/>
    <n v="266.68119999999999"/>
    <n v="80.004359999999991"/>
    <x v="5"/>
  </r>
  <r>
    <s v="AMER"/>
    <s v="LATAM"/>
    <s v="Comcast"/>
    <n v="1022"/>
    <s v="Communications"/>
    <s v="SMB"/>
    <s v="Site Analytics"/>
    <s v="IOIQE8PO14"/>
    <n v="552"/>
    <n v="10"/>
    <n v="0.2"/>
    <n v="34.5"/>
    <x v="4"/>
    <n v="517.5"/>
    <n v="155.25"/>
    <x v="1"/>
  </r>
  <r>
    <s v="APJ"/>
    <s v="APAC"/>
    <s v="Philip Morris International"/>
    <n v="1075"/>
    <s v="Consumer Products"/>
    <s v="Enterprise"/>
    <s v="ContactMatcher"/>
    <s v="7MVB7LDJYH"/>
    <n v="429.9"/>
    <n v="5"/>
    <n v="0"/>
    <n v="111.774"/>
    <x v="30"/>
    <n v="318.12599999999998"/>
    <n v="95.437799999999996"/>
    <x v="1"/>
  </r>
  <r>
    <s v="EMEA"/>
    <s v="UKIR"/>
    <s v="Boeing"/>
    <n v="1014"/>
    <s v="Manufacturing"/>
    <s v="SMB"/>
    <s v="Support"/>
    <s v="1MP8KLBD47"/>
    <n v="12.96"/>
    <n v="2"/>
    <n v="0"/>
    <n v="6.3503999999999996"/>
    <x v="0"/>
    <n v="6.6096000000000004"/>
    <n v="1.98288"/>
    <x v="2"/>
  </r>
  <r>
    <s v="EMEA"/>
    <s v="EU-WEST"/>
    <s v="Aetna"/>
    <n v="1002"/>
    <s v="Healthcare"/>
    <s v="SMB"/>
    <s v="Support"/>
    <s v="4A0BLMWWFW"/>
    <n v="20.544"/>
    <n v="6"/>
    <n v="0.2"/>
    <n v="6.42"/>
    <x v="15"/>
    <n v="14.124000000000001"/>
    <n v="4.2371999999999996"/>
    <x v="1"/>
  </r>
  <r>
    <s v="EMEA"/>
    <s v="EU-EAST"/>
    <s v="Coca-Cola"/>
    <n v="1021"/>
    <s v="Consumer Products"/>
    <s v="SMB"/>
    <s v="SaaS Connector Pack"/>
    <s v="2P3PLBLMRZ"/>
    <n v="185.58"/>
    <n v="6"/>
    <n v="0"/>
    <n v="76.087800000000001"/>
    <x v="16"/>
    <n v="109.4922"/>
    <n v="32.847659999999998"/>
    <x v="0"/>
  </r>
  <r>
    <s v="AMER"/>
    <s v="NAMER"/>
    <s v="Home Depot"/>
    <n v="1047"/>
    <s v="Retail"/>
    <s v="SMB"/>
    <s v="ContactMatcher"/>
    <s v="695VE5CQ9G"/>
    <n v="2357.4879999999998"/>
    <n v="7"/>
    <n v="0.2"/>
    <n v="884.05799999999999"/>
    <x v="15"/>
    <n v="1473.4299999999901"/>
    <n v="442.02899999999698"/>
    <x v="1"/>
  </r>
  <r>
    <s v="AMER"/>
    <s v="LATAM"/>
    <s v="Chevron"/>
    <n v="1017"/>
    <s v="Energy"/>
    <s v="Strategic"/>
    <s v="Marketing Suite - Gold"/>
    <s v="QASFEVX896"/>
    <n v="64.959999999999994"/>
    <n v="5"/>
    <n v="0.2"/>
    <n v="-4.0599999999999996"/>
    <x v="5"/>
    <n v="69.02"/>
    <n v="20.706"/>
    <x v="0"/>
  </r>
  <r>
    <s v="APJ"/>
    <s v="APAC"/>
    <s v="State Farm Insurance Cos."/>
    <n v="1082"/>
    <s v="Finance"/>
    <s v="Strategic"/>
    <s v="FinanceHub"/>
    <s v="ZWJ4Q2ONXT"/>
    <n v="338.35199999999998"/>
    <n v="3"/>
    <n v="0.2"/>
    <n v="4.2294"/>
    <x v="20"/>
    <n v="334.12259999999998"/>
    <n v="100.23678"/>
    <x v="8"/>
  </r>
  <r>
    <s v="AMER"/>
    <s v="LATAM"/>
    <s v="Verizon Communications"/>
    <n v="1094"/>
    <s v="Communications"/>
    <s v="Strategic"/>
    <s v="SaaS Connector Pack"/>
    <s v="TJJG9KHT7Z"/>
    <n v="87.96"/>
    <n v="3"/>
    <n v="0.2"/>
    <n v="7.6965000000000003"/>
    <x v="20"/>
    <n v="80.263499999999993"/>
    <n v="24.079049999999999"/>
    <x v="0"/>
  </r>
  <r>
    <s v="EMEA"/>
    <s v="EU-WEST"/>
    <s v="Prudential Financial"/>
    <n v="1078"/>
    <s v="Finance"/>
    <s v="SMB"/>
    <s v="ContactMatcher"/>
    <s v="Z3JIK506JA"/>
    <n v="12.294"/>
    <n v="1"/>
    <n v="0.7"/>
    <n v="-8.6058000000000003"/>
    <x v="15"/>
    <n v="20.899799999999999"/>
    <n v="6.2699399999999992"/>
    <x v="2"/>
  </r>
  <r>
    <s v="AMER"/>
    <s v="NAMER"/>
    <s v="Walgreens"/>
    <n v="1095"/>
    <s v="Retail"/>
    <s v="SMB"/>
    <s v="SaaS Connector Pack"/>
    <s v="7RT8VO9BQ5"/>
    <n v="19.760000000000002"/>
    <n v="4"/>
    <n v="0"/>
    <n v="8.2992000000000008"/>
    <x v="15"/>
    <n v="11.460800000000001"/>
    <n v="3.43824"/>
    <x v="0"/>
  </r>
  <r>
    <s v="EMEA"/>
    <s v="UKIR"/>
    <s v="Allianz"/>
    <n v="1080"/>
    <s v="Finance"/>
    <s v="SMB"/>
    <s v="FinanceHub"/>
    <s v="X0LADHR5ID"/>
    <n v="109.764"/>
    <n v="2"/>
    <n v="0.1"/>
    <n v="8.5372000000000003"/>
    <x v="6"/>
    <n v="101.2268"/>
    <n v="30.368039999999997"/>
    <x v="1"/>
  </r>
  <r>
    <s v="APJ"/>
    <s v="APAC"/>
    <s v="J.P. Morgan Chase &amp; Co."/>
    <n v="1054"/>
    <s v="Finance"/>
    <s v="Strategic"/>
    <s v="Site Analytics"/>
    <s v="28DGD5PYMH"/>
    <n v="128.85"/>
    <n v="3"/>
    <n v="0"/>
    <n v="3.8654999999999999"/>
    <x v="22"/>
    <n v="124.9845"/>
    <n v="37.495349999999995"/>
    <x v="5"/>
  </r>
  <r>
    <s v="AMER"/>
    <s v="LATAM"/>
    <s v="Walgreens"/>
    <n v="1095"/>
    <s v="Retail"/>
    <s v="Strategic"/>
    <s v="SaaS Connector Pack"/>
    <s v="JGXMAH2V19"/>
    <n v="127.95"/>
    <n v="3"/>
    <n v="0"/>
    <n v="21.7515"/>
    <x v="4"/>
    <n v="106.1985"/>
    <n v="31.859549999999999"/>
    <x v="0"/>
  </r>
  <r>
    <s v="AMER"/>
    <s v="NAMER"/>
    <s v="Walmart"/>
    <n v="1096"/>
    <s v="Retail"/>
    <s v="SMB"/>
    <s v="Support"/>
    <s v="96SCV4P0ZE"/>
    <n v="68.52"/>
    <n v="3"/>
    <n v="0"/>
    <n v="31.519200000000001"/>
    <x v="14"/>
    <n v="37.000799999999998"/>
    <n v="11.100239999999999"/>
    <x v="1"/>
  </r>
  <r>
    <s v="AMER"/>
    <s v="NAMER"/>
    <s v="Allstate"/>
    <n v="1003"/>
    <s v="Finance"/>
    <s v="Enterprise"/>
    <s v="Support"/>
    <s v="TCXFU97YFM"/>
    <n v="14.9"/>
    <n v="5"/>
    <n v="0"/>
    <n v="7.1520000000000001"/>
    <x v="17"/>
    <n v="7.7480000000000002"/>
    <n v="2.3243999999999998"/>
    <x v="0"/>
  </r>
  <r>
    <s v="AMER"/>
    <s v="NAMER"/>
    <s v="Panasonic"/>
    <n v="1091"/>
    <s v="Tech"/>
    <s v="Strategic"/>
    <s v="SaaS Connector Pack"/>
    <s v="4ADBF7II3M"/>
    <n v="91.96"/>
    <n v="2"/>
    <n v="0"/>
    <n v="15.6332"/>
    <x v="41"/>
    <n v="76.326799999999906"/>
    <n v="22.89803999999997"/>
    <x v="0"/>
  </r>
  <r>
    <s v="AMER"/>
    <s v="LATAM"/>
    <s v="AT&amp;T"/>
    <n v="1010"/>
    <s v="Communications"/>
    <s v="SMB"/>
    <s v="OneView"/>
    <s v="H0R6JNRD0C"/>
    <n v="91.92"/>
    <n v="5"/>
    <n v="0.2"/>
    <n v="11.49"/>
    <x v="18"/>
    <n v="80.430000000000007"/>
    <n v="24.129000000000001"/>
    <x v="1"/>
  </r>
  <r>
    <s v="EMEA"/>
    <s v="EU-EAST"/>
    <s v="Philip Morris International"/>
    <n v="1075"/>
    <s v="Consumer Products"/>
    <s v="SMB"/>
    <s v="OneView"/>
    <s v="17UW0BDD5T"/>
    <n v="17.34"/>
    <n v="2"/>
    <n v="0"/>
    <n v="4.6818"/>
    <x v="28"/>
    <n v="12.658200000000001"/>
    <n v="3.7974600000000001"/>
    <x v="1"/>
  </r>
  <r>
    <s v="APJ"/>
    <s v="JAPN"/>
    <s v="Tyson Foods"/>
    <n v="1088"/>
    <s v="Consumer Products"/>
    <s v="SMB"/>
    <s v="SaaS Connector Pack - Gold"/>
    <s v="4AJX24BDH1"/>
    <n v="7.08"/>
    <n v="3"/>
    <n v="0.2"/>
    <n v="2.4780000000000002"/>
    <x v="7"/>
    <n v="4.6020000000000003"/>
    <n v="1.3806"/>
    <x v="1"/>
  </r>
  <r>
    <s v="EMEA"/>
    <s v="NOR"/>
    <s v="Marathon Petroleum"/>
    <n v="1061"/>
    <s v="Energy"/>
    <s v="Strategic"/>
    <s v="Data Smasher"/>
    <s v="LJIUSMDIWP"/>
    <n v="69.98"/>
    <n v="2"/>
    <n v="0"/>
    <n v="4.8986000000000001"/>
    <x v="4"/>
    <n v="65.081400000000002"/>
    <n v="19.524419999999999"/>
    <x v="1"/>
  </r>
  <r>
    <s v="AMER"/>
    <s v="LATAM"/>
    <s v="China National Petroleum"/>
    <n v="1023"/>
    <s v="Energy"/>
    <s v="SMB"/>
    <s v="OneView"/>
    <s v="HM7BHXBDH9"/>
    <n v="646.27200000000005"/>
    <n v="8"/>
    <n v="0.2"/>
    <n v="64.627200000000002"/>
    <x v="43"/>
    <n v="581.64480000000003"/>
    <n v="174.49343999999999"/>
    <x v="7"/>
  </r>
  <r>
    <s v="AMER"/>
    <s v="NAMER"/>
    <s v="Samsung Electronics"/>
    <n v="1015"/>
    <s v="Tech"/>
    <s v="Strategic"/>
    <s v="Storage"/>
    <s v="FQCL30GSIO"/>
    <n v="8.4"/>
    <n v="5"/>
    <n v="0"/>
    <n v="0.33600000000000002"/>
    <x v="31"/>
    <n v="8.0640000000000001"/>
    <n v="2.4192"/>
    <x v="1"/>
  </r>
  <r>
    <s v="EMEA"/>
    <s v="NOR"/>
    <s v="Oracle"/>
    <n v="1072"/>
    <s v="Tech"/>
    <s v="SMB"/>
    <s v="ChatBot Plugin"/>
    <s v="OOJETKYBV2"/>
    <n v="18.48"/>
    <n v="2"/>
    <n v="0.2"/>
    <n v="6.0060000000000002"/>
    <x v="0"/>
    <n v="12.474"/>
    <n v="3.7422"/>
    <x v="6"/>
  </r>
  <r>
    <s v="AMER"/>
    <s v="NAMER"/>
    <s v="Aetna"/>
    <n v="1002"/>
    <s v="Healthcare"/>
    <s v="SMB"/>
    <s v="ChatBot Plugin"/>
    <s v="WL53UPBQVS"/>
    <n v="9.84"/>
    <n v="3"/>
    <n v="0"/>
    <n v="2.8536000000000001"/>
    <x v="0"/>
    <n v="6.9863999999999997"/>
    <n v="2.09592"/>
    <x v="1"/>
  </r>
  <r>
    <s v="EMEA"/>
    <s v="EU-WEST"/>
    <s v="Fannie Mae"/>
    <n v="1035"/>
    <s v="Finance"/>
    <s v="SMB"/>
    <s v="FinanceHub"/>
    <s v="TWBSJ5KXHY"/>
    <n v="239.24"/>
    <n v="1"/>
    <n v="0.2"/>
    <n v="23.923999999999999"/>
    <x v="10"/>
    <n v="215.316"/>
    <n v="64.594799999999992"/>
    <x v="3"/>
  </r>
  <r>
    <s v="EMEA"/>
    <s v="EU-EAST"/>
    <s v="American Express"/>
    <n v="1005"/>
    <s v="Finance"/>
    <s v="Strategic"/>
    <s v="SaaS Connector Pack"/>
    <s v="COVZC46E2T"/>
    <n v="21.12"/>
    <n v="4"/>
    <n v="0"/>
    <n v="6.5472000000000001"/>
    <x v="5"/>
    <n v="14.572800000000001"/>
    <n v="4.3718399999999997"/>
    <x v="1"/>
  </r>
  <r>
    <s v="EMEA"/>
    <s v="UKIR"/>
    <s v="Tyson Foods"/>
    <n v="1088"/>
    <s v="Consumer Products"/>
    <s v="SMB"/>
    <s v="Support"/>
    <s v="H280NNEU88"/>
    <n v="54.9"/>
    <n v="5"/>
    <n v="0"/>
    <n v="15.372"/>
    <x v="4"/>
    <n v="39.527999999999999"/>
    <n v="11.8584"/>
    <x v="1"/>
  </r>
  <r>
    <s v="AMER"/>
    <s v="NAMER"/>
    <s v="Mitsubishi"/>
    <n v="1050"/>
    <s v="Manufacturing"/>
    <s v="Enterprise"/>
    <s v="SaaS Connector Pack"/>
    <s v="ZDKP4444GQ"/>
    <n v="15.24"/>
    <n v="3"/>
    <n v="0"/>
    <n v="5.1816000000000004"/>
    <x v="14"/>
    <n v="10.058399999999899"/>
    <n v="3.0175199999999696"/>
    <x v="2"/>
  </r>
  <r>
    <s v="APJ"/>
    <s v="JAPN"/>
    <s v="Lowes"/>
    <n v="1060"/>
    <s v="Retail"/>
    <s v="SMB"/>
    <s v="OneView"/>
    <s v="NJ6FV4SOCT"/>
    <n v="19.568000000000001"/>
    <n v="2"/>
    <n v="0.8"/>
    <n v="-52.833599999999997"/>
    <x v="19"/>
    <n v="72.401600000000002"/>
    <n v="21.720479999999998"/>
    <x v="2"/>
  </r>
  <r>
    <s v="EMEA"/>
    <s v="UKIR"/>
    <s v="United Parcel Service"/>
    <n v="1090"/>
    <s v="Transportation"/>
    <s v="SMB"/>
    <s v="SaaS Connector Pack"/>
    <s v="LQXK9NA7OU"/>
    <n v="42.6"/>
    <n v="3"/>
    <n v="0"/>
    <n v="16.614000000000001"/>
    <x v="21"/>
    <n v="25.986000000000001"/>
    <n v="7.7957999999999998"/>
    <x v="0"/>
  </r>
  <r>
    <s v="AMER"/>
    <s v="NAMER"/>
    <s v="United Parcel Service"/>
    <n v="1090"/>
    <s v="Transportation"/>
    <s v="Strategic"/>
    <s v="Site Analytics"/>
    <s v="WLYEKZX3K7"/>
    <n v="859.2"/>
    <n v="3"/>
    <n v="0.2"/>
    <n v="75.180000000000007"/>
    <x v="15"/>
    <n v="784.02"/>
    <n v="235.20599999999999"/>
    <x v="0"/>
  </r>
  <r>
    <s v="AMER"/>
    <s v="LATAM"/>
    <s v="Intel"/>
    <n v="1051"/>
    <s v="Tech"/>
    <s v="SMB"/>
    <s v="SaaS Connector Pack"/>
    <s v="DFZ1AICIR1"/>
    <n v="14.368"/>
    <n v="2"/>
    <n v="0.2"/>
    <n v="3.9512"/>
    <x v="47"/>
    <n v="10.4168"/>
    <n v="3.1250399999999998"/>
    <x v="1"/>
  </r>
  <r>
    <s v="EMEA"/>
    <s v="MEA"/>
    <s v="Kroger"/>
    <n v="1057"/>
    <s v="Retail"/>
    <s v="Strategic"/>
    <s v="FinanceHub"/>
    <s v="JHX7MUWJTO"/>
    <n v="314.35199999999998"/>
    <n v="3"/>
    <n v="0.2"/>
    <n v="-35.364600000000003"/>
    <x v="24"/>
    <n v="349.716599999999"/>
    <n v="104.9149799999997"/>
    <x v="2"/>
  </r>
  <r>
    <s v="AMER"/>
    <s v="LATAM"/>
    <s v="BMW"/>
    <n v="1039"/>
    <s v="Manufacturing"/>
    <s v="Strategic"/>
    <s v="SaaS Connector Pack"/>
    <s v="JYS8G6QDTM"/>
    <n v="238.15199999999999"/>
    <n v="3"/>
    <n v="0.2"/>
    <n v="89.307000000000002"/>
    <x v="11"/>
    <n v="148.844999999999"/>
    <n v="44.653499999999703"/>
    <x v="2"/>
  </r>
  <r>
    <s v="EMEA"/>
    <s v="EU-WEST"/>
    <s v="HonHai Precision Industry"/>
    <n v="1033"/>
    <s v="Tech"/>
    <s v="Enterprise"/>
    <s v="ContactMatcher"/>
    <s v="9CWYHJ0UJH"/>
    <n v="692.94"/>
    <n v="3"/>
    <n v="0"/>
    <n v="173.23500000000001"/>
    <x v="1"/>
    <n v="519.70500000000004"/>
    <n v="155.91150000000002"/>
    <x v="1"/>
  </r>
  <r>
    <s v="EMEA"/>
    <s v="EU-WEST"/>
    <s v="Allstate"/>
    <n v="1003"/>
    <s v="Finance"/>
    <s v="Strategic"/>
    <s v="ContactMatcher"/>
    <s v="H6561VP1CC"/>
    <n v="16.146000000000001"/>
    <n v="9"/>
    <n v="0.7"/>
    <n v="-12.9168"/>
    <x v="6"/>
    <n v="29.062799999999999"/>
    <n v="8.7188400000000001"/>
    <x v="0"/>
  </r>
  <r>
    <s v="APJ"/>
    <s v="JAPN"/>
    <s v="Oracle"/>
    <n v="1072"/>
    <s v="Tech"/>
    <s v="SMB"/>
    <s v="Support"/>
    <s v="UT72E91TQ1"/>
    <n v="173.488"/>
    <n v="7"/>
    <n v="0.2"/>
    <n v="54.215000000000003"/>
    <x v="1"/>
    <n v="119.273"/>
    <n v="35.7819"/>
    <x v="6"/>
  </r>
  <r>
    <s v="EMEA"/>
    <s v="EU"/>
    <s v="Tyson Foods"/>
    <n v="1088"/>
    <s v="Consumer Products"/>
    <s v="SMB"/>
    <s v="ChatBot Plugin"/>
    <s v="KJPWBRFLKK"/>
    <n v="57.75"/>
    <n v="5"/>
    <n v="0"/>
    <n v="16.170000000000002"/>
    <x v="19"/>
    <n v="41.58"/>
    <n v="12.473999999999998"/>
    <x v="1"/>
  </r>
  <r>
    <s v="AMER"/>
    <s v="LATAM"/>
    <s v="Exxon Mobil"/>
    <n v="1034"/>
    <s v="Energy"/>
    <s v="Enterprise"/>
    <s v="Support"/>
    <s v="8SGXL10KVN"/>
    <n v="11.952"/>
    <n v="3"/>
    <n v="0.2"/>
    <n v="4.0338000000000003"/>
    <x v="21"/>
    <n v="7.9181999999999997"/>
    <n v="2.3754599999999999"/>
    <x v="2"/>
  </r>
  <r>
    <s v="APJ"/>
    <s v="JAPN"/>
    <s v="Walgreens"/>
    <n v="1095"/>
    <s v="Retail"/>
    <s v="SMB"/>
    <s v="ContactMatcher"/>
    <s v="A7E630R88G"/>
    <n v="2.0680000000000001"/>
    <n v="1"/>
    <n v="0.8"/>
    <n v="-3.4121999999999999"/>
    <x v="28"/>
    <n v="5.4802"/>
    <n v="1.6440599999999999"/>
    <x v="0"/>
  </r>
  <r>
    <s v="EMEA"/>
    <s v="UKIR"/>
    <s v="Intel"/>
    <n v="1051"/>
    <s v="Tech"/>
    <s v="Enterprise"/>
    <s v="SaaS Connector Pack - Gold"/>
    <s v="XIYA6ZLU1P"/>
    <n v="11.36"/>
    <n v="2"/>
    <n v="0"/>
    <n v="5.3391999999999999"/>
    <x v="34"/>
    <n v="6.0207999999999897"/>
    <n v="1.8062399999999967"/>
    <x v="1"/>
  </r>
  <r>
    <s v="EMEA"/>
    <s v="EU-WEST"/>
    <s v="General Electric"/>
    <n v="1040"/>
    <s v="Finance"/>
    <s v="SMB"/>
    <s v="Data Smasher"/>
    <s v="63IQ94YD2Z"/>
    <n v="27.968"/>
    <n v="2"/>
    <n v="0.2"/>
    <n v="6.992"/>
    <x v="20"/>
    <n v="20.975999999999999"/>
    <n v="6.2927999999999997"/>
    <x v="0"/>
  </r>
  <r>
    <s v="EMEA"/>
    <s v="UKIR"/>
    <s v="Philip Morris International"/>
    <n v="1075"/>
    <s v="Consumer Products"/>
    <s v="Enterprise"/>
    <s v="Marketing Suite - Gold"/>
    <s v="RK75F6Q1NU"/>
    <n v="142.04"/>
    <n v="4"/>
    <n v="0"/>
    <n v="38.3508"/>
    <x v="19"/>
    <n v="103.6892"/>
    <n v="31.106759999999998"/>
    <x v="1"/>
  </r>
  <r>
    <s v="AMER"/>
    <s v="NAMER"/>
    <s v="Microsoft"/>
    <n v="1066"/>
    <s v="Tech"/>
    <s v="SMB"/>
    <s v="Alchemy"/>
    <s v="WNZ7GT3JPE"/>
    <n v="1199.96"/>
    <n v="5"/>
    <n v="0.2"/>
    <n v="224.99250000000001"/>
    <x v="14"/>
    <n v="974.96749999999997"/>
    <n v="292.49025"/>
    <x v="4"/>
  </r>
  <r>
    <s v="EMEA"/>
    <s v="EU-WEST"/>
    <s v="J.P. Morgan Chase &amp; Co."/>
    <n v="1054"/>
    <s v="Finance"/>
    <s v="SMB"/>
    <s v="FinanceHub"/>
    <s v="X3FG8E7UL6"/>
    <n v="23.904"/>
    <n v="6"/>
    <n v="0.2"/>
    <n v="7.7687999999999997"/>
    <x v="19"/>
    <n v="16.135200000000001"/>
    <n v="4.84056"/>
    <x v="5"/>
  </r>
  <r>
    <s v="EMEA"/>
    <s v="MEA"/>
    <s v="Nissan Motor"/>
    <n v="1098"/>
    <s v="Transportation"/>
    <s v="SMB"/>
    <s v="Support"/>
    <s v="6ECENI53J4"/>
    <n v="88.96"/>
    <n v="8"/>
    <n v="0.2"/>
    <n v="10.007999999999999"/>
    <x v="26"/>
    <n v="78.951999999999998"/>
    <n v="23.685599999999997"/>
    <x v="2"/>
  </r>
  <r>
    <s v="AMER"/>
    <s v="NAMER"/>
    <s v="Merck"/>
    <n v="1064"/>
    <s v="Healthcare"/>
    <s v="Enterprise"/>
    <s v="FinanceHub"/>
    <s v="D3XKL9FSAM"/>
    <n v="518.27200000000005"/>
    <n v="8"/>
    <n v="0.2"/>
    <n v="-97.176000000000002"/>
    <x v="24"/>
    <n v="615.44799999999998"/>
    <n v="184.6344"/>
    <x v="6"/>
  </r>
  <r>
    <s v="EMEA"/>
    <s v="EU-WEST"/>
    <s v="AT&amp;T"/>
    <n v="1010"/>
    <s v="Communications"/>
    <s v="Strategic"/>
    <s v="FinanceHub"/>
    <s v="J0NOWEXOX0"/>
    <n v="17.544"/>
    <n v="3"/>
    <n v="0.2"/>
    <n v="5.9211"/>
    <x v="43"/>
    <n v="11.6229"/>
    <n v="3.4868699999999997"/>
    <x v="1"/>
  </r>
  <r>
    <s v="APJ"/>
    <s v="JAPN"/>
    <s v="Toyota Motor"/>
    <n v="1087"/>
    <s v="Manufacturing"/>
    <s v="SMB"/>
    <s v="Marketing Suite - Gold"/>
    <s v="ZAEFYF6R4S"/>
    <n v="152.68799999999999"/>
    <n v="2"/>
    <n v="0.2"/>
    <n v="-26.720400000000001"/>
    <x v="14"/>
    <n v="179.4084"/>
    <n v="53.822519999999997"/>
    <x v="6"/>
  </r>
  <r>
    <s v="AMER"/>
    <s v="NAMER"/>
    <s v="Humana"/>
    <n v="1049"/>
    <s v="Healthcare"/>
    <s v="Strategic"/>
    <s v="ContactMatcher"/>
    <s v="F4KGSLI0M7"/>
    <n v="153.55199999999999"/>
    <n v="3"/>
    <n v="0.2"/>
    <n v="51.823799999999999"/>
    <x v="22"/>
    <n v="101.72819999999901"/>
    <n v="30.518459999999699"/>
    <x v="5"/>
  </r>
  <r>
    <s v="EMEA"/>
    <s v="UKIR"/>
    <s v="Lowes"/>
    <n v="1060"/>
    <s v="Retail"/>
    <s v="SMB"/>
    <s v="Data Smasher"/>
    <s v="H4SZGITVJT"/>
    <n v="468.9"/>
    <n v="6"/>
    <n v="0"/>
    <n v="206.316"/>
    <x v="21"/>
    <n v="262.58399999999898"/>
    <n v="78.775199999999685"/>
    <x v="2"/>
  </r>
  <r>
    <s v="APJ"/>
    <s v="JAPN"/>
    <s v="Siemens"/>
    <n v="1043"/>
    <s v="Manufacturing"/>
    <s v="Enterprise"/>
    <s v="Marketing Suite - Gold"/>
    <s v="CDLIK57F5Z"/>
    <n v="151.05600000000001"/>
    <n v="9"/>
    <n v="0.2"/>
    <n v="7.5528000000000004"/>
    <x v="43"/>
    <n v="143.50319999999999"/>
    <n v="43.050959999999996"/>
    <x v="2"/>
  </r>
  <r>
    <s v="APJ"/>
    <s v="JAPN"/>
    <s v="Nissan Motor"/>
    <n v="1098"/>
    <s v="Transportation"/>
    <s v="SMB"/>
    <s v="SaaS Connector Pack"/>
    <s v="7OX0WJIMIC"/>
    <n v="25.16"/>
    <n v="5"/>
    <n v="0.6"/>
    <n v="-11.321999999999999"/>
    <x v="45"/>
    <n v="36.481999999999999"/>
    <n v="10.944599999999999"/>
    <x v="2"/>
  </r>
  <r>
    <s v="APJ"/>
    <s v="JAPN"/>
    <s v="Nestle"/>
    <n v="1089"/>
    <s v="Consumer Products"/>
    <s v="SMB"/>
    <s v="ContactMatcher"/>
    <s v="XRRC16GQSC"/>
    <n v="6.2160000000000002"/>
    <n v="6"/>
    <n v="0.8"/>
    <n v="-9.6348000000000003"/>
    <x v="0"/>
    <n v="15.8508"/>
    <n v="4.7552399999999997"/>
    <x v="2"/>
  </r>
  <r>
    <s v="AMER"/>
    <s v="NAMER"/>
    <s v="Siemens"/>
    <n v="1043"/>
    <s v="Manufacturing"/>
    <s v="SMB"/>
    <s v="SaaS Connector Pack"/>
    <s v="6ZP479YB8M"/>
    <n v="29.22"/>
    <n v="3"/>
    <n v="0"/>
    <n v="12.8568"/>
    <x v="14"/>
    <n v="16.363199999999999"/>
    <n v="4.9089599999999995"/>
    <x v="2"/>
  </r>
  <r>
    <s v="EMEA"/>
    <s v="NOR"/>
    <s v="Comcast"/>
    <n v="1022"/>
    <s v="Communications"/>
    <s v="Strategic"/>
    <s v="Support"/>
    <s v="8P3IX5PLG2"/>
    <n v="6.48"/>
    <n v="1"/>
    <n v="0"/>
    <n v="3.1103999999999998"/>
    <x v="40"/>
    <n v="3.3696000000000002"/>
    <n v="1.01088"/>
    <x v="1"/>
  </r>
  <r>
    <s v="EMEA"/>
    <s v="EU-EAST"/>
    <s v="Wells Fargo"/>
    <n v="1099"/>
    <s v="Finance"/>
    <s v="Strategic"/>
    <s v="ContactMatcher"/>
    <s v="Z4F8SB7HTT"/>
    <n v="1.1879999999999999"/>
    <n v="2"/>
    <n v="0.7"/>
    <n v="-0.99"/>
    <x v="22"/>
    <n v="2.1779999999999999"/>
    <n v="0.65339999999999998"/>
    <x v="2"/>
  </r>
  <r>
    <s v="EMEA"/>
    <s v="UKIR"/>
    <s v="Wells Fargo"/>
    <n v="1099"/>
    <s v="Finance"/>
    <s v="SMB"/>
    <s v="FinanceHub"/>
    <s v="P4ADV65M2W"/>
    <n v="272.64600000000002"/>
    <n v="3"/>
    <n v="0.1"/>
    <n v="18.176400000000001"/>
    <x v="15"/>
    <n v="254.46960000000001"/>
    <n v="76.340879999999999"/>
    <x v="2"/>
  </r>
  <r>
    <s v="EMEA"/>
    <s v="EU-WEST"/>
    <s v="Lukoil"/>
    <n v="1044"/>
    <s v="Energy"/>
    <s v="Enterprise"/>
    <s v="ContactMatcher"/>
    <s v="FZD2VKK03C"/>
    <n v="314.53199999999998"/>
    <n v="2"/>
    <n v="0.4"/>
    <n v="-83.875200000000007"/>
    <x v="43"/>
    <n v="398.40719999999999"/>
    <n v="119.52215999999999"/>
    <x v="0"/>
  </r>
  <r>
    <s v="EMEA"/>
    <s v="EU-WEST"/>
    <s v="ConocoPhillips"/>
    <n v="1024"/>
    <s v="Energy"/>
    <s v="Strategic"/>
    <s v="ChatBot Plugin"/>
    <s v="JJC4BIKHI9"/>
    <n v="13.632"/>
    <n v="4"/>
    <n v="0.2"/>
    <n v="3.5783999999999998"/>
    <x v="40"/>
    <n v="10.053599999999999"/>
    <n v="3.0160799999999997"/>
    <x v="2"/>
  </r>
  <r>
    <s v="APJ"/>
    <s v="JAPN"/>
    <s v="ConocoPhillips"/>
    <n v="1024"/>
    <s v="Energy"/>
    <s v="SMB"/>
    <s v="OneView"/>
    <s v="LN933UKJFY"/>
    <n v="19.431999999999999"/>
    <n v="2"/>
    <n v="0.8"/>
    <n v="-49.551600000000001"/>
    <x v="20"/>
    <n v="68.983599999999996"/>
    <n v="20.695079999999997"/>
    <x v="2"/>
  </r>
  <r>
    <s v="APJ"/>
    <s v="ANZ"/>
    <s v="Morgan Stanley"/>
    <n v="1068"/>
    <s v="Finance"/>
    <s v="SMB"/>
    <s v="FinanceHub"/>
    <s v="N07JE1SXLD"/>
    <n v="6"/>
    <n v="2"/>
    <n v="0.2"/>
    <n v="2.1"/>
    <x v="21"/>
    <n v="3.9"/>
    <n v="1.17"/>
    <x v="2"/>
  </r>
  <r>
    <s v="AMER"/>
    <s v="LATAM"/>
    <s v="United Parcel Service"/>
    <n v="1090"/>
    <s v="Transportation"/>
    <s v="SMB"/>
    <s v="FinanceHub"/>
    <s v="T302NNQ3ST"/>
    <n v="1474.8019999999999"/>
    <n v="7"/>
    <n v="0.3"/>
    <n v="-21.0686"/>
    <x v="0"/>
    <n v="1495.8706"/>
    <n v="448.76117999999997"/>
    <x v="0"/>
  </r>
  <r>
    <s v="AMER"/>
    <s v="NAMER"/>
    <s v="Engie"/>
    <n v="1062"/>
    <s v="Energy"/>
    <s v="Strategic"/>
    <s v="ContactMatcher"/>
    <s v="IWWZGRK6IG"/>
    <n v="41.904000000000003"/>
    <n v="6"/>
    <n v="0.2"/>
    <n v="14.1426"/>
    <x v="17"/>
    <n v="27.761399999999998"/>
    <n v="8.3284199999999995"/>
    <x v="2"/>
  </r>
  <r>
    <s v="EMEA"/>
    <s v="UKIR"/>
    <s v="News Corp."/>
    <n v="1071"/>
    <s v="Misc"/>
    <s v="Enterprise"/>
    <s v="Site Analytics"/>
    <s v="C45AMTIEVL"/>
    <n v="2279.96"/>
    <n v="4"/>
    <n v="0"/>
    <n v="592.78959999999995"/>
    <x v="0"/>
    <n v="1687.1704"/>
    <n v="506.15111999999999"/>
    <x v="3"/>
  </r>
  <r>
    <s v="EMEA"/>
    <s v="EU-WEST"/>
    <s v="Walmart"/>
    <n v="1096"/>
    <s v="Retail"/>
    <s v="Strategic"/>
    <s v="Site Analytics"/>
    <s v="6BYTTHJFL7"/>
    <n v="191.976"/>
    <n v="3"/>
    <n v="0.2"/>
    <n v="19.197600000000001"/>
    <x v="15"/>
    <n v="172.7784"/>
    <n v="51.83352"/>
    <x v="1"/>
  </r>
  <r>
    <s v="APJ"/>
    <s v="ANZ"/>
    <s v="Daimler"/>
    <n v="1052"/>
    <s v="Transportation"/>
    <s v="SMB"/>
    <s v="Marketing Suite - Gold"/>
    <s v="WHHT0BYTPY"/>
    <n v="61.567999999999998"/>
    <n v="2"/>
    <n v="0.2"/>
    <n v="4.6176000000000004"/>
    <x v="22"/>
    <n v="56.950399999999902"/>
    <n v="17.085119999999971"/>
    <x v="3"/>
  </r>
  <r>
    <s v="APJ"/>
    <s v="JAPN"/>
    <s v="BMW"/>
    <n v="1039"/>
    <s v="Manufacturing"/>
    <s v="Enterprise"/>
    <s v="Support"/>
    <s v="Q24A6DJN1Z"/>
    <n v="20.96"/>
    <n v="4"/>
    <n v="0.2"/>
    <n v="6.8120000000000003"/>
    <x v="37"/>
    <n v="14.148"/>
    <n v="4.2443999999999997"/>
    <x v="2"/>
  </r>
  <r>
    <s v="AMER"/>
    <s v="NAMER"/>
    <s v="American Express"/>
    <n v="1005"/>
    <s v="Finance"/>
    <s v="Strategic"/>
    <s v="Data Smasher"/>
    <s v="PPK19T8O0N"/>
    <n v="44.75"/>
    <n v="5"/>
    <n v="0"/>
    <n v="8.5024999999999995"/>
    <x v="27"/>
    <n v="36.247500000000002"/>
    <n v="10.87425"/>
    <x v="1"/>
  </r>
  <r>
    <s v="EMEA"/>
    <s v="UKIR"/>
    <s v="Aviva"/>
    <n v="1006"/>
    <s v="Finance"/>
    <s v="SMB"/>
    <s v="FinanceHub"/>
    <s v="930LL4HE8S"/>
    <n v="327.99599999999998"/>
    <n v="6"/>
    <n v="0.1"/>
    <n v="54.665999999999997"/>
    <x v="25"/>
    <n v="273.33"/>
    <n v="81.998999999999995"/>
    <x v="2"/>
  </r>
  <r>
    <s v="AMER"/>
    <s v="NAMER"/>
    <s v="Abbott Laboratories"/>
    <n v="1001"/>
    <s v="Healthcare"/>
    <s v="Strategic"/>
    <s v="ContactMatcher"/>
    <s v="7KKRVF9LNR"/>
    <n v="49.408000000000001"/>
    <n v="4"/>
    <n v="0.2"/>
    <n v="18.527999999999999"/>
    <x v="18"/>
    <n v="30.88"/>
    <n v="9.2639999999999993"/>
    <x v="3"/>
  </r>
  <r>
    <s v="EMEA"/>
    <s v="EU-WEST"/>
    <s v="Carrefour"/>
    <n v="1048"/>
    <s v="Retail"/>
    <s v="Enterprise"/>
    <s v="Data Smasher"/>
    <s v="36GV5TI7KE"/>
    <n v="53.25"/>
    <n v="3"/>
    <n v="0"/>
    <n v="20.767499999999998"/>
    <x v="42"/>
    <n v="32.482500000000002"/>
    <n v="9.7447499999999998"/>
    <x v="0"/>
  </r>
  <r>
    <s v="EMEA"/>
    <s v="UKIR"/>
    <s v="Panasonic"/>
    <n v="1091"/>
    <s v="Tech"/>
    <s v="Enterprise"/>
    <s v="FinanceHub"/>
    <s v="N4564SNLT6"/>
    <n v="767.21400000000006"/>
    <n v="14"/>
    <n v="0.1"/>
    <n v="161.9674"/>
    <x v="20"/>
    <n v="605.24659999999994"/>
    <n v="181.57397999999998"/>
    <x v="0"/>
  </r>
  <r>
    <s v="EMEA"/>
    <s v="MEA"/>
    <s v="Intel"/>
    <n v="1051"/>
    <s v="Tech"/>
    <s v="SMB"/>
    <s v="Support"/>
    <s v="JPU3EAUWWO"/>
    <n v="163.96"/>
    <n v="5"/>
    <n v="0.2"/>
    <n v="59.435499999999998"/>
    <x v="15"/>
    <n v="104.5245"/>
    <n v="31.35735"/>
    <x v="1"/>
  </r>
  <r>
    <s v="AMER"/>
    <s v="NAMER"/>
    <s v="Aviva"/>
    <n v="1006"/>
    <s v="Finance"/>
    <s v="Strategic"/>
    <s v="ContactMatcher"/>
    <s v="EMGPC1HSM9"/>
    <n v="161.28"/>
    <n v="2"/>
    <n v="0.2"/>
    <n v="12.096"/>
    <x v="28"/>
    <n v="149.184"/>
    <n v="44.755199999999995"/>
    <x v="2"/>
  </r>
  <r>
    <s v="AMER"/>
    <s v="NAMER"/>
    <s v="J.P. Morgan Chase &amp; Co."/>
    <n v="1054"/>
    <s v="Finance"/>
    <s v="SMB"/>
    <s v="ChatBot Plugin"/>
    <s v="KTH54NMZXP"/>
    <n v="192.8"/>
    <n v="4"/>
    <n v="0"/>
    <n v="55.911999999999999"/>
    <x v="0"/>
    <n v="136.88800000000001"/>
    <n v="41.066400000000002"/>
    <x v="5"/>
  </r>
  <r>
    <s v="APJ"/>
    <s v="JAPN"/>
    <s v="Intel"/>
    <n v="1051"/>
    <s v="Tech"/>
    <s v="Enterprise"/>
    <s v="Data Smasher"/>
    <s v="MCA5X9F3XH"/>
    <n v="27.696000000000002"/>
    <n v="3"/>
    <n v="0.2"/>
    <n v="3.4620000000000002"/>
    <x v="2"/>
    <n v="24.234000000000002"/>
    <n v="7.2702"/>
    <x v="1"/>
  </r>
  <r>
    <s v="EMEA"/>
    <s v="EU-WEST"/>
    <s v="Apple"/>
    <n v="1008"/>
    <s v="Tech"/>
    <s v="SMB"/>
    <s v="Support"/>
    <s v="5HMN95E8RY"/>
    <n v="32.064"/>
    <n v="6"/>
    <n v="0.2"/>
    <n v="11.2224"/>
    <x v="0"/>
    <n v="20.8416"/>
    <n v="6.2524799999999994"/>
    <x v="2"/>
  </r>
  <r>
    <s v="AMER"/>
    <s v="NAMER"/>
    <s v="General Electric"/>
    <n v="1040"/>
    <s v="Finance"/>
    <s v="SMB"/>
    <s v="Marketing Suite"/>
    <s v="0NGG1060Q7"/>
    <n v="205.666"/>
    <n v="2"/>
    <n v="0.15"/>
    <n v="-12.098000000000001"/>
    <x v="34"/>
    <n v="217.76400000000001"/>
    <n v="65.3292"/>
    <x v="0"/>
  </r>
  <r>
    <s v="AMER"/>
    <s v="NAMER"/>
    <s v="Itochu"/>
    <n v="1032"/>
    <s v="Finance"/>
    <s v="SMB"/>
    <s v="Marketing Suite - Gold"/>
    <s v="RQDBOXF8X6"/>
    <n v="115.44"/>
    <n v="3"/>
    <n v="0"/>
    <n v="30.014399999999998"/>
    <x v="19"/>
    <n v="85.425600000000003"/>
    <n v="25.627680000000002"/>
    <x v="0"/>
  </r>
  <r>
    <s v="EMEA"/>
    <s v="MEA"/>
    <s v="Prudential Financial"/>
    <n v="1078"/>
    <s v="Finance"/>
    <s v="SMB"/>
    <s v="Support"/>
    <s v="QH5JYYTSVQ"/>
    <n v="274.8"/>
    <n v="5"/>
    <n v="0"/>
    <n v="134.65199999999999"/>
    <x v="10"/>
    <n v="140.148"/>
    <n v="42.044399999999996"/>
    <x v="2"/>
  </r>
  <r>
    <s v="AMER"/>
    <s v="LATAM"/>
    <s v="Lukoil"/>
    <n v="1044"/>
    <s v="Energy"/>
    <s v="SMB"/>
    <s v="Support"/>
    <s v="JO9GF79YZK"/>
    <n v="20.07"/>
    <n v="3"/>
    <n v="0"/>
    <n v="9.2322000000000006"/>
    <x v="27"/>
    <n v="10.8378"/>
    <n v="3.2513399999999999"/>
    <x v="0"/>
  </r>
  <r>
    <s v="AMER"/>
    <s v="NAMER"/>
    <s v="Cigna"/>
    <n v="1038"/>
    <s v="Healthcare"/>
    <s v="SMB"/>
    <s v="ChatBot Plugin"/>
    <s v="NNPM2AJ1JU"/>
    <n v="11.76"/>
    <n v="4"/>
    <n v="0"/>
    <n v="3.1751999999999998"/>
    <x v="20"/>
    <n v="8.5847999999999995"/>
    <n v="2.57544"/>
    <x v="3"/>
  </r>
  <r>
    <s v="AMER"/>
    <s v="NAMER"/>
    <s v="Phillips 66"/>
    <n v="1056"/>
    <s v="Energy"/>
    <s v="Strategic"/>
    <s v="ChatBot Plugin"/>
    <s v="RU3C6YJJ2H"/>
    <n v="11.76"/>
    <n v="4"/>
    <n v="0"/>
    <n v="3.1751999999999998"/>
    <x v="23"/>
    <n v="8.5847999999999995"/>
    <n v="2.57544"/>
    <x v="1"/>
  </r>
  <r>
    <s v="AMER"/>
    <s v="NAMER"/>
    <s v="Honda Motor"/>
    <n v="1045"/>
    <s v="Manufacturing"/>
    <s v="SMB"/>
    <s v="Site Analytics"/>
    <s v="Z6KRJNWEGY"/>
    <n v="201.584"/>
    <n v="2"/>
    <n v="0.2"/>
    <n v="12.599"/>
    <x v="1"/>
    <n v="188.98500000000001"/>
    <n v="56.695500000000003"/>
    <x v="2"/>
  </r>
  <r>
    <s v="AMER"/>
    <s v="NAMER"/>
    <s v="UnitedHealth Group"/>
    <n v="1092"/>
    <s v="Healthcare"/>
    <s v="Strategic"/>
    <s v="FinanceHub"/>
    <s v="F36JXX0NJ6"/>
    <n v="340.70400000000001"/>
    <n v="6"/>
    <n v="0.2"/>
    <n v="-34.070399999999999"/>
    <x v="22"/>
    <n v="374.77440000000001"/>
    <n v="112.43232"/>
    <x v="0"/>
  </r>
  <r>
    <s v="EMEA"/>
    <s v="NOR"/>
    <s v="News Corp."/>
    <n v="1071"/>
    <s v="Misc"/>
    <s v="SMB"/>
    <s v="Marketing Suite"/>
    <s v="DLWLSHQY8X"/>
    <n v="354.9"/>
    <n v="5"/>
    <n v="0"/>
    <n v="88.724999999999994"/>
    <x v="25"/>
    <n v="266.17499999999899"/>
    <n v="79.852499999999694"/>
    <x v="3"/>
  </r>
  <r>
    <s v="AMER"/>
    <s v="NAMER"/>
    <s v="Home Depot"/>
    <n v="1047"/>
    <s v="Retail"/>
    <s v="Enterprise"/>
    <s v="Marketing Suite"/>
    <s v="OI99X15HKU"/>
    <n v="1198.33"/>
    <n v="10"/>
    <n v="0.15"/>
    <n v="70.489999999999995"/>
    <x v="34"/>
    <n v="1127.8399999999999"/>
    <n v="338.35199999999998"/>
    <x v="1"/>
  </r>
  <r>
    <s v="AMER"/>
    <s v="NAMER"/>
    <s v="Cigna"/>
    <n v="1038"/>
    <s v="Healthcare"/>
    <s v="SMB"/>
    <s v="Marketing Suite - Gold"/>
    <s v="E9K414PU4D"/>
    <n v="87.92"/>
    <n v="4"/>
    <n v="0"/>
    <n v="0.87919999999999998"/>
    <x v="10"/>
    <n v="87.040800000000004"/>
    <n v="26.11224"/>
    <x v="3"/>
  </r>
  <r>
    <s v="EMEA"/>
    <s v="EU-WEST"/>
    <s v="Prudential Financial"/>
    <n v="1078"/>
    <s v="Finance"/>
    <s v="Strategic"/>
    <s v="SaaS Connector Pack"/>
    <s v="YE4THFDRGS"/>
    <n v="51.968000000000004"/>
    <n v="2"/>
    <n v="0.2"/>
    <n v="10.393599999999999"/>
    <x v="4"/>
    <n v="41.574399999999997"/>
    <n v="12.472319999999998"/>
    <x v="2"/>
  </r>
  <r>
    <s v="APJ"/>
    <s v="APAC"/>
    <s v="Costco Wholesale"/>
    <n v="1025"/>
    <s v="Retail"/>
    <s v="SMB"/>
    <s v="SaaS Connector Pack - Gold"/>
    <s v="ZXH0XK7NSR"/>
    <n v="81.540000000000006"/>
    <n v="3"/>
    <n v="0"/>
    <n v="38.323799999999999"/>
    <x v="28"/>
    <n v="43.216200000000001"/>
    <n v="12.96486"/>
    <x v="3"/>
  </r>
  <r>
    <s v="AMER"/>
    <s v="NAMER"/>
    <s v="Honda Motor"/>
    <n v="1045"/>
    <s v="Manufacturing"/>
    <s v="SMB"/>
    <s v="Marketing Suite - Gold"/>
    <s v="EPWK4ZW2NF"/>
    <n v="772.68"/>
    <n v="4"/>
    <n v="0"/>
    <n v="108.1752"/>
    <x v="5"/>
    <n v="664.50479999999902"/>
    <n v="199.35143999999971"/>
    <x v="2"/>
  </r>
  <r>
    <s v="EMEA"/>
    <s v="EU-WEST"/>
    <s v="PepsiCo"/>
    <n v="1073"/>
    <s v="Consumer Products"/>
    <s v="Strategic"/>
    <s v="Site Analytics"/>
    <s v="KYVQFOUXML"/>
    <n v="323.976"/>
    <n v="3"/>
    <n v="0.2"/>
    <n v="28.347899999999999"/>
    <x v="34"/>
    <n v="295.62810000000002"/>
    <n v="88.688429999999997"/>
    <x v="1"/>
  </r>
  <r>
    <s v="APJ"/>
    <s v="JAPN"/>
    <s v="Home Depot"/>
    <n v="1047"/>
    <s v="Retail"/>
    <s v="SMB"/>
    <s v="Support"/>
    <s v="ZU42R94FUZ"/>
    <n v="117.456"/>
    <n v="3"/>
    <n v="0.2"/>
    <n v="44.045999999999999"/>
    <x v="19"/>
    <n v="73.41"/>
    <n v="22.023"/>
    <x v="1"/>
  </r>
  <r>
    <s v="AMER"/>
    <s v="NAMER"/>
    <s v="Abbott Laboratories"/>
    <n v="1001"/>
    <s v="Healthcare"/>
    <s v="Strategic"/>
    <s v="Support"/>
    <s v="IOHNQPACJ4"/>
    <n v="22.96"/>
    <n v="2"/>
    <n v="0"/>
    <n v="11.250400000000001"/>
    <x v="11"/>
    <n v="11.7096"/>
    <n v="3.51288"/>
    <x v="3"/>
  </r>
  <r>
    <s v="EMEA"/>
    <s v="EU-WEST"/>
    <s v="Anthem"/>
    <n v="1029"/>
    <s v="Healthcare"/>
    <s v="SMB"/>
    <s v="Support"/>
    <s v="TZXMA8YXW3"/>
    <n v="13.36"/>
    <n v="2"/>
    <n v="0"/>
    <n v="6.4127999999999998"/>
    <x v="9"/>
    <n v="6.9471999999999996"/>
    <n v="2.0841599999999998"/>
    <x v="2"/>
  </r>
  <r>
    <s v="EMEA"/>
    <s v="UKIR"/>
    <s v="Mondelez International"/>
    <n v="1067"/>
    <s v="Consumer Products"/>
    <s v="Strategic"/>
    <s v="ContactMatcher"/>
    <s v="TSH5I04LUE"/>
    <n v="34.247999999999998"/>
    <n v="3"/>
    <n v="0.2"/>
    <n v="11.5587"/>
    <x v="5"/>
    <n v="22.6892999999999"/>
    <n v="6.8067899999999701"/>
    <x v="0"/>
  </r>
  <r>
    <s v="EMEA"/>
    <s v="EU-WEST"/>
    <s v="Siemens"/>
    <n v="1043"/>
    <s v="Manufacturing"/>
    <s v="Enterprise"/>
    <s v="ContactMatcher"/>
    <s v="1JGRNS4NQX"/>
    <n v="26.7"/>
    <n v="5"/>
    <n v="0"/>
    <n v="12.548999999999999"/>
    <x v="9"/>
    <n v="14.151"/>
    <n v="4.2452999999999994"/>
    <x v="2"/>
  </r>
  <r>
    <s v="AMER"/>
    <s v="LATAM"/>
    <s v="Procter &amp; Gamble"/>
    <n v="1077"/>
    <s v="Consumer Products"/>
    <s v="SMB"/>
    <s v="FinanceHub"/>
    <s v="XOS8IST707"/>
    <n v="1690.04"/>
    <n v="4"/>
    <n v="0"/>
    <n v="422.51"/>
    <x v="11"/>
    <n v="1267.53"/>
    <n v="380.25899999999996"/>
    <x v="1"/>
  </r>
  <r>
    <s v="EMEA"/>
    <s v="EU-WEST"/>
    <s v="Kroger"/>
    <n v="1057"/>
    <s v="Retail"/>
    <s v="Enterprise"/>
    <s v="FinanceHub"/>
    <s v="I3HWGN8GXZ"/>
    <n v="403.92"/>
    <n v="5"/>
    <n v="0.2"/>
    <n v="25.245000000000001"/>
    <x v="5"/>
    <n v="378.67500000000001"/>
    <n v="113.60250000000001"/>
    <x v="2"/>
  </r>
  <r>
    <s v="EMEA"/>
    <s v="EU-WEST"/>
    <s v="Intel"/>
    <n v="1051"/>
    <s v="Tech"/>
    <s v="SMB"/>
    <s v="ChatBot Plugin"/>
    <s v="JJJBHT2PBZ"/>
    <n v="106.8"/>
    <n v="10"/>
    <n v="0.2"/>
    <n v="10.68"/>
    <x v="37"/>
    <n v="96.12"/>
    <n v="28.835999999999999"/>
    <x v="1"/>
  </r>
  <r>
    <s v="EMEA"/>
    <s v="UKIR"/>
    <s v="General Motors"/>
    <n v="1041"/>
    <s v="Manufacturing"/>
    <s v="Strategic"/>
    <s v="Marketing Suite - Gold"/>
    <s v="9YQ9GO3CX8"/>
    <n v="70.95"/>
    <n v="3"/>
    <n v="0"/>
    <n v="20.575500000000002"/>
    <x v="6"/>
    <n v="50.374499999999998"/>
    <n v="15.112349999999999"/>
    <x v="1"/>
  </r>
  <r>
    <s v="APJ"/>
    <s v="ANZ"/>
    <s v="PepsiCo"/>
    <n v="1073"/>
    <s v="Consumer Products"/>
    <s v="SMB"/>
    <s v="Site Analytics"/>
    <s v="1IRA8KYZNS"/>
    <n v="383.84"/>
    <n v="4"/>
    <n v="0.2"/>
    <n v="47.98"/>
    <x v="4"/>
    <n v="335.85999999999899"/>
    <n v="100.7579999999997"/>
    <x v="1"/>
  </r>
  <r>
    <s v="EMEA"/>
    <s v="UKIR"/>
    <s v="American Express"/>
    <n v="1005"/>
    <s v="Finance"/>
    <s v="SMB"/>
    <s v="SaaS Connector Pack"/>
    <s v="72AZCQ6Q32"/>
    <n v="799.56"/>
    <n v="9"/>
    <n v="0"/>
    <n v="207.88560000000001"/>
    <x v="5"/>
    <n v="591.67439999999897"/>
    <n v="177.50231999999968"/>
    <x v="1"/>
  </r>
  <r>
    <s v="AMER"/>
    <s v="NAMER"/>
    <s v="Carrefour"/>
    <n v="1048"/>
    <s v="Retail"/>
    <s v="SMB"/>
    <s v="Marketing Suite - Gold"/>
    <s v="RH5Y7VGIYV"/>
    <n v="31.44"/>
    <n v="3"/>
    <n v="0"/>
    <n v="8.4887999999999995"/>
    <x v="22"/>
    <n v="22.9512"/>
    <n v="6.8853599999999995"/>
    <x v="0"/>
  </r>
  <r>
    <s v="APJ"/>
    <s v="JAPN"/>
    <s v="Costco Wholesale"/>
    <n v="1025"/>
    <s v="Retail"/>
    <s v="SMB"/>
    <s v="Support"/>
    <s v="NU9VK1BU2P"/>
    <n v="25.92"/>
    <n v="5"/>
    <n v="0.2"/>
    <n v="9.0719999999999992"/>
    <x v="22"/>
    <n v="16.847999999999999"/>
    <n v="5.0543999999999993"/>
    <x v="3"/>
  </r>
  <r>
    <s v="EMEA"/>
    <s v="EU-WEST"/>
    <s v="Humana"/>
    <n v="1049"/>
    <s v="Healthcare"/>
    <s v="SMB"/>
    <s v="Site Analytics"/>
    <s v="LUYMYZKXSI"/>
    <n v="329.988"/>
    <n v="2"/>
    <n v="0.4"/>
    <n v="-76.997200000000007"/>
    <x v="13"/>
    <n v="406.98520000000002"/>
    <n v="122.09556000000001"/>
    <x v="5"/>
  </r>
  <r>
    <s v="APJ"/>
    <s v="IND"/>
    <s v="Sony"/>
    <n v="1028"/>
    <s v="Tech"/>
    <s v="SMB"/>
    <s v="Support"/>
    <s v="1X89BTA42F"/>
    <n v="63.77"/>
    <n v="7"/>
    <n v="0"/>
    <n v="28.6965"/>
    <x v="6"/>
    <n v="35.073500000000003"/>
    <n v="10.52205"/>
    <x v="3"/>
  </r>
  <r>
    <s v="APJ"/>
    <s v="ANZ"/>
    <s v="BNP Paribas"/>
    <n v="1065"/>
    <s v="Finance"/>
    <s v="SMB"/>
    <s v="Alchemy"/>
    <s v="DXUR83AFDE"/>
    <n v="1439.9680000000001"/>
    <n v="4"/>
    <n v="0.2"/>
    <n v="485.98919999999998"/>
    <x v="19"/>
    <n v="953.97879999999998"/>
    <n v="286.19363999999996"/>
    <x v="3"/>
  </r>
  <r>
    <s v="AMER"/>
    <s v="NAMER"/>
    <s v="Toyota Motor"/>
    <n v="1087"/>
    <s v="Manufacturing"/>
    <s v="SMB"/>
    <s v="FinanceHub"/>
    <s v="9JLZJ2H2A1"/>
    <n v="563.91999999999996"/>
    <n v="5"/>
    <n v="0.2"/>
    <n v="7.0490000000000004"/>
    <x v="5"/>
    <n v="556.87099999999998"/>
    <n v="167.06129999999999"/>
    <x v="6"/>
  </r>
  <r>
    <s v="AMER"/>
    <s v="LATAM"/>
    <s v="Comcast"/>
    <n v="1022"/>
    <s v="Communications"/>
    <s v="SMB"/>
    <s v="Site Analytics"/>
    <s v="44PQQ05ZWZ"/>
    <n v="235.15199999999999"/>
    <n v="8"/>
    <n v="0.4"/>
    <n v="-47.0304"/>
    <x v="32"/>
    <n v="282.18239999999997"/>
    <n v="84.654719999999983"/>
    <x v="1"/>
  </r>
  <r>
    <s v="AMER"/>
    <s v="LATAM"/>
    <s v="UnitedHealth Group"/>
    <n v="1092"/>
    <s v="Healthcare"/>
    <s v="Enterprise"/>
    <s v="SaaS Connector Pack"/>
    <s v="VGLBYC726D"/>
    <n v="7.7119999999999997"/>
    <n v="2"/>
    <n v="0.2"/>
    <n v="1.7352000000000001"/>
    <x v="22"/>
    <n v="5.9767999999999999"/>
    <n v="1.79304"/>
    <x v="0"/>
  </r>
  <r>
    <s v="APJ"/>
    <s v="JAPN"/>
    <s v="Comcast"/>
    <n v="1022"/>
    <s v="Communications"/>
    <s v="SMB"/>
    <s v="Support"/>
    <s v="OZX2JB7LL1"/>
    <n v="51.015999999999998"/>
    <n v="7"/>
    <n v="0.2"/>
    <n v="15.942500000000001"/>
    <x v="32"/>
    <n v="35.073499999999903"/>
    <n v="10.52204999999997"/>
    <x v="1"/>
  </r>
  <r>
    <s v="AMER"/>
    <s v="LATAM"/>
    <s v="Johnson &amp; Johnson"/>
    <n v="1055"/>
    <s v="Healthcare"/>
    <s v="Strategic"/>
    <s v="Marketing Suite - Gold"/>
    <s v="5693AL4P5M"/>
    <n v="51.167999999999999"/>
    <n v="2"/>
    <n v="0.2"/>
    <n v="-6.3959999999999999"/>
    <x v="15"/>
    <n v="57.564"/>
    <n v="17.269199999999998"/>
    <x v="2"/>
  </r>
  <r>
    <s v="AMER"/>
    <s v="NAMER"/>
    <s v="Bank of America Corp."/>
    <n v="1011"/>
    <s v="Finance"/>
    <s v="Strategic"/>
    <s v="ContactMatcher"/>
    <s v="XLPCWGXOHD"/>
    <n v="2793.5279999999998"/>
    <n v="9"/>
    <n v="0.2"/>
    <n v="942.81569999999999"/>
    <x v="43"/>
    <n v="1850.7122999999899"/>
    <n v="555.21368999999697"/>
    <x v="6"/>
  </r>
  <r>
    <s v="AMER"/>
    <s v="NAMER"/>
    <s v="Gazprom"/>
    <n v="1027"/>
    <s v="Energy"/>
    <s v="SMB"/>
    <s v="Storage"/>
    <s v="LIOPDSL5SP"/>
    <n v="18.239999999999998"/>
    <n v="3"/>
    <n v="0"/>
    <n v="9.1199999999999992"/>
    <x v="23"/>
    <n v="9.1199999999999992"/>
    <n v="2.7359999999999998"/>
    <x v="7"/>
  </r>
  <r>
    <s v="AMER"/>
    <s v="NAMER"/>
    <s v="Ford Motor"/>
    <n v="1009"/>
    <s v="Manufacturing"/>
    <s v="SMB"/>
    <s v="SaaS Connector Pack - Gold"/>
    <s v="G6ZI47APMH"/>
    <n v="7.64"/>
    <n v="1"/>
    <n v="0"/>
    <n v="3.7435999999999998"/>
    <x v="18"/>
    <n v="3.8963999999999999"/>
    <n v="1.16892"/>
    <x v="1"/>
  </r>
  <r>
    <s v="EMEA"/>
    <s v="UKIR"/>
    <s v="AmerisourceBergen"/>
    <n v="1007"/>
    <s v="Healthcare"/>
    <s v="Strategic"/>
    <s v="SaaS Connector Pack"/>
    <s v="XLO502JXIP"/>
    <n v="68.16"/>
    <n v="3"/>
    <n v="0"/>
    <n v="27.945599999999999"/>
    <x v="6"/>
    <n v="40.214399999999998"/>
    <n v="12.064319999999999"/>
    <x v="0"/>
  </r>
  <r>
    <s v="EMEA"/>
    <s v="UKIR"/>
    <s v="Lowes"/>
    <n v="1060"/>
    <s v="Retail"/>
    <s v="SMB"/>
    <s v="Site Analytics"/>
    <s v="AMTS7UNORT"/>
    <n v="29.97"/>
    <n v="3"/>
    <n v="0"/>
    <n v="0.29970000000000002"/>
    <x v="38"/>
    <n v="29.670299999999902"/>
    <n v="8.9010899999999697"/>
    <x v="2"/>
  </r>
  <r>
    <s v="AMER"/>
    <s v="LATAM"/>
    <s v="Coca-Cola"/>
    <n v="1021"/>
    <s v="Consumer Products"/>
    <s v="SMB"/>
    <s v="Site Analytics"/>
    <s v="MYPOZBY3KR"/>
    <n v="125.7"/>
    <n v="6"/>
    <n v="0"/>
    <n v="35.195999999999998"/>
    <x v="32"/>
    <n v="90.504000000000005"/>
    <n v="27.151199999999999"/>
    <x v="0"/>
  </r>
  <r>
    <s v="AMER"/>
    <s v="NAMER"/>
    <s v="Tyson Foods"/>
    <n v="1088"/>
    <s v="Consumer Products"/>
    <s v="SMB"/>
    <s v="FinanceHub"/>
    <s v="81AT1HTN38"/>
    <n v="56.7"/>
    <n v="9"/>
    <n v="0"/>
    <n v="26.082000000000001"/>
    <x v="15"/>
    <n v="30.617999999999999"/>
    <n v="9.1853999999999996"/>
    <x v="1"/>
  </r>
  <r>
    <s v="EMEA"/>
    <s v="MEA"/>
    <s v="Lowes"/>
    <n v="1060"/>
    <s v="Retail"/>
    <s v="SMB"/>
    <s v="SaaS Connector Pack"/>
    <s v="GFDUSVO9B7"/>
    <n v="72.703999999999994"/>
    <n v="4"/>
    <n v="0.2"/>
    <n v="19.084800000000001"/>
    <x v="22"/>
    <n v="53.6191999999999"/>
    <n v="16.085759999999969"/>
    <x v="2"/>
  </r>
  <r>
    <s v="EMEA"/>
    <s v="EU-WEST"/>
    <s v="J.P. Morgan Chase &amp; Co."/>
    <n v="1054"/>
    <s v="Finance"/>
    <s v="SMB"/>
    <s v="Marketing Suite"/>
    <s v="OJRFAF3EZT"/>
    <n v="66.293999999999997"/>
    <n v="1"/>
    <n v="0.7"/>
    <n v="-103.86060000000001"/>
    <x v="2"/>
    <n v="170.15459999999999"/>
    <n v="51.046379999999992"/>
    <x v="5"/>
  </r>
  <r>
    <s v="APJ"/>
    <s v="JAPN"/>
    <s v="Pfizer"/>
    <n v="1074"/>
    <s v="Healthcare"/>
    <s v="SMB"/>
    <s v="Site Analytics"/>
    <s v="EM0TXP33A3"/>
    <n v="88.775999999999996"/>
    <n v="3"/>
    <n v="0.2"/>
    <n v="7.7679"/>
    <x v="7"/>
    <n v="81.008099999999999"/>
    <n v="24.302429999999998"/>
    <x v="5"/>
  </r>
  <r>
    <s v="AMER"/>
    <s v="LATAM"/>
    <s v="Prudential Financial"/>
    <n v="1078"/>
    <s v="Finance"/>
    <s v="Enterprise"/>
    <s v="Site Analytics"/>
    <s v="W2TZIIG1DS"/>
    <n v="110.376"/>
    <n v="4"/>
    <n v="0.4"/>
    <n v="-20.235600000000002"/>
    <x v="12"/>
    <n v="130.61160000000001"/>
    <n v="39.183480000000003"/>
    <x v="2"/>
  </r>
  <r>
    <s v="EMEA"/>
    <s v="EU-WEST"/>
    <s v="Sysco"/>
    <n v="1084"/>
    <s v="Consumer Products"/>
    <s v="SMB"/>
    <s v="ChatBot Plugin"/>
    <s v="MS3DG98ODI"/>
    <n v="30.32"/>
    <n v="4"/>
    <n v="0"/>
    <n v="11.8248"/>
    <x v="10"/>
    <n v="18.495200000000001"/>
    <n v="5.5485600000000002"/>
    <x v="0"/>
  </r>
  <r>
    <s v="AMER"/>
    <s v="NAMER"/>
    <s v="HonHai Precision Industry"/>
    <n v="1033"/>
    <s v="Tech"/>
    <s v="SMB"/>
    <s v="FinanceHub"/>
    <s v="6ZAMEHURGS"/>
    <n v="177.56800000000001"/>
    <n v="2"/>
    <n v="0.2"/>
    <n v="8.8783999999999992"/>
    <x v="15"/>
    <n v="168.68960000000001"/>
    <n v="50.606880000000004"/>
    <x v="1"/>
  </r>
  <r>
    <s v="EMEA"/>
    <s v="EU-WEST"/>
    <s v="Sprint Nextel"/>
    <n v="1081"/>
    <s v="Communications"/>
    <s v="Strategic"/>
    <s v="SaaS Connector Pack - Gold"/>
    <s v="TJS4FPECOX"/>
    <n v="57.576000000000001"/>
    <n v="3"/>
    <n v="0.2"/>
    <n v="21.591000000000001"/>
    <x v="47"/>
    <n v="35.984999999999999"/>
    <n v="10.795499999999999"/>
    <x v="1"/>
  </r>
  <r>
    <s v="EMEA"/>
    <s v="UKIR"/>
    <s v="Royal Dutch Shell"/>
    <n v="1031"/>
    <s v="Energy"/>
    <s v="SMB"/>
    <s v="ContactMatcher"/>
    <s v="K57TGOP3PX"/>
    <n v="26.335999999999999"/>
    <n v="4"/>
    <n v="0.2"/>
    <n v="9.2175999999999991"/>
    <x v="12"/>
    <n v="17.118400000000001"/>
    <n v="5.1355200000000005"/>
    <x v="2"/>
  </r>
  <r>
    <s v="AMER"/>
    <s v="NAMER"/>
    <s v="American Express"/>
    <n v="1005"/>
    <s v="Finance"/>
    <s v="SMB"/>
    <s v="SaaS Connector Pack"/>
    <s v="0OYYRE7B0P"/>
    <n v="166.5"/>
    <n v="3"/>
    <n v="0"/>
    <n v="21.645"/>
    <x v="14"/>
    <n v="144.85499999999999"/>
    <n v="43.456499999999998"/>
    <x v="1"/>
  </r>
  <r>
    <s v="AMER"/>
    <s v="NAMER"/>
    <s v="Cigna"/>
    <n v="1038"/>
    <s v="Healthcare"/>
    <s v="SMB"/>
    <s v="ContactMatcher"/>
    <s v="V7L02MKUAK"/>
    <n v="11.744"/>
    <n v="1"/>
    <n v="0.2"/>
    <n v="3.8168000000000002"/>
    <x v="32"/>
    <n v="7.9271999999999903"/>
    <n v="2.3781599999999972"/>
    <x v="3"/>
  </r>
  <r>
    <s v="EMEA"/>
    <s v="EU-EAST"/>
    <s v="Itochu"/>
    <n v="1032"/>
    <s v="Finance"/>
    <s v="Strategic"/>
    <s v="SaaS Connector Pack"/>
    <s v="XXZHP1VTP6"/>
    <n v="247.44"/>
    <n v="8"/>
    <n v="0"/>
    <n v="101.4504"/>
    <x v="24"/>
    <n v="145.9896"/>
    <n v="43.796879999999994"/>
    <x v="0"/>
  </r>
  <r>
    <s v="EMEA"/>
    <s v="MEA"/>
    <s v="Apple"/>
    <n v="1008"/>
    <s v="Tech"/>
    <s v="Enterprise"/>
    <s v="ContactMatcher"/>
    <s v="YP0OAN6S6T"/>
    <n v="18.239999999999998"/>
    <n v="2"/>
    <n v="0.7"/>
    <n v="-14.592000000000001"/>
    <x v="20"/>
    <n v="32.832000000000001"/>
    <n v="9.8496000000000006"/>
    <x v="2"/>
  </r>
  <r>
    <s v="AMER"/>
    <s v="NAMER"/>
    <s v="UnitedHealth Group"/>
    <n v="1092"/>
    <s v="Healthcare"/>
    <s v="Enterprise"/>
    <s v="Support"/>
    <s v="7XVFLIM4BV"/>
    <n v="25.35"/>
    <n v="3"/>
    <n v="0"/>
    <n v="7.6050000000000004"/>
    <x v="0"/>
    <n v="17.745000000000001"/>
    <n v="5.3235000000000001"/>
    <x v="0"/>
  </r>
  <r>
    <s v="AMER"/>
    <s v="NAMER"/>
    <s v="Microsoft"/>
    <n v="1066"/>
    <s v="Tech"/>
    <s v="Enterprise"/>
    <s v="ChatBot Plugin"/>
    <s v="M2JBB89NI7"/>
    <n v="119.04"/>
    <n v="6"/>
    <n v="0"/>
    <n v="30.950399999999998"/>
    <x v="6"/>
    <n v="88.089600000000004"/>
    <n v="26.426880000000001"/>
    <x v="4"/>
  </r>
  <r>
    <s v="APJ"/>
    <s v="IND"/>
    <s v="Panasonic"/>
    <n v="1091"/>
    <s v="Tech"/>
    <s v="SMB"/>
    <s v="ContactMatcher"/>
    <s v="O940S1DNGA"/>
    <n v="43.41"/>
    <n v="1"/>
    <n v="0"/>
    <n v="19.968599999999999"/>
    <x v="24"/>
    <n v="23.441399999999899"/>
    <n v="7.032419999999969"/>
    <x v="0"/>
  </r>
  <r>
    <s v="APJ"/>
    <s v="ANZ"/>
    <s v="Humana"/>
    <n v="1049"/>
    <s v="Healthcare"/>
    <s v="SMB"/>
    <s v="OneView"/>
    <s v="Q9X3QZH4V2"/>
    <n v="2.3940000000000001"/>
    <n v="1"/>
    <n v="0.8"/>
    <n v="-6.3441000000000001"/>
    <x v="20"/>
    <n v="8.7380999999999993"/>
    <n v="2.6214299999999997"/>
    <x v="5"/>
  </r>
  <r>
    <s v="EMEA"/>
    <s v="NOR"/>
    <s v="BMW"/>
    <n v="1039"/>
    <s v="Manufacturing"/>
    <s v="Enterprise"/>
    <s v="Support"/>
    <s v="Z1DV99BS4Z"/>
    <n v="58.32"/>
    <n v="9"/>
    <n v="0"/>
    <n v="27.993600000000001"/>
    <x v="41"/>
    <n v="30.3264"/>
    <n v="9.0979200000000002"/>
    <x v="2"/>
  </r>
  <r>
    <s v="EMEA"/>
    <s v="EU-WEST"/>
    <s v="Tyson Foods"/>
    <n v="1088"/>
    <s v="Consumer Products"/>
    <s v="Strategic"/>
    <s v="SaaS Connector Pack"/>
    <s v="SSWI3BEKGJ"/>
    <n v="21.36"/>
    <n v="8"/>
    <n v="0"/>
    <n v="8.1167999999999996"/>
    <x v="11"/>
    <n v="13.2432"/>
    <n v="3.9729599999999996"/>
    <x v="1"/>
  </r>
  <r>
    <s v="APJ"/>
    <s v="JAPN"/>
    <s v="Bosch"/>
    <n v="1076"/>
    <s v="Tech"/>
    <s v="Strategic"/>
    <s v="FinanceHub"/>
    <s v="IE17LA4E57"/>
    <n v="9.8559999999999999"/>
    <n v="4"/>
    <n v="0.2"/>
    <n v="3.4496000000000002"/>
    <x v="15"/>
    <n v="6.4063999999999997"/>
    <n v="1.9219199999999999"/>
    <x v="2"/>
  </r>
  <r>
    <s v="EMEA"/>
    <s v="EU-WEST"/>
    <s v="Fannie Mae"/>
    <n v="1035"/>
    <s v="Finance"/>
    <s v="Enterprise"/>
    <s v="ContactMatcher"/>
    <s v="TFZRQ3634H"/>
    <n v="3.444"/>
    <n v="1"/>
    <n v="0.7"/>
    <n v="-2.5255999999999998"/>
    <x v="11"/>
    <n v="5.9695999999999998"/>
    <n v="1.7908799999999998"/>
    <x v="3"/>
  </r>
  <r>
    <s v="AMER"/>
    <s v="LATAM"/>
    <s v="Valero Energy"/>
    <n v="1093"/>
    <s v="Energy"/>
    <s v="Strategic"/>
    <s v="Support"/>
    <s v="V8TOX7H6J2"/>
    <n v="384.59199999999998"/>
    <n v="2"/>
    <n v="0.2"/>
    <n v="-81.725800000000007"/>
    <x v="23"/>
    <n v="466.31779999999998"/>
    <n v="139.89533999999998"/>
    <x v="1"/>
  </r>
  <r>
    <s v="EMEA"/>
    <s v="UKIR"/>
    <s v="Mondelez International"/>
    <n v="1067"/>
    <s v="Consumer Products"/>
    <s v="SMB"/>
    <s v="SaaS Connector Pack - Gold"/>
    <s v="MS8BTE6EID"/>
    <n v="22.92"/>
    <n v="3"/>
    <n v="0"/>
    <n v="11.2308"/>
    <x v="29"/>
    <n v="11.6892"/>
    <n v="3.5067599999999999"/>
    <x v="0"/>
  </r>
  <r>
    <s v="APJ"/>
    <s v="IND"/>
    <s v="Microsoft"/>
    <n v="1066"/>
    <s v="Tech"/>
    <s v="SMB"/>
    <s v="ContactMatcher"/>
    <s v="0LCOT7IKCF"/>
    <n v="11.36"/>
    <n v="4"/>
    <n v="0"/>
    <n v="5.5663999999999998"/>
    <x v="37"/>
    <n v="5.7935999999999996"/>
    <n v="1.7380799999999998"/>
    <x v="4"/>
  </r>
  <r>
    <s v="AMER"/>
    <s v="NAMER"/>
    <s v="Morgan Stanley"/>
    <n v="1068"/>
    <s v="Finance"/>
    <s v="SMB"/>
    <s v="ContactMatcher"/>
    <s v="THNMBDXWSI"/>
    <n v="14.592000000000001"/>
    <n v="3"/>
    <n v="0.2"/>
    <n v="4.9248000000000003"/>
    <x v="33"/>
    <n v="9.6671999999999993"/>
    <n v="2.9001599999999996"/>
    <x v="2"/>
  </r>
  <r>
    <s v="EMEA"/>
    <s v="UKIR"/>
    <s v="Oracle"/>
    <n v="1072"/>
    <s v="Tech"/>
    <s v="Strategic"/>
    <s v="FinanceHub"/>
    <s v="2M5569WD70"/>
    <n v="41.4"/>
    <n v="4"/>
    <n v="0"/>
    <n v="19.872"/>
    <x v="10"/>
    <n v="21.527999999999999"/>
    <n v="6.4583999999999993"/>
    <x v="6"/>
  </r>
  <r>
    <s v="APJ"/>
    <s v="ANZ"/>
    <s v="Amazon"/>
    <n v="1004"/>
    <s v="Tech"/>
    <s v="Strategic"/>
    <s v="ContactMatcher"/>
    <s v="2YBSFZEZ17"/>
    <n v="442.37200000000001"/>
    <n v="7"/>
    <n v="0.8"/>
    <n v="-729.91380000000004"/>
    <x v="21"/>
    <n v="1172.2858000000001"/>
    <n v="351.68574000000001"/>
    <x v="2"/>
  </r>
  <r>
    <s v="EMEA"/>
    <s v="NOR"/>
    <s v="Bank of America Corp."/>
    <n v="1011"/>
    <s v="Finance"/>
    <s v="Strategic"/>
    <s v="ContactMatcher"/>
    <s v="RJCXK8Q58K"/>
    <n v="34.5"/>
    <n v="3"/>
    <n v="0"/>
    <n v="15.525"/>
    <x v="24"/>
    <n v="18.975000000000001"/>
    <n v="5.6924999999999999"/>
    <x v="6"/>
  </r>
  <r>
    <s v="APJ"/>
    <s v="APAC"/>
    <s v="Allianz"/>
    <n v="1080"/>
    <s v="Finance"/>
    <s v="SMB"/>
    <s v="ContactMatcher"/>
    <s v="4WTLU37ELB"/>
    <n v="28.85"/>
    <n v="5"/>
    <n v="0"/>
    <n v="14.425000000000001"/>
    <x v="32"/>
    <n v="14.425000000000001"/>
    <n v="4.3274999999999997"/>
    <x v="1"/>
  </r>
  <r>
    <s v="EMEA"/>
    <s v="MEA"/>
    <s v="Home Depot"/>
    <n v="1047"/>
    <s v="Retail"/>
    <s v="SMB"/>
    <s v="Support"/>
    <s v="JLBWD379C9"/>
    <n v="3.488"/>
    <n v="2"/>
    <n v="0.2"/>
    <n v="1.1772"/>
    <x v="7"/>
    <n v="2.3108"/>
    <n v="0.69323999999999997"/>
    <x v="1"/>
  </r>
  <r>
    <s v="APJ"/>
    <s v="APAC"/>
    <s v="Merck"/>
    <n v="1064"/>
    <s v="Healthcare"/>
    <s v="Enterprise"/>
    <s v="Site Analytics"/>
    <s v="4X8YI1A4AF"/>
    <n v="311.98"/>
    <n v="2"/>
    <n v="0"/>
    <n v="93.593999999999994"/>
    <x v="2"/>
    <n v="218.386"/>
    <n v="65.515799999999999"/>
    <x v="6"/>
  </r>
  <r>
    <s v="AMER"/>
    <s v="NAMER"/>
    <s v="American Express"/>
    <n v="1005"/>
    <s v="Finance"/>
    <s v="Strategic"/>
    <s v="Site Analytics"/>
    <s v="BGWHNZ0OM4"/>
    <n v="39.991999999999997"/>
    <n v="1"/>
    <n v="0.2"/>
    <n v="-7.9984000000000002"/>
    <x v="22"/>
    <n v="47.990399999999902"/>
    <n v="14.397119999999969"/>
    <x v="1"/>
  </r>
  <r>
    <s v="APJ"/>
    <s v="ANZ"/>
    <s v="Allianz"/>
    <n v="1080"/>
    <s v="Finance"/>
    <s v="Strategic"/>
    <s v="Data Smasher"/>
    <s v="CZRO4U1GJ6"/>
    <n v="116.312"/>
    <n v="7"/>
    <n v="0.2"/>
    <n v="23.2624"/>
    <x v="22"/>
    <n v="93.049599999999998"/>
    <n v="27.91488"/>
    <x v="1"/>
  </r>
  <r>
    <s v="AMER"/>
    <s v="NAMER"/>
    <s v="PepsiCo"/>
    <n v="1073"/>
    <s v="Consumer Products"/>
    <s v="SMB"/>
    <s v="SaaS Connector Pack"/>
    <s v="6KPJ3AHQHZ"/>
    <n v="12.42"/>
    <n v="3"/>
    <n v="0"/>
    <n v="4.4711999999999996"/>
    <x v="16"/>
    <n v="7.9488000000000003"/>
    <n v="2.3846400000000001"/>
    <x v="1"/>
  </r>
  <r>
    <s v="AMER"/>
    <s v="LATAM"/>
    <s v="Allianz"/>
    <n v="1080"/>
    <s v="Finance"/>
    <s v="SMB"/>
    <s v="FinanceHub"/>
    <s v="0O2ISLA5MA"/>
    <n v="5.9039999999999999"/>
    <n v="2"/>
    <n v="0.2"/>
    <n v="1.9925999999999999"/>
    <x v="24"/>
    <n v="3.9114"/>
    <n v="1.1734199999999999"/>
    <x v="1"/>
  </r>
  <r>
    <s v="AMER"/>
    <s v="LATAM"/>
    <s v="Kroger"/>
    <n v="1057"/>
    <s v="Retail"/>
    <s v="SMB"/>
    <s v="SaaS Connector Pack"/>
    <s v="YK9E0GPOAX"/>
    <n v="63.823999999999998"/>
    <n v="2"/>
    <n v="0.2"/>
    <n v="9.5736000000000008"/>
    <x v="6"/>
    <n v="54.250399999999999"/>
    <n v="16.275119999999998"/>
    <x v="2"/>
  </r>
  <r>
    <s v="AMER"/>
    <s v="NAMER"/>
    <s v="Allianz"/>
    <n v="1080"/>
    <s v="Finance"/>
    <s v="Strategic"/>
    <s v="SaaS Connector Pack - Gold"/>
    <s v="J9ZT22TJSM"/>
    <n v="304.89999999999998"/>
    <n v="5"/>
    <n v="0"/>
    <n v="143.303"/>
    <x v="21"/>
    <n v="161.59699999999901"/>
    <n v="48.479099999999704"/>
    <x v="1"/>
  </r>
  <r>
    <s v="AMER"/>
    <s v="LATAM"/>
    <s v="Tyson Foods"/>
    <n v="1088"/>
    <s v="Consumer Products"/>
    <s v="Strategic"/>
    <s v="ContactMatcher"/>
    <s v="LOAQ3F9J7D"/>
    <n v="661.17600000000004"/>
    <n v="2"/>
    <n v="0.4"/>
    <n v="-231.41159999999999"/>
    <x v="32"/>
    <n v="892.58759999999995"/>
    <n v="267.77627999999999"/>
    <x v="1"/>
  </r>
  <r>
    <s v="EMEA"/>
    <s v="MEA"/>
    <s v="Airbus"/>
    <n v="1030"/>
    <s v="Manufacturing"/>
    <s v="Enterprise"/>
    <s v="Site Analytics"/>
    <s v="AQZWJP0DKV"/>
    <n v="239.976"/>
    <n v="3"/>
    <n v="0.2"/>
    <n v="17.998200000000001"/>
    <x v="32"/>
    <n v="221.9778"/>
    <n v="66.593339999999998"/>
    <x v="2"/>
  </r>
  <r>
    <s v="AMER"/>
    <s v="NAMER"/>
    <s v="Verizon Communications"/>
    <n v="1094"/>
    <s v="Communications"/>
    <s v="Strategic"/>
    <s v="ContactMatcher"/>
    <s v="4BEAB9UXKH"/>
    <n v="502.488"/>
    <n v="3"/>
    <n v="0.2"/>
    <n v="-87.935400000000001"/>
    <x v="39"/>
    <n v="590.42340000000002"/>
    <n v="177.12701999999999"/>
    <x v="0"/>
  </r>
  <r>
    <s v="AMER"/>
    <s v="NAMER"/>
    <s v="Samsung Electronics"/>
    <n v="1015"/>
    <s v="Tech"/>
    <s v="Enterprise"/>
    <s v="FinanceHub"/>
    <s v="OGBJNV6QCB"/>
    <n v="915.13599999999997"/>
    <n v="4"/>
    <n v="0.2"/>
    <n v="102.9528"/>
    <x v="29"/>
    <n v="812.18319999999903"/>
    <n v="243.6549599999997"/>
    <x v="1"/>
  </r>
  <r>
    <s v="EMEA"/>
    <s v="EU-WEST"/>
    <s v="Honda Motor"/>
    <n v="1045"/>
    <s v="Manufacturing"/>
    <s v="SMB"/>
    <s v="FinanceHub"/>
    <s v="H1RY8FZZXX"/>
    <n v="701.96"/>
    <n v="2"/>
    <n v="0"/>
    <n v="168.47040000000001"/>
    <x v="22"/>
    <n v="533.4896"/>
    <n v="160.04687999999999"/>
    <x v="2"/>
  </r>
  <r>
    <s v="AMER"/>
    <s v="NAMER"/>
    <s v="Allianz"/>
    <n v="1080"/>
    <s v="Finance"/>
    <s v="SMB"/>
    <s v="Site Analytics"/>
    <s v="UD5TK2B563"/>
    <n v="88.775999999999996"/>
    <n v="3"/>
    <n v="0.2"/>
    <n v="7.7679"/>
    <x v="19"/>
    <n v="81.008099999999999"/>
    <n v="24.302429999999998"/>
    <x v="1"/>
  </r>
  <r>
    <s v="EMEA"/>
    <s v="UKIR"/>
    <s v="Verizon Communications"/>
    <n v="1094"/>
    <s v="Communications"/>
    <s v="Strategic"/>
    <s v="ContactMatcher"/>
    <s v="AENXYB4RGK"/>
    <n v="33.552"/>
    <n v="1"/>
    <n v="0.2"/>
    <n v="12.582000000000001"/>
    <x v="30"/>
    <n v="20.97"/>
    <n v="6.2909999999999995"/>
    <x v="0"/>
  </r>
  <r>
    <s v="APJ"/>
    <s v="APAC"/>
    <s v="Airbus"/>
    <n v="1030"/>
    <s v="Manufacturing"/>
    <s v="Strategic"/>
    <s v="OneView"/>
    <s v="C0ZNG7LYBS"/>
    <n v="1737.18"/>
    <n v="6"/>
    <n v="0"/>
    <n v="503.78219999999999"/>
    <x v="20"/>
    <n v="1233.3978"/>
    <n v="370.01934"/>
    <x v="2"/>
  </r>
  <r>
    <s v="AMER"/>
    <s v="NAMER"/>
    <s v="Pfizer"/>
    <n v="1074"/>
    <s v="Healthcare"/>
    <s v="Strategic"/>
    <s v="ContactMatcher"/>
    <s v="HAMTIQL4JK"/>
    <n v="36.36"/>
    <n v="3"/>
    <n v="0.2"/>
    <n v="12.2715"/>
    <x v="18"/>
    <n v="24.0885"/>
    <n v="7.2265499999999996"/>
    <x v="5"/>
  </r>
  <r>
    <s v="AMER"/>
    <s v="NAMER"/>
    <s v="Cisco Systems"/>
    <n v="1019"/>
    <s v="Tech"/>
    <s v="Enterprise"/>
    <s v="SaaS Connector Pack"/>
    <s v="J5P2PQG10U"/>
    <n v="25.83"/>
    <n v="3"/>
    <n v="0"/>
    <n v="9.5571000000000002"/>
    <x v="22"/>
    <n v="16.2729"/>
    <n v="4.8818700000000002"/>
    <x v="1"/>
  </r>
  <r>
    <s v="APJ"/>
    <s v="ANZ"/>
    <s v="Petrobras"/>
    <n v="1018"/>
    <s v="Energy"/>
    <s v="SMB"/>
    <s v="ContactMatcher"/>
    <s v="R56HIPDN4G"/>
    <n v="24.588000000000001"/>
    <n v="3"/>
    <n v="0.8"/>
    <n v="-38.111400000000003"/>
    <x v="3"/>
    <n v="62.699399999999997"/>
    <n v="18.809819999999998"/>
    <x v="6"/>
  </r>
  <r>
    <s v="APJ"/>
    <s v="JAPN"/>
    <s v="Ford Motor"/>
    <n v="1009"/>
    <s v="Manufacturing"/>
    <s v="SMB"/>
    <s v="Site Analytics"/>
    <s v="3PDZ0PEH02"/>
    <n v="195.96"/>
    <n v="5"/>
    <n v="0.2"/>
    <n v="19.596"/>
    <x v="23"/>
    <n v="176.364"/>
    <n v="52.909199999999998"/>
    <x v="1"/>
  </r>
  <r>
    <s v="APJ"/>
    <s v="JAPN"/>
    <s v="HonHai Precision Industry"/>
    <n v="1033"/>
    <s v="Tech"/>
    <s v="Enterprise"/>
    <s v="Support"/>
    <s v="X0LBSYC7TG"/>
    <n v="74.352000000000004"/>
    <n v="3"/>
    <n v="0.2"/>
    <n v="23.234999999999999"/>
    <x v="27"/>
    <n v="51.116999999999997"/>
    <n v="15.335099999999999"/>
    <x v="1"/>
  </r>
  <r>
    <s v="EMEA"/>
    <s v="UKIR"/>
    <s v="FedEx"/>
    <n v="1036"/>
    <s v="Transportation"/>
    <s v="SMB"/>
    <s v="Support"/>
    <s v="2VIMDVH2P8"/>
    <n v="6.68"/>
    <n v="1"/>
    <n v="0"/>
    <n v="3.2063999999999999"/>
    <x v="24"/>
    <n v="3.4735999999999998"/>
    <n v="1.0420799999999999"/>
    <x v="3"/>
  </r>
  <r>
    <s v="EMEA"/>
    <s v="EU-WEST"/>
    <s v="PepsiCo"/>
    <n v="1073"/>
    <s v="Consumer Products"/>
    <s v="Strategic"/>
    <s v="Support"/>
    <s v="L9LJJUKY3D"/>
    <n v="17.584"/>
    <n v="7"/>
    <n v="0.2"/>
    <n v="-4.1761999999999997"/>
    <x v="0"/>
    <n v="21.760199999999902"/>
    <n v="6.5280599999999707"/>
    <x v="1"/>
  </r>
  <r>
    <s v="AMER"/>
    <s v="NAMER"/>
    <s v="Home Depot"/>
    <n v="1047"/>
    <s v="Retail"/>
    <s v="SMB"/>
    <s v="SaaS Connector Pack"/>
    <s v="OH9OABPTIN"/>
    <n v="127.95"/>
    <n v="3"/>
    <n v="0"/>
    <n v="21.7515"/>
    <x v="30"/>
    <n v="106.1985"/>
    <n v="31.859549999999999"/>
    <x v="1"/>
  </r>
  <r>
    <s v="EMEA"/>
    <s v="MEA"/>
    <s v="HonHai Precision Industry"/>
    <n v="1033"/>
    <s v="Tech"/>
    <s v="Strategic"/>
    <s v="Marketing Suite - Gold"/>
    <s v="W70CRLPFAU"/>
    <n v="579.51"/>
    <n v="3"/>
    <n v="0"/>
    <n v="81.131399999999999"/>
    <x v="31"/>
    <n v="498.37860000000001"/>
    <n v="149.51357999999999"/>
    <x v="1"/>
  </r>
  <r>
    <s v="AMER"/>
    <s v="LATAM"/>
    <s v="HonHai Precision Industry"/>
    <n v="1033"/>
    <s v="Tech"/>
    <s v="Strategic"/>
    <s v="ChatBot Plugin"/>
    <s v="9WNGMUMGIU"/>
    <n v="151.91999999999999"/>
    <n v="4"/>
    <n v="0"/>
    <n v="45.576000000000001"/>
    <x v="7"/>
    <n v="106.34399999999999"/>
    <n v="31.903199999999998"/>
    <x v="1"/>
  </r>
  <r>
    <s v="AMER"/>
    <s v="NAMER"/>
    <s v="Sprint Nextel"/>
    <n v="1081"/>
    <s v="Communications"/>
    <s v="Strategic"/>
    <s v="Site Analytics"/>
    <s v="V63U1FZIDI"/>
    <n v="39.96"/>
    <n v="5"/>
    <n v="0.2"/>
    <n v="3.4965000000000002"/>
    <x v="23"/>
    <n v="36.463500000000003"/>
    <n v="10.93905"/>
    <x v="1"/>
  </r>
  <r>
    <s v="EMEA"/>
    <s v="EU-WEST"/>
    <s v="AT&amp;T"/>
    <n v="1010"/>
    <s v="Communications"/>
    <s v="Strategic"/>
    <s v="Support"/>
    <s v="4J10M93WZT"/>
    <n v="10.368"/>
    <n v="2"/>
    <n v="0.2"/>
    <n v="3.6288"/>
    <x v="15"/>
    <n v="6.7392000000000003"/>
    <n v="2.02176"/>
    <x v="1"/>
  </r>
  <r>
    <s v="EMEA"/>
    <s v="UKIR"/>
    <s v="Cigna"/>
    <n v="1038"/>
    <s v="Healthcare"/>
    <s v="Strategic"/>
    <s v="ContactMatcher"/>
    <s v="18DZJY2RE4"/>
    <n v="7.7519999999999998"/>
    <n v="3"/>
    <n v="0.2"/>
    <n v="2.8100999999999998"/>
    <x v="18"/>
    <n v="4.9419000000000004"/>
    <n v="1.4825700000000002"/>
    <x v="3"/>
  </r>
  <r>
    <s v="AMER"/>
    <s v="LATAM"/>
    <s v="Lowes"/>
    <n v="1060"/>
    <s v="Retail"/>
    <s v="Enterprise"/>
    <s v="SaaS Connector Pack - Gold"/>
    <s v="06XAXG6YP9"/>
    <n v="15.28"/>
    <n v="2"/>
    <n v="0"/>
    <n v="7.4871999999999996"/>
    <x v="3"/>
    <n v="7.7927999999999997"/>
    <n v="2.3378399999999999"/>
    <x v="2"/>
  </r>
  <r>
    <s v="APJ"/>
    <s v="APAC"/>
    <s v="Johnson &amp; Johnson"/>
    <n v="1055"/>
    <s v="Healthcare"/>
    <s v="SMB"/>
    <s v="Big Ol Database"/>
    <s v="3QLSZ2W1S3"/>
    <n v="65.97"/>
    <n v="3"/>
    <n v="0"/>
    <n v="31.0059"/>
    <x v="3"/>
    <n v="34.964100000000002"/>
    <n v="10.489230000000001"/>
    <x v="2"/>
  </r>
  <r>
    <s v="AMER"/>
    <s v="NAMER"/>
    <s v="Allianz"/>
    <n v="1080"/>
    <s v="Finance"/>
    <s v="Strategic"/>
    <s v="Support"/>
    <s v="DZRZ4IQWFE"/>
    <n v="33.4"/>
    <n v="5"/>
    <n v="0"/>
    <n v="16.032"/>
    <x v="2"/>
    <n v="17.367999999999999"/>
    <n v="5.210399999999999"/>
    <x v="1"/>
  </r>
  <r>
    <s v="AMER"/>
    <s v="LATAM"/>
    <s v="Prudential Financial"/>
    <n v="1078"/>
    <s v="Finance"/>
    <s v="SMB"/>
    <s v="Marketing Suite - Gold"/>
    <s v="LV08U7DY48"/>
    <n v="13.98"/>
    <n v="1"/>
    <n v="0"/>
    <n v="4.0541999999999998"/>
    <x v="46"/>
    <n v="9.9258000000000006"/>
    <n v="2.9777400000000003"/>
    <x v="2"/>
  </r>
  <r>
    <s v="EMEA"/>
    <s v="UKIR"/>
    <s v="Siemens"/>
    <n v="1043"/>
    <s v="Manufacturing"/>
    <s v="SMB"/>
    <s v="Support"/>
    <s v="FINMQQNOP0"/>
    <n v="49.12"/>
    <n v="4"/>
    <n v="0"/>
    <n v="23.086400000000001"/>
    <x v="39"/>
    <n v="26.0335999999999"/>
    <n v="7.8100799999999699"/>
    <x v="2"/>
  </r>
  <r>
    <s v="AMER"/>
    <s v="NAMER"/>
    <s v="Anthem"/>
    <n v="1029"/>
    <s v="Healthcare"/>
    <s v="SMB"/>
    <s v="SaaS Connector Pack"/>
    <s v="Q3YFDE43MW"/>
    <n v="47.04"/>
    <n v="4"/>
    <n v="0"/>
    <n v="15.993600000000001"/>
    <x v="28"/>
    <n v="31.046399999999998"/>
    <n v="9.3139199999999995"/>
    <x v="2"/>
  </r>
  <r>
    <s v="EMEA"/>
    <s v="UKIR"/>
    <s v="Phillips 66"/>
    <n v="1056"/>
    <s v="Energy"/>
    <s v="Strategic"/>
    <s v="Site Analytics"/>
    <s v="1RJ5YRJVF6"/>
    <n v="87.8"/>
    <n v="4"/>
    <n v="0"/>
    <n v="43.9"/>
    <x v="13"/>
    <n v="43.9"/>
    <n v="13.17"/>
    <x v="1"/>
  </r>
  <r>
    <s v="AMER"/>
    <s v="LATAM"/>
    <s v="Johnson &amp; Johnson"/>
    <n v="1055"/>
    <s v="Healthcare"/>
    <s v="SMB"/>
    <s v="Marketing Suite - Gold"/>
    <s v="N4Y2WNALER"/>
    <n v="156.512"/>
    <n v="4"/>
    <n v="0.2"/>
    <n v="-35.215200000000003"/>
    <x v="44"/>
    <n v="191.72720000000001"/>
    <n v="57.518160000000002"/>
    <x v="2"/>
  </r>
  <r>
    <s v="APJ"/>
    <s v="APAC"/>
    <s v="Home Depot"/>
    <n v="1047"/>
    <s v="Retail"/>
    <s v="Enterprise"/>
    <s v="Data Smasher"/>
    <s v="KU1Z2ZPFDJ"/>
    <n v="119.85"/>
    <n v="3"/>
    <n v="0"/>
    <n v="52.734000000000002"/>
    <x v="29"/>
    <n v="67.1159999999999"/>
    <n v="20.13479999999997"/>
    <x v="1"/>
  </r>
  <r>
    <s v="EMEA"/>
    <s v="UKIR"/>
    <s v="Philip Morris International"/>
    <n v="1075"/>
    <s v="Consumer Products"/>
    <s v="Enterprise"/>
    <s v="FinanceHub"/>
    <s v="ESNT0CU5T5"/>
    <n v="24.55"/>
    <n v="5"/>
    <n v="0"/>
    <n v="12.029500000000001"/>
    <x v="13"/>
    <n v="12.5205"/>
    <n v="3.7561499999999999"/>
    <x v="1"/>
  </r>
  <r>
    <s v="AMER"/>
    <s v="NAMER"/>
    <s v="Pfizer"/>
    <n v="1074"/>
    <s v="Healthcare"/>
    <s v="SMB"/>
    <s v="ContactMatcher"/>
    <s v="9Y11DEL7B7"/>
    <n v="12.176"/>
    <n v="1"/>
    <n v="0.2"/>
    <n v="4.4138000000000002"/>
    <x v="33"/>
    <n v="7.7622"/>
    <n v="2.3286599999999997"/>
    <x v="5"/>
  </r>
  <r>
    <s v="APJ"/>
    <s v="JAPN"/>
    <s v="BMW"/>
    <n v="1039"/>
    <s v="Manufacturing"/>
    <s v="SMB"/>
    <s v="SaaS Connector Pack"/>
    <s v="005Q2UQUDZ"/>
    <n v="108.4"/>
    <n v="5"/>
    <n v="0.6"/>
    <n v="-105.69"/>
    <x v="15"/>
    <n v="214.09"/>
    <n v="64.227000000000004"/>
    <x v="2"/>
  </r>
  <r>
    <s v="EMEA"/>
    <s v="EU-WEST"/>
    <s v="Allianz"/>
    <n v="1080"/>
    <s v="Finance"/>
    <s v="Strategic"/>
    <s v="Site Analytics"/>
    <s v="2VSDK0GAAN"/>
    <n v="361.37599999999998"/>
    <n v="2"/>
    <n v="0.2"/>
    <n v="27.103200000000001"/>
    <x v="23"/>
    <n v="334.27279999999899"/>
    <n v="100.28183999999969"/>
    <x v="1"/>
  </r>
  <r>
    <s v="EMEA"/>
    <s v="EU-WEST"/>
    <s v="Apple"/>
    <n v="1008"/>
    <s v="Tech"/>
    <s v="SMB"/>
    <s v="ContactMatcher"/>
    <s v="C77IUJ09KP"/>
    <n v="2.4119999999999999"/>
    <n v="1"/>
    <n v="0.7"/>
    <n v="-2.0099999999999998"/>
    <x v="11"/>
    <n v="4.4219999999999997"/>
    <n v="1.3265999999999998"/>
    <x v="2"/>
  </r>
  <r>
    <s v="EMEA"/>
    <s v="UKIR"/>
    <s v="Morgan Stanley"/>
    <n v="1068"/>
    <s v="Finance"/>
    <s v="Strategic"/>
    <s v="OneView"/>
    <s v="CGQ937AGZY"/>
    <n v="8.39"/>
    <n v="1"/>
    <n v="0"/>
    <n v="2.0975000000000001"/>
    <x v="11"/>
    <n v="6.2925000000000004"/>
    <n v="1.88775"/>
    <x v="2"/>
  </r>
  <r>
    <s v="EMEA"/>
    <s v="EU-WEST"/>
    <s v="Walmart"/>
    <n v="1096"/>
    <s v="Retail"/>
    <s v="SMB"/>
    <s v="Marketing Suite - Gold"/>
    <s v="ZKN935AOIU"/>
    <n v="83.92"/>
    <n v="5"/>
    <n v="0.2"/>
    <n v="-13.637"/>
    <x v="18"/>
    <n v="97.557000000000002"/>
    <n v="29.267099999999999"/>
    <x v="1"/>
  </r>
  <r>
    <s v="AMER"/>
    <s v="NAMER"/>
    <s v="Bosch"/>
    <n v="1076"/>
    <s v="Tech"/>
    <s v="Strategic"/>
    <s v="ContactMatcher"/>
    <s v="WNXIEZSW9U"/>
    <n v="19.68"/>
    <n v="5"/>
    <n v="0.2"/>
    <n v="6.8879999999999999"/>
    <x v="44"/>
    <n v="12.792"/>
    <n v="3.8375999999999997"/>
    <x v="2"/>
  </r>
  <r>
    <s v="AMER"/>
    <s v="NAMER"/>
    <s v="Toyota Motor"/>
    <n v="1087"/>
    <s v="Manufacturing"/>
    <s v="Enterprise"/>
    <s v="ChatBot Plugin"/>
    <s v="8WLVEQW0PO"/>
    <n v="56.3"/>
    <n v="2"/>
    <n v="0"/>
    <n v="15.763999999999999"/>
    <x v="14"/>
    <n v="40.536000000000001"/>
    <n v="12.1608"/>
    <x v="6"/>
  </r>
  <r>
    <s v="EMEA"/>
    <s v="EU-WEST"/>
    <s v="Honda Motor"/>
    <n v="1045"/>
    <s v="Manufacturing"/>
    <s v="SMB"/>
    <s v="ChatBot Plugin"/>
    <s v="A2AZ6D5HO8"/>
    <n v="51.015999999999998"/>
    <n v="7"/>
    <n v="0.2"/>
    <n v="8.2901000000000007"/>
    <x v="7"/>
    <n v="42.725899999999903"/>
    <n v="12.817769999999971"/>
    <x v="2"/>
  </r>
  <r>
    <s v="AMER"/>
    <s v="NAMER"/>
    <s v="Banco Santander"/>
    <n v="1101"/>
    <s v="Finance"/>
    <s v="SMB"/>
    <s v="ContactMatcher"/>
    <s v="2GZO6D1LOP"/>
    <n v="150.80000000000001"/>
    <n v="5"/>
    <n v="0.2"/>
    <n v="56.55"/>
    <x v="23"/>
    <n v="94.25"/>
    <n v="28.274999999999999"/>
    <x v="1"/>
  </r>
  <r>
    <s v="EMEA"/>
    <s v="UKIR"/>
    <s v="Walmart"/>
    <n v="1096"/>
    <s v="Retail"/>
    <s v="Enterprise"/>
    <s v="Site Analytics"/>
    <s v="KRCIIX5FIT"/>
    <n v="41.22"/>
    <n v="1"/>
    <n v="0"/>
    <n v="11.1294"/>
    <x v="4"/>
    <n v="30.090599999999998"/>
    <n v="9.0271799999999995"/>
    <x v="1"/>
  </r>
  <r>
    <s v="AMER"/>
    <s v="NAMER"/>
    <s v="Chevron"/>
    <n v="1017"/>
    <s v="Energy"/>
    <s v="SMB"/>
    <s v="ContactMatcher"/>
    <s v="U1PI6PPWBO"/>
    <n v="133.12"/>
    <n v="5"/>
    <n v="0.2"/>
    <n v="49.92"/>
    <x v="24"/>
    <n v="83.2"/>
    <n v="24.96"/>
    <x v="0"/>
  </r>
  <r>
    <s v="APJ"/>
    <s v="JAPN"/>
    <s v="PepsiCo"/>
    <n v="1073"/>
    <s v="Consumer Products"/>
    <s v="Strategic"/>
    <s v="SaaS Connector Pack"/>
    <s v="PD18CP0U20"/>
    <n v="38.08"/>
    <n v="5"/>
    <n v="0.6"/>
    <n v="-29.512"/>
    <x v="32"/>
    <n v="67.591999999999999"/>
    <n v="20.2776"/>
    <x v="1"/>
  </r>
  <r>
    <s v="EMEA"/>
    <s v="UKIR"/>
    <s v="Huawei"/>
    <n v="1086"/>
    <s v="Tech"/>
    <s v="Enterprise"/>
    <s v="Marketing Suite"/>
    <s v="HPK5SYUDUU"/>
    <n v="113.568"/>
    <n v="2"/>
    <n v="0.2"/>
    <n v="12.776400000000001"/>
    <x v="0"/>
    <n v="100.7916"/>
    <n v="30.237479999999998"/>
    <x v="2"/>
  </r>
  <r>
    <s v="EMEA"/>
    <s v="UKIR"/>
    <s v="Merck"/>
    <n v="1064"/>
    <s v="Healthcare"/>
    <s v="Enterprise"/>
    <s v="SaaS Connector Pack"/>
    <s v="HVRHMH9G7W"/>
    <n v="83.92"/>
    <n v="4"/>
    <n v="0"/>
    <n v="21.819199999999999"/>
    <x v="13"/>
    <n v="62.1008"/>
    <n v="18.630240000000001"/>
    <x v="6"/>
  </r>
  <r>
    <s v="EMEA"/>
    <s v="MEA"/>
    <s v="Intel"/>
    <n v="1051"/>
    <s v="Tech"/>
    <s v="Strategic"/>
    <s v="FinanceHub"/>
    <s v="SOHJLQAN2Z"/>
    <n v="561.58399999999995"/>
    <n v="2"/>
    <n v="0.2"/>
    <n v="70.197999999999993"/>
    <x v="41"/>
    <n v="491.385999999999"/>
    <n v="147.41579999999971"/>
    <x v="1"/>
  </r>
  <r>
    <s v="EMEA"/>
    <s v="EU-WEST"/>
    <s v="Exxon Mobil"/>
    <n v="1034"/>
    <s v="Energy"/>
    <s v="Enterprise"/>
    <s v="FinanceHub"/>
    <s v="P6WW0B84D7"/>
    <n v="4.9279999999999999"/>
    <n v="2"/>
    <n v="0.2"/>
    <n v="1.7248000000000001"/>
    <x v="32"/>
    <n v="3.2031999999999998"/>
    <n v="0.96095999999999993"/>
    <x v="2"/>
  </r>
  <r>
    <s v="AMER"/>
    <s v="NAMER"/>
    <s v="Walt Disney"/>
    <n v="1097"/>
    <s v="Communications"/>
    <s v="SMB"/>
    <s v="SaaS Connector Pack"/>
    <s v="OCZOYGSBJV"/>
    <n v="14.76"/>
    <n v="2"/>
    <n v="0"/>
    <n v="4.2804000000000002"/>
    <x v="5"/>
    <n v="10.4796"/>
    <n v="3.1438799999999998"/>
    <x v="3"/>
  </r>
  <r>
    <s v="EMEA"/>
    <s v="MEA"/>
    <s v="Kroger"/>
    <n v="1057"/>
    <s v="Retail"/>
    <s v="Enterprise"/>
    <s v="Data Smasher"/>
    <s v="RJ8RRS5B50"/>
    <n v="99.99"/>
    <n v="1"/>
    <n v="0"/>
    <n v="41.995800000000003"/>
    <x v="4"/>
    <n v="57.9941999999999"/>
    <n v="17.398259999999969"/>
    <x v="2"/>
  </r>
  <r>
    <s v="AMER"/>
    <s v="LATAM"/>
    <s v="BNP Paribas"/>
    <n v="1065"/>
    <s v="Finance"/>
    <s v="Enterprise"/>
    <s v="Storage"/>
    <s v="YOJTKQN2KR"/>
    <n v="49.792000000000002"/>
    <n v="8"/>
    <n v="0.2"/>
    <n v="-11.8256"/>
    <x v="41"/>
    <n v="61.617600000000003"/>
    <n v="18.485279999999999"/>
    <x v="3"/>
  </r>
  <r>
    <s v="AMER"/>
    <s v="LATAM"/>
    <s v="Nissan Motor"/>
    <n v="1098"/>
    <s v="Transportation"/>
    <s v="SMB"/>
    <s v="Marketing Suite"/>
    <s v="EVZU94RKKD"/>
    <n v="299.97500000000002"/>
    <n v="5"/>
    <n v="0.5"/>
    <n v="-167.98599999999999"/>
    <x v="17"/>
    <n v="467.96100000000001"/>
    <n v="140.38829999999999"/>
    <x v="2"/>
  </r>
  <r>
    <s v="APJ"/>
    <s v="JAPN"/>
    <s v="Aetna"/>
    <n v="1002"/>
    <s v="Healthcare"/>
    <s v="SMB"/>
    <s v="ContactMatcher"/>
    <s v="ILSSYY97R1"/>
    <n v="32.783999999999999"/>
    <n v="4"/>
    <n v="0.8"/>
    <n v="-52.4544"/>
    <x v="44"/>
    <n v="85.238399999999999"/>
    <n v="25.57152"/>
    <x v="1"/>
  </r>
  <r>
    <s v="AMER"/>
    <s v="LATAM"/>
    <s v="Boeing"/>
    <n v="1014"/>
    <s v="Manufacturing"/>
    <s v="SMB"/>
    <s v="Support"/>
    <s v="K8T1AJYOXR"/>
    <n v="10.56"/>
    <n v="2"/>
    <n v="0"/>
    <n v="4.7519999999999998"/>
    <x v="46"/>
    <n v="5.8079999999999998"/>
    <n v="1.7423999999999999"/>
    <x v="2"/>
  </r>
  <r>
    <s v="EMEA"/>
    <s v="EU-WEST"/>
    <s v="Procter &amp; Gamble"/>
    <n v="1077"/>
    <s v="Consumer Products"/>
    <s v="Strategic"/>
    <s v="SaaS Connector Pack - Gold"/>
    <s v="B7FJJ53WNG"/>
    <n v="311.14999999999998"/>
    <n v="5"/>
    <n v="0"/>
    <n v="146.2405"/>
    <x v="36"/>
    <n v="164.90949999999901"/>
    <n v="49.472849999999703"/>
    <x v="1"/>
  </r>
  <r>
    <s v="EMEA"/>
    <s v="UKIR"/>
    <s v="Toyota Motor"/>
    <n v="1087"/>
    <s v="Manufacturing"/>
    <s v="SMB"/>
    <s v="Support"/>
    <s v="G8L0E1JKN5"/>
    <n v="14.62"/>
    <n v="2"/>
    <n v="0"/>
    <n v="6.7252000000000001"/>
    <x v="5"/>
    <n v="7.8947999999999903"/>
    <n v="2.368439999999997"/>
    <x v="6"/>
  </r>
  <r>
    <s v="APJ"/>
    <s v="JAPN"/>
    <s v="Ford Motor"/>
    <n v="1009"/>
    <s v="Manufacturing"/>
    <s v="Enterprise"/>
    <s v="ChatBot Plugin"/>
    <s v="BI6TAQO36F"/>
    <n v="5.2480000000000002"/>
    <n v="2"/>
    <n v="0.2"/>
    <n v="0.59040000000000004"/>
    <x v="23"/>
    <n v="4.6576000000000004"/>
    <n v="1.3972800000000001"/>
    <x v="1"/>
  </r>
  <r>
    <s v="EMEA"/>
    <s v="EU-EAST"/>
    <s v="Fannie Mae"/>
    <n v="1035"/>
    <s v="Finance"/>
    <s v="Enterprise"/>
    <s v="Site Analytics"/>
    <s v="ZIKNLZYR9R"/>
    <n v="824.95"/>
    <n v="5"/>
    <n v="0"/>
    <n v="247.48500000000001"/>
    <x v="43"/>
    <n v="577.46500000000003"/>
    <n v="173.23949999999999"/>
    <x v="3"/>
  </r>
  <r>
    <s v="EMEA"/>
    <s v="EU-EAST"/>
    <s v="Berkshire Hathaway"/>
    <n v="1012"/>
    <s v="Finance"/>
    <s v="SMB"/>
    <s v="Marketing Suite"/>
    <s v="MB349WP800"/>
    <n v="241.96"/>
    <n v="2"/>
    <n v="0"/>
    <n v="33.874400000000001"/>
    <x v="24"/>
    <n v="208.0856"/>
    <n v="62.42568"/>
    <x v="1"/>
  </r>
  <r>
    <s v="EMEA"/>
    <s v="NOR"/>
    <s v="News Corp."/>
    <n v="1071"/>
    <s v="Misc"/>
    <s v="SMB"/>
    <s v="Site Analytics"/>
    <s v="OI99XEKZRA"/>
    <n v="177.48"/>
    <n v="3"/>
    <n v="0.2"/>
    <n v="19.9665"/>
    <x v="6"/>
    <n v="157.51349999999999"/>
    <n v="47.254049999999999"/>
    <x v="3"/>
  </r>
  <r>
    <s v="AMER"/>
    <s v="NAMER"/>
    <s v="China National Petroleum"/>
    <n v="1023"/>
    <s v="Energy"/>
    <s v="Strategic"/>
    <s v="FinanceHub"/>
    <s v="HAAMI8WDTF"/>
    <n v="569.56799999999998"/>
    <n v="2"/>
    <n v="0.2"/>
    <n v="7.1196000000000002"/>
    <x v="15"/>
    <n v="562.44839999999999"/>
    <n v="168.73452"/>
    <x v="7"/>
  </r>
  <r>
    <s v="APJ"/>
    <s v="JAPN"/>
    <s v="Lukoil"/>
    <n v="1044"/>
    <s v="Energy"/>
    <s v="SMB"/>
    <s v="FinanceHub"/>
    <s v="HPSL7ZDZM9"/>
    <n v="899.43"/>
    <n v="5"/>
    <n v="0.3"/>
    <n v="-12.849"/>
    <x v="24"/>
    <n v="912.279"/>
    <n v="273.68369999999999"/>
    <x v="0"/>
  </r>
  <r>
    <s v="EMEA"/>
    <s v="UKIR"/>
    <s v="Ford Motor"/>
    <n v="1009"/>
    <s v="Manufacturing"/>
    <s v="Enterprise"/>
    <s v="ContactMatcher"/>
    <s v="6GC43V4GZS"/>
    <n v="102.93"/>
    <n v="3"/>
    <n v="0"/>
    <n v="48.377099999999999"/>
    <x v="43"/>
    <n v="54.552900000000001"/>
    <n v="16.365870000000001"/>
    <x v="1"/>
  </r>
  <r>
    <s v="EMEA"/>
    <s v="EU-WEST"/>
    <s v="Glencore"/>
    <n v="1083"/>
    <s v="Misc"/>
    <s v="Enterprise"/>
    <s v="ContactMatcher"/>
    <s v="37CQKCK04M"/>
    <n v="11.52"/>
    <n v="5"/>
    <n v="0.7"/>
    <n v="-7.68"/>
    <x v="23"/>
    <n v="19.2"/>
    <n v="5.76"/>
    <x v="1"/>
  </r>
  <r>
    <s v="AMER"/>
    <s v="LATAM"/>
    <s v="Petrobras"/>
    <n v="1018"/>
    <s v="Energy"/>
    <s v="Strategic"/>
    <s v="Support"/>
    <s v="7FE02WY38M"/>
    <n v="83.88"/>
    <n v="1"/>
    <n v="0.2"/>
    <n v="29.358000000000001"/>
    <x v="43"/>
    <n v="54.521999999999899"/>
    <n v="16.356599999999968"/>
    <x v="6"/>
  </r>
  <r>
    <s v="EMEA"/>
    <s v="EU-WEST"/>
    <s v="Samsung Electronics"/>
    <n v="1015"/>
    <s v="Tech"/>
    <s v="SMB"/>
    <s v="Site Analytics"/>
    <s v="KPEGS59DFJ"/>
    <n v="108.57599999999999"/>
    <n v="4"/>
    <n v="0.4"/>
    <n v="-25.334399999999999"/>
    <x v="17"/>
    <n v="133.91039999999899"/>
    <n v="40.173119999999692"/>
    <x v="1"/>
  </r>
  <r>
    <s v="APJ"/>
    <s v="APAC"/>
    <s v="Valero Energy"/>
    <n v="1093"/>
    <s v="Energy"/>
    <s v="Strategic"/>
    <s v="Support"/>
    <s v="KD3194EU3J"/>
    <n v="21.96"/>
    <n v="2"/>
    <n v="0"/>
    <n v="6.1487999999999996"/>
    <x v="0"/>
    <n v="15.811199999999999"/>
    <n v="4.74336"/>
    <x v="1"/>
  </r>
  <r>
    <s v="EMEA"/>
    <s v="MEA"/>
    <s v="Exxon Mobil"/>
    <n v="1034"/>
    <s v="Energy"/>
    <s v="Strategic"/>
    <s v="Data Smasher"/>
    <s v="C6TIFTL21K"/>
    <n v="111.93"/>
    <n v="7"/>
    <n v="0"/>
    <n v="34.698300000000003"/>
    <x v="39"/>
    <n v="77.231700000000004"/>
    <n v="23.169509999999999"/>
    <x v="2"/>
  </r>
  <r>
    <s v="AMER"/>
    <s v="NAMER"/>
    <s v="Phillips 66"/>
    <n v="1056"/>
    <s v="Energy"/>
    <s v="Enterprise"/>
    <s v="FinanceHub"/>
    <s v="U1U2P4CXJV"/>
    <n v="454.27199999999999"/>
    <n v="8"/>
    <n v="0.2"/>
    <n v="-73.819199999999995"/>
    <x v="2"/>
    <n v="528.09119999999996"/>
    <n v="158.42735999999999"/>
    <x v="1"/>
  </r>
  <r>
    <s v="APJ"/>
    <s v="APAC"/>
    <s v="Prudential Financial"/>
    <n v="1078"/>
    <s v="Finance"/>
    <s v="SMB"/>
    <s v="Support"/>
    <s v="VJOYH3XGSA"/>
    <n v="19.440000000000001"/>
    <n v="3"/>
    <n v="0"/>
    <n v="9.3312000000000008"/>
    <x v="43"/>
    <n v="10.1088"/>
    <n v="3.0326400000000002"/>
    <x v="2"/>
  </r>
  <r>
    <s v="EMEA"/>
    <s v="EU-WEST"/>
    <s v="BMW"/>
    <n v="1039"/>
    <s v="Manufacturing"/>
    <s v="SMB"/>
    <s v="Alchemy"/>
    <s v="C76HNU0077"/>
    <n v="8399.9760000000006"/>
    <n v="4"/>
    <n v="0.4"/>
    <n v="1119.9967999999999"/>
    <x v="35"/>
    <n v="7279.9791999999998"/>
    <n v="2183.9937599999998"/>
    <x v="2"/>
  </r>
  <r>
    <s v="EMEA"/>
    <s v="NOR"/>
    <s v="Bosch"/>
    <n v="1076"/>
    <s v="Tech"/>
    <s v="SMB"/>
    <s v="Marketing Suite - Gold"/>
    <s v="DCWEKCGLJV"/>
    <n v="25.984000000000002"/>
    <n v="2"/>
    <n v="0.2"/>
    <n v="-1.6240000000000001"/>
    <x v="7"/>
    <n v="27.608000000000001"/>
    <n v="8.2823999999999991"/>
    <x v="2"/>
  </r>
  <r>
    <s v="APJ"/>
    <s v="ANZ"/>
    <s v="Fannie Mae"/>
    <n v="1035"/>
    <s v="Finance"/>
    <s v="Strategic"/>
    <s v="Support"/>
    <s v="DCDHWL1N67"/>
    <n v="23.52"/>
    <n v="5"/>
    <n v="0.2"/>
    <n v="8.5259999999999998"/>
    <x v="29"/>
    <n v="14.994"/>
    <n v="4.4981999999999998"/>
    <x v="3"/>
  </r>
  <r>
    <s v="APJ"/>
    <s v="APAC"/>
    <s v="Kroger"/>
    <n v="1057"/>
    <s v="Retail"/>
    <s v="SMB"/>
    <s v="SaaS Connector Pack"/>
    <s v="462KGSG4MN"/>
    <n v="35"/>
    <n v="4"/>
    <n v="0"/>
    <n v="14.7"/>
    <x v="24"/>
    <n v="20.3"/>
    <n v="6.09"/>
    <x v="2"/>
  </r>
  <r>
    <s v="APJ"/>
    <s v="JAPN"/>
    <s v="CVS Health"/>
    <n v="1026"/>
    <s v="Retail"/>
    <s v="SMB"/>
    <s v="ContactMatcher"/>
    <s v="0OI6MGAWJ0"/>
    <n v="974.98800000000006"/>
    <n v="4"/>
    <n v="0.3"/>
    <n v="-97.498800000000003"/>
    <x v="22"/>
    <n v="1072.4867999999999"/>
    <n v="321.74603999999994"/>
    <x v="2"/>
  </r>
  <r>
    <s v="EMEA"/>
    <s v="UKIR"/>
    <s v="Comcast"/>
    <n v="1022"/>
    <s v="Communications"/>
    <s v="SMB"/>
    <s v="FinanceHub"/>
    <s v="L9B1ZQ1AZU"/>
    <n v="589.41"/>
    <n v="5"/>
    <n v="0.1"/>
    <n v="-6.5490000000000004"/>
    <x v="18"/>
    <n v="595.95899999999995"/>
    <n v="178.78769999999997"/>
    <x v="1"/>
  </r>
  <r>
    <s v="EMEA"/>
    <s v="UKIR"/>
    <s v="China National Petroleum"/>
    <n v="1023"/>
    <s v="Energy"/>
    <s v="Strategic"/>
    <s v="ChatBot Plugin"/>
    <s v="4P01QOJFJ0"/>
    <n v="34.700000000000003"/>
    <n v="5"/>
    <n v="0"/>
    <n v="12.492000000000001"/>
    <x v="32"/>
    <n v="22.207999999999998"/>
    <n v="6.662399999999999"/>
    <x v="7"/>
  </r>
  <r>
    <s v="APJ"/>
    <s v="ANZ"/>
    <s v="Costco Wholesale"/>
    <n v="1025"/>
    <s v="Retail"/>
    <s v="SMB"/>
    <s v="Storage"/>
    <s v="DEK3CME228"/>
    <n v="7.1040000000000001"/>
    <n v="6"/>
    <n v="0.2"/>
    <n v="2.4864000000000002"/>
    <x v="29"/>
    <n v="4.6175999999999897"/>
    <n v="1.385279999999997"/>
    <x v="3"/>
  </r>
  <r>
    <s v="APJ"/>
    <s v="JAPN"/>
    <s v="Phillips 66"/>
    <n v="1056"/>
    <s v="Energy"/>
    <s v="Enterprise"/>
    <s v="SaaS Connector Pack"/>
    <s v="EORYS8RV8N"/>
    <n v="103.5"/>
    <n v="5"/>
    <n v="0.6"/>
    <n v="-77.625"/>
    <x v="42"/>
    <n v="181.125"/>
    <n v="54.337499999999999"/>
    <x v="1"/>
  </r>
  <r>
    <s v="EMEA"/>
    <s v="MEA"/>
    <s v="Aviva"/>
    <n v="1006"/>
    <s v="Finance"/>
    <s v="SMB"/>
    <s v="ContactMatcher"/>
    <s v="DDWNJELTSN"/>
    <n v="10.76"/>
    <n v="2"/>
    <n v="0"/>
    <n v="5.1647999999999996"/>
    <x v="11"/>
    <n v="5.5952000000000002"/>
    <n v="1.6785600000000001"/>
    <x v="2"/>
  </r>
  <r>
    <s v="APJ"/>
    <s v="ANZ"/>
    <s v="Mondelez International"/>
    <n v="1067"/>
    <s v="Consumer Products"/>
    <s v="SMB"/>
    <s v="Site Analytics"/>
    <s v="HN6KHJDFNF"/>
    <n v="158.376"/>
    <n v="3"/>
    <n v="0.2"/>
    <n v="13.857900000000001"/>
    <x v="14"/>
    <n v="144.5181"/>
    <n v="43.355429999999998"/>
    <x v="0"/>
  </r>
  <r>
    <s v="APJ"/>
    <s v="JAPN"/>
    <s v="Anthem"/>
    <n v="1029"/>
    <s v="Healthcare"/>
    <s v="SMB"/>
    <s v="ChatBot Plugin"/>
    <s v="XC6NXSMNXT"/>
    <n v="3.44"/>
    <n v="2"/>
    <n v="0.2"/>
    <n v="0.55900000000000005"/>
    <x v="2"/>
    <n v="2.8809999999999998"/>
    <n v="0.86429999999999996"/>
    <x v="2"/>
  </r>
  <r>
    <s v="AMER"/>
    <s v="NAMER"/>
    <s v="Chevron"/>
    <n v="1017"/>
    <s v="Energy"/>
    <s v="SMB"/>
    <s v="Marketing Suite - Gold"/>
    <s v="XZSHF2WX7O"/>
    <n v="56.56"/>
    <n v="2"/>
    <n v="0"/>
    <n v="15.2712"/>
    <x v="43"/>
    <n v="41.288800000000002"/>
    <n v="12.38664"/>
    <x v="0"/>
  </r>
  <r>
    <s v="EMEA"/>
    <s v="UKIR"/>
    <s v="Engie"/>
    <n v="1062"/>
    <s v="Energy"/>
    <s v="Strategic"/>
    <s v="Site Analytics"/>
    <s v="3WD6F364EN"/>
    <n v="135.99"/>
    <n v="1"/>
    <n v="0"/>
    <n v="36.717300000000002"/>
    <x v="9"/>
    <n v="99.2727"/>
    <n v="29.78181"/>
    <x v="2"/>
  </r>
  <r>
    <s v="APJ"/>
    <s v="APAC"/>
    <s v="Airbus"/>
    <n v="1030"/>
    <s v="Manufacturing"/>
    <s v="Strategic"/>
    <s v="ChatBot Plugin"/>
    <s v="MMO7VKAATL"/>
    <n v="3.76"/>
    <n v="2"/>
    <n v="0"/>
    <n v="1.0904"/>
    <x v="24"/>
    <n v="2.6696"/>
    <n v="0.80087999999999993"/>
    <x v="2"/>
  </r>
  <r>
    <s v="EMEA"/>
    <s v="UKIR"/>
    <s v="Caterpillar"/>
    <n v="1016"/>
    <s v="Manufacturing"/>
    <s v="Enterprise"/>
    <s v="SaaS Connector Pack"/>
    <s v="WW4RTPYZLB"/>
    <n v="13.28"/>
    <n v="2"/>
    <n v="0"/>
    <n v="6.3743999999999996"/>
    <x v="21"/>
    <n v="6.9055999999999997"/>
    <n v="2.0716799999999997"/>
    <x v="1"/>
  </r>
  <r>
    <s v="EMEA"/>
    <s v="MEA"/>
    <s v="Comcast"/>
    <n v="1022"/>
    <s v="Communications"/>
    <s v="SMB"/>
    <s v="Marketing Suite - Gold"/>
    <s v="UBMFY1UUTY"/>
    <n v="84.96"/>
    <n v="6"/>
    <n v="0.2"/>
    <n v="6.3719999999999999"/>
    <x v="6"/>
    <n v="78.587999999999994"/>
    <n v="23.576399999999996"/>
    <x v="1"/>
  </r>
  <r>
    <s v="AMER"/>
    <s v="NAMER"/>
    <s v="Siemens"/>
    <n v="1043"/>
    <s v="Manufacturing"/>
    <s v="SMB"/>
    <s v="Data Smasher"/>
    <s v="GULK2F105Z"/>
    <n v="68.459999999999994"/>
    <n v="7"/>
    <n v="0"/>
    <n v="25.330200000000001"/>
    <x v="24"/>
    <n v="43.129799999999904"/>
    <n v="12.93893999999997"/>
    <x v="2"/>
  </r>
  <r>
    <s v="EMEA"/>
    <s v="NOR"/>
    <s v="Kroger"/>
    <n v="1057"/>
    <s v="Retail"/>
    <s v="Enterprise"/>
    <s v="Marketing Suite - Gold"/>
    <s v="AX4XLFP6RM"/>
    <n v="2079.4"/>
    <n v="5"/>
    <n v="0"/>
    <n v="582.23199999999997"/>
    <x v="5"/>
    <n v="1497.1679999999999"/>
    <n v="449.15039999999993"/>
    <x v="2"/>
  </r>
  <r>
    <s v="AMER"/>
    <s v="LATAM"/>
    <s v="Apple"/>
    <n v="1008"/>
    <s v="Tech"/>
    <s v="Enterprise"/>
    <s v="Site Analytics"/>
    <s v="TP6D5Q0Q9V"/>
    <n v="131.97999999999999"/>
    <n v="2"/>
    <n v="0"/>
    <n v="35.634599999999999"/>
    <x v="37"/>
    <n v="96.345399999999898"/>
    <n v="28.903619999999968"/>
    <x v="2"/>
  </r>
  <r>
    <s v="APJ"/>
    <s v="JAPN"/>
    <s v="Fannie Mae"/>
    <n v="1035"/>
    <s v="Finance"/>
    <s v="Enterprise"/>
    <s v="FinanceHub"/>
    <s v="4W8YLMTANN"/>
    <n v="100.24"/>
    <n v="10"/>
    <n v="0.2"/>
    <n v="33.831000000000003"/>
    <x v="3"/>
    <n v="66.408999999999907"/>
    <n v="19.922699999999971"/>
    <x v="3"/>
  </r>
  <r>
    <s v="EMEA"/>
    <s v="MEA"/>
    <s v="American Express"/>
    <n v="1005"/>
    <s v="Finance"/>
    <s v="SMB"/>
    <s v="OneView"/>
    <s v="7VJ6U24XC0"/>
    <n v="871.8"/>
    <n v="3"/>
    <n v="0.2"/>
    <n v="87.18"/>
    <x v="17"/>
    <n v="784.61999999999898"/>
    <n v="235.38599999999968"/>
    <x v="1"/>
  </r>
  <r>
    <s v="EMEA"/>
    <s v="EU-WEST"/>
    <s v="Morgan Stanley"/>
    <n v="1068"/>
    <s v="Finance"/>
    <s v="Strategic"/>
    <s v="Marketing Suite"/>
    <s v="J25TOFSQHP"/>
    <n v="61.96"/>
    <n v="4"/>
    <n v="0.5"/>
    <n v="-53.285600000000002"/>
    <x v="46"/>
    <n v="115.2456"/>
    <n v="34.573679999999996"/>
    <x v="2"/>
  </r>
  <r>
    <s v="EMEA"/>
    <s v="EU-WEST"/>
    <s v="Nestle"/>
    <n v="1089"/>
    <s v="Consumer Products"/>
    <s v="SMB"/>
    <s v="ContactMatcher"/>
    <s v="FYUHDBIDXW"/>
    <n v="4.5540000000000003"/>
    <n v="3"/>
    <n v="0.7"/>
    <n v="-3.4914000000000001"/>
    <x v="27"/>
    <n v="8.0454000000000008"/>
    <n v="2.4136200000000003"/>
    <x v="2"/>
  </r>
  <r>
    <s v="EMEA"/>
    <s v="UKIR"/>
    <s v="J.P. Morgan Chase &amp; Co."/>
    <n v="1054"/>
    <s v="Finance"/>
    <s v="Strategic"/>
    <s v="ContactMatcher"/>
    <s v="JM8RH32UEE"/>
    <n v="384.76799999999997"/>
    <n v="2"/>
    <n v="0.4"/>
    <n v="-115.43040000000001"/>
    <x v="27"/>
    <n v="500.19839999999999"/>
    <n v="150.05951999999999"/>
    <x v="5"/>
  </r>
  <r>
    <s v="EMEA"/>
    <s v="NOR"/>
    <s v="Alphabet"/>
    <n v="1053"/>
    <s v="Tech"/>
    <s v="SMB"/>
    <s v="OneView"/>
    <s v="BSV2FH7BVM"/>
    <n v="962.08"/>
    <n v="4"/>
    <n v="0.2"/>
    <n v="156.33799999999999"/>
    <x v="29"/>
    <n v="805.74199999999996"/>
    <n v="241.72259999999997"/>
    <x v="5"/>
  </r>
  <r>
    <s v="EMEA"/>
    <s v="UKIR"/>
    <s v="American Express"/>
    <n v="1005"/>
    <s v="Finance"/>
    <s v="SMB"/>
    <s v="Support"/>
    <s v="ECPWFPWILT"/>
    <n v="32.4"/>
    <n v="5"/>
    <n v="0"/>
    <n v="15.552"/>
    <x v="15"/>
    <n v="16.847999999999999"/>
    <n v="5.0543999999999993"/>
    <x v="1"/>
  </r>
  <r>
    <s v="EMEA"/>
    <s v="EU-WEST"/>
    <s v="Fannie Mae"/>
    <n v="1035"/>
    <s v="Finance"/>
    <s v="Strategic"/>
    <s v="SaaS Connector Pack"/>
    <s v="BR6UJJZE14"/>
    <n v="103.93600000000001"/>
    <n v="4"/>
    <n v="0.2"/>
    <n v="16.889600000000002"/>
    <x v="30"/>
    <n v="87.046400000000006"/>
    <n v="26.11392"/>
    <x v="3"/>
  </r>
  <r>
    <s v="EMEA"/>
    <s v="EU-WEST"/>
    <s v="United Parcel Service"/>
    <n v="1090"/>
    <s v="Transportation"/>
    <s v="Strategic"/>
    <s v="Marketing Suite"/>
    <s v="4EPYGPBKM2"/>
    <n v="289.56799999999998"/>
    <n v="2"/>
    <n v="0.2"/>
    <n v="10.8588"/>
    <x v="0"/>
    <n v="278.70920000000001"/>
    <n v="83.612759999999994"/>
    <x v="0"/>
  </r>
  <r>
    <s v="APJ"/>
    <s v="JAPN"/>
    <s v="Amazon"/>
    <n v="1004"/>
    <s v="Tech"/>
    <s v="SMB"/>
    <s v="Data Smasher"/>
    <s v="K4RV9UO2Z6"/>
    <n v="24"/>
    <n v="2"/>
    <n v="0.2"/>
    <n v="-2.7"/>
    <x v="13"/>
    <n v="26.7"/>
    <n v="8.01"/>
    <x v="2"/>
  </r>
  <r>
    <s v="EMEA"/>
    <s v="UKIR"/>
    <s v="Safeway"/>
    <n v="1079"/>
    <s v="Retail"/>
    <s v="Enterprise"/>
    <s v="SaaS Connector Pack"/>
    <s v="9SH995Q784"/>
    <n v="20.94"/>
    <n v="3"/>
    <n v="0"/>
    <n v="6.0726000000000004"/>
    <x v="38"/>
    <n v="14.8674"/>
    <n v="4.4602199999999996"/>
    <x v="5"/>
  </r>
  <r>
    <s v="AMER"/>
    <s v="LATAM"/>
    <s v="Lukoil"/>
    <n v="1044"/>
    <s v="Energy"/>
    <s v="SMB"/>
    <s v="Site Analytics"/>
    <s v="V6XTEOHIES"/>
    <n v="539.96400000000006"/>
    <n v="6"/>
    <n v="0.4"/>
    <n v="-107.9928"/>
    <x v="7"/>
    <n v="647.95680000000004"/>
    <n v="194.38704000000001"/>
    <x v="0"/>
  </r>
  <r>
    <s v="EMEA"/>
    <s v="UKIR"/>
    <s v="Tyson Foods"/>
    <n v="1088"/>
    <s v="Consumer Products"/>
    <s v="Strategic"/>
    <s v="Marketing Suite - Gold"/>
    <s v="RVNCNU4EVF"/>
    <n v="1247.6400000000001"/>
    <n v="3"/>
    <n v="0"/>
    <n v="349.33920000000001"/>
    <x v="23"/>
    <n v="898.30079999999998"/>
    <n v="269.49023999999997"/>
    <x v="1"/>
  </r>
  <r>
    <s v="APJ"/>
    <s v="ANZ"/>
    <s v="Marathon Petroleum"/>
    <n v="1061"/>
    <s v="Energy"/>
    <s v="Strategic"/>
    <s v="ChatBot Plugin"/>
    <s v="WU5O6WFFHB"/>
    <n v="5.3040000000000003"/>
    <n v="3"/>
    <n v="0.2"/>
    <n v="0.46410000000000001"/>
    <x v="1"/>
    <n v="4.8399000000000001"/>
    <n v="1.45197"/>
    <x v="1"/>
  </r>
  <r>
    <s v="EMEA"/>
    <s v="EU-WEST"/>
    <s v="Cigna"/>
    <n v="1038"/>
    <s v="Healthcare"/>
    <s v="Strategic"/>
    <s v="Support"/>
    <s v="9K16IM8PGP"/>
    <n v="19.135999999999999"/>
    <n v="4"/>
    <n v="0.2"/>
    <n v="5.98"/>
    <x v="32"/>
    <n v="13.155999999999899"/>
    <n v="3.9467999999999694"/>
    <x v="3"/>
  </r>
  <r>
    <s v="EMEA"/>
    <s v="UKIR"/>
    <s v="Merck"/>
    <n v="1064"/>
    <s v="Healthcare"/>
    <s v="Strategic"/>
    <s v="Support"/>
    <s v="NZ9E09XE3G"/>
    <n v="279.89999999999998"/>
    <n v="5"/>
    <n v="0"/>
    <n v="137.15100000000001"/>
    <x v="22"/>
    <n v="142.748999999999"/>
    <n v="42.824699999999702"/>
    <x v="6"/>
  </r>
  <r>
    <s v="AMER"/>
    <s v="NAMER"/>
    <s v="Toyota Motor"/>
    <n v="1087"/>
    <s v="Manufacturing"/>
    <s v="Enterprise"/>
    <s v="ChatBot Plugin"/>
    <s v="30M3C68GP0"/>
    <n v="23.88"/>
    <n v="6"/>
    <n v="0"/>
    <n v="8.1191999999999993"/>
    <x v="42"/>
    <n v="15.7608"/>
    <n v="4.7282399999999996"/>
    <x v="6"/>
  </r>
  <r>
    <s v="AMER"/>
    <s v="NAMER"/>
    <s v="Engie"/>
    <n v="1062"/>
    <s v="Energy"/>
    <s v="SMB"/>
    <s v="FinanceHub"/>
    <s v="OQM38GWAY9"/>
    <n v="218.352"/>
    <n v="3"/>
    <n v="0.2"/>
    <n v="0"/>
    <x v="15"/>
    <n v="218.352"/>
    <n v="65.505600000000001"/>
    <x v="2"/>
  </r>
  <r>
    <s v="AMER"/>
    <s v="LATAM"/>
    <s v="Alphabet"/>
    <n v="1053"/>
    <s v="Tech"/>
    <s v="SMB"/>
    <s v="ContactMatcher"/>
    <s v="EZE6LFNTH1"/>
    <n v="5443.96"/>
    <n v="4"/>
    <n v="0"/>
    <n v="2504.2215999999999"/>
    <x v="44"/>
    <n v="2939.7384000000002"/>
    <n v="881.92151999999999"/>
    <x v="5"/>
  </r>
  <r>
    <s v="EMEA"/>
    <s v="EU-WEST"/>
    <s v="Apple"/>
    <n v="1008"/>
    <s v="Tech"/>
    <s v="Enterprise"/>
    <s v="FinanceHub"/>
    <s v="X718UX1F4F"/>
    <n v="10.08"/>
    <n v="2"/>
    <n v="0.2"/>
    <n v="3.2759999999999998"/>
    <x v="16"/>
    <n v="6.8040000000000003"/>
    <n v="2.0411999999999999"/>
    <x v="2"/>
  </r>
  <r>
    <s v="EMEA"/>
    <s v="NOR"/>
    <s v="Siemens"/>
    <n v="1043"/>
    <s v="Manufacturing"/>
    <s v="Strategic"/>
    <s v="Alchemy"/>
    <s v="99FMG0HDG3"/>
    <n v="1999.96"/>
    <n v="4"/>
    <n v="0"/>
    <n v="899.98199999999997"/>
    <x v="5"/>
    <n v="1099.9780000000001"/>
    <n v="329.99340000000001"/>
    <x v="2"/>
  </r>
  <r>
    <s v="EMEA"/>
    <s v="UKIR"/>
    <s v="Prudential Financial"/>
    <n v="1078"/>
    <s v="Finance"/>
    <s v="Enterprise"/>
    <s v="Marketing Suite - Gold"/>
    <s v="TZ2OAISO9C"/>
    <n v="216.4"/>
    <n v="4"/>
    <n v="0"/>
    <n v="56.264000000000003"/>
    <x v="20"/>
    <n v="160.136"/>
    <n v="48.040799999999997"/>
    <x v="2"/>
  </r>
  <r>
    <s v="APJ"/>
    <s v="JAPN"/>
    <s v="AmerisourceBergen"/>
    <n v="1007"/>
    <s v="Healthcare"/>
    <s v="Enterprise"/>
    <s v="FinanceHub"/>
    <s v="DKFCQQA18Y"/>
    <n v="6.9359999999999999"/>
    <n v="3"/>
    <n v="0.2"/>
    <n v="2.3409"/>
    <x v="45"/>
    <n v="4.5951000000000004"/>
    <n v="1.37853"/>
    <x v="0"/>
  </r>
  <r>
    <s v="EMEA"/>
    <s v="EU-WEST"/>
    <s v="Anthem"/>
    <n v="1029"/>
    <s v="Healthcare"/>
    <s v="SMB"/>
    <s v="ChatBot Plugin"/>
    <s v="C069U77KMJ"/>
    <n v="8.8000000000000007"/>
    <n v="5"/>
    <n v="0"/>
    <n v="2.552"/>
    <x v="22"/>
    <n v="6.2480000000000002"/>
    <n v="1.8744000000000001"/>
    <x v="2"/>
  </r>
  <r>
    <s v="EMEA"/>
    <s v="UKIR"/>
    <s v="Lukoil"/>
    <n v="1044"/>
    <s v="Energy"/>
    <s v="SMB"/>
    <s v="ContactMatcher"/>
    <s v="7PDA75RKCE"/>
    <n v="2152.7759999999998"/>
    <n v="3"/>
    <n v="0.2"/>
    <n v="726.56190000000004"/>
    <x v="7"/>
    <n v="1426.2140999999899"/>
    <n v="427.86422999999695"/>
    <x v="0"/>
  </r>
  <r>
    <s v="EMEA"/>
    <s v="MEA"/>
    <s v="Humana"/>
    <n v="1049"/>
    <s v="Healthcare"/>
    <s v="Strategic"/>
    <s v="ContactMatcher"/>
    <s v="RVIQJJ9WQW"/>
    <n v="328.59"/>
    <n v="3"/>
    <n v="0.4"/>
    <n v="-147.8655"/>
    <x v="18"/>
    <n v="476.45549999999997"/>
    <n v="142.93664999999999"/>
    <x v="5"/>
  </r>
  <r>
    <s v="APJ"/>
    <s v="APAC"/>
    <s v="Samsung Electronics"/>
    <n v="1015"/>
    <s v="Tech"/>
    <s v="Strategic"/>
    <s v="Site Analytics"/>
    <s v="DHOBEN4XTS"/>
    <n v="158.99"/>
    <n v="1"/>
    <n v="0"/>
    <n v="41.337400000000002"/>
    <x v="2"/>
    <n v="117.65260000000001"/>
    <n v="35.295780000000001"/>
    <x v="1"/>
  </r>
  <r>
    <s v="AMER"/>
    <s v="NAMER"/>
    <s v="Comcast"/>
    <n v="1022"/>
    <s v="Communications"/>
    <s v="SMB"/>
    <s v="Support"/>
    <s v="N88UJC3SRB"/>
    <n v="73.680000000000007"/>
    <n v="6"/>
    <n v="0"/>
    <n v="34.629600000000003"/>
    <x v="23"/>
    <n v="39.050400000000003"/>
    <n v="11.715120000000001"/>
    <x v="1"/>
  </r>
  <r>
    <s v="AMER"/>
    <s v="LATAM"/>
    <s v="Siemens"/>
    <n v="1043"/>
    <s v="Manufacturing"/>
    <s v="SMB"/>
    <s v="ContactMatcher"/>
    <s v="6IFY4NYJEU"/>
    <n v="58.17"/>
    <n v="5"/>
    <n v="0.7"/>
    <n v="-46.536000000000001"/>
    <x v="24"/>
    <n v="104.706"/>
    <n v="31.411799999999999"/>
    <x v="2"/>
  </r>
  <r>
    <s v="APJ"/>
    <s v="ANZ"/>
    <s v="Intel"/>
    <n v="1051"/>
    <s v="Tech"/>
    <s v="Enterprise"/>
    <s v="FinanceHub"/>
    <s v="602WUL2MMK"/>
    <n v="634.11599999999999"/>
    <n v="6"/>
    <n v="0.3"/>
    <n v="-172.1172"/>
    <x v="34"/>
    <n v="806.23320000000001"/>
    <n v="241.86995999999999"/>
    <x v="1"/>
  </r>
  <r>
    <s v="EMEA"/>
    <s v="EU-WEST"/>
    <s v="General Motors"/>
    <n v="1041"/>
    <s v="Manufacturing"/>
    <s v="Enterprise"/>
    <s v="FinanceHub"/>
    <s v="6RW7ZJGJ37"/>
    <n v="155.88"/>
    <n v="6"/>
    <n v="0"/>
    <n v="38.97"/>
    <x v="38"/>
    <n v="116.91"/>
    <n v="35.073"/>
    <x v="1"/>
  </r>
  <r>
    <s v="EMEA"/>
    <s v="UKIR"/>
    <s v="Itochu"/>
    <n v="1032"/>
    <s v="Finance"/>
    <s v="SMB"/>
    <s v="FinanceHub"/>
    <s v="SB7ZTD3B27"/>
    <n v="327.56400000000002"/>
    <n v="4"/>
    <n v="0.1"/>
    <n v="21.837599999999998"/>
    <x v="6"/>
    <n v="305.72640000000001"/>
    <n v="91.717920000000007"/>
    <x v="0"/>
  </r>
  <r>
    <s v="AMER"/>
    <s v="NAMER"/>
    <s v="Philip Morris International"/>
    <n v="1075"/>
    <s v="Consumer Products"/>
    <s v="Enterprise"/>
    <s v="Support"/>
    <s v="1B2A2CTBIC"/>
    <n v="13.36"/>
    <n v="2"/>
    <n v="0"/>
    <n v="6.4127999999999998"/>
    <x v="22"/>
    <n v="6.9471999999999996"/>
    <n v="2.0841599999999998"/>
    <x v="1"/>
  </r>
  <r>
    <s v="APJ"/>
    <s v="ANZ"/>
    <s v="Prudential Financial"/>
    <n v="1078"/>
    <s v="Finance"/>
    <s v="Enterprise"/>
    <s v="Data Smasher"/>
    <s v="9U4FCGBVYT"/>
    <n v="319.96800000000002"/>
    <n v="4"/>
    <n v="0.2"/>
    <n v="71.992800000000003"/>
    <x v="18"/>
    <n v="247.9752"/>
    <n v="74.392560000000003"/>
    <x v="2"/>
  </r>
  <r>
    <s v="EMEA"/>
    <s v="UKIR"/>
    <s v="Sprint Nextel"/>
    <n v="1081"/>
    <s v="Communications"/>
    <s v="Strategic"/>
    <s v="FinanceHub"/>
    <s v="Q6CV54NR7D"/>
    <n v="1522.6379999999999"/>
    <n v="9"/>
    <n v="0.1"/>
    <n v="169.18199999999999"/>
    <x v="40"/>
    <n v="1353.4559999999999"/>
    <n v="406.03679999999997"/>
    <x v="1"/>
  </r>
  <r>
    <s v="AMER"/>
    <s v="NAMER"/>
    <s v="Procter &amp; Gamble"/>
    <n v="1077"/>
    <s v="Consumer Products"/>
    <s v="Strategic"/>
    <s v="SaaS Connector Pack - Gold"/>
    <s v="3ZSP6JTTSY"/>
    <n v="419.9"/>
    <n v="5"/>
    <n v="0"/>
    <n v="197.35300000000001"/>
    <x v="16"/>
    <n v="222.546999999999"/>
    <n v="66.764099999999701"/>
    <x v="1"/>
  </r>
  <r>
    <s v="APJ"/>
    <s v="JAPN"/>
    <s v="Marathon Petroleum"/>
    <n v="1061"/>
    <s v="Energy"/>
    <s v="Strategic"/>
    <s v="OneView"/>
    <s v="HQM9TKY5SV"/>
    <n v="33.619999999999997"/>
    <n v="5"/>
    <n v="0.8"/>
    <n v="-90.774000000000001"/>
    <x v="4"/>
    <n v="124.39400000000001"/>
    <n v="37.318199999999997"/>
    <x v="1"/>
  </r>
  <r>
    <s v="APJ"/>
    <s v="APAC"/>
    <s v="Johnson &amp; Johnson"/>
    <n v="1055"/>
    <s v="Healthcare"/>
    <s v="SMB"/>
    <s v="ContactMatcher"/>
    <s v="GQYCRS7V47"/>
    <n v="16.14"/>
    <n v="3"/>
    <n v="0"/>
    <n v="7.9085999999999999"/>
    <x v="8"/>
    <n v="8.2314000000000007"/>
    <n v="2.4694199999999999"/>
    <x v="2"/>
  </r>
  <r>
    <s v="APJ"/>
    <s v="JAPN"/>
    <s v="Tyson Foods"/>
    <n v="1088"/>
    <s v="Consumer Products"/>
    <s v="SMB"/>
    <s v="ContactMatcher"/>
    <s v="KC349L2CKC"/>
    <n v="243.99199999999999"/>
    <n v="4"/>
    <n v="0.8"/>
    <n v="-426.98599999999999"/>
    <x v="31"/>
    <n v="670.97799999999995"/>
    <n v="201.29339999999999"/>
    <x v="1"/>
  </r>
  <r>
    <s v="APJ"/>
    <s v="JAPN"/>
    <s v="Mondelez International"/>
    <n v="1067"/>
    <s v="Consumer Products"/>
    <s v="SMB"/>
    <s v="ChatBot Plugin"/>
    <s v="9CKJU57BER"/>
    <n v="2.6880000000000002"/>
    <n v="2"/>
    <n v="0.2"/>
    <n v="1.008"/>
    <x v="41"/>
    <n v="1.68"/>
    <n v="0.504"/>
    <x v="0"/>
  </r>
  <r>
    <s v="AMER"/>
    <s v="NAMER"/>
    <s v="Goldman Sachs Group"/>
    <n v="1042"/>
    <s v="Finance"/>
    <s v="SMB"/>
    <s v="Support"/>
    <s v="8D6BA93PNB"/>
    <n v="11.96"/>
    <n v="2"/>
    <n v="0"/>
    <n v="5.8604000000000003"/>
    <x v="35"/>
    <n v="6.0995999999999997"/>
    <n v="1.8298799999999997"/>
    <x v="2"/>
  </r>
  <r>
    <s v="AMER"/>
    <s v="LATAM"/>
    <s v="Nissan Motor"/>
    <n v="1098"/>
    <s v="Transportation"/>
    <s v="Strategic"/>
    <s v="Marketing Suite - Gold"/>
    <s v="INGND5F9R2"/>
    <n v="563.4"/>
    <n v="4"/>
    <n v="0"/>
    <n v="67.608000000000004"/>
    <x v="0"/>
    <n v="495.79199999999997"/>
    <n v="148.73759999999999"/>
    <x v="2"/>
  </r>
  <r>
    <s v="AMER"/>
    <s v="NAMER"/>
    <s v="Kroger"/>
    <n v="1057"/>
    <s v="Retail"/>
    <s v="SMB"/>
    <s v="Data Smasher"/>
    <s v="BECFQUW6JL"/>
    <n v="1049.44"/>
    <n v="8"/>
    <n v="0"/>
    <n v="440.76479999999998"/>
    <x v="42"/>
    <n v="608.67520000000002"/>
    <n v="182.60256000000001"/>
    <x v="2"/>
  </r>
  <r>
    <s v="EMEA"/>
    <s v="EU-WEST"/>
    <s v="Morgan Stanley"/>
    <n v="1068"/>
    <s v="Finance"/>
    <s v="SMB"/>
    <s v="Site Analytics"/>
    <s v="LXO299KWXQ"/>
    <n v="173.94"/>
    <n v="6"/>
    <n v="0"/>
    <n v="50.442599999999999"/>
    <x v="14"/>
    <n v="123.4974"/>
    <n v="37.049219999999998"/>
    <x v="2"/>
  </r>
  <r>
    <s v="AMER"/>
    <s v="NAMER"/>
    <s v="Carrefour"/>
    <n v="1048"/>
    <s v="Retail"/>
    <s v="SMB"/>
    <s v="Site Analytics"/>
    <s v="6L2MFU22VJ"/>
    <n v="1007.944"/>
    <n v="7"/>
    <n v="0.2"/>
    <n v="75.595799999999997"/>
    <x v="9"/>
    <n v="932.348199999999"/>
    <n v="279.7044599999997"/>
    <x v="0"/>
  </r>
  <r>
    <s v="AMER"/>
    <s v="NAMER"/>
    <s v="Exxon Mobil"/>
    <n v="1034"/>
    <s v="Energy"/>
    <s v="SMB"/>
    <s v="Support"/>
    <s v="QU1Z6388HI"/>
    <n v="6.68"/>
    <n v="1"/>
    <n v="0"/>
    <n v="3.2063999999999999"/>
    <x v="32"/>
    <n v="3.4735999999999998"/>
    <n v="1.0420799999999999"/>
    <x v="2"/>
  </r>
  <r>
    <s v="AMER"/>
    <s v="NAMER"/>
    <s v="Banco Santander"/>
    <n v="1101"/>
    <s v="Finance"/>
    <s v="Strategic"/>
    <s v="Data Smasher"/>
    <s v="PDK3FS2A14"/>
    <n v="179.97"/>
    <n v="3"/>
    <n v="0"/>
    <n v="86.385599999999997"/>
    <x v="28"/>
    <n v="93.584400000000002"/>
    <n v="28.075320000000001"/>
    <x v="1"/>
  </r>
  <r>
    <s v="EMEA"/>
    <s v="EU-WEST"/>
    <s v="PepsiCo"/>
    <n v="1073"/>
    <s v="Consumer Products"/>
    <s v="SMB"/>
    <s v="ChatBot Plugin"/>
    <s v="X2O7FNUNZY"/>
    <n v="101.94"/>
    <n v="6"/>
    <n v="0"/>
    <n v="29.5626"/>
    <x v="10"/>
    <n v="72.377399999999994"/>
    <n v="21.713219999999996"/>
    <x v="1"/>
  </r>
  <r>
    <s v="EMEA"/>
    <s v="EU-WEST"/>
    <s v="Anthem"/>
    <n v="1029"/>
    <s v="Healthcare"/>
    <s v="SMB"/>
    <s v="FinanceHub"/>
    <s v="XJZVZ27CZN"/>
    <n v="9.9120000000000008"/>
    <n v="3"/>
    <n v="0.2"/>
    <n v="3.2214"/>
    <x v="34"/>
    <n v="6.6905999999999999"/>
    <n v="2.00718"/>
    <x v="2"/>
  </r>
  <r>
    <s v="AMER"/>
    <s v="NAMER"/>
    <s v="Carrefour"/>
    <n v="1048"/>
    <s v="Retail"/>
    <s v="Strategic"/>
    <s v="ChatBot Plugin"/>
    <s v="CKLOQ242JE"/>
    <n v="34.65"/>
    <n v="3"/>
    <n v="0"/>
    <n v="9.702"/>
    <x v="19"/>
    <n v="24.948"/>
    <n v="7.4843999999999999"/>
    <x v="0"/>
  </r>
  <r>
    <s v="EMEA"/>
    <s v="UKIR"/>
    <s v="Lukoil"/>
    <n v="1044"/>
    <s v="Energy"/>
    <s v="SMB"/>
    <s v="ContactMatcher"/>
    <s v="2TB2V85OAZ"/>
    <n v="33.567999999999998"/>
    <n v="2"/>
    <n v="0.2"/>
    <n v="11.748799999999999"/>
    <x v="1"/>
    <n v="21.819199999999999"/>
    <n v="6.5457599999999996"/>
    <x v="0"/>
  </r>
  <r>
    <s v="APJ"/>
    <s v="IND"/>
    <s v="Lukoil"/>
    <n v="1044"/>
    <s v="Energy"/>
    <s v="Strategic"/>
    <s v="ChatBot Plugin"/>
    <s v="LUHNP48444"/>
    <n v="125.93"/>
    <n v="7"/>
    <n v="0"/>
    <n v="35.260399999999997"/>
    <x v="33"/>
    <n v="90.669600000000003"/>
    <n v="27.200880000000002"/>
    <x v="0"/>
  </r>
  <r>
    <s v="AMER"/>
    <s v="LATAM"/>
    <s v="Gazprom"/>
    <n v="1027"/>
    <s v="Energy"/>
    <s v="Strategic"/>
    <s v="ContactMatcher"/>
    <s v="V10FMHRRRW"/>
    <n v="11.76"/>
    <n v="5"/>
    <n v="0.7"/>
    <n v="-7.84"/>
    <x v="4"/>
    <n v="19.600000000000001"/>
    <n v="5.88"/>
    <x v="7"/>
  </r>
  <r>
    <s v="EMEA"/>
    <s v="EU-WEST"/>
    <s v="Philip Morris International"/>
    <n v="1075"/>
    <s v="Consumer Products"/>
    <s v="SMB"/>
    <s v="ContactMatcher"/>
    <s v="Z5EPTNOE1Y"/>
    <n v="1.365"/>
    <n v="1"/>
    <n v="0.7"/>
    <n v="-0.91"/>
    <x v="3"/>
    <n v="2.2749999999999999"/>
    <n v="0.6825"/>
    <x v="1"/>
  </r>
  <r>
    <s v="APJ"/>
    <s v="APAC"/>
    <s v="Sony"/>
    <n v="1028"/>
    <s v="Tech"/>
    <s v="Strategic"/>
    <s v="SaaS Connector Pack"/>
    <s v="QDME38BYVR"/>
    <n v="60.72"/>
    <n v="3"/>
    <n v="0"/>
    <n v="23.680800000000001"/>
    <x v="20"/>
    <n v="37.039199999999902"/>
    <n v="11.11175999999997"/>
    <x v="3"/>
  </r>
  <r>
    <s v="EMEA"/>
    <s v="EU-EAST"/>
    <s v="Carrefour"/>
    <n v="1048"/>
    <s v="Retail"/>
    <s v="SMB"/>
    <s v="Marketing Suite - Gold"/>
    <s v="562OHRB242"/>
    <n v="146.352"/>
    <n v="3"/>
    <n v="0.2"/>
    <n v="-32.929200000000002"/>
    <x v="27"/>
    <n v="179.28120000000001"/>
    <n v="53.78436"/>
    <x v="0"/>
  </r>
  <r>
    <s v="AMER"/>
    <s v="NAMER"/>
    <s v="Philip Morris International"/>
    <n v="1075"/>
    <s v="Consumer Products"/>
    <s v="SMB"/>
    <s v="Storage"/>
    <s v="PF4DZ2UY07"/>
    <n v="5.94"/>
    <n v="3"/>
    <n v="0"/>
    <n v="0"/>
    <x v="35"/>
    <n v="5.94"/>
    <n v="1.782"/>
    <x v="1"/>
  </r>
  <r>
    <s v="APJ"/>
    <s v="APAC"/>
    <s v="Carrefour"/>
    <n v="1048"/>
    <s v="Retail"/>
    <s v="Strategic"/>
    <s v="Marketing Suite - Gold"/>
    <s v="9FZLA0B0AI"/>
    <n v="89.82"/>
    <n v="6"/>
    <n v="0"/>
    <n v="25.1496"/>
    <x v="29"/>
    <n v="64.670400000000001"/>
    <n v="19.401119999999999"/>
    <x v="0"/>
  </r>
  <r>
    <s v="AMER"/>
    <s v="NAMER"/>
    <s v="China National Petroleum"/>
    <n v="1023"/>
    <s v="Energy"/>
    <s v="Strategic"/>
    <s v="ContactMatcher"/>
    <s v="M9H61ZT01L"/>
    <n v="19.295999999999999"/>
    <n v="3"/>
    <n v="0.2"/>
    <n v="6.03"/>
    <x v="32"/>
    <n v="13.265999999999901"/>
    <n v="3.9797999999999698"/>
    <x v="7"/>
  </r>
  <r>
    <s v="EMEA"/>
    <s v="UKIR"/>
    <s v="Cisco Systems"/>
    <n v="1019"/>
    <s v="Tech"/>
    <s v="SMB"/>
    <s v="FinanceHub"/>
    <s v="BSNKKHVUHT"/>
    <n v="191.96"/>
    <n v="2"/>
    <n v="0"/>
    <n v="51.8292"/>
    <x v="19"/>
    <n v="140.13079999999999"/>
    <n v="42.039239999999999"/>
    <x v="1"/>
  </r>
  <r>
    <s v="AMER"/>
    <s v="NAMER"/>
    <s v="Boeing"/>
    <n v="1014"/>
    <s v="Manufacturing"/>
    <s v="SMB"/>
    <s v="Marketing Suite"/>
    <s v="LVIGNMED9V"/>
    <n v="239.666"/>
    <n v="2"/>
    <n v="0.15"/>
    <n v="14.098000000000001"/>
    <x v="1"/>
    <n v="225.56799999999899"/>
    <n v="67.670399999999688"/>
    <x v="2"/>
  </r>
  <r>
    <s v="EMEA"/>
    <s v="EU-WEST"/>
    <s v="BMW"/>
    <n v="1039"/>
    <s v="Manufacturing"/>
    <s v="Strategic"/>
    <s v="Support"/>
    <s v="6PAPN0U1ZF"/>
    <n v="32.4"/>
    <n v="5"/>
    <n v="0"/>
    <n v="15.552"/>
    <x v="44"/>
    <n v="16.847999999999999"/>
    <n v="5.0543999999999993"/>
    <x v="2"/>
  </r>
  <r>
    <s v="AMER"/>
    <s v="NAMER"/>
    <s v="Bosch"/>
    <n v="1076"/>
    <s v="Tech"/>
    <s v="Strategic"/>
    <s v="SaaS Connector Pack"/>
    <s v="GL3S6NWT5J"/>
    <n v="41.88"/>
    <n v="6"/>
    <n v="0"/>
    <n v="12.145200000000001"/>
    <x v="30"/>
    <n v="29.7348"/>
    <n v="8.9204399999999993"/>
    <x v="2"/>
  </r>
  <r>
    <s v="APJ"/>
    <s v="JAPN"/>
    <s v="PepsiCo"/>
    <n v="1073"/>
    <s v="Consumer Products"/>
    <s v="SMB"/>
    <s v="ContactMatcher"/>
    <s v="BNDNLYOQ2Z"/>
    <n v="102.438"/>
    <n v="1"/>
    <n v="0.3"/>
    <n v="-13.1706"/>
    <x v="26"/>
    <n v="115.6086"/>
    <n v="34.682579999999994"/>
    <x v="1"/>
  </r>
  <r>
    <s v="EMEA"/>
    <s v="UKIR"/>
    <s v="Johnson &amp; Johnson"/>
    <n v="1055"/>
    <s v="Healthcare"/>
    <s v="SMB"/>
    <s v="Big Ol Database"/>
    <s v="IWVABNLFJB"/>
    <n v="6999.96"/>
    <n v="4"/>
    <n v="0"/>
    <n v="2239.9872"/>
    <x v="20"/>
    <n v="4759.9727999999996"/>
    <n v="1427.9918399999999"/>
    <x v="2"/>
  </r>
  <r>
    <s v="AMER"/>
    <s v="NAMER"/>
    <s v="Aviva"/>
    <n v="1006"/>
    <s v="Finance"/>
    <s v="SMB"/>
    <s v="Support"/>
    <s v="6CES2MJWFY"/>
    <n v="12.96"/>
    <n v="2"/>
    <n v="0"/>
    <n v="6.2207999999999997"/>
    <x v="8"/>
    <n v="6.7392000000000003"/>
    <n v="2.02176"/>
    <x v="2"/>
  </r>
  <r>
    <s v="EMEA"/>
    <s v="UKIR"/>
    <s v="Amazon"/>
    <n v="1004"/>
    <s v="Tech"/>
    <s v="SMB"/>
    <s v="Site Analytics"/>
    <s v="YX60C3ZV4H"/>
    <n v="279.86"/>
    <n v="14"/>
    <n v="0"/>
    <n v="134.33279999999999"/>
    <x v="11"/>
    <n v="145.52719999999999"/>
    <n v="43.658159999999995"/>
    <x v="2"/>
  </r>
  <r>
    <s v="EMEA"/>
    <s v="NOR"/>
    <s v="Ford Motor"/>
    <n v="1009"/>
    <s v="Manufacturing"/>
    <s v="Enterprise"/>
    <s v="ContactMatcher"/>
    <s v="F7JXOCVIRN"/>
    <n v="7.38"/>
    <n v="5"/>
    <n v="0.7"/>
    <n v="-5.4119999999999999"/>
    <x v="2"/>
    <n v="12.792"/>
    <n v="3.8375999999999997"/>
    <x v="1"/>
  </r>
  <r>
    <s v="AMER"/>
    <s v="NAMER"/>
    <s v="AmerisourceBergen"/>
    <n v="1007"/>
    <s v="Healthcare"/>
    <s v="SMB"/>
    <s v="FinanceHub"/>
    <s v="QDMQEFU41T"/>
    <n v="698.35199999999998"/>
    <n v="3"/>
    <n v="0.2"/>
    <n v="52.376399999999997"/>
    <x v="5"/>
    <n v="645.97559999999999"/>
    <n v="193.79267999999999"/>
    <x v="0"/>
  </r>
  <r>
    <s v="EMEA"/>
    <s v="EU-WEST"/>
    <s v="Trafigura Group"/>
    <n v="1100"/>
    <s v="Finance"/>
    <s v="Enterprise"/>
    <s v="OneView"/>
    <s v="1OGBTOBUF7"/>
    <n v="54.48"/>
    <n v="1"/>
    <n v="0"/>
    <n v="15.2544"/>
    <x v="35"/>
    <n v="39.2256"/>
    <n v="11.76768"/>
    <x v="1"/>
  </r>
  <r>
    <s v="AMER"/>
    <s v="NAMER"/>
    <s v="Tesco"/>
    <n v="1059"/>
    <s v="Retail"/>
    <s v="SMB"/>
    <s v="Data Smasher"/>
    <s v="M84HC7L35L"/>
    <n v="199.99"/>
    <n v="1"/>
    <n v="0"/>
    <n v="85.995699999999999"/>
    <x v="32"/>
    <n v="113.9943"/>
    <n v="34.19829"/>
    <x v="7"/>
  </r>
  <r>
    <s v="EMEA"/>
    <s v="NOR"/>
    <s v="Mitsubishi"/>
    <n v="1050"/>
    <s v="Manufacturing"/>
    <s v="SMB"/>
    <s v="ContactMatcher"/>
    <s v="I6OH3D2Z1Z"/>
    <n v="68.540999999999997"/>
    <n v="11"/>
    <n v="0.7"/>
    <n v="-52.548099999999998"/>
    <x v="24"/>
    <n v="121.0891"/>
    <n v="36.326729999999998"/>
    <x v="2"/>
  </r>
  <r>
    <s v="EMEA"/>
    <s v="UKIR"/>
    <s v="Tyson Foods"/>
    <n v="1088"/>
    <s v="Consumer Products"/>
    <s v="SMB"/>
    <s v="ChatBot Plugin"/>
    <s v="9BARTZU8WO"/>
    <n v="6.99"/>
    <n v="3"/>
    <n v="0"/>
    <n v="2.0270999999999999"/>
    <x v="23"/>
    <n v="4.9629000000000003"/>
    <n v="1.4888700000000001"/>
    <x v="1"/>
  </r>
  <r>
    <s v="AMER"/>
    <s v="LATAM"/>
    <s v="Airbus"/>
    <n v="1030"/>
    <s v="Manufacturing"/>
    <s v="Strategic"/>
    <s v="ContactMatcher"/>
    <s v="BMQFOPNH2H"/>
    <n v="1421.664"/>
    <n v="8"/>
    <n v="0.4"/>
    <n v="-734.52639999999997"/>
    <x v="18"/>
    <n v="2156.1904"/>
    <n v="646.85712000000001"/>
    <x v="2"/>
  </r>
  <r>
    <s v="APJ"/>
    <s v="IND"/>
    <s v="Morgan Stanley"/>
    <n v="1068"/>
    <s v="Finance"/>
    <s v="SMB"/>
    <s v="ContactMatcher"/>
    <s v="NK5WSDT3PZ"/>
    <n v="125.88"/>
    <n v="6"/>
    <n v="0"/>
    <n v="60.422400000000003"/>
    <x v="43"/>
    <n v="65.4575999999999"/>
    <n v="19.637279999999969"/>
    <x v="2"/>
  </r>
  <r>
    <s v="EMEA"/>
    <s v="EU-WEST"/>
    <s v="ConocoPhillips"/>
    <n v="1024"/>
    <s v="Energy"/>
    <s v="SMB"/>
    <s v="Site Analytics"/>
    <s v="ENFMXU7SGP"/>
    <n v="438.36799999999999"/>
    <n v="4"/>
    <n v="0.2"/>
    <n v="38.357199999999999"/>
    <x v="37"/>
    <n v="400.01080000000002"/>
    <n v="120.00324000000001"/>
    <x v="2"/>
  </r>
  <r>
    <s v="EMEA"/>
    <s v="EU-WEST"/>
    <s v="Caterpillar"/>
    <n v="1016"/>
    <s v="Manufacturing"/>
    <s v="Enterprise"/>
    <s v="ContactMatcher"/>
    <s v="O5N96H1ZGR"/>
    <n v="564.19500000000005"/>
    <n v="3"/>
    <n v="0.5"/>
    <n v="-304.6653"/>
    <x v="5"/>
    <n v="868.86030000000005"/>
    <n v="260.65809000000002"/>
    <x v="1"/>
  </r>
  <r>
    <s v="APJ"/>
    <s v="JAPN"/>
    <s v="Enel"/>
    <n v="1013"/>
    <s v="Energy"/>
    <s v="Strategic"/>
    <s v="ContactMatcher"/>
    <s v="4J33W04L6F"/>
    <n v="42.616"/>
    <n v="7"/>
    <n v="0.8"/>
    <n v="-68.185599999999994"/>
    <x v="15"/>
    <n v="110.80159999999999"/>
    <n v="33.240479999999998"/>
    <x v="0"/>
  </r>
  <r>
    <s v="AMER"/>
    <s v="LATAM"/>
    <s v="Walt Disney"/>
    <n v="1097"/>
    <s v="Communications"/>
    <s v="Enterprise"/>
    <s v="Site Analytics"/>
    <s v="AQFWEMH3IM"/>
    <n v="333.57600000000002"/>
    <n v="3"/>
    <n v="0.2"/>
    <n v="25.0182"/>
    <x v="31"/>
    <n v="308.55779999999999"/>
    <n v="92.567339999999987"/>
    <x v="3"/>
  </r>
  <r>
    <s v="APJ"/>
    <s v="APAC"/>
    <s v="Trafigura Group"/>
    <n v="1100"/>
    <s v="Finance"/>
    <s v="SMB"/>
    <s v="ChatBot Plugin"/>
    <s v="NVAYXZ2NB5"/>
    <n v="39.659999999999997"/>
    <n v="2"/>
    <n v="0"/>
    <n v="11.898"/>
    <x v="37"/>
    <n v="27.761999999999901"/>
    <n v="8.3285999999999696"/>
    <x v="1"/>
  </r>
  <r>
    <s v="EMEA"/>
    <s v="EU-WEST"/>
    <s v="HSBC Holdings"/>
    <n v="1070"/>
    <s v="Finance"/>
    <s v="SMB"/>
    <s v="ContactMatcher"/>
    <s v="KOTJFXSILW"/>
    <n v="356.85"/>
    <n v="5"/>
    <n v="0"/>
    <n v="60.664499999999997"/>
    <x v="13"/>
    <n v="296.18549999999999"/>
    <n v="88.855649999999997"/>
    <x v="0"/>
  </r>
  <r>
    <s v="APJ"/>
    <s v="JAPN"/>
    <s v="American Express"/>
    <n v="1005"/>
    <s v="Finance"/>
    <s v="SMB"/>
    <s v="Support"/>
    <s v="Y8TULY7XSD"/>
    <n v="219.84"/>
    <n v="5"/>
    <n v="0.2"/>
    <n v="79.691999999999993"/>
    <x v="16"/>
    <n v="140.148"/>
    <n v="42.044399999999996"/>
    <x v="1"/>
  </r>
  <r>
    <s v="AMER"/>
    <s v="LATAM"/>
    <s v="CVS Health"/>
    <n v="1026"/>
    <s v="Retail"/>
    <s v="SMB"/>
    <s v="SaaS Connector Pack"/>
    <s v="02TV2WI461"/>
    <n v="42.85"/>
    <n v="5"/>
    <n v="0"/>
    <n v="15.426"/>
    <x v="24"/>
    <n v="27.423999999999999"/>
    <n v="8.2271999999999998"/>
    <x v="2"/>
  </r>
  <r>
    <s v="EMEA"/>
    <s v="NOR"/>
    <s v="Sprint Nextel"/>
    <n v="1081"/>
    <s v="Communications"/>
    <s v="Enterprise"/>
    <s v="ContactMatcher"/>
    <s v="C17JDTTEML"/>
    <n v="29.84"/>
    <n v="2"/>
    <n v="0"/>
    <n v="13.428000000000001"/>
    <x v="24"/>
    <n v="16.411999999999999"/>
    <n v="4.9235999999999995"/>
    <x v="1"/>
  </r>
  <r>
    <s v="AMER"/>
    <s v="NAMER"/>
    <s v="BNP Paribas"/>
    <n v="1065"/>
    <s v="Finance"/>
    <s v="Strategic"/>
    <s v="ContactMatcher"/>
    <s v="85P9FDHEF6"/>
    <n v="49.567999999999998"/>
    <n v="2"/>
    <n v="0.2"/>
    <n v="17.348800000000001"/>
    <x v="9"/>
    <n v="32.219200000000001"/>
    <n v="9.6657600000000006"/>
    <x v="3"/>
  </r>
  <r>
    <s v="AMER"/>
    <s v="NAMER"/>
    <s v="HonHai Precision Industry"/>
    <n v="1033"/>
    <s v="Tech"/>
    <s v="Strategic"/>
    <s v="ChatBot Plugin"/>
    <s v="MMSDZ1JKGE"/>
    <n v="265.86"/>
    <n v="7"/>
    <n v="0"/>
    <n v="79.757999999999996"/>
    <x v="11"/>
    <n v="186.102"/>
    <n v="55.830599999999997"/>
    <x v="1"/>
  </r>
  <r>
    <s v="EMEA"/>
    <s v="EU-WEST"/>
    <s v="Johnson &amp; Johnson"/>
    <n v="1055"/>
    <s v="Healthcare"/>
    <s v="Enterprise"/>
    <s v="SaaS Connector Pack"/>
    <s v="DMHA81XFV8"/>
    <n v="67.959999999999994"/>
    <n v="4"/>
    <n v="0"/>
    <n v="12.232799999999999"/>
    <x v="11"/>
    <n v="55.727199999999897"/>
    <n v="16.718159999999969"/>
    <x v="2"/>
  </r>
  <r>
    <s v="APJ"/>
    <s v="IND"/>
    <s v="Sysco"/>
    <n v="1084"/>
    <s v="Consumer Products"/>
    <s v="SMB"/>
    <s v="ChatBot Plugin"/>
    <s v="R0MVG1O42C"/>
    <n v="10.92"/>
    <n v="6"/>
    <n v="0"/>
    <n v="4.9139999999999997"/>
    <x v="6"/>
    <n v="6.0060000000000002"/>
    <n v="1.8018000000000001"/>
    <x v="0"/>
  </r>
  <r>
    <s v="AMER"/>
    <s v="LATAM"/>
    <s v="BMW"/>
    <n v="1039"/>
    <s v="Manufacturing"/>
    <s v="Enterprise"/>
    <s v="SaaS Connector Pack"/>
    <s v="77RJTWC6RF"/>
    <n v="46.872"/>
    <n v="7"/>
    <n v="0.2"/>
    <n v="3.5154000000000001"/>
    <x v="18"/>
    <n v="43.3566"/>
    <n v="13.00698"/>
    <x v="2"/>
  </r>
  <r>
    <s v="EMEA"/>
    <s v="MEA"/>
    <s v="Aviva"/>
    <n v="1006"/>
    <s v="Finance"/>
    <s v="SMB"/>
    <s v="Marketing Suite - Gold"/>
    <s v="SIV1O3H2BA"/>
    <n v="10.9"/>
    <n v="1"/>
    <n v="0"/>
    <n v="2.8340000000000001"/>
    <x v="15"/>
    <n v="8.0660000000000007"/>
    <n v="2.4198"/>
    <x v="2"/>
  </r>
  <r>
    <s v="EMEA"/>
    <s v="EU"/>
    <s v="Apple"/>
    <n v="1008"/>
    <s v="Tech"/>
    <s v="Enterprise"/>
    <s v="ContactMatcher"/>
    <s v="QWTH4MDO6N"/>
    <n v="3.6"/>
    <n v="2"/>
    <n v="0"/>
    <n v="1.728"/>
    <x v="44"/>
    <n v="1.8720000000000001"/>
    <n v="0.56159999999999999"/>
    <x v="2"/>
  </r>
  <r>
    <s v="AMER"/>
    <s v="NAMER"/>
    <s v="Alphabet"/>
    <n v="1053"/>
    <s v="Tech"/>
    <s v="Enterprise"/>
    <s v="SaaS Connector Pack"/>
    <s v="MVTX7ILO7F"/>
    <n v="20.04"/>
    <n v="6"/>
    <n v="0"/>
    <n v="8.8176000000000005"/>
    <x v="7"/>
    <n v="11.222399999999899"/>
    <n v="3.3667199999999697"/>
    <x v="5"/>
  </r>
  <r>
    <s v="APJ"/>
    <s v="ANZ"/>
    <s v="PepsiCo"/>
    <n v="1073"/>
    <s v="Consumer Products"/>
    <s v="SMB"/>
    <s v="Marketing Suite - Gold"/>
    <s v="3BYV999J8W"/>
    <n v="180.01599999999999"/>
    <n v="1"/>
    <n v="0.2"/>
    <n v="-15.7514"/>
    <x v="14"/>
    <n v="195.76739999999899"/>
    <n v="58.73021999999969"/>
    <x v="1"/>
  </r>
  <r>
    <s v="AMER"/>
    <s v="NAMER"/>
    <s v="Philip Morris International"/>
    <n v="1075"/>
    <s v="Consumer Products"/>
    <s v="SMB"/>
    <s v="Marketing Suite - Gold"/>
    <s v="UBPJALYJ4U"/>
    <n v="1117.92"/>
    <n v="4"/>
    <n v="0"/>
    <n v="55.896000000000001"/>
    <x v="33"/>
    <n v="1062.0239999999999"/>
    <n v="318.60719999999998"/>
    <x v="1"/>
  </r>
  <r>
    <s v="AMER"/>
    <s v="NAMER"/>
    <s v="Lukoil"/>
    <n v="1044"/>
    <s v="Energy"/>
    <s v="Strategic"/>
    <s v="Data Smasher"/>
    <s v="PSHFJTD0ZJ"/>
    <n v="111.96"/>
    <n v="4"/>
    <n v="0"/>
    <n v="21.272400000000001"/>
    <x v="42"/>
    <n v="90.687599999999904"/>
    <n v="27.206279999999971"/>
    <x v="0"/>
  </r>
  <r>
    <s v="APJ"/>
    <s v="JAPN"/>
    <s v="Sony"/>
    <n v="1028"/>
    <s v="Tech"/>
    <s v="Strategic"/>
    <s v="ChatBot Plugin"/>
    <s v="AWXLXYJT55"/>
    <n v="12.16"/>
    <n v="5"/>
    <n v="0.2"/>
    <n v="2.1280000000000001"/>
    <x v="22"/>
    <n v="10.032"/>
    <n v="3.0095999999999998"/>
    <x v="3"/>
  </r>
  <r>
    <s v="EMEA"/>
    <s v="EU"/>
    <s v="Target"/>
    <n v="1085"/>
    <s v="Retail"/>
    <s v="Strategic"/>
    <s v="ContactMatcher"/>
    <s v="OJYZR3MNBR"/>
    <n v="17.52"/>
    <n v="4"/>
    <n v="0"/>
    <n v="8.4095999999999993"/>
    <x v="43"/>
    <n v="9.1104000000000003"/>
    <n v="2.73312"/>
    <x v="8"/>
  </r>
  <r>
    <s v="EMEA"/>
    <s v="EU-EAST"/>
    <s v="Glencore"/>
    <n v="1083"/>
    <s v="Misc"/>
    <s v="Enterprise"/>
    <s v="ContactMatcher"/>
    <s v="ZKL00PWHHS"/>
    <n v="477.51"/>
    <n v="11"/>
    <n v="0"/>
    <n v="219.65459999999999"/>
    <x v="43"/>
    <n v="257.85539999999997"/>
    <n v="77.356619999999992"/>
    <x v="1"/>
  </r>
  <r>
    <s v="APJ"/>
    <s v="APAC"/>
    <s v="BNP Paribas"/>
    <n v="1065"/>
    <s v="Finance"/>
    <s v="SMB"/>
    <s v="Support"/>
    <s v="UA7RCBCEUR"/>
    <n v="164.88"/>
    <n v="3"/>
    <n v="0"/>
    <n v="80.791200000000003"/>
    <x v="13"/>
    <n v="84.088799999999907"/>
    <n v="25.226639999999971"/>
    <x v="3"/>
  </r>
  <r>
    <s v="EMEA"/>
    <s v="EU"/>
    <s v="Safeway"/>
    <n v="1079"/>
    <s v="Retail"/>
    <s v="Enterprise"/>
    <s v="Data Smasher"/>
    <s v="WWHLVQGBH6"/>
    <n v="47.97"/>
    <n v="3"/>
    <n v="0"/>
    <n v="14.870699999999999"/>
    <x v="28"/>
    <n v="33.099299999999999"/>
    <n v="9.9297899999999988"/>
    <x v="5"/>
  </r>
  <r>
    <s v="EMEA"/>
    <s v="UKIR"/>
    <s v="Prudential Financial"/>
    <n v="1078"/>
    <s v="Finance"/>
    <s v="SMB"/>
    <s v="ContactMatcher"/>
    <s v="CFKPAB0FJ0"/>
    <n v="415.17599999999999"/>
    <n v="3"/>
    <n v="0.2"/>
    <n v="134.93219999999999"/>
    <x v="5"/>
    <n v="280.243799999999"/>
    <n v="84.073139999999697"/>
    <x v="2"/>
  </r>
  <r>
    <s v="AMER"/>
    <s v="NAMER"/>
    <s v="Pemex"/>
    <n v="1058"/>
    <s v="Energy"/>
    <s v="SMB"/>
    <s v="Support"/>
    <s v="ENONGWQQB1"/>
    <n v="16.34"/>
    <n v="2"/>
    <n v="0"/>
    <n v="7.6798000000000002"/>
    <x v="10"/>
    <n v="8.6601999999999997"/>
    <n v="2.5980599999999998"/>
    <x v="2"/>
  </r>
  <r>
    <s v="EMEA"/>
    <s v="NOR"/>
    <s v="Home Depot"/>
    <n v="1047"/>
    <s v="Retail"/>
    <s v="SMB"/>
    <s v="SaaS Connector Pack"/>
    <s v="HXG70H0ASB"/>
    <n v="163.136"/>
    <n v="4"/>
    <n v="0.2"/>
    <n v="20.391999999999999"/>
    <x v="33"/>
    <n v="142.744"/>
    <n v="42.8232"/>
    <x v="1"/>
  </r>
  <r>
    <s v="AMER"/>
    <s v="NAMER"/>
    <s v="BNP Paribas"/>
    <n v="1065"/>
    <s v="Finance"/>
    <s v="SMB"/>
    <s v="Site Analytics"/>
    <s v="N9VD3K4KT4"/>
    <n v="217.584"/>
    <n v="2"/>
    <n v="0.2"/>
    <n v="19.038599999999999"/>
    <x v="40"/>
    <n v="198.5454"/>
    <n v="59.56362"/>
    <x v="3"/>
  </r>
  <r>
    <s v="EMEA"/>
    <s v="EU-WEST"/>
    <s v="Fannie Mae"/>
    <n v="1035"/>
    <s v="Finance"/>
    <s v="Strategic"/>
    <s v="Site Analytics"/>
    <s v="WQTD4OL45N"/>
    <n v="519.67999999999995"/>
    <n v="7"/>
    <n v="0.2"/>
    <n v="58.463999999999999"/>
    <x v="21"/>
    <n v="461.21599999999899"/>
    <n v="138.36479999999969"/>
    <x v="3"/>
  </r>
  <r>
    <s v="APJ"/>
    <s v="APAC"/>
    <s v="Cisco Systems"/>
    <n v="1019"/>
    <s v="Tech"/>
    <s v="Enterprise"/>
    <s v="FinanceHub"/>
    <s v="IPEZ1NGMWG"/>
    <n v="7.83"/>
    <n v="3"/>
    <n v="0"/>
    <n v="3.6017999999999999"/>
    <x v="41"/>
    <n v="4.2282000000000002"/>
    <n v="1.2684599999999999"/>
    <x v="1"/>
  </r>
  <r>
    <s v="APJ"/>
    <s v="ANZ"/>
    <s v="Trafigura Group"/>
    <n v="1100"/>
    <s v="Finance"/>
    <s v="SMB"/>
    <s v="FinanceHub"/>
    <s v="8BAXWGPQY5"/>
    <n v="883.84"/>
    <n v="4"/>
    <n v="0.2"/>
    <n v="99.432000000000002"/>
    <x v="6"/>
    <n v="784.40800000000002"/>
    <n v="235.32239999999999"/>
    <x v="1"/>
  </r>
  <r>
    <s v="AMER"/>
    <s v="NAMER"/>
    <s v="Engie"/>
    <n v="1062"/>
    <s v="Energy"/>
    <s v="Strategic"/>
    <s v="ContactMatcher"/>
    <s v="VN765NXGL8"/>
    <n v="273.92"/>
    <n v="8"/>
    <n v="0.2"/>
    <n v="99.296000000000006"/>
    <x v="5"/>
    <n v="174.624"/>
    <n v="52.3872"/>
    <x v="2"/>
  </r>
  <r>
    <s v="AMER"/>
    <s v="LATAM"/>
    <s v="Pemex"/>
    <n v="1058"/>
    <s v="Energy"/>
    <s v="SMB"/>
    <s v="ChatBot Plugin"/>
    <s v="31JHJAFP8F"/>
    <n v="9.9120000000000008"/>
    <n v="3"/>
    <n v="0.2"/>
    <n v="1.2390000000000001"/>
    <x v="43"/>
    <n v="8.673"/>
    <n v="2.6019000000000001"/>
    <x v="2"/>
  </r>
  <r>
    <s v="APJ"/>
    <s v="ANZ"/>
    <s v="American Express"/>
    <n v="1005"/>
    <s v="Finance"/>
    <s v="SMB"/>
    <s v="SaaS Connector Pack"/>
    <s v="R12SKHJH2Z"/>
    <n v="266.35199999999998"/>
    <n v="6"/>
    <n v="0.6"/>
    <n v="-292.98719999999997"/>
    <x v="22"/>
    <n v="559.33919999999898"/>
    <n v="167.80175999999969"/>
    <x v="1"/>
  </r>
  <r>
    <s v="EMEA"/>
    <s v="MEA"/>
    <s v="Comcast"/>
    <n v="1022"/>
    <s v="Communications"/>
    <s v="Enterprise"/>
    <s v="Storage"/>
    <s v="PFH3DJ4AIV"/>
    <n v="30"/>
    <n v="6"/>
    <n v="0"/>
    <n v="14.4"/>
    <x v="25"/>
    <n v="15.6"/>
    <n v="4.68"/>
    <x v="1"/>
  </r>
  <r>
    <s v="EMEA"/>
    <s v="NOR"/>
    <s v="Costco Wholesale"/>
    <n v="1025"/>
    <s v="Retail"/>
    <s v="SMB"/>
    <s v="OneView"/>
    <s v="MYBUUZ7HFL"/>
    <n v="34.944000000000003"/>
    <n v="3"/>
    <n v="0.2"/>
    <n v="3.0575999999999999"/>
    <x v="5"/>
    <n v="31.886399999999998"/>
    <n v="9.5659199999999984"/>
    <x v="3"/>
  </r>
  <r>
    <s v="AMER"/>
    <s v="NAMER"/>
    <s v="McKesson"/>
    <n v="1063"/>
    <s v="Consumer Products"/>
    <s v="Strategic"/>
    <s v="Data Smasher"/>
    <s v="HO7FWWYN4E"/>
    <n v="149.94999999999999"/>
    <n v="5"/>
    <n v="0"/>
    <n v="31.4895"/>
    <x v="15"/>
    <n v="118.4605"/>
    <n v="35.538149999999995"/>
    <x v="5"/>
  </r>
  <r>
    <s v="EMEA"/>
    <s v="EU-EAST"/>
    <s v="Allianz"/>
    <n v="1080"/>
    <s v="Finance"/>
    <s v="SMB"/>
    <s v="Storage"/>
    <s v="4TFW90B7MP"/>
    <n v="14.82"/>
    <n v="6"/>
    <n v="0"/>
    <n v="6.9653999999999998"/>
    <x v="15"/>
    <n v="7.8545999999999996"/>
    <n v="2.3563799999999997"/>
    <x v="1"/>
  </r>
  <r>
    <s v="AMER"/>
    <s v="NAMER"/>
    <s v="Morgan Stanley"/>
    <n v="1068"/>
    <s v="Finance"/>
    <s v="SMB"/>
    <s v="Storage"/>
    <s v="5EMHNX42KZ"/>
    <n v="10.47"/>
    <n v="3"/>
    <n v="0"/>
    <n v="4.8162000000000003"/>
    <x v="21"/>
    <n v="5.6538000000000004"/>
    <n v="1.69614"/>
    <x v="2"/>
  </r>
  <r>
    <s v="APJ"/>
    <s v="IND"/>
    <s v="Fannie Mae"/>
    <n v="1035"/>
    <s v="Finance"/>
    <s v="Strategic"/>
    <s v="Support"/>
    <s v="NJUO6ZO42S"/>
    <n v="177.2"/>
    <n v="5"/>
    <n v="0"/>
    <n v="83.284000000000006"/>
    <x v="43"/>
    <n v="93.915999999999897"/>
    <n v="28.174799999999969"/>
    <x v="3"/>
  </r>
  <r>
    <s v="EMEA"/>
    <s v="EU-WEST"/>
    <s v="Samsung Electronics"/>
    <n v="1015"/>
    <s v="Tech"/>
    <s v="Strategic"/>
    <s v="SaaS Connector Pack"/>
    <s v="Q0KHIJSJ1V"/>
    <n v="50.496000000000002"/>
    <n v="6"/>
    <n v="0.2"/>
    <n v="8.2056000000000004"/>
    <x v="0"/>
    <n v="42.290399999999998"/>
    <n v="12.687119999999998"/>
    <x v="1"/>
  </r>
  <r>
    <s v="EMEA"/>
    <s v="MEA"/>
    <s v="Aviva"/>
    <n v="1006"/>
    <s v="Finance"/>
    <s v="Strategic"/>
    <s v="ContactMatcher"/>
    <s v="XSBRYA93WM"/>
    <n v="6.1289999999999996"/>
    <n v="3"/>
    <n v="0.7"/>
    <n v="-4.4946000000000002"/>
    <x v="40"/>
    <n v="10.6236"/>
    <n v="3.1870799999999999"/>
    <x v="2"/>
  </r>
  <r>
    <s v="EMEA"/>
    <s v="EU-EAST"/>
    <s v="Tyson Foods"/>
    <n v="1088"/>
    <s v="Consumer Products"/>
    <s v="Strategic"/>
    <s v="Support"/>
    <s v="SQ2C8BVGY7"/>
    <n v="177.536"/>
    <n v="4"/>
    <n v="0.2"/>
    <n v="62.137599999999999"/>
    <x v="39"/>
    <n v="115.3984"/>
    <n v="34.619519999999994"/>
    <x v="1"/>
  </r>
  <r>
    <s v="EMEA"/>
    <s v="EU-WEST"/>
    <s v="Carrefour"/>
    <n v="1048"/>
    <s v="Retail"/>
    <s v="Enterprise"/>
    <s v="FinanceHub"/>
    <s v="AVTGDZ5OWT"/>
    <n v="11.696"/>
    <n v="2"/>
    <n v="0.2"/>
    <n v="3.9474"/>
    <x v="14"/>
    <n v="7.7485999999999997"/>
    <n v="2.3245799999999996"/>
    <x v="0"/>
  </r>
  <r>
    <s v="AMER"/>
    <s v="NAMER"/>
    <s v="Anthem"/>
    <n v="1029"/>
    <s v="Healthcare"/>
    <s v="SMB"/>
    <s v="OneView"/>
    <s v="SSVXC2YXWC"/>
    <n v="113.76"/>
    <n v="3"/>
    <n v="0"/>
    <n v="44.366399999999999"/>
    <x v="25"/>
    <n v="69.393600000000006"/>
    <n v="20.818080000000002"/>
    <x v="2"/>
  </r>
  <r>
    <s v="APJ"/>
    <s v="ANZ"/>
    <s v="HSBC Holdings"/>
    <n v="1070"/>
    <s v="Finance"/>
    <s v="SMB"/>
    <s v="Marketing Suite - Gold"/>
    <s v="91QE36U67B"/>
    <n v="102.624"/>
    <n v="3"/>
    <n v="0.2"/>
    <n v="7.6967999999999996"/>
    <x v="8"/>
    <n v="94.927199999999999"/>
    <n v="28.478159999999999"/>
    <x v="0"/>
  </r>
  <r>
    <s v="AMER"/>
    <s v="NAMER"/>
    <s v="Pfizer"/>
    <n v="1074"/>
    <s v="Healthcare"/>
    <s v="SMB"/>
    <s v="FinanceHub"/>
    <s v="AZKBJA17S1"/>
    <n v="122.136"/>
    <n v="3"/>
    <n v="0.2"/>
    <n v="-13.7403"/>
    <x v="10"/>
    <n v="135.87629999999999"/>
    <n v="40.762889999999992"/>
    <x v="5"/>
  </r>
  <r>
    <s v="EMEA"/>
    <s v="EU-EAST"/>
    <s v="AT&amp;T"/>
    <n v="1010"/>
    <s v="Communications"/>
    <s v="Strategic"/>
    <s v="Support"/>
    <s v="9MCOPUHVQ5"/>
    <n v="35.880000000000003"/>
    <n v="6"/>
    <n v="0"/>
    <n v="16.146000000000001"/>
    <x v="36"/>
    <n v="19.734000000000002"/>
    <n v="5.9202000000000004"/>
    <x v="1"/>
  </r>
  <r>
    <s v="AMER"/>
    <s v="LATAM"/>
    <s v="BNP Paribas"/>
    <n v="1065"/>
    <s v="Finance"/>
    <s v="SMB"/>
    <s v="Data Smasher"/>
    <s v="DIROTTBICH"/>
    <n v="479.952"/>
    <n v="6"/>
    <n v="0.2"/>
    <n v="107.9892"/>
    <x v="27"/>
    <n v="371.96280000000002"/>
    <n v="111.58884"/>
    <x v="3"/>
  </r>
  <r>
    <s v="EMEA"/>
    <s v="UKIR"/>
    <s v="Nissan Motor"/>
    <n v="1098"/>
    <s v="Transportation"/>
    <s v="Strategic"/>
    <s v="Site Analytics"/>
    <s v="E719ZNG3WM"/>
    <n v="629.95000000000005"/>
    <n v="5"/>
    <n v="0"/>
    <n v="163.78700000000001"/>
    <x v="23"/>
    <n v="466.16300000000001"/>
    <n v="139.84889999999999"/>
    <x v="2"/>
  </r>
  <r>
    <s v="EMEA"/>
    <s v="UKIR"/>
    <s v="Comcast"/>
    <n v="1022"/>
    <s v="Communications"/>
    <s v="SMB"/>
    <s v="ContactMatcher"/>
    <s v="0VEWPENQQM"/>
    <n v="14.952"/>
    <n v="1"/>
    <n v="0.2"/>
    <n v="5.0462999999999996"/>
    <x v="22"/>
    <n v="9.9056999999999995"/>
    <n v="2.9717099999999999"/>
    <x v="1"/>
  </r>
  <r>
    <s v="AMER"/>
    <s v="LATAM"/>
    <s v="Humana"/>
    <n v="1049"/>
    <s v="Healthcare"/>
    <s v="SMB"/>
    <s v="FinanceHub"/>
    <s v="IX6S6OGOJ9"/>
    <n v="121.96"/>
    <n v="2"/>
    <n v="0"/>
    <n v="20.7332"/>
    <x v="1"/>
    <n v="101.2268"/>
    <n v="30.368039999999997"/>
    <x v="5"/>
  </r>
  <r>
    <s v="AMER"/>
    <s v="LATAM"/>
    <s v="Fannie Mae"/>
    <n v="1035"/>
    <s v="Finance"/>
    <s v="Strategic"/>
    <s v="SaaS Connector Pack"/>
    <s v="RP2LH72UBK"/>
    <n v="47.4"/>
    <n v="5"/>
    <n v="0"/>
    <n v="18.96"/>
    <x v="15"/>
    <n v="28.439999999999898"/>
    <n v="8.5319999999999698"/>
    <x v="3"/>
  </r>
  <r>
    <s v="EMEA"/>
    <s v="NOR"/>
    <s v="Toyota Motor"/>
    <n v="1087"/>
    <s v="Manufacturing"/>
    <s v="SMB"/>
    <s v="ChatBot Plugin"/>
    <s v="FMGXV6X06P"/>
    <n v="32.776000000000003"/>
    <n v="1"/>
    <n v="0.2"/>
    <n v="2.4582000000000002"/>
    <x v="22"/>
    <n v="30.317799999999998"/>
    <n v="9.0953399999999984"/>
    <x v="6"/>
  </r>
  <r>
    <s v="EMEA"/>
    <s v="UKIR"/>
    <s v="Verizon Communications"/>
    <n v="1094"/>
    <s v="Communications"/>
    <s v="SMB"/>
    <s v="Marketing Suite - Gold"/>
    <s v="NIJ73HWI5B"/>
    <n v="272.94"/>
    <n v="3"/>
    <n v="0"/>
    <n v="0"/>
    <x v="27"/>
    <n v="272.94"/>
    <n v="81.881999999999991"/>
    <x v="0"/>
  </r>
  <r>
    <s v="EMEA"/>
    <s v="UKIR"/>
    <s v="J.P. Morgan Chase &amp; Co."/>
    <n v="1054"/>
    <s v="Finance"/>
    <s v="Strategic"/>
    <s v="FinanceHub"/>
    <s v="DY88HXQUGU"/>
    <n v="253.76400000000001"/>
    <n v="2"/>
    <n v="0.1"/>
    <n v="31.015599999999999"/>
    <x v="16"/>
    <n v="222.7484"/>
    <n v="66.824519999999993"/>
    <x v="5"/>
  </r>
  <r>
    <s v="APJ"/>
    <s v="ANZ"/>
    <s v="Chevron"/>
    <n v="1017"/>
    <s v="Energy"/>
    <s v="SMB"/>
    <s v="FinanceHub"/>
    <s v="NSAFT35GTO"/>
    <n v="29.24"/>
    <n v="5"/>
    <n v="0.2"/>
    <n v="9.8684999999999992"/>
    <x v="21"/>
    <n v="19.371499999999902"/>
    <n v="5.8114499999999705"/>
    <x v="0"/>
  </r>
  <r>
    <s v="APJ"/>
    <s v="ANZ"/>
    <s v="Aetna"/>
    <n v="1002"/>
    <s v="Healthcare"/>
    <s v="SMB"/>
    <s v="FinanceHub"/>
    <s v="GYNW3BO5GI"/>
    <n v="317.05799999999999"/>
    <n v="3"/>
    <n v="0.3"/>
    <n v="-18.117599999999999"/>
    <x v="4"/>
    <n v="335.17559999999997"/>
    <n v="100.55268"/>
    <x v="1"/>
  </r>
  <r>
    <s v="AMER"/>
    <s v="LATAM"/>
    <s v="Aetna"/>
    <n v="1002"/>
    <s v="Healthcare"/>
    <s v="Strategic"/>
    <s v="ContactMatcher"/>
    <s v="IO0FML7Q52"/>
    <n v="196.21"/>
    <n v="7"/>
    <n v="0"/>
    <n v="98.105000000000004"/>
    <x v="9"/>
    <n v="98.105000000000004"/>
    <n v="29.4315"/>
    <x v="1"/>
  </r>
  <r>
    <s v="EMEA"/>
    <s v="NOR"/>
    <s v="Sysco"/>
    <n v="1084"/>
    <s v="Consumer Products"/>
    <s v="Enterprise"/>
    <s v="ChatBot Plugin"/>
    <s v="T3K5936D9M"/>
    <n v="35.4"/>
    <n v="5"/>
    <n v="0"/>
    <n v="13.452"/>
    <x v="15"/>
    <n v="21.948"/>
    <n v="6.5843999999999996"/>
    <x v="0"/>
  </r>
  <r>
    <s v="AMER"/>
    <s v="LATAM"/>
    <s v="Ford Motor"/>
    <n v="1009"/>
    <s v="Manufacturing"/>
    <s v="Strategic"/>
    <s v="Support"/>
    <s v="V7NP39LRS6"/>
    <n v="419.4"/>
    <n v="5"/>
    <n v="0.2"/>
    <n v="146.79"/>
    <x v="22"/>
    <n v="272.61"/>
    <n v="81.783000000000001"/>
    <x v="1"/>
  </r>
  <r>
    <s v="AMER"/>
    <s v="NAMER"/>
    <s v="Pemex"/>
    <n v="1058"/>
    <s v="Energy"/>
    <s v="Enterprise"/>
    <s v="ContactMatcher"/>
    <s v="54HTRIWO5R"/>
    <n v="7.7119999999999997"/>
    <n v="2"/>
    <n v="0.2"/>
    <n v="2.7955999999999999"/>
    <x v="0"/>
    <n v="4.9163999999999897"/>
    <n v="1.4749199999999969"/>
    <x v="2"/>
  </r>
  <r>
    <s v="EMEA"/>
    <s v="UKIR"/>
    <s v="Chevron"/>
    <n v="1017"/>
    <s v="Energy"/>
    <s v="SMB"/>
    <s v="Support"/>
    <s v="3AKNZ9OK2O"/>
    <n v="17.64"/>
    <n v="4"/>
    <n v="0"/>
    <n v="8.1143999999999998"/>
    <x v="29"/>
    <n v="9.5256000000000007"/>
    <n v="2.8576800000000002"/>
    <x v="0"/>
  </r>
  <r>
    <s v="APJ"/>
    <s v="JAPN"/>
    <s v="Berkshire Hathaway"/>
    <n v="1012"/>
    <s v="Finance"/>
    <s v="SMB"/>
    <s v="Marketing Suite - Gold"/>
    <s v="6TR3F98BWA"/>
    <n v="93.456000000000003"/>
    <n v="3"/>
    <n v="0.2"/>
    <n v="-17.523"/>
    <x v="21"/>
    <n v="110.979"/>
    <n v="33.293700000000001"/>
    <x v="1"/>
  </r>
  <r>
    <s v="EMEA"/>
    <s v="UKIR"/>
    <s v="State Farm Insurance Cos."/>
    <n v="1082"/>
    <s v="Finance"/>
    <s v="Enterprise"/>
    <s v="Data Smasher"/>
    <s v="OQQ5ZCRUY2"/>
    <n v="449.91"/>
    <n v="9"/>
    <n v="0"/>
    <n v="157.46850000000001"/>
    <x v="44"/>
    <n v="292.44150000000002"/>
    <n v="87.73245"/>
    <x v="8"/>
  </r>
  <r>
    <s v="APJ"/>
    <s v="APAC"/>
    <s v="Aviva"/>
    <n v="1006"/>
    <s v="Finance"/>
    <s v="SMB"/>
    <s v="Marketing Suite"/>
    <s v="H8IT6HYMGY"/>
    <n v="344.94"/>
    <n v="3"/>
    <n v="0"/>
    <n v="31.044599999999999"/>
    <x v="21"/>
    <n v="313.8954"/>
    <n v="94.16861999999999"/>
    <x v="2"/>
  </r>
  <r>
    <s v="EMEA"/>
    <s v="EU-WEST"/>
    <s v="Mitsubishi"/>
    <n v="1050"/>
    <s v="Manufacturing"/>
    <s v="SMB"/>
    <s v="SaaS Connector Pack"/>
    <s v="6HCI6Y2JCW"/>
    <n v="20.096"/>
    <n v="4"/>
    <n v="0.2"/>
    <n v="3.0144000000000002"/>
    <x v="10"/>
    <n v="17.081600000000002"/>
    <n v="5.1244800000000001"/>
    <x v="2"/>
  </r>
  <r>
    <s v="EMEA"/>
    <s v="NOR"/>
    <s v="Allianz"/>
    <n v="1080"/>
    <s v="Finance"/>
    <s v="SMB"/>
    <s v="SaaS Connector Pack"/>
    <s v="35KX1V6TDN"/>
    <n v="129.93"/>
    <n v="3"/>
    <n v="0"/>
    <n v="12.993"/>
    <x v="11"/>
    <n v="116.937"/>
    <n v="35.081099999999999"/>
    <x v="1"/>
  </r>
  <r>
    <s v="EMEA"/>
    <s v="NOR"/>
    <s v="Wells Fargo"/>
    <n v="1099"/>
    <s v="Finance"/>
    <s v="Strategic"/>
    <s v="ChatBot Plugin"/>
    <s v="K99P5644HH"/>
    <n v="140.73599999999999"/>
    <n v="4"/>
    <n v="0.2"/>
    <n v="12.314399999999999"/>
    <x v="11"/>
    <n v="128.42159999999899"/>
    <n v="38.526479999999694"/>
    <x v="2"/>
  </r>
  <r>
    <s v="AMER"/>
    <s v="NAMER"/>
    <s v="Huawei"/>
    <n v="1086"/>
    <s v="Tech"/>
    <s v="SMB"/>
    <s v="ContactMatcher"/>
    <s v="UYM0IYAETS"/>
    <n v="8.32"/>
    <n v="5"/>
    <n v="0.2"/>
    <n v="2.8079999999999998"/>
    <x v="0"/>
    <n v="5.5119999999999996"/>
    <n v="1.6535999999999997"/>
    <x v="2"/>
  </r>
  <r>
    <s v="AMER"/>
    <s v="NAMER"/>
    <s v="Cisco Systems"/>
    <n v="1019"/>
    <s v="Tech"/>
    <s v="Enterprise"/>
    <s v="SaaS Connector Pack"/>
    <s v="YDIRLTXSLD"/>
    <n v="9.98"/>
    <n v="1"/>
    <n v="0"/>
    <n v="2.7944"/>
    <x v="0"/>
    <n v="7.1856"/>
    <n v="2.1556799999999998"/>
    <x v="1"/>
  </r>
  <r>
    <s v="EMEA"/>
    <s v="MEA"/>
    <s v="BNP Paribas"/>
    <n v="1065"/>
    <s v="Finance"/>
    <s v="SMB"/>
    <s v="ContactMatcher"/>
    <s v="SWUCBZYSIH"/>
    <n v="62.94"/>
    <n v="3"/>
    <n v="0"/>
    <n v="30.211200000000002"/>
    <x v="9"/>
    <n v="32.7287999999999"/>
    <n v="9.8186399999999701"/>
    <x v="3"/>
  </r>
  <r>
    <s v="APJ"/>
    <s v="ANZ"/>
    <s v="PepsiCo"/>
    <n v="1073"/>
    <s v="Consumer Products"/>
    <s v="Strategic"/>
    <s v="Marketing Suite - Gold"/>
    <s v="6EB6AVZP7V"/>
    <n v="21.488"/>
    <n v="2"/>
    <n v="0.2"/>
    <n v="1.6115999999999999"/>
    <x v="6"/>
    <n v="19.8764"/>
    <n v="5.9629199999999996"/>
    <x v="1"/>
  </r>
  <r>
    <s v="APJ"/>
    <s v="JAPN"/>
    <s v="PepsiCo"/>
    <n v="1073"/>
    <s v="Consumer Products"/>
    <s v="SMB"/>
    <s v="SaaS Connector Pack"/>
    <s v="52ODOD1G3N"/>
    <n v="20.103999999999999"/>
    <n v="2"/>
    <n v="0.6"/>
    <n v="-16.585799999999999"/>
    <x v="37"/>
    <n v="36.689799999999998"/>
    <n v="11.006939999999998"/>
    <x v="1"/>
  </r>
  <r>
    <s v="AMER"/>
    <s v="LATAM"/>
    <s v="Safeway"/>
    <n v="1079"/>
    <s v="Retail"/>
    <s v="Strategic"/>
    <s v="ContactMatcher"/>
    <s v="H6PTSCOO61"/>
    <n v="35.445"/>
    <n v="1"/>
    <n v="0.5"/>
    <n v="-24.102599999999999"/>
    <x v="5"/>
    <n v="59.547600000000003"/>
    <n v="17.864280000000001"/>
    <x v="5"/>
  </r>
  <r>
    <s v="AMER"/>
    <s v="NAMER"/>
    <s v="Amazon"/>
    <n v="1004"/>
    <s v="Tech"/>
    <s v="SMB"/>
    <s v="Data Smasher"/>
    <s v="8XFP32ZODM"/>
    <n v="99.98"/>
    <n v="2"/>
    <n v="0"/>
    <n v="34.993000000000002"/>
    <x v="18"/>
    <n v="64.986999999999995"/>
    <n v="19.496099999999998"/>
    <x v="2"/>
  </r>
  <r>
    <s v="EMEA"/>
    <s v="NOR"/>
    <s v="BNP Paribas"/>
    <n v="1065"/>
    <s v="Finance"/>
    <s v="Strategic"/>
    <s v="Support"/>
    <s v="PBIIKKFRJY"/>
    <n v="9.9600000000000009"/>
    <n v="2"/>
    <n v="0"/>
    <n v="4.8803999999999998"/>
    <x v="7"/>
    <n v="5.0796000000000001"/>
    <n v="1.5238799999999999"/>
    <x v="3"/>
  </r>
  <r>
    <s v="AMER"/>
    <s v="NAMER"/>
    <s v="UnitedHealth Group"/>
    <n v="1092"/>
    <s v="Healthcare"/>
    <s v="Strategic"/>
    <s v="ContactMatcher"/>
    <s v="ZS7Q9H3AJZ"/>
    <n v="3.8559999999999999"/>
    <n v="1"/>
    <n v="0.2"/>
    <n v="1.3977999999999999"/>
    <x v="22"/>
    <n v="2.4581999999999899"/>
    <n v="0.73745999999999701"/>
    <x v="0"/>
  </r>
  <r>
    <s v="APJ"/>
    <s v="JAPN"/>
    <s v="Verizon Communications"/>
    <n v="1094"/>
    <s v="Communications"/>
    <s v="Strategic"/>
    <s v="Support"/>
    <s v="1P5MVIOSG5"/>
    <n v="98.376000000000005"/>
    <n v="3"/>
    <n v="0.2"/>
    <n v="35.661299999999997"/>
    <x v="29"/>
    <n v="62.714700000000001"/>
    <n v="18.814409999999999"/>
    <x v="0"/>
  </r>
  <r>
    <s v="EMEA"/>
    <s v="EU-WEST"/>
    <s v="Bank of America Corp."/>
    <n v="1011"/>
    <s v="Finance"/>
    <s v="SMB"/>
    <s v="ContactMatcher"/>
    <s v="GSV4IQRDNS"/>
    <n v="3.8820000000000001"/>
    <n v="2"/>
    <n v="0.7"/>
    <n v="-2.5880000000000001"/>
    <x v="15"/>
    <n v="6.47"/>
    <n v="1.9409999999999998"/>
    <x v="6"/>
  </r>
  <r>
    <s v="AMER"/>
    <s v="NAMER"/>
    <s v="Ford Motor"/>
    <n v="1009"/>
    <s v="Manufacturing"/>
    <s v="SMB"/>
    <s v="SaaS Connector Pack"/>
    <s v="JA6BPXNYEF"/>
    <n v="6.24"/>
    <n v="3"/>
    <n v="0"/>
    <n v="2.6208"/>
    <x v="3"/>
    <n v="3.6192000000000002"/>
    <n v="1.0857600000000001"/>
    <x v="1"/>
  </r>
  <r>
    <s v="APJ"/>
    <s v="ANZ"/>
    <s v="Itochu"/>
    <n v="1032"/>
    <s v="Finance"/>
    <s v="Strategic"/>
    <s v="ContactMatcher"/>
    <s v="FKRU063J5V"/>
    <n v="1.68"/>
    <n v="5"/>
    <n v="0.8"/>
    <n v="-2.6880000000000002"/>
    <x v="22"/>
    <n v="4.3680000000000003"/>
    <n v="1.3104"/>
    <x v="0"/>
  </r>
  <r>
    <s v="AMER"/>
    <s v="NAMER"/>
    <s v="Allstate"/>
    <n v="1003"/>
    <s v="Finance"/>
    <s v="SMB"/>
    <s v="OneView"/>
    <s v="9JCOG74VWD"/>
    <n v="168.1"/>
    <n v="5"/>
    <n v="0"/>
    <n v="43.706000000000003"/>
    <x v="23"/>
    <n v="124.393999999999"/>
    <n v="37.318199999999699"/>
    <x v="0"/>
  </r>
  <r>
    <s v="EMEA"/>
    <s v="EU-WEST"/>
    <s v="Bank of America Corp."/>
    <n v="1011"/>
    <s v="Finance"/>
    <s v="Strategic"/>
    <s v="SaaS Connector Pack - Gold"/>
    <s v="6F2SNWVIDO"/>
    <n v="98.46"/>
    <n v="9"/>
    <n v="0"/>
    <n v="49.23"/>
    <x v="38"/>
    <n v="49.23"/>
    <n v="14.768999999999998"/>
    <x v="6"/>
  </r>
  <r>
    <s v="APJ"/>
    <s v="IND"/>
    <s v="Coca-Cola"/>
    <n v="1021"/>
    <s v="Consumer Products"/>
    <s v="Strategic"/>
    <s v="Marketing Suite - Gold"/>
    <s v="SYKUW3XU6W"/>
    <n v="32.479999999999997"/>
    <n v="2"/>
    <n v="0"/>
    <n v="4.8719999999999999"/>
    <x v="32"/>
    <n v="27.607999999999901"/>
    <n v="8.2823999999999707"/>
    <x v="0"/>
  </r>
  <r>
    <s v="EMEA"/>
    <s v="UKIR"/>
    <s v="Allstate"/>
    <n v="1003"/>
    <s v="Finance"/>
    <s v="Strategic"/>
    <s v="Site Analytics"/>
    <s v="JZ89NKNO8Y"/>
    <n v="197.97"/>
    <n v="3"/>
    <n v="0"/>
    <n v="53.451900000000002"/>
    <x v="5"/>
    <n v="144.5181"/>
    <n v="43.355429999999998"/>
    <x v="0"/>
  </r>
  <r>
    <s v="EMEA"/>
    <s v="UKIR"/>
    <s v="Goldman Sachs Group"/>
    <n v="1042"/>
    <s v="Finance"/>
    <s v="SMB"/>
    <s v="OneView"/>
    <s v="1YJNAC1H1J"/>
    <n v="17.48"/>
    <n v="4"/>
    <n v="0"/>
    <n v="4.5448000000000004"/>
    <x v="10"/>
    <n v="12.9352"/>
    <n v="3.88056"/>
    <x v="2"/>
  </r>
  <r>
    <s v="APJ"/>
    <s v="ANZ"/>
    <s v="McKesson"/>
    <n v="1063"/>
    <s v="Consumer Products"/>
    <s v="SMB"/>
    <s v="ChatBot Plugin"/>
    <s v="E4SM1TQ592"/>
    <n v="8.016"/>
    <n v="3"/>
    <n v="0.2"/>
    <n v="1.002"/>
    <x v="2"/>
    <n v="7.0140000000000002"/>
    <n v="2.1042000000000001"/>
    <x v="5"/>
  </r>
  <r>
    <s v="AMER"/>
    <s v="NAMER"/>
    <s v="Pemex"/>
    <n v="1058"/>
    <s v="Energy"/>
    <s v="SMB"/>
    <s v="ContactMatcher"/>
    <s v="VZ9KQ1Y5RT"/>
    <n v="146.04"/>
    <n v="1"/>
    <n v="0.2"/>
    <n v="-12.778499999999999"/>
    <x v="21"/>
    <n v="158.8185"/>
    <n v="47.64555"/>
    <x v="2"/>
  </r>
  <r>
    <s v="AMER"/>
    <s v="NAMER"/>
    <s v="BNP Paribas"/>
    <n v="1065"/>
    <s v="Finance"/>
    <s v="Strategic"/>
    <s v="Data Smasher"/>
    <s v="NVHJZRSVFJ"/>
    <n v="27.88"/>
    <n v="2"/>
    <n v="0"/>
    <n v="3.9032"/>
    <x v="0"/>
    <n v="23.976799999999901"/>
    <n v="7.1930399999999706"/>
    <x v="3"/>
  </r>
  <r>
    <s v="AMER"/>
    <s v="NAMER"/>
    <s v="Petrobras"/>
    <n v="1018"/>
    <s v="Energy"/>
    <s v="Strategic"/>
    <s v="FinanceHub"/>
    <s v="TMRJ7C9CDJ"/>
    <n v="152.65"/>
    <n v="5"/>
    <n v="0"/>
    <n v="70.218999999999994"/>
    <x v="13"/>
    <n v="82.430999999999997"/>
    <n v="24.729299999999999"/>
    <x v="6"/>
  </r>
  <r>
    <s v="AMER"/>
    <s v="LATAM"/>
    <s v="Comcast"/>
    <n v="1022"/>
    <s v="Communications"/>
    <s v="Strategic"/>
    <s v="ChatBot Plugin"/>
    <s v="IXTV7X40L4"/>
    <n v="11.12"/>
    <n v="4"/>
    <n v="0"/>
    <n v="2.8912"/>
    <x v="38"/>
    <n v="8.2287999999999997"/>
    <n v="2.4686399999999997"/>
    <x v="1"/>
  </r>
  <r>
    <s v="AMER"/>
    <s v="NAMER"/>
    <s v="Fannie Mae"/>
    <n v="1035"/>
    <s v="Finance"/>
    <s v="Strategic"/>
    <s v="OneView"/>
    <s v="JWBZDAC21O"/>
    <n v="1640.7"/>
    <n v="5"/>
    <n v="0"/>
    <n v="459.39600000000002"/>
    <x v="31"/>
    <n v="1181.3040000000001"/>
    <n v="354.39120000000003"/>
    <x v="3"/>
  </r>
  <r>
    <s v="AMER"/>
    <s v="LATAM"/>
    <s v="Caterpillar"/>
    <n v="1016"/>
    <s v="Manufacturing"/>
    <s v="Enterprise"/>
    <s v="ContactMatcher"/>
    <s v="8AEL5BLW98"/>
    <n v="14.832000000000001"/>
    <n v="3"/>
    <n v="0.7"/>
    <n v="-10.382400000000001"/>
    <x v="14"/>
    <n v="25.214400000000001"/>
    <n v="7.5643200000000004"/>
    <x v="1"/>
  </r>
  <r>
    <s v="EMEA"/>
    <s v="EU-WEST"/>
    <s v="Nestle"/>
    <n v="1089"/>
    <s v="Consumer Products"/>
    <s v="Strategic"/>
    <s v="Data Smasher"/>
    <s v="53MHLNAAMC"/>
    <n v="20.7"/>
    <n v="3"/>
    <n v="0"/>
    <n v="1.6559999999999999"/>
    <x v="21"/>
    <n v="19.044"/>
    <n v="5.7131999999999996"/>
    <x v="2"/>
  </r>
  <r>
    <s v="AMER"/>
    <s v="NAMER"/>
    <s v="Nestle"/>
    <n v="1089"/>
    <s v="Consumer Products"/>
    <s v="Enterprise"/>
    <s v="FinanceHub"/>
    <s v="YBDF2C7QM7"/>
    <n v="478.48"/>
    <n v="2"/>
    <n v="0.2"/>
    <n v="47.847999999999999"/>
    <x v="39"/>
    <n v="430.63200000000001"/>
    <n v="129.18959999999998"/>
    <x v="2"/>
  </r>
  <r>
    <s v="AMER"/>
    <s v="NAMER"/>
    <s v="Volkswagen"/>
    <n v="1046"/>
    <s v="Manufacturing"/>
    <s v="Strategic"/>
    <s v="Support"/>
    <s v="824JNSTZNK"/>
    <n v="32.04"/>
    <n v="4"/>
    <n v="0"/>
    <n v="14.417999999999999"/>
    <x v="35"/>
    <n v="17.622"/>
    <n v="5.2866"/>
    <x v="0"/>
  </r>
  <r>
    <s v="AMER"/>
    <s v="LATAM"/>
    <s v="Daimler"/>
    <n v="1052"/>
    <s v="Transportation"/>
    <s v="SMB"/>
    <s v="Site Analytics"/>
    <s v="FOL9EEP2DR"/>
    <n v="55.991999999999997"/>
    <n v="1"/>
    <n v="0.2"/>
    <n v="3.4994999999999998"/>
    <x v="16"/>
    <n v="52.4925"/>
    <n v="15.74775"/>
    <x v="3"/>
  </r>
  <r>
    <s v="APJ"/>
    <s v="ANZ"/>
    <s v="Aviva"/>
    <n v="1006"/>
    <s v="Finance"/>
    <s v="SMB"/>
    <s v="Support"/>
    <s v="T5N75P1XBB"/>
    <n v="76.864000000000004"/>
    <n v="2"/>
    <n v="0.2"/>
    <n v="26.9024"/>
    <x v="1"/>
    <n v="49.961599999999997"/>
    <n v="14.988479999999999"/>
    <x v="2"/>
  </r>
  <r>
    <s v="AMER"/>
    <s v="NAMER"/>
    <s v="Walt Disney"/>
    <n v="1097"/>
    <s v="Communications"/>
    <s v="SMB"/>
    <s v="SaaS Connector Pack"/>
    <s v="9A6FU3L3XD"/>
    <n v="59.92"/>
    <n v="4"/>
    <n v="0"/>
    <n v="27.563199999999998"/>
    <x v="41"/>
    <n v="32.3568"/>
    <n v="9.7070399999999992"/>
    <x v="3"/>
  </r>
  <r>
    <s v="EMEA"/>
    <s v="EU"/>
    <s v="Exxon Mobil"/>
    <n v="1034"/>
    <s v="Energy"/>
    <s v="Strategic"/>
    <s v="Marketing Suite"/>
    <s v="2J00QTNI1W"/>
    <n v="1565.88"/>
    <n v="6"/>
    <n v="0"/>
    <n v="407.12880000000001"/>
    <x v="12"/>
    <n v="1158.7511999999999"/>
    <n v="347.62535999999994"/>
    <x v="2"/>
  </r>
  <r>
    <s v="EMEA"/>
    <s v="MEA"/>
    <s v="Fannie Mae"/>
    <n v="1035"/>
    <s v="Finance"/>
    <s v="Strategic"/>
    <s v="Marketing Suite - Gold"/>
    <s v="H3Y3YVLXRV"/>
    <n v="62.04"/>
    <n v="4"/>
    <n v="0"/>
    <n v="17.371200000000002"/>
    <x v="22"/>
    <n v="44.668799999999997"/>
    <n v="13.400639999999999"/>
    <x v="3"/>
  </r>
  <r>
    <s v="AMER"/>
    <s v="NAMER"/>
    <s v="Bank of America Corp."/>
    <n v="1011"/>
    <s v="Finance"/>
    <s v="SMB"/>
    <s v="Support"/>
    <s v="MU7P9F0TWW"/>
    <n v="28.14"/>
    <n v="3"/>
    <n v="0"/>
    <n v="13.507199999999999"/>
    <x v="4"/>
    <n v="14.6328"/>
    <n v="4.3898399999999995"/>
    <x v="6"/>
  </r>
  <r>
    <s v="APJ"/>
    <s v="JAPN"/>
    <s v="Petrobras"/>
    <n v="1018"/>
    <s v="Energy"/>
    <s v="Strategic"/>
    <s v="Support"/>
    <s v="X72LO9BK96"/>
    <n v="10.368"/>
    <n v="2"/>
    <n v="0.2"/>
    <n v="3.6288"/>
    <x v="22"/>
    <n v="6.7392000000000003"/>
    <n v="2.02176"/>
    <x v="6"/>
  </r>
  <r>
    <s v="AMER"/>
    <s v="NAMER"/>
    <s v="Marathon Petroleum"/>
    <n v="1061"/>
    <s v="Energy"/>
    <s v="Strategic"/>
    <s v="ContactMatcher"/>
    <s v="3O8WXCGFQW"/>
    <n v="12.672000000000001"/>
    <n v="2"/>
    <n v="0.2"/>
    <n v="4.7519999999999998"/>
    <x v="28"/>
    <n v="7.92"/>
    <n v="2.3759999999999999"/>
    <x v="1"/>
  </r>
  <r>
    <s v="APJ"/>
    <s v="ANZ"/>
    <s v="Verizon Communications"/>
    <n v="1094"/>
    <s v="Communications"/>
    <s v="Strategic"/>
    <s v="FinanceHub"/>
    <s v="9976EHKRHK"/>
    <n v="11.952"/>
    <n v="3"/>
    <n v="0.2"/>
    <n v="3.8843999999999999"/>
    <x v="5"/>
    <n v="8.0676000000000005"/>
    <n v="2.42028"/>
    <x v="0"/>
  </r>
  <r>
    <s v="AMER"/>
    <s v="NAMER"/>
    <s v="Comcast"/>
    <n v="1022"/>
    <s v="Communications"/>
    <s v="SMB"/>
    <s v="Support"/>
    <s v="T1A8CAMMOC"/>
    <n v="4.9800000000000004"/>
    <n v="1"/>
    <n v="0"/>
    <n v="2.3405999999999998"/>
    <x v="14"/>
    <n v="2.6394000000000002"/>
    <n v="0.79182000000000008"/>
    <x v="1"/>
  </r>
  <r>
    <s v="APJ"/>
    <s v="JAPN"/>
    <s v="Intel"/>
    <n v="1051"/>
    <s v="Tech"/>
    <s v="SMB"/>
    <s v="ContactMatcher"/>
    <s v="VX687WANUN"/>
    <n v="10.78"/>
    <n v="5"/>
    <n v="0.8"/>
    <n v="-17.248000000000001"/>
    <x v="18"/>
    <n v="28.027999999999999"/>
    <n v="8.4083999999999985"/>
    <x v="1"/>
  </r>
  <r>
    <s v="EMEA"/>
    <s v="EU-WEST"/>
    <s v="Anthem"/>
    <n v="1029"/>
    <s v="Healthcare"/>
    <s v="SMB"/>
    <s v="FinanceHub"/>
    <s v="ZOGF7DYSTG"/>
    <n v="25.06"/>
    <n v="2"/>
    <n v="0"/>
    <n v="11.7782"/>
    <x v="21"/>
    <n v="13.281799999999899"/>
    <n v="3.9845399999999698"/>
    <x v="2"/>
  </r>
  <r>
    <s v="APJ"/>
    <s v="JAPN"/>
    <s v="Chevron"/>
    <n v="1017"/>
    <s v="Energy"/>
    <s v="SMB"/>
    <s v="SaaS Connector Pack"/>
    <s v="B3WRIJFQAP"/>
    <n v="131.376"/>
    <n v="6"/>
    <n v="0.6"/>
    <n v="-95.247600000000006"/>
    <x v="2"/>
    <n v="226.62360000000001"/>
    <n v="67.987080000000006"/>
    <x v="0"/>
  </r>
  <r>
    <s v="AMER"/>
    <s v="NAMER"/>
    <s v="Johnson &amp; Johnson"/>
    <n v="1055"/>
    <s v="Healthcare"/>
    <s v="Enterprise"/>
    <s v="FinanceHub"/>
    <s v="BYYAC9CMM6"/>
    <n v="2003.92"/>
    <n v="5"/>
    <n v="0.2"/>
    <n v="125.245"/>
    <x v="14"/>
    <n v="1878.675"/>
    <n v="563.60249999999996"/>
    <x v="2"/>
  </r>
  <r>
    <s v="EMEA"/>
    <s v="EU-WEST"/>
    <s v="Cigna"/>
    <n v="1038"/>
    <s v="Healthcare"/>
    <s v="SMB"/>
    <s v="FinanceHub"/>
    <s v="2H0ELBB2IK"/>
    <n v="2567.84"/>
    <n v="8"/>
    <n v="0"/>
    <n v="770.35199999999998"/>
    <x v="33"/>
    <n v="1797.4880000000001"/>
    <n v="539.24639999999999"/>
    <x v="3"/>
  </r>
  <r>
    <s v="AMER"/>
    <s v="LATAM"/>
    <s v="American Express"/>
    <n v="1005"/>
    <s v="Finance"/>
    <s v="SMB"/>
    <s v="Data Smasher"/>
    <s v="1ZI6RBMG37"/>
    <n v="37.055999999999997"/>
    <n v="4"/>
    <n v="0.2"/>
    <n v="8.8008000000000006"/>
    <x v="15"/>
    <n v="28.255199999999899"/>
    <n v="8.476559999999969"/>
    <x v="1"/>
  </r>
  <r>
    <s v="AMER"/>
    <s v="NAMER"/>
    <s v="Aetna"/>
    <n v="1002"/>
    <s v="Healthcare"/>
    <s v="SMB"/>
    <s v="Support"/>
    <s v="Z5XKEHMNSK"/>
    <n v="19.05"/>
    <n v="3"/>
    <n v="0"/>
    <n v="8.7629999999999999"/>
    <x v="4"/>
    <n v="10.287000000000001"/>
    <n v="3.0861000000000001"/>
    <x v="1"/>
  </r>
  <r>
    <s v="EMEA"/>
    <s v="NOR"/>
    <s v="American Express"/>
    <n v="1005"/>
    <s v="Finance"/>
    <s v="Strategic"/>
    <s v="Site Analytics"/>
    <s v="64L942WPJK"/>
    <n v="95.68"/>
    <n v="8"/>
    <n v="0"/>
    <n v="26.790400000000002"/>
    <x v="15"/>
    <n v="68.889600000000002"/>
    <n v="20.666879999999999"/>
    <x v="1"/>
  </r>
  <r>
    <s v="AMER"/>
    <s v="LATAM"/>
    <s v="Banco Santander"/>
    <n v="1101"/>
    <s v="Finance"/>
    <s v="SMB"/>
    <s v="ContactMatcher"/>
    <s v="CKISMPUBD3"/>
    <n v="10.782"/>
    <n v="3"/>
    <n v="0.7"/>
    <n v="-7.9067999999999996"/>
    <x v="43"/>
    <n v="18.688800000000001"/>
    <n v="5.6066399999999996"/>
    <x v="1"/>
  </r>
  <r>
    <s v="APJ"/>
    <s v="ANZ"/>
    <s v="Nestle"/>
    <n v="1089"/>
    <s v="Consumer Products"/>
    <s v="SMB"/>
    <s v="FinanceHub"/>
    <s v="TD7G78KWAQ"/>
    <n v="602.65099999999995"/>
    <n v="7"/>
    <n v="0.3"/>
    <n v="-163.57669999999999"/>
    <x v="33"/>
    <n v="766.227699999999"/>
    <n v="229.8683099999997"/>
    <x v="2"/>
  </r>
  <r>
    <s v="EMEA"/>
    <s v="UKIR"/>
    <s v="Itochu"/>
    <n v="1032"/>
    <s v="Finance"/>
    <s v="Enterprise"/>
    <s v="Data Smasher"/>
    <s v="DTXYVWMYBA"/>
    <n v="559.92999999999995"/>
    <n v="7"/>
    <n v="0"/>
    <n v="167.97900000000001"/>
    <x v="11"/>
    <n v="391.950999999999"/>
    <n v="117.58529999999969"/>
    <x v="0"/>
  </r>
  <r>
    <s v="AMER"/>
    <s v="NAMER"/>
    <s v="ConocoPhillips"/>
    <n v="1024"/>
    <s v="Energy"/>
    <s v="Strategic"/>
    <s v="Alchemy"/>
    <s v="OD04Z7T7XM"/>
    <n v="2399.96"/>
    <n v="5"/>
    <n v="0.2"/>
    <n v="839.98599999999999"/>
    <x v="10"/>
    <n v="1559.9739999999999"/>
    <n v="467.99219999999997"/>
    <x v="2"/>
  </r>
  <r>
    <s v="APJ"/>
    <s v="ANZ"/>
    <s v="Anthem"/>
    <n v="1029"/>
    <s v="Healthcare"/>
    <s v="Strategic"/>
    <s v="Storage"/>
    <s v="QMCDTZ6CLC"/>
    <n v="16"/>
    <n v="4"/>
    <n v="0.2"/>
    <n v="5.6"/>
    <x v="15"/>
    <n v="10.4"/>
    <n v="3.12"/>
    <x v="2"/>
  </r>
  <r>
    <s v="AMER"/>
    <s v="NAMER"/>
    <s v="Philip Morris International"/>
    <n v="1075"/>
    <s v="Consumer Products"/>
    <s v="Strategic"/>
    <s v="Marketing Suite - Gold"/>
    <s v="KPA0MECF4V"/>
    <n v="10.68"/>
    <n v="1"/>
    <n v="0"/>
    <n v="2.8835999999999999"/>
    <x v="22"/>
    <n v="7.7964000000000002"/>
    <n v="2.3389199999999999"/>
    <x v="1"/>
  </r>
  <r>
    <s v="AMER"/>
    <s v="LATAM"/>
    <s v="Sony"/>
    <n v="1028"/>
    <s v="Tech"/>
    <s v="Strategic"/>
    <s v="ContactMatcher"/>
    <s v="X4XJZI0OS6"/>
    <n v="41.28"/>
    <n v="2"/>
    <n v="0"/>
    <n v="19.814399999999999"/>
    <x v="24"/>
    <n v="21.465599999999998"/>
    <n v="6.4396799999999992"/>
    <x v="3"/>
  </r>
  <r>
    <s v="AMER"/>
    <s v="NAMER"/>
    <s v="Pemex"/>
    <n v="1058"/>
    <s v="Energy"/>
    <s v="SMB"/>
    <s v="Site Analytics"/>
    <s v="3QIILBYSSS"/>
    <n v="1001.5839999999999"/>
    <n v="2"/>
    <n v="0.2"/>
    <n v="125.19799999999999"/>
    <x v="21"/>
    <n v="876.38599999999997"/>
    <n v="262.91579999999999"/>
    <x v="2"/>
  </r>
  <r>
    <s v="AMER"/>
    <s v="LATAM"/>
    <s v="Walmart"/>
    <n v="1096"/>
    <s v="Retail"/>
    <s v="Strategic"/>
    <s v="SaaS Connector Pack"/>
    <s v="4JUIU6HGIQ"/>
    <n v="14.76"/>
    <n v="2"/>
    <n v="0"/>
    <n v="4.2804000000000002"/>
    <x v="22"/>
    <n v="10.4796"/>
    <n v="3.1438799999999998"/>
    <x v="1"/>
  </r>
  <r>
    <s v="AMER"/>
    <s v="LATAM"/>
    <s v="Bank of America Corp."/>
    <n v="1011"/>
    <s v="Finance"/>
    <s v="SMB"/>
    <s v="ContactMatcher"/>
    <s v="7DHPPJ8QEI"/>
    <n v="2.5019999999999998"/>
    <n v="3"/>
    <n v="0.7"/>
    <n v="-2.0015999999999998"/>
    <x v="30"/>
    <n v="4.5035999999999996"/>
    <n v="1.3510799999999998"/>
    <x v="6"/>
  </r>
  <r>
    <s v="AMER"/>
    <s v="NAMER"/>
    <s v="ConocoPhillips"/>
    <n v="1024"/>
    <s v="Energy"/>
    <s v="SMB"/>
    <s v="Marketing Suite"/>
    <s v="W0ZICV4TS0"/>
    <n v="115.96"/>
    <n v="2"/>
    <n v="0"/>
    <n v="25.511199999999999"/>
    <x v="10"/>
    <n v="90.448799999999906"/>
    <n v="27.134639999999973"/>
    <x v="2"/>
  </r>
  <r>
    <s v="AMER"/>
    <s v="NAMER"/>
    <s v="Kroger"/>
    <n v="1057"/>
    <s v="Retail"/>
    <s v="SMB"/>
    <s v="Marketing Suite - Gold"/>
    <s v="WGLUMD0PHH"/>
    <n v="186.54"/>
    <n v="3"/>
    <n v="0"/>
    <n v="50.3658"/>
    <x v="43"/>
    <n v="136.17419999999899"/>
    <n v="40.852259999999696"/>
    <x v="2"/>
  </r>
  <r>
    <s v="AMER"/>
    <s v="NAMER"/>
    <s v="China National Petroleum"/>
    <n v="1023"/>
    <s v="Energy"/>
    <s v="Strategic"/>
    <s v="Data Smasher"/>
    <s v="RR5D9655TI"/>
    <n v="159.56"/>
    <n v="4"/>
    <n v="0"/>
    <n v="59.037199999999999"/>
    <x v="24"/>
    <n v="100.5228"/>
    <n v="30.156839999999999"/>
    <x v="7"/>
  </r>
  <r>
    <s v="EMEA"/>
    <s v="EU-WEST"/>
    <s v="Allianz"/>
    <n v="1080"/>
    <s v="Finance"/>
    <s v="SMB"/>
    <s v="Site Analytics"/>
    <s v="Y4BVE23ZYQ"/>
    <n v="55.984000000000002"/>
    <n v="2"/>
    <n v="0.2"/>
    <n v="4.1988000000000003"/>
    <x v="40"/>
    <n v="51.785200000000003"/>
    <n v="15.53556"/>
    <x v="1"/>
  </r>
  <r>
    <s v="APJ"/>
    <s v="ANZ"/>
    <s v="HSBC Holdings"/>
    <n v="1070"/>
    <s v="Finance"/>
    <s v="SMB"/>
    <s v="Marketing Suite - Gold"/>
    <s v="9HY1LJ2686"/>
    <n v="132.16"/>
    <n v="1"/>
    <n v="0.2"/>
    <n v="9.9120000000000008"/>
    <x v="20"/>
    <n v="122.247999999999"/>
    <n v="36.6743999999997"/>
    <x v="0"/>
  </r>
  <r>
    <s v="AMER"/>
    <s v="NAMER"/>
    <s v="Glencore"/>
    <n v="1083"/>
    <s v="Misc"/>
    <s v="Strategic"/>
    <s v="FinanceHub"/>
    <s v="W9WNGZZL1P"/>
    <n v="1403.92"/>
    <n v="5"/>
    <n v="0.2"/>
    <n v="70.195999999999998"/>
    <x v="20"/>
    <n v="1333.7239999999999"/>
    <n v="400.11719999999997"/>
    <x v="1"/>
  </r>
  <r>
    <s v="AMER"/>
    <s v="NAMER"/>
    <s v="Daimler"/>
    <n v="1052"/>
    <s v="Transportation"/>
    <s v="SMB"/>
    <s v="Support"/>
    <s v="5Q5986YPV7"/>
    <n v="28.8"/>
    <n v="3"/>
    <n v="0"/>
    <n v="0.86399999999999999"/>
    <x v="25"/>
    <n v="27.936"/>
    <n v="8.3807999999999989"/>
    <x v="3"/>
  </r>
  <r>
    <s v="EMEA"/>
    <s v="EU-WEST"/>
    <s v="Ford Motor"/>
    <n v="1009"/>
    <s v="Manufacturing"/>
    <s v="Strategic"/>
    <s v="ContactMatcher"/>
    <s v="ZAAMWANI1S"/>
    <n v="24.588000000000001"/>
    <n v="2"/>
    <n v="0.7"/>
    <n v="-18.031199999999998"/>
    <x v="33"/>
    <n v="42.619199999999999"/>
    <n v="12.78576"/>
    <x v="1"/>
  </r>
  <r>
    <s v="AMER"/>
    <s v="NAMER"/>
    <s v="Nissan Motor"/>
    <n v="1098"/>
    <s v="Transportation"/>
    <s v="SMB"/>
    <s v="OneView"/>
    <s v="3C7A53XEZH"/>
    <n v="356.79"/>
    <n v="7"/>
    <n v="0"/>
    <n v="99.901200000000003"/>
    <x v="31"/>
    <n v="256.8888"/>
    <n v="77.066639999999992"/>
    <x v="2"/>
  </r>
  <r>
    <s v="EMEA"/>
    <s v="UKIR"/>
    <s v="Costco Wholesale"/>
    <n v="1025"/>
    <s v="Retail"/>
    <s v="Enterprise"/>
    <s v="SaaS Connector Pack - Gold"/>
    <s v="ARW7MDC83E"/>
    <n v="16.98"/>
    <n v="1"/>
    <n v="0"/>
    <n v="8.49"/>
    <x v="4"/>
    <n v="8.49"/>
    <n v="2.5470000000000002"/>
    <x v="3"/>
  </r>
  <r>
    <s v="EMEA"/>
    <s v="EU-WEST"/>
    <s v="Marathon Petroleum"/>
    <n v="1061"/>
    <s v="Energy"/>
    <s v="SMB"/>
    <s v="FinanceHub"/>
    <s v="FJ0S58E5TP"/>
    <n v="491.55"/>
    <n v="5"/>
    <n v="0"/>
    <n v="240.8595"/>
    <x v="29"/>
    <n v="250.69049999999999"/>
    <n v="75.207149999999999"/>
    <x v="1"/>
  </r>
  <r>
    <s v="EMEA"/>
    <s v="UKIR"/>
    <s v="Caterpillar"/>
    <n v="1016"/>
    <s v="Manufacturing"/>
    <s v="SMB"/>
    <s v="Support"/>
    <s v="9VFOBFKYSD"/>
    <n v="23.66"/>
    <n v="7"/>
    <n v="0"/>
    <n v="10.883599999999999"/>
    <x v="6"/>
    <n v="12.776400000000001"/>
    <n v="3.8329200000000001"/>
    <x v="1"/>
  </r>
  <r>
    <s v="AMER"/>
    <s v="NAMER"/>
    <s v="Cigna"/>
    <n v="1038"/>
    <s v="Healthcare"/>
    <s v="SMB"/>
    <s v="FinanceHub"/>
    <s v="JL1CYSOTI2"/>
    <n v="18.899999999999999"/>
    <n v="3"/>
    <n v="0"/>
    <n v="8.6940000000000008"/>
    <x v="16"/>
    <n v="10.2059999999999"/>
    <n v="3.0617999999999701"/>
    <x v="3"/>
  </r>
  <r>
    <s v="AMER"/>
    <s v="NAMER"/>
    <s v="Mondelez International"/>
    <n v="1067"/>
    <s v="Consumer Products"/>
    <s v="SMB"/>
    <s v="Marketing Suite - Gold"/>
    <s v="56YC8BR4MI"/>
    <n v="93.68"/>
    <n v="4"/>
    <n v="0"/>
    <n v="25.293600000000001"/>
    <x v="1"/>
    <n v="68.386399999999995"/>
    <n v="20.515919999999998"/>
    <x v="0"/>
  </r>
  <r>
    <s v="EMEA"/>
    <s v="EU-WEST"/>
    <s v="UnitedHealth Group"/>
    <n v="1092"/>
    <s v="Healthcare"/>
    <s v="SMB"/>
    <s v="Site Analytics"/>
    <s v="3CFMP0KN3N"/>
    <n v="13.494"/>
    <n v="1"/>
    <n v="0.4"/>
    <n v="-2.2490000000000001"/>
    <x v="39"/>
    <n v="15.743"/>
    <n v="4.7229000000000001"/>
    <x v="0"/>
  </r>
  <r>
    <s v="APJ"/>
    <s v="JAPN"/>
    <s v="Mitsubishi"/>
    <n v="1050"/>
    <s v="Manufacturing"/>
    <s v="Strategic"/>
    <s v="Data Smasher"/>
    <s v="DK6XFZ0C1B"/>
    <n v="95.975999999999999"/>
    <n v="3"/>
    <n v="0.2"/>
    <n v="-10.7973"/>
    <x v="22"/>
    <n v="106.77330000000001"/>
    <n v="32.03199"/>
    <x v="2"/>
  </r>
  <r>
    <s v="APJ"/>
    <s v="ANZ"/>
    <s v="Trafigura Group"/>
    <n v="1100"/>
    <s v="Finance"/>
    <s v="Enterprise"/>
    <s v="SaaS Connector Pack"/>
    <s v="BDN98IVAF1"/>
    <n v="84.272000000000006"/>
    <n v="2"/>
    <n v="0.6"/>
    <n v="-75.844800000000006"/>
    <x v="21"/>
    <n v="160.11680000000001"/>
    <n v="48.035040000000002"/>
    <x v="1"/>
  </r>
  <r>
    <s v="APJ"/>
    <s v="JAPN"/>
    <s v="Bank of America Corp."/>
    <n v="1011"/>
    <s v="Finance"/>
    <s v="SMB"/>
    <s v="Support"/>
    <s v="OEMFY8NDQV"/>
    <n v="36.543999999999997"/>
    <n v="2"/>
    <n v="0.2"/>
    <n v="11.876799999999999"/>
    <x v="3"/>
    <n v="24.667199999999902"/>
    <n v="7.4001599999999703"/>
    <x v="6"/>
  </r>
  <r>
    <s v="AMER"/>
    <s v="NAMER"/>
    <s v="HSBC Holdings"/>
    <n v="1070"/>
    <s v="Finance"/>
    <s v="SMB"/>
    <s v="Data Smasher"/>
    <s v="HDT9GZ2O2P"/>
    <n v="479.72"/>
    <n v="4"/>
    <n v="0"/>
    <n v="52.769199999999998"/>
    <x v="0"/>
    <n v="426.95080000000002"/>
    <n v="128.08524"/>
    <x v="0"/>
  </r>
  <r>
    <s v="EMEA"/>
    <s v="UKIR"/>
    <s v="Marathon Petroleum"/>
    <n v="1061"/>
    <s v="Energy"/>
    <s v="Strategic"/>
    <s v="ContactMatcher"/>
    <s v="NOQPXLQ20R"/>
    <n v="102.36799999999999"/>
    <n v="2"/>
    <n v="0.2"/>
    <n v="37.108400000000003"/>
    <x v="27"/>
    <n v="65.259599999999907"/>
    <n v="19.577879999999972"/>
    <x v="1"/>
  </r>
  <r>
    <s v="AMER"/>
    <s v="NAMER"/>
    <s v="Petrobras"/>
    <n v="1018"/>
    <s v="Energy"/>
    <s v="SMB"/>
    <s v="Site Analytics"/>
    <s v="1IPY27BKVR"/>
    <n v="623.96"/>
    <n v="5"/>
    <n v="0.2"/>
    <n v="38.997500000000002"/>
    <x v="38"/>
    <n v="584.96249999999998"/>
    <n v="175.48874999999998"/>
    <x v="6"/>
  </r>
  <r>
    <s v="APJ"/>
    <s v="APAC"/>
    <s v="Oracle"/>
    <n v="1072"/>
    <s v="Tech"/>
    <s v="Strategic"/>
    <s v="ContactMatcher"/>
    <s v="71NZN7I9VT"/>
    <n v="11.12"/>
    <n v="4"/>
    <n v="0"/>
    <n v="5.4488000000000003"/>
    <x v="30"/>
    <n v="5.67119999999999"/>
    <n v="1.7013599999999969"/>
    <x v="6"/>
  </r>
  <r>
    <s v="EMEA"/>
    <s v="UKIR"/>
    <s v="Intel"/>
    <n v="1051"/>
    <s v="Tech"/>
    <s v="SMB"/>
    <s v="Marketing Suite"/>
    <s v="F8I9ZWBODW"/>
    <n v="523.91999999999996"/>
    <n v="5"/>
    <n v="0.2"/>
    <n v="-26.196000000000002"/>
    <x v="32"/>
    <n v="550.11599999999999"/>
    <n v="165.03479999999999"/>
    <x v="1"/>
  </r>
  <r>
    <s v="AMER"/>
    <s v="NAMER"/>
    <s v="Siemens"/>
    <n v="1043"/>
    <s v="Manufacturing"/>
    <s v="Enterprise"/>
    <s v="Storage"/>
    <s v="42PD04LPHQ"/>
    <n v="2.48"/>
    <n v="2"/>
    <n v="0"/>
    <n v="1.1656"/>
    <x v="6"/>
    <n v="1.3144"/>
    <n v="0.39432"/>
    <x v="2"/>
  </r>
  <r>
    <s v="APJ"/>
    <s v="ANZ"/>
    <s v="Volkswagen"/>
    <n v="1046"/>
    <s v="Manufacturing"/>
    <s v="SMB"/>
    <s v="Marketing Suite - Gold"/>
    <s v="WEPR0N80PQ"/>
    <n v="221.024"/>
    <n v="2"/>
    <n v="0.2"/>
    <n v="-55.256"/>
    <x v="19"/>
    <n v="276.27999999999997"/>
    <n v="82.883999999999986"/>
    <x v="0"/>
  </r>
  <r>
    <s v="EMEA"/>
    <s v="UKIR"/>
    <s v="CVS Health"/>
    <n v="1026"/>
    <s v="Retail"/>
    <s v="Enterprise"/>
    <s v="ContactMatcher"/>
    <s v="UC0FQAT5DZ"/>
    <n v="58.408000000000001"/>
    <n v="7"/>
    <n v="0.2"/>
    <n v="18.252500000000001"/>
    <x v="23"/>
    <n v="40.155500000000004"/>
    <n v="12.046650000000001"/>
    <x v="2"/>
  </r>
  <r>
    <s v="APJ"/>
    <s v="JAPN"/>
    <s v="Bosch"/>
    <n v="1076"/>
    <s v="Tech"/>
    <s v="Strategic"/>
    <s v="Big Ol Database"/>
    <s v="OWOWEF9P7Q"/>
    <n v="479.988"/>
    <n v="2"/>
    <n v="0.4"/>
    <n v="55.998600000000003"/>
    <x v="6"/>
    <n v="423.98939999999999"/>
    <n v="127.19681999999999"/>
    <x v="2"/>
  </r>
  <r>
    <s v="AMER"/>
    <s v="NAMER"/>
    <s v="Aetna"/>
    <n v="1002"/>
    <s v="Healthcare"/>
    <s v="SMB"/>
    <s v="ContactMatcher"/>
    <s v="5FOCVZ9VEF"/>
    <n v="11.808"/>
    <n v="3"/>
    <n v="0.2"/>
    <n v="4.1327999999999996"/>
    <x v="2"/>
    <n v="7.6752000000000002"/>
    <n v="2.3025600000000002"/>
    <x v="1"/>
  </r>
  <r>
    <s v="AMER"/>
    <s v="NAMER"/>
    <s v="Marathon Petroleum"/>
    <n v="1061"/>
    <s v="Energy"/>
    <s v="Strategic"/>
    <s v="SaaS Connector Pack - Gold"/>
    <s v="I5H7WOJTJJ"/>
    <n v="21.34"/>
    <n v="2"/>
    <n v="0"/>
    <n v="9.8163999999999998"/>
    <x v="19"/>
    <n v="11.5236"/>
    <n v="3.4570799999999999"/>
    <x v="1"/>
  </r>
  <r>
    <s v="EMEA"/>
    <s v="NOR"/>
    <s v="Goldman Sachs Group"/>
    <n v="1042"/>
    <s v="Finance"/>
    <s v="SMB"/>
    <s v="ContactMatcher"/>
    <s v="0UPFOEGW6Y"/>
    <n v="36.4"/>
    <n v="5"/>
    <n v="0"/>
    <n v="17.108000000000001"/>
    <x v="16"/>
    <n v="19.291999999999899"/>
    <n v="5.7875999999999692"/>
    <x v="2"/>
  </r>
  <r>
    <s v="AMER"/>
    <s v="NAMER"/>
    <s v="Bank of America Corp."/>
    <n v="1011"/>
    <s v="Finance"/>
    <s v="Enterprise"/>
    <s v="Marketing Suite - Gold"/>
    <s v="VUCNYD1L2M"/>
    <n v="15.51"/>
    <n v="1"/>
    <n v="0"/>
    <n v="4.3428000000000004"/>
    <x v="11"/>
    <n v="11.167199999999999"/>
    <n v="3.3501599999999998"/>
    <x v="6"/>
  </r>
  <r>
    <s v="AMER"/>
    <s v="NAMER"/>
    <s v="Panasonic"/>
    <n v="1091"/>
    <s v="Tech"/>
    <s v="Enterprise"/>
    <s v="ChatBot Plugin"/>
    <s v="HIKYTPZTBS"/>
    <n v="7.8"/>
    <n v="3"/>
    <n v="0"/>
    <n v="2.1059999999999999"/>
    <x v="23"/>
    <n v="5.694"/>
    <n v="1.7081999999999999"/>
    <x v="0"/>
  </r>
  <r>
    <s v="AMER"/>
    <s v="LATAM"/>
    <s v="General Motors"/>
    <n v="1041"/>
    <s v="Manufacturing"/>
    <s v="Strategic"/>
    <s v="SaaS Connector Pack - Gold"/>
    <s v="SZQMJZVJYQ"/>
    <n v="10.199999999999999"/>
    <n v="5"/>
    <n v="0"/>
    <n v="4.7939999999999996"/>
    <x v="16"/>
    <n v="5.4059999999999997"/>
    <n v="1.6217999999999999"/>
    <x v="1"/>
  </r>
  <r>
    <s v="EMEA"/>
    <s v="UKIR"/>
    <s v="Comcast"/>
    <n v="1022"/>
    <s v="Communications"/>
    <s v="Strategic"/>
    <s v="Site Analytics"/>
    <s v="ZPP8IO5W3F"/>
    <n v="824.97"/>
    <n v="3"/>
    <n v="0"/>
    <n v="214.4922"/>
    <x v="2"/>
    <n v="610.4778"/>
    <n v="183.14333999999999"/>
    <x v="1"/>
  </r>
  <r>
    <s v="AMER"/>
    <s v="NAMER"/>
    <s v="Tyson Foods"/>
    <n v="1088"/>
    <s v="Consumer Products"/>
    <s v="SMB"/>
    <s v="SaaS Connector Pack"/>
    <s v="ULDN08TM0O"/>
    <n v="24.85"/>
    <n v="5"/>
    <n v="0"/>
    <n v="7.7035"/>
    <x v="12"/>
    <n v="17.1465"/>
    <n v="5.1439499999999994"/>
    <x v="1"/>
  </r>
  <r>
    <s v="AMER"/>
    <s v="LATAM"/>
    <s v="Valero Energy"/>
    <n v="1093"/>
    <s v="Energy"/>
    <s v="SMB"/>
    <s v="Marketing Suite - Gold"/>
    <s v="5BT5UBZDAM"/>
    <n v="12.624000000000001"/>
    <n v="2"/>
    <n v="0.2"/>
    <n v="-2.5247999999999999"/>
    <x v="15"/>
    <n v="15.1488"/>
    <n v="4.5446399999999993"/>
    <x v="1"/>
  </r>
  <r>
    <s v="APJ"/>
    <s v="JAPN"/>
    <s v="Aetna"/>
    <n v="1002"/>
    <s v="Healthcare"/>
    <s v="SMB"/>
    <s v="ChatBot Plugin"/>
    <s v="SE8HEOEIHM"/>
    <n v="31.744"/>
    <n v="2"/>
    <n v="0.2"/>
    <n v="8.3328000000000007"/>
    <x v="15"/>
    <n v="23.411200000000001"/>
    <n v="7.0233600000000003"/>
    <x v="1"/>
  </r>
  <r>
    <s v="AMER"/>
    <s v="LATAM"/>
    <s v="Sony"/>
    <n v="1028"/>
    <s v="Tech"/>
    <s v="Strategic"/>
    <s v="FinanceHub"/>
    <s v="07JA7MJU4D"/>
    <n v="5.9039999999999999"/>
    <n v="2"/>
    <n v="0.2"/>
    <n v="1.9925999999999999"/>
    <x v="40"/>
    <n v="3.9114"/>
    <n v="1.1734199999999999"/>
    <x v="3"/>
  </r>
  <r>
    <s v="EMEA"/>
    <s v="MEA"/>
    <s v="Prudential Financial"/>
    <n v="1078"/>
    <s v="Finance"/>
    <s v="SMB"/>
    <s v="Site Analytics"/>
    <s v="698EJXKDUO"/>
    <n v="59.98"/>
    <n v="2"/>
    <n v="0"/>
    <n v="17.994"/>
    <x v="0"/>
    <n v="41.985999999999997"/>
    <n v="12.595799999999999"/>
    <x v="2"/>
  </r>
  <r>
    <s v="EMEA"/>
    <s v="NOR"/>
    <s v="Goldman Sachs Group"/>
    <n v="1042"/>
    <s v="Finance"/>
    <s v="SMB"/>
    <s v="Support"/>
    <s v="D443I3Z1A6"/>
    <n v="48.87"/>
    <n v="9"/>
    <n v="0"/>
    <n v="23.946300000000001"/>
    <x v="23"/>
    <n v="24.923699999999901"/>
    <n v="7.4771099999999695"/>
    <x v="2"/>
  </r>
  <r>
    <s v="AMER"/>
    <s v="NAMER"/>
    <s v="Royal Dutch Shell"/>
    <n v="1031"/>
    <s v="Energy"/>
    <s v="SMB"/>
    <s v="Support"/>
    <s v="XONSP8NOJL"/>
    <n v="154.9"/>
    <n v="5"/>
    <n v="0"/>
    <n v="69.704999999999998"/>
    <x v="44"/>
    <n v="85.194999999999993"/>
    <n v="25.558499999999999"/>
    <x v="2"/>
  </r>
  <r>
    <s v="EMEA"/>
    <s v="UKIR"/>
    <s v="Mitsubishi"/>
    <n v="1050"/>
    <s v="Manufacturing"/>
    <s v="Strategic"/>
    <s v="Storage"/>
    <s v="0969IR5ZNQ"/>
    <n v="5.92"/>
    <n v="4"/>
    <n v="0"/>
    <n v="2.8416000000000001"/>
    <x v="7"/>
    <n v="3.0783999999999998"/>
    <n v="0.9235199999999999"/>
    <x v="2"/>
  </r>
  <r>
    <s v="AMER"/>
    <s v="LATAM"/>
    <s v="AmerisourceBergen"/>
    <n v="1007"/>
    <s v="Healthcare"/>
    <s v="SMB"/>
    <s v="ContactMatcher"/>
    <s v="TACZMPQEJP"/>
    <n v="24.1"/>
    <n v="5"/>
    <n v="0"/>
    <n v="11.086"/>
    <x v="21"/>
    <n v="13.013999999999999"/>
    <n v="3.9041999999999994"/>
    <x v="0"/>
  </r>
  <r>
    <s v="EMEA"/>
    <s v="EU-WEST"/>
    <s v="American Express"/>
    <n v="1005"/>
    <s v="Finance"/>
    <s v="Strategic"/>
    <s v="OneView"/>
    <s v="Z2D3X9H8MT"/>
    <n v="1158.1199999999999"/>
    <n v="5"/>
    <n v="0.2"/>
    <n v="130.2885"/>
    <x v="23"/>
    <n v="1027.83149999999"/>
    <n v="308.34944999999698"/>
    <x v="1"/>
  </r>
  <r>
    <s v="APJ"/>
    <s v="JAPN"/>
    <s v="PepsiCo"/>
    <n v="1073"/>
    <s v="Consumer Products"/>
    <s v="SMB"/>
    <s v="OneView"/>
    <s v="DMB6D8ZFVF"/>
    <n v="1.3919999999999999"/>
    <n v="2"/>
    <n v="0.8"/>
    <n v="-3.7584"/>
    <x v="22"/>
    <n v="5.1503999999999897"/>
    <n v="1.5451199999999969"/>
    <x v="1"/>
  </r>
  <r>
    <s v="EMEA"/>
    <s v="EU-WEST"/>
    <s v="ConocoPhillips"/>
    <n v="1024"/>
    <s v="Energy"/>
    <s v="SMB"/>
    <s v="OneView"/>
    <s v="W7DURE3JNU"/>
    <n v="44.43"/>
    <n v="3"/>
    <n v="0"/>
    <n v="18.660599999999999"/>
    <x v="6"/>
    <n v="25.769400000000001"/>
    <n v="7.7308199999999996"/>
    <x v="2"/>
  </r>
  <r>
    <s v="EMEA"/>
    <s v="EU-EAST"/>
    <s v="Costco Wholesale"/>
    <n v="1025"/>
    <s v="Retail"/>
    <s v="Strategic"/>
    <s v="OneView"/>
    <s v="WX4QGCXIOJ"/>
    <n v="31.08"/>
    <n v="4"/>
    <n v="0"/>
    <n v="8.3916000000000004"/>
    <x v="6"/>
    <n v="22.688399999999898"/>
    <n v="6.8065199999999697"/>
    <x v="3"/>
  </r>
  <r>
    <s v="APJ"/>
    <s v="ANZ"/>
    <s v="Royal Dutch Shell"/>
    <n v="1031"/>
    <s v="Energy"/>
    <s v="Strategic"/>
    <s v="ContactMatcher"/>
    <s v="P01PKKX3XE"/>
    <n v="13.84"/>
    <n v="4"/>
    <n v="0.8"/>
    <n v="-22.143999999999998"/>
    <x v="22"/>
    <n v="35.983999999999902"/>
    <n v="10.795199999999971"/>
    <x v="2"/>
  </r>
  <r>
    <s v="AMER"/>
    <s v="NAMER"/>
    <s v="Nestle"/>
    <n v="1089"/>
    <s v="Consumer Products"/>
    <s v="Enterprise"/>
    <s v="Support"/>
    <s v="CEMDC9CWGV"/>
    <n v="12.96"/>
    <n v="2"/>
    <n v="0"/>
    <n v="6.3503999999999996"/>
    <x v="21"/>
    <n v="6.6096000000000004"/>
    <n v="1.98288"/>
    <x v="2"/>
  </r>
  <r>
    <s v="EMEA"/>
    <s v="UKIR"/>
    <s v="Bank of America Corp."/>
    <n v="1011"/>
    <s v="Finance"/>
    <s v="Strategic"/>
    <s v="OneView"/>
    <s v="D2DVRFRWQB"/>
    <n v="208.44"/>
    <n v="3"/>
    <n v="0"/>
    <n v="62.531999999999996"/>
    <x v="24"/>
    <n v="145.90799999999999"/>
    <n v="43.772399999999998"/>
    <x v="6"/>
  </r>
  <r>
    <s v="APJ"/>
    <s v="ANZ"/>
    <s v="Glencore"/>
    <n v="1083"/>
    <s v="Misc"/>
    <s v="Enterprise"/>
    <s v="FinanceHub"/>
    <s v="66HGFNHKL7"/>
    <n v="366.74400000000003"/>
    <n v="4"/>
    <n v="0.3"/>
    <n v="-110.0232"/>
    <x v="29"/>
    <n v="476.7672"/>
    <n v="143.03016"/>
    <x v="1"/>
  </r>
  <r>
    <s v="AMER"/>
    <s v="NAMER"/>
    <s v="Engie"/>
    <n v="1062"/>
    <s v="Energy"/>
    <s v="Strategic"/>
    <s v="SaaS Connector Pack"/>
    <s v="MWK9B2RDC4"/>
    <n v="289.24"/>
    <n v="7"/>
    <n v="0"/>
    <n v="26.031600000000001"/>
    <x v="9"/>
    <n v="263.20839999999998"/>
    <n v="78.962519999999998"/>
    <x v="2"/>
  </r>
  <r>
    <s v="APJ"/>
    <s v="JAPN"/>
    <s v="Johnson &amp; Johnson"/>
    <n v="1055"/>
    <s v="Healthcare"/>
    <s v="Strategic"/>
    <s v="Support"/>
    <s v="JYX7AP77CA"/>
    <n v="5.1840000000000002"/>
    <n v="1"/>
    <n v="0.2"/>
    <n v="1.8144"/>
    <x v="20"/>
    <n v="3.3696000000000002"/>
    <n v="1.01088"/>
    <x v="2"/>
  </r>
  <r>
    <s v="EMEA"/>
    <s v="UKIR"/>
    <s v="J.P. Morgan Chase &amp; Co."/>
    <n v="1054"/>
    <s v="Finance"/>
    <s v="SMB"/>
    <s v="FinanceHub"/>
    <s v="EPV96UTZ9N"/>
    <n v="205.16399999999999"/>
    <n v="2"/>
    <n v="0.1"/>
    <n v="13.6776"/>
    <x v="6"/>
    <n v="191.48639999999901"/>
    <n v="57.445919999999703"/>
    <x v="5"/>
  </r>
  <r>
    <s v="APJ"/>
    <s v="ANZ"/>
    <s v="AT&amp;T"/>
    <n v="1010"/>
    <s v="Communications"/>
    <s v="Strategic"/>
    <s v="SaaS Connector Pack"/>
    <s v="201RY3CO8Y"/>
    <n v="8.5440000000000005"/>
    <n v="2"/>
    <n v="0.6"/>
    <n v="-7.476"/>
    <x v="20"/>
    <n v="16.02"/>
    <n v="4.806"/>
    <x v="1"/>
  </r>
  <r>
    <s v="AMER"/>
    <s v="LATAM"/>
    <s v="J.P. Morgan Chase &amp; Co."/>
    <n v="1054"/>
    <s v="Finance"/>
    <s v="Strategic"/>
    <s v="ContactMatcher"/>
    <s v="YRD76DB9FB"/>
    <n v="12.827999999999999"/>
    <n v="2"/>
    <n v="0.7"/>
    <n v="-8.9795999999999996"/>
    <x v="37"/>
    <n v="21.807600000000001"/>
    <n v="6.5422799999999999"/>
    <x v="5"/>
  </r>
  <r>
    <s v="EMEA"/>
    <s v="UKIR"/>
    <s v="Lukoil"/>
    <n v="1044"/>
    <s v="Energy"/>
    <s v="SMB"/>
    <s v="ContactMatcher"/>
    <s v="6TI6CGL5BX"/>
    <n v="17.96"/>
    <n v="5"/>
    <n v="0.2"/>
    <n v="5.8369999999999997"/>
    <x v="8"/>
    <n v="12.122999999999999"/>
    <n v="3.6368999999999998"/>
    <x v="0"/>
  </r>
  <r>
    <s v="AMER"/>
    <s v="NAMER"/>
    <s v="Volkswagen"/>
    <n v="1046"/>
    <s v="Manufacturing"/>
    <s v="Enterprise"/>
    <s v="Marketing Suite"/>
    <s v="MYM3UDQDMP"/>
    <n v="148.25700000000001"/>
    <n v="3"/>
    <n v="0.15"/>
    <n v="15.697800000000001"/>
    <x v="22"/>
    <n v="132.5592"/>
    <n v="39.767760000000003"/>
    <x v="0"/>
  </r>
  <r>
    <s v="EMEA"/>
    <s v="UKIR"/>
    <s v="American Express"/>
    <n v="1005"/>
    <s v="Finance"/>
    <s v="Strategic"/>
    <s v="OneView"/>
    <s v="A5OLB9B05B"/>
    <n v="146.76"/>
    <n v="3"/>
    <n v="0"/>
    <n v="38.157600000000002"/>
    <x v="34"/>
    <n v="108.60239999999899"/>
    <n v="32.580719999999694"/>
    <x v="1"/>
  </r>
  <r>
    <s v="EMEA"/>
    <s v="UKIR"/>
    <s v="Wells Fargo"/>
    <n v="1099"/>
    <s v="Finance"/>
    <s v="SMB"/>
    <s v="FinanceHub"/>
    <s v="IC2D2IVX53"/>
    <n v="25.83"/>
    <n v="7"/>
    <n v="0"/>
    <n v="12.1401"/>
    <x v="1"/>
    <n v="13.6898999999999"/>
    <n v="4.1069699999999703"/>
    <x v="2"/>
  </r>
  <r>
    <s v="EMEA"/>
    <s v="EU-EAST"/>
    <s v="AT&amp;T"/>
    <n v="1010"/>
    <s v="Communications"/>
    <s v="SMB"/>
    <s v="Support"/>
    <s v="MCBHD5FFY1"/>
    <n v="15.552"/>
    <n v="3"/>
    <n v="0.2"/>
    <n v="5.4432"/>
    <x v="9"/>
    <n v="10.108799999999899"/>
    <n v="3.0326399999999696"/>
    <x v="1"/>
  </r>
  <r>
    <s v="EMEA"/>
    <s v="UKIR"/>
    <s v="Cigna"/>
    <n v="1038"/>
    <s v="Healthcare"/>
    <s v="Strategic"/>
    <s v="Site Analytics"/>
    <s v="08BHVU3OAX"/>
    <n v="227.46"/>
    <n v="6"/>
    <n v="0"/>
    <n v="65.963399999999993"/>
    <x v="31"/>
    <n v="161.4966"/>
    <n v="48.448979999999999"/>
    <x v="3"/>
  </r>
  <r>
    <s v="EMEA"/>
    <s v="UKIR"/>
    <s v="Cigna"/>
    <n v="1038"/>
    <s v="Healthcare"/>
    <s v="SMB"/>
    <s v="FinanceHub"/>
    <s v="1F4KUTHEC4"/>
    <n v="5.22"/>
    <n v="2"/>
    <n v="0"/>
    <n v="2.4011999999999998"/>
    <x v="44"/>
    <n v="2.8188"/>
    <n v="0.84563999999999995"/>
    <x v="3"/>
  </r>
  <r>
    <s v="AMER"/>
    <s v="LATAM"/>
    <s v="Humana"/>
    <n v="1049"/>
    <s v="Healthcare"/>
    <s v="SMB"/>
    <s v="Support"/>
    <s v="Y8RBCHVYZ1"/>
    <n v="33.9"/>
    <n v="5"/>
    <n v="0"/>
    <n v="15.593999999999999"/>
    <x v="5"/>
    <n v="18.305999999999901"/>
    <n v="5.4917999999999703"/>
    <x v="5"/>
  </r>
  <r>
    <s v="EMEA"/>
    <s v="UKIR"/>
    <s v="Sprint Nextel"/>
    <n v="1081"/>
    <s v="Communications"/>
    <s v="Strategic"/>
    <s v="Marketing Suite - Gold"/>
    <s v="ZC6NUVZC3K"/>
    <n v="28.14"/>
    <n v="3"/>
    <n v="0"/>
    <n v="7.8792"/>
    <x v="0"/>
    <n v="20.2608"/>
    <n v="6.0782400000000001"/>
    <x v="1"/>
  </r>
  <r>
    <s v="AMER"/>
    <s v="NAMER"/>
    <s v="American Express"/>
    <n v="1005"/>
    <s v="Finance"/>
    <s v="Strategic"/>
    <s v="FinanceHub"/>
    <s v="1GFKQO2SLC"/>
    <n v="523.39200000000005"/>
    <n v="3"/>
    <n v="0.2"/>
    <n v="52.339199999999998"/>
    <x v="23"/>
    <n v="471.05279999999999"/>
    <n v="141.31583999999998"/>
    <x v="1"/>
  </r>
  <r>
    <s v="EMEA"/>
    <s v="EU-WEST"/>
    <s v="Goldman Sachs Group"/>
    <n v="1042"/>
    <s v="Finance"/>
    <s v="SMB"/>
    <s v="Alchemy"/>
    <s v="8JPDYU5ZAM"/>
    <n v="479.98399999999998"/>
    <n v="2"/>
    <n v="0.2"/>
    <n v="89.997"/>
    <x v="8"/>
    <n v="389.986999999999"/>
    <n v="116.9960999999997"/>
    <x v="2"/>
  </r>
  <r>
    <s v="EMEA"/>
    <s v="NOR"/>
    <s v="Toyota Motor"/>
    <n v="1087"/>
    <s v="Manufacturing"/>
    <s v="SMB"/>
    <s v="Support"/>
    <s v="U641XDU65G"/>
    <n v="12.96"/>
    <n v="2"/>
    <n v="0"/>
    <n v="6.2207999999999997"/>
    <x v="15"/>
    <n v="6.7392000000000003"/>
    <n v="2.02176"/>
    <x v="6"/>
  </r>
  <r>
    <s v="EMEA"/>
    <s v="UKIR"/>
    <s v="Home Depot"/>
    <n v="1047"/>
    <s v="Retail"/>
    <s v="SMB"/>
    <s v="Marketing Suite - Gold"/>
    <s v="MURRQ6W2PJ"/>
    <n v="166.72"/>
    <n v="2"/>
    <n v="0"/>
    <n v="41.68"/>
    <x v="22"/>
    <n v="125.039999999999"/>
    <n v="37.511999999999695"/>
    <x v="1"/>
  </r>
  <r>
    <s v="EMEA"/>
    <s v="EU-WEST"/>
    <s v="Wells Fargo"/>
    <n v="1099"/>
    <s v="Finance"/>
    <s v="SMB"/>
    <s v="Alchemy"/>
    <s v="MZR1WGCT79"/>
    <n v="599.97"/>
    <n v="5"/>
    <n v="0.4"/>
    <n v="69.996499999999997"/>
    <x v="10"/>
    <n v="529.97349999999994"/>
    <n v="158.99204999999998"/>
    <x v="2"/>
  </r>
  <r>
    <s v="APJ"/>
    <s v="JAPN"/>
    <s v="Phillips 66"/>
    <n v="1056"/>
    <s v="Energy"/>
    <s v="Strategic"/>
    <s v="Support"/>
    <s v="2Q2DRJRTZ6"/>
    <n v="9.2479999999999993"/>
    <n v="2"/>
    <n v="0.2"/>
    <n v="3.3523999999999998"/>
    <x v="0"/>
    <n v="5.8956"/>
    <n v="1.76868"/>
    <x v="1"/>
  </r>
  <r>
    <s v="AMER"/>
    <s v="NAMER"/>
    <s v="Itochu"/>
    <n v="1032"/>
    <s v="Finance"/>
    <s v="Enterprise"/>
    <s v="ContactMatcher"/>
    <s v="2KB81GML2O"/>
    <n v="99.591999999999999"/>
    <n v="1"/>
    <n v="0.2"/>
    <n v="2.4897999999999998"/>
    <x v="41"/>
    <n v="97.102199999999996"/>
    <n v="29.130659999999999"/>
    <x v="0"/>
  </r>
  <r>
    <s v="EMEA"/>
    <s v="MEA"/>
    <s v="Trafigura Group"/>
    <n v="1100"/>
    <s v="Finance"/>
    <s v="SMB"/>
    <s v="Support"/>
    <s v="FDJJH2PQG1"/>
    <n v="15.552"/>
    <n v="3"/>
    <n v="0.2"/>
    <n v="5.4432"/>
    <x v="28"/>
    <n v="10.108799999999899"/>
    <n v="3.0326399999999696"/>
    <x v="1"/>
  </r>
  <r>
    <s v="EMEA"/>
    <s v="EU-EAST"/>
    <s v="Banco Santander"/>
    <n v="1101"/>
    <s v="Finance"/>
    <s v="Enterprise"/>
    <s v="ChatBot Plugin"/>
    <s v="VRO8NBSJNR"/>
    <n v="14.576000000000001"/>
    <n v="2"/>
    <n v="0.2"/>
    <n v="2.3685999999999998"/>
    <x v="30"/>
    <n v="12.2074"/>
    <n v="3.6622199999999996"/>
    <x v="1"/>
  </r>
  <r>
    <s v="AMER"/>
    <s v="NAMER"/>
    <s v="ConocoPhillips"/>
    <n v="1024"/>
    <s v="Energy"/>
    <s v="SMB"/>
    <s v="ContactMatcher"/>
    <s v="JDDZZ0NS47"/>
    <n v="209.6"/>
    <n v="5"/>
    <n v="0.2"/>
    <n v="68.12"/>
    <x v="5"/>
    <n v="141.47999999999999"/>
    <n v="42.443999999999996"/>
    <x v="2"/>
  </r>
  <r>
    <s v="EMEA"/>
    <s v="MEA"/>
    <s v="Phillips 66"/>
    <n v="1056"/>
    <s v="Energy"/>
    <s v="Strategic"/>
    <s v="ContactMatcher"/>
    <s v="NBDYT4AACE"/>
    <n v="12.144"/>
    <n v="3"/>
    <n v="0.2"/>
    <n v="4.0986000000000002"/>
    <x v="36"/>
    <n v="8.0454000000000008"/>
    <n v="2.4136200000000003"/>
    <x v="1"/>
  </r>
  <r>
    <s v="EMEA"/>
    <s v="EU-WEST"/>
    <s v="Target"/>
    <n v="1085"/>
    <s v="Retail"/>
    <s v="SMB"/>
    <s v="SaaS Connector Pack - Gold"/>
    <s v="WTCH3NW8IF"/>
    <n v="27.792000000000002"/>
    <n v="3"/>
    <n v="0.2"/>
    <n v="10.422000000000001"/>
    <x v="5"/>
    <n v="17.37"/>
    <n v="5.2110000000000003"/>
    <x v="8"/>
  </r>
  <r>
    <s v="EMEA"/>
    <s v="EU-WEST"/>
    <s v="China National Petroleum"/>
    <n v="1023"/>
    <s v="Energy"/>
    <s v="Enterprise"/>
    <s v="Support"/>
    <s v="T6118YR58E"/>
    <n v="6.2080000000000002"/>
    <n v="2"/>
    <n v="0.2"/>
    <n v="0.69840000000000002"/>
    <x v="15"/>
    <n v="5.5095999999999998"/>
    <n v="1.6528799999999999"/>
    <x v="7"/>
  </r>
  <r>
    <s v="EMEA"/>
    <s v="UKIR"/>
    <s v="Ford Motor"/>
    <n v="1009"/>
    <s v="Manufacturing"/>
    <s v="SMB"/>
    <s v="OneView"/>
    <s v="WCW6YAT3E8"/>
    <n v="32.67"/>
    <n v="3"/>
    <n v="0"/>
    <n v="8.4941999999999993"/>
    <x v="31"/>
    <n v="24.175799999999999"/>
    <n v="7.2527399999999993"/>
    <x v="1"/>
  </r>
  <r>
    <s v="AMER"/>
    <s v="NAMER"/>
    <s v="Caterpillar"/>
    <n v="1016"/>
    <s v="Manufacturing"/>
    <s v="Strategic"/>
    <s v="Marketing Suite - Gold"/>
    <s v="MAEB3LW84B"/>
    <n v="1261.33"/>
    <n v="7"/>
    <n v="0"/>
    <n v="327.94580000000002"/>
    <x v="20"/>
    <n v="933.38419999999996"/>
    <n v="280.01525999999996"/>
    <x v="1"/>
  </r>
  <r>
    <s v="AMER"/>
    <s v="NAMER"/>
    <s v="Johnson &amp; Johnson"/>
    <n v="1055"/>
    <s v="Healthcare"/>
    <s v="Enterprise"/>
    <s v="Support"/>
    <s v="BUT60BKBIK"/>
    <n v="38.880000000000003"/>
    <n v="6"/>
    <n v="0"/>
    <n v="18.662400000000002"/>
    <x v="35"/>
    <n v="20.217600000000001"/>
    <n v="6.0652800000000004"/>
    <x v="2"/>
  </r>
  <r>
    <s v="APJ"/>
    <s v="JAPN"/>
    <s v="Allianz"/>
    <n v="1080"/>
    <s v="Finance"/>
    <s v="Strategic"/>
    <s v="ContactMatcher"/>
    <s v="YO4U9EDQL0"/>
    <n v="1.964"/>
    <n v="2"/>
    <n v="0.8"/>
    <n v="-3.2406000000000001"/>
    <x v="35"/>
    <n v="5.2046000000000001"/>
    <n v="1.56138"/>
    <x v="1"/>
  </r>
  <r>
    <s v="AMER"/>
    <s v="NAMER"/>
    <s v="Oracle"/>
    <n v="1072"/>
    <s v="Tech"/>
    <s v="SMB"/>
    <s v="Support"/>
    <s v="111OWDPBBW"/>
    <n v="5.98"/>
    <n v="1"/>
    <n v="0"/>
    <n v="2.6909999999999998"/>
    <x v="9"/>
    <n v="3.2890000000000001"/>
    <n v="0.98670000000000002"/>
    <x v="6"/>
  </r>
  <r>
    <s v="APJ"/>
    <s v="ANZ"/>
    <s v="Philip Morris International"/>
    <n v="1075"/>
    <s v="Consumer Products"/>
    <s v="Enterprise"/>
    <s v="Support"/>
    <s v="K3E7DFHC18"/>
    <n v="9.2479999999999993"/>
    <n v="2"/>
    <n v="0.2"/>
    <n v="3.3523999999999998"/>
    <x v="21"/>
    <n v="5.8956"/>
    <n v="1.76868"/>
    <x v="1"/>
  </r>
  <r>
    <s v="APJ"/>
    <s v="JAPN"/>
    <s v="Banco Santander"/>
    <n v="1101"/>
    <s v="Finance"/>
    <s v="SMB"/>
    <s v="ChatBot Plugin"/>
    <s v="SL1TACEYVP"/>
    <n v="4.4480000000000004"/>
    <n v="2"/>
    <n v="0.2"/>
    <n v="0.33360000000000001"/>
    <x v="16"/>
    <n v="4.1143999999999998"/>
    <n v="1.2343199999999999"/>
    <x v="1"/>
  </r>
  <r>
    <s v="AMER"/>
    <s v="NAMER"/>
    <s v="Tyson Foods"/>
    <n v="1088"/>
    <s v="Consumer Products"/>
    <s v="SMB"/>
    <s v="SaaS Connector Pack - Gold"/>
    <s v="RV3FV188QN"/>
    <n v="54.9"/>
    <n v="5"/>
    <n v="0"/>
    <n v="26.901"/>
    <x v="35"/>
    <n v="27.998999999999999"/>
    <n v="8.3996999999999993"/>
    <x v="1"/>
  </r>
  <r>
    <s v="EMEA"/>
    <s v="NOR"/>
    <s v="AmerisourceBergen"/>
    <n v="1007"/>
    <s v="Healthcare"/>
    <s v="SMB"/>
    <s v="ContactMatcher"/>
    <s v="7UFM8U8K5A"/>
    <n v="22.911000000000001"/>
    <n v="7"/>
    <n v="0.7"/>
    <n v="-17.565100000000001"/>
    <x v="21"/>
    <n v="40.476100000000002"/>
    <n v="12.14283"/>
    <x v="0"/>
  </r>
  <r>
    <s v="AMER"/>
    <s v="NAMER"/>
    <s v="Valero Energy"/>
    <n v="1093"/>
    <s v="Energy"/>
    <s v="Strategic"/>
    <s v="ChatBot Plugin"/>
    <s v="WSMT7U1TA5"/>
    <n v="3.52"/>
    <n v="2"/>
    <n v="0"/>
    <n v="1.6896"/>
    <x v="10"/>
    <n v="1.8304"/>
    <n v="0.54911999999999994"/>
    <x v="1"/>
  </r>
  <r>
    <s v="EMEA"/>
    <s v="EU-WEST"/>
    <s v="Kroger"/>
    <n v="1057"/>
    <s v="Retail"/>
    <s v="Strategic"/>
    <s v="ContactMatcher"/>
    <s v="NCK6W65SH5"/>
    <n v="8.5950000000000006"/>
    <n v="5"/>
    <n v="0.7"/>
    <n v="-6.3029999999999999"/>
    <x v="15"/>
    <n v="14.898"/>
    <n v="4.4693999999999994"/>
    <x v="2"/>
  </r>
  <r>
    <s v="AMER"/>
    <s v="NAMER"/>
    <s v="FedEx"/>
    <n v="1036"/>
    <s v="Transportation"/>
    <s v="SMB"/>
    <s v="Marketing Suite - Gold"/>
    <s v="M7DKWM6GU5"/>
    <n v="99.87"/>
    <n v="3"/>
    <n v="0"/>
    <n v="23.968800000000002"/>
    <x v="43"/>
    <n v="75.901200000000003"/>
    <n v="22.77036"/>
    <x v="3"/>
  </r>
  <r>
    <s v="EMEA"/>
    <s v="EU-EAST"/>
    <s v="HonHai Precision Industry"/>
    <n v="1033"/>
    <s v="Tech"/>
    <s v="SMB"/>
    <s v="ChatBot Plugin"/>
    <s v="Y0TFAJL5O2"/>
    <n v="79.36"/>
    <n v="4"/>
    <n v="0"/>
    <n v="23.808"/>
    <x v="2"/>
    <n v="55.552"/>
    <n v="16.665599999999998"/>
    <x v="1"/>
  </r>
  <r>
    <s v="AMER"/>
    <s v="NAMER"/>
    <s v="Apple"/>
    <n v="1008"/>
    <s v="Tech"/>
    <s v="Strategic"/>
    <s v="Site Analytics"/>
    <s v="48497CY19M"/>
    <n v="119.96"/>
    <n v="1"/>
    <n v="0.2"/>
    <n v="7.4974999999999996"/>
    <x v="27"/>
    <n v="112.462499999999"/>
    <n v="33.738749999999698"/>
    <x v="2"/>
  </r>
  <r>
    <s v="EMEA"/>
    <s v="UKIR"/>
    <s v="General Electric"/>
    <n v="1040"/>
    <s v="Finance"/>
    <s v="SMB"/>
    <s v="Support"/>
    <s v="VQ9WRXQLY8"/>
    <n v="106.32"/>
    <n v="3"/>
    <n v="0"/>
    <n v="49.970399999999998"/>
    <x v="26"/>
    <n v="56.349599999999903"/>
    <n v="16.90487999999997"/>
    <x v="0"/>
  </r>
  <r>
    <s v="APJ"/>
    <s v="ANZ"/>
    <s v="BMW"/>
    <n v="1039"/>
    <s v="Manufacturing"/>
    <s v="SMB"/>
    <s v="Data Smasher"/>
    <s v="ZD4GBQAJQC"/>
    <n v="479.952"/>
    <n v="6"/>
    <n v="0.2"/>
    <n v="89.991"/>
    <x v="36"/>
    <n v="389.96100000000001"/>
    <n v="116.9883"/>
    <x v="2"/>
  </r>
  <r>
    <s v="EMEA"/>
    <s v="UKIR"/>
    <s v="Tyson Foods"/>
    <n v="1088"/>
    <s v="Consumer Products"/>
    <s v="SMB"/>
    <s v="ContactMatcher"/>
    <s v="8LV4IE7A6I"/>
    <n v="146.68799999999999"/>
    <n v="6"/>
    <n v="0.2"/>
    <n v="55.008000000000003"/>
    <x v="28"/>
    <n v="91.679999999999893"/>
    <n v="27.503999999999966"/>
    <x v="1"/>
  </r>
  <r>
    <s v="EMEA"/>
    <s v="UKIR"/>
    <s v="News Corp."/>
    <n v="1071"/>
    <s v="Misc"/>
    <s v="SMB"/>
    <s v="Support"/>
    <s v="DFIHN191FC"/>
    <n v="318.95999999999998"/>
    <n v="9"/>
    <n v="0"/>
    <n v="149.91120000000001"/>
    <x v="23"/>
    <n v="169.04879999999901"/>
    <n v="50.714639999999697"/>
    <x v="3"/>
  </r>
  <r>
    <s v="EMEA"/>
    <s v="UKIR"/>
    <s v="Aviva"/>
    <n v="1006"/>
    <s v="Finance"/>
    <s v="SMB"/>
    <s v="Support"/>
    <s v="0CGYD5F5IN"/>
    <n v="212.64"/>
    <n v="6"/>
    <n v="0"/>
    <n v="99.940799999999996"/>
    <x v="14"/>
    <n v="112.699199999999"/>
    <n v="33.809759999999699"/>
    <x v="2"/>
  </r>
  <r>
    <s v="AMER"/>
    <s v="LATAM"/>
    <s v="Wells Fargo"/>
    <n v="1099"/>
    <s v="Finance"/>
    <s v="SMB"/>
    <s v="SaaS Connector Pack - Gold"/>
    <s v="3KRF22TYMK"/>
    <n v="23.472000000000001"/>
    <n v="3"/>
    <n v="0.2"/>
    <n v="8.8019999999999996"/>
    <x v="7"/>
    <n v="14.67"/>
    <n v="4.4009999999999998"/>
    <x v="2"/>
  </r>
  <r>
    <s v="APJ"/>
    <s v="JAPN"/>
    <s v="Nestle"/>
    <n v="1089"/>
    <s v="Consumer Products"/>
    <s v="Strategic"/>
    <s v="Support"/>
    <s v="198583NZA3"/>
    <n v="19.648"/>
    <n v="2"/>
    <n v="0.2"/>
    <n v="6.6311999999999998"/>
    <x v="28"/>
    <n v="13.0168"/>
    <n v="3.9050399999999996"/>
    <x v="2"/>
  </r>
  <r>
    <s v="EMEA"/>
    <s v="EU-WEST"/>
    <s v="FedEx"/>
    <n v="1036"/>
    <s v="Transportation"/>
    <s v="SMB"/>
    <s v="ContactMatcher"/>
    <s v="K2F9I4BP7K"/>
    <n v="6.57"/>
    <n v="3"/>
    <n v="0.7"/>
    <n v="-5.0369999999999999"/>
    <x v="30"/>
    <n v="11.606999999999999"/>
    <n v="3.4820999999999995"/>
    <x v="3"/>
  </r>
  <r>
    <s v="AMER"/>
    <s v="NAMER"/>
    <s v="Ford Motor"/>
    <n v="1009"/>
    <s v="Manufacturing"/>
    <s v="SMB"/>
    <s v="Marketing Suite - Gold"/>
    <s v="E38QYQBLK5"/>
    <n v="421.1"/>
    <n v="2"/>
    <n v="0"/>
    <n v="105.27500000000001"/>
    <x v="15"/>
    <n v="315.82499999999999"/>
    <n v="94.747499999999988"/>
    <x v="1"/>
  </r>
  <r>
    <s v="AMER"/>
    <s v="LATAM"/>
    <s v="ConocoPhillips"/>
    <n v="1024"/>
    <s v="Energy"/>
    <s v="Strategic"/>
    <s v="FinanceHub"/>
    <s v="OM1M2OEQRL"/>
    <n v="760.11599999999999"/>
    <n v="6"/>
    <n v="0.3"/>
    <n v="-43.435200000000002"/>
    <x v="27"/>
    <n v="803.55119999999999"/>
    <n v="241.06536"/>
    <x v="2"/>
  </r>
  <r>
    <s v="EMEA"/>
    <s v="UKIR"/>
    <s v="Mondelez International"/>
    <n v="1067"/>
    <s v="Consumer Products"/>
    <s v="SMB"/>
    <s v="Site Analytics"/>
    <s v="2A6DIHODNH"/>
    <n v="25.98"/>
    <n v="2"/>
    <n v="0"/>
    <n v="0.77939999999999998"/>
    <x v="25"/>
    <n v="25.200600000000001"/>
    <n v="7.5601799999999999"/>
    <x v="0"/>
  </r>
  <r>
    <s v="EMEA"/>
    <s v="EU-EAST"/>
    <s v="Sysco"/>
    <n v="1084"/>
    <s v="Consumer Products"/>
    <s v="Strategic"/>
    <s v="ContactMatcher"/>
    <s v="0Q7PLTLMVV"/>
    <n v="1685.88"/>
    <n v="6"/>
    <n v="0"/>
    <n v="320.31720000000001"/>
    <x v="35"/>
    <n v="1365.5627999999999"/>
    <n v="409.66883999999999"/>
    <x v="0"/>
  </r>
  <r>
    <s v="AMER"/>
    <s v="NAMER"/>
    <s v="Allianz"/>
    <n v="1080"/>
    <s v="Finance"/>
    <s v="SMB"/>
    <s v="Support"/>
    <s v="X8OJ7MM6Y3"/>
    <n v="61.96"/>
    <n v="2"/>
    <n v="0"/>
    <n v="27.882000000000001"/>
    <x v="18"/>
    <n v="34.078000000000003"/>
    <n v="10.2234"/>
    <x v="1"/>
  </r>
  <r>
    <s v="EMEA"/>
    <s v="UKIR"/>
    <s v="China National Petroleum"/>
    <n v="1023"/>
    <s v="Energy"/>
    <s v="Strategic"/>
    <s v="Support"/>
    <s v="ASHDDCG4N3"/>
    <n v="17.940000000000001"/>
    <n v="3"/>
    <n v="0"/>
    <n v="8.7905999999999995"/>
    <x v="31"/>
    <n v="9.1494"/>
    <n v="2.7448199999999998"/>
    <x v="7"/>
  </r>
  <r>
    <s v="AMER"/>
    <s v="NAMER"/>
    <s v="Gazprom"/>
    <n v="1027"/>
    <s v="Energy"/>
    <s v="Strategic"/>
    <s v="ContactMatcher"/>
    <s v="VL96RWZH4N"/>
    <n v="13.904"/>
    <n v="2"/>
    <n v="0.2"/>
    <n v="4.5187999999999997"/>
    <x v="23"/>
    <n v="9.3851999999999993"/>
    <n v="2.8155599999999996"/>
    <x v="7"/>
  </r>
  <r>
    <s v="EMEA"/>
    <s v="MEA"/>
    <s v="Goldman Sachs Group"/>
    <n v="1042"/>
    <s v="Finance"/>
    <s v="Strategic"/>
    <s v="ContactMatcher"/>
    <s v="DK1SN12PC5"/>
    <n v="67.194000000000003"/>
    <n v="1"/>
    <n v="0.7"/>
    <n v="-51.5154"/>
    <x v="46"/>
    <n v="118.7094"/>
    <n v="35.612819999999999"/>
    <x v="2"/>
  </r>
  <r>
    <s v="AMER"/>
    <s v="NAMER"/>
    <s v="Royal Dutch Shell"/>
    <n v="1031"/>
    <s v="Energy"/>
    <s v="SMB"/>
    <s v="Support"/>
    <s v="KP07CLUOGK"/>
    <n v="41.86"/>
    <n v="7"/>
    <n v="0"/>
    <n v="18.837"/>
    <x v="22"/>
    <n v="23.023"/>
    <n v="6.9068999999999994"/>
    <x v="2"/>
  </r>
  <r>
    <s v="EMEA"/>
    <s v="UKIR"/>
    <s v="Fannie Mae"/>
    <n v="1035"/>
    <s v="Finance"/>
    <s v="Strategic"/>
    <s v="SaaS Connector Pack"/>
    <s v="A7WE1WMMQP"/>
    <n v="10.02"/>
    <n v="3"/>
    <n v="0"/>
    <n v="4.4088000000000003"/>
    <x v="37"/>
    <n v="5.6111999999999904"/>
    <n v="1.6833599999999971"/>
    <x v="3"/>
  </r>
  <r>
    <s v="EMEA"/>
    <s v="NOR"/>
    <s v="Kroger"/>
    <n v="1057"/>
    <s v="Retail"/>
    <s v="SMB"/>
    <s v="Support"/>
    <s v="YNUK7PWCFR"/>
    <n v="17.940000000000001"/>
    <n v="3"/>
    <n v="0"/>
    <n v="8.7905999999999995"/>
    <x v="21"/>
    <n v="9.1494"/>
    <n v="2.7448199999999998"/>
    <x v="2"/>
  </r>
  <r>
    <s v="APJ"/>
    <s v="APAC"/>
    <s v="Bosch"/>
    <n v="1076"/>
    <s v="Tech"/>
    <s v="SMB"/>
    <s v="Support"/>
    <s v="FU86ACO48C"/>
    <n v="16.45"/>
    <n v="5"/>
    <n v="0"/>
    <n v="7.5670000000000002"/>
    <x v="0"/>
    <n v="8.8829999999999991"/>
    <n v="2.6648999999999998"/>
    <x v="2"/>
  </r>
  <r>
    <s v="EMEA"/>
    <s v="MEA"/>
    <s v="Toyota Motor"/>
    <n v="1087"/>
    <s v="Manufacturing"/>
    <s v="SMB"/>
    <s v="Data Smasher"/>
    <s v="CDPUKBPIR6"/>
    <n v="35.167999999999999"/>
    <n v="4"/>
    <n v="0.2"/>
    <n v="8.3523999999999994"/>
    <x v="25"/>
    <n v="26.8156"/>
    <n v="8.0446799999999996"/>
    <x v="6"/>
  </r>
  <r>
    <s v="APJ"/>
    <s v="IND"/>
    <s v="Phillips 66"/>
    <n v="1056"/>
    <s v="Energy"/>
    <s v="Enterprise"/>
    <s v="ContactMatcher"/>
    <s v="GYAC880TYZ"/>
    <n v="257.94"/>
    <n v="3"/>
    <n v="0"/>
    <n v="67.064400000000006"/>
    <x v="23"/>
    <n v="190.87559999999999"/>
    <n v="57.262679999999996"/>
    <x v="1"/>
  </r>
  <r>
    <s v="EMEA"/>
    <s v="EU-WEST"/>
    <s v="Comcast"/>
    <n v="1022"/>
    <s v="Communications"/>
    <s v="SMB"/>
    <s v="ContactMatcher"/>
    <s v="4XEE3W4NIV"/>
    <n v="7.23"/>
    <n v="5"/>
    <n v="0.7"/>
    <n v="-5.7839999999999998"/>
    <x v="6"/>
    <n v="13.013999999999999"/>
    <n v="3.9041999999999994"/>
    <x v="1"/>
  </r>
  <r>
    <s v="EMEA"/>
    <s v="EU-WEST"/>
    <s v="Itochu"/>
    <n v="1032"/>
    <s v="Finance"/>
    <s v="SMB"/>
    <s v="Data Smasher"/>
    <s v="YHU2FOX2P5"/>
    <n v="113.52"/>
    <n v="4"/>
    <n v="0"/>
    <n v="46.543199999999999"/>
    <x v="15"/>
    <n v="66.976799999999997"/>
    <n v="20.093039999999998"/>
    <x v="0"/>
  </r>
  <r>
    <s v="EMEA"/>
    <s v="EU-WEST"/>
    <s v="Pfizer"/>
    <n v="1074"/>
    <s v="Healthcare"/>
    <s v="Enterprise"/>
    <s v="SaaS Connector Pack"/>
    <s v="GLUNKSND1K"/>
    <n v="111.15"/>
    <n v="5"/>
    <n v="0"/>
    <n v="48.905999999999999"/>
    <x v="7"/>
    <n v="62.244"/>
    <n v="18.673199999999998"/>
    <x v="5"/>
  </r>
  <r>
    <s v="EMEA"/>
    <s v="EU-WEST"/>
    <s v="Intel"/>
    <n v="1051"/>
    <s v="Tech"/>
    <s v="Enterprise"/>
    <s v="Site Analytics"/>
    <s v="AN620R9QF9"/>
    <n v="776.85"/>
    <n v="5"/>
    <n v="0.4"/>
    <n v="-181.26499999999999"/>
    <x v="42"/>
    <n v="958.11500000000001"/>
    <n v="287.43450000000001"/>
    <x v="1"/>
  </r>
  <r>
    <s v="EMEA"/>
    <s v="UKIR"/>
    <s v="Daimler"/>
    <n v="1052"/>
    <s v="Transportation"/>
    <s v="SMB"/>
    <s v="Support"/>
    <s v="IZ8AFE8CUY"/>
    <n v="92.94"/>
    <n v="3"/>
    <n v="0"/>
    <n v="41.823"/>
    <x v="1"/>
    <n v="51.116999999999997"/>
    <n v="15.335099999999999"/>
    <x v="3"/>
  </r>
  <r>
    <s v="APJ"/>
    <s v="JAPN"/>
    <s v="United Parcel Service"/>
    <n v="1090"/>
    <s v="Transportation"/>
    <s v="SMB"/>
    <s v="Site Analytics"/>
    <s v="4QMCZ0FH6Y"/>
    <n v="971.88"/>
    <n v="3"/>
    <n v="0.2"/>
    <n v="109.3365"/>
    <x v="40"/>
    <n v="862.54349999999999"/>
    <n v="258.76304999999996"/>
    <x v="0"/>
  </r>
  <r>
    <s v="EMEA"/>
    <s v="EU-WEST"/>
    <s v="FedEx"/>
    <n v="1036"/>
    <s v="Transportation"/>
    <s v="Enterprise"/>
    <s v="FinanceHub"/>
    <s v="QT7IO0H2HR"/>
    <n v="141.96"/>
    <n v="2"/>
    <n v="0"/>
    <n v="35.49"/>
    <x v="22"/>
    <n v="106.47"/>
    <n v="31.940999999999999"/>
    <x v="3"/>
  </r>
  <r>
    <s v="AMER"/>
    <s v="LATAM"/>
    <s v="Costco Wholesale"/>
    <n v="1025"/>
    <s v="Retail"/>
    <s v="SMB"/>
    <s v="ContactMatcher"/>
    <s v="WL1L0OPZV4"/>
    <n v="182.55"/>
    <n v="2"/>
    <n v="0.5"/>
    <n v="-135.08699999999999"/>
    <x v="22"/>
    <n v="317.637"/>
    <n v="95.2911"/>
    <x v="3"/>
  </r>
  <r>
    <s v="EMEA"/>
    <s v="NOR"/>
    <s v="Mitsubishi"/>
    <n v="1050"/>
    <s v="Manufacturing"/>
    <s v="Strategic"/>
    <s v="Support"/>
    <s v="QCFM4JXOX2"/>
    <n v="88.768000000000001"/>
    <n v="2"/>
    <n v="0.2"/>
    <n v="31.0688"/>
    <x v="18"/>
    <n v="57.699199999999998"/>
    <n v="17.309759999999997"/>
    <x v="2"/>
  </r>
  <r>
    <s v="APJ"/>
    <s v="ANZ"/>
    <s v="Alphabet"/>
    <n v="1053"/>
    <s v="Tech"/>
    <s v="SMB"/>
    <s v="OneView"/>
    <s v="MYWK0R01KL"/>
    <n v="53.088000000000001"/>
    <n v="7"/>
    <n v="0.8"/>
    <n v="-108.8304"/>
    <x v="14"/>
    <n v="161.91839999999999"/>
    <n v="48.575519999999997"/>
    <x v="5"/>
  </r>
  <r>
    <s v="EMEA"/>
    <s v="NOR"/>
    <s v="Bank of America Corp."/>
    <n v="1011"/>
    <s v="Finance"/>
    <s v="SMB"/>
    <s v="SaaS Connector Pack"/>
    <s v="1BKMQZ4DJ7"/>
    <n v="275.88"/>
    <n v="6"/>
    <n v="0"/>
    <n v="46.8996"/>
    <x v="14"/>
    <n v="228.9804"/>
    <n v="68.694119999999998"/>
    <x v="6"/>
  </r>
  <r>
    <s v="AMER"/>
    <s v="LATAM"/>
    <s v="Ford Motor"/>
    <n v="1009"/>
    <s v="Manufacturing"/>
    <s v="SMB"/>
    <s v="FinanceHub"/>
    <s v="YP7R0T1K04"/>
    <n v="4.91"/>
    <n v="1"/>
    <n v="0"/>
    <n v="2.4058999999999999"/>
    <x v="4"/>
    <n v="2.5041000000000002"/>
    <n v="0.75123000000000006"/>
    <x v="1"/>
  </r>
  <r>
    <s v="AMER"/>
    <s v="NAMER"/>
    <s v="Comcast"/>
    <n v="1022"/>
    <s v="Communications"/>
    <s v="SMB"/>
    <s v="Marketing Suite - Gold"/>
    <s v="TH2HYBGU2Y"/>
    <n v="87.92"/>
    <n v="4"/>
    <n v="0"/>
    <n v="0.87919999999999998"/>
    <x v="17"/>
    <n v="87.040800000000004"/>
    <n v="26.11224"/>
    <x v="1"/>
  </r>
  <r>
    <s v="APJ"/>
    <s v="ANZ"/>
    <s v="Cisco Systems"/>
    <n v="1019"/>
    <s v="Tech"/>
    <s v="Enterprise"/>
    <s v="Site Analytics"/>
    <s v="GGMOSFZHC5"/>
    <n v="222.38399999999999"/>
    <n v="2"/>
    <n v="0.2"/>
    <n v="16.678799999999999"/>
    <x v="33"/>
    <n v="205.70519999999999"/>
    <n v="61.711559999999992"/>
    <x v="1"/>
  </r>
  <r>
    <s v="EMEA"/>
    <s v="EU-WEST"/>
    <s v="Ford Motor"/>
    <n v="1009"/>
    <s v="Manufacturing"/>
    <s v="SMB"/>
    <s v="Support"/>
    <s v="YX640U1ZDI"/>
    <n v="21.84"/>
    <n v="3"/>
    <n v="0"/>
    <n v="10.92"/>
    <x v="39"/>
    <n v="10.92"/>
    <n v="3.2759999999999998"/>
    <x v="1"/>
  </r>
  <r>
    <s v="EMEA"/>
    <s v="UKIR"/>
    <s v="Abbott Laboratories"/>
    <n v="1001"/>
    <s v="Healthcare"/>
    <s v="Strategic"/>
    <s v="SaaS Connector Pack - Gold"/>
    <s v="883816BFYS"/>
    <n v="247.84"/>
    <n v="8"/>
    <n v="0"/>
    <n v="121.44159999999999"/>
    <x v="41"/>
    <n v="126.3984"/>
    <n v="37.919519999999999"/>
    <x v="3"/>
  </r>
  <r>
    <s v="EMEA"/>
    <s v="NOR"/>
    <s v="Airbus"/>
    <n v="1030"/>
    <s v="Manufacturing"/>
    <s v="SMB"/>
    <s v="Marketing Suite - Gold"/>
    <s v="7YD8JA59HV"/>
    <n v="69.52"/>
    <n v="2"/>
    <n v="0"/>
    <n v="17.38"/>
    <x v="21"/>
    <n v="52.14"/>
    <n v="15.641999999999999"/>
    <x v="2"/>
  </r>
  <r>
    <s v="AMER"/>
    <s v="NAMER"/>
    <s v="Caterpillar"/>
    <n v="1016"/>
    <s v="Manufacturing"/>
    <s v="SMB"/>
    <s v="ChatBot Plugin"/>
    <s v="MTJJB68AQF"/>
    <n v="11.52"/>
    <n v="4"/>
    <n v="0"/>
    <n v="3.2256"/>
    <x v="39"/>
    <n v="8.2943999999999996"/>
    <n v="2.4883199999999999"/>
    <x v="1"/>
  </r>
  <r>
    <s v="EMEA"/>
    <s v="UKIR"/>
    <s v="Honda Motor"/>
    <n v="1045"/>
    <s v="Manufacturing"/>
    <s v="SMB"/>
    <s v="FinanceHub"/>
    <s v="9WFO5PVAYW"/>
    <n v="145.76400000000001"/>
    <n v="2"/>
    <n v="0.1"/>
    <n v="3.2391999999999999"/>
    <x v="13"/>
    <n v="142.5248"/>
    <n v="42.757439999999995"/>
    <x v="2"/>
  </r>
  <r>
    <s v="AMER"/>
    <s v="NAMER"/>
    <s v="Nissan Motor"/>
    <n v="1098"/>
    <s v="Transportation"/>
    <s v="SMB"/>
    <s v="Data Smasher"/>
    <s v="A8KDISEPTR"/>
    <n v="107.97"/>
    <n v="3"/>
    <n v="0"/>
    <n v="22.6737"/>
    <x v="4"/>
    <n v="85.296300000000002"/>
    <n v="25.588889999999999"/>
    <x v="2"/>
  </r>
  <r>
    <s v="APJ"/>
    <s v="JAPN"/>
    <s v="Samsung Electronics"/>
    <n v="1015"/>
    <s v="Tech"/>
    <s v="Strategic"/>
    <s v="Data Smasher"/>
    <s v="UZ8JL0S7KC"/>
    <n v="143.96"/>
    <n v="5"/>
    <n v="0.2"/>
    <n v="1.7995000000000001"/>
    <x v="42"/>
    <n v="142.16050000000001"/>
    <n v="42.648150000000001"/>
    <x v="1"/>
  </r>
  <r>
    <s v="EMEA"/>
    <s v="EU-WEST"/>
    <s v="BNP Paribas"/>
    <n v="1065"/>
    <s v="Finance"/>
    <s v="Strategic"/>
    <s v="ContactMatcher"/>
    <s v="FC28TEOYGE"/>
    <n v="2.202"/>
    <n v="2"/>
    <n v="0.7"/>
    <n v="-1.5414000000000001"/>
    <x v="24"/>
    <n v="3.7433999999999998"/>
    <n v="1.1230199999999999"/>
    <x v="3"/>
  </r>
  <r>
    <s v="APJ"/>
    <s v="APAC"/>
    <s v="Amazon"/>
    <n v="1004"/>
    <s v="Tech"/>
    <s v="SMB"/>
    <s v="Site Analytics"/>
    <s v="VGR63H4MAB"/>
    <n v="89.97"/>
    <n v="3"/>
    <n v="0"/>
    <n v="25.191600000000001"/>
    <x v="0"/>
    <n v="64.778400000000005"/>
    <n v="19.433520000000001"/>
    <x v="2"/>
  </r>
  <r>
    <s v="EMEA"/>
    <s v="NOR"/>
    <s v="Exxon Mobil"/>
    <n v="1034"/>
    <s v="Energy"/>
    <s v="Strategic"/>
    <s v="ChatBot Plugin"/>
    <s v="QDXELHND9M"/>
    <n v="12.78"/>
    <n v="3"/>
    <n v="0"/>
    <n v="5.2397999999999998"/>
    <x v="46"/>
    <n v="7.5401999999999996"/>
    <n v="2.26206"/>
    <x v="2"/>
  </r>
  <r>
    <s v="AMER"/>
    <s v="LATAM"/>
    <s v="Carrefour"/>
    <n v="1048"/>
    <s v="Retail"/>
    <s v="SMB"/>
    <s v="Data Smasher"/>
    <s v="IVM68WQ3PO"/>
    <n v="40"/>
    <n v="2"/>
    <n v="0.2"/>
    <n v="0.5"/>
    <x v="5"/>
    <n v="39.5"/>
    <n v="11.85"/>
    <x v="0"/>
  </r>
  <r>
    <s v="AMER"/>
    <s v="NAMER"/>
    <s v="Siemens"/>
    <n v="1043"/>
    <s v="Manufacturing"/>
    <s v="Enterprise"/>
    <s v="ContactMatcher"/>
    <s v="RKQGWUGDEC"/>
    <n v="23.24"/>
    <n v="5"/>
    <n v="0.2"/>
    <n v="7.5529999999999999"/>
    <x v="24"/>
    <n v="15.6869999999999"/>
    <n v="4.70609999999997"/>
    <x v="2"/>
  </r>
  <r>
    <s v="APJ"/>
    <s v="APAC"/>
    <s v="Cisco Systems"/>
    <n v="1019"/>
    <s v="Tech"/>
    <s v="SMB"/>
    <s v="FinanceHub"/>
    <s v="7ITISAMDFR"/>
    <n v="908.82"/>
    <n v="9"/>
    <n v="0"/>
    <n v="227.20500000000001"/>
    <x v="4"/>
    <n v="681.61500000000001"/>
    <n v="204.4845"/>
    <x v="1"/>
  </r>
  <r>
    <s v="APJ"/>
    <s v="JAPN"/>
    <s v="Daimler"/>
    <n v="1052"/>
    <s v="Transportation"/>
    <s v="Enterprise"/>
    <s v="Support"/>
    <s v="NOIEYBBTSS"/>
    <n v="5.5519999999999996"/>
    <n v="2"/>
    <n v="0.2"/>
    <n v="-1.0409999999999999"/>
    <x v="43"/>
    <n v="6.593"/>
    <n v="1.9779"/>
    <x v="3"/>
  </r>
  <r>
    <s v="AMER"/>
    <s v="NAMER"/>
    <s v="Airbus"/>
    <n v="1030"/>
    <s v="Manufacturing"/>
    <s v="Enterprise"/>
    <s v="Site Analytics"/>
    <s v="4DI7WLBT00"/>
    <n v="203.976"/>
    <n v="3"/>
    <n v="0.2"/>
    <n v="25.497"/>
    <x v="0"/>
    <n v="178.47899999999899"/>
    <n v="53.543699999999696"/>
    <x v="2"/>
  </r>
  <r>
    <s v="EMEA"/>
    <s v="EU-WEST"/>
    <s v="Kroger"/>
    <n v="1057"/>
    <s v="Retail"/>
    <s v="SMB"/>
    <s v="ContactMatcher"/>
    <s v="MCVMEPDQVL"/>
    <n v="5.3879999999999999"/>
    <n v="4"/>
    <n v="0.7"/>
    <n v="-4.49"/>
    <x v="32"/>
    <n v="9.8780000000000001"/>
    <n v="2.9634"/>
    <x v="2"/>
  </r>
  <r>
    <s v="EMEA"/>
    <s v="NOR"/>
    <s v="American Express"/>
    <n v="1005"/>
    <s v="Finance"/>
    <s v="SMB"/>
    <s v="Marketing Suite - Gold"/>
    <s v="X9AZZ3ANB1"/>
    <n v="1350.12"/>
    <n v="6"/>
    <n v="0"/>
    <n v="175.51560000000001"/>
    <x v="47"/>
    <n v="1174.6043999999999"/>
    <n v="352.38131999999996"/>
    <x v="1"/>
  </r>
  <r>
    <s v="AMER"/>
    <s v="NAMER"/>
    <s v="Kroger"/>
    <n v="1057"/>
    <s v="Retail"/>
    <s v="Enterprise"/>
    <s v="SaaS Connector Pack"/>
    <s v="V7VB8VT1GV"/>
    <n v="19.54"/>
    <n v="2"/>
    <n v="0"/>
    <n v="7.2298"/>
    <x v="0"/>
    <n v="12.310199999999901"/>
    <n v="3.6930599999999698"/>
    <x v="2"/>
  </r>
  <r>
    <s v="AMER"/>
    <s v="NAMER"/>
    <s v="Intel"/>
    <n v="1051"/>
    <s v="Tech"/>
    <s v="Enterprise"/>
    <s v="ChatBot Plugin"/>
    <s v="64PUDRNAW6"/>
    <n v="21.4"/>
    <n v="5"/>
    <n v="0"/>
    <n v="6.2060000000000004"/>
    <x v="41"/>
    <n v="15.1939999999999"/>
    <n v="4.5581999999999701"/>
    <x v="1"/>
  </r>
  <r>
    <s v="EMEA"/>
    <s v="UKIR"/>
    <s v="Kroger"/>
    <n v="1057"/>
    <s v="Retail"/>
    <s v="Enterprise"/>
    <s v="ChatBot Plugin"/>
    <s v="EBBP9WQUEJ"/>
    <n v="11.96"/>
    <n v="2"/>
    <n v="0"/>
    <n v="3.1095999999999999"/>
    <x v="37"/>
    <n v="8.8504000000000005"/>
    <n v="2.6551200000000001"/>
    <x v="2"/>
  </r>
  <r>
    <s v="EMEA"/>
    <s v="EU-WEST"/>
    <s v="Aviva"/>
    <n v="1006"/>
    <s v="Finance"/>
    <s v="SMB"/>
    <s v="Site Analytics"/>
    <s v="AHH0X7HO4F"/>
    <n v="116.76"/>
    <n v="1"/>
    <n v="0.2"/>
    <n v="14.595000000000001"/>
    <x v="0"/>
    <n v="102.16500000000001"/>
    <n v="30.6495"/>
    <x v="2"/>
  </r>
  <r>
    <s v="EMEA"/>
    <s v="UKIR"/>
    <s v="Itochu"/>
    <n v="1032"/>
    <s v="Finance"/>
    <s v="Strategic"/>
    <s v="SaaS Connector Pack"/>
    <s v="ANUR0J58JD"/>
    <n v="756.8"/>
    <n v="5"/>
    <n v="0"/>
    <n v="75.680000000000007"/>
    <x v="32"/>
    <n v="681.11999999999898"/>
    <n v="204.3359999999997"/>
    <x v="0"/>
  </r>
  <r>
    <s v="APJ"/>
    <s v="ANZ"/>
    <s v="China National Petroleum"/>
    <n v="1023"/>
    <s v="Energy"/>
    <s v="Enterprise"/>
    <s v="SaaS Connector Pack"/>
    <s v="Q93KA0V79N"/>
    <n v="8.7360000000000007"/>
    <n v="3"/>
    <n v="0.6"/>
    <n v="-4.8048000000000002"/>
    <x v="20"/>
    <n v="13.540800000000001"/>
    <n v="4.0622400000000001"/>
    <x v="7"/>
  </r>
  <r>
    <s v="EMEA"/>
    <s v="UKIR"/>
    <s v="Huawei"/>
    <n v="1086"/>
    <s v="Tech"/>
    <s v="SMB"/>
    <s v="ChatBot Plugin"/>
    <s v="97ZP2PLWIZ"/>
    <n v="6.08"/>
    <n v="2"/>
    <n v="0"/>
    <n v="2.0672000000000001"/>
    <x v="11"/>
    <n v="4.0128000000000004"/>
    <n v="1.20384"/>
    <x v="2"/>
  </r>
  <r>
    <s v="AMER"/>
    <s v="NAMER"/>
    <s v="Chevron"/>
    <n v="1017"/>
    <s v="Energy"/>
    <s v="SMB"/>
    <s v="SaaS Connector Pack"/>
    <s v="SDBEU06S7F"/>
    <n v="17.46"/>
    <n v="2"/>
    <n v="0"/>
    <n v="5.9363999999999999"/>
    <x v="13"/>
    <n v="11.5236"/>
    <n v="3.4570799999999999"/>
    <x v="0"/>
  </r>
  <r>
    <s v="AMER"/>
    <s v="LATAM"/>
    <s v="Pemex"/>
    <n v="1058"/>
    <s v="Energy"/>
    <s v="Strategic"/>
    <s v="ChatBot Plugin"/>
    <s v="W4YBOUFAZE"/>
    <n v="2.9119999999999999"/>
    <n v="2"/>
    <n v="0.2"/>
    <n v="0.91"/>
    <x v="21"/>
    <n v="2.0019999999999998"/>
    <n v="0.60059999999999991"/>
    <x v="2"/>
  </r>
  <r>
    <s v="AMER"/>
    <s v="NAMER"/>
    <s v="Allianz"/>
    <n v="1080"/>
    <s v="Finance"/>
    <s v="Strategic"/>
    <s v="Support"/>
    <s v="U4T0E3IBMD"/>
    <n v="30.18"/>
    <n v="3"/>
    <n v="0"/>
    <n v="13.8828"/>
    <x v="1"/>
    <n v="16.2972"/>
    <n v="4.8891599999999995"/>
    <x v="1"/>
  </r>
  <r>
    <s v="AMER"/>
    <s v="NAMER"/>
    <s v="Safeway"/>
    <n v="1079"/>
    <s v="Retail"/>
    <s v="SMB"/>
    <s v="FinanceHub"/>
    <s v="WSVK9M67MN"/>
    <n v="14.73"/>
    <n v="3"/>
    <n v="0"/>
    <n v="7.2176999999999998"/>
    <x v="13"/>
    <n v="7.5122999999999998"/>
    <n v="2.2536899999999997"/>
    <x v="5"/>
  </r>
  <r>
    <s v="AMER"/>
    <s v="LATAM"/>
    <s v="Valero Energy"/>
    <n v="1093"/>
    <s v="Energy"/>
    <s v="Strategic"/>
    <s v="ChatBot Plugin"/>
    <s v="6508VP9BTU"/>
    <n v="16.399999999999999"/>
    <n v="5"/>
    <n v="0"/>
    <n v="4.7560000000000002"/>
    <x v="11"/>
    <n v="11.643999999999901"/>
    <n v="3.4931999999999701"/>
    <x v="1"/>
  </r>
  <r>
    <s v="AMER"/>
    <s v="NAMER"/>
    <s v="Walmart"/>
    <n v="1096"/>
    <s v="Retail"/>
    <s v="SMB"/>
    <s v="ChatBot Plugin"/>
    <s v="MEQ0C22L2G"/>
    <n v="8.82"/>
    <n v="3"/>
    <n v="0"/>
    <n v="2.5577999999999999"/>
    <x v="33"/>
    <n v="6.2622"/>
    <n v="1.87866"/>
    <x v="1"/>
  </r>
  <r>
    <s v="EMEA"/>
    <s v="EU-WEST"/>
    <s v="Mondelez International"/>
    <n v="1067"/>
    <s v="Consumer Products"/>
    <s v="SMB"/>
    <s v="ContactMatcher"/>
    <s v="RULRDP58GU"/>
    <n v="274.49099999999999"/>
    <n v="3"/>
    <n v="0.7"/>
    <n v="-228.74250000000001"/>
    <x v="44"/>
    <n v="503.23349999999999"/>
    <n v="150.97004999999999"/>
    <x v="0"/>
  </r>
  <r>
    <s v="EMEA"/>
    <s v="UKIR"/>
    <s v="Humana"/>
    <n v="1049"/>
    <s v="Healthcare"/>
    <s v="SMB"/>
    <s v="Site Analytics"/>
    <s v="K6ZR18YWTJ"/>
    <n v="137.94"/>
    <n v="3"/>
    <n v="0"/>
    <n v="35.864400000000003"/>
    <x v="44"/>
    <n v="102.07559999999999"/>
    <n v="30.622679999999995"/>
    <x v="5"/>
  </r>
  <r>
    <s v="APJ"/>
    <s v="ANZ"/>
    <s v="PepsiCo"/>
    <n v="1073"/>
    <s v="Consumer Products"/>
    <s v="SMB"/>
    <s v="Data Smasher"/>
    <s v="OD7C4YPRA9"/>
    <n v="40.68"/>
    <n v="3"/>
    <n v="0.2"/>
    <n v="-7.1189999999999998"/>
    <x v="15"/>
    <n v="47.798999999999999"/>
    <n v="14.339699999999999"/>
    <x v="1"/>
  </r>
  <r>
    <s v="AMER"/>
    <s v="NAMER"/>
    <s v="Mondelez International"/>
    <n v="1067"/>
    <s v="Consumer Products"/>
    <s v="SMB"/>
    <s v="Site Analytics"/>
    <s v="QEU8HABH1W"/>
    <n v="110.376"/>
    <n v="3"/>
    <n v="0.2"/>
    <n v="12.417299999999999"/>
    <x v="16"/>
    <n v="97.958699999999993"/>
    <n v="29.387609999999995"/>
    <x v="0"/>
  </r>
  <r>
    <s v="EMEA"/>
    <s v="EU-WEST"/>
    <s v="Samsung Electronics"/>
    <n v="1015"/>
    <s v="Tech"/>
    <s v="Strategic"/>
    <s v="Support"/>
    <s v="K7OC1Q9ZYS"/>
    <n v="123.92"/>
    <n v="5"/>
    <n v="0.2"/>
    <n v="38.725000000000001"/>
    <x v="31"/>
    <n v="85.194999999999993"/>
    <n v="25.558499999999999"/>
    <x v="1"/>
  </r>
  <r>
    <s v="AMER"/>
    <s v="NAMER"/>
    <s v="Goldman Sachs Group"/>
    <n v="1042"/>
    <s v="Finance"/>
    <s v="SMB"/>
    <s v="ContactMatcher"/>
    <s v="IMIW4IRG7J"/>
    <n v="89.712000000000003"/>
    <n v="6"/>
    <n v="0.2"/>
    <n v="30.277799999999999"/>
    <x v="39"/>
    <n v="59.434199999999997"/>
    <n v="17.830259999999999"/>
    <x v="2"/>
  </r>
  <r>
    <s v="EMEA"/>
    <s v="MEA"/>
    <s v="Apple"/>
    <n v="1008"/>
    <s v="Tech"/>
    <s v="SMB"/>
    <s v="ContactMatcher"/>
    <s v="NRP806BKML"/>
    <n v="30.88"/>
    <n v="2"/>
    <n v="0"/>
    <n v="15.44"/>
    <x v="42"/>
    <n v="15.44"/>
    <n v="4.6319999999999997"/>
    <x v="2"/>
  </r>
  <r>
    <s v="EMEA"/>
    <s v="UKIR"/>
    <s v="Procter &amp; Gamble"/>
    <n v="1077"/>
    <s v="Consumer Products"/>
    <s v="SMB"/>
    <s v="SaaS Connector Pack"/>
    <s v="RA71GRQCW8"/>
    <n v="113.6"/>
    <n v="8"/>
    <n v="0"/>
    <n v="44.304000000000002"/>
    <x v="17"/>
    <n v="69.295999999999907"/>
    <n v="20.78879999999997"/>
    <x v="1"/>
  </r>
  <r>
    <s v="AMER"/>
    <s v="NAMER"/>
    <s v="Allianz"/>
    <n v="1080"/>
    <s v="Finance"/>
    <s v="SMB"/>
    <s v="ChatBot Plugin"/>
    <s v="PYF8YSYC6P"/>
    <n v="8.64"/>
    <n v="3"/>
    <n v="0"/>
    <n v="2.4192"/>
    <x v="20"/>
    <n v="6.2207999999999997"/>
    <n v="1.8662399999999999"/>
    <x v="1"/>
  </r>
  <r>
    <s v="EMEA"/>
    <s v="EU-WEST"/>
    <s v="Carrefour"/>
    <n v="1048"/>
    <s v="Retail"/>
    <s v="Strategic"/>
    <s v="Big Ol Database"/>
    <s v="H455E6HCLC"/>
    <n v="341.99099999999999"/>
    <n v="3"/>
    <n v="0.7"/>
    <n v="-319.19159999999999"/>
    <x v="16"/>
    <n v="661.18259999999998"/>
    <n v="198.35477999999998"/>
    <x v="0"/>
  </r>
  <r>
    <s v="AMER"/>
    <s v="NAMER"/>
    <s v="Comcast"/>
    <n v="1022"/>
    <s v="Communications"/>
    <s v="SMB"/>
    <s v="SaaS Connector Pack"/>
    <s v="SOEZ7DMF64"/>
    <n v="43.96"/>
    <n v="7"/>
    <n v="0"/>
    <n v="18.463200000000001"/>
    <x v="5"/>
    <n v="25.4968"/>
    <n v="7.6490399999999994"/>
    <x v="1"/>
  </r>
  <r>
    <s v="AMER"/>
    <s v="NAMER"/>
    <s v="Ford Motor"/>
    <n v="1009"/>
    <s v="Manufacturing"/>
    <s v="SMB"/>
    <s v="SaaS Connector Pack"/>
    <s v="90OGS3JRFV"/>
    <n v="66.36"/>
    <n v="7"/>
    <n v="0"/>
    <n v="26.544"/>
    <x v="4"/>
    <n v="39.816000000000003"/>
    <n v="11.944800000000001"/>
    <x v="1"/>
  </r>
  <r>
    <s v="EMEA"/>
    <s v="EU-WEST"/>
    <s v="Siemens"/>
    <n v="1043"/>
    <s v="Manufacturing"/>
    <s v="SMB"/>
    <s v="FinanceHub"/>
    <s v="R7RJ70JUYY"/>
    <n v="4416.174"/>
    <n v="9"/>
    <n v="0.3"/>
    <n v="-630.88199999999995"/>
    <x v="43"/>
    <n v="5047.0559999999996"/>
    <n v="1514.1167999999998"/>
    <x v="2"/>
  </r>
  <r>
    <s v="AMER"/>
    <s v="NAMER"/>
    <s v="Chevron"/>
    <n v="1017"/>
    <s v="Energy"/>
    <s v="SMB"/>
    <s v="ChatBot Plugin"/>
    <s v="GHZPRDYFFS"/>
    <n v="49.56"/>
    <n v="7"/>
    <n v="0"/>
    <n v="18.832799999999999"/>
    <x v="24"/>
    <n v="30.7272"/>
    <n v="9.2181599999999992"/>
    <x v="0"/>
  </r>
  <r>
    <s v="AMER"/>
    <s v="NAMER"/>
    <s v="Petrobras"/>
    <n v="1018"/>
    <s v="Energy"/>
    <s v="SMB"/>
    <s v="Marketing Suite - Gold"/>
    <s v="38J0JZ700G"/>
    <n v="354.9"/>
    <n v="5"/>
    <n v="0"/>
    <n v="17.745000000000001"/>
    <x v="31"/>
    <n v="337.15499999999997"/>
    <n v="101.14649999999999"/>
    <x v="6"/>
  </r>
  <r>
    <s v="AMER"/>
    <s v="LATAM"/>
    <s v="Anthem"/>
    <n v="1029"/>
    <s v="Healthcare"/>
    <s v="Strategic"/>
    <s v="FinanceHub"/>
    <s v="XK6DR1M154"/>
    <n v="15.12"/>
    <n v="3"/>
    <n v="0.2"/>
    <n v="4.9139999999999997"/>
    <x v="34"/>
    <n v="10.206"/>
    <n v="3.0617999999999999"/>
    <x v="2"/>
  </r>
  <r>
    <s v="AMER"/>
    <s v="NAMER"/>
    <s v="Humana"/>
    <n v="1049"/>
    <s v="Healthcare"/>
    <s v="SMB"/>
    <s v="Data Smasher"/>
    <s v="H5EFGI7GFH"/>
    <n v="119.98"/>
    <n v="2"/>
    <n v="0"/>
    <n v="35.994"/>
    <x v="40"/>
    <n v="83.986000000000004"/>
    <n v="25.195800000000002"/>
    <x v="5"/>
  </r>
  <r>
    <s v="EMEA"/>
    <s v="EU-WEST"/>
    <s v="China National Petroleum"/>
    <n v="1023"/>
    <s v="Energy"/>
    <s v="Strategic"/>
    <s v="FinanceHub"/>
    <s v="V5219TGMWD"/>
    <n v="9.2159999999999993"/>
    <n v="4"/>
    <n v="0.2"/>
    <n v="3.3408000000000002"/>
    <x v="28"/>
    <n v="5.8751999999999898"/>
    <n v="1.7625599999999968"/>
    <x v="7"/>
  </r>
  <r>
    <s v="AMER"/>
    <s v="LATAM"/>
    <s v="Fannie Mae"/>
    <n v="1035"/>
    <s v="Finance"/>
    <s v="Strategic"/>
    <s v="Support"/>
    <s v="QBU4TB8LZM"/>
    <n v="68.52"/>
    <n v="3"/>
    <n v="0"/>
    <n v="31.519200000000001"/>
    <x v="21"/>
    <n v="37.000799999999998"/>
    <n v="11.100239999999999"/>
    <x v="3"/>
  </r>
  <r>
    <s v="EMEA"/>
    <s v="EU"/>
    <s v="Home Depot"/>
    <n v="1047"/>
    <s v="Retail"/>
    <s v="Enterprise"/>
    <s v="OneView"/>
    <s v="6Z7VJ6CQ81"/>
    <n v="364.74"/>
    <n v="3"/>
    <n v="0"/>
    <n v="109.422"/>
    <x v="35"/>
    <n v="255.31800000000001"/>
    <n v="76.595399999999998"/>
    <x v="1"/>
  </r>
  <r>
    <s v="AMER"/>
    <s v="NAMER"/>
    <s v="Amazon"/>
    <n v="1004"/>
    <s v="Tech"/>
    <s v="Strategic"/>
    <s v="ChatBot Plugin"/>
    <s v="BQKTU21P6A"/>
    <n v="14.7"/>
    <n v="7"/>
    <n v="0"/>
    <n v="4.1159999999999997"/>
    <x v="27"/>
    <n v="10.584"/>
    <n v="3.1751999999999998"/>
    <x v="2"/>
  </r>
  <r>
    <s v="EMEA"/>
    <s v="EU-WEST"/>
    <s v="Siemens"/>
    <n v="1043"/>
    <s v="Manufacturing"/>
    <s v="Strategic"/>
    <s v="Site Analytics"/>
    <s v="2M8O4QOBUD"/>
    <n v="32.700000000000003"/>
    <n v="5"/>
    <n v="0.4"/>
    <n v="-6.54"/>
    <x v="13"/>
    <n v="39.24"/>
    <n v="11.772"/>
    <x v="2"/>
  </r>
  <r>
    <s v="EMEA"/>
    <s v="EU-WEST"/>
    <s v="Daimler"/>
    <n v="1052"/>
    <s v="Transportation"/>
    <s v="SMB"/>
    <s v="ChatBot Plugin"/>
    <s v="U5NAV7QORZ"/>
    <n v="181.86"/>
    <n v="7"/>
    <n v="0"/>
    <n v="50.9208"/>
    <x v="27"/>
    <n v="130.9392"/>
    <n v="39.281759999999998"/>
    <x v="3"/>
  </r>
  <r>
    <s v="APJ"/>
    <s v="JAPN"/>
    <s v="Procter &amp; Gamble"/>
    <n v="1077"/>
    <s v="Consumer Products"/>
    <s v="Strategic"/>
    <s v="FinanceHub"/>
    <s v="9OAIYP4ZWA"/>
    <n v="155.37200000000001"/>
    <n v="2"/>
    <n v="0.3"/>
    <n v="-35.513599999999997"/>
    <x v="7"/>
    <n v="190.88560000000001"/>
    <n v="57.265680000000003"/>
    <x v="1"/>
  </r>
  <r>
    <s v="EMEA"/>
    <s v="MEA"/>
    <s v="Aetna"/>
    <n v="1002"/>
    <s v="Healthcare"/>
    <s v="SMB"/>
    <s v="ContactMatcher"/>
    <s v="5UF21RJP6D"/>
    <n v="13.428000000000001"/>
    <n v="3"/>
    <n v="0.7"/>
    <n v="-11.19"/>
    <x v="43"/>
    <n v="24.617999999999999"/>
    <n v="7.3853999999999989"/>
    <x v="1"/>
  </r>
  <r>
    <s v="EMEA"/>
    <s v="NOR"/>
    <s v="Bank of America Corp."/>
    <n v="1011"/>
    <s v="Finance"/>
    <s v="SMB"/>
    <s v="Support"/>
    <s v="6EOJ9UAH3N"/>
    <n v="89.567999999999998"/>
    <n v="2"/>
    <n v="0.2"/>
    <n v="32.468400000000003"/>
    <x v="12"/>
    <n v="57.099599999999903"/>
    <n v="17.129879999999972"/>
    <x v="6"/>
  </r>
  <r>
    <s v="AMER"/>
    <s v="NAMER"/>
    <s v="AT&amp;T"/>
    <n v="1010"/>
    <s v="Communications"/>
    <s v="Strategic"/>
    <s v="Marketing Suite"/>
    <s v="7WHVO0RXO3"/>
    <n v="273.666"/>
    <n v="2"/>
    <n v="0.15"/>
    <n v="-12.878399999999999"/>
    <x v="21"/>
    <n v="286.5444"/>
    <n v="85.963319999999996"/>
    <x v="1"/>
  </r>
  <r>
    <s v="EMEA"/>
    <s v="NOR"/>
    <s v="Aviva"/>
    <n v="1006"/>
    <s v="Finance"/>
    <s v="Strategic"/>
    <s v="Support"/>
    <s v="XC8UI2IWVP"/>
    <n v="20.608000000000001"/>
    <n v="2"/>
    <n v="0.2"/>
    <n v="-4.3792"/>
    <x v="32"/>
    <n v="24.987200000000001"/>
    <n v="7.4961599999999997"/>
    <x v="2"/>
  </r>
  <r>
    <s v="EMEA"/>
    <s v="EU-WEST"/>
    <s v="Exxon Mobil"/>
    <n v="1034"/>
    <s v="Energy"/>
    <s v="Enterprise"/>
    <s v="Site Analytics"/>
    <s v="T9KJUPPORG"/>
    <n v="339.96"/>
    <n v="5"/>
    <n v="0.2"/>
    <n v="42.494999999999997"/>
    <x v="6"/>
    <n v="297.46499999999997"/>
    <n v="89.239499999999992"/>
    <x v="2"/>
  </r>
  <r>
    <s v="EMEA"/>
    <s v="EU-WEST"/>
    <s v="Huawei"/>
    <n v="1086"/>
    <s v="Tech"/>
    <s v="Enterprise"/>
    <s v="Data Smasher"/>
    <s v="XWECHPW21J"/>
    <n v="799.92"/>
    <n v="10"/>
    <n v="0.2"/>
    <n v="239.976"/>
    <x v="7"/>
    <n v="559.94399999999996"/>
    <n v="167.98319999999998"/>
    <x v="2"/>
  </r>
  <r>
    <s v="AMER"/>
    <s v="NAMER"/>
    <s v="Boeing"/>
    <n v="1014"/>
    <s v="Manufacturing"/>
    <s v="Enterprise"/>
    <s v="Site Analytics"/>
    <s v="UV2II6TGOD"/>
    <n v="35.984000000000002"/>
    <n v="2"/>
    <n v="0.2"/>
    <n v="4.4980000000000002"/>
    <x v="16"/>
    <n v="31.486000000000001"/>
    <n v="9.4458000000000002"/>
    <x v="2"/>
  </r>
  <r>
    <s v="AMER"/>
    <s v="LATAM"/>
    <s v="Huawei"/>
    <n v="1086"/>
    <s v="Tech"/>
    <s v="Strategic"/>
    <s v="Data Smasher"/>
    <s v="47BZLZ2B0B"/>
    <n v="185.52799999999999"/>
    <n v="7"/>
    <n v="0.2"/>
    <n v="48.701099999999997"/>
    <x v="35"/>
    <n v="136.82689999999999"/>
    <n v="41.048069999999996"/>
    <x v="2"/>
  </r>
  <r>
    <s v="APJ"/>
    <s v="APAC"/>
    <s v="Siemens"/>
    <n v="1043"/>
    <s v="Manufacturing"/>
    <s v="SMB"/>
    <s v="ContactMatcher"/>
    <s v="GJNYI10X0Z"/>
    <n v="2541.98"/>
    <n v="2"/>
    <n v="0"/>
    <n v="1270.99"/>
    <x v="36"/>
    <n v="1270.99"/>
    <n v="381.29699999999997"/>
    <x v="2"/>
  </r>
  <r>
    <s v="AMER"/>
    <s v="LATAM"/>
    <s v="General Motors"/>
    <n v="1041"/>
    <s v="Manufacturing"/>
    <s v="Enterprise"/>
    <s v="Big Ol Database"/>
    <s v="GRXZQSMZD8"/>
    <n v="599.98500000000001"/>
    <n v="5"/>
    <n v="0.7"/>
    <n v="-479.988"/>
    <x v="13"/>
    <n v="1079.973"/>
    <n v="323.99189999999999"/>
    <x v="1"/>
  </r>
  <r>
    <s v="APJ"/>
    <s v="ANZ"/>
    <s v="Lowes"/>
    <n v="1060"/>
    <s v="Retail"/>
    <s v="SMB"/>
    <s v="ContactMatcher"/>
    <s v="3Z9XZB4C8Q"/>
    <n v="3.036"/>
    <n v="3"/>
    <n v="0.8"/>
    <n v="-5.0094000000000003"/>
    <x v="27"/>
    <n v="8.0454000000000008"/>
    <n v="2.4136200000000003"/>
    <x v="2"/>
  </r>
  <r>
    <s v="AMER"/>
    <s v="LATAM"/>
    <s v="Sprint Nextel"/>
    <n v="1081"/>
    <s v="Communications"/>
    <s v="SMB"/>
    <s v="ChatBot Plugin"/>
    <s v="MMZAO0QGU5"/>
    <n v="25.92"/>
    <n v="5"/>
    <n v="0.2"/>
    <n v="3.8879999999999999"/>
    <x v="15"/>
    <n v="22.032"/>
    <n v="6.6095999999999995"/>
    <x v="1"/>
  </r>
  <r>
    <s v="AMER"/>
    <s v="NAMER"/>
    <s v="Abbott Laboratories"/>
    <n v="1001"/>
    <s v="Healthcare"/>
    <s v="SMB"/>
    <s v="Data Smasher"/>
    <s v="RYAK9KJHV0"/>
    <n v="46.36"/>
    <n v="4"/>
    <n v="0"/>
    <n v="15.2988"/>
    <x v="13"/>
    <n v="31.061199999999999"/>
    <n v="9.3183600000000002"/>
    <x v="3"/>
  </r>
  <r>
    <s v="APJ"/>
    <s v="APAC"/>
    <s v="Lowes"/>
    <n v="1060"/>
    <s v="Retail"/>
    <s v="Strategic"/>
    <s v="Data Smasher"/>
    <s v="XZTBPESF1A"/>
    <n v="6.9"/>
    <n v="1"/>
    <n v="0"/>
    <n v="0.55200000000000005"/>
    <x v="1"/>
    <n v="6.3479999999999999"/>
    <n v="1.9043999999999999"/>
    <x v="2"/>
  </r>
  <r>
    <s v="APJ"/>
    <s v="JAPN"/>
    <s v="Enel"/>
    <n v="1013"/>
    <s v="Energy"/>
    <s v="Strategic"/>
    <s v="Big Ol Database"/>
    <s v="3VT7B1F2J8"/>
    <n v="559.71"/>
    <n v="3"/>
    <n v="0.4"/>
    <n v="-121.2705"/>
    <x v="30"/>
    <n v="680.98050000000001"/>
    <n v="204.29415"/>
    <x v="0"/>
  </r>
  <r>
    <s v="AMER"/>
    <s v="NAMER"/>
    <s v="Aetna"/>
    <n v="1002"/>
    <s v="Healthcare"/>
    <s v="SMB"/>
    <s v="Marketing Suite - Gold"/>
    <s v="0PWZ4AFL49"/>
    <n v="305.01"/>
    <n v="9"/>
    <n v="0"/>
    <n v="76.252499999999998"/>
    <x v="12"/>
    <n v="228.75749999999999"/>
    <n v="68.627249999999989"/>
    <x v="1"/>
  </r>
  <r>
    <s v="EMEA"/>
    <s v="MEA"/>
    <s v="Alphabet"/>
    <n v="1053"/>
    <s v="Tech"/>
    <s v="SMB"/>
    <s v="Big Ol Database"/>
    <s v="SEHJWY4W3G"/>
    <n v="649"/>
    <n v="2"/>
    <n v="0.5"/>
    <n v="-272.58"/>
    <x v="22"/>
    <n v="921.57999999999902"/>
    <n v="276.47399999999971"/>
    <x v="5"/>
  </r>
  <r>
    <s v="AMER"/>
    <s v="NAMER"/>
    <s v="Daimler"/>
    <n v="1052"/>
    <s v="Transportation"/>
    <s v="SMB"/>
    <s v="SaaS Connector Pack"/>
    <s v="JZFGRXA5I1"/>
    <n v="59.99"/>
    <n v="7"/>
    <n v="0"/>
    <n v="21.596399999999999"/>
    <x v="12"/>
    <n v="38.393599999999999"/>
    <n v="11.518079999999999"/>
    <x v="3"/>
  </r>
  <r>
    <s v="AMER"/>
    <s v="NAMER"/>
    <s v="Mondelez International"/>
    <n v="1067"/>
    <s v="Consumer Products"/>
    <s v="SMB"/>
    <s v="SaaS Connector Pack"/>
    <s v="701B42M5C6"/>
    <n v="20.239999999999998"/>
    <n v="1"/>
    <n v="0"/>
    <n v="7.8936000000000002"/>
    <x v="33"/>
    <n v="12.346399999999999"/>
    <n v="3.7039199999999997"/>
    <x v="0"/>
  </r>
  <r>
    <s v="APJ"/>
    <s v="JAPN"/>
    <s v="Airbus"/>
    <n v="1030"/>
    <s v="Manufacturing"/>
    <s v="SMB"/>
    <s v="ChatBot Plugin"/>
    <s v="VK407BHAPK"/>
    <n v="37.840000000000003"/>
    <n v="2"/>
    <n v="0.2"/>
    <n v="2.8380000000000001"/>
    <x v="8"/>
    <n v="35.002000000000002"/>
    <n v="10.5006"/>
    <x v="2"/>
  </r>
  <r>
    <s v="EMEA"/>
    <s v="EU-WEST"/>
    <s v="Allianz"/>
    <n v="1080"/>
    <s v="Finance"/>
    <s v="Strategic"/>
    <s v="Marketing Suite - Gold"/>
    <s v="5EBCWZ50VX"/>
    <n v="77.239999999999995"/>
    <n v="5"/>
    <n v="0.2"/>
    <n v="7.7240000000000002"/>
    <x v="36"/>
    <n v="69.515999999999906"/>
    <n v="20.854799999999972"/>
    <x v="1"/>
  </r>
  <r>
    <s v="APJ"/>
    <s v="ANZ"/>
    <s v="Lowes"/>
    <n v="1060"/>
    <s v="Retail"/>
    <s v="SMB"/>
    <s v="ContactMatcher"/>
    <s v="HL1T7O9IS9"/>
    <n v="292.10000000000002"/>
    <n v="4"/>
    <n v="0.5"/>
    <n v="-175.26"/>
    <x v="7"/>
    <n v="467.36"/>
    <n v="140.208"/>
    <x v="2"/>
  </r>
  <r>
    <s v="EMEA"/>
    <s v="EU-WEST"/>
    <s v="Prudential Financial"/>
    <n v="1078"/>
    <s v="Finance"/>
    <s v="SMB"/>
    <s v="FinanceHub"/>
    <s v="CQ31QYBCQJ"/>
    <n v="97.183999999999997"/>
    <n v="2"/>
    <n v="0.2"/>
    <n v="6.0739999999999998"/>
    <x v="15"/>
    <n v="91.11"/>
    <n v="27.332999999999998"/>
    <x v="2"/>
  </r>
  <r>
    <s v="APJ"/>
    <s v="JAPN"/>
    <s v="General Electric"/>
    <n v="1040"/>
    <s v="Finance"/>
    <s v="SMB"/>
    <s v="ContactMatcher"/>
    <s v="QBIFMHLLHA"/>
    <n v="890.84100000000001"/>
    <n v="3"/>
    <n v="0.3"/>
    <n v="-152.71559999999999"/>
    <x v="34"/>
    <n v="1043.5565999999999"/>
    <n v="313.06697999999994"/>
    <x v="0"/>
  </r>
  <r>
    <s v="AMER"/>
    <s v="NAMER"/>
    <s v="Cigna"/>
    <n v="1038"/>
    <s v="Healthcare"/>
    <s v="SMB"/>
    <s v="Data Smasher"/>
    <s v="G5PXRSZLCS"/>
    <n v="72"/>
    <n v="4"/>
    <n v="0"/>
    <n v="12.96"/>
    <x v="0"/>
    <n v="59.04"/>
    <n v="17.712"/>
    <x v="3"/>
  </r>
  <r>
    <s v="EMEA"/>
    <s v="UKIR"/>
    <s v="Goldman Sachs Group"/>
    <n v="1042"/>
    <s v="Finance"/>
    <s v="Strategic"/>
    <s v="Storage"/>
    <s v="F4IWE4ELQ0"/>
    <n v="14.13"/>
    <n v="3"/>
    <n v="0"/>
    <n v="0.70650000000000002"/>
    <x v="27"/>
    <n v="13.423500000000001"/>
    <n v="4.02705"/>
    <x v="2"/>
  </r>
  <r>
    <s v="AMER"/>
    <s v="LATAM"/>
    <s v="Cigna"/>
    <n v="1038"/>
    <s v="Healthcare"/>
    <s v="SMB"/>
    <s v="ContactMatcher"/>
    <s v="5VNLOSLKCD"/>
    <n v="64.75"/>
    <n v="5"/>
    <n v="0"/>
    <n v="29.137499999999999"/>
    <x v="37"/>
    <n v="35.612499999999997"/>
    <n v="10.683749999999998"/>
    <x v="3"/>
  </r>
  <r>
    <s v="EMEA"/>
    <s v="EU-WEST"/>
    <s v="Glencore"/>
    <n v="1083"/>
    <s v="Misc"/>
    <s v="SMB"/>
    <s v="ContactMatcher"/>
    <s v="IP9EEEDP4C"/>
    <n v="1.8720000000000001"/>
    <n v="2"/>
    <n v="0.7"/>
    <n v="-1.3104"/>
    <x v="2"/>
    <n v="3.1823999999999999"/>
    <n v="0.9547199999999999"/>
    <x v="1"/>
  </r>
  <r>
    <s v="APJ"/>
    <s v="ANZ"/>
    <s v="Itochu"/>
    <n v="1032"/>
    <s v="Finance"/>
    <s v="Enterprise"/>
    <s v="Site Analytics"/>
    <s v="1O7Q4BAOUD"/>
    <n v="286.39999999999998"/>
    <n v="1"/>
    <n v="0.2"/>
    <n v="25.06"/>
    <x v="35"/>
    <n v="261.33999999999997"/>
    <n v="78.401999999999987"/>
    <x v="0"/>
  </r>
  <r>
    <s v="EMEA"/>
    <s v="UKIR"/>
    <s v="Volkswagen"/>
    <n v="1046"/>
    <s v="Manufacturing"/>
    <s v="SMB"/>
    <s v="ChatBot Plugin"/>
    <s v="CVOYHX42A1"/>
    <n v="43.92"/>
    <n v="3"/>
    <n v="0"/>
    <n v="12.736800000000001"/>
    <x v="24"/>
    <n v="31.183199999999999"/>
    <n v="9.3549600000000002"/>
    <x v="0"/>
  </r>
  <r>
    <s v="EMEA"/>
    <s v="UKIR"/>
    <s v="Allianz"/>
    <n v="1080"/>
    <s v="Finance"/>
    <s v="Strategic"/>
    <s v="ContactMatcher"/>
    <s v="20K4HLD8AU"/>
    <n v="142.18199999999999"/>
    <n v="1"/>
    <n v="0.4"/>
    <n v="-37.915199999999999"/>
    <x v="32"/>
    <n v="180.09719999999999"/>
    <n v="54.029159999999997"/>
    <x v="1"/>
  </r>
  <r>
    <s v="EMEA"/>
    <s v="EU-WEST"/>
    <s v="ConocoPhillips"/>
    <n v="1024"/>
    <s v="Energy"/>
    <s v="Strategic"/>
    <s v="Support"/>
    <s v="IVCKXLSR22"/>
    <n v="19.608000000000001"/>
    <n v="3"/>
    <n v="0.2"/>
    <n v="6.6177000000000001"/>
    <x v="23"/>
    <n v="12.9903"/>
    <n v="3.8970899999999995"/>
    <x v="2"/>
  </r>
  <r>
    <s v="EMEA"/>
    <s v="UKIR"/>
    <s v="Engie"/>
    <n v="1062"/>
    <s v="Energy"/>
    <s v="SMB"/>
    <s v="Site Analytics"/>
    <s v="IUT2YNT5S8"/>
    <n v="979.95"/>
    <n v="5"/>
    <n v="0"/>
    <n v="264.5865"/>
    <x v="23"/>
    <n v="715.36350000000004"/>
    <n v="214.60905"/>
    <x v="2"/>
  </r>
  <r>
    <s v="APJ"/>
    <s v="ANZ"/>
    <s v="BNP Paribas"/>
    <n v="1065"/>
    <s v="Finance"/>
    <s v="Strategic"/>
    <s v="Support"/>
    <s v="8PDI8PM7GD"/>
    <n v="8.9039999999999999"/>
    <n v="3"/>
    <n v="0.2"/>
    <n v="3.339"/>
    <x v="15"/>
    <n v="5.5649999999999897"/>
    <n v="1.6694999999999969"/>
    <x v="3"/>
  </r>
  <r>
    <s v="EMEA"/>
    <s v="UKIR"/>
    <s v="Boeing"/>
    <n v="1014"/>
    <s v="Manufacturing"/>
    <s v="SMB"/>
    <s v="SaaS Connector Pack"/>
    <s v="LRGBEU142I"/>
    <n v="41.96"/>
    <n v="2"/>
    <n v="0"/>
    <n v="10.909599999999999"/>
    <x v="22"/>
    <n v="31.0504"/>
    <n v="9.3151200000000003"/>
    <x v="2"/>
  </r>
  <r>
    <s v="AMER"/>
    <s v="NAMER"/>
    <s v="Allstate"/>
    <n v="1003"/>
    <s v="Finance"/>
    <s v="SMB"/>
    <s v="OneView"/>
    <s v="1NKNJQNL36"/>
    <n v="400.8"/>
    <n v="5"/>
    <n v="0"/>
    <n v="112.224"/>
    <x v="23"/>
    <n v="288.57600000000002"/>
    <n v="86.572800000000001"/>
    <x v="0"/>
  </r>
  <r>
    <s v="AMER"/>
    <s v="NAMER"/>
    <s v="Valero Energy"/>
    <n v="1093"/>
    <s v="Energy"/>
    <s v="Enterprise"/>
    <s v="SaaS Connector Pack"/>
    <s v="U8JTG057CS"/>
    <n v="111"/>
    <n v="2"/>
    <n v="0"/>
    <n v="14.43"/>
    <x v="34"/>
    <n v="96.57"/>
    <n v="28.970999999999997"/>
    <x v="1"/>
  </r>
  <r>
    <s v="APJ"/>
    <s v="ANZ"/>
    <s v="Engie"/>
    <n v="1062"/>
    <s v="Energy"/>
    <s v="Strategic"/>
    <s v="SaaS Connector Pack"/>
    <s v="6478Y6XDNB"/>
    <n v="22.751999999999999"/>
    <n v="6"/>
    <n v="0.6"/>
    <n v="-8.532"/>
    <x v="0"/>
    <n v="31.283999999999999"/>
    <n v="9.3851999999999993"/>
    <x v="2"/>
  </r>
  <r>
    <s v="EMEA"/>
    <s v="EU-WEST"/>
    <s v="Boeing"/>
    <n v="1014"/>
    <s v="Manufacturing"/>
    <s v="Strategic"/>
    <s v="Site Analytics"/>
    <s v="B19MCB5B70"/>
    <n v="61.542000000000002"/>
    <n v="1"/>
    <n v="0.4"/>
    <n v="-13.334099999999999"/>
    <x v="13"/>
    <n v="74.876099999999994"/>
    <n v="22.462829999999997"/>
    <x v="2"/>
  </r>
  <r>
    <s v="EMEA"/>
    <s v="EU-WEST"/>
    <s v="Mondelez International"/>
    <n v="1067"/>
    <s v="Consumer Products"/>
    <s v="SMB"/>
    <s v="SaaS Connector Pack"/>
    <s v="BQAYU39SAC"/>
    <n v="67.36"/>
    <n v="2"/>
    <n v="0.2"/>
    <n v="10.103999999999999"/>
    <x v="19"/>
    <n v="57.256"/>
    <n v="17.1768"/>
    <x v="0"/>
  </r>
  <r>
    <s v="EMEA"/>
    <s v="UKIR"/>
    <s v="Intel"/>
    <n v="1051"/>
    <s v="Tech"/>
    <s v="SMB"/>
    <s v="Data Smasher"/>
    <s v="D576T8WMRQ"/>
    <n v="843.9"/>
    <n v="2"/>
    <n v="0"/>
    <n v="371.31599999999997"/>
    <x v="14"/>
    <n v="472.584"/>
    <n v="141.77519999999998"/>
    <x v="1"/>
  </r>
  <r>
    <s v="AMER"/>
    <s v="NAMER"/>
    <s v="BNP Paribas"/>
    <n v="1065"/>
    <s v="Finance"/>
    <s v="Strategic"/>
    <s v="Marketing Suite - Gold"/>
    <s v="XY820P2WCT"/>
    <n v="15.51"/>
    <n v="1"/>
    <n v="0"/>
    <n v="3.8774999999999999"/>
    <x v="15"/>
    <n v="11.6325"/>
    <n v="3.4897499999999999"/>
    <x v="3"/>
  </r>
  <r>
    <s v="EMEA"/>
    <s v="UKIR"/>
    <s v="Sony"/>
    <n v="1028"/>
    <s v="Tech"/>
    <s v="Strategic"/>
    <s v="FinanceHub"/>
    <s v="9ZXTQVVOPD"/>
    <n v="192.18600000000001"/>
    <n v="3"/>
    <n v="0.1"/>
    <n v="36.3018"/>
    <x v="20"/>
    <n v="155.88419999999999"/>
    <n v="46.765259999999998"/>
    <x v="3"/>
  </r>
  <r>
    <s v="EMEA"/>
    <s v="UKIR"/>
    <s v="Goldman Sachs Group"/>
    <n v="1042"/>
    <s v="Finance"/>
    <s v="Strategic"/>
    <s v="ChatBot Plugin"/>
    <s v="NPYV908XMM"/>
    <n v="5.76"/>
    <n v="2"/>
    <n v="0"/>
    <n v="1.6128"/>
    <x v="38"/>
    <n v="4.1471999999999998"/>
    <n v="1.2441599999999999"/>
    <x v="2"/>
  </r>
  <r>
    <s v="EMEA"/>
    <s v="NOR"/>
    <s v="Home Depot"/>
    <n v="1047"/>
    <s v="Retail"/>
    <s v="SMB"/>
    <s v="FinanceHub"/>
    <s v="XJEJAD1XPT"/>
    <n v="67.88"/>
    <n v="2"/>
    <n v="0"/>
    <n v="18.3276"/>
    <x v="39"/>
    <n v="49.552399999999899"/>
    <n v="14.865719999999969"/>
    <x v="1"/>
  </r>
  <r>
    <s v="EMEA"/>
    <s v="UKIR"/>
    <s v="Intel"/>
    <n v="1051"/>
    <s v="Tech"/>
    <s v="SMB"/>
    <s v="Marketing Suite - Gold"/>
    <s v="QTY5L5CNRD"/>
    <n v="191.88"/>
    <n v="6"/>
    <n v="0"/>
    <n v="19.187999999999999"/>
    <x v="20"/>
    <n v="172.69200000000001"/>
    <n v="51.807600000000001"/>
    <x v="1"/>
  </r>
  <r>
    <s v="EMEA"/>
    <s v="EU-WEST"/>
    <s v="Phillips 66"/>
    <n v="1056"/>
    <s v="Energy"/>
    <s v="Strategic"/>
    <s v="ContactMatcher"/>
    <s v="WETIUEMF9E"/>
    <n v="721.875"/>
    <n v="6"/>
    <n v="0.45"/>
    <n v="-420"/>
    <x v="22"/>
    <n v="1141.875"/>
    <n v="342.5625"/>
    <x v="1"/>
  </r>
  <r>
    <s v="APJ"/>
    <s v="JAPN"/>
    <s v="ConocoPhillips"/>
    <n v="1024"/>
    <s v="Energy"/>
    <s v="SMB"/>
    <s v="OneView"/>
    <s v="H2P364FUTK"/>
    <n v="176.77199999999999"/>
    <n v="3"/>
    <n v="0.8"/>
    <n v="-459.60719999999998"/>
    <x v="34"/>
    <n v="636.37919999999997"/>
    <n v="190.91376"/>
    <x v="2"/>
  </r>
  <r>
    <s v="EMEA"/>
    <s v="EU"/>
    <s v="Royal Dutch Shell"/>
    <n v="1031"/>
    <s v="Energy"/>
    <s v="Strategic"/>
    <s v="ContactMatcher"/>
    <s v="38X1QHQQE5"/>
    <n v="38.82"/>
    <n v="6"/>
    <n v="0"/>
    <n v="19.41"/>
    <x v="13"/>
    <n v="19.41"/>
    <n v="5.8229999999999995"/>
    <x v="2"/>
  </r>
  <r>
    <s v="AMER"/>
    <s v="NAMER"/>
    <s v="Ford Motor"/>
    <n v="1009"/>
    <s v="Manufacturing"/>
    <s v="SMB"/>
    <s v="Data Smasher"/>
    <s v="CG7YT15R0S"/>
    <n v="111.79"/>
    <n v="7"/>
    <n v="0"/>
    <n v="43.598100000000002"/>
    <x v="23"/>
    <n v="68.191900000000004"/>
    <n v="20.45757"/>
    <x v="1"/>
  </r>
  <r>
    <s v="AMER"/>
    <s v="LATAM"/>
    <s v="UnitedHealth Group"/>
    <n v="1092"/>
    <s v="Healthcare"/>
    <s v="Enterprise"/>
    <s v="Site Analytics"/>
    <s v="NWILV154K0"/>
    <n v="445.44"/>
    <n v="8"/>
    <n v="0.4"/>
    <n v="-81.664000000000001"/>
    <x v="42"/>
    <n v="527.10400000000004"/>
    <n v="158.13120000000001"/>
    <x v="0"/>
  </r>
  <r>
    <s v="EMEA"/>
    <s v="EU-WEST"/>
    <s v="Phillips 66"/>
    <n v="1056"/>
    <s v="Energy"/>
    <s v="Enterprise"/>
    <s v="FinanceHub"/>
    <s v="1HDG73K00J"/>
    <n v="16.52"/>
    <n v="5"/>
    <n v="0.2"/>
    <n v="5.3689999999999998"/>
    <x v="21"/>
    <n v="11.151"/>
    <n v="3.3452999999999999"/>
    <x v="1"/>
  </r>
  <r>
    <s v="AMER"/>
    <s v="NAMER"/>
    <s v="Mitsubishi"/>
    <n v="1050"/>
    <s v="Manufacturing"/>
    <s v="Enterprise"/>
    <s v="Support"/>
    <s v="XBGLREJEO7"/>
    <n v="29.9"/>
    <n v="5"/>
    <n v="0"/>
    <n v="13.455"/>
    <x v="31"/>
    <n v="16.445"/>
    <n v="4.9334999999999996"/>
    <x v="2"/>
  </r>
  <r>
    <s v="AMER"/>
    <s v="LATAM"/>
    <s v="Walt Disney"/>
    <n v="1097"/>
    <s v="Communications"/>
    <s v="Strategic"/>
    <s v="ContactMatcher"/>
    <s v="G3G1MXRAYK"/>
    <n v="116.4"/>
    <n v="8"/>
    <n v="0"/>
    <n v="52.38"/>
    <x v="14"/>
    <n v="64.02"/>
    <n v="19.206"/>
    <x v="3"/>
  </r>
  <r>
    <s v="AMER"/>
    <s v="LATAM"/>
    <s v="Cisco Systems"/>
    <n v="1019"/>
    <s v="Tech"/>
    <s v="Enterprise"/>
    <s v="ChatBot Plugin"/>
    <s v="O8RTDCUWVM"/>
    <n v="1.4079999999999999"/>
    <n v="1"/>
    <n v="0.2"/>
    <n v="0.15840000000000001"/>
    <x v="32"/>
    <n v="1.2495999999999901"/>
    <n v="0.37487999999999699"/>
    <x v="1"/>
  </r>
  <r>
    <s v="EMEA"/>
    <s v="EU-WEST"/>
    <s v="Safeway"/>
    <n v="1079"/>
    <s v="Retail"/>
    <s v="Strategic"/>
    <s v="Site Analytics"/>
    <s v="63TT8SCKVY"/>
    <n v="251.964"/>
    <n v="6"/>
    <n v="0.4"/>
    <n v="-50.392800000000001"/>
    <x v="20"/>
    <n v="302.35680000000002"/>
    <n v="90.707040000000006"/>
    <x v="5"/>
  </r>
  <r>
    <s v="AMER"/>
    <s v="NAMER"/>
    <s v="Mondelez International"/>
    <n v="1067"/>
    <s v="Consumer Products"/>
    <s v="SMB"/>
    <s v="Support"/>
    <s v="W6QJZLA96B"/>
    <n v="19.440000000000001"/>
    <n v="3"/>
    <n v="0"/>
    <n v="9.3312000000000008"/>
    <x v="25"/>
    <n v="10.1088"/>
    <n v="3.0326400000000002"/>
    <x v="0"/>
  </r>
  <r>
    <s v="EMEA"/>
    <s v="EU-WEST"/>
    <s v="Wells Fargo"/>
    <n v="1099"/>
    <s v="Finance"/>
    <s v="Strategic"/>
    <s v="Site Analytics"/>
    <s v="4RCO0ZYWF7"/>
    <n v="340.18200000000002"/>
    <n v="3"/>
    <n v="0.4"/>
    <n v="-73.706100000000006"/>
    <x v="0"/>
    <n v="413.88810000000001"/>
    <n v="124.16642999999999"/>
    <x v="2"/>
  </r>
  <r>
    <s v="EMEA"/>
    <s v="EU-WEST"/>
    <s v="Mitsubishi"/>
    <n v="1050"/>
    <s v="Manufacturing"/>
    <s v="Strategic"/>
    <s v="ContactMatcher"/>
    <s v="P08XRQ5NND"/>
    <n v="15.57"/>
    <n v="3"/>
    <n v="0.7"/>
    <n v="-11.936999999999999"/>
    <x v="4"/>
    <n v="27.506999999999898"/>
    <n v="8.2520999999999685"/>
    <x v="2"/>
  </r>
  <r>
    <s v="EMEA"/>
    <s v="NOR"/>
    <s v="Humana"/>
    <n v="1049"/>
    <s v="Healthcare"/>
    <s v="SMB"/>
    <s v="FinanceHub"/>
    <s v="9WJZCE87PT"/>
    <n v="4.6079999999999997"/>
    <n v="2"/>
    <n v="0.2"/>
    <n v="1.6704000000000001"/>
    <x v="29"/>
    <n v="2.93759999999999"/>
    <n v="0.88127999999999695"/>
    <x v="5"/>
  </r>
  <r>
    <s v="APJ"/>
    <s v="APAC"/>
    <s v="Philip Morris International"/>
    <n v="1075"/>
    <s v="Consumer Products"/>
    <s v="Strategic"/>
    <s v="Site Analytics"/>
    <s v="HRT3PHBEEQ"/>
    <n v="257.98"/>
    <n v="2"/>
    <n v="0"/>
    <n v="74.8142"/>
    <x v="18"/>
    <n v="183.16579999999999"/>
    <n v="54.949739999999998"/>
    <x v="1"/>
  </r>
  <r>
    <s v="AMER"/>
    <s v="NAMER"/>
    <s v="Prudential Financial"/>
    <n v="1078"/>
    <s v="Finance"/>
    <s v="SMB"/>
    <s v="Marketing Suite - Gold"/>
    <s v="DVNQHP2TJA"/>
    <n v="153.78"/>
    <n v="11"/>
    <n v="0"/>
    <n v="44.596200000000003"/>
    <x v="44"/>
    <n v="109.183799999999"/>
    <n v="32.755139999999699"/>
    <x v="2"/>
  </r>
  <r>
    <s v="AMER"/>
    <s v="NAMER"/>
    <s v="Amazon"/>
    <n v="1004"/>
    <s v="Tech"/>
    <s v="Strategic"/>
    <s v="ContactMatcher"/>
    <s v="T9CRE8P8EI"/>
    <n v="36.024000000000001"/>
    <n v="3"/>
    <n v="0.2"/>
    <n v="11.707800000000001"/>
    <x v="43"/>
    <n v="24.316199999999998"/>
    <n v="7.294859999999999"/>
    <x v="2"/>
  </r>
  <r>
    <s v="APJ"/>
    <s v="ANZ"/>
    <s v="Gazprom"/>
    <n v="1027"/>
    <s v="Energy"/>
    <s v="Strategic"/>
    <s v="ChatBot Plugin"/>
    <s v="SMYE48J3Z6"/>
    <n v="54.335999999999999"/>
    <n v="4"/>
    <n v="0.2"/>
    <n v="5.4336000000000002"/>
    <x v="23"/>
    <n v="48.9024"/>
    <n v="14.670719999999999"/>
    <x v="7"/>
  </r>
  <r>
    <s v="AMER"/>
    <s v="NAMER"/>
    <s v="Royal Dutch Shell"/>
    <n v="1031"/>
    <s v="Energy"/>
    <s v="Strategic"/>
    <s v="Marketing Suite - Gold"/>
    <s v="1NI4FYS07D"/>
    <n v="92.52"/>
    <n v="6"/>
    <n v="0"/>
    <n v="24.980399999999999"/>
    <x v="30"/>
    <n v="67.539599999999993"/>
    <n v="20.261879999999998"/>
    <x v="2"/>
  </r>
  <r>
    <s v="EMEA"/>
    <s v="NOR"/>
    <s v="Coca-Cola"/>
    <n v="1021"/>
    <s v="Consumer Products"/>
    <s v="SMB"/>
    <s v="ChatBot Plugin"/>
    <s v="S7515DO1ZA"/>
    <n v="10.272"/>
    <n v="3"/>
    <n v="0.2"/>
    <n v="1.1556"/>
    <x v="33"/>
    <n v="9.1164000000000005"/>
    <n v="2.7349200000000002"/>
    <x v="0"/>
  </r>
  <r>
    <s v="AMER"/>
    <s v="LATAM"/>
    <s v="Home Depot"/>
    <n v="1047"/>
    <s v="Retail"/>
    <s v="SMB"/>
    <s v="Marketing Suite - Gold"/>
    <s v="PNLJHKFUR6"/>
    <n v="40.74"/>
    <n v="3"/>
    <n v="0"/>
    <n v="0.40739999999999998"/>
    <x v="21"/>
    <n v="40.332599999999999"/>
    <n v="12.099779999999999"/>
    <x v="1"/>
  </r>
  <r>
    <s v="EMEA"/>
    <s v="MEA"/>
    <s v="J.P. Morgan Chase &amp; Co."/>
    <n v="1054"/>
    <s v="Finance"/>
    <s v="SMB"/>
    <s v="FinanceHub"/>
    <s v="CXTI4VABP7"/>
    <n v="390.36799999999999"/>
    <n v="2"/>
    <n v="0.2"/>
    <n v="48.795999999999999"/>
    <x v="23"/>
    <n v="341.572"/>
    <n v="102.4716"/>
    <x v="5"/>
  </r>
  <r>
    <s v="AMER"/>
    <s v="LATAM"/>
    <s v="AmerisourceBergen"/>
    <n v="1007"/>
    <s v="Healthcare"/>
    <s v="SMB"/>
    <s v="Support"/>
    <s v="2MNA1MA3J7"/>
    <n v="74.352000000000004"/>
    <n v="3"/>
    <n v="0.2"/>
    <n v="23.234999999999999"/>
    <x v="22"/>
    <n v="51.116999999999997"/>
    <n v="15.335099999999999"/>
    <x v="0"/>
  </r>
  <r>
    <s v="AMER"/>
    <s v="NAMER"/>
    <s v="Aetna"/>
    <n v="1002"/>
    <s v="Healthcare"/>
    <s v="SMB"/>
    <s v="Support"/>
    <s v="YDYMLVM7T7"/>
    <n v="15.7"/>
    <n v="5"/>
    <n v="0"/>
    <n v="7.0650000000000004"/>
    <x v="24"/>
    <n v="8.6349999999999891"/>
    <n v="2.5904999999999965"/>
    <x v="1"/>
  </r>
  <r>
    <s v="EMEA"/>
    <s v="UKIR"/>
    <s v="J.P. Morgan Chase &amp; Co."/>
    <n v="1054"/>
    <s v="Finance"/>
    <s v="Strategic"/>
    <s v="ContactMatcher"/>
    <s v="39ZOT2X0Z8"/>
    <n v="313.17599999999999"/>
    <n v="2"/>
    <n v="0.4"/>
    <n v="-120.0508"/>
    <x v="5"/>
    <n v="433.226799999999"/>
    <n v="129.96803999999969"/>
    <x v="5"/>
  </r>
  <r>
    <s v="AMER"/>
    <s v="LATAM"/>
    <s v="Aetna"/>
    <n v="1002"/>
    <s v="Healthcare"/>
    <s v="Strategic"/>
    <s v="OneView"/>
    <s v="EJ1UQFL7GI"/>
    <n v="795.40800000000002"/>
    <n v="6"/>
    <n v="0.2"/>
    <n v="59.6556"/>
    <x v="30"/>
    <n v="735.75239999999997"/>
    <n v="220.72572"/>
    <x v="1"/>
  </r>
  <r>
    <s v="APJ"/>
    <s v="ANZ"/>
    <s v="Honda Motor"/>
    <n v="1045"/>
    <s v="Manufacturing"/>
    <s v="SMB"/>
    <s v="Support"/>
    <s v="LFMWDPRA3S"/>
    <n v="35.856000000000002"/>
    <n v="9"/>
    <n v="0.2"/>
    <n v="12.9978"/>
    <x v="39"/>
    <n v="22.8582"/>
    <n v="6.8574599999999997"/>
    <x v="2"/>
  </r>
  <r>
    <s v="AMER"/>
    <s v="NAMER"/>
    <s v="Trafigura Group"/>
    <n v="1100"/>
    <s v="Finance"/>
    <s v="SMB"/>
    <s v="SaaS Connector Pack"/>
    <s v="ZRAWGZPLV1"/>
    <n v="43.13"/>
    <n v="1"/>
    <n v="0"/>
    <n v="14.664199999999999"/>
    <x v="21"/>
    <n v="28.465800000000002"/>
    <n v="8.5397400000000001"/>
    <x v="1"/>
  </r>
  <r>
    <s v="EMEA"/>
    <s v="UKIR"/>
    <s v="Bosch"/>
    <n v="1076"/>
    <s v="Tech"/>
    <s v="SMB"/>
    <s v="Support"/>
    <s v="OCFC92CLN7"/>
    <n v="70.12"/>
    <n v="4"/>
    <n v="0"/>
    <n v="21.036000000000001"/>
    <x v="43"/>
    <n v="49.084000000000003"/>
    <n v="14.725200000000001"/>
    <x v="2"/>
  </r>
  <r>
    <s v="AMER"/>
    <s v="NAMER"/>
    <s v="CVS Health"/>
    <n v="1026"/>
    <s v="Retail"/>
    <s v="Strategic"/>
    <s v="Marketing Suite"/>
    <s v="31NXVSHR65"/>
    <n v="509.95749999999998"/>
    <n v="5"/>
    <n v="0.15"/>
    <n v="41.996499999999997"/>
    <x v="33"/>
    <n v="467.96100000000001"/>
    <n v="140.38829999999999"/>
    <x v="2"/>
  </r>
  <r>
    <s v="APJ"/>
    <s v="ANZ"/>
    <s v="Panasonic"/>
    <n v="1091"/>
    <s v="Tech"/>
    <s v="SMB"/>
    <s v="FinanceHub"/>
    <s v="2ZJCLRFHNY"/>
    <n v="11.52"/>
    <n v="5"/>
    <n v="0.2"/>
    <n v="4.1760000000000002"/>
    <x v="44"/>
    <n v="7.3439999999999896"/>
    <n v="2.2031999999999967"/>
    <x v="0"/>
  </r>
  <r>
    <s v="AMER"/>
    <s v="NAMER"/>
    <s v="UnitedHealth Group"/>
    <n v="1092"/>
    <s v="Healthcare"/>
    <s v="Strategic"/>
    <s v="SaaS Connector Pack"/>
    <s v="M1HANESD0B"/>
    <n v="167.84"/>
    <n v="8"/>
    <n v="0"/>
    <n v="11.748799999999999"/>
    <x v="35"/>
    <n v="156.09119999999999"/>
    <n v="46.827359999999992"/>
    <x v="0"/>
  </r>
  <r>
    <s v="AMER"/>
    <s v="LATAM"/>
    <s v="American Express"/>
    <n v="1005"/>
    <s v="Finance"/>
    <s v="SMB"/>
    <s v="ContactMatcher"/>
    <s v="CKN6MELW20"/>
    <n v="172.11"/>
    <n v="1"/>
    <n v="0.4"/>
    <n v="-94.660499999999999"/>
    <x v="41"/>
    <n v="266.77050000000003"/>
    <n v="80.031150000000011"/>
    <x v="1"/>
  </r>
  <r>
    <s v="EMEA"/>
    <s v="UKIR"/>
    <s v="Home Depot"/>
    <n v="1047"/>
    <s v="Retail"/>
    <s v="SMB"/>
    <s v="Data Smasher"/>
    <s v="B0OQQSGXRW"/>
    <n v="99.98"/>
    <n v="2"/>
    <n v="0"/>
    <n v="7.9984000000000002"/>
    <x v="39"/>
    <n v="91.9816"/>
    <n v="27.594480000000001"/>
    <x v="1"/>
  </r>
  <r>
    <s v="EMEA"/>
    <s v="EU-WEST"/>
    <s v="China National Petroleum"/>
    <n v="1023"/>
    <s v="Energy"/>
    <s v="Enterprise"/>
    <s v="Site Analytics"/>
    <s v="3BA5MU0U06"/>
    <n v="156.792"/>
    <n v="1"/>
    <n v="0.2"/>
    <n v="17.639099999999999"/>
    <x v="24"/>
    <n v="139.15289999999999"/>
    <n v="41.745869999999996"/>
    <x v="7"/>
  </r>
  <r>
    <s v="EMEA"/>
    <s v="EU-WEST"/>
    <s v="Tyson Foods"/>
    <n v="1088"/>
    <s v="Consumer Products"/>
    <s v="Strategic"/>
    <s v="FinanceHub"/>
    <s v="NA9ZLL7Y2F"/>
    <n v="386.68"/>
    <n v="2"/>
    <n v="0.3"/>
    <n v="-5.524"/>
    <x v="17"/>
    <n v="392.20400000000001"/>
    <n v="117.66119999999999"/>
    <x v="1"/>
  </r>
  <r>
    <s v="EMEA"/>
    <s v="EU-WEST"/>
    <s v="Johnson &amp; Johnson"/>
    <n v="1055"/>
    <s v="Healthcare"/>
    <s v="SMB"/>
    <s v="OneView"/>
    <s v="8QC8O57KWD"/>
    <n v="195.10400000000001"/>
    <n v="4"/>
    <n v="0.2"/>
    <n v="21.949200000000001"/>
    <x v="4"/>
    <n v="173.15479999999999"/>
    <n v="51.946439999999996"/>
    <x v="2"/>
  </r>
  <r>
    <s v="APJ"/>
    <s v="JAPN"/>
    <s v="Sprint Nextel"/>
    <n v="1081"/>
    <s v="Communications"/>
    <s v="SMB"/>
    <s v="FinanceHub"/>
    <s v="L3X2M7H8HW"/>
    <n v="85.245999999999995"/>
    <n v="2"/>
    <n v="0.3"/>
    <n v="-6.0890000000000004"/>
    <x v="1"/>
    <n v="91.334999999999994"/>
    <n v="27.400499999999997"/>
    <x v="1"/>
  </r>
  <r>
    <s v="EMEA"/>
    <s v="EU-EAST"/>
    <s v="Mondelez International"/>
    <n v="1067"/>
    <s v="Consumer Products"/>
    <s v="Strategic"/>
    <s v="ContactMatcher"/>
    <s v="WHRKMG8G3B"/>
    <n v="11.43"/>
    <n v="3"/>
    <n v="0"/>
    <n v="5.3720999999999997"/>
    <x v="34"/>
    <n v="6.0579000000000001"/>
    <n v="1.8173699999999999"/>
    <x v="0"/>
  </r>
  <r>
    <s v="AMER"/>
    <s v="LATAM"/>
    <s v="Goldman Sachs Group"/>
    <n v="1042"/>
    <s v="Finance"/>
    <s v="SMB"/>
    <s v="Storage"/>
    <s v="WBPWAMF066"/>
    <n v="4.4640000000000004"/>
    <n v="3"/>
    <n v="0.2"/>
    <n v="-0.9486"/>
    <x v="9"/>
    <n v="5.4126000000000003"/>
    <n v="1.62378"/>
    <x v="2"/>
  </r>
  <r>
    <s v="AMER"/>
    <s v="NAMER"/>
    <s v="Mitsubishi"/>
    <n v="1050"/>
    <s v="Manufacturing"/>
    <s v="Strategic"/>
    <s v="ContactMatcher"/>
    <s v="40TI89SZKI"/>
    <n v="9.1440000000000001"/>
    <n v="3"/>
    <n v="0.2"/>
    <n v="3.0861000000000001"/>
    <x v="38"/>
    <n v="6.0579000000000001"/>
    <n v="1.8173699999999999"/>
    <x v="2"/>
  </r>
  <r>
    <s v="AMER"/>
    <s v="NAMER"/>
    <s v="Enel"/>
    <n v="1013"/>
    <s v="Energy"/>
    <s v="Strategic"/>
    <s v="ContactMatcher"/>
    <s v="7CTTJTEOZI"/>
    <n v="21.36"/>
    <n v="5"/>
    <n v="0.2"/>
    <n v="7.2089999999999996"/>
    <x v="45"/>
    <n v="14.151"/>
    <n v="4.2452999999999994"/>
    <x v="0"/>
  </r>
  <r>
    <s v="AMER"/>
    <s v="NAMER"/>
    <s v="BMW"/>
    <n v="1039"/>
    <s v="Manufacturing"/>
    <s v="Strategic"/>
    <s v="SaaS Connector Pack"/>
    <s v="WSG3R09Z7V"/>
    <n v="46.9"/>
    <n v="5"/>
    <n v="0"/>
    <n v="13.132"/>
    <x v="29"/>
    <n v="33.768000000000001"/>
    <n v="10.1304"/>
    <x v="2"/>
  </r>
  <r>
    <s v="AMER"/>
    <s v="NAMER"/>
    <s v="Caterpillar"/>
    <n v="1016"/>
    <s v="Manufacturing"/>
    <s v="SMB"/>
    <s v="ContactMatcher"/>
    <s v="H2535WDTZJ"/>
    <n v="18.72"/>
    <n v="5"/>
    <n v="0.2"/>
    <n v="6.5519999999999996"/>
    <x v="15"/>
    <n v="12.167999999999999"/>
    <n v="3.6503999999999994"/>
    <x v="1"/>
  </r>
  <r>
    <s v="AMER"/>
    <s v="NAMER"/>
    <s v="Daimler"/>
    <n v="1052"/>
    <s v="Transportation"/>
    <s v="Strategic"/>
    <s v="FinanceHub"/>
    <s v="W0STYS15CZ"/>
    <n v="18.899999999999999"/>
    <n v="3"/>
    <n v="0"/>
    <n v="8.6940000000000008"/>
    <x v="6"/>
    <n v="10.2059999999999"/>
    <n v="3.0617999999999701"/>
    <x v="3"/>
  </r>
  <r>
    <s v="APJ"/>
    <s v="JAPN"/>
    <s v="Bosch"/>
    <n v="1076"/>
    <s v="Tech"/>
    <s v="Strategic"/>
    <s v="Support"/>
    <s v="9OVBBXC6CY"/>
    <n v="10.688000000000001"/>
    <n v="2"/>
    <n v="0.2"/>
    <n v="3.7408000000000001"/>
    <x v="20"/>
    <n v="6.9471999999999996"/>
    <n v="2.0841599999999998"/>
    <x v="2"/>
  </r>
  <r>
    <s v="APJ"/>
    <s v="ANZ"/>
    <s v="Kroger"/>
    <n v="1057"/>
    <s v="Retail"/>
    <s v="Enterprise"/>
    <s v="Support"/>
    <s v="GVOJWFGDO5"/>
    <n v="5.1840000000000002"/>
    <n v="1"/>
    <n v="0.2"/>
    <n v="1.8144"/>
    <x v="31"/>
    <n v="3.3696000000000002"/>
    <n v="1.01088"/>
    <x v="2"/>
  </r>
  <r>
    <s v="EMEA"/>
    <s v="MEA"/>
    <s v="State Farm Insurance Cos."/>
    <n v="1082"/>
    <s v="Finance"/>
    <s v="SMB"/>
    <s v="SaaS Connector Pack"/>
    <s v="6CTR211S0H"/>
    <n v="88.92"/>
    <n v="5"/>
    <n v="0.2"/>
    <n v="14.4495"/>
    <x v="23"/>
    <n v="74.470500000000001"/>
    <n v="22.341149999999999"/>
    <x v="8"/>
  </r>
  <r>
    <s v="APJ"/>
    <s v="JAPN"/>
    <s v="FedEx"/>
    <n v="1036"/>
    <s v="Transportation"/>
    <s v="Enterprise"/>
    <s v="ChatBot Plugin"/>
    <s v="84897F98JQ"/>
    <n v="9.9120000000000008"/>
    <n v="3"/>
    <n v="0.2"/>
    <n v="3.2214"/>
    <x v="15"/>
    <n v="6.6905999999999999"/>
    <n v="2.00718"/>
    <x v="3"/>
  </r>
  <r>
    <s v="APJ"/>
    <s v="ANZ"/>
    <s v="Enel"/>
    <n v="1013"/>
    <s v="Energy"/>
    <s v="SMB"/>
    <s v="Site Analytics"/>
    <s v="8OZPL6ZFE2"/>
    <n v="148.47999999999999"/>
    <n v="2"/>
    <n v="0.2"/>
    <n v="16.704000000000001"/>
    <x v="27"/>
    <n v="131.77599999999899"/>
    <n v="39.532799999999696"/>
    <x v="0"/>
  </r>
  <r>
    <s v="APJ"/>
    <s v="ANZ"/>
    <s v="Costco Wholesale"/>
    <n v="1025"/>
    <s v="Retail"/>
    <s v="SMB"/>
    <s v="FinanceHub"/>
    <s v="WYJOWB7P5U"/>
    <n v="9.2479999999999993"/>
    <n v="4"/>
    <n v="0.2"/>
    <n v="3.1212"/>
    <x v="16"/>
    <n v="6.1267999999999896"/>
    <n v="1.8380399999999968"/>
    <x v="3"/>
  </r>
  <r>
    <s v="EMEA"/>
    <s v="EU-WEST"/>
    <s v="Aetna"/>
    <n v="1002"/>
    <s v="Healthcare"/>
    <s v="SMB"/>
    <s v="Site Analytics"/>
    <s v="3V1DEBQ6QN"/>
    <n v="569.64"/>
    <n v="2"/>
    <n v="0"/>
    <n v="148.10640000000001"/>
    <x v="19"/>
    <n v="421.53359999999998"/>
    <n v="126.46007999999999"/>
    <x v="1"/>
  </r>
  <r>
    <s v="AMER"/>
    <s v="NAMER"/>
    <s v="Alphabet"/>
    <n v="1053"/>
    <s v="Tech"/>
    <s v="SMB"/>
    <s v="Alchemy"/>
    <s v="IEZJ0K7Q0F"/>
    <n v="639.96799999999996"/>
    <n v="4"/>
    <n v="0.2"/>
    <n v="215.98920000000001"/>
    <x v="19"/>
    <n v="423.97879999999998"/>
    <n v="127.19363999999999"/>
    <x v="5"/>
  </r>
  <r>
    <s v="AMER"/>
    <s v="NAMER"/>
    <s v="Daimler"/>
    <n v="1052"/>
    <s v="Transportation"/>
    <s v="SMB"/>
    <s v="Data Smasher"/>
    <s v="2INQJK5KKU"/>
    <n v="538.91999999999996"/>
    <n v="9"/>
    <n v="0"/>
    <n v="80.837999999999994"/>
    <x v="36"/>
    <n v="458.08199999999999"/>
    <n v="137.4246"/>
    <x v="3"/>
  </r>
  <r>
    <s v="AMER"/>
    <s v="NAMER"/>
    <s v="Coca-Cola"/>
    <n v="1021"/>
    <s v="Consumer Products"/>
    <s v="SMB"/>
    <s v="ChatBot Plugin"/>
    <s v="AIZRAPVEYD"/>
    <n v="14.88"/>
    <n v="2"/>
    <n v="0"/>
    <n v="3.72"/>
    <x v="21"/>
    <n v="11.16"/>
    <n v="3.3479999999999999"/>
    <x v="0"/>
  </r>
  <r>
    <s v="AMER"/>
    <s v="NAMER"/>
    <s v="Walt Disney"/>
    <n v="1097"/>
    <s v="Communications"/>
    <s v="Strategic"/>
    <s v="OneView"/>
    <s v="J6IZYGTQQV"/>
    <n v="87.84"/>
    <n v="8"/>
    <n v="0"/>
    <n v="23.716799999999999"/>
    <x v="35"/>
    <n v="64.123199999999997"/>
    <n v="19.23696"/>
    <x v="3"/>
  </r>
  <r>
    <s v="AMER"/>
    <s v="NAMER"/>
    <s v="Panasonic"/>
    <n v="1091"/>
    <s v="Tech"/>
    <s v="Enterprise"/>
    <s v="SaaS Connector Pack"/>
    <s v="WI4P2PYO16"/>
    <n v="34.92"/>
    <n v="4"/>
    <n v="0"/>
    <n v="11.8728"/>
    <x v="23"/>
    <n v="23.0472"/>
    <n v="6.9141599999999999"/>
    <x v="0"/>
  </r>
  <r>
    <s v="EMEA"/>
    <s v="UKIR"/>
    <s v="Chevron"/>
    <n v="1017"/>
    <s v="Energy"/>
    <s v="SMB"/>
    <s v="Support"/>
    <s v="IFMQ3YHO2U"/>
    <n v="14.94"/>
    <n v="3"/>
    <n v="0"/>
    <n v="7.0217999999999998"/>
    <x v="30"/>
    <n v="7.9181999999999997"/>
    <n v="2.3754599999999999"/>
    <x v="0"/>
  </r>
  <r>
    <s v="EMEA"/>
    <s v="EU-WEST"/>
    <s v="Samsung Electronics"/>
    <n v="1015"/>
    <s v="Tech"/>
    <s v="Strategic"/>
    <s v="ContactMatcher"/>
    <s v="ROQ4MWI78F"/>
    <n v="3.5760000000000001"/>
    <n v="4"/>
    <n v="0.7"/>
    <n v="-2.8607999999999998"/>
    <x v="11"/>
    <n v="6.4367999999999999"/>
    <n v="1.9310399999999999"/>
    <x v="1"/>
  </r>
  <r>
    <s v="EMEA"/>
    <s v="MEA"/>
    <s v="Home Depot"/>
    <n v="1047"/>
    <s v="Retail"/>
    <s v="Enterprise"/>
    <s v="Alchemy"/>
    <s v="WS740GS3JT"/>
    <n v="1499.95"/>
    <n v="5"/>
    <n v="0"/>
    <n v="449.98500000000001"/>
    <x v="16"/>
    <n v="1049.9649999999999"/>
    <n v="314.98949999999996"/>
    <x v="1"/>
  </r>
  <r>
    <s v="APJ"/>
    <s v="ANZ"/>
    <s v="Samsung Electronics"/>
    <n v="1015"/>
    <s v="Tech"/>
    <s v="Strategic"/>
    <s v="ChatBot Plugin"/>
    <s v="8AL0PZ81QD"/>
    <n v="13.568"/>
    <n v="4"/>
    <n v="0.2"/>
    <n v="3.2223999999999999"/>
    <x v="25"/>
    <n v="10.345599999999999"/>
    <n v="3.1036799999999998"/>
    <x v="1"/>
  </r>
  <r>
    <s v="EMEA"/>
    <s v="UKIR"/>
    <s v="Royal Dutch Shell"/>
    <n v="1031"/>
    <s v="Energy"/>
    <s v="Enterprise"/>
    <s v="FinanceHub"/>
    <s v="KXD6LC2EZB"/>
    <n v="2573.8200000000002"/>
    <n v="9"/>
    <n v="0"/>
    <n v="746.40779999999995"/>
    <x v="46"/>
    <n v="1827.4122"/>
    <n v="548.22366"/>
    <x v="2"/>
  </r>
  <r>
    <s v="AMER"/>
    <s v="NAMER"/>
    <s v="Itochu"/>
    <n v="1032"/>
    <s v="Finance"/>
    <s v="Enterprise"/>
    <s v="SaaS Connector Pack - Gold"/>
    <s v="MXXCWQQK08"/>
    <n v="12.78"/>
    <n v="1"/>
    <n v="0"/>
    <n v="5.7510000000000003"/>
    <x v="21"/>
    <n v="7.0289999999999901"/>
    <n v="2.1086999999999971"/>
    <x v="0"/>
  </r>
  <r>
    <s v="EMEA"/>
    <s v="UKIR"/>
    <s v="Sysco"/>
    <n v="1084"/>
    <s v="Consumer Products"/>
    <s v="Enterprise"/>
    <s v="ContactMatcher"/>
    <s v="LKMQPN5Q9G"/>
    <n v="18.463999999999999"/>
    <n v="4"/>
    <n v="0.2"/>
    <n v="6.9240000000000004"/>
    <x v="30"/>
    <n v="11.54"/>
    <n v="3.4619999999999997"/>
    <x v="0"/>
  </r>
  <r>
    <s v="EMEA"/>
    <s v="EU-WEST"/>
    <s v="Verizon Communications"/>
    <n v="1094"/>
    <s v="Communications"/>
    <s v="Strategic"/>
    <s v="FinanceHub"/>
    <s v="117J71X4HD"/>
    <n v="445.80200000000002"/>
    <n v="7"/>
    <n v="0.3"/>
    <n v="-108.2662"/>
    <x v="20"/>
    <n v="554.06820000000005"/>
    <n v="166.22046"/>
    <x v="0"/>
  </r>
  <r>
    <s v="EMEA"/>
    <s v="MEA"/>
    <s v="Royal Dutch Shell"/>
    <n v="1031"/>
    <s v="Energy"/>
    <s v="Enterprise"/>
    <s v="ChatBot Plugin"/>
    <s v="ZSDXIUSX69"/>
    <n v="2.48"/>
    <n v="1"/>
    <n v="0"/>
    <n v="0.86799999999999999"/>
    <x v="22"/>
    <n v="1.6120000000000001"/>
    <n v="0.48360000000000003"/>
    <x v="2"/>
  </r>
  <r>
    <s v="EMEA"/>
    <s v="EU-EAST"/>
    <s v="Daimler"/>
    <n v="1052"/>
    <s v="Transportation"/>
    <s v="Enterprise"/>
    <s v="Support"/>
    <s v="HMSSAB012B"/>
    <n v="29.9"/>
    <n v="5"/>
    <n v="0"/>
    <n v="14.651"/>
    <x v="14"/>
    <n v="15.248999999999899"/>
    <n v="4.5746999999999698"/>
    <x v="3"/>
  </r>
  <r>
    <s v="AMER"/>
    <s v="NAMER"/>
    <s v="United Parcel Service"/>
    <n v="1090"/>
    <s v="Transportation"/>
    <s v="SMB"/>
    <s v="Support"/>
    <s v="1OYAJ1HNKQ"/>
    <n v="12.96"/>
    <n v="2"/>
    <n v="0"/>
    <n v="6.2207999999999997"/>
    <x v="23"/>
    <n v="6.7392000000000003"/>
    <n v="2.02176"/>
    <x v="0"/>
  </r>
  <r>
    <s v="AMER"/>
    <s v="NAMER"/>
    <s v="United Parcel Service"/>
    <n v="1090"/>
    <s v="Transportation"/>
    <s v="Strategic"/>
    <s v="SaaS Connector Pack"/>
    <s v="YCX2SMNJ1R"/>
    <n v="106.68"/>
    <n v="6"/>
    <n v="0"/>
    <n v="33.070799999999998"/>
    <x v="11"/>
    <n v="73.609200000000001"/>
    <n v="22.08276"/>
    <x v="0"/>
  </r>
  <r>
    <s v="EMEA"/>
    <s v="UKIR"/>
    <s v="Allianz"/>
    <n v="1080"/>
    <s v="Finance"/>
    <s v="SMB"/>
    <s v="Site Analytics"/>
    <s v="D8YCTYG4TR"/>
    <n v="119.94"/>
    <n v="6"/>
    <n v="0"/>
    <n v="5.9969999999999999"/>
    <x v="23"/>
    <n v="113.943"/>
    <n v="34.182899999999997"/>
    <x v="1"/>
  </r>
  <r>
    <s v="APJ"/>
    <s v="JAPN"/>
    <s v="BNP Paribas"/>
    <n v="1065"/>
    <s v="Finance"/>
    <s v="SMB"/>
    <s v="Support"/>
    <s v="QW89ZZKHES"/>
    <n v="10.272"/>
    <n v="3"/>
    <n v="0.2"/>
    <n v="3.21"/>
    <x v="15"/>
    <n v="7.0620000000000003"/>
    <n v="2.1185999999999998"/>
    <x v="3"/>
  </r>
  <r>
    <s v="AMER"/>
    <s v="NAMER"/>
    <s v="Bank of America Corp."/>
    <n v="1011"/>
    <s v="Finance"/>
    <s v="SMB"/>
    <s v="ContactMatcher"/>
    <s v="EJJVPMLS9J"/>
    <n v="4.4480000000000004"/>
    <n v="2"/>
    <n v="0.2"/>
    <n v="1.4456"/>
    <x v="10"/>
    <n v="3.0024000000000002"/>
    <n v="0.90071999999999997"/>
    <x v="6"/>
  </r>
  <r>
    <s v="AMER"/>
    <s v="NAMER"/>
    <s v="Johnson &amp; Johnson"/>
    <n v="1055"/>
    <s v="Healthcare"/>
    <s v="SMB"/>
    <s v="ChatBot Plugin"/>
    <s v="ZP6D8CO71Q"/>
    <n v="6.08"/>
    <n v="2"/>
    <n v="0"/>
    <n v="2.0672000000000001"/>
    <x v="42"/>
    <n v="4.0128000000000004"/>
    <n v="1.20384"/>
    <x v="2"/>
  </r>
  <r>
    <s v="AMER"/>
    <s v="LATAM"/>
    <s v="Exxon Mobil"/>
    <n v="1034"/>
    <s v="Energy"/>
    <s v="Strategic"/>
    <s v="SaaS Connector Pack - Gold"/>
    <s v="4BDRPNZ53Y"/>
    <n v="23.36"/>
    <n v="2"/>
    <n v="0"/>
    <n v="11.68"/>
    <x v="12"/>
    <n v="11.68"/>
    <n v="3.504"/>
    <x v="2"/>
  </r>
  <r>
    <s v="APJ"/>
    <s v="ANZ"/>
    <s v="Pfizer"/>
    <n v="1074"/>
    <s v="Healthcare"/>
    <s v="SMB"/>
    <s v="ContactMatcher"/>
    <s v="4WD21VCI83"/>
    <n v="12.176"/>
    <n v="4"/>
    <n v="0.8"/>
    <n v="-18.872800000000002"/>
    <x v="27"/>
    <n v="31.0488"/>
    <n v="9.3146399999999989"/>
    <x v="5"/>
  </r>
  <r>
    <s v="AMER"/>
    <s v="NAMER"/>
    <s v="Bosch"/>
    <n v="1076"/>
    <s v="Tech"/>
    <s v="SMB"/>
    <s v="Site Analytics"/>
    <s v="PE0V8477UX"/>
    <n v="46.384"/>
    <n v="2"/>
    <n v="0.2"/>
    <n v="5.2182000000000004"/>
    <x v="7"/>
    <n v="41.165799999999997"/>
    <n v="12.349739999999999"/>
    <x v="2"/>
  </r>
  <r>
    <s v="AMER"/>
    <s v="LATAM"/>
    <s v="Aetna"/>
    <n v="1002"/>
    <s v="Healthcare"/>
    <s v="SMB"/>
    <s v="Support"/>
    <s v="021KP11JRX"/>
    <n v="9.2479999999999993"/>
    <n v="2"/>
    <n v="0.2"/>
    <n v="3.3523999999999998"/>
    <x v="10"/>
    <n v="5.8956"/>
    <n v="1.76868"/>
    <x v="1"/>
  </r>
  <r>
    <s v="EMEA"/>
    <s v="UKIR"/>
    <s v="Aetna"/>
    <n v="1002"/>
    <s v="Healthcare"/>
    <s v="SMB"/>
    <s v="ContactMatcher"/>
    <s v="PI2P1FMZZS"/>
    <n v="29.36"/>
    <n v="2"/>
    <n v="0"/>
    <n v="13.505599999999999"/>
    <x v="22"/>
    <n v="15.8544"/>
    <n v="4.7563199999999997"/>
    <x v="1"/>
  </r>
  <r>
    <s v="AMER"/>
    <s v="LATAM"/>
    <s v="Nestle"/>
    <n v="1089"/>
    <s v="Consumer Products"/>
    <s v="SMB"/>
    <s v="ContactMatcher"/>
    <s v="XA687NQ61Q"/>
    <n v="8.952"/>
    <n v="2"/>
    <n v="0.7"/>
    <n v="-7.46"/>
    <x v="21"/>
    <n v="16.411999999999999"/>
    <n v="4.9235999999999995"/>
    <x v="2"/>
  </r>
  <r>
    <s v="EMEA"/>
    <s v="EU-WEST"/>
    <s v="Walmart"/>
    <n v="1096"/>
    <s v="Retail"/>
    <s v="SMB"/>
    <s v="SaaS Connector Pack - Gold"/>
    <s v="QUV9A8C9YK"/>
    <n v="21.728000000000002"/>
    <n v="7"/>
    <n v="0.2"/>
    <n v="7.6048"/>
    <x v="30"/>
    <n v="14.123200000000001"/>
    <n v="4.2369599999999998"/>
    <x v="1"/>
  </r>
  <r>
    <s v="AMER"/>
    <s v="NAMER"/>
    <s v="Siemens"/>
    <n v="1043"/>
    <s v="Manufacturing"/>
    <s v="Strategic"/>
    <s v="SaaS Connector Pack - Gold"/>
    <s v="F0XGB192QL"/>
    <n v="71.88"/>
    <n v="6"/>
    <n v="0"/>
    <n v="33.064799999999998"/>
    <x v="15"/>
    <n v="38.815199999999997"/>
    <n v="11.644559999999998"/>
    <x v="2"/>
  </r>
  <r>
    <s v="EMEA"/>
    <s v="EU-EAST"/>
    <s v="CVS Health"/>
    <n v="1026"/>
    <s v="Retail"/>
    <s v="SMB"/>
    <s v="SaaS Connector Pack"/>
    <s v="GPD1S60R4N"/>
    <n v="266.35199999999998"/>
    <n v="3"/>
    <n v="0.2"/>
    <n v="-13.317600000000001"/>
    <x v="1"/>
    <n v="279.6696"/>
    <n v="83.900880000000001"/>
    <x v="2"/>
  </r>
  <r>
    <s v="EMEA"/>
    <s v="NOR"/>
    <s v="Allianz"/>
    <n v="1080"/>
    <s v="Finance"/>
    <s v="SMB"/>
    <s v="FinanceHub"/>
    <s v="EM42K2CFPY"/>
    <n v="196.78399999999999"/>
    <n v="2"/>
    <n v="0.2"/>
    <n v="-22.138200000000001"/>
    <x v="31"/>
    <n v="218.9222"/>
    <n v="65.676659999999998"/>
    <x v="1"/>
  </r>
  <r>
    <s v="AMER"/>
    <s v="NAMER"/>
    <s v="Ford Motor"/>
    <n v="1009"/>
    <s v="Manufacturing"/>
    <s v="Strategic"/>
    <s v="Support"/>
    <s v="GLN5FGNGDL"/>
    <n v="29.7"/>
    <n v="3"/>
    <n v="0"/>
    <n v="8.0190000000000001"/>
    <x v="4"/>
    <n v="21.680999999999901"/>
    <n v="6.5042999999999704"/>
    <x v="1"/>
  </r>
  <r>
    <s v="APJ"/>
    <s v="JAPN"/>
    <s v="Engie"/>
    <n v="1062"/>
    <s v="Energy"/>
    <s v="SMB"/>
    <s v="SaaS Connector Pack"/>
    <s v="UAGIC6A921"/>
    <n v="13.592000000000001"/>
    <n v="2"/>
    <n v="0.6"/>
    <n v="-14.271599999999999"/>
    <x v="22"/>
    <n v="27.863599999999899"/>
    <n v="8.3590799999999685"/>
    <x v="2"/>
  </r>
  <r>
    <s v="AMER"/>
    <s v="NAMER"/>
    <s v="Lukoil"/>
    <n v="1044"/>
    <s v="Energy"/>
    <s v="SMB"/>
    <s v="Support"/>
    <s v="9QEP4LRJMQ"/>
    <n v="70.88"/>
    <n v="2"/>
    <n v="0"/>
    <n v="33.313600000000001"/>
    <x v="47"/>
    <n v="37.566399999999902"/>
    <n v="11.269919999999971"/>
    <x v="0"/>
  </r>
  <r>
    <s v="EMEA"/>
    <s v="EU-EAST"/>
    <s v="Bosch"/>
    <n v="1076"/>
    <s v="Tech"/>
    <s v="Strategic"/>
    <s v="Marketing Suite - Gold"/>
    <s v="URHSH0TOJ5"/>
    <n v="114.288"/>
    <n v="1"/>
    <n v="0.2"/>
    <n v="12.8574"/>
    <x v="22"/>
    <n v="101.4306"/>
    <n v="30.429179999999999"/>
    <x v="2"/>
  </r>
  <r>
    <s v="APJ"/>
    <s v="JAPN"/>
    <s v="Huawei"/>
    <n v="1086"/>
    <s v="Tech"/>
    <s v="Strategic"/>
    <s v="Site Analytics"/>
    <s v="FZBE5OFNXA"/>
    <n v="719.952"/>
    <n v="6"/>
    <n v="0.2"/>
    <n v="71.995199999999997"/>
    <x v="18"/>
    <n v="647.95680000000004"/>
    <n v="194.38704000000001"/>
    <x v="2"/>
  </r>
  <r>
    <s v="APJ"/>
    <s v="JAPN"/>
    <s v="China National Petroleum"/>
    <n v="1023"/>
    <s v="Energy"/>
    <s v="Strategic"/>
    <s v="SaaS Connector Pack"/>
    <s v="8IQIOCZQMX"/>
    <n v="21.204000000000001"/>
    <n v="3"/>
    <n v="0.6"/>
    <n v="-11.6622"/>
    <x v="21"/>
    <n v="32.866199999999999"/>
    <n v="9.8598599999999994"/>
    <x v="7"/>
  </r>
  <r>
    <s v="EMEA"/>
    <s v="UKIR"/>
    <s v="ConocoPhillips"/>
    <n v="1024"/>
    <s v="Energy"/>
    <s v="Strategic"/>
    <s v="SaaS Connector Pack - Gold"/>
    <s v="5BTPZ3NAPC"/>
    <n v="34.74"/>
    <n v="3"/>
    <n v="0"/>
    <n v="17.37"/>
    <x v="7"/>
    <n v="17.37"/>
    <n v="5.2110000000000003"/>
    <x v="2"/>
  </r>
  <r>
    <s v="EMEA"/>
    <s v="EU-WEST"/>
    <s v="McKesson"/>
    <n v="1063"/>
    <s v="Consumer Products"/>
    <s v="SMB"/>
    <s v="Marketing Suite"/>
    <s v="WLGZ822XIV"/>
    <n v="349.96499999999997"/>
    <n v="7"/>
    <n v="0.5"/>
    <n v="-216.97829999999999"/>
    <x v="8"/>
    <n v="566.943299999999"/>
    <n v="170.08298999999968"/>
    <x v="5"/>
  </r>
  <r>
    <s v="APJ"/>
    <s v="IND"/>
    <s v="Walmart"/>
    <n v="1096"/>
    <s v="Retail"/>
    <s v="Strategic"/>
    <s v="Support"/>
    <s v="RV7G4NRRSB"/>
    <n v="158.28"/>
    <n v="6"/>
    <n v="0"/>
    <n v="72.808800000000005"/>
    <x v="23"/>
    <n v="85.471199999999996"/>
    <n v="25.641359999999999"/>
    <x v="1"/>
  </r>
  <r>
    <s v="EMEA"/>
    <s v="UKIR"/>
    <s v="State Farm Insurance Cos."/>
    <n v="1082"/>
    <s v="Finance"/>
    <s v="SMB"/>
    <s v="OneView"/>
    <s v="CZ3DUFY9UV"/>
    <n v="533.94000000000005"/>
    <n v="3"/>
    <n v="0"/>
    <n v="154.8426"/>
    <x v="7"/>
    <n v="379.09739999999999"/>
    <n v="113.72922"/>
    <x v="8"/>
  </r>
  <r>
    <s v="EMEA"/>
    <s v="EU-WEST"/>
    <s v="Amazon"/>
    <n v="1004"/>
    <s v="Tech"/>
    <s v="SMB"/>
    <s v="FinanceHub"/>
    <s v="N0F1YZ6J0I"/>
    <n v="170.786"/>
    <n v="1"/>
    <n v="0.3"/>
    <n v="0"/>
    <x v="5"/>
    <n v="170.786"/>
    <n v="51.235799999999998"/>
    <x v="2"/>
  </r>
  <r>
    <s v="APJ"/>
    <s v="ANZ"/>
    <s v="CVS Health"/>
    <n v="1026"/>
    <s v="Retail"/>
    <s v="SMB"/>
    <s v="Marketing Suite"/>
    <s v="6LEK2T3I1K"/>
    <n v="198.744"/>
    <n v="4"/>
    <n v="0.3"/>
    <n v="0"/>
    <x v="21"/>
    <n v="198.744"/>
    <n v="59.623199999999997"/>
    <x v="2"/>
  </r>
  <r>
    <s v="EMEA"/>
    <s v="EU-EAST"/>
    <s v="Lowes"/>
    <n v="1060"/>
    <s v="Retail"/>
    <s v="Enterprise"/>
    <s v="Data Smasher"/>
    <s v="5FZUYDL1XB"/>
    <n v="63.823999999999998"/>
    <n v="2"/>
    <n v="0.2"/>
    <n v="13.5626"/>
    <x v="13"/>
    <n v="50.261399999999902"/>
    <n v="15.078419999999969"/>
    <x v="2"/>
  </r>
  <r>
    <s v="AMER"/>
    <s v="NAMER"/>
    <s v="Aetna"/>
    <n v="1002"/>
    <s v="Healthcare"/>
    <s v="SMB"/>
    <s v="FinanceHub"/>
    <s v="P1SH2J9WJW"/>
    <n v="435.16800000000001"/>
    <n v="4"/>
    <n v="0.2"/>
    <n v="-59.835599999999999"/>
    <x v="12"/>
    <n v="495.00360000000001"/>
    <n v="148.50108"/>
    <x v="1"/>
  </r>
  <r>
    <s v="APJ"/>
    <s v="JAPN"/>
    <s v="J.P. Morgan Chase &amp; Co."/>
    <n v="1054"/>
    <s v="Finance"/>
    <s v="Strategic"/>
    <s v="Data Smasher"/>
    <s v="MM5Y0QD4N0"/>
    <n v="47.975999999999999"/>
    <n v="3"/>
    <n v="0.2"/>
    <n v="8.3957999999999995"/>
    <x v="4"/>
    <n v="39.580199999999998"/>
    <n v="11.874059999999998"/>
    <x v="5"/>
  </r>
  <r>
    <s v="AMER"/>
    <s v="NAMER"/>
    <s v="Chevron"/>
    <n v="1017"/>
    <s v="Energy"/>
    <s v="SMB"/>
    <s v="ChatBot Plugin"/>
    <s v="5TYYMAH3JS"/>
    <n v="26.46"/>
    <n v="9"/>
    <n v="0"/>
    <n v="11.907"/>
    <x v="20"/>
    <n v="14.553000000000001"/>
    <n v="4.3658999999999999"/>
    <x v="0"/>
  </r>
  <r>
    <s v="EMEA"/>
    <s v="EU-WEST"/>
    <s v="CVS Health"/>
    <n v="1026"/>
    <s v="Retail"/>
    <s v="Strategic"/>
    <s v="Marketing Suite - Gold"/>
    <s v="8KA5G8VOM5"/>
    <n v="194.7"/>
    <n v="5"/>
    <n v="0"/>
    <n v="9.7349999999999994"/>
    <x v="18"/>
    <n v="184.96499999999901"/>
    <n v="55.489499999999701"/>
    <x v="2"/>
  </r>
  <r>
    <s v="AMER"/>
    <s v="NAMER"/>
    <s v="Bank of America Corp."/>
    <n v="1011"/>
    <s v="Finance"/>
    <s v="Strategic"/>
    <s v="Marketing Suite - Gold"/>
    <s v="3Z1SC5XP85"/>
    <n v="221.96"/>
    <n v="2"/>
    <n v="0"/>
    <n v="4.4391999999999996"/>
    <x v="14"/>
    <n v="217.52080000000001"/>
    <n v="65.256240000000005"/>
    <x v="6"/>
  </r>
  <r>
    <s v="AMER"/>
    <s v="NAMER"/>
    <s v="Pemex"/>
    <n v="1058"/>
    <s v="Energy"/>
    <s v="Strategic"/>
    <s v="Data Smasher"/>
    <s v="8ULLQRNAWN"/>
    <n v="41.94"/>
    <n v="2"/>
    <n v="0"/>
    <n v="15.0984"/>
    <x v="7"/>
    <n v="26.8416"/>
    <n v="8.0524799999999992"/>
    <x v="2"/>
  </r>
  <r>
    <s v="AMER"/>
    <s v="LATAM"/>
    <s v="Boeing"/>
    <n v="1014"/>
    <s v="Manufacturing"/>
    <s v="Enterprise"/>
    <s v="FinanceHub"/>
    <s v="GCECCBJZ5Q"/>
    <n v="563.94000000000005"/>
    <n v="3"/>
    <n v="0"/>
    <n v="112.788"/>
    <x v="5"/>
    <n v="451.15199999999999"/>
    <n v="135.34559999999999"/>
    <x v="2"/>
  </r>
  <r>
    <s v="AMER"/>
    <s v="LATAM"/>
    <s v="Home Depot"/>
    <n v="1047"/>
    <s v="Retail"/>
    <s v="SMB"/>
    <s v="OneView"/>
    <s v="0ZYT41F8IA"/>
    <n v="2625.12"/>
    <n v="8"/>
    <n v="0"/>
    <n v="735.03359999999998"/>
    <x v="6"/>
    <n v="1890.0863999999999"/>
    <n v="567.02591999999993"/>
    <x v="1"/>
  </r>
  <r>
    <s v="EMEA"/>
    <s v="EU-WEST"/>
    <s v="Kroger"/>
    <n v="1057"/>
    <s v="Retail"/>
    <s v="SMB"/>
    <s v="Marketing Suite - Gold"/>
    <s v="66C1Z53VIT"/>
    <n v="422.85599999999999"/>
    <n v="3"/>
    <n v="0.2"/>
    <n v="15.857100000000001"/>
    <x v="37"/>
    <n v="406.99889999999999"/>
    <n v="122.09966999999999"/>
    <x v="2"/>
  </r>
  <r>
    <s v="EMEA"/>
    <s v="UKIR"/>
    <s v="Walt Disney"/>
    <n v="1097"/>
    <s v="Communications"/>
    <s v="Strategic"/>
    <s v="FinanceHub"/>
    <s v="PHV65NVTLX"/>
    <n v="127.764"/>
    <n v="2"/>
    <n v="0.1"/>
    <n v="2.8391999999999999"/>
    <x v="19"/>
    <n v="124.924799999999"/>
    <n v="37.477439999999696"/>
    <x v="3"/>
  </r>
  <r>
    <s v="EMEA"/>
    <s v="EU-WEST"/>
    <s v="Apple"/>
    <n v="1008"/>
    <s v="Tech"/>
    <s v="Strategic"/>
    <s v="Site Analytics"/>
    <s v="RSIXAY02WN"/>
    <n v="3499.93"/>
    <n v="7"/>
    <n v="0"/>
    <n v="909.98180000000002"/>
    <x v="34"/>
    <n v="2589.9481999999998"/>
    <n v="776.9844599999999"/>
    <x v="2"/>
  </r>
  <r>
    <s v="AMER"/>
    <s v="NAMER"/>
    <s v="Mitsubishi"/>
    <n v="1050"/>
    <s v="Manufacturing"/>
    <s v="SMB"/>
    <s v="SaaS Connector Pack"/>
    <s v="SAIZQ0OM6N"/>
    <n v="17.309999999999999"/>
    <n v="3"/>
    <n v="0"/>
    <n v="5.1929999999999996"/>
    <x v="23"/>
    <n v="12.1169999999999"/>
    <n v="3.6350999999999698"/>
    <x v="2"/>
  </r>
  <r>
    <s v="APJ"/>
    <s v="ANZ"/>
    <s v="State Farm Insurance Cos."/>
    <n v="1082"/>
    <s v="Finance"/>
    <s v="SMB"/>
    <s v="ChatBot Plugin"/>
    <s v="1OC2KYSVAD"/>
    <n v="128.744"/>
    <n v="7"/>
    <n v="0.2"/>
    <n v="12.8744"/>
    <x v="11"/>
    <n v="115.86960000000001"/>
    <n v="34.76088"/>
    <x v="8"/>
  </r>
  <r>
    <s v="EMEA"/>
    <s v="EU-WEST"/>
    <s v="Coca-Cola"/>
    <n v="1021"/>
    <s v="Consumer Products"/>
    <s v="SMB"/>
    <s v="SaaS Connector Pack"/>
    <s v="7HGXUMO75H"/>
    <n v="58.247999999999998"/>
    <n v="9"/>
    <n v="0.2"/>
    <n v="11.6496"/>
    <x v="21"/>
    <n v="46.598399999999998"/>
    <n v="13.979519999999999"/>
    <x v="0"/>
  </r>
  <r>
    <s v="AMER"/>
    <s v="LATAM"/>
    <s v="Cisco Systems"/>
    <n v="1019"/>
    <s v="Tech"/>
    <s v="SMB"/>
    <s v="ContactMatcher"/>
    <s v="PPLLCUXT8V"/>
    <n v="146.86000000000001"/>
    <n v="7"/>
    <n v="0"/>
    <n v="70.492800000000003"/>
    <x v="4"/>
    <n v="76.367199999999997"/>
    <n v="22.910159999999998"/>
    <x v="1"/>
  </r>
  <r>
    <s v="AMER"/>
    <s v="NAMER"/>
    <s v="Bosch"/>
    <n v="1076"/>
    <s v="Tech"/>
    <s v="Strategic"/>
    <s v="Site Analytics"/>
    <s v="73UZXFN8HL"/>
    <n v="225.57599999999999"/>
    <n v="3"/>
    <n v="0.2"/>
    <n v="22.557600000000001"/>
    <x v="40"/>
    <n v="203.01839999999899"/>
    <n v="60.905519999999697"/>
    <x v="2"/>
  </r>
  <r>
    <s v="EMEA"/>
    <s v="EU-WEST"/>
    <s v="AmerisourceBergen"/>
    <n v="1007"/>
    <s v="Healthcare"/>
    <s v="SMB"/>
    <s v="ChatBot Plugin"/>
    <s v="E4JRPT7EOT"/>
    <n v="5.2480000000000002"/>
    <n v="2"/>
    <n v="0.2"/>
    <n v="0.4592"/>
    <x v="30"/>
    <n v="4.7888000000000002"/>
    <n v="1.4366399999999999"/>
    <x v="0"/>
  </r>
  <r>
    <s v="EMEA"/>
    <s v="NOR"/>
    <s v="Oracle"/>
    <n v="1072"/>
    <s v="Tech"/>
    <s v="Strategic"/>
    <s v="Support"/>
    <s v="40JM60VE6Z"/>
    <n v="12.96"/>
    <n v="2"/>
    <n v="0"/>
    <n v="6.2207999999999997"/>
    <x v="16"/>
    <n v="6.7392000000000003"/>
    <n v="2.02176"/>
    <x v="6"/>
  </r>
  <r>
    <s v="APJ"/>
    <s v="ANZ"/>
    <s v="Morgan Stanley"/>
    <n v="1068"/>
    <s v="Finance"/>
    <s v="SMB"/>
    <s v="SaaS Connector Pack"/>
    <s v="I0EJ6JNEVD"/>
    <n v="25.175999999999998"/>
    <n v="3"/>
    <n v="0.6"/>
    <n v="-33.358199999999997"/>
    <x v="35"/>
    <n v="58.534199999999998"/>
    <n v="17.56026"/>
    <x v="2"/>
  </r>
  <r>
    <s v="APJ"/>
    <s v="JAPN"/>
    <s v="AmerisourceBergen"/>
    <n v="1007"/>
    <s v="Healthcare"/>
    <s v="SMB"/>
    <s v="Marketing Suite - Gold"/>
    <s v="3OIOITM8T8"/>
    <n v="264.32"/>
    <n v="2"/>
    <n v="0.2"/>
    <n v="19.824000000000002"/>
    <x v="22"/>
    <n v="244.49599999999899"/>
    <n v="73.348799999999699"/>
    <x v="0"/>
  </r>
  <r>
    <s v="AMER"/>
    <s v="NAMER"/>
    <s v="CVS Health"/>
    <n v="1026"/>
    <s v="Retail"/>
    <s v="SMB"/>
    <s v="Support"/>
    <s v="PKG1AICI0W"/>
    <n v="25.92"/>
    <n v="4"/>
    <n v="0"/>
    <n v="12.441599999999999"/>
    <x v="24"/>
    <n v="13.478400000000001"/>
    <n v="4.04352"/>
    <x v="2"/>
  </r>
  <r>
    <s v="AMER"/>
    <s v="NAMER"/>
    <s v="Chevron"/>
    <n v="1017"/>
    <s v="Energy"/>
    <s v="SMB"/>
    <s v="Support"/>
    <s v="YE03A05XM1"/>
    <n v="19.440000000000001"/>
    <n v="3"/>
    <n v="0"/>
    <n v="9.3312000000000008"/>
    <x v="45"/>
    <n v="10.1088"/>
    <n v="3.0326400000000002"/>
    <x v="0"/>
  </r>
  <r>
    <s v="APJ"/>
    <s v="APAC"/>
    <s v="BNP Paribas"/>
    <n v="1065"/>
    <s v="Finance"/>
    <s v="SMB"/>
    <s v="Support"/>
    <s v="A0KSZKH2FH"/>
    <n v="9.5399999999999991"/>
    <n v="2"/>
    <n v="0"/>
    <n v="4.2930000000000001"/>
    <x v="36"/>
    <n v="5.2469999999999901"/>
    <n v="1.5740999999999969"/>
    <x v="3"/>
  </r>
  <r>
    <s v="EMEA"/>
    <s v="UKIR"/>
    <s v="Apple"/>
    <n v="1008"/>
    <s v="Tech"/>
    <s v="SMB"/>
    <s v="SaaS Connector Pack"/>
    <s v="ZEF8KSHF5G"/>
    <n v="14.91"/>
    <n v="3"/>
    <n v="0"/>
    <n v="4.6220999999999997"/>
    <x v="37"/>
    <n v="10.2879"/>
    <n v="3.0863700000000001"/>
    <x v="2"/>
  </r>
  <r>
    <s v="EMEA"/>
    <s v="EU-WEST"/>
    <s v="Verizon Communications"/>
    <n v="1094"/>
    <s v="Communications"/>
    <s v="Strategic"/>
    <s v="ContactMatcher"/>
    <s v="EKE7YU3KAF"/>
    <n v="6.6420000000000003"/>
    <n v="9"/>
    <n v="0.7"/>
    <n v="-4.4279999999999999"/>
    <x v="7"/>
    <n v="11.07"/>
    <n v="3.3210000000000002"/>
    <x v="0"/>
  </r>
  <r>
    <s v="EMEA"/>
    <s v="UKIR"/>
    <s v="Volkswagen"/>
    <n v="1046"/>
    <s v="Manufacturing"/>
    <s v="SMB"/>
    <s v="Support"/>
    <s v="XL7LYT2TTI"/>
    <n v="18.54"/>
    <n v="2"/>
    <n v="0"/>
    <n v="8.7138000000000009"/>
    <x v="5"/>
    <n v="9.8261999999999894"/>
    <n v="2.9478599999999968"/>
    <x v="0"/>
  </r>
  <r>
    <s v="AMER"/>
    <s v="NAMER"/>
    <s v="Carrefour"/>
    <n v="1048"/>
    <s v="Retail"/>
    <s v="Strategic"/>
    <s v="ContactMatcher"/>
    <s v="I2ZOFBZ9IA"/>
    <n v="189.57599999999999"/>
    <n v="1"/>
    <n v="0.2"/>
    <n v="9.4787999999999997"/>
    <x v="13"/>
    <n v="180.09719999999999"/>
    <n v="54.029159999999997"/>
    <x v="0"/>
  </r>
  <r>
    <s v="AMER"/>
    <s v="NAMER"/>
    <s v="AT&amp;T"/>
    <n v="1010"/>
    <s v="Communications"/>
    <s v="SMB"/>
    <s v="Site Analytics"/>
    <s v="ARTNSU6RF4"/>
    <n v="539.91999999999996"/>
    <n v="5"/>
    <n v="0.2"/>
    <n v="47.243000000000002"/>
    <x v="7"/>
    <n v="492.676999999999"/>
    <n v="147.80309999999969"/>
    <x v="1"/>
  </r>
  <r>
    <s v="APJ"/>
    <s v="APAC"/>
    <s v="Safeway"/>
    <n v="1079"/>
    <s v="Retail"/>
    <s v="Enterprise"/>
    <s v="OneView"/>
    <s v="Q3ZBQIQ8ML"/>
    <n v="39.479999999999997"/>
    <n v="1"/>
    <n v="0"/>
    <n v="11.054399999999999"/>
    <x v="39"/>
    <n v="28.4255999999999"/>
    <n v="8.52767999999997"/>
    <x v="5"/>
  </r>
  <r>
    <s v="AMER"/>
    <s v="LATAM"/>
    <s v="Itochu"/>
    <n v="1032"/>
    <s v="Finance"/>
    <s v="Enterprise"/>
    <s v="OneView"/>
    <s v="GWL89QIV8Q"/>
    <n v="850.5"/>
    <n v="5"/>
    <n v="0.1"/>
    <n v="245.7"/>
    <x v="33"/>
    <n v="604.79999999999995"/>
    <n v="181.43999999999997"/>
    <x v="0"/>
  </r>
  <r>
    <s v="AMER"/>
    <s v="LATAM"/>
    <s v="Panasonic"/>
    <n v="1091"/>
    <s v="Tech"/>
    <s v="Strategic"/>
    <s v="OneView"/>
    <s v="7ICGXA5NKG"/>
    <n v="325.63200000000001"/>
    <n v="6"/>
    <n v="0.2"/>
    <n v="28.492799999999999"/>
    <x v="6"/>
    <n v="297.13920000000002"/>
    <n v="89.141760000000005"/>
    <x v="0"/>
  </r>
  <r>
    <s v="APJ"/>
    <s v="JAPN"/>
    <s v="HonHai Precision Industry"/>
    <n v="1033"/>
    <s v="Tech"/>
    <s v="Enterprise"/>
    <s v="SaaS Connector Pack - Gold"/>
    <s v="5OWYTV2D0I"/>
    <n v="335.72"/>
    <n v="5"/>
    <n v="0.2"/>
    <n v="113.30549999999999"/>
    <x v="34"/>
    <n v="222.4145"/>
    <n v="66.724350000000001"/>
    <x v="1"/>
  </r>
  <r>
    <s v="EMEA"/>
    <s v="UKIR"/>
    <s v="Costco Wholesale"/>
    <n v="1025"/>
    <s v="Retail"/>
    <s v="SMB"/>
    <s v="FinanceHub"/>
    <s v="QEMHXPJH4V"/>
    <n v="1207.8399999999999"/>
    <n v="8"/>
    <n v="0"/>
    <n v="314.03840000000002"/>
    <x v="22"/>
    <n v="893.80159999999898"/>
    <n v="268.14047999999968"/>
    <x v="3"/>
  </r>
  <r>
    <s v="APJ"/>
    <s v="APAC"/>
    <s v="Valero Energy"/>
    <n v="1093"/>
    <s v="Energy"/>
    <s v="Strategic"/>
    <s v="ChatBot Plugin"/>
    <s v="MLNCYCB34Q"/>
    <n v="59.52"/>
    <n v="3"/>
    <n v="0"/>
    <n v="15.475199999999999"/>
    <x v="42"/>
    <n v="44.044800000000002"/>
    <n v="13.21344"/>
    <x v="1"/>
  </r>
  <r>
    <s v="EMEA"/>
    <s v="EU-EAST"/>
    <s v="Itochu"/>
    <n v="1032"/>
    <s v="Finance"/>
    <s v="Enterprise"/>
    <s v="Big Ol Database"/>
    <s v="H0Z5EGFAT1"/>
    <n v="703.71"/>
    <n v="6"/>
    <n v="0.7"/>
    <n v="-938.28"/>
    <x v="32"/>
    <n v="1641.99"/>
    <n v="492.59699999999998"/>
    <x v="0"/>
  </r>
  <r>
    <s v="AMER"/>
    <s v="NAMER"/>
    <s v="Siemens"/>
    <n v="1043"/>
    <s v="Manufacturing"/>
    <s v="Strategic"/>
    <s v="FinanceHub"/>
    <s v="S8GOLS3520"/>
    <n v="892.22400000000005"/>
    <n v="3"/>
    <n v="0.2"/>
    <n v="89.222399999999993"/>
    <x v="19"/>
    <n v="803.00160000000005"/>
    <n v="240.90048000000002"/>
    <x v="2"/>
  </r>
  <r>
    <s v="EMEA"/>
    <s v="NOR"/>
    <s v="State Farm Insurance Cos."/>
    <n v="1082"/>
    <s v="Finance"/>
    <s v="SMB"/>
    <s v="Big Ol Database"/>
    <s v="6G02LI3HZ9"/>
    <n v="1299.99"/>
    <n v="2"/>
    <n v="0.5"/>
    <n v="-571.99559999999997"/>
    <x v="30"/>
    <n v="1871.9856"/>
    <n v="561.59568000000002"/>
    <x v="8"/>
  </r>
  <r>
    <s v="AMER"/>
    <s v="NAMER"/>
    <s v="Fannie Mae"/>
    <n v="1035"/>
    <s v="Finance"/>
    <s v="Strategic"/>
    <s v="ContactMatcher"/>
    <s v="K9X4TO1D8U"/>
    <n v="4.5439999999999996"/>
    <n v="2"/>
    <n v="0.2"/>
    <n v="1.6472"/>
    <x v="17"/>
    <n v="2.8967999999999998"/>
    <n v="0.86903999999999992"/>
    <x v="3"/>
  </r>
  <r>
    <s v="AMER"/>
    <s v="LATAM"/>
    <s v="Merck"/>
    <n v="1064"/>
    <s v="Healthcare"/>
    <s v="Strategic"/>
    <s v="ContactMatcher"/>
    <s v="BHY2BNCQLL"/>
    <n v="1548.99"/>
    <n v="9"/>
    <n v="0.4"/>
    <n v="-464.697"/>
    <x v="14"/>
    <n v="2013.6869999999999"/>
    <n v="604.10609999999997"/>
    <x v="6"/>
  </r>
  <r>
    <s v="APJ"/>
    <s v="JAPN"/>
    <s v="Banco Santander"/>
    <n v="1101"/>
    <s v="Finance"/>
    <s v="SMB"/>
    <s v="Data Smasher"/>
    <s v="JULW35GLU4"/>
    <n v="119.44799999999999"/>
    <n v="3"/>
    <n v="0.2"/>
    <n v="-13.437900000000001"/>
    <x v="43"/>
    <n v="132.88589999999999"/>
    <n v="39.865769999999998"/>
    <x v="1"/>
  </r>
  <r>
    <s v="EMEA"/>
    <s v="EU-WEST"/>
    <s v="Kroger"/>
    <n v="1057"/>
    <s v="Retail"/>
    <s v="Strategic"/>
    <s v="ChatBot Plugin"/>
    <s v="6CKCDWDUAL"/>
    <n v="19.559999999999999"/>
    <n v="4"/>
    <n v="0"/>
    <n v="5.4767999999999999"/>
    <x v="29"/>
    <n v="14.0831999999999"/>
    <n v="4.2249599999999701"/>
    <x v="2"/>
  </r>
  <r>
    <s v="EMEA"/>
    <s v="EU-EAST"/>
    <s v="ConocoPhillips"/>
    <n v="1024"/>
    <s v="Energy"/>
    <s v="SMB"/>
    <s v="SaaS Connector Pack"/>
    <s v="5N36AQBSHF"/>
    <n v="80.959999999999994"/>
    <n v="4"/>
    <n v="0"/>
    <n v="29.145600000000002"/>
    <x v="6"/>
    <n v="51.8143999999999"/>
    <n v="15.544319999999969"/>
    <x v="2"/>
  </r>
  <r>
    <s v="AMER"/>
    <s v="NAMER"/>
    <s v="Abbott Laboratories"/>
    <n v="1001"/>
    <s v="Healthcare"/>
    <s v="Enterprise"/>
    <s v="OneView"/>
    <s v="E3YP2RB5CT"/>
    <n v="106.96"/>
    <n v="2"/>
    <n v="0"/>
    <n v="31.0184"/>
    <x v="41"/>
    <n v="75.941599999999994"/>
    <n v="22.782479999999996"/>
    <x v="3"/>
  </r>
  <r>
    <s v="AMER"/>
    <s v="LATAM"/>
    <s v="Samsung Electronics"/>
    <n v="1015"/>
    <s v="Tech"/>
    <s v="Enterprise"/>
    <s v="ContactMatcher"/>
    <s v="JMAUIMTLA5"/>
    <n v="76.775999999999996"/>
    <n v="4"/>
    <n v="0.7"/>
    <n v="-53.743200000000002"/>
    <x v="10"/>
    <n v="130.51920000000001"/>
    <n v="39.155760000000001"/>
    <x v="1"/>
  </r>
  <r>
    <s v="AMER"/>
    <s v="LATAM"/>
    <s v="Prudential Financial"/>
    <n v="1078"/>
    <s v="Finance"/>
    <s v="Strategic"/>
    <s v="ContactMatcher"/>
    <s v="9AZ4FXJ6DR"/>
    <n v="53.9"/>
    <n v="5"/>
    <n v="0"/>
    <n v="25.872"/>
    <x v="27"/>
    <n v="28.027999999999999"/>
    <n v="8.4083999999999985"/>
    <x v="2"/>
  </r>
  <r>
    <s v="APJ"/>
    <s v="JAPN"/>
    <s v="Nestle"/>
    <n v="1089"/>
    <s v="Consumer Products"/>
    <s v="SMB"/>
    <s v="SaaS Connector Pack"/>
    <s v="ULJE83ECK7"/>
    <n v="76.727999999999994"/>
    <n v="3"/>
    <n v="0.6"/>
    <n v="-53.709600000000002"/>
    <x v="46"/>
    <n v="130.4376"/>
    <n v="39.131279999999997"/>
    <x v="2"/>
  </r>
  <r>
    <s v="AMER"/>
    <s v="NAMER"/>
    <s v="Glencore"/>
    <n v="1083"/>
    <s v="Misc"/>
    <s v="SMB"/>
    <s v="ChatBot Plugin"/>
    <s v="OIDV4VYAVM"/>
    <n v="99.2"/>
    <n v="5"/>
    <n v="0"/>
    <n v="25.792000000000002"/>
    <x v="15"/>
    <n v="73.408000000000001"/>
    <n v="22.022400000000001"/>
    <x v="1"/>
  </r>
  <r>
    <s v="EMEA"/>
    <s v="NOR"/>
    <s v="Nissan Motor"/>
    <n v="1098"/>
    <s v="Transportation"/>
    <s v="SMB"/>
    <s v="ChatBot Plugin"/>
    <s v="KVBYSSY3A2"/>
    <n v="15.92"/>
    <n v="5"/>
    <n v="0.2"/>
    <n v="2.786"/>
    <x v="15"/>
    <n v="13.134"/>
    <n v="3.9401999999999999"/>
    <x v="2"/>
  </r>
  <r>
    <s v="EMEA"/>
    <s v="EU-EAST"/>
    <s v="CVS Health"/>
    <n v="1026"/>
    <s v="Retail"/>
    <s v="Strategic"/>
    <s v="SaaS Connector Pack"/>
    <s v="K39FHSRTW8"/>
    <n v="129.91999999999999"/>
    <n v="4"/>
    <n v="0"/>
    <n v="10.393599999999999"/>
    <x v="18"/>
    <n v="119.5264"/>
    <n v="35.85792"/>
    <x v="2"/>
  </r>
  <r>
    <s v="EMEA"/>
    <s v="NOR"/>
    <s v="Glencore"/>
    <n v="1083"/>
    <s v="Misc"/>
    <s v="Enterprise"/>
    <s v="ContactMatcher"/>
    <s v="4LFOCV1IJI"/>
    <n v="30.4"/>
    <n v="1"/>
    <n v="0"/>
    <n v="13.984"/>
    <x v="32"/>
    <n v="16.415999999999901"/>
    <n v="4.9247999999999701"/>
    <x v="1"/>
  </r>
  <r>
    <s v="APJ"/>
    <s v="APAC"/>
    <s v="Glencore"/>
    <n v="1083"/>
    <s v="Misc"/>
    <s v="Enterprise"/>
    <s v="Support"/>
    <s v="Z5TPE35J6N"/>
    <n v="40.08"/>
    <n v="6"/>
    <n v="0"/>
    <n v="19.238399999999999"/>
    <x v="6"/>
    <n v="20.8416"/>
    <n v="6.2524799999999994"/>
    <x v="1"/>
  </r>
  <r>
    <s v="AMER"/>
    <s v="NAMER"/>
    <s v="Tyson Foods"/>
    <n v="1088"/>
    <s v="Consumer Products"/>
    <s v="SMB"/>
    <s v="OneView"/>
    <s v="TJNKPLJ8UR"/>
    <n v="152.94"/>
    <n v="3"/>
    <n v="0"/>
    <n v="41.293799999999997"/>
    <x v="24"/>
    <n v="111.64619999999999"/>
    <n v="33.493859999999998"/>
    <x v="1"/>
  </r>
  <r>
    <s v="EMEA"/>
    <s v="NOR"/>
    <s v="UnitedHealth Group"/>
    <n v="1092"/>
    <s v="Healthcare"/>
    <s v="SMB"/>
    <s v="Data Smasher"/>
    <s v="6GEOBE2N7H"/>
    <n v="23.472000000000001"/>
    <n v="3"/>
    <n v="0.2"/>
    <n v="4.9878"/>
    <x v="18"/>
    <n v="18.484200000000001"/>
    <n v="5.5452599999999999"/>
    <x v="0"/>
  </r>
  <r>
    <s v="EMEA"/>
    <s v="NOR"/>
    <s v="Walt Disney"/>
    <n v="1097"/>
    <s v="Communications"/>
    <s v="Enterprise"/>
    <s v="Support"/>
    <s v="ZODK8A4EAJ"/>
    <n v="195.64"/>
    <n v="4"/>
    <n v="0"/>
    <n v="91.950800000000001"/>
    <x v="20"/>
    <n v="103.689199999999"/>
    <n v="31.106759999999699"/>
    <x v="3"/>
  </r>
  <r>
    <s v="AMER"/>
    <s v="LATAM"/>
    <s v="BMW"/>
    <n v="1039"/>
    <s v="Manufacturing"/>
    <s v="Enterprise"/>
    <s v="OneView"/>
    <s v="YNZTDMGN9E"/>
    <n v="186.732"/>
    <n v="1"/>
    <n v="0.1"/>
    <n v="41.496000000000002"/>
    <x v="19"/>
    <n v="145.23599999999999"/>
    <n v="43.570799999999998"/>
    <x v="2"/>
  </r>
  <r>
    <s v="EMEA"/>
    <s v="UKIR"/>
    <s v="J.P. Morgan Chase &amp; Co."/>
    <n v="1054"/>
    <s v="Finance"/>
    <s v="SMB"/>
    <s v="ContactMatcher"/>
    <s v="33DLXP94K8"/>
    <n v="26.423999999999999"/>
    <n v="9"/>
    <n v="0.2"/>
    <n v="9.5786999999999995"/>
    <x v="36"/>
    <n v="16.845300000000002"/>
    <n v="5.0535900000000007"/>
    <x v="5"/>
  </r>
  <r>
    <s v="AMER"/>
    <s v="LATAM"/>
    <s v="American Express"/>
    <n v="1005"/>
    <s v="Finance"/>
    <s v="Strategic"/>
    <s v="ContactMatcher"/>
    <s v="BHK1OFR85Y"/>
    <n v="1568.61"/>
    <n v="9"/>
    <n v="0"/>
    <n v="329.40809999999999"/>
    <x v="0"/>
    <n v="1239.2019"/>
    <n v="371.76056999999997"/>
    <x v="1"/>
  </r>
  <r>
    <s v="EMEA"/>
    <s v="EU-WEST"/>
    <s v="Volkswagen"/>
    <n v="1046"/>
    <s v="Manufacturing"/>
    <s v="Strategic"/>
    <s v="OneView"/>
    <s v="P55TFAL0YS"/>
    <n v="179.94"/>
    <n v="3"/>
    <n v="0"/>
    <n v="50.383200000000002"/>
    <x v="10"/>
    <n v="129.55680000000001"/>
    <n v="38.867040000000003"/>
    <x v="0"/>
  </r>
  <r>
    <s v="AMER"/>
    <s v="NAMER"/>
    <s v="FedEx"/>
    <n v="1036"/>
    <s v="Transportation"/>
    <s v="SMB"/>
    <s v="FinanceHub"/>
    <s v="IBCEWAPIPN"/>
    <n v="88.8"/>
    <n v="6"/>
    <n v="0"/>
    <n v="44.4"/>
    <x v="20"/>
    <n v="44.4"/>
    <n v="13.319999999999999"/>
    <x v="3"/>
  </r>
  <r>
    <s v="AMER"/>
    <s v="NAMER"/>
    <s v="Safeway"/>
    <n v="1079"/>
    <s v="Retail"/>
    <s v="SMB"/>
    <s v="FinanceHub"/>
    <s v="2WOE6J30E5"/>
    <n v="167.88800000000001"/>
    <n v="7"/>
    <n v="0.2"/>
    <n v="14.690200000000001"/>
    <x v="17"/>
    <n v="153.1978"/>
    <n v="45.959339999999997"/>
    <x v="5"/>
  </r>
  <r>
    <s v="APJ"/>
    <s v="JAPN"/>
    <s v="Ford Motor"/>
    <n v="1009"/>
    <s v="Manufacturing"/>
    <s v="Enterprise"/>
    <s v="Support"/>
    <s v="WOREPYC2QS"/>
    <n v="163.96"/>
    <n v="5"/>
    <n v="0.2"/>
    <n v="59.435499999999998"/>
    <x v="10"/>
    <n v="104.5245"/>
    <n v="31.35735"/>
    <x v="1"/>
  </r>
  <r>
    <s v="APJ"/>
    <s v="APAC"/>
    <s v="Cisco Systems"/>
    <n v="1019"/>
    <s v="Tech"/>
    <s v="Enterprise"/>
    <s v="Alchemy"/>
    <s v="7UMTWAKWFS"/>
    <n v="1199.98"/>
    <n v="2"/>
    <n v="0"/>
    <n v="467.99220000000003"/>
    <x v="22"/>
    <n v="731.98779999999999"/>
    <n v="219.59634"/>
    <x v="1"/>
  </r>
  <r>
    <s v="AMER"/>
    <s v="LATAM"/>
    <s v="Engie"/>
    <n v="1062"/>
    <s v="Energy"/>
    <s v="SMB"/>
    <s v="Support"/>
    <s v="4AJK3FZGD9"/>
    <n v="11.56"/>
    <n v="2"/>
    <n v="0"/>
    <n v="5.6643999999999997"/>
    <x v="28"/>
    <n v="5.8956"/>
    <n v="1.76868"/>
    <x v="2"/>
  </r>
  <r>
    <s v="EMEA"/>
    <s v="MEA"/>
    <s v="Lukoil"/>
    <n v="1044"/>
    <s v="Energy"/>
    <s v="Strategic"/>
    <s v="ChatBot Plugin"/>
    <s v="BYIG59JYRW"/>
    <n v="11.68"/>
    <n v="2"/>
    <n v="0"/>
    <n v="4.2047999999999996"/>
    <x v="13"/>
    <n v="7.4752000000000001"/>
    <n v="2.2425600000000001"/>
    <x v="0"/>
  </r>
  <r>
    <s v="EMEA"/>
    <s v="EU-WEST"/>
    <s v="Aetna"/>
    <n v="1002"/>
    <s v="Healthcare"/>
    <s v="SMB"/>
    <s v="Data Smasher"/>
    <s v="8VGG29FHAX"/>
    <n v="40.776000000000003"/>
    <n v="3"/>
    <n v="0.2"/>
    <n v="0.50970000000000004"/>
    <x v="18"/>
    <n v="40.266300000000001"/>
    <n v="12.079890000000001"/>
    <x v="1"/>
  </r>
  <r>
    <s v="AMER"/>
    <s v="LATAM"/>
    <s v="AmerisourceBergen"/>
    <n v="1007"/>
    <s v="Healthcare"/>
    <s v="SMB"/>
    <s v="Site Analytics"/>
    <s v="P2M3GDKVX9"/>
    <n v="87.8"/>
    <n v="5"/>
    <n v="0.2"/>
    <n v="32.924999999999997"/>
    <x v="19"/>
    <n v="54.875"/>
    <n v="16.462499999999999"/>
    <x v="0"/>
  </r>
  <r>
    <s v="EMEA"/>
    <s v="NOR"/>
    <s v="Cisco Systems"/>
    <n v="1019"/>
    <s v="Tech"/>
    <s v="SMB"/>
    <s v="SaaS Connector Pack"/>
    <s v="Q42WFJ1GWQ"/>
    <n v="77.951999999999998"/>
    <n v="3"/>
    <n v="0.2"/>
    <n v="15.590400000000001"/>
    <x v="13"/>
    <n v="62.361599999999903"/>
    <n v="18.70847999999997"/>
    <x v="1"/>
  </r>
  <r>
    <s v="AMER"/>
    <s v="NAMER"/>
    <s v="Gazprom"/>
    <n v="1027"/>
    <s v="Energy"/>
    <s v="SMB"/>
    <s v="OneView"/>
    <s v="UPLICFBF3Y"/>
    <n v="250.26"/>
    <n v="6"/>
    <n v="0"/>
    <n v="72.575400000000002"/>
    <x v="20"/>
    <n v="177.68459999999999"/>
    <n v="53.305379999999992"/>
    <x v="7"/>
  </r>
  <r>
    <s v="EMEA"/>
    <s v="EU-WEST"/>
    <s v="Toyota Motor"/>
    <n v="1087"/>
    <s v="Manufacturing"/>
    <s v="SMB"/>
    <s v="Data Smasher"/>
    <s v="LG8WFLFT4H"/>
    <n v="40.776000000000003"/>
    <n v="3"/>
    <n v="0.2"/>
    <n v="0.50970000000000004"/>
    <x v="23"/>
    <n v="40.266300000000001"/>
    <n v="12.079890000000001"/>
    <x v="6"/>
  </r>
  <r>
    <s v="EMEA"/>
    <s v="EU-EAST"/>
    <s v="Boeing"/>
    <n v="1014"/>
    <s v="Manufacturing"/>
    <s v="Strategic"/>
    <s v="Support"/>
    <s v="I6E695RG3B"/>
    <n v="29.6"/>
    <n v="5"/>
    <n v="0.2"/>
    <n v="9.25"/>
    <x v="26"/>
    <n v="20.350000000000001"/>
    <n v="6.1050000000000004"/>
    <x v="2"/>
  </r>
  <r>
    <s v="AMER"/>
    <s v="NAMER"/>
    <s v="PepsiCo"/>
    <n v="1073"/>
    <s v="Consumer Products"/>
    <s v="Strategic"/>
    <s v="Data Smasher"/>
    <s v="MH01147A3F"/>
    <n v="159.96"/>
    <n v="4"/>
    <n v="0"/>
    <n v="51.187199999999997"/>
    <x v="15"/>
    <n v="108.7728"/>
    <n v="32.631839999999997"/>
    <x v="1"/>
  </r>
  <r>
    <s v="EMEA"/>
    <s v="UKIR"/>
    <s v="Pfizer"/>
    <n v="1074"/>
    <s v="Healthcare"/>
    <s v="Strategic"/>
    <s v="ChatBot Plugin"/>
    <s v="OTFSKOH6ZL"/>
    <n v="59.52"/>
    <n v="3"/>
    <n v="0"/>
    <n v="15.475199999999999"/>
    <x v="26"/>
    <n v="44.044800000000002"/>
    <n v="13.21344"/>
    <x v="5"/>
  </r>
  <r>
    <s v="AMER"/>
    <s v="NAMER"/>
    <s v="Siemens"/>
    <n v="1043"/>
    <s v="Manufacturing"/>
    <s v="Enterprise"/>
    <s v="OneView"/>
    <s v="C8X97COQ1U"/>
    <n v="40.74"/>
    <n v="3"/>
    <n v="0"/>
    <n v="12.222"/>
    <x v="4"/>
    <n v="28.518000000000001"/>
    <n v="8.5554000000000006"/>
    <x v="2"/>
  </r>
  <r>
    <s v="APJ"/>
    <s v="JAPN"/>
    <s v="Safeway"/>
    <n v="1079"/>
    <s v="Retail"/>
    <s v="Strategic"/>
    <s v="FinanceHub"/>
    <s v="QGM9PROSAH"/>
    <n v="179.886"/>
    <n v="1"/>
    <n v="0.3"/>
    <n v="-2.5697999999999999"/>
    <x v="11"/>
    <n v="182.45579999999899"/>
    <n v="54.736739999999692"/>
    <x v="5"/>
  </r>
  <r>
    <s v="AMER"/>
    <s v="LATAM"/>
    <s v="Johnson &amp; Johnson"/>
    <n v="1055"/>
    <s v="Healthcare"/>
    <s v="SMB"/>
    <s v="OneView"/>
    <s v="BG845DX07S"/>
    <n v="286.25599999999997"/>
    <n v="1"/>
    <n v="0.2"/>
    <n v="17.890999999999998"/>
    <x v="21"/>
    <n v="268.36499999999899"/>
    <n v="80.50949999999969"/>
    <x v="2"/>
  </r>
  <r>
    <s v="EMEA"/>
    <s v="UKIR"/>
    <s v="Microsoft"/>
    <n v="1066"/>
    <s v="Tech"/>
    <s v="Enterprise"/>
    <s v="ChatBot Plugin"/>
    <s v="JASO0W5INF"/>
    <n v="17.52"/>
    <n v="3"/>
    <n v="0"/>
    <n v="6.3071999999999999"/>
    <x v="29"/>
    <n v="11.2128"/>
    <n v="3.3638399999999997"/>
    <x v="4"/>
  </r>
  <r>
    <s v="APJ"/>
    <s v="JAPN"/>
    <s v="FedEx"/>
    <n v="1036"/>
    <s v="Transportation"/>
    <s v="SMB"/>
    <s v="ChatBot Plugin"/>
    <s v="9JYIDRS79N"/>
    <n v="17.856000000000002"/>
    <n v="4"/>
    <n v="0.2"/>
    <n v="4.2408000000000001"/>
    <x v="0"/>
    <n v="13.6152"/>
    <n v="4.0845599999999997"/>
    <x v="3"/>
  </r>
  <r>
    <s v="EMEA"/>
    <s v="EU-WEST"/>
    <s v="Itochu"/>
    <n v="1032"/>
    <s v="Finance"/>
    <s v="Enterprise"/>
    <s v="Data Smasher"/>
    <s v="F4ZX4KO3SL"/>
    <n v="431.976"/>
    <n v="3"/>
    <n v="0.2"/>
    <n v="-75.595799999999997"/>
    <x v="21"/>
    <n v="507.5718"/>
    <n v="152.27153999999999"/>
    <x v="0"/>
  </r>
  <r>
    <s v="AMER"/>
    <s v="NAMER"/>
    <s v="Johnson &amp; Johnson"/>
    <n v="1055"/>
    <s v="Healthcare"/>
    <s v="Enterprise"/>
    <s v="FinanceHub"/>
    <s v="N162FXR3QU"/>
    <n v="291.13600000000002"/>
    <n v="4"/>
    <n v="0.2"/>
    <n v="-25.474399999999999"/>
    <x v="27"/>
    <n v="316.61040000000003"/>
    <n v="94.98312"/>
    <x v="2"/>
  </r>
  <r>
    <s v="APJ"/>
    <s v="JAPN"/>
    <s v="Nissan Motor"/>
    <n v="1098"/>
    <s v="Transportation"/>
    <s v="Enterprise"/>
    <s v="SaaS Connector Pack - Gold"/>
    <s v="EAUZ0DJ4W1"/>
    <n v="114.848"/>
    <n v="4"/>
    <n v="0.2"/>
    <n v="35.89"/>
    <x v="15"/>
    <n v="78.957999999999998"/>
    <n v="23.6874"/>
    <x v="2"/>
  </r>
  <r>
    <s v="APJ"/>
    <s v="JAPN"/>
    <s v="Exxon Mobil"/>
    <n v="1034"/>
    <s v="Energy"/>
    <s v="SMB"/>
    <s v="Support"/>
    <s v="ODJF6JSUTZ"/>
    <n v="10.688000000000001"/>
    <n v="2"/>
    <n v="0.2"/>
    <n v="3.7408000000000001"/>
    <x v="27"/>
    <n v="6.9471999999999996"/>
    <n v="2.0841599999999998"/>
    <x v="2"/>
  </r>
  <r>
    <s v="AMER"/>
    <s v="LATAM"/>
    <s v="Engie"/>
    <n v="1062"/>
    <s v="Energy"/>
    <s v="SMB"/>
    <s v="Support"/>
    <s v="Y432OGQ634"/>
    <n v="15.231999999999999"/>
    <n v="4"/>
    <n v="0.2"/>
    <n v="5.5216000000000003"/>
    <x v="35"/>
    <n v="9.7103999999999999"/>
    <n v="2.9131199999999997"/>
    <x v="2"/>
  </r>
  <r>
    <s v="AMER"/>
    <s v="NAMER"/>
    <s v="Oracle"/>
    <n v="1072"/>
    <s v="Tech"/>
    <s v="SMB"/>
    <s v="ChatBot Plugin"/>
    <s v="053V151CVS"/>
    <n v="12.42"/>
    <n v="3"/>
    <n v="0"/>
    <n v="5.2164000000000001"/>
    <x v="15"/>
    <n v="7.2035999999999998"/>
    <n v="2.1610799999999997"/>
    <x v="6"/>
  </r>
  <r>
    <s v="AMER"/>
    <s v="NAMER"/>
    <s v="McKesson"/>
    <n v="1063"/>
    <s v="Consumer Products"/>
    <s v="Strategic"/>
    <s v="Support"/>
    <s v="OZ0GNH2JLG"/>
    <n v="19.440000000000001"/>
    <n v="3"/>
    <n v="0"/>
    <n v="9.3312000000000008"/>
    <x v="28"/>
    <n v="10.1088"/>
    <n v="3.0326400000000002"/>
    <x v="5"/>
  </r>
  <r>
    <s v="EMEA"/>
    <s v="UKIR"/>
    <s v="Kroger"/>
    <n v="1057"/>
    <s v="Retail"/>
    <s v="SMB"/>
    <s v="ContactMatcher"/>
    <s v="COSV4WC8ES"/>
    <n v="70.367999999999995"/>
    <n v="4"/>
    <n v="0.2"/>
    <n v="26.388000000000002"/>
    <x v="8"/>
    <n v="43.979999999999897"/>
    <n v="13.193999999999969"/>
    <x v="2"/>
  </r>
  <r>
    <s v="EMEA"/>
    <s v="NOR"/>
    <s v="Costco Wholesale"/>
    <n v="1025"/>
    <s v="Retail"/>
    <s v="SMB"/>
    <s v="ChatBot Plugin"/>
    <s v="FWBG7ZQZYW"/>
    <n v="12.672000000000001"/>
    <n v="9"/>
    <n v="0.2"/>
    <n v="1.4256"/>
    <x v="22"/>
    <n v="11.2464"/>
    <n v="3.3739199999999996"/>
    <x v="3"/>
  </r>
  <r>
    <s v="APJ"/>
    <s v="APAC"/>
    <s v="Ford Motor"/>
    <n v="1009"/>
    <s v="Manufacturing"/>
    <s v="SMB"/>
    <s v="Site Analytics"/>
    <s v="8Z5I5MIZD6"/>
    <n v="89.95"/>
    <n v="5"/>
    <n v="0"/>
    <n v="43.176000000000002"/>
    <x v="10"/>
    <n v="46.774000000000001"/>
    <n v="14.0322"/>
    <x v="1"/>
  </r>
  <r>
    <s v="AMER"/>
    <s v="NAMER"/>
    <s v="Home Depot"/>
    <n v="1047"/>
    <s v="Retail"/>
    <s v="Enterprise"/>
    <s v="Support"/>
    <s v="0GG6T8JW79"/>
    <n v="6.58"/>
    <n v="2"/>
    <n v="0"/>
    <n v="3.0268000000000002"/>
    <x v="7"/>
    <n v="3.5531999999999999"/>
    <n v="1.06596"/>
    <x v="1"/>
  </r>
  <r>
    <s v="AMER"/>
    <s v="LATAM"/>
    <s v="Procter &amp; Gamble"/>
    <n v="1077"/>
    <s v="Consumer Products"/>
    <s v="SMB"/>
    <s v="Site Analytics"/>
    <s v="QRXKWFQOJ0"/>
    <n v="35.119999999999997"/>
    <n v="2"/>
    <n v="0.2"/>
    <n v="13.17"/>
    <x v="11"/>
    <n v="21.9499999999999"/>
    <n v="6.5849999999999698"/>
    <x v="1"/>
  </r>
  <r>
    <s v="AMER"/>
    <s v="NAMER"/>
    <s v="Ford Motor"/>
    <n v="1009"/>
    <s v="Manufacturing"/>
    <s v="SMB"/>
    <s v="Support"/>
    <s v="MD9PG3CQ7T"/>
    <n v="25.92"/>
    <n v="4"/>
    <n v="0"/>
    <n v="12.441599999999999"/>
    <x v="43"/>
    <n v="13.478400000000001"/>
    <n v="4.04352"/>
    <x v="1"/>
  </r>
  <r>
    <s v="EMEA"/>
    <s v="MEA"/>
    <s v="Allstate"/>
    <n v="1003"/>
    <s v="Finance"/>
    <s v="Strategic"/>
    <s v="ContactMatcher"/>
    <s v="TESQYL1D4W"/>
    <n v="7.96"/>
    <n v="2"/>
    <n v="0"/>
    <n v="3.7412000000000001"/>
    <x v="1"/>
    <n v="4.2187999999999999"/>
    <n v="1.2656399999999999"/>
    <x v="0"/>
  </r>
  <r>
    <s v="APJ"/>
    <s v="ANZ"/>
    <s v="Home Depot"/>
    <n v="1047"/>
    <s v="Retail"/>
    <s v="Enterprise"/>
    <s v="Data Smasher"/>
    <s v="FHB3EZICLO"/>
    <n v="25.488"/>
    <n v="2"/>
    <n v="0.2"/>
    <n v="4.7789999999999999"/>
    <x v="14"/>
    <n v="20.709"/>
    <n v="6.2126999999999999"/>
    <x v="1"/>
  </r>
  <r>
    <s v="EMEA"/>
    <s v="UKIR"/>
    <s v="Pemex"/>
    <n v="1058"/>
    <s v="Energy"/>
    <s v="Enterprise"/>
    <s v="Storage"/>
    <s v="NILTVHEP8F"/>
    <n v="7.56"/>
    <n v="6"/>
    <n v="0"/>
    <n v="0.3024"/>
    <x v="33"/>
    <n v="7.2576000000000001"/>
    <n v="2.1772800000000001"/>
    <x v="2"/>
  </r>
  <r>
    <s v="EMEA"/>
    <s v="EU-WEST"/>
    <s v="Amazon"/>
    <n v="1004"/>
    <s v="Tech"/>
    <s v="SMB"/>
    <s v="SaaS Connector Pack"/>
    <s v="NPGLQ6WVZS"/>
    <n v="60.84"/>
    <n v="3"/>
    <n v="0"/>
    <n v="19.468800000000002"/>
    <x v="40"/>
    <n v="41.371200000000002"/>
    <n v="12.41136"/>
    <x v="2"/>
  </r>
  <r>
    <s v="EMEA"/>
    <s v="NOR"/>
    <s v="Petrobras"/>
    <n v="1018"/>
    <s v="Energy"/>
    <s v="Strategic"/>
    <s v="SaaS Connector Pack"/>
    <s v="R6RYR00FPI"/>
    <n v="17.088000000000001"/>
    <n v="2"/>
    <n v="0.2"/>
    <n v="1.0680000000000001"/>
    <x v="6"/>
    <n v="16.02"/>
    <n v="4.806"/>
    <x v="6"/>
  </r>
  <r>
    <s v="AMER"/>
    <s v="LATAM"/>
    <s v="Kroger"/>
    <n v="1057"/>
    <s v="Retail"/>
    <s v="Strategic"/>
    <s v="ChatBot Plugin"/>
    <s v="I5L7GVHO7D"/>
    <n v="3.008"/>
    <n v="2"/>
    <n v="0.2"/>
    <n v="0.33839999999999998"/>
    <x v="14"/>
    <n v="2.6696"/>
    <n v="0.80087999999999993"/>
    <x v="2"/>
  </r>
  <r>
    <s v="EMEA"/>
    <s v="NOR"/>
    <s v="Airbus"/>
    <n v="1030"/>
    <s v="Manufacturing"/>
    <s v="SMB"/>
    <s v="Support"/>
    <s v="HJ58X8VG4A"/>
    <n v="268.24"/>
    <n v="7"/>
    <n v="0.2"/>
    <n v="93.884"/>
    <x v="23"/>
    <n v="174.35599999999999"/>
    <n v="52.306799999999996"/>
    <x v="2"/>
  </r>
  <r>
    <s v="EMEA"/>
    <s v="UKIR"/>
    <s v="Boeing"/>
    <n v="1014"/>
    <s v="Manufacturing"/>
    <s v="Strategic"/>
    <s v="Site Analytics"/>
    <s v="NRVJ9KI5UF"/>
    <n v="43.6"/>
    <n v="4"/>
    <n v="0"/>
    <n v="12.208"/>
    <x v="23"/>
    <n v="31.391999999999999"/>
    <n v="9.4176000000000002"/>
    <x v="2"/>
  </r>
  <r>
    <s v="APJ"/>
    <s v="JAPN"/>
    <s v="China National Petroleum"/>
    <n v="1023"/>
    <s v="Energy"/>
    <s v="Strategic"/>
    <s v="Support"/>
    <s v="94JB815UP2"/>
    <n v="15.552"/>
    <n v="3"/>
    <n v="0.2"/>
    <n v="5.4432"/>
    <x v="32"/>
    <n v="10.108799999999899"/>
    <n v="3.0326399999999696"/>
    <x v="7"/>
  </r>
  <r>
    <s v="EMEA"/>
    <s v="MEA"/>
    <s v="Toyota Motor"/>
    <n v="1087"/>
    <s v="Manufacturing"/>
    <s v="SMB"/>
    <s v="Support"/>
    <s v="BROANN7CL1"/>
    <n v="42.207999999999998"/>
    <n v="2"/>
    <n v="0.2"/>
    <n v="13.717599999999999"/>
    <x v="20"/>
    <n v="28.490400000000001"/>
    <n v="8.5471199999999996"/>
    <x v="6"/>
  </r>
  <r>
    <s v="APJ"/>
    <s v="JAPN"/>
    <s v="Walmart"/>
    <n v="1096"/>
    <s v="Retail"/>
    <s v="SMB"/>
    <s v="Support"/>
    <s v="J5XXXLH324"/>
    <n v="10.368"/>
    <n v="2"/>
    <n v="0.2"/>
    <n v="3.6288"/>
    <x v="22"/>
    <n v="6.7392000000000003"/>
    <n v="2.02176"/>
    <x v="1"/>
  </r>
  <r>
    <s v="EMEA"/>
    <s v="EU-WEST"/>
    <s v="Ford Motor"/>
    <n v="1009"/>
    <s v="Manufacturing"/>
    <s v="Enterprise"/>
    <s v="ChatBot Plugin"/>
    <s v="265Y0CB4JP"/>
    <n v="2.2240000000000002"/>
    <n v="1"/>
    <n v="0.2"/>
    <n v="0.55600000000000005"/>
    <x v="15"/>
    <n v="1.6679999999999999"/>
    <n v="0.50039999999999996"/>
    <x v="1"/>
  </r>
  <r>
    <s v="EMEA"/>
    <s v="NOR"/>
    <s v="Apple"/>
    <n v="1008"/>
    <s v="Tech"/>
    <s v="SMB"/>
    <s v="SaaS Connector Pack - Gold"/>
    <s v="V4RMQRCOTA"/>
    <n v="74.52"/>
    <n v="9"/>
    <n v="0"/>
    <n v="35.0244"/>
    <x v="36"/>
    <n v="39.495599999999897"/>
    <n v="11.848679999999968"/>
    <x v="2"/>
  </r>
  <r>
    <s v="APJ"/>
    <s v="APAC"/>
    <s v="American Express"/>
    <n v="1005"/>
    <s v="Finance"/>
    <s v="Strategic"/>
    <s v="ChatBot Plugin"/>
    <s v="MLVO8W9Z46"/>
    <n v="17.52"/>
    <n v="3"/>
    <n v="0"/>
    <n v="5.2560000000000002"/>
    <x v="43"/>
    <n v="12.263999999999999"/>
    <n v="3.6791999999999998"/>
    <x v="1"/>
  </r>
  <r>
    <s v="EMEA"/>
    <s v="EU-WEST"/>
    <s v="Verizon Communications"/>
    <n v="1094"/>
    <s v="Communications"/>
    <s v="SMB"/>
    <s v="ChatBot Plugin"/>
    <s v="2LX37JJQ9G"/>
    <n v="7.1520000000000001"/>
    <n v="3"/>
    <n v="0.2"/>
    <n v="0.71519999999999995"/>
    <x v="37"/>
    <n v="6.4367999999999999"/>
    <n v="1.9310399999999999"/>
    <x v="0"/>
  </r>
  <r>
    <s v="EMEA"/>
    <s v="EU-WEST"/>
    <s v="Coca-Cola"/>
    <n v="1021"/>
    <s v="Consumer Products"/>
    <s v="SMB"/>
    <s v="Support"/>
    <s v="D7IXHZTP40"/>
    <n v="26.72"/>
    <n v="5"/>
    <n v="0.2"/>
    <n v="9.3520000000000003"/>
    <x v="23"/>
    <n v="17.367999999999999"/>
    <n v="5.210399999999999"/>
    <x v="0"/>
  </r>
  <r>
    <s v="AMER"/>
    <s v="NAMER"/>
    <s v="HSBC Holdings"/>
    <n v="1070"/>
    <s v="Finance"/>
    <s v="Strategic"/>
    <s v="Site Analytics"/>
    <s v="5JBDMRIGQ0"/>
    <n v="1039.7280000000001"/>
    <n v="2"/>
    <n v="0.2"/>
    <n v="90.976200000000006"/>
    <x v="28"/>
    <n v="948.7518"/>
    <n v="284.62554"/>
    <x v="0"/>
  </r>
  <r>
    <s v="AMER"/>
    <s v="LATAM"/>
    <s v="Allstate"/>
    <n v="1003"/>
    <s v="Finance"/>
    <s v="SMB"/>
    <s v="ContactMatcher"/>
    <s v="HQL2HW7K2U"/>
    <n v="456.58800000000002"/>
    <n v="2"/>
    <n v="0.7"/>
    <n v="-304.392"/>
    <x v="0"/>
    <n v="760.98"/>
    <n v="228.29400000000001"/>
    <x v="0"/>
  </r>
  <r>
    <s v="AMER"/>
    <s v="NAMER"/>
    <s v="United Parcel Service"/>
    <n v="1090"/>
    <s v="Transportation"/>
    <s v="SMB"/>
    <s v="SaaS Connector Pack - Gold"/>
    <s v="5HRB0C2J47"/>
    <n v="6.12"/>
    <n v="3"/>
    <n v="0"/>
    <n v="2.8763999999999998"/>
    <x v="25"/>
    <n v="3.2435999999999998"/>
    <n v="0.97307999999999995"/>
    <x v="0"/>
  </r>
  <r>
    <s v="AMER"/>
    <s v="NAMER"/>
    <s v="Carrefour"/>
    <n v="1048"/>
    <s v="Retail"/>
    <s v="Enterprise"/>
    <s v="OneView"/>
    <s v="K5WZUTGIVD"/>
    <n v="10.98"/>
    <n v="1"/>
    <n v="0"/>
    <n v="2.9645999999999999"/>
    <x v="20"/>
    <n v="8.0153999999999996"/>
    <n v="2.40462"/>
    <x v="0"/>
  </r>
  <r>
    <s v="EMEA"/>
    <s v="EU-WEST"/>
    <s v="J.P. Morgan Chase &amp; Co."/>
    <n v="1054"/>
    <s v="Finance"/>
    <s v="SMB"/>
    <s v="OneView"/>
    <s v="GJLLTZD0H1"/>
    <n v="203.92"/>
    <n v="4"/>
    <n v="0"/>
    <n v="55.058399999999999"/>
    <x v="25"/>
    <n v="148.86159999999899"/>
    <n v="44.658479999999692"/>
    <x v="5"/>
  </r>
  <r>
    <s v="APJ"/>
    <s v="ANZ"/>
    <s v="Apple"/>
    <n v="1008"/>
    <s v="Tech"/>
    <s v="SMB"/>
    <s v="ContactMatcher"/>
    <s v="RWF6OSYW40"/>
    <n v="8.5679999999999996"/>
    <n v="3"/>
    <n v="0.8"/>
    <n v="-14.5656"/>
    <x v="29"/>
    <n v="23.133600000000001"/>
    <n v="6.94008"/>
    <x v="2"/>
  </r>
  <r>
    <s v="EMEA"/>
    <s v="NOR"/>
    <s v="Nestle"/>
    <n v="1089"/>
    <s v="Consumer Products"/>
    <s v="Strategic"/>
    <s v="Marketing Suite - Gold"/>
    <s v="4JTP7RXWJR"/>
    <n v="45.247999999999998"/>
    <n v="2"/>
    <n v="0.2"/>
    <n v="3.9592000000000001"/>
    <x v="0"/>
    <n v="41.288799999999902"/>
    <n v="12.38663999999997"/>
    <x v="2"/>
  </r>
  <r>
    <s v="EMEA"/>
    <s v="UKIR"/>
    <s v="American Express"/>
    <n v="1005"/>
    <s v="Finance"/>
    <s v="SMB"/>
    <s v="FinanceHub"/>
    <s v="2W4RZOO639"/>
    <n v="25.06"/>
    <n v="2"/>
    <n v="0"/>
    <n v="11.7782"/>
    <x v="7"/>
    <n v="13.281799999999899"/>
    <n v="3.9845399999999698"/>
    <x v="1"/>
  </r>
  <r>
    <s v="APJ"/>
    <s v="ANZ"/>
    <s v="Allianz"/>
    <n v="1080"/>
    <s v="Finance"/>
    <s v="SMB"/>
    <s v="ContactMatcher"/>
    <s v="YUSC2XP8QE"/>
    <n v="2.89"/>
    <n v="1"/>
    <n v="0.8"/>
    <n v="-4.7685000000000004"/>
    <x v="35"/>
    <n v="7.6585000000000001"/>
    <n v="2.2975499999999998"/>
    <x v="1"/>
  </r>
  <r>
    <s v="EMEA"/>
    <s v="EU-WEST"/>
    <s v="News Corp."/>
    <n v="1071"/>
    <s v="Misc"/>
    <s v="Enterprise"/>
    <s v="ContactMatcher"/>
    <s v="GK7FAKHVBI"/>
    <n v="4.8419999999999996"/>
    <n v="3"/>
    <n v="0.7"/>
    <n v="-3.3894000000000002"/>
    <x v="15"/>
    <n v="8.2314000000000007"/>
    <n v="2.4694199999999999"/>
    <x v="3"/>
  </r>
  <r>
    <s v="APJ"/>
    <s v="ANZ"/>
    <s v="Nissan Motor"/>
    <n v="1098"/>
    <s v="Transportation"/>
    <s v="Strategic"/>
    <s v="ContactMatcher"/>
    <s v="OX6SBQPOZB"/>
    <n v="1.8"/>
    <n v="5"/>
    <n v="0.8"/>
    <n v="-2.88"/>
    <x v="5"/>
    <n v="4.68"/>
    <n v="1.4039999999999999"/>
    <x v="2"/>
  </r>
  <r>
    <s v="APJ"/>
    <s v="JAPN"/>
    <s v="AT&amp;T"/>
    <n v="1010"/>
    <s v="Communications"/>
    <s v="Strategic"/>
    <s v="Data Smasher"/>
    <s v="P1BCN76S68"/>
    <n v="39.984000000000002"/>
    <n v="2"/>
    <n v="0.2"/>
    <n v="-1.4994000000000001"/>
    <x v="13"/>
    <n v="41.483400000000003"/>
    <n v="12.445020000000001"/>
    <x v="1"/>
  </r>
  <r>
    <s v="EMEA"/>
    <s v="EU-EAST"/>
    <s v="General Motors"/>
    <n v="1041"/>
    <s v="Manufacturing"/>
    <s v="Strategic"/>
    <s v="Support"/>
    <s v="SMG87R5VXC"/>
    <n v="32.4"/>
    <n v="5"/>
    <n v="0"/>
    <n v="15.875999999999999"/>
    <x v="14"/>
    <n v="16.524000000000001"/>
    <n v="4.9572000000000003"/>
    <x v="1"/>
  </r>
  <r>
    <s v="APJ"/>
    <s v="JAPN"/>
    <s v="Enel"/>
    <n v="1013"/>
    <s v="Energy"/>
    <s v="SMB"/>
    <s v="Site Analytics"/>
    <s v="B5EKOPS98D"/>
    <n v="307.16800000000001"/>
    <n v="4"/>
    <n v="0.2"/>
    <n v="30.716799999999999"/>
    <x v="38"/>
    <n v="276.45119999999997"/>
    <n v="82.935359999999989"/>
    <x v="0"/>
  </r>
  <r>
    <s v="EMEA"/>
    <s v="MEA"/>
    <s v="Comcast"/>
    <n v="1022"/>
    <s v="Communications"/>
    <s v="Strategic"/>
    <s v="ContactMatcher"/>
    <s v="B74GEFL67J"/>
    <n v="26.9"/>
    <n v="5"/>
    <n v="0"/>
    <n v="13.180999999999999"/>
    <x v="2"/>
    <n v="13.718999999999999"/>
    <n v="4.1156999999999995"/>
    <x v="1"/>
  </r>
  <r>
    <s v="EMEA"/>
    <s v="UKIR"/>
    <s v="ConocoPhillips"/>
    <n v="1024"/>
    <s v="Energy"/>
    <s v="Strategic"/>
    <s v="SaaS Connector Pack - Gold"/>
    <s v="HX404YKSX8"/>
    <n v="47.01"/>
    <n v="3"/>
    <n v="0"/>
    <n v="22.0947"/>
    <x v="42"/>
    <n v="24.915299999999998"/>
    <n v="7.4745899999999992"/>
    <x v="2"/>
  </r>
  <r>
    <s v="EMEA"/>
    <s v="EU-WEST"/>
    <s v="Alphabet"/>
    <n v="1053"/>
    <s v="Tech"/>
    <s v="SMB"/>
    <s v="Marketing Suite - Gold"/>
    <s v="NN6JHRTOKC"/>
    <n v="324.74400000000003"/>
    <n v="3"/>
    <n v="0.2"/>
    <n v="-77.1267"/>
    <x v="27"/>
    <n v="401.8707"/>
    <n v="120.56120999999999"/>
    <x v="5"/>
  </r>
  <r>
    <s v="AMER"/>
    <s v="NAMER"/>
    <s v="Marathon Petroleum"/>
    <n v="1061"/>
    <s v="Energy"/>
    <s v="SMB"/>
    <s v="SaaS Connector Pack"/>
    <s v="614JMU17F7"/>
    <n v="40.479999999999997"/>
    <n v="2"/>
    <n v="0"/>
    <n v="14.572800000000001"/>
    <x v="34"/>
    <n v="25.9071999999999"/>
    <n v="7.7721599999999693"/>
    <x v="1"/>
  </r>
  <r>
    <s v="EMEA"/>
    <s v="MEA"/>
    <s v="FedEx"/>
    <n v="1036"/>
    <s v="Transportation"/>
    <s v="Enterprise"/>
    <s v="FinanceHub"/>
    <s v="6RT7WGHO23"/>
    <n v="12"/>
    <n v="4"/>
    <n v="0.2"/>
    <n v="4.2"/>
    <x v="11"/>
    <n v="7.8"/>
    <n v="2.34"/>
    <x v="3"/>
  </r>
  <r>
    <s v="EMEA"/>
    <s v="NOR"/>
    <s v="Nestle"/>
    <n v="1089"/>
    <s v="Consumer Products"/>
    <s v="SMB"/>
    <s v="ContactMatcher"/>
    <s v="HM7EY1WVYS"/>
    <n v="30.827999999999999"/>
    <n v="7"/>
    <n v="0.7"/>
    <n v="-24.662400000000002"/>
    <x v="12"/>
    <n v="55.490400000000001"/>
    <n v="16.647120000000001"/>
    <x v="2"/>
  </r>
  <r>
    <s v="APJ"/>
    <s v="APAC"/>
    <s v="Trafigura Group"/>
    <n v="1100"/>
    <s v="Finance"/>
    <s v="SMB"/>
    <s v="Support"/>
    <s v="RASGQE4YTM"/>
    <n v="4.7699999999999996"/>
    <n v="1"/>
    <n v="0"/>
    <n v="2.1465000000000001"/>
    <x v="47"/>
    <n v="2.6234999999999902"/>
    <n v="0.78704999999999703"/>
    <x v="1"/>
  </r>
  <r>
    <s v="AMER"/>
    <s v="NAMER"/>
    <s v="Toyota Motor"/>
    <n v="1087"/>
    <s v="Manufacturing"/>
    <s v="Enterprise"/>
    <s v="Marketing Suite"/>
    <s v="EAQRZF5CT7"/>
    <n v="1497.6659999999999"/>
    <n v="2"/>
    <n v="0.15"/>
    <n v="140.95679999999999"/>
    <x v="27"/>
    <n v="1356.7092"/>
    <n v="407.01276000000001"/>
    <x v="6"/>
  </r>
  <r>
    <s v="EMEA"/>
    <s v="EU-EAST"/>
    <s v="Apple"/>
    <n v="1008"/>
    <s v="Tech"/>
    <s v="Enterprise"/>
    <s v="ChatBot Plugin"/>
    <s v="JCBXD4QOM5"/>
    <n v="113.22"/>
    <n v="3"/>
    <n v="0"/>
    <n v="29.437200000000001"/>
    <x v="32"/>
    <n v="83.782799999999995"/>
    <n v="25.134839999999997"/>
    <x v="2"/>
  </r>
  <r>
    <s v="AMER"/>
    <s v="NAMER"/>
    <s v="UnitedHealth Group"/>
    <n v="1092"/>
    <s v="Healthcare"/>
    <s v="SMB"/>
    <s v="Storage"/>
    <s v="G191ABSD05"/>
    <n v="11.84"/>
    <n v="8"/>
    <n v="0"/>
    <n v="5.6832000000000003"/>
    <x v="44"/>
    <n v="6.1567999999999996"/>
    <n v="1.8470399999999998"/>
    <x v="0"/>
  </r>
  <r>
    <s v="EMEA"/>
    <s v="NOR"/>
    <s v="Pemex"/>
    <n v="1058"/>
    <s v="Energy"/>
    <s v="Enterprise"/>
    <s v="Marketing Suite - Gold"/>
    <s v="2BTZW7R9KC"/>
    <n v="592.74"/>
    <n v="6"/>
    <n v="0"/>
    <n v="160.03980000000001"/>
    <x v="22"/>
    <n v="432.7002"/>
    <n v="129.81005999999999"/>
    <x v="2"/>
  </r>
  <r>
    <s v="EMEA"/>
    <s v="MEA"/>
    <s v="Amazon"/>
    <n v="1004"/>
    <s v="Tech"/>
    <s v="SMB"/>
    <s v="Marketing Suite - Gold"/>
    <s v="AWXZP25KMB"/>
    <n v="111.672"/>
    <n v="9"/>
    <n v="0.2"/>
    <n v="6.9794999999999998"/>
    <x v="32"/>
    <n v="104.6925"/>
    <n v="31.407749999999997"/>
    <x v="2"/>
  </r>
  <r>
    <s v="APJ"/>
    <s v="APAC"/>
    <s v="Mitsubishi"/>
    <n v="1050"/>
    <s v="Manufacturing"/>
    <s v="Enterprise"/>
    <s v="ChatBot Plugin"/>
    <s v="P05C8H26QS"/>
    <n v="8.64"/>
    <n v="3"/>
    <n v="0"/>
    <n v="2.5055999999999998"/>
    <x v="9"/>
    <n v="6.1344000000000003"/>
    <n v="1.84032"/>
    <x v="2"/>
  </r>
  <r>
    <s v="AMER"/>
    <s v="NAMER"/>
    <s v="Allstate"/>
    <n v="1003"/>
    <s v="Finance"/>
    <s v="Strategic"/>
    <s v="FinanceHub"/>
    <s v="IR9S0QHI12"/>
    <n v="232.88"/>
    <n v="5"/>
    <n v="0.2"/>
    <n v="17.466000000000001"/>
    <x v="8"/>
    <n v="215.41399999999999"/>
    <n v="64.624199999999988"/>
    <x v="0"/>
  </r>
  <r>
    <s v="EMEA"/>
    <s v="UKIR"/>
    <s v="Allstate"/>
    <n v="1003"/>
    <s v="Finance"/>
    <s v="Strategic"/>
    <s v="FinanceHub"/>
    <s v="9YJFZUUQD9"/>
    <n v="90.882000000000005"/>
    <n v="1"/>
    <n v="0.1"/>
    <n v="15.147"/>
    <x v="36"/>
    <n v="75.734999999999999"/>
    <n v="22.720499999999998"/>
    <x v="0"/>
  </r>
  <r>
    <s v="APJ"/>
    <s v="ANZ"/>
    <s v="Sony"/>
    <n v="1028"/>
    <s v="Tech"/>
    <s v="Strategic"/>
    <s v="Site Analytics"/>
    <s v="MG0G2R2B56"/>
    <n v="508.76799999999997"/>
    <n v="4"/>
    <n v="0.2"/>
    <n v="38.157600000000002"/>
    <x v="23"/>
    <n v="470.610399999999"/>
    <n v="141.18311999999969"/>
    <x v="3"/>
  </r>
  <r>
    <s v="AMER"/>
    <s v="NAMER"/>
    <s v="China National Petroleum"/>
    <n v="1023"/>
    <s v="Energy"/>
    <s v="Strategic"/>
    <s v="FinanceHub"/>
    <s v="WWN3NWQEMS"/>
    <n v="63.936"/>
    <n v="3"/>
    <n v="0.2"/>
    <n v="6.3936000000000002"/>
    <x v="19"/>
    <n v="57.542400000000001"/>
    <n v="17.262719999999998"/>
    <x v="7"/>
  </r>
  <r>
    <s v="APJ"/>
    <s v="JAPN"/>
    <s v="Mitsubishi"/>
    <n v="1050"/>
    <s v="Manufacturing"/>
    <s v="SMB"/>
    <s v="Site Analytics"/>
    <s v="HEVAE8QMOV"/>
    <n v="19.135999999999999"/>
    <n v="2"/>
    <n v="0.2"/>
    <n v="1.9136"/>
    <x v="35"/>
    <n v="17.2224"/>
    <n v="5.1667199999999998"/>
    <x v="2"/>
  </r>
  <r>
    <s v="EMEA"/>
    <s v="EU-WEST"/>
    <s v="Wells Fargo"/>
    <n v="1099"/>
    <s v="Finance"/>
    <s v="Enterprise"/>
    <s v="ChatBot Plugin"/>
    <s v="QRTAJOVLML"/>
    <n v="13.12"/>
    <n v="5"/>
    <n v="0.2"/>
    <n v="2.1320000000000001"/>
    <x v="26"/>
    <n v="10.988"/>
    <n v="3.2963999999999998"/>
    <x v="2"/>
  </r>
  <r>
    <s v="AMER"/>
    <s v="NAMER"/>
    <s v="PepsiCo"/>
    <n v="1073"/>
    <s v="Consumer Products"/>
    <s v="SMB"/>
    <s v="ContactMatcher"/>
    <s v="1244UFEI40"/>
    <n v="241.56800000000001"/>
    <n v="2"/>
    <n v="0.2"/>
    <n v="-15.098000000000001"/>
    <x v="19"/>
    <n v="256.666"/>
    <n v="76.999799999999993"/>
    <x v="1"/>
  </r>
  <r>
    <s v="AMER"/>
    <s v="NAMER"/>
    <s v="State Farm Insurance Cos."/>
    <n v="1082"/>
    <s v="Finance"/>
    <s v="Strategic"/>
    <s v="FinanceHub"/>
    <s v="DGTUB3G0GQ"/>
    <n v="307.13600000000002"/>
    <n v="4"/>
    <n v="0.2"/>
    <n v="-11.5176"/>
    <x v="11"/>
    <n v="318.65359999999998"/>
    <n v="95.596079999999986"/>
    <x v="8"/>
  </r>
  <r>
    <s v="EMEA"/>
    <s v="EU-WEST"/>
    <s v="Cisco Systems"/>
    <n v="1019"/>
    <s v="Tech"/>
    <s v="SMB"/>
    <s v="SaaS Connector Pack - Gold"/>
    <s v="FZ3FM3TNI5"/>
    <n v="6.12"/>
    <n v="3"/>
    <n v="0"/>
    <n v="2.8763999999999998"/>
    <x v="34"/>
    <n v="3.2435999999999998"/>
    <n v="0.97307999999999995"/>
    <x v="1"/>
  </r>
  <r>
    <s v="EMEA"/>
    <s v="UKIR"/>
    <s v="Home Depot"/>
    <n v="1047"/>
    <s v="Retail"/>
    <s v="SMB"/>
    <s v="OneView"/>
    <s v="C31A4FBS3I"/>
    <n v="45.96"/>
    <n v="2"/>
    <n v="0"/>
    <n v="13.788"/>
    <x v="16"/>
    <n v="32.171999999999997"/>
    <n v="9.6515999999999984"/>
    <x v="1"/>
  </r>
  <r>
    <s v="EMEA"/>
    <s v="EU-WEST"/>
    <s v="Walgreens"/>
    <n v="1095"/>
    <s v="Retail"/>
    <s v="SMB"/>
    <s v="ContactMatcher"/>
    <s v="ODJ7EAKNMB"/>
    <n v="58.05"/>
    <n v="3"/>
    <n v="0"/>
    <n v="26.702999999999999"/>
    <x v="41"/>
    <n v="31.346999999999898"/>
    <n v="9.4040999999999695"/>
    <x v="0"/>
  </r>
  <r>
    <s v="APJ"/>
    <s v="JAPN"/>
    <s v="Oracle"/>
    <n v="1072"/>
    <s v="Tech"/>
    <s v="SMB"/>
    <s v="ContactMatcher"/>
    <s v="SRHHYATDET"/>
    <n v="124.404"/>
    <n v="4"/>
    <n v="0.3"/>
    <n v="-21.3264"/>
    <x v="10"/>
    <n v="145.7304"/>
    <n v="43.719119999999997"/>
    <x v="6"/>
  </r>
  <r>
    <s v="EMEA"/>
    <s v="EU-WEST"/>
    <s v="Kroger"/>
    <n v="1057"/>
    <s v="Retail"/>
    <s v="SMB"/>
    <s v="Support"/>
    <s v="PLQK14HGFW"/>
    <n v="154.9"/>
    <n v="5"/>
    <n v="0"/>
    <n v="69.704999999999998"/>
    <x v="11"/>
    <n v="85.194999999999993"/>
    <n v="25.558499999999999"/>
    <x v="2"/>
  </r>
  <r>
    <s v="APJ"/>
    <s v="JAPN"/>
    <s v="Itochu"/>
    <n v="1032"/>
    <s v="Finance"/>
    <s v="SMB"/>
    <s v="SaaS Connector Pack"/>
    <s v="EV4S3H2M3B"/>
    <n v="16.192"/>
    <n v="2"/>
    <n v="0.6"/>
    <n v="-6.8815999999999997"/>
    <x v="47"/>
    <n v="23.073599999999999"/>
    <n v="6.9220799999999993"/>
    <x v="0"/>
  </r>
  <r>
    <s v="APJ"/>
    <s v="JAPN"/>
    <s v="Morgan Stanley"/>
    <n v="1068"/>
    <s v="Finance"/>
    <s v="SMB"/>
    <s v="Marketing Suite - Gold"/>
    <s v="5OAXSXF91W"/>
    <n v="18.936"/>
    <n v="3"/>
    <n v="0.2"/>
    <n v="-3.7871999999999999"/>
    <x v="35"/>
    <n v="22.723199999999999"/>
    <n v="6.816959999999999"/>
    <x v="2"/>
  </r>
  <r>
    <s v="APJ"/>
    <s v="ANZ"/>
    <s v="HSBC Holdings"/>
    <n v="1070"/>
    <s v="Finance"/>
    <s v="Strategic"/>
    <s v="Support"/>
    <s v="O0VO5SQJMU"/>
    <n v="8.4480000000000004"/>
    <n v="2"/>
    <n v="0.2"/>
    <n v="2.9567999999999999"/>
    <x v="20"/>
    <n v="5.4912000000000001"/>
    <n v="1.6473599999999999"/>
    <x v="0"/>
  </r>
  <r>
    <s v="AMER"/>
    <s v="NAMER"/>
    <s v="Anthem"/>
    <n v="1029"/>
    <s v="Healthcare"/>
    <s v="Enterprise"/>
    <s v="Support"/>
    <s v="7CLJG3E5MA"/>
    <n v="9.9600000000000009"/>
    <n v="2"/>
    <n v="0"/>
    <n v="4.8803999999999998"/>
    <x v="14"/>
    <n v="5.0796000000000001"/>
    <n v="1.5238799999999999"/>
    <x v="2"/>
  </r>
  <r>
    <s v="EMEA"/>
    <s v="EU-EAST"/>
    <s v="BNP Paribas"/>
    <n v="1065"/>
    <s v="Finance"/>
    <s v="SMB"/>
    <s v="OneView"/>
    <s v="U0D6UA3YY6"/>
    <n v="320.64"/>
    <n v="4"/>
    <n v="0"/>
    <n v="89.779200000000003"/>
    <x v="22"/>
    <n v="230.86079999999899"/>
    <n v="69.258239999999688"/>
    <x v="3"/>
  </r>
  <r>
    <s v="EMEA"/>
    <s v="UKIR"/>
    <s v="Safeway"/>
    <n v="1079"/>
    <s v="Retail"/>
    <s v="Strategic"/>
    <s v="ContactMatcher"/>
    <s v="HJNFSQSFPU"/>
    <n v="25.584"/>
    <n v="2"/>
    <n v="0.2"/>
    <n v="8.9543999999999997"/>
    <x v="8"/>
    <n v="16.6296"/>
    <n v="4.98888"/>
    <x v="5"/>
  </r>
  <r>
    <s v="AMER"/>
    <s v="LATAM"/>
    <s v="AmerisourceBergen"/>
    <n v="1007"/>
    <s v="Healthcare"/>
    <s v="SMB"/>
    <s v="ContactMatcher"/>
    <s v="KIMC335BR1"/>
    <n v="18.527999999999999"/>
    <n v="4"/>
    <n v="0.7"/>
    <n v="-12.352"/>
    <x v="42"/>
    <n v="30.88"/>
    <n v="9.2639999999999993"/>
    <x v="0"/>
  </r>
  <r>
    <s v="AMER"/>
    <s v="NAMER"/>
    <s v="Allstate"/>
    <n v="1003"/>
    <s v="Finance"/>
    <s v="SMB"/>
    <s v="Data Smasher"/>
    <s v="7PU835KAQL"/>
    <n v="17.899999999999999"/>
    <n v="2"/>
    <n v="0"/>
    <n v="3.4009999999999998"/>
    <x v="2"/>
    <n v="14.498999999999899"/>
    <n v="4.3496999999999693"/>
    <x v="0"/>
  </r>
  <r>
    <s v="AMER"/>
    <s v="LATAM"/>
    <s v="Humana"/>
    <n v="1049"/>
    <s v="Healthcare"/>
    <s v="SMB"/>
    <s v="Marketing Suite - Gold"/>
    <s v="AMXBHZ2MOA"/>
    <n v="272.73599999999999"/>
    <n v="3"/>
    <n v="0.2"/>
    <n v="-64.774799999999999"/>
    <x v="38"/>
    <n v="337.51080000000002"/>
    <n v="101.25324000000001"/>
    <x v="5"/>
  </r>
  <r>
    <s v="EMEA"/>
    <s v="MEA"/>
    <s v="Kroger"/>
    <n v="1057"/>
    <s v="Retail"/>
    <s v="Enterprise"/>
    <s v="Support"/>
    <s v="ZUYYYWJUXI"/>
    <n v="166.44"/>
    <n v="3"/>
    <n v="0"/>
    <n v="79.891199999999998"/>
    <x v="7"/>
    <n v="86.5488"/>
    <n v="25.964639999999999"/>
    <x v="2"/>
  </r>
  <r>
    <s v="AMER"/>
    <s v="NAMER"/>
    <s v="Oracle"/>
    <n v="1072"/>
    <s v="Tech"/>
    <s v="SMB"/>
    <s v="Support"/>
    <s v="O7119IYW4Z"/>
    <n v="13.38"/>
    <n v="2"/>
    <n v="0"/>
    <n v="6.1547999999999998"/>
    <x v="35"/>
    <n v="7.2252000000000001"/>
    <n v="2.1675599999999999"/>
    <x v="6"/>
  </r>
  <r>
    <s v="EMEA"/>
    <s v="NOR"/>
    <s v="Marathon Petroleum"/>
    <n v="1061"/>
    <s v="Energy"/>
    <s v="SMB"/>
    <s v="Data Smasher"/>
    <s v="48VGBX9YOE"/>
    <n v="24"/>
    <n v="2"/>
    <n v="0.2"/>
    <n v="-2.7"/>
    <x v="10"/>
    <n v="26.7"/>
    <n v="8.01"/>
    <x v="1"/>
  </r>
  <r>
    <s v="AMER"/>
    <s v="LATAM"/>
    <s v="Siemens"/>
    <n v="1043"/>
    <s v="Manufacturing"/>
    <s v="Strategic"/>
    <s v="SaaS Connector Pack - Gold"/>
    <s v="KCAK5EVDZI"/>
    <n v="24.448"/>
    <n v="4"/>
    <n v="0.2"/>
    <n v="8.8623999999999992"/>
    <x v="15"/>
    <n v="15.585599999999999"/>
    <n v="4.6756799999999998"/>
    <x v="2"/>
  </r>
  <r>
    <s v="AMER"/>
    <s v="NAMER"/>
    <s v="Volkswagen"/>
    <n v="1046"/>
    <s v="Manufacturing"/>
    <s v="Enterprise"/>
    <s v="FinanceHub"/>
    <s v="9SP3X54P3R"/>
    <n v="6.16"/>
    <n v="2"/>
    <n v="0"/>
    <n v="2.9567999999999999"/>
    <x v="32"/>
    <n v="3.2031999999999998"/>
    <n v="0.96095999999999993"/>
    <x v="0"/>
  </r>
  <r>
    <s v="EMEA"/>
    <s v="EU-WEST"/>
    <s v="Procter &amp; Gamble"/>
    <n v="1077"/>
    <s v="Consumer Products"/>
    <s v="Strategic"/>
    <s v="Support"/>
    <s v="856EPF99ZK"/>
    <n v="31.103999999999999"/>
    <n v="6"/>
    <n v="0.2"/>
    <n v="11.2752"/>
    <x v="15"/>
    <n v="19.828800000000001"/>
    <n v="5.9486400000000001"/>
    <x v="1"/>
  </r>
  <r>
    <s v="EMEA"/>
    <s v="NOR"/>
    <s v="Sony"/>
    <n v="1028"/>
    <s v="Tech"/>
    <s v="SMB"/>
    <s v="FinanceHub"/>
    <s v="O2HFASS95V"/>
    <n v="5.04"/>
    <n v="2"/>
    <n v="0.2"/>
    <n v="1.764"/>
    <x v="29"/>
    <n v="3.2759999999999998"/>
    <n v="0.9827999999999999"/>
    <x v="3"/>
  </r>
  <r>
    <s v="APJ"/>
    <s v="ANZ"/>
    <s v="Glencore"/>
    <n v="1083"/>
    <s v="Misc"/>
    <s v="Enterprise"/>
    <s v="SaaS Connector Pack"/>
    <s v="91S3IXRXX3"/>
    <n v="242.17599999999999"/>
    <n v="4"/>
    <n v="0.6"/>
    <n v="-302.72000000000003"/>
    <x v="0"/>
    <n v="544.89599999999996"/>
    <n v="163.46879999999999"/>
    <x v="1"/>
  </r>
  <r>
    <s v="EMEA"/>
    <s v="EU-WEST"/>
    <s v="Daimler"/>
    <n v="1052"/>
    <s v="Transportation"/>
    <s v="Strategic"/>
    <s v="ContactMatcher"/>
    <s v="ANNCZSP48C"/>
    <n v="337.17599999999999"/>
    <n v="2"/>
    <n v="0.4"/>
    <n v="-118.0116"/>
    <x v="1"/>
    <n v="455.18759999999997"/>
    <n v="136.55627999999999"/>
    <x v="3"/>
  </r>
  <r>
    <s v="EMEA"/>
    <s v="EU-EAST"/>
    <s v="Walmart"/>
    <n v="1096"/>
    <s v="Retail"/>
    <s v="SMB"/>
    <s v="ChatBot Plugin"/>
    <s v="9S6FI3R3UI"/>
    <n v="13.343999999999999"/>
    <n v="6"/>
    <n v="0.2"/>
    <n v="1.0007999999999999"/>
    <x v="22"/>
    <n v="12.3432"/>
    <n v="3.7029599999999996"/>
    <x v="1"/>
  </r>
  <r>
    <s v="AMER"/>
    <s v="NAMER"/>
    <s v="UnitedHealth Group"/>
    <n v="1092"/>
    <s v="Healthcare"/>
    <s v="SMB"/>
    <s v="Support"/>
    <s v="P4QVZQ02I3"/>
    <n v="32.4"/>
    <n v="5"/>
    <n v="0"/>
    <n v="15.552"/>
    <x v="28"/>
    <n v="16.847999999999999"/>
    <n v="5.0543999999999993"/>
    <x v="0"/>
  </r>
  <r>
    <s v="EMEA"/>
    <s v="MEA"/>
    <s v="Tyson Foods"/>
    <n v="1088"/>
    <s v="Consumer Products"/>
    <s v="SMB"/>
    <s v="ChatBot Plugin"/>
    <s v="ESR8B6VC44"/>
    <n v="19.89"/>
    <n v="9"/>
    <n v="0"/>
    <n v="5.3703000000000003"/>
    <x v="5"/>
    <n v="14.5197"/>
    <n v="4.3559099999999997"/>
    <x v="1"/>
  </r>
  <r>
    <s v="EMEA"/>
    <s v="UKIR"/>
    <s v="Itochu"/>
    <n v="1032"/>
    <s v="Finance"/>
    <s v="Enterprise"/>
    <s v="ContactMatcher"/>
    <s v="BKB3OJFS6P"/>
    <n v="13.92"/>
    <n v="3"/>
    <n v="0.2"/>
    <n v="4.3499999999999996"/>
    <x v="10"/>
    <n v="9.57"/>
    <n v="2.871"/>
    <x v="0"/>
  </r>
  <r>
    <s v="EMEA"/>
    <s v="EU-WEST"/>
    <s v="Philip Morris International"/>
    <n v="1075"/>
    <s v="Consumer Products"/>
    <s v="Enterprise"/>
    <s v="ContactMatcher"/>
    <s v="WCVZU5EH6O"/>
    <n v="82.4"/>
    <n v="5"/>
    <n v="0"/>
    <n v="40.375999999999998"/>
    <x v="27"/>
    <n v="42.024000000000001"/>
    <n v="12.607200000000001"/>
    <x v="1"/>
  </r>
  <r>
    <s v="EMEA"/>
    <s v="MEA"/>
    <s v="Sprint Nextel"/>
    <n v="1081"/>
    <s v="Communications"/>
    <s v="SMB"/>
    <s v="OneView"/>
    <s v="N2VB9E4US2"/>
    <n v="272.048"/>
    <n v="7"/>
    <n v="0.2"/>
    <n v="30.605399999999999"/>
    <x v="43"/>
    <n v="241.4426"/>
    <n v="72.432779999999994"/>
    <x v="1"/>
  </r>
  <r>
    <s v="APJ"/>
    <s v="JAPN"/>
    <s v="Prudential Financial"/>
    <n v="1078"/>
    <s v="Finance"/>
    <s v="SMB"/>
    <s v="Support"/>
    <s v="R7QSZ8GQWS"/>
    <n v="76.64"/>
    <n v="2"/>
    <n v="0.2"/>
    <n v="26.824000000000002"/>
    <x v="6"/>
    <n v="49.816000000000003"/>
    <n v="14.944800000000001"/>
    <x v="2"/>
  </r>
  <r>
    <s v="APJ"/>
    <s v="JAPN"/>
    <s v="Prudential Financial"/>
    <n v="1078"/>
    <s v="Finance"/>
    <s v="Enterprise"/>
    <s v="SaaS Connector Pack - Gold"/>
    <s v="MYAKE1K3S5"/>
    <n v="4.4640000000000004"/>
    <n v="1"/>
    <n v="0.2"/>
    <n v="1.6739999999999999"/>
    <x v="2"/>
    <n v="2.79"/>
    <n v="0.83699999999999997"/>
    <x v="2"/>
  </r>
  <r>
    <s v="AMER"/>
    <s v="NAMER"/>
    <s v="Chevron"/>
    <n v="1017"/>
    <s v="Energy"/>
    <s v="Strategic"/>
    <s v="OneView"/>
    <s v="DDX0JXHX54"/>
    <n v="715.64"/>
    <n v="2"/>
    <n v="0"/>
    <n v="178.91"/>
    <x v="16"/>
    <n v="536.73"/>
    <n v="161.01900000000001"/>
    <x v="0"/>
  </r>
  <r>
    <s v="AMER"/>
    <s v="NAMER"/>
    <s v="Goldman Sachs Group"/>
    <n v="1042"/>
    <s v="Finance"/>
    <s v="SMB"/>
    <s v="ContactMatcher"/>
    <s v="XIO2RF43UH"/>
    <n v="268.70400000000001"/>
    <n v="3"/>
    <n v="0.2"/>
    <n v="6.7176"/>
    <x v="5"/>
    <n v="261.9864"/>
    <n v="78.595919999999992"/>
    <x v="2"/>
  </r>
  <r>
    <s v="APJ"/>
    <s v="ANZ"/>
    <s v="CVS Health"/>
    <n v="1026"/>
    <s v="Retail"/>
    <s v="SMB"/>
    <s v="SaaS Connector Pack"/>
    <s v="DEVVFM01XB"/>
    <n v="30.344000000000001"/>
    <n v="2"/>
    <n v="0.6"/>
    <n v="-31.8612"/>
    <x v="25"/>
    <n v="62.205199999999998"/>
    <n v="18.661559999999998"/>
    <x v="2"/>
  </r>
  <r>
    <s v="AMER"/>
    <s v="LATAM"/>
    <s v="AmerisourceBergen"/>
    <n v="1007"/>
    <s v="Healthcare"/>
    <s v="SMB"/>
    <s v="Marketing Suite - Gold"/>
    <s v="YNTGK1V5VP"/>
    <n v="25.696000000000002"/>
    <n v="2"/>
    <n v="0.2"/>
    <n v="1.9272"/>
    <x v="43"/>
    <n v="23.768799999999999"/>
    <n v="7.1306399999999996"/>
    <x v="0"/>
  </r>
  <r>
    <s v="EMEA"/>
    <s v="UKIR"/>
    <s v="United Parcel Service"/>
    <n v="1090"/>
    <s v="Transportation"/>
    <s v="Enterprise"/>
    <s v="Big Ol Database"/>
    <s v="45C1LJ0RZU"/>
    <n v="3404.5"/>
    <n v="5"/>
    <n v="0"/>
    <n v="1668.2049999999999"/>
    <x v="27"/>
    <n v="1736.2950000000001"/>
    <n v="520.88850000000002"/>
    <x v="0"/>
  </r>
  <r>
    <s v="EMEA"/>
    <s v="EU-WEST"/>
    <s v="CVS Health"/>
    <n v="1026"/>
    <s v="Retail"/>
    <s v="Enterprise"/>
    <s v="FinanceHub"/>
    <s v="X828BKY0HD"/>
    <n v="344.37200000000001"/>
    <n v="4"/>
    <n v="0.3"/>
    <n v="-93.472399999999993"/>
    <x v="6"/>
    <n v="437.84440000000001"/>
    <n v="131.35332"/>
    <x v="2"/>
  </r>
  <r>
    <s v="APJ"/>
    <s v="JAPN"/>
    <s v="Huawei"/>
    <n v="1086"/>
    <s v="Tech"/>
    <s v="Enterprise"/>
    <s v="ChatBot Plugin"/>
    <s v="EJMG5I030I"/>
    <n v="30.384"/>
    <n v="1"/>
    <n v="0.2"/>
    <n v="3.798"/>
    <x v="15"/>
    <n v="26.585999999999999"/>
    <n v="7.9757999999999996"/>
    <x v="2"/>
  </r>
  <r>
    <s v="AMER"/>
    <s v="NAMER"/>
    <s v="Sysco"/>
    <n v="1084"/>
    <s v="Consumer Products"/>
    <s v="Enterprise"/>
    <s v="ContactMatcher"/>
    <s v="X60LI66ZWA"/>
    <n v="22.847999999999999"/>
    <n v="2"/>
    <n v="0.2"/>
    <n v="7.4256000000000002"/>
    <x v="38"/>
    <n v="15.4224"/>
    <n v="4.6267199999999997"/>
    <x v="0"/>
  </r>
  <r>
    <s v="EMEA"/>
    <s v="MEA"/>
    <s v="Lukoil"/>
    <n v="1044"/>
    <s v="Energy"/>
    <s v="Enterprise"/>
    <s v="Marketing Suite - Gold"/>
    <s v="EDM1AZW0RE"/>
    <n v="38.619999999999997"/>
    <n v="2"/>
    <n v="0"/>
    <n v="10.813599999999999"/>
    <x v="15"/>
    <n v="27.806399999999901"/>
    <n v="8.3419199999999698"/>
    <x v="0"/>
  </r>
  <r>
    <s v="APJ"/>
    <s v="APAC"/>
    <s v="Tyson Foods"/>
    <n v="1088"/>
    <s v="Consumer Products"/>
    <s v="SMB"/>
    <s v="ContactMatcher"/>
    <s v="DPT3FT3KHB"/>
    <n v="174.3"/>
    <n v="3"/>
    <n v="0"/>
    <n v="81.921000000000006"/>
    <x v="42"/>
    <n v="92.379000000000005"/>
    <n v="27.713699999999999"/>
    <x v="1"/>
  </r>
  <r>
    <s v="EMEA"/>
    <s v="EU-WEST"/>
    <s v="Mitsubishi"/>
    <n v="1050"/>
    <s v="Manufacturing"/>
    <s v="Enterprise"/>
    <s v="Site Analytics"/>
    <s v="3H4K88Z6H5"/>
    <n v="383.96"/>
    <n v="5"/>
    <n v="0.2"/>
    <n v="38.396000000000001"/>
    <x v="15"/>
    <n v="345.563999999999"/>
    <n v="103.66919999999969"/>
    <x v="2"/>
  </r>
  <r>
    <s v="EMEA"/>
    <s v="EU-WEST"/>
    <s v="J.P. Morgan Chase &amp; Co."/>
    <n v="1054"/>
    <s v="Finance"/>
    <s v="SMB"/>
    <s v="ContactMatcher"/>
    <s v="7QADYNCY5W"/>
    <n v="22.32"/>
    <n v="4"/>
    <n v="0"/>
    <n v="10.7136"/>
    <x v="28"/>
    <n v="11.606400000000001"/>
    <n v="3.4819200000000001"/>
    <x v="5"/>
  </r>
  <r>
    <s v="EMEA"/>
    <s v="UKIR"/>
    <s v="ConocoPhillips"/>
    <n v="1024"/>
    <s v="Energy"/>
    <s v="Strategic"/>
    <s v="Data Smasher"/>
    <s v="ZBEDM4X6W2"/>
    <n v="2.97"/>
    <n v="3"/>
    <n v="0"/>
    <n v="1.3365"/>
    <x v="23"/>
    <n v="1.6335"/>
    <n v="0.49004999999999999"/>
    <x v="2"/>
  </r>
  <r>
    <s v="APJ"/>
    <s v="JAPN"/>
    <s v="Carrefour"/>
    <n v="1048"/>
    <s v="Retail"/>
    <s v="Enterprise"/>
    <s v="ContactMatcher"/>
    <s v="NW3R05RZEA"/>
    <n v="298.11599999999999"/>
    <n v="6"/>
    <n v="0.3"/>
    <n v="-4.2587999999999999"/>
    <x v="10"/>
    <n v="302.37479999999999"/>
    <n v="90.712440000000001"/>
    <x v="0"/>
  </r>
  <r>
    <s v="EMEA"/>
    <s v="UKIR"/>
    <s v="Procter &amp; Gamble"/>
    <n v="1077"/>
    <s v="Consumer Products"/>
    <s v="Strategic"/>
    <s v="ChatBot Plugin"/>
    <s v="0OYOJDJ9C3"/>
    <n v="59.52"/>
    <n v="3"/>
    <n v="0"/>
    <n v="17.856000000000002"/>
    <x v="17"/>
    <n v="41.664000000000001"/>
    <n v="12.4992"/>
    <x v="1"/>
  </r>
  <r>
    <s v="EMEA"/>
    <s v="EU-WEST"/>
    <s v="AmerisourceBergen"/>
    <n v="1007"/>
    <s v="Healthcare"/>
    <s v="Strategic"/>
    <s v="FinanceHub"/>
    <s v="VWMJ8B21DG"/>
    <n v="230.28"/>
    <n v="3"/>
    <n v="0.2"/>
    <n v="23.027999999999999"/>
    <x v="16"/>
    <n v="207.25200000000001"/>
    <n v="62.175600000000003"/>
    <x v="0"/>
  </r>
  <r>
    <s v="AMER"/>
    <s v="NAMER"/>
    <s v="Abbott Laboratories"/>
    <n v="1001"/>
    <s v="Healthcare"/>
    <s v="Strategic"/>
    <s v="SaaS Connector Pack - Gold"/>
    <s v="8G7GUGXM74"/>
    <n v="23.36"/>
    <n v="2"/>
    <n v="0"/>
    <n v="11.68"/>
    <x v="43"/>
    <n v="11.68"/>
    <n v="3.504"/>
    <x v="3"/>
  </r>
  <r>
    <s v="AMER"/>
    <s v="NAMER"/>
    <s v="Wells Fargo"/>
    <n v="1099"/>
    <s v="Finance"/>
    <s v="Strategic"/>
    <s v="FinanceHub"/>
    <s v="RU83SQ5JJG"/>
    <n v="81.424000000000007"/>
    <n v="2"/>
    <n v="0.2"/>
    <n v="-9.1601999999999997"/>
    <x v="5"/>
    <n v="90.584199999999996"/>
    <n v="27.175259999999998"/>
    <x v="2"/>
  </r>
  <r>
    <s v="APJ"/>
    <s v="JAPN"/>
    <s v="General Electric"/>
    <n v="1040"/>
    <s v="Finance"/>
    <s v="SMB"/>
    <s v="ContactMatcher"/>
    <s v="91H378VKL2"/>
    <n v="39.582000000000001"/>
    <n v="9"/>
    <n v="0.8"/>
    <n v="-59.372999999999998"/>
    <x v="22"/>
    <n v="98.954999999999998"/>
    <n v="29.686499999999999"/>
    <x v="0"/>
  </r>
  <r>
    <s v="APJ"/>
    <s v="JAPN"/>
    <s v="Apple"/>
    <n v="1008"/>
    <s v="Tech"/>
    <s v="SMB"/>
    <s v="Storage"/>
    <s v="6VOG0TZLB5"/>
    <n v="18.84"/>
    <n v="5"/>
    <n v="0.2"/>
    <n v="-3.5325000000000002"/>
    <x v="34"/>
    <n v="22.372499999999999"/>
    <n v="6.7117499999999994"/>
    <x v="2"/>
  </r>
  <r>
    <s v="EMEA"/>
    <s v="UKIR"/>
    <s v="Valero Energy"/>
    <n v="1093"/>
    <s v="Energy"/>
    <s v="SMB"/>
    <s v="ContactMatcher"/>
    <s v="L29XL69H7G"/>
    <n v="5.984"/>
    <n v="2"/>
    <n v="0.2"/>
    <n v="2.2440000000000002"/>
    <x v="6"/>
    <n v="3.73999999999999"/>
    <n v="1.121999999999997"/>
    <x v="1"/>
  </r>
  <r>
    <s v="APJ"/>
    <s v="APAC"/>
    <s v="ConocoPhillips"/>
    <n v="1024"/>
    <s v="Energy"/>
    <s v="Strategic"/>
    <s v="Marketing Suite - Gold"/>
    <s v="25X2DKWUML"/>
    <n v="66.959999999999994"/>
    <n v="4"/>
    <n v="0"/>
    <n v="2.6783999999999999"/>
    <x v="41"/>
    <n v="64.281599999999997"/>
    <n v="19.284479999999999"/>
    <x v="2"/>
  </r>
  <r>
    <s v="AMER"/>
    <s v="NAMER"/>
    <s v="Gazprom"/>
    <n v="1027"/>
    <s v="Energy"/>
    <s v="Strategic"/>
    <s v="FinanceHub"/>
    <s v="7S7P0EM915"/>
    <n v="435.16800000000001"/>
    <n v="4"/>
    <n v="0.2"/>
    <n v="-59.835599999999999"/>
    <x v="13"/>
    <n v="495.00360000000001"/>
    <n v="148.50108"/>
    <x v="7"/>
  </r>
  <r>
    <s v="EMEA"/>
    <s v="EU-WEST"/>
    <s v="Daimler"/>
    <n v="1052"/>
    <s v="Transportation"/>
    <s v="Strategic"/>
    <s v="Marketing Suite - Gold"/>
    <s v="S81L9SNEHF"/>
    <n v="81.36"/>
    <n v="5"/>
    <n v="0.2"/>
    <n v="-19.323"/>
    <x v="23"/>
    <n v="100.682999999999"/>
    <n v="30.204899999999697"/>
    <x v="3"/>
  </r>
  <r>
    <s v="AMER"/>
    <s v="NAMER"/>
    <s v="Mitsubishi"/>
    <n v="1050"/>
    <s v="Manufacturing"/>
    <s v="Strategic"/>
    <s v="Support"/>
    <s v="2E18PW5GLZ"/>
    <n v="33.36"/>
    <n v="4"/>
    <n v="0"/>
    <n v="16.68"/>
    <x v="29"/>
    <n v="16.68"/>
    <n v="5.0039999999999996"/>
    <x v="2"/>
  </r>
  <r>
    <s v="EMEA"/>
    <s v="EU-EAST"/>
    <s v="Wells Fargo"/>
    <n v="1099"/>
    <s v="Finance"/>
    <s v="Strategic"/>
    <s v="Marketing Suite"/>
    <s v="L2JQ34QKNV"/>
    <n v="90.882000000000005"/>
    <n v="3"/>
    <n v="0.7"/>
    <n v="-190.85220000000001"/>
    <x v="32"/>
    <n v="281.73419999999999"/>
    <n v="84.520259999999993"/>
    <x v="2"/>
  </r>
  <r>
    <s v="EMEA"/>
    <s v="EU-WEST"/>
    <s v="AT&amp;T"/>
    <n v="1010"/>
    <s v="Communications"/>
    <s v="Strategic"/>
    <s v="Site Analytics"/>
    <s v="EEM2XX7C5R"/>
    <n v="519.79200000000003"/>
    <n v="4"/>
    <n v="0.4"/>
    <n v="-112.6216"/>
    <x v="37"/>
    <n v="632.41359999999997"/>
    <n v="189.72407999999999"/>
    <x v="1"/>
  </r>
  <r>
    <s v="EMEA"/>
    <s v="EU-EAST"/>
    <s v="Intel"/>
    <n v="1051"/>
    <s v="Tech"/>
    <s v="SMB"/>
    <s v="Site Analytics"/>
    <s v="B80SF5WOG7"/>
    <n v="659.97"/>
    <n v="3"/>
    <n v="0"/>
    <n v="197.99100000000001"/>
    <x v="8"/>
    <n v="461.97899999999998"/>
    <n v="138.59369999999998"/>
    <x v="1"/>
  </r>
  <r>
    <s v="AMER"/>
    <s v="NAMER"/>
    <s v="Apple"/>
    <n v="1008"/>
    <s v="Tech"/>
    <s v="Enterprise"/>
    <s v="ContactMatcher"/>
    <s v="5WKIUAQLZ1"/>
    <n v="5.1040000000000001"/>
    <n v="1"/>
    <n v="0.2"/>
    <n v="1.6588000000000001"/>
    <x v="37"/>
    <n v="3.4451999999999998"/>
    <n v="1.0335599999999998"/>
    <x v="2"/>
  </r>
  <r>
    <s v="APJ"/>
    <s v="JAPN"/>
    <s v="Siemens"/>
    <n v="1043"/>
    <s v="Manufacturing"/>
    <s v="SMB"/>
    <s v="Support"/>
    <s v="730VUNTJF5"/>
    <n v="16.448"/>
    <n v="2"/>
    <n v="0.2"/>
    <n v="5.5511999999999997"/>
    <x v="46"/>
    <n v="10.896800000000001"/>
    <n v="3.2690399999999999"/>
    <x v="2"/>
  </r>
  <r>
    <s v="AMER"/>
    <s v="LATAM"/>
    <s v="Costco Wholesale"/>
    <n v="1025"/>
    <s v="Retail"/>
    <s v="SMB"/>
    <s v="OneView"/>
    <s v="AKAZVE9KWK"/>
    <n v="81.92"/>
    <n v="4"/>
    <n v="0"/>
    <n v="22.118400000000001"/>
    <x v="30"/>
    <n v="59.801600000000001"/>
    <n v="17.940480000000001"/>
    <x v="3"/>
  </r>
  <r>
    <s v="APJ"/>
    <s v="ANZ"/>
    <s v="Allianz"/>
    <n v="1080"/>
    <s v="Finance"/>
    <s v="Strategic"/>
    <s v="Storage"/>
    <s v="ZQSNPFOQZO"/>
    <n v="15.12"/>
    <n v="5"/>
    <n v="0.2"/>
    <n v="4.9139999999999997"/>
    <x v="44"/>
    <n v="10.206"/>
    <n v="3.0617999999999999"/>
    <x v="1"/>
  </r>
  <r>
    <s v="AMER"/>
    <s v="NAMER"/>
    <s v="Verizon Communications"/>
    <n v="1094"/>
    <s v="Communications"/>
    <s v="SMB"/>
    <s v="ContactMatcher"/>
    <s v="IFFL8UL17T"/>
    <n v="8.32"/>
    <n v="5"/>
    <n v="0.2"/>
    <n v="2.8079999999999998"/>
    <x v="25"/>
    <n v="5.5119999999999996"/>
    <n v="1.6535999999999997"/>
    <x v="0"/>
  </r>
  <r>
    <s v="EMEA"/>
    <s v="UKIR"/>
    <s v="Pemex"/>
    <n v="1058"/>
    <s v="Energy"/>
    <s v="SMB"/>
    <s v="Site Analytics"/>
    <s v="NI84YWX0QC"/>
    <n v="89.95"/>
    <n v="5"/>
    <n v="0"/>
    <n v="43.176000000000002"/>
    <x v="16"/>
    <n v="46.774000000000001"/>
    <n v="14.0322"/>
    <x v="2"/>
  </r>
  <r>
    <s v="EMEA"/>
    <s v="EU"/>
    <s v="Glencore"/>
    <n v="1083"/>
    <s v="Misc"/>
    <s v="Enterprise"/>
    <s v="FinanceHub"/>
    <s v="KKOEGH3MAL"/>
    <n v="25.2"/>
    <n v="4"/>
    <n v="0"/>
    <n v="11.592000000000001"/>
    <x v="28"/>
    <n v="13.607999999999899"/>
    <n v="4.0823999999999696"/>
    <x v="1"/>
  </r>
  <r>
    <s v="EMEA"/>
    <s v="EU-WEST"/>
    <s v="Allianz"/>
    <n v="1080"/>
    <s v="Finance"/>
    <s v="SMB"/>
    <s v="ContactMatcher"/>
    <s v="IRTYNIAXR1"/>
    <n v="39.936"/>
    <n v="4"/>
    <n v="0.7"/>
    <n v="-26.623999999999999"/>
    <x v="1"/>
    <n v="66.56"/>
    <n v="19.968"/>
    <x v="1"/>
  </r>
  <r>
    <s v="EMEA"/>
    <s v="EU-EAST"/>
    <s v="HSBC Holdings"/>
    <n v="1070"/>
    <s v="Finance"/>
    <s v="SMB"/>
    <s v="ContactMatcher"/>
    <s v="W6XSNVSG3L"/>
    <n v="4.8959999999999999"/>
    <n v="3"/>
    <n v="0.7"/>
    <n v="-3.4272"/>
    <x v="6"/>
    <n v="8.3231999999999999"/>
    <n v="2.4969600000000001"/>
    <x v="0"/>
  </r>
  <r>
    <s v="AMER"/>
    <s v="NAMER"/>
    <s v="UnitedHealth Group"/>
    <n v="1092"/>
    <s v="Healthcare"/>
    <s v="Enterprise"/>
    <s v="Data Smasher"/>
    <s v="ABOY73OZE2"/>
    <n v="199.75"/>
    <n v="5"/>
    <n v="0"/>
    <n v="87.89"/>
    <x v="23"/>
    <n v="111.86"/>
    <n v="33.558"/>
    <x v="0"/>
  </r>
  <r>
    <s v="AMER"/>
    <s v="NAMER"/>
    <s v="Lowes"/>
    <n v="1060"/>
    <s v="Retail"/>
    <s v="Strategic"/>
    <s v="SaaS Connector Pack"/>
    <s v="PWMCT4KYZQ"/>
    <n v="12.18"/>
    <n v="7"/>
    <n v="0"/>
    <n v="3.8976000000000002"/>
    <x v="8"/>
    <n v="8.2823999999999902"/>
    <n v="2.4847199999999972"/>
    <x v="2"/>
  </r>
  <r>
    <s v="EMEA"/>
    <s v="EU-WEST"/>
    <s v="Cigna"/>
    <n v="1038"/>
    <s v="Healthcare"/>
    <s v="SMB"/>
    <s v="Site Analytics"/>
    <s v="HDT64D0I61"/>
    <n v="263.95999999999998"/>
    <n v="4"/>
    <n v="0"/>
    <n v="76.548400000000001"/>
    <x v="6"/>
    <n v="187.411599999999"/>
    <n v="56.223479999999697"/>
    <x v="3"/>
  </r>
  <r>
    <s v="AMER"/>
    <s v="NAMER"/>
    <s v="Fannie Mae"/>
    <n v="1035"/>
    <s v="Finance"/>
    <s v="SMB"/>
    <s v="Data Smasher"/>
    <s v="9Z7QR9O3JF"/>
    <n v="299.94"/>
    <n v="6"/>
    <n v="0"/>
    <n v="128.9742"/>
    <x v="14"/>
    <n v="170.9658"/>
    <n v="51.289740000000002"/>
    <x v="3"/>
  </r>
  <r>
    <s v="APJ"/>
    <s v="APAC"/>
    <s v="United Parcel Service"/>
    <n v="1090"/>
    <s v="Transportation"/>
    <s v="SMB"/>
    <s v="Site Analytics"/>
    <s v="L20T8540A1"/>
    <n v="271.89999999999998"/>
    <n v="2"/>
    <n v="0"/>
    <n v="78.850999999999999"/>
    <x v="20"/>
    <n v="193.04899999999901"/>
    <n v="57.914699999999698"/>
    <x v="0"/>
  </r>
  <r>
    <s v="AMER"/>
    <s v="NAMER"/>
    <s v="PepsiCo"/>
    <n v="1073"/>
    <s v="Consumer Products"/>
    <s v="SMB"/>
    <s v="Storage"/>
    <s v="IIHOI4PZPI"/>
    <n v="93.36"/>
    <n v="12"/>
    <n v="0"/>
    <n v="0.93359999999999999"/>
    <x v="32"/>
    <n v="92.426400000000001"/>
    <n v="27.727920000000001"/>
    <x v="1"/>
  </r>
  <r>
    <s v="APJ"/>
    <s v="APAC"/>
    <s v="United Parcel Service"/>
    <n v="1090"/>
    <s v="Transportation"/>
    <s v="SMB"/>
    <s v="Marketing Suite - Gold"/>
    <s v="YSK9JD4G84"/>
    <n v="541.24"/>
    <n v="4"/>
    <n v="0"/>
    <n v="5.4123999999999999"/>
    <x v="6"/>
    <n v="535.82759999999996"/>
    <n v="160.74827999999999"/>
    <x v="0"/>
  </r>
  <r>
    <s v="EMEA"/>
    <s v="EU-WEST"/>
    <s v="Samsung Electronics"/>
    <n v="1015"/>
    <s v="Tech"/>
    <s v="Strategic"/>
    <s v="Support"/>
    <s v="2N1931BXM1"/>
    <n v="126.624"/>
    <n v="6"/>
    <n v="0.2"/>
    <n v="41.152799999999999"/>
    <x v="34"/>
    <n v="85.471199999999996"/>
    <n v="25.641359999999999"/>
    <x v="1"/>
  </r>
  <r>
    <s v="EMEA"/>
    <s v="EU-EAST"/>
    <s v="Bosch"/>
    <n v="1076"/>
    <s v="Tech"/>
    <s v="SMB"/>
    <s v="Site Analytics"/>
    <s v="PT2X7ZSBDS"/>
    <n v="125.944"/>
    <n v="7"/>
    <n v="0.2"/>
    <n v="15.743"/>
    <x v="40"/>
    <n v="110.20099999999999"/>
    <n v="33.060299999999998"/>
    <x v="2"/>
  </r>
  <r>
    <s v="EMEA"/>
    <s v="UKIR"/>
    <s v="Cisco Systems"/>
    <n v="1019"/>
    <s v="Tech"/>
    <s v="SMB"/>
    <s v="ContactMatcher"/>
    <s v="X7L18M8WLT"/>
    <n v="663.92"/>
    <n v="5"/>
    <n v="0.2"/>
    <n v="207.47499999999999"/>
    <x v="24"/>
    <n v="456.44499999999903"/>
    <n v="136.9334999999997"/>
    <x v="1"/>
  </r>
  <r>
    <s v="AMER"/>
    <s v="LATAM"/>
    <s v="Samsung Electronics"/>
    <n v="1015"/>
    <s v="Tech"/>
    <s v="Enterprise"/>
    <s v="SaaS Connector Pack"/>
    <s v="DAUH5NR5KX"/>
    <n v="60.671999999999997"/>
    <n v="6"/>
    <n v="0.2"/>
    <n v="12.892799999999999"/>
    <x v="30"/>
    <n v="47.779199999999904"/>
    <n v="14.333759999999971"/>
    <x v="1"/>
  </r>
  <r>
    <s v="AMER"/>
    <s v="NAMER"/>
    <s v="Enel"/>
    <n v="1013"/>
    <s v="Energy"/>
    <s v="Strategic"/>
    <s v="Site Analytics"/>
    <s v="KBK9JMD21W"/>
    <n v="52.792000000000002"/>
    <n v="1"/>
    <n v="0.2"/>
    <n v="4.6193"/>
    <x v="13"/>
    <n v="48.172699999999999"/>
    <n v="14.451809999999998"/>
    <x v="0"/>
  </r>
  <r>
    <s v="EMEA"/>
    <s v="EU-WEST"/>
    <s v="Daimler"/>
    <n v="1052"/>
    <s v="Transportation"/>
    <s v="SMB"/>
    <s v="OneView"/>
    <s v="6GLTNWXSH6"/>
    <n v="83.9"/>
    <n v="10"/>
    <n v="0"/>
    <n v="20.975000000000001"/>
    <x v="23"/>
    <n v="62.924999999999997"/>
    <n v="18.877499999999998"/>
    <x v="3"/>
  </r>
  <r>
    <s v="APJ"/>
    <s v="JAPN"/>
    <s v="BNP Paribas"/>
    <n v="1065"/>
    <s v="Finance"/>
    <s v="Strategic"/>
    <s v="OneView"/>
    <s v="QFTCHUVLXI"/>
    <n v="4.992"/>
    <n v="3"/>
    <n v="0.8"/>
    <n v="-12.979200000000001"/>
    <x v="39"/>
    <n v="17.9712"/>
    <n v="5.3913599999999997"/>
    <x v="3"/>
  </r>
  <r>
    <s v="EMEA"/>
    <s v="UKIR"/>
    <s v="Volkswagen"/>
    <n v="1046"/>
    <s v="Manufacturing"/>
    <s v="Strategic"/>
    <s v="SaaS Connector Pack"/>
    <s v="KKGJEBSWIO"/>
    <n v="210.68"/>
    <n v="2"/>
    <n v="0"/>
    <n v="50.563200000000002"/>
    <x v="11"/>
    <n v="160.11680000000001"/>
    <n v="48.035040000000002"/>
    <x v="0"/>
  </r>
  <r>
    <s v="APJ"/>
    <s v="JAPN"/>
    <s v="BMW"/>
    <n v="1039"/>
    <s v="Manufacturing"/>
    <s v="SMB"/>
    <s v="Data Smasher"/>
    <s v="DCXKIGJPT3"/>
    <n v="106.08"/>
    <n v="6"/>
    <n v="0.2"/>
    <n v="-9.282"/>
    <x v="32"/>
    <n v="115.36199999999999"/>
    <n v="34.608599999999996"/>
    <x v="2"/>
  </r>
  <r>
    <s v="APJ"/>
    <s v="JAPN"/>
    <s v="Goldman Sachs Group"/>
    <n v="1042"/>
    <s v="Finance"/>
    <s v="SMB"/>
    <s v="SaaS Connector Pack"/>
    <s v="3F6NA2BZ28"/>
    <n v="23.076000000000001"/>
    <n v="3"/>
    <n v="0.6"/>
    <n v="-10.9611"/>
    <x v="12"/>
    <n v="34.037100000000002"/>
    <n v="10.211130000000001"/>
    <x v="2"/>
  </r>
  <r>
    <s v="APJ"/>
    <s v="JAPN"/>
    <s v="Engie"/>
    <n v="1062"/>
    <s v="Energy"/>
    <s v="SMB"/>
    <s v="Support"/>
    <s v="YJDKWV3BR0"/>
    <n v="47.951999999999998"/>
    <n v="3"/>
    <n v="0.2"/>
    <n v="16.183800000000002"/>
    <x v="40"/>
    <n v="31.768199999999901"/>
    <n v="9.5304599999999695"/>
    <x v="2"/>
  </r>
  <r>
    <s v="APJ"/>
    <s v="APAC"/>
    <s v="Home Depot"/>
    <n v="1047"/>
    <s v="Retail"/>
    <s v="SMB"/>
    <s v="ContactMatcher"/>
    <s v="AO7N91L3CW"/>
    <n v="37.68"/>
    <n v="6"/>
    <n v="0"/>
    <n v="16.956"/>
    <x v="11"/>
    <n v="20.724"/>
    <n v="6.2172000000000001"/>
    <x v="1"/>
  </r>
  <r>
    <s v="EMEA"/>
    <s v="NOR"/>
    <s v="Allianz"/>
    <n v="1080"/>
    <s v="Finance"/>
    <s v="Strategic"/>
    <s v="OneView"/>
    <s v="2L7I208MBF"/>
    <n v="41.91"/>
    <n v="3"/>
    <n v="0"/>
    <n v="10.896599999999999"/>
    <x v="10"/>
    <n v="31.013399999999901"/>
    <n v="9.3040199999999693"/>
    <x v="1"/>
  </r>
  <r>
    <s v="AMER"/>
    <s v="NAMER"/>
    <s v="Mitsubishi"/>
    <n v="1050"/>
    <s v="Manufacturing"/>
    <s v="SMB"/>
    <s v="Marketing Suite"/>
    <s v="YR3L7FVHBH"/>
    <n v="435.99900000000002"/>
    <n v="3"/>
    <n v="0.15"/>
    <n v="5.1294000000000004"/>
    <x v="10"/>
    <n v="430.86959999999999"/>
    <n v="129.26087999999999"/>
    <x v="2"/>
  </r>
  <r>
    <s v="AMER"/>
    <s v="NAMER"/>
    <s v="Lukoil"/>
    <n v="1044"/>
    <s v="Energy"/>
    <s v="Strategic"/>
    <s v="FinanceHub"/>
    <s v="KTOA5C9AOJ"/>
    <n v="388.70400000000001"/>
    <n v="6"/>
    <n v="0.2"/>
    <n v="38.870399999999997"/>
    <x v="43"/>
    <n v="349.83359999999999"/>
    <n v="104.95008"/>
    <x v="0"/>
  </r>
  <r>
    <s v="APJ"/>
    <s v="APAC"/>
    <s v="Panasonic"/>
    <n v="1091"/>
    <s v="Tech"/>
    <s v="Enterprise"/>
    <s v="Data Smasher"/>
    <s v="LWXCYS32DS"/>
    <n v="63.88"/>
    <n v="4"/>
    <n v="0"/>
    <n v="24.9132"/>
    <x v="42"/>
    <n v="38.966799999999999"/>
    <n v="11.69004"/>
    <x v="0"/>
  </r>
  <r>
    <s v="EMEA"/>
    <s v="MEA"/>
    <s v="Prudential Financial"/>
    <n v="1078"/>
    <s v="Finance"/>
    <s v="SMB"/>
    <s v="ContactMatcher"/>
    <s v="5O2IVLWXQ0"/>
    <n v="295.05599999999998"/>
    <n v="9"/>
    <n v="0.2"/>
    <n v="106.95780000000001"/>
    <x v="15"/>
    <n v="188.098199999999"/>
    <n v="56.4294599999997"/>
    <x v="2"/>
  </r>
  <r>
    <s v="EMEA"/>
    <s v="UKIR"/>
    <s v="American Express"/>
    <n v="1005"/>
    <s v="Finance"/>
    <s v="SMB"/>
    <s v="OneView"/>
    <s v="MK5E5L48WC"/>
    <n v="393.25"/>
    <n v="5"/>
    <n v="0"/>
    <n v="129.77250000000001"/>
    <x v="21"/>
    <n v="263.477499999999"/>
    <n v="79.043249999999702"/>
    <x v="1"/>
  </r>
  <r>
    <s v="AMER"/>
    <s v="LATAM"/>
    <s v="Bosch"/>
    <n v="1076"/>
    <s v="Tech"/>
    <s v="SMB"/>
    <s v="ContactMatcher"/>
    <s v="GIO7FLEJ3A"/>
    <n v="2.214"/>
    <n v="3"/>
    <n v="0.7"/>
    <n v="-1.476"/>
    <x v="5"/>
    <n v="3.69"/>
    <n v="1.107"/>
    <x v="2"/>
  </r>
  <r>
    <s v="EMEA"/>
    <s v="NOR"/>
    <s v="Bosch"/>
    <n v="1076"/>
    <s v="Tech"/>
    <s v="SMB"/>
    <s v="Support"/>
    <s v="X7PF25MB8M"/>
    <n v="16.271999999999998"/>
    <n v="3"/>
    <n v="0.2"/>
    <n v="5.2884000000000002"/>
    <x v="23"/>
    <n v="10.983599999999999"/>
    <n v="3.2950799999999996"/>
    <x v="2"/>
  </r>
  <r>
    <s v="EMEA"/>
    <s v="UKIR"/>
    <s v="AT&amp;T"/>
    <n v="1010"/>
    <s v="Communications"/>
    <s v="Strategic"/>
    <s v="OneView"/>
    <s v="6YWWS0Z929"/>
    <n v="706.86"/>
    <n v="7"/>
    <n v="0"/>
    <n v="197.92080000000001"/>
    <x v="16"/>
    <n v="508.93920000000003"/>
    <n v="152.68176"/>
    <x v="1"/>
  </r>
  <r>
    <s v="EMEA"/>
    <s v="EU-WEST"/>
    <s v="Huawei"/>
    <n v="1086"/>
    <s v="Tech"/>
    <s v="Strategic"/>
    <s v="ContactMatcher"/>
    <s v="YR84KV829X"/>
    <n v="5.97"/>
    <n v="5"/>
    <n v="0.7"/>
    <n v="-4.577"/>
    <x v="30"/>
    <n v="10.547000000000001"/>
    <n v="3.1640999999999999"/>
    <x v="2"/>
  </r>
  <r>
    <s v="EMEA"/>
    <s v="UKIR"/>
    <s v="Comcast"/>
    <n v="1022"/>
    <s v="Communications"/>
    <s v="Strategic"/>
    <s v="ChatBot Plugin"/>
    <s v="B2CRSEVVGP"/>
    <n v="17.940000000000001"/>
    <n v="3"/>
    <n v="0"/>
    <n v="4.4850000000000003"/>
    <x v="39"/>
    <n v="13.455"/>
    <n v="4.0365000000000002"/>
    <x v="1"/>
  </r>
  <r>
    <s v="EMEA"/>
    <s v="EU-WEST"/>
    <s v="Pfizer"/>
    <n v="1074"/>
    <s v="Healthcare"/>
    <s v="Strategic"/>
    <s v="ContactMatcher"/>
    <s v="JODW4QV38K"/>
    <n v="2.6549999999999998"/>
    <n v="1"/>
    <n v="0.7"/>
    <n v="-1.8585"/>
    <x v="15"/>
    <n v="4.5134999999999996"/>
    <n v="1.3540499999999998"/>
    <x v="5"/>
  </r>
  <r>
    <s v="AMER"/>
    <s v="NAMER"/>
    <s v="Tyson Foods"/>
    <n v="1088"/>
    <s v="Consumer Products"/>
    <s v="SMB"/>
    <s v="Marketing Suite - Gold"/>
    <s v="JAJMEW4142"/>
    <n v="892.35"/>
    <n v="5"/>
    <n v="0"/>
    <n v="267.70499999999998"/>
    <x v="37"/>
    <n v="624.64499999999998"/>
    <n v="187.39349999999999"/>
    <x v="1"/>
  </r>
  <r>
    <s v="EMEA"/>
    <s v="UKIR"/>
    <s v="Coca-Cola"/>
    <n v="1021"/>
    <s v="Consumer Products"/>
    <s v="Strategic"/>
    <s v="Support"/>
    <s v="CCF0T4T1Z3"/>
    <n v="61.4"/>
    <n v="5"/>
    <n v="0"/>
    <n v="28.858000000000001"/>
    <x v="11"/>
    <n v="32.542000000000002"/>
    <n v="9.7626000000000008"/>
    <x v="0"/>
  </r>
  <r>
    <s v="EMEA"/>
    <s v="UKIR"/>
    <s v="Allianz"/>
    <n v="1080"/>
    <s v="Finance"/>
    <s v="SMB"/>
    <s v="Site Analytics"/>
    <s v="Z3TF61SKAH"/>
    <n v="263.95999999999998"/>
    <n v="4"/>
    <n v="0"/>
    <n v="71.269199999999998"/>
    <x v="0"/>
    <n v="192.690799999999"/>
    <n v="57.807239999999695"/>
    <x v="1"/>
  </r>
  <r>
    <s v="AMER"/>
    <s v="NAMER"/>
    <s v="Chevron"/>
    <n v="1017"/>
    <s v="Energy"/>
    <s v="Strategic"/>
    <s v="Data Smasher"/>
    <s v="EG4N13QQZR"/>
    <n v="239.97"/>
    <n v="3"/>
    <n v="0"/>
    <n v="86.389200000000002"/>
    <x v="2"/>
    <n v="153.58080000000001"/>
    <n v="46.074240000000003"/>
    <x v="0"/>
  </r>
  <r>
    <s v="APJ"/>
    <s v="JAPN"/>
    <s v="Cisco Systems"/>
    <n v="1019"/>
    <s v="Tech"/>
    <s v="SMB"/>
    <s v="Marketing Suite - Gold"/>
    <s v="SUNPJ25QNB"/>
    <n v="454.56"/>
    <n v="5"/>
    <n v="0.2"/>
    <n v="-107.958"/>
    <x v="44"/>
    <n v="562.51800000000003"/>
    <n v="168.75540000000001"/>
    <x v="1"/>
  </r>
  <r>
    <s v="EMEA"/>
    <s v="NOR"/>
    <s v="Verizon Communications"/>
    <n v="1094"/>
    <s v="Communications"/>
    <s v="Strategic"/>
    <s v="SaaS Connector Pack"/>
    <s v="2KMC6Q7RS2"/>
    <n v="27.42"/>
    <n v="3"/>
    <n v="0"/>
    <n v="9.3228000000000009"/>
    <x v="40"/>
    <n v="18.097200000000001"/>
    <n v="5.4291600000000004"/>
    <x v="0"/>
  </r>
  <r>
    <s v="EMEA"/>
    <s v="UKIR"/>
    <s v="Walt Disney"/>
    <n v="1097"/>
    <s v="Communications"/>
    <s v="Enterprise"/>
    <s v="ContactMatcher"/>
    <s v="I5108H15W0"/>
    <n v="134.27199999999999"/>
    <n v="8"/>
    <n v="0.2"/>
    <n v="46.995199999999997"/>
    <x v="0"/>
    <n v="87.276799999999994"/>
    <n v="26.183039999999998"/>
    <x v="3"/>
  </r>
  <r>
    <s v="EMEA"/>
    <s v="EU-WEST"/>
    <s v="Apple"/>
    <n v="1008"/>
    <s v="Tech"/>
    <s v="Strategic"/>
    <s v="FinanceHub"/>
    <s v="GAXP22MWLH"/>
    <n v="146.54400000000001"/>
    <n v="6"/>
    <n v="0.2"/>
    <n v="47.626800000000003"/>
    <x v="2"/>
    <n v="98.917199999999994"/>
    <n v="29.675159999999998"/>
    <x v="2"/>
  </r>
  <r>
    <s v="EMEA"/>
    <s v="EU-WEST"/>
    <s v="Citigroup"/>
    <n v="1020"/>
    <s v="Finance"/>
    <s v="Enterprise"/>
    <s v="SaaS Connector Pack"/>
    <s v="EOD89U4J0K"/>
    <n v="61.1"/>
    <n v="5"/>
    <n v="0"/>
    <n v="18.329999999999998"/>
    <x v="32"/>
    <n v="42.77"/>
    <n v="12.831000000000001"/>
    <x v="3"/>
  </r>
  <r>
    <s v="EMEA"/>
    <s v="NOR"/>
    <s v="Comcast"/>
    <n v="1022"/>
    <s v="Communications"/>
    <s v="SMB"/>
    <s v="OneView"/>
    <s v="EPJ7NP56S0"/>
    <n v="28.08"/>
    <n v="3"/>
    <n v="0.2"/>
    <n v="5.2649999999999997"/>
    <x v="4"/>
    <n v="22.814999999999898"/>
    <n v="6.8444999999999689"/>
    <x v="1"/>
  </r>
  <r>
    <s v="AMER"/>
    <s v="LATAM"/>
    <s v="Aetna"/>
    <n v="1002"/>
    <s v="Healthcare"/>
    <s v="Strategic"/>
    <s v="ChatBot Plugin"/>
    <s v="F1VL58TYWZ"/>
    <n v="10.496"/>
    <n v="4"/>
    <n v="0.2"/>
    <n v="1.1808000000000001"/>
    <x v="21"/>
    <n v="9.3152000000000008"/>
    <n v="2.7945600000000002"/>
    <x v="1"/>
  </r>
  <r>
    <s v="AMER"/>
    <s v="NAMER"/>
    <s v="Boeing"/>
    <n v="1014"/>
    <s v="Manufacturing"/>
    <s v="SMB"/>
    <s v="ContactMatcher"/>
    <s v="G0FDT2ZPWU"/>
    <n v="39.92"/>
    <n v="2"/>
    <n v="0.2"/>
    <n v="12.974"/>
    <x v="38"/>
    <n v="26.946000000000002"/>
    <n v="8.0838000000000001"/>
    <x v="2"/>
  </r>
  <r>
    <s v="APJ"/>
    <s v="APAC"/>
    <s v="Chevron"/>
    <n v="1017"/>
    <s v="Energy"/>
    <s v="Strategic"/>
    <s v="OneView"/>
    <s v="RWLK20WKG3"/>
    <n v="77.58"/>
    <n v="9"/>
    <n v="0"/>
    <n v="20.1708"/>
    <x v="37"/>
    <n v="57.409199999999998"/>
    <n v="17.222759999999997"/>
    <x v="0"/>
  </r>
  <r>
    <s v="AMER"/>
    <s v="NAMER"/>
    <s v="Caterpillar"/>
    <n v="1016"/>
    <s v="Manufacturing"/>
    <s v="Enterprise"/>
    <s v="Marketing Suite - Gold"/>
    <s v="OVKZBOWC4D"/>
    <n v="269.36"/>
    <n v="7"/>
    <n v="0"/>
    <n v="70.033600000000007"/>
    <x v="20"/>
    <n v="199.32640000000001"/>
    <n v="59.797919999999998"/>
    <x v="1"/>
  </r>
  <r>
    <s v="AMER"/>
    <s v="NAMER"/>
    <s v="News Corp."/>
    <n v="1071"/>
    <s v="Misc"/>
    <s v="SMB"/>
    <s v="FinanceHub"/>
    <s v="HWZJD8CQ6P"/>
    <n v="5.76"/>
    <n v="2"/>
    <n v="0"/>
    <n v="2.8224"/>
    <x v="14"/>
    <n v="2.93759999999999"/>
    <n v="0.88127999999999695"/>
    <x v="3"/>
  </r>
  <r>
    <s v="EMEA"/>
    <s v="UKIR"/>
    <s v="FedEx"/>
    <n v="1036"/>
    <s v="Transportation"/>
    <s v="Enterprise"/>
    <s v="ChatBot Plugin"/>
    <s v="BBS2IIU2AR"/>
    <n v="109.9"/>
    <n v="5"/>
    <n v="0"/>
    <n v="32.97"/>
    <x v="23"/>
    <n v="76.930000000000007"/>
    <n v="23.079000000000001"/>
    <x v="3"/>
  </r>
  <r>
    <s v="AMER"/>
    <s v="NAMER"/>
    <s v="PepsiCo"/>
    <n v="1073"/>
    <s v="Consumer Products"/>
    <s v="SMB"/>
    <s v="SaaS Connector Pack"/>
    <s v="TZN4MFK2BT"/>
    <n v="23.88"/>
    <n v="3"/>
    <n v="0"/>
    <n v="10.507199999999999"/>
    <x v="10"/>
    <n v="13.3728"/>
    <n v="4.0118399999999994"/>
    <x v="1"/>
  </r>
  <r>
    <s v="APJ"/>
    <s v="ANZ"/>
    <s v="Comcast"/>
    <n v="1022"/>
    <s v="Communications"/>
    <s v="SMB"/>
    <s v="Marketing Suite - Gold"/>
    <s v="9GH7XKRHTM"/>
    <n v="118.25"/>
    <n v="5"/>
    <n v="0"/>
    <n v="34.292499999999997"/>
    <x v="22"/>
    <n v="83.957499999999996"/>
    <n v="25.187249999999999"/>
    <x v="1"/>
  </r>
  <r>
    <s v="AMER"/>
    <s v="NAMER"/>
    <s v="Bank of America Corp."/>
    <n v="1011"/>
    <s v="Finance"/>
    <s v="Enterprise"/>
    <s v="Data Smasher"/>
    <s v="37413W09MF"/>
    <n v="26.85"/>
    <n v="3"/>
    <n v="0"/>
    <n v="5.1014999999999997"/>
    <x v="17"/>
    <n v="21.7485"/>
    <n v="6.5245499999999996"/>
    <x v="6"/>
  </r>
  <r>
    <s v="AMER"/>
    <s v="NAMER"/>
    <s v="BNP Paribas"/>
    <n v="1065"/>
    <s v="Finance"/>
    <s v="SMB"/>
    <s v="FinanceHub"/>
    <s v="RVEQ8HV4GM"/>
    <n v="8.26"/>
    <n v="2"/>
    <n v="0"/>
    <n v="3.7995999999999999"/>
    <x v="33"/>
    <n v="4.4603999999999999"/>
    <n v="1.33812"/>
    <x v="3"/>
  </r>
  <r>
    <s v="APJ"/>
    <s v="JAPN"/>
    <s v="Wells Fargo"/>
    <n v="1099"/>
    <s v="Finance"/>
    <s v="Enterprise"/>
    <s v="Marketing Suite"/>
    <s v="2UHHXQWXSL"/>
    <n v="89.066400000000002"/>
    <n v="1"/>
    <n v="0.32"/>
    <n v="-17.0274"/>
    <x v="31"/>
    <n v="106.0938"/>
    <n v="31.828139999999998"/>
    <x v="2"/>
  </r>
  <r>
    <s v="EMEA"/>
    <s v="EU-WEST"/>
    <s v="Chevron"/>
    <n v="1017"/>
    <s v="Energy"/>
    <s v="SMB"/>
    <s v="FinanceHub"/>
    <s v="1768LQH1QR"/>
    <n v="215.54400000000001"/>
    <n v="4"/>
    <n v="0.3"/>
    <n v="-58.504800000000003"/>
    <x v="22"/>
    <n v="274.04880000000003"/>
    <n v="82.214640000000003"/>
    <x v="0"/>
  </r>
  <r>
    <s v="APJ"/>
    <s v="ANZ"/>
    <s v="Petrobras"/>
    <n v="1018"/>
    <s v="Energy"/>
    <s v="SMB"/>
    <s v="SaaS Connector Pack - Gold"/>
    <s v="BVX6312IQK"/>
    <n v="55.584000000000003"/>
    <n v="6"/>
    <n v="0.2"/>
    <n v="20.844000000000001"/>
    <x v="23"/>
    <n v="34.74"/>
    <n v="10.422000000000001"/>
    <x v="6"/>
  </r>
  <r>
    <s v="APJ"/>
    <s v="JAPN"/>
    <s v="ConocoPhillips"/>
    <n v="1024"/>
    <s v="Energy"/>
    <s v="SMB"/>
    <s v="FinanceHub"/>
    <s v="ZITSIQN30N"/>
    <n v="248.43"/>
    <n v="5"/>
    <n v="0.3"/>
    <n v="-17.745000000000001"/>
    <x v="5"/>
    <n v="266.17500000000001"/>
    <n v="79.852500000000006"/>
    <x v="2"/>
  </r>
  <r>
    <s v="APJ"/>
    <s v="JAPN"/>
    <s v="Safeway"/>
    <n v="1079"/>
    <s v="Retail"/>
    <s v="Strategic"/>
    <s v="ChatBot Plugin"/>
    <s v="B0G48XDA21"/>
    <n v="20.64"/>
    <n v="5"/>
    <n v="0.2"/>
    <n v="2.3220000000000001"/>
    <x v="13"/>
    <n v="18.318000000000001"/>
    <n v="5.4954000000000001"/>
    <x v="5"/>
  </r>
  <r>
    <s v="AMER"/>
    <s v="NAMER"/>
    <s v="Abbott Laboratories"/>
    <n v="1001"/>
    <s v="Healthcare"/>
    <s v="Strategic"/>
    <s v="SaaS Connector Pack"/>
    <s v="F55FUUGB2Z"/>
    <n v="148.02000000000001"/>
    <n v="3"/>
    <n v="0"/>
    <n v="41.445599999999999"/>
    <x v="43"/>
    <n v="106.5744"/>
    <n v="31.972319999999996"/>
    <x v="3"/>
  </r>
  <r>
    <s v="APJ"/>
    <s v="APAC"/>
    <s v="Pfizer"/>
    <n v="1074"/>
    <s v="Healthcare"/>
    <s v="Strategic"/>
    <s v="Marketing Suite - Gold"/>
    <s v="JVFB3H5QZ7"/>
    <n v="33.29"/>
    <n v="1"/>
    <n v="0"/>
    <n v="7.9896000000000003"/>
    <x v="23"/>
    <n v="25.3004"/>
    <n v="7.5901199999999998"/>
    <x v="5"/>
  </r>
  <r>
    <s v="AMER"/>
    <s v="NAMER"/>
    <s v="J.P. Morgan Chase &amp; Co."/>
    <n v="1054"/>
    <s v="Finance"/>
    <s v="SMB"/>
    <s v="Support"/>
    <s v="11XV1ZWIIS"/>
    <n v="204.95"/>
    <n v="5"/>
    <n v="0"/>
    <n v="100.4255"/>
    <x v="10"/>
    <n v="104.52449999999899"/>
    <n v="31.357349999999698"/>
    <x v="5"/>
  </r>
  <r>
    <s v="APJ"/>
    <s v="ANZ"/>
    <s v="Panasonic"/>
    <n v="1091"/>
    <s v="Tech"/>
    <s v="SMB"/>
    <s v="FinanceHub"/>
    <s v="TKP6PAQKFO"/>
    <n v="526.34400000000005"/>
    <n v="4"/>
    <n v="0.3"/>
    <n v="-75.191999999999993"/>
    <x v="10"/>
    <n v="601.53599999999994"/>
    <n v="180.46079999999998"/>
    <x v="0"/>
  </r>
  <r>
    <s v="AMER"/>
    <s v="NAMER"/>
    <s v="Amazon"/>
    <n v="1004"/>
    <s v="Tech"/>
    <s v="SMB"/>
    <s v="SaaS Connector Pack"/>
    <s v="HX4MYUD7EH"/>
    <n v="41.96"/>
    <n v="2"/>
    <n v="0"/>
    <n v="10.909599999999999"/>
    <x v="0"/>
    <n v="31.0504"/>
    <n v="9.3151200000000003"/>
    <x v="2"/>
  </r>
  <r>
    <s v="EMEA"/>
    <s v="EU-WEST"/>
    <s v="Allianz"/>
    <n v="1080"/>
    <s v="Finance"/>
    <s v="SMB"/>
    <s v="SaaS Connector Pack - Gold"/>
    <s v="HYNDXQDEOO"/>
    <n v="30.672000000000001"/>
    <n v="3"/>
    <n v="0.2"/>
    <n v="9.5850000000000009"/>
    <x v="20"/>
    <n v="21.087"/>
    <n v="6.3260999999999994"/>
    <x v="1"/>
  </r>
  <r>
    <s v="AMER"/>
    <s v="NAMER"/>
    <s v="AmerisourceBergen"/>
    <n v="1007"/>
    <s v="Healthcare"/>
    <s v="SMB"/>
    <s v="FinanceHub"/>
    <s v="F48IXTA1UT"/>
    <n v="161.56800000000001"/>
    <n v="2"/>
    <n v="0.2"/>
    <n v="-28.2744"/>
    <x v="15"/>
    <n v="189.8424"/>
    <n v="56.952719999999999"/>
    <x v="0"/>
  </r>
  <r>
    <s v="APJ"/>
    <s v="JAPN"/>
    <s v="Tyson Foods"/>
    <n v="1088"/>
    <s v="Consumer Products"/>
    <s v="SMB"/>
    <s v="ContactMatcher"/>
    <s v="HZVRJZOU5K"/>
    <n v="2.9340000000000002"/>
    <n v="3"/>
    <n v="0.8"/>
    <n v="-4.9878"/>
    <x v="36"/>
    <n v="7.9218000000000002"/>
    <n v="2.3765399999999999"/>
    <x v="1"/>
  </r>
  <r>
    <s v="APJ"/>
    <s v="ANZ"/>
    <s v="Siemens"/>
    <n v="1043"/>
    <s v="Manufacturing"/>
    <s v="SMB"/>
    <s v="SaaS Connector Pack"/>
    <s v="THLM9KGCJI"/>
    <n v="64.959999999999994"/>
    <n v="5"/>
    <n v="0.6"/>
    <n v="-43.847999999999999"/>
    <x v="43"/>
    <n v="108.807999999999"/>
    <n v="32.642399999999697"/>
    <x v="2"/>
  </r>
  <r>
    <s v="AMER"/>
    <s v="NAMER"/>
    <s v="General Motors"/>
    <n v="1041"/>
    <s v="Manufacturing"/>
    <s v="Strategic"/>
    <s v="Data Smasher"/>
    <s v="W2K0C8U5OG"/>
    <n v="41.94"/>
    <n v="2"/>
    <n v="0"/>
    <n v="15.0984"/>
    <x v="39"/>
    <n v="26.8416"/>
    <n v="8.0524799999999992"/>
    <x v="1"/>
  </r>
  <r>
    <s v="APJ"/>
    <s v="JAPN"/>
    <s v="Procter &amp; Gamble"/>
    <n v="1077"/>
    <s v="Consumer Products"/>
    <s v="Strategic"/>
    <s v="SaaS Connector Pack"/>
    <s v="UM0YILW3IL"/>
    <n v="72.78"/>
    <n v="3"/>
    <n v="0.6"/>
    <n v="-70.960499999999996"/>
    <x v="2"/>
    <n v="143.7405"/>
    <n v="43.122149999999998"/>
    <x v="1"/>
  </r>
  <r>
    <s v="AMER"/>
    <s v="NAMER"/>
    <s v="Cigna"/>
    <n v="1038"/>
    <s v="Healthcare"/>
    <s v="SMB"/>
    <s v="Support"/>
    <s v="FWJJ2098YG"/>
    <n v="36.840000000000003"/>
    <n v="3"/>
    <n v="0"/>
    <n v="17.314800000000002"/>
    <x v="36"/>
    <n v="19.525200000000002"/>
    <n v="5.8575600000000003"/>
    <x v="3"/>
  </r>
  <r>
    <s v="EMEA"/>
    <s v="EU-WEST"/>
    <s v="Amazon"/>
    <n v="1004"/>
    <s v="Tech"/>
    <s v="Strategic"/>
    <s v="ContactMatcher"/>
    <s v="4P8PG1OMZD"/>
    <n v="562.29250000000002"/>
    <n v="7"/>
    <n v="0.45"/>
    <n v="-255.58750000000001"/>
    <x v="28"/>
    <n v="817.88"/>
    <n v="245.36399999999998"/>
    <x v="2"/>
  </r>
  <r>
    <s v="EMEA"/>
    <s v="UKIR"/>
    <s v="HonHai Precision Industry"/>
    <n v="1033"/>
    <s v="Tech"/>
    <s v="Enterprise"/>
    <s v="SaaS Connector Pack"/>
    <s v="R4PIGTBTOW"/>
    <n v="56.52"/>
    <n v="9"/>
    <n v="0"/>
    <n v="21.477599999999999"/>
    <x v="7"/>
    <n v="35.042400000000001"/>
    <n v="10.51272"/>
    <x v="1"/>
  </r>
  <r>
    <s v="EMEA"/>
    <s v="EU-WEST"/>
    <s v="HonHai Precision Industry"/>
    <n v="1033"/>
    <s v="Tech"/>
    <s v="Enterprise"/>
    <s v="ChatBot Plugin"/>
    <s v="5RIL7JID2G"/>
    <n v="11.263999999999999"/>
    <n v="8"/>
    <n v="0.2"/>
    <n v="1.2672000000000001"/>
    <x v="16"/>
    <n v="9.9967999999999897"/>
    <n v="2.9990399999999968"/>
    <x v="1"/>
  </r>
  <r>
    <s v="AMER"/>
    <s v="NAMER"/>
    <s v="Allianz"/>
    <n v="1080"/>
    <s v="Finance"/>
    <s v="SMB"/>
    <s v="FinanceHub"/>
    <s v="DJURESC4MO"/>
    <n v="14.73"/>
    <n v="3"/>
    <n v="0"/>
    <n v="7.2176999999999998"/>
    <x v="47"/>
    <n v="7.5122999999999998"/>
    <n v="2.2536899999999997"/>
    <x v="1"/>
  </r>
  <r>
    <s v="APJ"/>
    <s v="APAC"/>
    <s v="Walt Disney"/>
    <n v="1097"/>
    <s v="Communications"/>
    <s v="SMB"/>
    <s v="OneView"/>
    <s v="A3RO23YPFP"/>
    <n v="471.9"/>
    <n v="6"/>
    <n v="0"/>
    <n v="155.727"/>
    <x v="3"/>
    <n v="316.173"/>
    <n v="94.851900000000001"/>
    <x v="3"/>
  </r>
  <r>
    <s v="EMEA"/>
    <s v="EU-WEST"/>
    <s v="Bank of America Corp."/>
    <n v="1011"/>
    <s v="Finance"/>
    <s v="SMB"/>
    <s v="Support"/>
    <s v="8E37CP5XHU"/>
    <n v="49.12"/>
    <n v="4"/>
    <n v="0"/>
    <n v="23.086400000000001"/>
    <x v="27"/>
    <n v="26.0335999999999"/>
    <n v="7.8100799999999699"/>
    <x v="6"/>
  </r>
  <r>
    <s v="AMER"/>
    <s v="NAMER"/>
    <s v="Home Depot"/>
    <n v="1047"/>
    <s v="Retail"/>
    <s v="Enterprise"/>
    <s v="FinanceHub"/>
    <s v="BMOLX9O9C0"/>
    <n v="20.16"/>
    <n v="7"/>
    <n v="0"/>
    <n v="9.8783999999999992"/>
    <x v="5"/>
    <n v="10.281599999999999"/>
    <n v="3.0844799999999997"/>
    <x v="1"/>
  </r>
  <r>
    <s v="EMEA"/>
    <s v="EU-WEST"/>
    <s v="Siemens"/>
    <n v="1043"/>
    <s v="Manufacturing"/>
    <s v="Strategic"/>
    <s v="ContactMatcher"/>
    <s v="2DQ5OVDAYR"/>
    <n v="10.68"/>
    <n v="2"/>
    <n v="0"/>
    <n v="5.0195999999999996"/>
    <x v="46"/>
    <n v="5.6604000000000001"/>
    <n v="1.6981200000000001"/>
    <x v="2"/>
  </r>
  <r>
    <s v="AMER"/>
    <s v="NAMER"/>
    <s v="Mondelez International"/>
    <n v="1067"/>
    <s v="Consumer Products"/>
    <s v="SMB"/>
    <s v="Marketing Suite - Gold"/>
    <s v="X2FHDSHT75"/>
    <n v="32.479999999999997"/>
    <n v="2"/>
    <n v="0"/>
    <n v="4.8719999999999999"/>
    <x v="42"/>
    <n v="27.607999999999901"/>
    <n v="8.2823999999999707"/>
    <x v="0"/>
  </r>
  <r>
    <s v="EMEA"/>
    <s v="MEA"/>
    <s v="Goldman Sachs Group"/>
    <n v="1042"/>
    <s v="Finance"/>
    <s v="SMB"/>
    <s v="Data Smasher"/>
    <s v="PUEB5C9CND"/>
    <n v="238"/>
    <n v="2"/>
    <n v="0"/>
    <n v="38.08"/>
    <x v="42"/>
    <n v="199.92"/>
    <n v="59.975999999999992"/>
    <x v="2"/>
  </r>
  <r>
    <s v="APJ"/>
    <s v="APAC"/>
    <s v="Apple"/>
    <n v="1008"/>
    <s v="Tech"/>
    <s v="SMB"/>
    <s v="ContactMatcher"/>
    <s v="WP7RH38PXA"/>
    <n v="239.37200000000001"/>
    <n v="2"/>
    <n v="0.3"/>
    <n v="-23.937200000000001"/>
    <x v="32"/>
    <n v="263.30919999999998"/>
    <n v="78.99275999999999"/>
    <x v="2"/>
  </r>
  <r>
    <s v="AMER"/>
    <s v="NAMER"/>
    <s v="Lowes"/>
    <n v="1060"/>
    <s v="Retail"/>
    <s v="SMB"/>
    <s v="Data Smasher"/>
    <s v="0KGW1UI7AN"/>
    <n v="595"/>
    <n v="5"/>
    <n v="0"/>
    <n v="95.2"/>
    <x v="0"/>
    <n v="499.8"/>
    <n v="149.94"/>
    <x v="2"/>
  </r>
  <r>
    <s v="APJ"/>
    <s v="JAPN"/>
    <s v="Berkshire Hathaway"/>
    <n v="1012"/>
    <s v="Finance"/>
    <s v="Strategic"/>
    <s v="Support"/>
    <s v="7FRJE8VKB1"/>
    <n v="16.032"/>
    <n v="3"/>
    <n v="0.2"/>
    <n v="5.6112000000000002"/>
    <x v="22"/>
    <n v="10.4208"/>
    <n v="3.1262399999999997"/>
    <x v="1"/>
  </r>
  <r>
    <s v="EMEA"/>
    <s v="MEA"/>
    <s v="Philip Morris International"/>
    <n v="1075"/>
    <s v="Consumer Products"/>
    <s v="Enterprise"/>
    <s v="Data Smasher"/>
    <s v="BV290K613L"/>
    <n v="199.75"/>
    <n v="5"/>
    <n v="0"/>
    <n v="87.89"/>
    <x v="17"/>
    <n v="111.86"/>
    <n v="33.558"/>
    <x v="1"/>
  </r>
  <r>
    <s v="AMER"/>
    <s v="LATAM"/>
    <s v="Exxon Mobil"/>
    <n v="1034"/>
    <s v="Energy"/>
    <s v="SMB"/>
    <s v="FinanceHub"/>
    <s v="1KTVEE9CWD"/>
    <n v="227.96"/>
    <n v="2"/>
    <n v="0"/>
    <n v="36.473599999999998"/>
    <x v="47"/>
    <n v="191.4864"/>
    <n v="57.445920000000001"/>
    <x v="2"/>
  </r>
  <r>
    <s v="EMEA"/>
    <s v="UKIR"/>
    <s v="Costco Wholesale"/>
    <n v="1025"/>
    <s v="Retail"/>
    <s v="SMB"/>
    <s v="OneView"/>
    <s v="C5P5ESZMNK"/>
    <n v="293.52"/>
    <n v="6"/>
    <n v="0"/>
    <n v="76.315200000000004"/>
    <x v="11"/>
    <n v="217.20479999999901"/>
    <n v="65.1614399999997"/>
    <x v="3"/>
  </r>
  <r>
    <s v="AMER"/>
    <s v="NAMER"/>
    <s v="Oracle"/>
    <n v="1072"/>
    <s v="Tech"/>
    <s v="SMB"/>
    <s v="SaaS Connector Pack"/>
    <s v="54UZN6KM4J"/>
    <n v="96.96"/>
    <n v="6"/>
    <n v="0"/>
    <n v="33.936"/>
    <x v="6"/>
    <n v="63.023999999999901"/>
    <n v="18.907199999999971"/>
    <x v="6"/>
  </r>
  <r>
    <s v="AMER"/>
    <s v="NAMER"/>
    <s v="Walt Disney"/>
    <n v="1097"/>
    <s v="Communications"/>
    <s v="Strategic"/>
    <s v="ContactMatcher"/>
    <s v="CIBSB6ZLG1"/>
    <n v="863.12800000000004"/>
    <n v="7"/>
    <n v="0.2"/>
    <n v="-32.3673"/>
    <x v="28"/>
    <n v="895.49530000000004"/>
    <n v="268.64859000000001"/>
    <x v="3"/>
  </r>
  <r>
    <s v="AMER"/>
    <s v="NAMER"/>
    <s v="Airbus"/>
    <n v="1030"/>
    <s v="Manufacturing"/>
    <s v="Enterprise"/>
    <s v="ContactMatcher"/>
    <s v="MLXPW0RAO2"/>
    <n v="2036.86"/>
    <n v="7"/>
    <n v="0"/>
    <n v="366.63479999999998"/>
    <x v="23"/>
    <n v="1670.2251999999901"/>
    <n v="501.067559999997"/>
    <x v="2"/>
  </r>
  <r>
    <s v="EMEA"/>
    <s v="EU-EAST"/>
    <s v="Enel"/>
    <n v="1013"/>
    <s v="Energy"/>
    <s v="SMB"/>
    <s v="ChatBot Plugin"/>
    <s v="ELC9RPX3YG"/>
    <n v="264.18"/>
    <n v="7"/>
    <n v="0"/>
    <n v="68.686800000000005"/>
    <x v="47"/>
    <n v="195.4932"/>
    <n v="58.647959999999998"/>
    <x v="0"/>
  </r>
  <r>
    <s v="AMER"/>
    <s v="NAMER"/>
    <s v="General Motors"/>
    <n v="1041"/>
    <s v="Manufacturing"/>
    <s v="Enterprise"/>
    <s v="FinanceHub"/>
    <s v="MEANTAB7CO"/>
    <n v="2.88"/>
    <n v="1"/>
    <n v="0"/>
    <n v="1.4112"/>
    <x v="39"/>
    <n v="1.4687999999999899"/>
    <n v="0.44063999999999698"/>
    <x v="1"/>
  </r>
  <r>
    <s v="APJ"/>
    <s v="ANZ"/>
    <s v="United Parcel Service"/>
    <n v="1090"/>
    <s v="Transportation"/>
    <s v="Strategic"/>
    <s v="Support"/>
    <s v="1FO1RPC04V"/>
    <n v="156.512"/>
    <n v="4"/>
    <n v="0.2"/>
    <n v="52.822800000000001"/>
    <x v="12"/>
    <n v="103.6892"/>
    <n v="31.106759999999998"/>
    <x v="0"/>
  </r>
  <r>
    <s v="EMEA"/>
    <s v="UKIR"/>
    <s v="State Farm Insurance Cos."/>
    <n v="1082"/>
    <s v="Finance"/>
    <s v="Enterprise"/>
    <s v="Marketing Suite - Gold"/>
    <s v="X8FW6FREMP"/>
    <n v="128.34"/>
    <n v="6"/>
    <n v="0"/>
    <n v="37.218600000000002"/>
    <x v="21"/>
    <n v="91.121399999999994"/>
    <n v="27.336419999999997"/>
    <x v="8"/>
  </r>
  <r>
    <s v="AMER"/>
    <s v="NAMER"/>
    <s v="Chevron"/>
    <n v="1017"/>
    <s v="Energy"/>
    <s v="SMB"/>
    <s v="Data Smasher"/>
    <s v="CC18OYMXPJ"/>
    <n v="474.95"/>
    <n v="5"/>
    <n v="0"/>
    <n v="142.48500000000001"/>
    <x v="22"/>
    <n v="332.46499999999997"/>
    <n v="99.739499999999992"/>
    <x v="0"/>
  </r>
  <r>
    <s v="AMER"/>
    <s v="NAMER"/>
    <s v="Humana"/>
    <n v="1049"/>
    <s v="Healthcare"/>
    <s v="SMB"/>
    <s v="Alchemy"/>
    <s v="W9QG1NKWZW"/>
    <n v="999.98"/>
    <n v="2"/>
    <n v="0"/>
    <n v="449.99099999999999"/>
    <x v="21"/>
    <n v="549.98900000000003"/>
    <n v="164.9967"/>
    <x v="5"/>
  </r>
  <r>
    <s v="EMEA"/>
    <s v="EU-WEST"/>
    <s v="Lowes"/>
    <n v="1060"/>
    <s v="Retail"/>
    <s v="SMB"/>
    <s v="ContactMatcher"/>
    <s v="0JBWM9WXAH"/>
    <n v="277.5"/>
    <n v="4"/>
    <n v="0.5"/>
    <n v="-188.7"/>
    <x v="37"/>
    <n v="466.2"/>
    <n v="139.85999999999999"/>
    <x v="2"/>
  </r>
  <r>
    <s v="EMEA"/>
    <s v="EU-WEST"/>
    <s v="Engie"/>
    <n v="1062"/>
    <s v="Energy"/>
    <s v="SMB"/>
    <s v="ContactMatcher"/>
    <s v="3ESKOMZO8E"/>
    <n v="1252.704"/>
    <n v="8"/>
    <n v="0.4"/>
    <n v="-480.20319999999998"/>
    <x v="6"/>
    <n v="1732.9071999999901"/>
    <n v="519.87215999999705"/>
    <x v="2"/>
  </r>
  <r>
    <s v="APJ"/>
    <s v="ANZ"/>
    <s v="BNP Paribas"/>
    <n v="1065"/>
    <s v="Finance"/>
    <s v="Strategic"/>
    <s v="SaaS Connector Pack"/>
    <s v="5OW0W46LXI"/>
    <n v="22.608000000000001"/>
    <n v="3"/>
    <n v="0.6"/>
    <n v="-10.1736"/>
    <x v="24"/>
    <n v="32.781599999999997"/>
    <n v="9.8344799999999992"/>
    <x v="3"/>
  </r>
  <r>
    <s v="APJ"/>
    <s v="ANZ"/>
    <s v="Petrobras"/>
    <n v="1018"/>
    <s v="Energy"/>
    <s v="Strategic"/>
    <s v="Support"/>
    <s v="U5BRYXJZTG"/>
    <n v="63.311999999999998"/>
    <n v="3"/>
    <n v="0.2"/>
    <n v="20.5764"/>
    <x v="10"/>
    <n v="42.735599999999998"/>
    <n v="12.820679999999999"/>
    <x v="6"/>
  </r>
  <r>
    <s v="APJ"/>
    <s v="ANZ"/>
    <s v="BMW"/>
    <n v="1039"/>
    <s v="Manufacturing"/>
    <s v="SMB"/>
    <s v="SaaS Connector Pack - Gold"/>
    <s v="68K6VZ5HIC"/>
    <n v="7.8239999999999998"/>
    <n v="1"/>
    <n v="0.2"/>
    <n v="2.9340000000000002"/>
    <x v="11"/>
    <n v="4.8899999999999997"/>
    <n v="1.4669999999999999"/>
    <x v="2"/>
  </r>
  <r>
    <s v="EMEA"/>
    <s v="UKIR"/>
    <s v="China National Petroleum"/>
    <n v="1023"/>
    <s v="Energy"/>
    <s v="Strategic"/>
    <s v="Support"/>
    <s v="O1ZE00NOFD"/>
    <n v="62.82"/>
    <n v="9"/>
    <n v="0"/>
    <n v="29.525400000000001"/>
    <x v="5"/>
    <n v="33.294600000000003"/>
    <n v="9.9883800000000011"/>
    <x v="7"/>
  </r>
  <r>
    <s v="APJ"/>
    <s v="APAC"/>
    <s v="Home Depot"/>
    <n v="1047"/>
    <s v="Retail"/>
    <s v="SMB"/>
    <s v="Support"/>
    <s v="I0TRXEF9Z5"/>
    <n v="19.440000000000001"/>
    <n v="3"/>
    <n v="0"/>
    <n v="9.3312000000000008"/>
    <x v="2"/>
    <n v="10.1088"/>
    <n v="3.0326400000000002"/>
    <x v="1"/>
  </r>
  <r>
    <s v="EMEA"/>
    <s v="UKIR"/>
    <s v="BMW"/>
    <n v="1039"/>
    <s v="Manufacturing"/>
    <s v="SMB"/>
    <s v="Support"/>
    <s v="5L34U1MYG1"/>
    <n v="38.880000000000003"/>
    <n v="6"/>
    <n v="0"/>
    <n v="18.662400000000002"/>
    <x v="23"/>
    <n v="20.217600000000001"/>
    <n v="6.0652800000000004"/>
    <x v="2"/>
  </r>
  <r>
    <s v="EMEA"/>
    <s v="NOR"/>
    <s v="Alphabet"/>
    <n v="1053"/>
    <s v="Tech"/>
    <s v="SMB"/>
    <s v="ContactMatcher"/>
    <s v="WBTAFBCBHY"/>
    <n v="6.048"/>
    <n v="7"/>
    <n v="0.7"/>
    <n v="-4.2336"/>
    <x v="6"/>
    <n v="10.281599999999999"/>
    <n v="3.0844799999999997"/>
    <x v="5"/>
  </r>
  <r>
    <s v="AMER"/>
    <s v="NAMER"/>
    <s v="Merck"/>
    <n v="1064"/>
    <s v="Healthcare"/>
    <s v="Strategic"/>
    <s v="Support"/>
    <s v="C2A64UG0GK"/>
    <n v="8.9600000000000009"/>
    <n v="2"/>
    <n v="0"/>
    <n v="4.3903999999999996"/>
    <x v="14"/>
    <n v="4.5696000000000003"/>
    <n v="1.3708800000000001"/>
    <x v="6"/>
  </r>
  <r>
    <s v="EMEA"/>
    <s v="MEA"/>
    <s v="Coca-Cola"/>
    <n v="1021"/>
    <s v="Consumer Products"/>
    <s v="SMB"/>
    <s v="Data Smasher"/>
    <s v="UX87E6HZV7"/>
    <n v="89.567999999999998"/>
    <n v="4"/>
    <n v="0.2"/>
    <n v="-1.1195999999999999"/>
    <x v="15"/>
    <n v="90.687600000000003"/>
    <n v="27.20628"/>
    <x v="0"/>
  </r>
  <r>
    <s v="APJ"/>
    <s v="ANZ"/>
    <s v="China National Petroleum"/>
    <n v="1023"/>
    <s v="Energy"/>
    <s v="SMB"/>
    <s v="ContactMatcher"/>
    <s v="NNPS7VBIE2"/>
    <n v="10.43"/>
    <n v="5"/>
    <n v="0.8"/>
    <n v="-18.252500000000001"/>
    <x v="4"/>
    <n v="28.682500000000001"/>
    <n v="8.6047499999999992"/>
    <x v="7"/>
  </r>
  <r>
    <s v="EMEA"/>
    <s v="UKIR"/>
    <s v="AT&amp;T"/>
    <n v="1010"/>
    <s v="Communications"/>
    <s v="Strategic"/>
    <s v="Marketing Suite - Gold"/>
    <s v="Y9PQMCD51W"/>
    <n v="67.150000000000006"/>
    <n v="5"/>
    <n v="0"/>
    <n v="16.787500000000001"/>
    <x v="6"/>
    <n v="50.362499999999997"/>
    <n v="15.108749999999999"/>
    <x v="1"/>
  </r>
  <r>
    <s v="EMEA"/>
    <s v="EU-WEST"/>
    <s v="Chevron"/>
    <n v="1017"/>
    <s v="Energy"/>
    <s v="SMB"/>
    <s v="ContactMatcher"/>
    <s v="RJ1Q1TCGH8"/>
    <n v="191.5155"/>
    <n v="1"/>
    <n v="0.45"/>
    <n v="-76.606200000000001"/>
    <x v="19"/>
    <n v="268.12169999999998"/>
    <n v="80.436509999999984"/>
    <x v="0"/>
  </r>
  <r>
    <s v="EMEA"/>
    <s v="MEA"/>
    <s v="Toyota Motor"/>
    <n v="1087"/>
    <s v="Manufacturing"/>
    <s v="SMB"/>
    <s v="ContactMatcher"/>
    <s v="Y1VSH7HVLX"/>
    <n v="1369.7639999999999"/>
    <n v="6"/>
    <n v="0.7"/>
    <n v="-913.17600000000004"/>
    <x v="11"/>
    <n v="2282.94"/>
    <n v="684.88199999999995"/>
    <x v="6"/>
  </r>
  <r>
    <s v="EMEA"/>
    <s v="MEA"/>
    <s v="Aetna"/>
    <n v="1002"/>
    <s v="Healthcare"/>
    <s v="Strategic"/>
    <s v="OneView"/>
    <s v="IQ7J76NADV"/>
    <n v="81.567999999999998"/>
    <n v="2"/>
    <n v="0.2"/>
    <n v="7.1372"/>
    <x v="15"/>
    <n v="74.430800000000005"/>
    <n v="22.329240000000002"/>
    <x v="1"/>
  </r>
  <r>
    <s v="APJ"/>
    <s v="JAPN"/>
    <s v="Allstate"/>
    <n v="1003"/>
    <s v="Finance"/>
    <s v="SMB"/>
    <s v="SaaS Connector Pack"/>
    <s v="A9QH1LOUNW"/>
    <n v="44.46"/>
    <n v="5"/>
    <n v="0.6"/>
    <n v="-17.783999999999999"/>
    <x v="0"/>
    <n v="62.244"/>
    <n v="18.673199999999998"/>
    <x v="0"/>
  </r>
  <r>
    <s v="EMEA"/>
    <s v="MEA"/>
    <s v="Siemens"/>
    <n v="1043"/>
    <s v="Manufacturing"/>
    <s v="Strategic"/>
    <s v="ContactMatcher"/>
    <s v="NSUDSCV1RJ"/>
    <n v="6.3360000000000003"/>
    <n v="4"/>
    <n v="0.7"/>
    <n v="-4.6463999999999999"/>
    <x v="11"/>
    <n v="10.9824"/>
    <n v="3.2947199999999999"/>
    <x v="2"/>
  </r>
  <r>
    <s v="APJ"/>
    <s v="JAPN"/>
    <s v="Petrobras"/>
    <n v="1018"/>
    <s v="Energy"/>
    <s v="SMB"/>
    <s v="Storage"/>
    <s v="KABUV0XIKR"/>
    <n v="4.3440000000000003"/>
    <n v="3"/>
    <n v="0.2"/>
    <n v="0.86880000000000002"/>
    <x v="18"/>
    <n v="3.4752000000000001"/>
    <n v="1.0425599999999999"/>
    <x v="6"/>
  </r>
  <r>
    <s v="APJ"/>
    <s v="JAPN"/>
    <s v="Allstate"/>
    <n v="1003"/>
    <s v="Finance"/>
    <s v="SMB"/>
    <s v="Marketing Suite - Gold"/>
    <s v="403F0M7OVK"/>
    <n v="12.624000000000001"/>
    <n v="2"/>
    <n v="0.2"/>
    <n v="-2.5247999999999999"/>
    <x v="45"/>
    <n v="15.1488"/>
    <n v="4.5446399999999993"/>
    <x v="0"/>
  </r>
  <r>
    <s v="AMER"/>
    <s v="NAMER"/>
    <s v="Carrefour"/>
    <n v="1048"/>
    <s v="Retail"/>
    <s v="Strategic"/>
    <s v="Support"/>
    <s v="UDA12IYUGI"/>
    <n v="185.88"/>
    <n v="6"/>
    <n v="0"/>
    <n v="83.646000000000001"/>
    <x v="1"/>
    <n v="102.23399999999999"/>
    <n v="30.670199999999998"/>
    <x v="0"/>
  </r>
  <r>
    <s v="APJ"/>
    <s v="APAC"/>
    <s v="Costco Wholesale"/>
    <n v="1025"/>
    <s v="Retail"/>
    <s v="SMB"/>
    <s v="Support"/>
    <s v="9418CBQF4G"/>
    <n v="189.7"/>
    <n v="10"/>
    <n v="0"/>
    <n v="91.055999999999997"/>
    <x v="23"/>
    <n v="98.643999999999906"/>
    <n v="29.593199999999971"/>
    <x v="3"/>
  </r>
  <r>
    <s v="EMEA"/>
    <s v="UKIR"/>
    <s v="Nestle"/>
    <n v="1089"/>
    <s v="Consumer Products"/>
    <s v="Enterprise"/>
    <s v="SaaS Connector Pack"/>
    <s v="KRS9KMRPFP"/>
    <n v="82.64"/>
    <n v="2"/>
    <n v="0"/>
    <n v="7.4375999999999998"/>
    <x v="25"/>
    <n v="75.202399999999997"/>
    <n v="22.56072"/>
    <x v="2"/>
  </r>
  <r>
    <s v="EMEA"/>
    <s v="NOR"/>
    <s v="Tesco"/>
    <n v="1059"/>
    <s v="Retail"/>
    <s v="SMB"/>
    <s v="ChatBot Plugin"/>
    <s v="I2WVEJDD3Y"/>
    <n v="35.97"/>
    <n v="3"/>
    <n v="0"/>
    <n v="9.7119"/>
    <x v="16"/>
    <n v="26.258099999999999"/>
    <n v="7.8774299999999995"/>
    <x v="7"/>
  </r>
  <r>
    <s v="AMER"/>
    <s v="NAMER"/>
    <s v="Honda Motor"/>
    <n v="1045"/>
    <s v="Manufacturing"/>
    <s v="SMB"/>
    <s v="Marketing Suite - Gold"/>
    <s v="G0O4K6A0PD"/>
    <n v="169.45"/>
    <n v="5"/>
    <n v="0"/>
    <n v="42.362499999999997"/>
    <x v="30"/>
    <n v="127.087499999999"/>
    <n v="38.1262499999997"/>
    <x v="2"/>
  </r>
  <r>
    <s v="EMEA"/>
    <s v="EU-WEST"/>
    <s v="UnitedHealth Group"/>
    <n v="1092"/>
    <s v="Healthcare"/>
    <s v="SMB"/>
    <s v="Support"/>
    <s v="XE02DAU9YQ"/>
    <n v="3.3279999999999998"/>
    <n v="2"/>
    <n v="0.2"/>
    <n v="0.41599999999999998"/>
    <x v="24"/>
    <n v="2.9119999999999999"/>
    <n v="0.87359999999999993"/>
    <x v="0"/>
  </r>
  <r>
    <s v="EMEA"/>
    <s v="EU-WEST"/>
    <s v="Berkshire Hathaway"/>
    <n v="1012"/>
    <s v="Finance"/>
    <s v="SMB"/>
    <s v="Marketing Suite - Gold"/>
    <s v="0MIEZC40F6"/>
    <n v="4.7679999999999998"/>
    <n v="2"/>
    <n v="0.2"/>
    <n v="-0.77480000000000004"/>
    <x v="13"/>
    <n v="5.5427999999999997"/>
    <n v="1.6628399999999999"/>
    <x v="1"/>
  </r>
  <r>
    <s v="EMEA"/>
    <s v="UKIR"/>
    <s v="Bank of America Corp."/>
    <n v="1011"/>
    <s v="Finance"/>
    <s v="SMB"/>
    <s v="ContactMatcher"/>
    <s v="TGPBMHV006"/>
    <n v="23.744"/>
    <n v="2"/>
    <n v="0.2"/>
    <n v="8.3103999999999996"/>
    <x v="30"/>
    <n v="15.4336"/>
    <n v="4.6300799999999995"/>
    <x v="6"/>
  </r>
  <r>
    <s v="AMER"/>
    <s v="NAMER"/>
    <s v="Pfizer"/>
    <n v="1074"/>
    <s v="Healthcare"/>
    <s v="SMB"/>
    <s v="Site Analytics"/>
    <s v="HIHNZTOMNY"/>
    <n v="806.33600000000001"/>
    <n v="8"/>
    <n v="0.2"/>
    <n v="50.396000000000001"/>
    <x v="9"/>
    <n v="755.94"/>
    <n v="226.78200000000001"/>
    <x v="5"/>
  </r>
  <r>
    <s v="EMEA"/>
    <s v="NOR"/>
    <s v="Lowes"/>
    <n v="1060"/>
    <s v="Retail"/>
    <s v="Strategic"/>
    <s v="Marketing Suite - Gold"/>
    <s v="5YX5FT352R"/>
    <n v="344.91"/>
    <n v="3"/>
    <n v="0"/>
    <n v="10.347300000000001"/>
    <x v="9"/>
    <n v="334.56270000000001"/>
    <n v="100.36881"/>
    <x v="2"/>
  </r>
  <r>
    <s v="APJ"/>
    <s v="ANZ"/>
    <s v="Apple"/>
    <n v="1008"/>
    <s v="Tech"/>
    <s v="Enterprise"/>
    <s v="OneView"/>
    <s v="O7RWVO6HIN"/>
    <n v="70.97"/>
    <n v="5"/>
    <n v="0.8"/>
    <n v="-191.619"/>
    <x v="33"/>
    <n v="262.589"/>
    <n v="78.776699999999991"/>
    <x v="2"/>
  </r>
  <r>
    <s v="EMEA"/>
    <s v="EU-WEST"/>
    <s v="Royal Dutch Shell"/>
    <n v="1031"/>
    <s v="Energy"/>
    <s v="Enterprise"/>
    <s v="Site Analytics"/>
    <s v="F5OTU2M9PB"/>
    <n v="743.98800000000006"/>
    <n v="2"/>
    <n v="0.4"/>
    <n v="-123.998"/>
    <x v="35"/>
    <n v="867.98599999999999"/>
    <n v="260.39580000000001"/>
    <x v="2"/>
  </r>
  <r>
    <s v="APJ"/>
    <s v="ANZ"/>
    <s v="Tyson Foods"/>
    <n v="1088"/>
    <s v="Consumer Products"/>
    <s v="SMB"/>
    <s v="ContactMatcher"/>
    <s v="9NZANLN1Q7"/>
    <n v="11.212"/>
    <n v="2"/>
    <n v="0.8"/>
    <n v="-16.818000000000001"/>
    <x v="29"/>
    <n v="28.03"/>
    <n v="8.4090000000000007"/>
    <x v="1"/>
  </r>
  <r>
    <s v="AMER"/>
    <s v="NAMER"/>
    <s v="State Farm Insurance Cos."/>
    <n v="1082"/>
    <s v="Finance"/>
    <s v="SMB"/>
    <s v="Alchemy"/>
    <s v="GX2DBR6POB"/>
    <n v="299.99"/>
    <n v="1"/>
    <n v="0"/>
    <n v="89.997"/>
    <x v="43"/>
    <n v="209.99299999999999"/>
    <n v="62.997899999999994"/>
    <x v="8"/>
  </r>
  <r>
    <s v="AMER"/>
    <s v="LATAM"/>
    <s v="Mitsubishi"/>
    <n v="1050"/>
    <s v="Manufacturing"/>
    <s v="Enterprise"/>
    <s v="Support"/>
    <s v="F5W52R74WZ"/>
    <n v="368.91"/>
    <n v="9"/>
    <n v="0"/>
    <n v="180.76589999999999"/>
    <x v="1"/>
    <n v="188.14410000000001"/>
    <n v="56.44323"/>
    <x v="2"/>
  </r>
  <r>
    <s v="EMEA"/>
    <s v="MEA"/>
    <s v="Samsung Electronics"/>
    <n v="1015"/>
    <s v="Tech"/>
    <s v="Enterprise"/>
    <s v="Support"/>
    <s v="TH4R0TNBXY"/>
    <n v="19.440000000000001"/>
    <n v="3"/>
    <n v="0"/>
    <n v="9.3312000000000008"/>
    <x v="5"/>
    <n v="10.1088"/>
    <n v="3.0326400000000002"/>
    <x v="1"/>
  </r>
  <r>
    <s v="EMEA"/>
    <s v="NOR"/>
    <s v="PepsiCo"/>
    <n v="1073"/>
    <s v="Consumer Products"/>
    <s v="SMB"/>
    <s v="ContactMatcher"/>
    <s v="8DKEHZC5L5"/>
    <n v="13.092000000000001"/>
    <n v="4"/>
    <n v="0.7"/>
    <n v="-10.0372"/>
    <x v="11"/>
    <n v="23.129200000000001"/>
    <n v="6.9387600000000003"/>
    <x v="1"/>
  </r>
  <r>
    <s v="EMEA"/>
    <s v="UKIR"/>
    <s v="Oracle"/>
    <n v="1072"/>
    <s v="Tech"/>
    <s v="SMB"/>
    <s v="OneView"/>
    <s v="OWTPXJYI53"/>
    <n v="122.94"/>
    <n v="3"/>
    <n v="0"/>
    <n v="30.734999999999999"/>
    <x v="20"/>
    <n v="92.204999999999998"/>
    <n v="27.6615"/>
    <x v="6"/>
  </r>
  <r>
    <s v="APJ"/>
    <s v="APAC"/>
    <s v="Costco Wholesale"/>
    <n v="1025"/>
    <s v="Retail"/>
    <s v="SMB"/>
    <s v="Site Analytics"/>
    <s v="8BT1F3ORWK"/>
    <n v="19.98"/>
    <n v="2"/>
    <n v="0"/>
    <n v="5.1947999999999999"/>
    <x v="41"/>
    <n v="14.7852"/>
    <n v="4.4355599999999997"/>
    <x v="3"/>
  </r>
  <r>
    <s v="APJ"/>
    <s v="ANZ"/>
    <s v="Coca-Cola"/>
    <n v="1021"/>
    <s v="Consumer Products"/>
    <s v="SMB"/>
    <s v="ContactMatcher"/>
    <s v="2KSNJ643WJ"/>
    <n v="69.375"/>
    <n v="1"/>
    <n v="0.5"/>
    <n v="-47.174999999999997"/>
    <x v="44"/>
    <n v="116.55"/>
    <n v="34.964999999999996"/>
    <x v="0"/>
  </r>
  <r>
    <s v="EMEA"/>
    <s v="UKIR"/>
    <s v="AmerisourceBergen"/>
    <n v="1007"/>
    <s v="Healthcare"/>
    <s v="SMB"/>
    <s v="FinanceHub"/>
    <s v="HJGZLC67F8"/>
    <n v="2563.056"/>
    <n v="8"/>
    <n v="0.1"/>
    <n v="313.26240000000001"/>
    <x v="5"/>
    <n v="2249.7936"/>
    <n v="674.93808000000001"/>
    <x v="0"/>
  </r>
  <r>
    <s v="AMER"/>
    <s v="NAMER"/>
    <s v="BNP Paribas"/>
    <n v="1065"/>
    <s v="Finance"/>
    <s v="Strategic"/>
    <s v="FinanceHub"/>
    <s v="LRFJFEWI86"/>
    <n v="387.13600000000002"/>
    <n v="4"/>
    <n v="0.2"/>
    <n v="4.8391999999999999"/>
    <x v="32"/>
    <n v="382.29680000000002"/>
    <n v="114.68904000000001"/>
    <x v="3"/>
  </r>
  <r>
    <s v="AMER"/>
    <s v="LATAM"/>
    <s v="Toyota Motor"/>
    <n v="1087"/>
    <s v="Manufacturing"/>
    <s v="Enterprise"/>
    <s v="ChatBot Plugin"/>
    <s v="BV28NCWTLX"/>
    <n v="3.4239999999999999"/>
    <n v="1"/>
    <n v="0.2"/>
    <n v="0.29959999999999998"/>
    <x v="40"/>
    <n v="3.1244000000000001"/>
    <n v="0.93731999999999993"/>
    <x v="6"/>
  </r>
  <r>
    <s v="EMEA"/>
    <s v="UKIR"/>
    <s v="Volkswagen"/>
    <n v="1046"/>
    <s v="Manufacturing"/>
    <s v="Strategic"/>
    <s v="Marketing Suite - Gold"/>
    <s v="QMT2L8BSJG"/>
    <n v="1085.42"/>
    <n v="7"/>
    <n v="0"/>
    <n v="282.20920000000001"/>
    <x v="10"/>
    <n v="803.21079999999995"/>
    <n v="240.96323999999998"/>
    <x v="0"/>
  </r>
  <r>
    <s v="AMER"/>
    <s v="LATAM"/>
    <s v="Kroger"/>
    <n v="1057"/>
    <s v="Retail"/>
    <s v="Enterprise"/>
    <s v="Support"/>
    <s v="HNYSV7V4ZO"/>
    <n v="43.055999999999997"/>
    <n v="9"/>
    <n v="0.2"/>
    <n v="15.607799999999999"/>
    <x v="40"/>
    <n v="27.4482"/>
    <n v="8.2344600000000003"/>
    <x v="2"/>
  </r>
  <r>
    <s v="EMEA"/>
    <s v="EU-WEST"/>
    <s v="Citigroup"/>
    <n v="1020"/>
    <s v="Finance"/>
    <s v="Enterprise"/>
    <s v="ContactMatcher"/>
    <s v="8U1SXPXUEC"/>
    <n v="3.762"/>
    <n v="3"/>
    <n v="0.7"/>
    <n v="-2.7587999999999999"/>
    <x v="47"/>
    <n v="6.5207999999999897"/>
    <n v="1.9562399999999969"/>
    <x v="3"/>
  </r>
  <r>
    <s v="EMEA"/>
    <s v="NOR"/>
    <s v="Berkshire Hathaway"/>
    <n v="1012"/>
    <s v="Finance"/>
    <s v="SMB"/>
    <s v="Marketing Suite - Gold"/>
    <s v="GPAFHI0AM3"/>
    <n v="675.06"/>
    <n v="3"/>
    <n v="0"/>
    <n v="87.757800000000003"/>
    <x v="4"/>
    <n v="587.30219999999997"/>
    <n v="176.19065999999998"/>
    <x v="1"/>
  </r>
  <r>
    <s v="EMEA"/>
    <s v="NOR"/>
    <s v="PepsiCo"/>
    <n v="1073"/>
    <s v="Consumer Products"/>
    <s v="Strategic"/>
    <s v="SaaS Connector Pack - Gold"/>
    <s v="QXBHYVSWCY"/>
    <n v="65.231999999999999"/>
    <n v="3"/>
    <n v="0.2"/>
    <n v="22.015799999999999"/>
    <x v="24"/>
    <n v="43.216200000000001"/>
    <n v="12.96486"/>
    <x v="1"/>
  </r>
  <r>
    <s v="APJ"/>
    <s v="ANZ"/>
    <s v="State Farm Insurance Cos."/>
    <n v="1082"/>
    <s v="Finance"/>
    <s v="Enterprise"/>
    <s v="Big Ol Database"/>
    <s v="9KEHR9HC87"/>
    <n v="600.53"/>
    <n v="2"/>
    <n v="0.3"/>
    <n v="137.26400000000001"/>
    <x v="14"/>
    <n v="463.265999999999"/>
    <n v="138.9797999999997"/>
    <x v="8"/>
  </r>
  <r>
    <s v="EMEA"/>
    <s v="EU-WEST"/>
    <s v="Sony"/>
    <n v="1028"/>
    <s v="Tech"/>
    <s v="Enterprise"/>
    <s v="Support"/>
    <s v="F8IBKCM74S"/>
    <n v="31.103999999999999"/>
    <n v="6"/>
    <n v="0.2"/>
    <n v="10.8864"/>
    <x v="9"/>
    <n v="20.217599999999901"/>
    <n v="6.0652799999999703"/>
    <x v="3"/>
  </r>
  <r>
    <s v="AMER"/>
    <s v="LATAM"/>
    <s v="CVS Health"/>
    <n v="1026"/>
    <s v="Retail"/>
    <s v="SMB"/>
    <s v="ContactMatcher"/>
    <s v="YJE1B53RU7"/>
    <n v="10.332000000000001"/>
    <n v="3"/>
    <n v="0.7"/>
    <n v="-7.5768000000000004"/>
    <x v="14"/>
    <n v="17.908799999999999"/>
    <n v="5.3726399999999996"/>
    <x v="2"/>
  </r>
  <r>
    <s v="AMER"/>
    <s v="NAMER"/>
    <s v="Exxon Mobil"/>
    <n v="1034"/>
    <s v="Energy"/>
    <s v="Strategic"/>
    <s v="ContactMatcher"/>
    <s v="TN5QKYI4BC"/>
    <n v="18.367999999999999"/>
    <n v="4"/>
    <n v="0.2"/>
    <n v="5.9695999999999998"/>
    <x v="23"/>
    <n v="12.398399999999899"/>
    <n v="3.7195199999999695"/>
    <x v="2"/>
  </r>
  <r>
    <s v="EMEA"/>
    <s v="UKIR"/>
    <s v="News Corp."/>
    <n v="1071"/>
    <s v="Misc"/>
    <s v="SMB"/>
    <s v="Site Analytics"/>
    <s v="U9YILAERAO"/>
    <n v="299.89999999999998"/>
    <n v="2"/>
    <n v="0"/>
    <n v="74.974999999999994"/>
    <x v="42"/>
    <n v="224.92499999999899"/>
    <n v="67.477499999999694"/>
    <x v="3"/>
  </r>
  <r>
    <s v="EMEA"/>
    <s v="EU-WEST"/>
    <s v="Sprint Nextel"/>
    <n v="1081"/>
    <s v="Communications"/>
    <s v="Strategic"/>
    <s v="SaaS Connector Pack - Gold"/>
    <s v="PRQHUJ5LCP"/>
    <n v="26.55"/>
    <n v="9"/>
    <n v="0"/>
    <n v="12.744"/>
    <x v="35"/>
    <n v="13.805999999999999"/>
    <n v="4.1417999999999999"/>
    <x v="1"/>
  </r>
  <r>
    <s v="EMEA"/>
    <s v="NOR"/>
    <s v="Caterpillar"/>
    <n v="1016"/>
    <s v="Manufacturing"/>
    <s v="Strategic"/>
    <s v="SaaS Connector Pack"/>
    <s v="GYFZM79OO5"/>
    <n v="4.9279999999999999"/>
    <n v="2"/>
    <n v="0.2"/>
    <n v="0.73919999999999997"/>
    <x v="38"/>
    <n v="4.1887999999999996"/>
    <n v="1.2566399999999998"/>
    <x v="1"/>
  </r>
  <r>
    <s v="AMER"/>
    <s v="NAMER"/>
    <s v="AT&amp;T"/>
    <n v="1010"/>
    <s v="Communications"/>
    <s v="SMB"/>
    <s v="ChatBot Plugin"/>
    <s v="H1V2WXW7FL"/>
    <n v="7.98"/>
    <n v="3"/>
    <n v="0"/>
    <n v="2.0748000000000002"/>
    <x v="34"/>
    <n v="5.9051999999999998"/>
    <n v="1.7715599999999998"/>
    <x v="1"/>
  </r>
  <r>
    <s v="AMER"/>
    <s v="LATAM"/>
    <s v="HSBC Holdings"/>
    <n v="1070"/>
    <s v="Finance"/>
    <s v="SMB"/>
    <s v="SaaS Connector Pack - Gold"/>
    <s v="XQIG460GEO"/>
    <n v="180.96"/>
    <n v="2"/>
    <n v="0"/>
    <n v="81.432000000000002"/>
    <x v="19"/>
    <n v="99.528000000000006"/>
    <n v="29.8584"/>
    <x v="0"/>
  </r>
  <r>
    <s v="AMER"/>
    <s v="NAMER"/>
    <s v="Amazon"/>
    <n v="1004"/>
    <s v="Tech"/>
    <s v="Strategic"/>
    <s v="Data Smasher"/>
    <s v="TG94HVQIUG"/>
    <n v="1649.95"/>
    <n v="5"/>
    <n v="0"/>
    <n v="659.98"/>
    <x v="10"/>
    <n v="989.97"/>
    <n v="296.99099999999999"/>
    <x v="2"/>
  </r>
  <r>
    <s v="AMER"/>
    <s v="NAMER"/>
    <s v="Johnson &amp; Johnson"/>
    <n v="1055"/>
    <s v="Healthcare"/>
    <s v="Enterprise"/>
    <s v="Site Analytics"/>
    <s v="F9IT1JO2BA"/>
    <n v="73.584000000000003"/>
    <n v="2"/>
    <n v="0.2"/>
    <n v="8.2782"/>
    <x v="18"/>
    <n v="65.305800000000005"/>
    <n v="19.591740000000001"/>
    <x v="2"/>
  </r>
  <r>
    <s v="AMER"/>
    <s v="NAMER"/>
    <s v="Anthem"/>
    <n v="1029"/>
    <s v="Healthcare"/>
    <s v="SMB"/>
    <s v="ContactMatcher"/>
    <s v="8OR057LN8O"/>
    <n v="486.36799999999999"/>
    <n v="4"/>
    <n v="0.2"/>
    <n v="36.477600000000002"/>
    <x v="23"/>
    <n v="449.8904"/>
    <n v="134.96711999999999"/>
    <x v="2"/>
  </r>
  <r>
    <s v="APJ"/>
    <s v="APAC"/>
    <s v="Sony"/>
    <n v="1028"/>
    <s v="Tech"/>
    <s v="Enterprise"/>
    <s v="Support"/>
    <s v="3OOHY2J6L1"/>
    <n v="32.4"/>
    <n v="5"/>
    <n v="0"/>
    <n v="15.552"/>
    <x v="28"/>
    <n v="16.847999999999999"/>
    <n v="5.0543999999999993"/>
    <x v="3"/>
  </r>
  <r>
    <s v="AMER"/>
    <s v="NAMER"/>
    <s v="Nestle"/>
    <n v="1089"/>
    <s v="Consumer Products"/>
    <s v="Enterprise"/>
    <s v="ChatBot Plugin"/>
    <s v="3R0ZFBJAOK"/>
    <n v="37.17"/>
    <n v="9"/>
    <n v="0"/>
    <n v="11.151"/>
    <x v="16"/>
    <n v="26.018999999999998"/>
    <n v="7.805699999999999"/>
    <x v="2"/>
  </r>
  <r>
    <s v="APJ"/>
    <s v="JAPN"/>
    <s v="Amazon"/>
    <n v="1004"/>
    <s v="Tech"/>
    <s v="SMB"/>
    <s v="Marketing Suite - Gold"/>
    <s v="WMTZ36HQOU"/>
    <n v="137.352"/>
    <n v="3"/>
    <n v="0.2"/>
    <n v="8.5845000000000002"/>
    <x v="34"/>
    <n v="128.76750000000001"/>
    <n v="38.630250000000004"/>
    <x v="2"/>
  </r>
  <r>
    <s v="EMEA"/>
    <s v="NOR"/>
    <s v="Verizon Communications"/>
    <n v="1094"/>
    <s v="Communications"/>
    <s v="SMB"/>
    <s v="SaaS Connector Pack"/>
    <s v="IEA1JA80UM"/>
    <n v="62.72"/>
    <n v="4"/>
    <n v="0"/>
    <n v="24.460799999999999"/>
    <x v="44"/>
    <n v="38.2592"/>
    <n v="11.47776"/>
    <x v="0"/>
  </r>
  <r>
    <s v="APJ"/>
    <s v="JAPN"/>
    <s v="Panasonic"/>
    <n v="1091"/>
    <s v="Tech"/>
    <s v="Enterprise"/>
    <s v="FinanceHub"/>
    <s v="DED1RAU1FA"/>
    <n v="512.35799999999995"/>
    <n v="3"/>
    <n v="0.3"/>
    <n v="-14.6388"/>
    <x v="39"/>
    <n v="526.99679999999898"/>
    <n v="158.09903999999969"/>
    <x v="0"/>
  </r>
  <r>
    <s v="EMEA"/>
    <s v="NOR"/>
    <s v="Aetna"/>
    <n v="1002"/>
    <s v="Healthcare"/>
    <s v="SMB"/>
    <s v="ChatBot Plugin"/>
    <s v="ZD2N2AQT8X"/>
    <n v="1.752"/>
    <n v="1"/>
    <n v="0.2"/>
    <n v="0.15329999999999999"/>
    <x v="4"/>
    <n v="1.5987"/>
    <n v="0.47960999999999998"/>
    <x v="1"/>
  </r>
  <r>
    <s v="EMEA"/>
    <s v="UKIR"/>
    <s v="State Farm Insurance Cos."/>
    <n v="1082"/>
    <s v="Finance"/>
    <s v="SMB"/>
    <s v="Marketing Suite - Gold"/>
    <s v="GPOGJWSYSM"/>
    <n v="11.21"/>
    <n v="1"/>
    <n v="0"/>
    <n v="3.363"/>
    <x v="23"/>
    <n v="7.8470000000000004"/>
    <n v="2.3540999999999999"/>
    <x v="8"/>
  </r>
  <r>
    <s v="APJ"/>
    <s v="JAPN"/>
    <s v="Costco Wholesale"/>
    <n v="1025"/>
    <s v="Retail"/>
    <s v="SMB"/>
    <s v="ChatBot Plugin"/>
    <s v="0UN7A5JND0"/>
    <n v="45.04"/>
    <n v="2"/>
    <n v="0.2"/>
    <n v="4.5039999999999996"/>
    <x v="14"/>
    <n v="40.536000000000001"/>
    <n v="12.1608"/>
    <x v="3"/>
  </r>
  <r>
    <s v="APJ"/>
    <s v="JAPN"/>
    <s v="Apple"/>
    <n v="1008"/>
    <s v="Tech"/>
    <s v="SMB"/>
    <s v="ContactMatcher"/>
    <s v="82J0ITJZF4"/>
    <n v="15.624000000000001"/>
    <n v="2"/>
    <n v="0.8"/>
    <n v="-24.9984"/>
    <x v="21"/>
    <n v="40.622399999999999"/>
    <n v="12.186719999999999"/>
    <x v="2"/>
  </r>
  <r>
    <s v="EMEA"/>
    <s v="UKIR"/>
    <s v="Airbus"/>
    <n v="1030"/>
    <s v="Manufacturing"/>
    <s v="SMB"/>
    <s v="OneView"/>
    <s v="6ISZH00XSX"/>
    <n v="8.74"/>
    <n v="2"/>
    <n v="0"/>
    <n v="2.2724000000000002"/>
    <x v="0"/>
    <n v="6.4676"/>
    <n v="1.94028"/>
    <x v="2"/>
  </r>
  <r>
    <s v="EMEA"/>
    <s v="EU-WEST"/>
    <s v="Toyota Motor"/>
    <n v="1087"/>
    <s v="Manufacturing"/>
    <s v="Enterprise"/>
    <s v="Marketing Suite - Gold"/>
    <s v="V63OLQZ7PI"/>
    <n v="61.68"/>
    <n v="5"/>
    <n v="0.2"/>
    <n v="5.3970000000000002"/>
    <x v="15"/>
    <n v="56.283000000000001"/>
    <n v="16.884899999999998"/>
    <x v="6"/>
  </r>
  <r>
    <s v="APJ"/>
    <s v="ANZ"/>
    <s v="Merck"/>
    <n v="1064"/>
    <s v="Healthcare"/>
    <s v="Strategic"/>
    <s v="ContactMatcher"/>
    <s v="BR3PJH4PEY"/>
    <n v="2.8639999999999999"/>
    <n v="4"/>
    <n v="0.8"/>
    <n v="-4.5823999999999998"/>
    <x v="10"/>
    <n v="7.4463999999999997"/>
    <n v="2.2339199999999999"/>
    <x v="6"/>
  </r>
  <r>
    <s v="AMER"/>
    <s v="LATAM"/>
    <s v="Prudential Financial"/>
    <n v="1078"/>
    <s v="Finance"/>
    <s v="SMB"/>
    <s v="Support"/>
    <s v="O14N4P96QG"/>
    <n v="143.69999999999999"/>
    <n v="3"/>
    <n v="0"/>
    <n v="68.975999999999999"/>
    <x v="13"/>
    <n v="74.723999999999904"/>
    <n v="22.417199999999969"/>
    <x v="2"/>
  </r>
  <r>
    <s v="EMEA"/>
    <s v="UKIR"/>
    <s v="Allianz"/>
    <n v="1080"/>
    <s v="Finance"/>
    <s v="SMB"/>
    <s v="Data Smasher"/>
    <s v="45Z3QTP07W"/>
    <n v="7.88"/>
    <n v="4"/>
    <n v="0"/>
    <n v="2.5215999999999998"/>
    <x v="23"/>
    <n v="5.3583999999999996"/>
    <n v="1.6075199999999998"/>
    <x v="1"/>
  </r>
  <r>
    <s v="APJ"/>
    <s v="APAC"/>
    <s v="Bank of America Corp."/>
    <n v="1011"/>
    <s v="Finance"/>
    <s v="SMB"/>
    <s v="Marketing Suite - Gold"/>
    <s v="AWOQCEJ7A8"/>
    <n v="11.21"/>
    <n v="1"/>
    <n v="0"/>
    <n v="3.363"/>
    <x v="17"/>
    <n v="7.8470000000000004"/>
    <n v="2.3540999999999999"/>
    <x v="6"/>
  </r>
  <r>
    <s v="APJ"/>
    <s v="APAC"/>
    <s v="Pemex"/>
    <n v="1058"/>
    <s v="Energy"/>
    <s v="Enterprise"/>
    <s v="ContactMatcher"/>
    <s v="1B5ILCD52V"/>
    <n v="299.52"/>
    <n v="9"/>
    <n v="0"/>
    <n v="149.76"/>
    <x v="24"/>
    <n v="149.76"/>
    <n v="44.927999999999997"/>
    <x v="2"/>
  </r>
  <r>
    <s v="EMEA"/>
    <s v="EU-WEST"/>
    <s v="Costco Wholesale"/>
    <n v="1025"/>
    <s v="Retail"/>
    <s v="SMB"/>
    <s v="ChatBot Plugin"/>
    <s v="CQG2M756Q4"/>
    <n v="7.7"/>
    <n v="2"/>
    <n v="0"/>
    <n v="3.157"/>
    <x v="16"/>
    <n v="4.5430000000000001"/>
    <n v="1.3629"/>
    <x v="3"/>
  </r>
  <r>
    <s v="EMEA"/>
    <s v="EU-WEST"/>
    <s v="Coca-Cola"/>
    <n v="1021"/>
    <s v="Consumer Products"/>
    <s v="Strategic"/>
    <s v="Support"/>
    <s v="ED457624L8"/>
    <n v="23.92"/>
    <n v="4"/>
    <n v="0"/>
    <n v="11.720800000000001"/>
    <x v="20"/>
    <n v="12.199199999999999"/>
    <n v="3.6597599999999995"/>
    <x v="0"/>
  </r>
  <r>
    <s v="AMER"/>
    <s v="NAMER"/>
    <s v="Bank of America Corp."/>
    <n v="1011"/>
    <s v="Finance"/>
    <s v="Strategic"/>
    <s v="FinanceHub"/>
    <s v="Y0SZ5EDLGR"/>
    <n v="436.70400000000001"/>
    <n v="6"/>
    <n v="0.2"/>
    <n v="-38.211599999999997"/>
    <x v="4"/>
    <n v="474.91559999999998"/>
    <n v="142.47467999999998"/>
    <x v="6"/>
  </r>
  <r>
    <s v="EMEA"/>
    <s v="EU-WEST"/>
    <s v="Comcast"/>
    <n v="1022"/>
    <s v="Communications"/>
    <s v="SMB"/>
    <s v="Support"/>
    <s v="1OGN8EBKLB"/>
    <n v="32.4"/>
    <n v="5"/>
    <n v="0"/>
    <n v="15.552"/>
    <x v="7"/>
    <n v="16.847999999999999"/>
    <n v="5.0543999999999993"/>
    <x v="1"/>
  </r>
  <r>
    <s v="AMER"/>
    <s v="NAMER"/>
    <s v="Wells Fargo"/>
    <n v="1099"/>
    <s v="Finance"/>
    <s v="SMB"/>
    <s v="OneView"/>
    <s v="A23M5N7KKD"/>
    <n v="61.44"/>
    <n v="3"/>
    <n v="0"/>
    <n v="16.588799999999999"/>
    <x v="27"/>
    <n v="44.851199999999999"/>
    <n v="13.455359999999999"/>
    <x v="2"/>
  </r>
  <r>
    <s v="EMEA"/>
    <s v="EU-WEST"/>
    <s v="Itochu"/>
    <n v="1032"/>
    <s v="Finance"/>
    <s v="SMB"/>
    <s v="Marketing Suite - Gold"/>
    <s v="KTHFYFAUC7"/>
    <n v="73.36"/>
    <n v="7"/>
    <n v="0"/>
    <n v="19.807200000000002"/>
    <x v="0"/>
    <n v="53.552799999999998"/>
    <n v="16.065839999999998"/>
    <x v="0"/>
  </r>
  <r>
    <s v="EMEA"/>
    <s v="MEA"/>
    <s v="Honda Motor"/>
    <n v="1045"/>
    <s v="Manufacturing"/>
    <s v="SMB"/>
    <s v="FinanceHub"/>
    <s v="8J07IVPXMC"/>
    <n v="59.2"/>
    <n v="5"/>
    <n v="0.2"/>
    <n v="22.2"/>
    <x v="34"/>
    <n v="37"/>
    <n v="11.1"/>
    <x v="2"/>
  </r>
  <r>
    <s v="APJ"/>
    <s v="APAC"/>
    <s v="PepsiCo"/>
    <n v="1073"/>
    <s v="Consumer Products"/>
    <s v="Strategic"/>
    <s v="SaaS Connector Pack"/>
    <s v="JXNY8Z8725"/>
    <n v="31.4"/>
    <n v="5"/>
    <n v="0"/>
    <n v="13.188000000000001"/>
    <x v="19"/>
    <n v="18.2119999999999"/>
    <n v="5.4635999999999703"/>
    <x v="1"/>
  </r>
  <r>
    <s v="EMEA"/>
    <s v="EU-WEST"/>
    <s v="BNP Paribas"/>
    <n v="1065"/>
    <s v="Finance"/>
    <s v="Strategic"/>
    <s v="SaaS Connector Pack"/>
    <s v="P9SIQ9UTJO"/>
    <n v="32.448"/>
    <n v="2"/>
    <n v="0.2"/>
    <n v="7.3007999999999997"/>
    <x v="24"/>
    <n v="25.147200000000002"/>
    <n v="7.5441599999999998"/>
    <x v="3"/>
  </r>
  <r>
    <s v="EMEA"/>
    <s v="NOR"/>
    <s v="Prudential Financial"/>
    <n v="1078"/>
    <s v="Finance"/>
    <s v="SMB"/>
    <s v="SaaS Connector Pack"/>
    <s v="S3FM4AAXZL"/>
    <n v="186.54"/>
    <n v="3"/>
    <n v="0"/>
    <n v="41.038800000000002"/>
    <x v="28"/>
    <n v="145.50119999999899"/>
    <n v="43.650359999999694"/>
    <x v="2"/>
  </r>
  <r>
    <s v="EMEA"/>
    <s v="EU-WEST"/>
    <s v="HSBC Holdings"/>
    <n v="1070"/>
    <s v="Finance"/>
    <s v="SMB"/>
    <s v="Marketing Suite - Gold"/>
    <s v="3BC49N3R4T"/>
    <n v="87.08"/>
    <n v="7"/>
    <n v="0"/>
    <n v="24.382400000000001"/>
    <x v="41"/>
    <n v="62.697599999999902"/>
    <n v="18.809279999999969"/>
    <x v="0"/>
  </r>
  <r>
    <s v="APJ"/>
    <s v="JAPN"/>
    <s v="Tyson Foods"/>
    <n v="1088"/>
    <s v="Consumer Products"/>
    <s v="SMB"/>
    <s v="ChatBot Plugin"/>
    <s v="V65N7O8M0I"/>
    <n v="31.744"/>
    <n v="2"/>
    <n v="0.2"/>
    <n v="3.968"/>
    <x v="44"/>
    <n v="27.776"/>
    <n v="8.3327999999999989"/>
    <x v="1"/>
  </r>
  <r>
    <s v="EMEA"/>
    <s v="EU-WEST"/>
    <s v="Caterpillar"/>
    <n v="1016"/>
    <s v="Manufacturing"/>
    <s v="SMB"/>
    <s v="Site Analytics"/>
    <s v="5ACVV1Z3K7"/>
    <n v="751.98400000000004"/>
    <n v="2"/>
    <n v="0.2"/>
    <n v="84.598200000000006"/>
    <x v="4"/>
    <n v="667.38580000000002"/>
    <n v="200.21574000000001"/>
    <x v="1"/>
  </r>
  <r>
    <s v="AMER"/>
    <s v="NAMER"/>
    <s v="State Farm Insurance Cos."/>
    <n v="1082"/>
    <s v="Finance"/>
    <s v="Enterprise"/>
    <s v="Site Analytics"/>
    <s v="8KQUTPPQC8"/>
    <n v="604.76800000000003"/>
    <n v="4"/>
    <n v="0.2"/>
    <n v="60.476799999999997"/>
    <x v="44"/>
    <n v="544.2912"/>
    <n v="163.28736000000001"/>
    <x v="8"/>
  </r>
  <r>
    <s v="AMER"/>
    <s v="NAMER"/>
    <s v="Oracle"/>
    <n v="1072"/>
    <s v="Tech"/>
    <s v="Strategic"/>
    <s v="Support"/>
    <s v="WFLNN9D2H8"/>
    <n v="27.36"/>
    <n v="4"/>
    <n v="0"/>
    <n v="7.3872"/>
    <x v="30"/>
    <n v="19.972799999999999"/>
    <n v="5.9918399999999998"/>
    <x v="6"/>
  </r>
  <r>
    <s v="AMER"/>
    <s v="NAMER"/>
    <s v="Wells Fargo"/>
    <n v="1099"/>
    <s v="Finance"/>
    <s v="SMB"/>
    <s v="ContactMatcher"/>
    <s v="JI7UUCZOZO"/>
    <n v="902.71199999999999"/>
    <n v="3"/>
    <n v="0.2"/>
    <n v="33.851700000000001"/>
    <x v="1"/>
    <n v="868.86029999999903"/>
    <n v="260.65808999999967"/>
    <x v="2"/>
  </r>
  <r>
    <s v="AMER"/>
    <s v="NAMER"/>
    <s v="China National Petroleum"/>
    <n v="1023"/>
    <s v="Energy"/>
    <s v="Enterprise"/>
    <s v="Marketing Suite"/>
    <s v="FG827LCZME"/>
    <n v="120.666"/>
    <n v="2"/>
    <n v="0.15"/>
    <n v="21.294"/>
    <x v="32"/>
    <n v="99.372"/>
    <n v="29.811599999999999"/>
    <x v="7"/>
  </r>
  <r>
    <s v="APJ"/>
    <s v="JAPN"/>
    <s v="Itochu"/>
    <n v="1032"/>
    <s v="Finance"/>
    <s v="SMB"/>
    <s v="ContactMatcher"/>
    <s v="S3TX1TB7NA"/>
    <n v="4.984"/>
    <n v="1"/>
    <n v="0.8"/>
    <n v="-8.4727999999999994"/>
    <x v="20"/>
    <n v="13.456799999999999"/>
    <n v="4.0370399999999993"/>
    <x v="0"/>
  </r>
  <r>
    <s v="AMER"/>
    <s v="NAMER"/>
    <s v="Home Depot"/>
    <n v="1047"/>
    <s v="Retail"/>
    <s v="Enterprise"/>
    <s v="SaaS Connector Pack"/>
    <s v="05OCVGL31L"/>
    <n v="82.26"/>
    <n v="3"/>
    <n v="0"/>
    <n v="33.726599999999998"/>
    <x v="0"/>
    <n v="48.5334"/>
    <n v="14.56002"/>
    <x v="1"/>
  </r>
  <r>
    <s v="AMER"/>
    <s v="NAMER"/>
    <s v="Morgan Stanley"/>
    <n v="1068"/>
    <s v="Finance"/>
    <s v="SMB"/>
    <s v="Marketing Suite - Gold"/>
    <s v="QMBJA675TB"/>
    <n v="29.74"/>
    <n v="1"/>
    <n v="0"/>
    <n v="4.4610000000000003"/>
    <x v="0"/>
    <n v="25.2789999999999"/>
    <n v="7.5836999999999701"/>
    <x v="2"/>
  </r>
  <r>
    <s v="AMER"/>
    <s v="NAMER"/>
    <s v="Oracle"/>
    <n v="1072"/>
    <s v="Tech"/>
    <s v="Enterprise"/>
    <s v="OneView"/>
    <s v="QBJPG50SZ4"/>
    <n v="87.36"/>
    <n v="6"/>
    <n v="0"/>
    <n v="23.587199999999999"/>
    <x v="26"/>
    <n v="63.772799999999997"/>
    <n v="19.131839999999997"/>
    <x v="6"/>
  </r>
  <r>
    <s v="EMEA"/>
    <s v="EU-WEST"/>
    <s v="Allstate"/>
    <n v="1003"/>
    <s v="Finance"/>
    <s v="Strategic"/>
    <s v="OneView"/>
    <s v="VA42M72QM0"/>
    <n v="64.384"/>
    <n v="1"/>
    <n v="0.2"/>
    <n v="8.048"/>
    <x v="42"/>
    <n v="56.335999999999999"/>
    <n v="16.9008"/>
    <x v="0"/>
  </r>
  <r>
    <s v="APJ"/>
    <s v="JAPN"/>
    <s v="Fannie Mae"/>
    <n v="1035"/>
    <s v="Finance"/>
    <s v="Strategic"/>
    <s v="Marketing Suite - Gold"/>
    <s v="611D2RVD5C"/>
    <n v="64.784000000000006"/>
    <n v="1"/>
    <n v="0.2"/>
    <n v="-14.5764"/>
    <x v="6"/>
    <n v="79.360399999999998"/>
    <n v="23.808119999999999"/>
    <x v="3"/>
  </r>
  <r>
    <s v="APJ"/>
    <s v="ANZ"/>
    <s v="Comcast"/>
    <n v="1022"/>
    <s v="Communications"/>
    <s v="SMB"/>
    <s v="Support"/>
    <s v="SWXOO20V7W"/>
    <n v="10.896000000000001"/>
    <n v="3"/>
    <n v="0.2"/>
    <n v="3.4049999999999998"/>
    <x v="30"/>
    <n v="7.4909999999999997"/>
    <n v="2.2472999999999996"/>
    <x v="1"/>
  </r>
  <r>
    <s v="AMER"/>
    <s v="NAMER"/>
    <s v="Honda Motor"/>
    <n v="1045"/>
    <s v="Manufacturing"/>
    <s v="SMB"/>
    <s v="Site Analytics"/>
    <s v="2M60TF1UBD"/>
    <n v="84.784000000000006"/>
    <n v="2"/>
    <n v="0.2"/>
    <n v="-20.136199999999999"/>
    <x v="17"/>
    <n v="104.92019999999999"/>
    <n v="31.476059999999997"/>
    <x v="2"/>
  </r>
  <r>
    <s v="APJ"/>
    <s v="JAPN"/>
    <s v="Mondelez International"/>
    <n v="1067"/>
    <s v="Consumer Products"/>
    <s v="Strategic"/>
    <s v="FinanceHub"/>
    <s v="5G942G7UOU"/>
    <n v="241.5"/>
    <n v="4"/>
    <n v="0.3"/>
    <n v="0"/>
    <x v="47"/>
    <n v="241.5"/>
    <n v="72.45"/>
    <x v="0"/>
  </r>
  <r>
    <s v="EMEA"/>
    <s v="MEA"/>
    <s v="Carrefour"/>
    <n v="1048"/>
    <s v="Retail"/>
    <s v="Enterprise"/>
    <s v="Data Smasher"/>
    <s v="F4VL4F5MZ5"/>
    <n v="59.97"/>
    <n v="3"/>
    <n v="0"/>
    <n v="14.9925"/>
    <x v="0"/>
    <n v="44.977499999999999"/>
    <n v="13.49325"/>
    <x v="0"/>
  </r>
  <r>
    <s v="AMER"/>
    <s v="NAMER"/>
    <s v="Prudential Financial"/>
    <n v="1078"/>
    <s v="Finance"/>
    <s v="Strategic"/>
    <s v="ContactMatcher"/>
    <s v="PIOF8YA7NM"/>
    <n v="11.808"/>
    <n v="3"/>
    <n v="0.2"/>
    <n v="4.1327999999999996"/>
    <x v="15"/>
    <n v="7.6752000000000002"/>
    <n v="2.3025600000000002"/>
    <x v="2"/>
  </r>
  <r>
    <s v="EMEA"/>
    <s v="MEA"/>
    <s v="Cisco Systems"/>
    <n v="1019"/>
    <s v="Tech"/>
    <s v="SMB"/>
    <s v="Marketing Suite - Gold"/>
    <s v="P7R9HKU13J"/>
    <n v="16.239999999999998"/>
    <n v="1"/>
    <n v="0"/>
    <n v="2.4359999999999999"/>
    <x v="33"/>
    <n v="13.803999999999901"/>
    <n v="4.1411999999999702"/>
    <x v="1"/>
  </r>
  <r>
    <s v="AMER"/>
    <s v="LATAM"/>
    <s v="McKesson"/>
    <n v="1063"/>
    <s v="Consumer Products"/>
    <s v="Strategic"/>
    <s v="OneView"/>
    <s v="DQQVPI7MOW"/>
    <n v="76.12"/>
    <n v="2"/>
    <n v="0"/>
    <n v="22.0748"/>
    <x v="7"/>
    <n v="54.045200000000001"/>
    <n v="16.213560000000001"/>
    <x v="5"/>
  </r>
  <r>
    <s v="AMER"/>
    <s v="LATAM"/>
    <s v="Kroger"/>
    <n v="1057"/>
    <s v="Retail"/>
    <s v="Enterprise"/>
    <s v="Storage"/>
    <s v="RC68D29NYG"/>
    <n v="17.184000000000001"/>
    <n v="6"/>
    <n v="0.2"/>
    <n v="6.2291999999999996"/>
    <x v="5"/>
    <n v="10.954800000000001"/>
    <n v="3.2864400000000002"/>
    <x v="2"/>
  </r>
  <r>
    <s v="AMER"/>
    <s v="NAMER"/>
    <s v="Bosch"/>
    <n v="1076"/>
    <s v="Tech"/>
    <s v="Strategic"/>
    <s v="Support"/>
    <s v="JAJC39L1ND"/>
    <n v="11.76"/>
    <n v="2"/>
    <n v="0"/>
    <n v="5.7624000000000004"/>
    <x v="22"/>
    <n v="5.9975999999999896"/>
    <n v="1.7992799999999969"/>
    <x v="2"/>
  </r>
  <r>
    <s v="EMEA"/>
    <s v="MEA"/>
    <s v="Toyota Motor"/>
    <n v="1087"/>
    <s v="Manufacturing"/>
    <s v="Enterprise"/>
    <s v="SaaS Connector Pack"/>
    <s v="QKWF7CH3U7"/>
    <n v="27.46"/>
    <n v="2"/>
    <n v="0"/>
    <n v="9.8856000000000002"/>
    <x v="22"/>
    <n v="17.574400000000001"/>
    <n v="5.2723199999999997"/>
    <x v="6"/>
  </r>
  <r>
    <s v="APJ"/>
    <s v="APAC"/>
    <s v="Ford Motor"/>
    <n v="1009"/>
    <s v="Manufacturing"/>
    <s v="SMB"/>
    <s v="Site Analytics"/>
    <s v="GRMAG79FTN"/>
    <n v="137.94"/>
    <n v="3"/>
    <n v="0"/>
    <n v="35.864400000000003"/>
    <x v="5"/>
    <n v="102.07559999999999"/>
    <n v="30.622679999999995"/>
    <x v="1"/>
  </r>
  <r>
    <s v="EMEA"/>
    <s v="NOR"/>
    <s v="Samsung Electronics"/>
    <n v="1015"/>
    <s v="Tech"/>
    <s v="SMB"/>
    <s v="Support"/>
    <s v="YIPFRE7R00"/>
    <n v="310.68799999999999"/>
    <n v="7"/>
    <n v="0.2"/>
    <n v="108.74079999999999"/>
    <x v="3"/>
    <n v="201.94720000000001"/>
    <n v="60.584159999999997"/>
    <x v="1"/>
  </r>
  <r>
    <s v="APJ"/>
    <s v="JAPN"/>
    <s v="Kroger"/>
    <n v="1057"/>
    <s v="Retail"/>
    <s v="Enterprise"/>
    <s v="ContactMatcher"/>
    <s v="T2F1UU34XF"/>
    <n v="7.68"/>
    <n v="5"/>
    <n v="0.8"/>
    <n v="-11.52"/>
    <x v="30"/>
    <n v="19.2"/>
    <n v="5.76"/>
    <x v="2"/>
  </r>
  <r>
    <s v="AMER"/>
    <s v="LATAM"/>
    <s v="FedEx"/>
    <n v="1036"/>
    <s v="Transportation"/>
    <s v="Enterprise"/>
    <s v="FinanceHub"/>
    <s v="MDWYOQABND"/>
    <n v="155.37200000000001"/>
    <n v="2"/>
    <n v="0.3"/>
    <n v="-35.513599999999997"/>
    <x v="23"/>
    <n v="190.88560000000001"/>
    <n v="57.265680000000003"/>
    <x v="3"/>
  </r>
  <r>
    <s v="AMER"/>
    <s v="LATAM"/>
    <s v="AmerisourceBergen"/>
    <n v="1007"/>
    <s v="Healthcare"/>
    <s v="SMB"/>
    <s v="Marketing Suite - Gold"/>
    <s v="6OG96NORXD"/>
    <n v="10.744"/>
    <n v="1"/>
    <n v="0.2"/>
    <n v="0.80579999999999996"/>
    <x v="19"/>
    <n v="9.9382000000000001"/>
    <n v="2.9814599999999998"/>
    <x v="0"/>
  </r>
  <r>
    <s v="EMEA"/>
    <s v="UKIR"/>
    <s v="AT&amp;T"/>
    <n v="1010"/>
    <s v="Communications"/>
    <s v="SMB"/>
    <s v="ContactMatcher"/>
    <s v="CBY0X2FZT9"/>
    <n v="232.4"/>
    <n v="5"/>
    <n v="0.2"/>
    <n v="78.435000000000002"/>
    <x v="14"/>
    <n v="153.965"/>
    <n v="46.189500000000002"/>
    <x v="1"/>
  </r>
  <r>
    <s v="AMER"/>
    <s v="NAMER"/>
    <s v="Sony"/>
    <n v="1028"/>
    <s v="Tech"/>
    <s v="Strategic"/>
    <s v="Support"/>
    <s v="XNLPL0IK94"/>
    <n v="105.52"/>
    <n v="4"/>
    <n v="0"/>
    <n v="48.539200000000001"/>
    <x v="47"/>
    <n v="56.980799999999903"/>
    <n v="17.094239999999971"/>
    <x v="3"/>
  </r>
  <r>
    <s v="APJ"/>
    <s v="APAC"/>
    <s v="United Parcel Service"/>
    <n v="1090"/>
    <s v="Transportation"/>
    <s v="Strategic"/>
    <s v="SaaS Connector Pack"/>
    <s v="NSKS5TOKVT"/>
    <n v="83.92"/>
    <n v="4"/>
    <n v="0"/>
    <n v="5.8743999999999996"/>
    <x v="10"/>
    <n v="78.045599999999993"/>
    <n v="23.413679999999996"/>
    <x v="0"/>
  </r>
  <r>
    <s v="AMER"/>
    <s v="NAMER"/>
    <s v="Microsoft"/>
    <n v="1066"/>
    <s v="Tech"/>
    <s v="Enterprise"/>
    <s v="ContactMatcher"/>
    <s v="5QG3YC3MB4"/>
    <n v="110.52800000000001"/>
    <n v="4"/>
    <n v="0.2"/>
    <n v="38.684800000000003"/>
    <x v="14"/>
    <n v="71.843199999999996"/>
    <n v="21.552959999999999"/>
    <x v="4"/>
  </r>
  <r>
    <s v="EMEA"/>
    <s v="NOR"/>
    <s v="Sony"/>
    <n v="1028"/>
    <s v="Tech"/>
    <s v="Strategic"/>
    <s v="ContactMatcher"/>
    <s v="NJW56W0QK1"/>
    <n v="630.024"/>
    <n v="4"/>
    <n v="0.4"/>
    <n v="-199.5076"/>
    <x v="0"/>
    <n v="829.53160000000003"/>
    <n v="248.85947999999999"/>
    <x v="3"/>
  </r>
  <r>
    <s v="EMEA"/>
    <s v="EU-WEST"/>
    <s v="AmerisourceBergen"/>
    <n v="1007"/>
    <s v="Healthcare"/>
    <s v="SMB"/>
    <s v="ChatBot Plugin"/>
    <s v="7QCIA8MCMA"/>
    <n v="27.86"/>
    <n v="7"/>
    <n v="0"/>
    <n v="9.1937999999999995"/>
    <x v="35"/>
    <n v="18.6662"/>
    <n v="5.5998599999999996"/>
    <x v="0"/>
  </r>
  <r>
    <s v="APJ"/>
    <s v="JAPN"/>
    <s v="Nestle"/>
    <n v="1089"/>
    <s v="Consumer Products"/>
    <s v="SMB"/>
    <s v="ContactMatcher"/>
    <s v="I3GMOK4R23"/>
    <n v="933.40800000000002"/>
    <n v="4"/>
    <n v="0.3"/>
    <n v="-173.34719999999999"/>
    <x v="42"/>
    <n v="1106.7552000000001"/>
    <n v="332.02656000000002"/>
    <x v="2"/>
  </r>
  <r>
    <s v="APJ"/>
    <s v="JAPN"/>
    <s v="Kroger"/>
    <n v="1057"/>
    <s v="Retail"/>
    <s v="Strategic"/>
    <s v="Support"/>
    <s v="TU8OQ86TJG"/>
    <n v="51.84"/>
    <n v="10"/>
    <n v="0.2"/>
    <n v="18.143999999999998"/>
    <x v="5"/>
    <n v="33.695999999999998"/>
    <n v="10.108799999999999"/>
    <x v="2"/>
  </r>
  <r>
    <s v="EMEA"/>
    <s v="EU-WEST"/>
    <s v="Enel"/>
    <n v="1013"/>
    <s v="Energy"/>
    <s v="Enterprise"/>
    <s v="Support"/>
    <s v="P1CN44GLTP"/>
    <n v="106.32"/>
    <n v="3"/>
    <n v="0"/>
    <n v="49.970399999999998"/>
    <x v="4"/>
    <n v="56.349599999999903"/>
    <n v="16.90487999999997"/>
    <x v="0"/>
  </r>
  <r>
    <s v="AMER"/>
    <s v="NAMER"/>
    <s v="Itochu"/>
    <n v="1032"/>
    <s v="Finance"/>
    <s v="Enterprise"/>
    <s v="ContactMatcher"/>
    <s v="E57DZI1F2V"/>
    <n v="147.91999999999999"/>
    <n v="5"/>
    <n v="0.2"/>
    <n v="46.225000000000001"/>
    <x v="24"/>
    <n v="101.69499999999999"/>
    <n v="30.508499999999998"/>
    <x v="0"/>
  </r>
  <r>
    <s v="AMER"/>
    <s v="LATAM"/>
    <s v="Daimler"/>
    <n v="1052"/>
    <s v="Transportation"/>
    <s v="SMB"/>
    <s v="Data Smasher"/>
    <s v="9VRHXN2RMH"/>
    <n v="45"/>
    <n v="3"/>
    <n v="0"/>
    <n v="4.95"/>
    <x v="13"/>
    <n v="40.049999999999997"/>
    <n v="12.014999999999999"/>
    <x v="3"/>
  </r>
  <r>
    <s v="AMER"/>
    <s v="LATAM"/>
    <s v="Sprint Nextel"/>
    <n v="1081"/>
    <s v="Communications"/>
    <s v="Strategic"/>
    <s v="ContactMatcher"/>
    <s v="C5IFMYAB28"/>
    <n v="18.431999999999999"/>
    <n v="8"/>
    <n v="0.7"/>
    <n v="-12.288"/>
    <x v="28"/>
    <n v="30.72"/>
    <n v="9.2159999999999993"/>
    <x v="1"/>
  </r>
  <r>
    <s v="EMEA"/>
    <s v="EU-EAST"/>
    <s v="Tyson Foods"/>
    <n v="1088"/>
    <s v="Consumer Products"/>
    <s v="SMB"/>
    <s v="Support"/>
    <s v="77MYTO2S6M"/>
    <n v="10.944000000000001"/>
    <n v="2"/>
    <n v="0.2"/>
    <n v="0.95760000000000001"/>
    <x v="2"/>
    <n v="9.9863999999999997"/>
    <n v="2.9959199999999999"/>
    <x v="1"/>
  </r>
  <r>
    <s v="AMER"/>
    <s v="LATAM"/>
    <s v="Sprint Nextel"/>
    <n v="1081"/>
    <s v="Communications"/>
    <s v="SMB"/>
    <s v="Support"/>
    <s v="2MSPS77Y2V"/>
    <n v="4.3600000000000003"/>
    <n v="2"/>
    <n v="0"/>
    <n v="0.1744"/>
    <x v="23"/>
    <n v="4.1856"/>
    <n v="1.2556799999999999"/>
    <x v="1"/>
  </r>
  <r>
    <s v="AMER"/>
    <s v="LATAM"/>
    <s v="Ford Motor"/>
    <n v="1009"/>
    <s v="Manufacturing"/>
    <s v="Strategic"/>
    <s v="Data Smasher"/>
    <s v="HDC9D69N8G"/>
    <n v="62.351999999999997"/>
    <n v="6"/>
    <n v="0.2"/>
    <n v="-10.9116"/>
    <x v="23"/>
    <n v="73.263599999999997"/>
    <n v="21.97908"/>
    <x v="1"/>
  </r>
  <r>
    <s v="EMEA"/>
    <s v="EU-WEST"/>
    <s v="Walmart"/>
    <n v="1096"/>
    <s v="Retail"/>
    <s v="SMB"/>
    <s v="SaaS Connector Pack"/>
    <s v="VVTWODRBEQ"/>
    <n v="303.92"/>
    <n v="5"/>
    <n v="0.2"/>
    <n v="-30.391999999999999"/>
    <x v="5"/>
    <n v="334.31200000000001"/>
    <n v="100.2936"/>
    <x v="1"/>
  </r>
  <r>
    <s v="EMEA"/>
    <s v="EU-WEST"/>
    <s v="Airbus"/>
    <n v="1030"/>
    <s v="Manufacturing"/>
    <s v="SMB"/>
    <s v="Marketing Suite - Gold"/>
    <s v="23K398KCAK"/>
    <n v="129.30000000000001"/>
    <n v="2"/>
    <n v="0"/>
    <n v="6.4649999999999999"/>
    <x v="34"/>
    <n v="122.83499999999999"/>
    <n v="36.850499999999997"/>
    <x v="2"/>
  </r>
  <r>
    <s v="APJ"/>
    <s v="APAC"/>
    <s v="Mondelez International"/>
    <n v="1067"/>
    <s v="Consumer Products"/>
    <s v="Strategic"/>
    <s v="SaaS Connector Pack"/>
    <s v="VQERZXOJ73"/>
    <n v="274.2"/>
    <n v="10"/>
    <n v="0"/>
    <n v="112.422"/>
    <x v="23"/>
    <n v="161.77799999999999"/>
    <n v="48.533399999999993"/>
    <x v="0"/>
  </r>
  <r>
    <s v="APJ"/>
    <s v="JAPN"/>
    <s v="Marathon Petroleum"/>
    <n v="1061"/>
    <s v="Energy"/>
    <s v="Strategic"/>
    <s v="Storage"/>
    <s v="PT8SR697UE"/>
    <n v="6.048"/>
    <n v="4"/>
    <n v="0.2"/>
    <n v="-1.3608"/>
    <x v="30"/>
    <n v="7.4088000000000003"/>
    <n v="2.2226400000000002"/>
    <x v="1"/>
  </r>
  <r>
    <s v="EMEA"/>
    <s v="EU-EAST"/>
    <s v="PepsiCo"/>
    <n v="1073"/>
    <s v="Consumer Products"/>
    <s v="SMB"/>
    <s v="ContactMatcher"/>
    <s v="PNZK995LK8"/>
    <n v="45.584000000000003"/>
    <n v="11"/>
    <n v="0.2"/>
    <n v="16.5242"/>
    <x v="11"/>
    <n v="29.059799999999999"/>
    <n v="8.7179399999999987"/>
    <x v="1"/>
  </r>
  <r>
    <s v="AMER"/>
    <s v="LATAM"/>
    <s v="Carrefour"/>
    <n v="1048"/>
    <s v="Retail"/>
    <s v="SMB"/>
    <s v="Data Smasher"/>
    <s v="13MFYYZKOC"/>
    <n v="25.488"/>
    <n v="2"/>
    <n v="0.2"/>
    <n v="4.4603999999999999"/>
    <x v="14"/>
    <n v="21.0276"/>
    <n v="6.3082799999999999"/>
    <x v="0"/>
  </r>
  <r>
    <s v="AMER"/>
    <s v="NAMER"/>
    <s v="Mondelez International"/>
    <n v="1067"/>
    <s v="Consumer Products"/>
    <s v="SMB"/>
    <s v="ContactMatcher"/>
    <s v="G3NLL9YSXL"/>
    <n v="136.96"/>
    <n v="4"/>
    <n v="0.2"/>
    <n v="51.36"/>
    <x v="8"/>
    <n v="85.6"/>
    <n v="25.679999999999996"/>
    <x v="0"/>
  </r>
  <r>
    <s v="APJ"/>
    <s v="ANZ"/>
    <s v="Philip Morris International"/>
    <n v="1075"/>
    <s v="Consumer Products"/>
    <s v="Strategic"/>
    <s v="Site Analytics"/>
    <s v="1TNHDBHSLN"/>
    <n v="49.616"/>
    <n v="2"/>
    <n v="0.2"/>
    <n v="4.9615999999999998"/>
    <x v="42"/>
    <n v="44.654400000000003"/>
    <n v="13.396320000000001"/>
    <x v="1"/>
  </r>
  <r>
    <s v="AMER"/>
    <s v="LATAM"/>
    <s v="Toyota Motor"/>
    <n v="1087"/>
    <s v="Manufacturing"/>
    <s v="Enterprise"/>
    <s v="Support"/>
    <s v="LOVX5MDC4L"/>
    <n v="10.584"/>
    <n v="3"/>
    <n v="0.2"/>
    <n v="3.4398"/>
    <x v="5"/>
    <n v="7.1441999999999997"/>
    <n v="2.1432599999999997"/>
    <x v="6"/>
  </r>
  <r>
    <s v="AMER"/>
    <s v="LATAM"/>
    <s v="BNP Paribas"/>
    <n v="1065"/>
    <s v="Finance"/>
    <s v="SMB"/>
    <s v="Support"/>
    <s v="CVYJM4DDPR"/>
    <n v="84.415999999999997"/>
    <n v="4"/>
    <n v="0.2"/>
    <n v="27.435199999999998"/>
    <x v="24"/>
    <n v="56.980800000000002"/>
    <n v="17.094239999999999"/>
    <x v="3"/>
  </r>
  <r>
    <s v="EMEA"/>
    <s v="EU-WEST"/>
    <s v="Toyota Motor"/>
    <n v="1087"/>
    <s v="Manufacturing"/>
    <s v="Enterprise"/>
    <s v="Site Analytics"/>
    <s v="CSIRT7GY3Y"/>
    <n v="431.94"/>
    <n v="2"/>
    <n v="0.4"/>
    <n v="-71.989999999999995"/>
    <x v="17"/>
    <n v="503.93"/>
    <n v="151.179"/>
    <x v="6"/>
  </r>
  <r>
    <s v="EMEA"/>
    <s v="NOR"/>
    <s v="Kroger"/>
    <n v="1057"/>
    <s v="Retail"/>
    <s v="Strategic"/>
    <s v="ContactMatcher"/>
    <s v="WZVK62GSW4"/>
    <n v="240.744"/>
    <n v="4"/>
    <n v="0.3"/>
    <n v="-13.7568"/>
    <x v="13"/>
    <n v="254.5008"/>
    <n v="76.350239999999999"/>
    <x v="2"/>
  </r>
  <r>
    <s v="AMER"/>
    <s v="NAMER"/>
    <s v="FedEx"/>
    <n v="1036"/>
    <s v="Transportation"/>
    <s v="SMB"/>
    <s v="Site Analytics"/>
    <s v="3J5MI3J9SE"/>
    <n v="1679.96"/>
    <n v="5"/>
    <n v="0.2"/>
    <n v="125.997"/>
    <x v="41"/>
    <n v="1553.963"/>
    <n v="466.18889999999999"/>
    <x v="3"/>
  </r>
  <r>
    <s v="APJ"/>
    <s v="JAPN"/>
    <s v="Oracle"/>
    <n v="1072"/>
    <s v="Tech"/>
    <s v="Strategic"/>
    <s v="FinanceHub"/>
    <s v="TJ3RMQCYUK"/>
    <n v="344.37200000000001"/>
    <n v="4"/>
    <n v="0.3"/>
    <n v="-93.472399999999993"/>
    <x v="25"/>
    <n v="437.84440000000001"/>
    <n v="131.35332"/>
    <x v="6"/>
  </r>
  <r>
    <s v="AMER"/>
    <s v="NAMER"/>
    <s v="American Express"/>
    <n v="1005"/>
    <s v="Finance"/>
    <s v="Strategic"/>
    <s v="Site Analytics"/>
    <s v="PRO8GDZG19"/>
    <n v="222.38399999999999"/>
    <n v="2"/>
    <n v="0.2"/>
    <n v="22.238399999999999"/>
    <x v="35"/>
    <n v="200.1456"/>
    <n v="60.043679999999995"/>
    <x v="1"/>
  </r>
  <r>
    <s v="APJ"/>
    <s v="ANZ"/>
    <s v="Huawei"/>
    <n v="1086"/>
    <s v="Tech"/>
    <s v="Strategic"/>
    <s v="FinanceHub"/>
    <s v="F6QDXNHFRL"/>
    <n v="106.869"/>
    <n v="3"/>
    <n v="0.3"/>
    <n v="-29.007300000000001"/>
    <x v="24"/>
    <n v="135.87629999999999"/>
    <n v="40.762889999999992"/>
    <x v="2"/>
  </r>
  <r>
    <s v="APJ"/>
    <s v="JAPN"/>
    <s v="AmerisourceBergen"/>
    <n v="1007"/>
    <s v="Healthcare"/>
    <s v="SMB"/>
    <s v="ContactMatcher"/>
    <s v="WCPF430315"/>
    <n v="25.68"/>
    <n v="3"/>
    <n v="0.8"/>
    <n v="-39.804000000000002"/>
    <x v="9"/>
    <n v="65.483999999999995"/>
    <n v="19.645199999999999"/>
    <x v="0"/>
  </r>
  <r>
    <s v="EMEA"/>
    <s v="MEA"/>
    <s v="Home Depot"/>
    <n v="1047"/>
    <s v="Retail"/>
    <s v="SMB"/>
    <s v="ContactMatcher"/>
    <s v="6EOMKYL68F"/>
    <n v="25.3"/>
    <n v="5"/>
    <n v="0"/>
    <n v="11.891"/>
    <x v="9"/>
    <n v="13.409000000000001"/>
    <n v="4.0227000000000004"/>
    <x v="1"/>
  </r>
  <r>
    <s v="AMER"/>
    <s v="LATAM"/>
    <s v="Mondelez International"/>
    <n v="1067"/>
    <s v="Consumer Products"/>
    <s v="SMB"/>
    <s v="FinanceHub"/>
    <s v="BJMGYSOV9E"/>
    <n v="7.5"/>
    <n v="2"/>
    <n v="0"/>
    <n v="3.6"/>
    <x v="11"/>
    <n v="3.9"/>
    <n v="1.17"/>
    <x v="0"/>
  </r>
  <r>
    <s v="APJ"/>
    <s v="ANZ"/>
    <s v="Glencore"/>
    <n v="1083"/>
    <s v="Misc"/>
    <s v="Enterprise"/>
    <s v="Site Analytics"/>
    <s v="T7LINTOKQQ"/>
    <n v="302.37599999999998"/>
    <n v="3"/>
    <n v="0.2"/>
    <n v="22.6782"/>
    <x v="34"/>
    <n v="279.69779999999997"/>
    <n v="83.909339999999986"/>
    <x v="1"/>
  </r>
  <r>
    <s v="EMEA"/>
    <s v="EU-EAST"/>
    <s v="Intel"/>
    <n v="1051"/>
    <s v="Tech"/>
    <s v="SMB"/>
    <s v="Data Smasher"/>
    <s v="9LH54Y14A6"/>
    <n v="46.688000000000002"/>
    <n v="4"/>
    <n v="0.2"/>
    <n v="-2.9180000000000001"/>
    <x v="33"/>
    <n v="49.606000000000002"/>
    <n v="14.8818"/>
    <x v="1"/>
  </r>
  <r>
    <s v="EMEA"/>
    <s v="UKIR"/>
    <s v="PepsiCo"/>
    <n v="1073"/>
    <s v="Consumer Products"/>
    <s v="SMB"/>
    <s v="Marketing Suite - Gold"/>
    <s v="QT303ZB4CR"/>
    <n v="17.940000000000001"/>
    <n v="3"/>
    <n v="0"/>
    <n v="3.0497999999999998"/>
    <x v="19"/>
    <n v="14.8902"/>
    <n v="4.46706"/>
    <x v="1"/>
  </r>
  <r>
    <s v="EMEA"/>
    <s v="MEA"/>
    <s v="Allianz"/>
    <n v="1080"/>
    <s v="Finance"/>
    <s v="SMB"/>
    <s v="OneView"/>
    <s v="0KVJYHDLVM"/>
    <n v="370.14"/>
    <n v="3"/>
    <n v="0"/>
    <n v="144.3546"/>
    <x v="19"/>
    <n v="225.78539999999899"/>
    <n v="67.735619999999699"/>
    <x v="1"/>
  </r>
  <r>
    <s v="AMER"/>
    <s v="NAMER"/>
    <s v="CVS Health"/>
    <n v="1026"/>
    <s v="Retail"/>
    <s v="Strategic"/>
    <s v="ContactMatcher"/>
    <s v="2TCENSH82A"/>
    <n v="8.9280000000000008"/>
    <n v="2"/>
    <n v="0.2"/>
    <n v="3.1248"/>
    <x v="21"/>
    <n v="5.8032000000000004"/>
    <n v="1.7409600000000001"/>
    <x v="2"/>
  </r>
  <r>
    <s v="APJ"/>
    <s v="IND"/>
    <s v="Allianz"/>
    <n v="1080"/>
    <s v="Finance"/>
    <s v="Strategic"/>
    <s v="ContactMatcher"/>
    <s v="U5S58S7V0T"/>
    <n v="2678.94"/>
    <n v="6"/>
    <n v="0"/>
    <n v="241.1046"/>
    <x v="0"/>
    <n v="2437.8353999999999"/>
    <n v="731.35061999999994"/>
    <x v="1"/>
  </r>
  <r>
    <s v="EMEA"/>
    <s v="MEA"/>
    <s v="Boeing"/>
    <n v="1014"/>
    <s v="Manufacturing"/>
    <s v="Enterprise"/>
    <s v="Marketing Suite"/>
    <s v="ZKRESN3OFR"/>
    <n v="387.13600000000002"/>
    <n v="4"/>
    <n v="0.2"/>
    <n v="-14.5176"/>
    <x v="4"/>
    <n v="401.65359999999998"/>
    <n v="120.49607999999999"/>
    <x v="2"/>
  </r>
  <r>
    <s v="EMEA"/>
    <s v="EU-WEST"/>
    <s v="Oracle"/>
    <n v="1072"/>
    <s v="Tech"/>
    <s v="SMB"/>
    <s v="Marketing Suite - Gold"/>
    <s v="L611T0P2GF"/>
    <n v="9.952"/>
    <n v="1"/>
    <n v="0.2"/>
    <n v="0.99519999999999997"/>
    <x v="2"/>
    <n v="8.9567999999999994"/>
    <n v="2.6870399999999997"/>
    <x v="6"/>
  </r>
  <r>
    <s v="EMEA"/>
    <s v="EU-WEST"/>
    <s v="Berkshire Hathaway"/>
    <n v="1012"/>
    <s v="Finance"/>
    <s v="Strategic"/>
    <s v="ContactMatcher"/>
    <s v="NL62RGWMO6"/>
    <n v="37.896000000000001"/>
    <n v="4"/>
    <n v="0.7"/>
    <n v="-29.053599999999999"/>
    <x v="4"/>
    <n v="66.949600000000004"/>
    <n v="20.084880000000002"/>
    <x v="1"/>
  </r>
  <r>
    <s v="AMER"/>
    <s v="LATAM"/>
    <s v="Johnson &amp; Johnson"/>
    <n v="1055"/>
    <s v="Healthcare"/>
    <s v="Enterprise"/>
    <s v="Support"/>
    <s v="H5LDWPPIB1"/>
    <n v="44.783999999999999"/>
    <n v="1"/>
    <n v="0.2"/>
    <n v="16.234200000000001"/>
    <x v="13"/>
    <n v="28.549799999999902"/>
    <n v="8.5649399999999698"/>
    <x v="2"/>
  </r>
  <r>
    <s v="EMEA"/>
    <s v="UKIR"/>
    <s v="Enel"/>
    <n v="1013"/>
    <s v="Energy"/>
    <s v="Strategic"/>
    <s v="Big Ol Database"/>
    <s v="7OCNMPU0GR"/>
    <n v="1035.8"/>
    <n v="4"/>
    <n v="0"/>
    <n v="269.30799999999999"/>
    <x v="2"/>
    <n v="766.49199999999996"/>
    <n v="229.94759999999999"/>
    <x v="0"/>
  </r>
  <r>
    <s v="AMER"/>
    <s v="NAMER"/>
    <s v="Phillips 66"/>
    <n v="1056"/>
    <s v="Energy"/>
    <s v="Enterprise"/>
    <s v="ChatBot Plugin"/>
    <s v="IZVHNBAMOM"/>
    <n v="5.76"/>
    <n v="2"/>
    <n v="0"/>
    <n v="1.6704000000000001"/>
    <x v="22"/>
    <n v="4.0895999999999999"/>
    <n v="1.22688"/>
    <x v="1"/>
  </r>
  <r>
    <s v="AMER"/>
    <s v="NAMER"/>
    <s v="Allianz"/>
    <n v="1080"/>
    <s v="Finance"/>
    <s v="SMB"/>
    <s v="Support"/>
    <s v="MZG8H52433"/>
    <n v="19.98"/>
    <n v="2"/>
    <n v="0"/>
    <n v="8.9909999999999997"/>
    <x v="17"/>
    <n v="10.989000000000001"/>
    <n v="3.2967"/>
    <x v="1"/>
  </r>
  <r>
    <s v="AMER"/>
    <s v="LATAM"/>
    <s v="Lowes"/>
    <n v="1060"/>
    <s v="Retail"/>
    <s v="SMB"/>
    <s v="Site Analytics"/>
    <s v="LGHA2Z9XUE"/>
    <n v="35.979999999999997"/>
    <n v="2"/>
    <n v="0"/>
    <n v="10.074400000000001"/>
    <x v="39"/>
    <n v="25.9055999999999"/>
    <n v="7.7716799999999697"/>
    <x v="2"/>
  </r>
  <r>
    <s v="EMEA"/>
    <s v="EU-WEST"/>
    <s v="Apple"/>
    <n v="1008"/>
    <s v="Tech"/>
    <s v="Enterprise"/>
    <s v="ChatBot Plugin"/>
    <s v="PMLIM6PL6Z"/>
    <n v="16.655999999999999"/>
    <n v="3"/>
    <n v="0.2"/>
    <n v="3.3311999999999999"/>
    <x v="35"/>
    <n v="13.3248"/>
    <n v="3.9974399999999997"/>
    <x v="2"/>
  </r>
  <r>
    <s v="EMEA"/>
    <s v="UKIR"/>
    <s v="Ford Motor"/>
    <n v="1009"/>
    <s v="Manufacturing"/>
    <s v="Strategic"/>
    <s v="FinanceHub"/>
    <s v="E3LOTG0VDS"/>
    <n v="20.7"/>
    <n v="2"/>
    <n v="0"/>
    <n v="9.9359999999999999"/>
    <x v="31"/>
    <n v="10.763999999999999"/>
    <n v="3.2291999999999996"/>
    <x v="1"/>
  </r>
  <r>
    <s v="AMER"/>
    <s v="LATAM"/>
    <s v="Itochu"/>
    <n v="1032"/>
    <s v="Finance"/>
    <s v="SMB"/>
    <s v="ContactMatcher"/>
    <s v="W5BJQBU588"/>
    <n v="83.7"/>
    <n v="5"/>
    <n v="0"/>
    <n v="41.012999999999998"/>
    <x v="21"/>
    <n v="42.686999999999998"/>
    <n v="12.806099999999999"/>
    <x v="0"/>
  </r>
  <r>
    <s v="AMER"/>
    <s v="NAMER"/>
    <s v="American Express"/>
    <n v="1005"/>
    <s v="Finance"/>
    <s v="SMB"/>
    <s v="SaaS Connector Pack"/>
    <s v="ZS5LILXA7L"/>
    <n v="199.8"/>
    <n v="10"/>
    <n v="0"/>
    <n v="71.927999999999997"/>
    <x v="15"/>
    <n v="127.872"/>
    <n v="38.361599999999996"/>
    <x v="1"/>
  </r>
  <r>
    <s v="AMER"/>
    <s v="NAMER"/>
    <s v="Trafigura Group"/>
    <n v="1100"/>
    <s v="Finance"/>
    <s v="Enterprise"/>
    <s v="Support"/>
    <s v="YYF4I4LTN4"/>
    <n v="45.68"/>
    <n v="2"/>
    <n v="0"/>
    <n v="21.012799999999999"/>
    <x v="42"/>
    <n v="24.667200000000001"/>
    <n v="7.4001599999999996"/>
    <x v="1"/>
  </r>
  <r>
    <s v="EMEA"/>
    <s v="EU-WEST"/>
    <s v="Honda Motor"/>
    <n v="1045"/>
    <s v="Manufacturing"/>
    <s v="SMB"/>
    <s v="Big Ol Database"/>
    <s v="3D2PQROYNM"/>
    <n v="8749.9500000000007"/>
    <n v="5"/>
    <n v="0"/>
    <n v="2799.9839999999999"/>
    <x v="47"/>
    <n v="5949.9660000000003"/>
    <n v="1784.9898000000001"/>
    <x v="2"/>
  </r>
  <r>
    <s v="AMER"/>
    <s v="NAMER"/>
    <s v="Home Depot"/>
    <n v="1047"/>
    <s v="Retail"/>
    <s v="SMB"/>
    <s v="Storage"/>
    <s v="R806Z8FZNI"/>
    <n v="5.94"/>
    <n v="3"/>
    <n v="0"/>
    <n v="0.1188"/>
    <x v="10"/>
    <n v="5.8212000000000002"/>
    <n v="1.7463599999999999"/>
    <x v="1"/>
  </r>
  <r>
    <s v="APJ"/>
    <s v="JAPN"/>
    <s v="General Electric"/>
    <n v="1040"/>
    <s v="Finance"/>
    <s v="SMB"/>
    <s v="Support"/>
    <s v="A2ZYSG4BBX"/>
    <n v="60.735999999999997"/>
    <n v="8"/>
    <n v="0.2"/>
    <n v="20.4984"/>
    <x v="2"/>
    <n v="40.2376"/>
    <n v="12.07128"/>
    <x v="0"/>
  </r>
  <r>
    <s v="EMEA"/>
    <s v="EU-EAST"/>
    <s v="Trafigura Group"/>
    <n v="1100"/>
    <s v="Finance"/>
    <s v="Strategic"/>
    <s v="Data Smasher"/>
    <s v="W9FPNN57O9"/>
    <n v="165.6"/>
    <n v="3"/>
    <n v="0.2"/>
    <n v="-6.21"/>
    <x v="5"/>
    <n v="171.81"/>
    <n v="51.542999999999999"/>
    <x v="1"/>
  </r>
  <r>
    <s v="EMEA"/>
    <s v="UKIR"/>
    <s v="Lukoil"/>
    <n v="1044"/>
    <s v="Energy"/>
    <s v="SMB"/>
    <s v="ChatBot Plugin"/>
    <s v="EGE27FVRNE"/>
    <n v="59.52"/>
    <n v="3"/>
    <n v="0"/>
    <n v="15.475199999999999"/>
    <x v="34"/>
    <n v="44.044800000000002"/>
    <n v="13.21344"/>
    <x v="0"/>
  </r>
  <r>
    <s v="AMER"/>
    <s v="NAMER"/>
    <s v="Nestle"/>
    <n v="1089"/>
    <s v="Consumer Products"/>
    <s v="Strategic"/>
    <s v="Site Analytics"/>
    <s v="6GP6KMVMOV"/>
    <n v="15.984"/>
    <n v="2"/>
    <n v="0.2"/>
    <n v="1.1988000000000001"/>
    <x v="29"/>
    <n v="14.7852"/>
    <n v="4.4355599999999997"/>
    <x v="2"/>
  </r>
  <r>
    <s v="AMER"/>
    <s v="NAMER"/>
    <s v="United Parcel Service"/>
    <n v="1090"/>
    <s v="Transportation"/>
    <s v="Enterprise"/>
    <s v="Support"/>
    <s v="S52VFMTUBZ"/>
    <n v="12.96"/>
    <n v="2"/>
    <n v="0"/>
    <n v="6.2207999999999997"/>
    <x v="45"/>
    <n v="6.7392000000000003"/>
    <n v="2.02176"/>
    <x v="0"/>
  </r>
  <r>
    <s v="APJ"/>
    <s v="JAPN"/>
    <s v="Nestle"/>
    <n v="1089"/>
    <s v="Consumer Products"/>
    <s v="SMB"/>
    <s v="FinanceHub"/>
    <s v="FQ0TYV77R2"/>
    <n v="366.74400000000003"/>
    <n v="4"/>
    <n v="0.3"/>
    <n v="-110.0232"/>
    <x v="35"/>
    <n v="476.7672"/>
    <n v="143.03016"/>
    <x v="2"/>
  </r>
  <r>
    <s v="APJ"/>
    <s v="JAPN"/>
    <s v="FedEx"/>
    <n v="1036"/>
    <s v="Transportation"/>
    <s v="Enterprise"/>
    <s v="ContactMatcher"/>
    <s v="8IXHP23467"/>
    <n v="8.8559999999999999"/>
    <n v="9"/>
    <n v="0.8"/>
    <n v="-14.169600000000001"/>
    <x v="17"/>
    <n v="23.025600000000001"/>
    <n v="6.90768"/>
    <x v="3"/>
  </r>
  <r>
    <s v="AMER"/>
    <s v="LATAM"/>
    <s v="CVS Health"/>
    <n v="1026"/>
    <s v="Retail"/>
    <s v="SMB"/>
    <s v="Data Smasher"/>
    <s v="MW4SYEDSSR"/>
    <n v="175.23"/>
    <n v="11"/>
    <n v="0"/>
    <n v="61.330500000000001"/>
    <x v="14"/>
    <n v="113.89949999999899"/>
    <n v="34.169849999999698"/>
    <x v="2"/>
  </r>
  <r>
    <s v="EMEA"/>
    <s v="UKIR"/>
    <s v="CVS Health"/>
    <n v="1026"/>
    <s v="Retail"/>
    <s v="SMB"/>
    <s v="ContactMatcher"/>
    <s v="KBWGEPXV78"/>
    <n v="25.584"/>
    <n v="2"/>
    <n v="0.2"/>
    <n v="8.9543999999999997"/>
    <x v="5"/>
    <n v="16.6296"/>
    <n v="4.98888"/>
    <x v="2"/>
  </r>
  <r>
    <s v="APJ"/>
    <s v="JAPN"/>
    <s v="Chevron"/>
    <n v="1017"/>
    <s v="Energy"/>
    <s v="Strategic"/>
    <s v="SaaS Connector Pack"/>
    <s v="YVB7797W4I"/>
    <n v="73.784000000000006"/>
    <n v="2"/>
    <n v="0.6"/>
    <n v="-77.473200000000006"/>
    <x v="47"/>
    <n v="151.25720000000001"/>
    <n v="45.377160000000003"/>
    <x v="0"/>
  </r>
  <r>
    <s v="EMEA"/>
    <s v="EU-WEST"/>
    <s v="Chevron"/>
    <n v="1017"/>
    <s v="Energy"/>
    <s v="Strategic"/>
    <s v="Support"/>
    <s v="1OPQO0G57C"/>
    <n v="20.736000000000001"/>
    <n v="4"/>
    <n v="0.2"/>
    <n v="7.2576000000000001"/>
    <x v="27"/>
    <n v="13.478400000000001"/>
    <n v="4.04352"/>
    <x v="0"/>
  </r>
  <r>
    <s v="EMEA"/>
    <s v="UKIR"/>
    <s v="Ford Motor"/>
    <n v="1009"/>
    <s v="Manufacturing"/>
    <s v="Strategic"/>
    <s v="ChatBot Plugin"/>
    <s v="A06P9KF1KN"/>
    <n v="17.52"/>
    <n v="3"/>
    <n v="0"/>
    <n v="8.2344000000000008"/>
    <x v="37"/>
    <n v="9.2855999999999899"/>
    <n v="2.785679999999997"/>
    <x v="1"/>
  </r>
  <r>
    <s v="EMEA"/>
    <s v="UKIR"/>
    <s v="Morgan Stanley"/>
    <n v="1068"/>
    <s v="Finance"/>
    <s v="SMB"/>
    <s v="ChatBot Plugin"/>
    <s v="J6ZF7ZFJQF"/>
    <n v="3.64"/>
    <n v="2"/>
    <n v="0"/>
    <n v="0.98280000000000001"/>
    <x v="25"/>
    <n v="2.6572"/>
    <n v="0.79715999999999998"/>
    <x v="2"/>
  </r>
  <r>
    <s v="APJ"/>
    <s v="JAPN"/>
    <s v="State Farm Insurance Cos."/>
    <n v="1082"/>
    <s v="Finance"/>
    <s v="SMB"/>
    <s v="SaaS Connector Pack"/>
    <s v="0ACWOZ3LXM"/>
    <n v="30.335999999999999"/>
    <n v="6"/>
    <n v="0.6"/>
    <n v="-17.443200000000001"/>
    <x v="27"/>
    <n v="47.779200000000003"/>
    <n v="14.33376"/>
    <x v="8"/>
  </r>
  <r>
    <s v="AMER"/>
    <s v="LATAM"/>
    <s v="Prudential Financial"/>
    <n v="1078"/>
    <s v="Finance"/>
    <s v="SMB"/>
    <s v="SaaS Connector Pack"/>
    <s v="KI4PSBXZVF"/>
    <n v="12.99"/>
    <n v="1"/>
    <n v="0"/>
    <n v="1.5588"/>
    <x v="22"/>
    <n v="11.4312"/>
    <n v="3.42936"/>
    <x v="2"/>
  </r>
  <r>
    <s v="AMER"/>
    <s v="LATAM"/>
    <s v="HonHai Precision Industry"/>
    <n v="1033"/>
    <s v="Tech"/>
    <s v="Enterprise"/>
    <s v="SaaS Connector Pack"/>
    <s v="VG9WMVRLUE"/>
    <n v="54.991999999999997"/>
    <n v="14"/>
    <n v="0.2"/>
    <n v="8.9361999999999995"/>
    <x v="12"/>
    <n v="46.055799999999998"/>
    <n v="13.816739999999999"/>
    <x v="1"/>
  </r>
  <r>
    <s v="EMEA"/>
    <s v="EU"/>
    <s v="BNP Paribas"/>
    <n v="1065"/>
    <s v="Finance"/>
    <s v="Strategic"/>
    <s v="Site Analytics"/>
    <s v="LDJYZSAWET"/>
    <n v="12.99"/>
    <n v="1"/>
    <n v="0"/>
    <n v="0.25979999999999998"/>
    <x v="25"/>
    <n v="12.7302"/>
    <n v="3.8190599999999999"/>
    <x v="3"/>
  </r>
  <r>
    <s v="AMER"/>
    <s v="NAMER"/>
    <s v="BNP Paribas"/>
    <n v="1065"/>
    <s v="Finance"/>
    <s v="SMB"/>
    <s v="Support"/>
    <s v="HTEVCAAEBW"/>
    <n v="55.86"/>
    <n v="7"/>
    <n v="0"/>
    <n v="27.93"/>
    <x v="15"/>
    <n v="27.93"/>
    <n v="8.3789999999999996"/>
    <x v="3"/>
  </r>
  <r>
    <s v="AMER"/>
    <s v="LATAM"/>
    <s v="United Parcel Service"/>
    <n v="1090"/>
    <s v="Transportation"/>
    <s v="SMB"/>
    <s v="Site Analytics"/>
    <s v="1GNS9YPSCP"/>
    <n v="44.375999999999998"/>
    <n v="2"/>
    <n v="0.4"/>
    <n v="-7.3959999999999999"/>
    <x v="42"/>
    <n v="51.771999999999998"/>
    <n v="15.531599999999999"/>
    <x v="0"/>
  </r>
  <r>
    <s v="AMER"/>
    <s v="NAMER"/>
    <s v="Royal Dutch Shell"/>
    <n v="1031"/>
    <s v="Energy"/>
    <s v="Enterprise"/>
    <s v="FinanceHub"/>
    <s v="UM47CYWO9J"/>
    <n v="241.42400000000001"/>
    <n v="2"/>
    <n v="0.2"/>
    <n v="-36.2136"/>
    <x v="23"/>
    <n v="277.63760000000002"/>
    <n v="83.29128"/>
    <x v="2"/>
  </r>
  <r>
    <s v="AMER"/>
    <s v="LATAM"/>
    <s v="Johnson &amp; Johnson"/>
    <n v="1055"/>
    <s v="Healthcare"/>
    <s v="SMB"/>
    <s v="Support"/>
    <s v="H9AQTFD3N4"/>
    <n v="33.36"/>
    <n v="4"/>
    <n v="0"/>
    <n v="16.68"/>
    <x v="5"/>
    <n v="16.68"/>
    <n v="5.0039999999999996"/>
    <x v="2"/>
  </r>
  <r>
    <s v="EMEA"/>
    <s v="NOR"/>
    <s v="Sprint Nextel"/>
    <n v="1081"/>
    <s v="Communications"/>
    <s v="Strategic"/>
    <s v="FinanceHub"/>
    <s v="NG7O6LA4U7"/>
    <n v="9.82"/>
    <n v="2"/>
    <n v="0"/>
    <n v="4.8117999999999999"/>
    <x v="26"/>
    <n v="5.0082000000000004"/>
    <n v="1.5024600000000001"/>
    <x v="1"/>
  </r>
  <r>
    <s v="AMER"/>
    <s v="NAMER"/>
    <s v="BNP Paribas"/>
    <n v="1065"/>
    <s v="Finance"/>
    <s v="SMB"/>
    <s v="Data Smasher"/>
    <s v="5HCJTGWQ1H"/>
    <n v="56.4"/>
    <n v="3"/>
    <n v="0"/>
    <n v="3.3839999999999999"/>
    <x v="8"/>
    <n v="53.015999999999998"/>
    <n v="15.904799999999998"/>
    <x v="3"/>
  </r>
  <r>
    <s v="EMEA"/>
    <s v="EU-WEST"/>
    <s v="Pfizer"/>
    <n v="1074"/>
    <s v="Healthcare"/>
    <s v="Enterprise"/>
    <s v="ContactMatcher"/>
    <s v="NPD524CTM9"/>
    <n v="18.312000000000001"/>
    <n v="4"/>
    <n v="0.7"/>
    <n v="-12.208"/>
    <x v="40"/>
    <n v="30.52"/>
    <n v="9.1559999999999988"/>
    <x v="5"/>
  </r>
  <r>
    <s v="AMER"/>
    <s v="NAMER"/>
    <s v="Morgan Stanley"/>
    <n v="1068"/>
    <s v="Finance"/>
    <s v="SMB"/>
    <s v="Alchemy"/>
    <s v="KYLKMHDJ2V"/>
    <n v="479.98399999999998"/>
    <n v="2"/>
    <n v="0.2"/>
    <n v="59.997999999999998"/>
    <x v="42"/>
    <n v="419.98599999999999"/>
    <n v="125.99579999999999"/>
    <x v="2"/>
  </r>
  <r>
    <s v="EMEA"/>
    <s v="EU-WEST"/>
    <s v="ConocoPhillips"/>
    <n v="1024"/>
    <s v="Energy"/>
    <s v="Strategic"/>
    <s v="Marketing Suite - Gold"/>
    <s v="1C0IKV0JLS"/>
    <n v="33.567999999999998"/>
    <n v="2"/>
    <n v="0.2"/>
    <n v="1.6783999999999999"/>
    <x v="14"/>
    <n v="31.889599999999898"/>
    <n v="9.5668799999999692"/>
    <x v="2"/>
  </r>
  <r>
    <s v="EMEA"/>
    <s v="UKIR"/>
    <s v="Cisco Systems"/>
    <n v="1019"/>
    <s v="Tech"/>
    <s v="SMB"/>
    <s v="Data Smasher"/>
    <s v="Y7RZ73IF35"/>
    <n v="199.98"/>
    <n v="2"/>
    <n v="0"/>
    <n v="83.991600000000005"/>
    <x v="9"/>
    <n v="115.988399999999"/>
    <n v="34.796519999999703"/>
    <x v="1"/>
  </r>
  <r>
    <s v="EMEA"/>
    <s v="NOR"/>
    <s v="Wells Fargo"/>
    <n v="1099"/>
    <s v="Finance"/>
    <s v="Strategic"/>
    <s v="SaaS Connector Pack"/>
    <s v="TNUZ1B38Z7"/>
    <n v="20.239999999999998"/>
    <n v="1"/>
    <n v="0"/>
    <n v="8.7032000000000007"/>
    <x v="17"/>
    <n v="11.5367999999999"/>
    <n v="3.4610399999999699"/>
    <x v="2"/>
  </r>
  <r>
    <s v="AMER"/>
    <s v="NAMER"/>
    <s v="Walgreens"/>
    <n v="1095"/>
    <s v="Retail"/>
    <s v="Strategic"/>
    <s v="Data Smasher"/>
    <s v="79NJP67A5U"/>
    <n v="39"/>
    <n v="3"/>
    <n v="0"/>
    <n v="17.55"/>
    <x v="14"/>
    <n v="21.45"/>
    <n v="6.4349999999999996"/>
    <x v="0"/>
  </r>
  <r>
    <s v="EMEA"/>
    <s v="EU-EAST"/>
    <s v="Walgreens"/>
    <n v="1095"/>
    <s v="Retail"/>
    <s v="Strategic"/>
    <s v="SaaS Connector Pack"/>
    <s v="A19HUCYWHD"/>
    <n v="24.64"/>
    <n v="4"/>
    <n v="0.2"/>
    <n v="4.0039999999999996"/>
    <x v="11"/>
    <n v="20.635999999999999"/>
    <n v="6.1907999999999994"/>
    <x v="0"/>
  </r>
  <r>
    <s v="APJ"/>
    <s v="JAPN"/>
    <s v="Itochu"/>
    <n v="1032"/>
    <s v="Finance"/>
    <s v="Strategic"/>
    <s v="FinanceHub"/>
    <s v="NPXPFXM5OS"/>
    <n v="6.2640000000000002"/>
    <n v="3"/>
    <n v="0.2"/>
    <n v="2.0358000000000001"/>
    <x v="38"/>
    <n v="4.2282000000000002"/>
    <n v="1.2684599999999999"/>
    <x v="0"/>
  </r>
  <r>
    <s v="APJ"/>
    <s v="ANZ"/>
    <s v="AmerisourceBergen"/>
    <n v="1007"/>
    <s v="Healthcare"/>
    <s v="Strategic"/>
    <s v="Alchemy"/>
    <s v="GTFKNL4GJH"/>
    <n v="719.976"/>
    <n v="3"/>
    <n v="0.2"/>
    <n v="134.99549999999999"/>
    <x v="8"/>
    <n v="584.98050000000001"/>
    <n v="175.49414999999999"/>
    <x v="0"/>
  </r>
  <r>
    <s v="EMEA"/>
    <s v="EU-WEST"/>
    <s v="Tyson Foods"/>
    <n v="1088"/>
    <s v="Consumer Products"/>
    <s v="SMB"/>
    <s v="Data Smasher"/>
    <s v="Y7UTFW39H5"/>
    <n v="239.92"/>
    <n v="8"/>
    <n v="0"/>
    <n v="23.992000000000001"/>
    <x v="23"/>
    <n v="215.928"/>
    <n v="64.778399999999991"/>
    <x v="1"/>
  </r>
  <r>
    <s v="EMEA"/>
    <s v="EU-WEST"/>
    <s v="PepsiCo"/>
    <n v="1073"/>
    <s v="Consumer Products"/>
    <s v="SMB"/>
    <s v="ContactMatcher"/>
    <s v="T7GCE0J2Y9"/>
    <n v="1056.8599999999999"/>
    <n v="7"/>
    <n v="0"/>
    <n v="158.529"/>
    <x v="5"/>
    <n v="898.33099999999899"/>
    <n v="269.49929999999966"/>
    <x v="1"/>
  </r>
  <r>
    <s v="EMEA"/>
    <s v="EU-WEST"/>
    <s v="Verizon Communications"/>
    <n v="1094"/>
    <s v="Communications"/>
    <s v="SMB"/>
    <s v="Data Smasher"/>
    <s v="HNAHE4E019"/>
    <n v="447.94400000000002"/>
    <n v="7"/>
    <n v="0.2"/>
    <n v="89.588800000000006"/>
    <x v="29"/>
    <n v="358.35520000000002"/>
    <n v="107.50656000000001"/>
    <x v="0"/>
  </r>
  <r>
    <s v="APJ"/>
    <s v="JAPN"/>
    <s v="Intel"/>
    <n v="1051"/>
    <s v="Tech"/>
    <s v="Strategic"/>
    <s v="Site Analytics"/>
    <s v="EAS3D2VF0R"/>
    <n v="453.57600000000002"/>
    <n v="3"/>
    <n v="0.2"/>
    <n v="39.687899999999999"/>
    <x v="5"/>
    <n v="413.88810000000001"/>
    <n v="124.16642999999999"/>
    <x v="1"/>
  </r>
  <r>
    <s v="EMEA"/>
    <s v="EU"/>
    <s v="Siemens"/>
    <n v="1043"/>
    <s v="Manufacturing"/>
    <s v="Strategic"/>
    <s v="FinanceHub"/>
    <s v="GTVDPVWFFV"/>
    <n v="1454.9"/>
    <n v="5"/>
    <n v="0"/>
    <n v="378.274"/>
    <x v="25"/>
    <n v="1076.626"/>
    <n v="322.98779999999999"/>
    <x v="2"/>
  </r>
  <r>
    <s v="EMEA"/>
    <s v="EU-WEST"/>
    <s v="Sprint Nextel"/>
    <n v="1081"/>
    <s v="Communications"/>
    <s v="Enterprise"/>
    <s v="ContactMatcher"/>
    <s v="ZP10YGR1EX"/>
    <n v="4.8419999999999996"/>
    <n v="3"/>
    <n v="0.7"/>
    <n v="-3.5508000000000002"/>
    <x v="24"/>
    <n v="8.3927999999999994"/>
    <n v="2.5178399999999996"/>
    <x v="1"/>
  </r>
  <r>
    <s v="APJ"/>
    <s v="JAPN"/>
    <s v="Toyota Motor"/>
    <n v="1087"/>
    <s v="Manufacturing"/>
    <s v="SMB"/>
    <s v="Site Analytics"/>
    <s v="8O1RO4DN2Z"/>
    <n v="67.176000000000002"/>
    <n v="3"/>
    <n v="0.2"/>
    <n v="6.7176"/>
    <x v="0"/>
    <n v="60.458399999999997"/>
    <n v="18.137519999999999"/>
    <x v="6"/>
  </r>
  <r>
    <s v="AMER"/>
    <s v="LATAM"/>
    <s v="Wells Fargo"/>
    <n v="1099"/>
    <s v="Finance"/>
    <s v="SMB"/>
    <s v="Support"/>
    <s v="U6DYTW54P6"/>
    <n v="31.103999999999999"/>
    <n v="6"/>
    <n v="0.2"/>
    <n v="10.8864"/>
    <x v="0"/>
    <n v="20.217599999999901"/>
    <n v="6.0652799999999703"/>
    <x v="2"/>
  </r>
  <r>
    <s v="EMEA"/>
    <s v="UKIR"/>
    <s v="McKesson"/>
    <n v="1063"/>
    <s v="Consumer Products"/>
    <s v="Strategic"/>
    <s v="ContactMatcher"/>
    <s v="8H6TE1GIFK"/>
    <n v="968.74400000000003"/>
    <n v="7"/>
    <n v="0.2"/>
    <n v="314.84179999999998"/>
    <x v="5"/>
    <n v="653.90219999999999"/>
    <n v="196.17066"/>
    <x v="5"/>
  </r>
  <r>
    <s v="APJ"/>
    <s v="JAPN"/>
    <s v="United Parcel Service"/>
    <n v="1090"/>
    <s v="Transportation"/>
    <s v="Enterprise"/>
    <s v="Support"/>
    <s v="HLKSSIBAUW"/>
    <n v="10.272"/>
    <n v="3"/>
    <n v="0.2"/>
    <n v="3.21"/>
    <x v="25"/>
    <n v="7.0620000000000003"/>
    <n v="2.1185999999999998"/>
    <x v="0"/>
  </r>
  <r>
    <s v="APJ"/>
    <s v="JAPN"/>
    <s v="Anthem"/>
    <n v="1029"/>
    <s v="Healthcare"/>
    <s v="SMB"/>
    <s v="Big Ol Database"/>
    <s v="5025TUEYHF"/>
    <n v="998.85"/>
    <n v="5"/>
    <n v="0.4"/>
    <n v="-199.77"/>
    <x v="7"/>
    <n v="1198.6199999999999"/>
    <n v="359.58599999999996"/>
    <x v="2"/>
  </r>
  <r>
    <s v="EMEA"/>
    <s v="UKIR"/>
    <s v="Ford Motor"/>
    <n v="1009"/>
    <s v="Manufacturing"/>
    <s v="SMB"/>
    <s v="Support"/>
    <s v="TNP75TCPOL"/>
    <n v="24.56"/>
    <n v="2"/>
    <n v="0"/>
    <n v="11.543200000000001"/>
    <x v="2"/>
    <n v="13.0167999999999"/>
    <n v="3.9050399999999699"/>
    <x v="1"/>
  </r>
  <r>
    <s v="AMER"/>
    <s v="NAMER"/>
    <s v="Microsoft"/>
    <n v="1066"/>
    <s v="Tech"/>
    <s v="Enterprise"/>
    <s v="Storage"/>
    <s v="ZXKZISKK1K"/>
    <n v="5.67"/>
    <n v="3"/>
    <n v="0"/>
    <n v="0.1134"/>
    <x v="30"/>
    <n v="5.5565999999999898"/>
    <n v="1.6669799999999968"/>
    <x v="4"/>
  </r>
  <r>
    <s v="EMEA"/>
    <s v="EU-WEST"/>
    <s v="UnitedHealth Group"/>
    <n v="1092"/>
    <s v="Healthcare"/>
    <s v="SMB"/>
    <s v="OneView"/>
    <s v="N0HUX0KNS1"/>
    <n v="14.336"/>
    <n v="4"/>
    <n v="0.2"/>
    <n v="0.89600000000000002"/>
    <x v="43"/>
    <n v="13.44"/>
    <n v="4.032"/>
    <x v="0"/>
  </r>
  <r>
    <s v="EMEA"/>
    <s v="EU-EAST"/>
    <s v="Johnson &amp; Johnson"/>
    <n v="1055"/>
    <s v="Healthcare"/>
    <s v="SMB"/>
    <s v="SaaS Connector Pack"/>
    <s v="8QDVSKFUER"/>
    <n v="102.3"/>
    <n v="1"/>
    <n v="0"/>
    <n v="26.597999999999999"/>
    <x v="10"/>
    <n v="75.701999999999998"/>
    <n v="22.710599999999999"/>
    <x v="2"/>
  </r>
  <r>
    <s v="EMEA"/>
    <s v="EU-WEST"/>
    <s v="Allianz"/>
    <n v="1080"/>
    <s v="Finance"/>
    <s v="SMB"/>
    <s v="ContactMatcher"/>
    <s v="41NEB9UUVO"/>
    <n v="607.52"/>
    <n v="2"/>
    <n v="0"/>
    <n v="97.203199999999995"/>
    <x v="22"/>
    <n v="510.3168"/>
    <n v="153.09503999999998"/>
    <x v="1"/>
  </r>
  <r>
    <s v="EMEA"/>
    <s v="UKIR"/>
    <s v="Enel"/>
    <n v="1013"/>
    <s v="Energy"/>
    <s v="SMB"/>
    <s v="FinanceHub"/>
    <s v="0AOXX9ROLE"/>
    <n v="2.61"/>
    <n v="1"/>
    <n v="0"/>
    <n v="1.2005999999999999"/>
    <x v="5"/>
    <n v="1.4094"/>
    <n v="0.42281999999999997"/>
    <x v="0"/>
  </r>
  <r>
    <s v="APJ"/>
    <s v="JAPN"/>
    <s v="Walt Disney"/>
    <n v="1097"/>
    <s v="Communications"/>
    <s v="Strategic"/>
    <s v="SaaS Connector Pack"/>
    <s v="I46I1749US"/>
    <n v="10.332000000000001"/>
    <n v="3"/>
    <n v="0.6"/>
    <n v="-5.9409000000000001"/>
    <x v="8"/>
    <n v="16.2729"/>
    <n v="4.8818700000000002"/>
    <x v="3"/>
  </r>
  <r>
    <s v="AMER"/>
    <s v="NAMER"/>
    <s v="Mondelez International"/>
    <n v="1067"/>
    <s v="Consumer Products"/>
    <s v="Strategic"/>
    <s v="ContactMatcher"/>
    <s v="SP0CVX7RBO"/>
    <n v="17.248000000000001"/>
    <n v="2"/>
    <n v="0.2"/>
    <n v="6.0368000000000004"/>
    <x v="45"/>
    <n v="11.2112"/>
    <n v="3.3633599999999997"/>
    <x v="0"/>
  </r>
  <r>
    <s v="EMEA"/>
    <s v="EU-WEST"/>
    <s v="Goldman Sachs Group"/>
    <n v="1042"/>
    <s v="Finance"/>
    <s v="SMB"/>
    <s v="ContactMatcher"/>
    <s v="LLEKJQSTJV"/>
    <n v="11.087999999999999"/>
    <n v="7"/>
    <n v="0.7"/>
    <n v="-8.1311999999999998"/>
    <x v="22"/>
    <n v="19.219200000000001"/>
    <n v="5.7657600000000002"/>
    <x v="2"/>
  </r>
  <r>
    <s v="AMER"/>
    <s v="NAMER"/>
    <s v="Berkshire Hathaway"/>
    <n v="1012"/>
    <s v="Finance"/>
    <s v="Strategic"/>
    <s v="Data Smasher"/>
    <s v="282KQ6K2PY"/>
    <n v="1287.45"/>
    <n v="5"/>
    <n v="0"/>
    <n v="244.6155"/>
    <x v="10"/>
    <n v="1042.8344999999999"/>
    <n v="312.85034999999999"/>
    <x v="1"/>
  </r>
  <r>
    <s v="EMEA"/>
    <s v="EU-WEST"/>
    <s v="Fannie Mae"/>
    <n v="1035"/>
    <s v="Finance"/>
    <s v="Strategic"/>
    <s v="Marketing Suite - Gold"/>
    <s v="2B9B673BEU"/>
    <n v="51.968000000000004"/>
    <n v="2"/>
    <n v="0.2"/>
    <n v="-10.393599999999999"/>
    <x v="33"/>
    <n v="62.361600000000003"/>
    <n v="18.708480000000002"/>
    <x v="3"/>
  </r>
  <r>
    <s v="EMEA"/>
    <s v="EU-WEST"/>
    <s v="Chevron"/>
    <n v="1017"/>
    <s v="Energy"/>
    <s v="SMB"/>
    <s v="ChatBot Plugin"/>
    <s v="8R4Y9ALJ34"/>
    <n v="4.7679999999999998"/>
    <n v="2"/>
    <n v="0.2"/>
    <n v="0.4768"/>
    <x v="44"/>
    <n v="4.2911999999999999"/>
    <n v="1.2873599999999998"/>
    <x v="0"/>
  </r>
  <r>
    <s v="EMEA"/>
    <s v="UKIR"/>
    <s v="Humana"/>
    <n v="1049"/>
    <s v="Healthcare"/>
    <s v="Strategic"/>
    <s v="SaaS Connector Pack - Gold"/>
    <s v="8WT2G4KPWK"/>
    <n v="7.98"/>
    <n v="3"/>
    <n v="0"/>
    <n v="3.9102000000000001"/>
    <x v="15"/>
    <n v="4.0697999999999999"/>
    <n v="1.2209399999999999"/>
    <x v="5"/>
  </r>
  <r>
    <s v="EMEA"/>
    <s v="EU-EAST"/>
    <s v="Royal Dutch Shell"/>
    <n v="1031"/>
    <s v="Energy"/>
    <s v="SMB"/>
    <s v="SaaS Connector Pack - Gold"/>
    <s v="KBRWMJMHHQ"/>
    <n v="18.687999999999999"/>
    <n v="2"/>
    <n v="0.2"/>
    <n v="7.008"/>
    <x v="4"/>
    <n v="11.68"/>
    <n v="3.504"/>
    <x v="2"/>
  </r>
  <r>
    <s v="EMEA"/>
    <s v="EU-WEST"/>
    <s v="Daimler"/>
    <n v="1052"/>
    <s v="Transportation"/>
    <s v="Enterprise"/>
    <s v="Data Smasher"/>
    <s v="0YZBLWS1Z8"/>
    <n v="191.976"/>
    <n v="3"/>
    <n v="0.2"/>
    <n v="38.395200000000003"/>
    <x v="23"/>
    <n v="153.58080000000001"/>
    <n v="46.074240000000003"/>
    <x v="3"/>
  </r>
  <r>
    <s v="EMEA"/>
    <s v="EU-WEST"/>
    <s v="UnitedHealth Group"/>
    <n v="1092"/>
    <s v="Healthcare"/>
    <s v="Strategic"/>
    <s v="ContactMatcher"/>
    <s v="E8BDZPRWWU"/>
    <n v="11.88"/>
    <n v="2"/>
    <n v="0"/>
    <n v="5.3460000000000001"/>
    <x v="8"/>
    <n v="6.5339999999999998"/>
    <n v="1.9601999999999999"/>
    <x v="0"/>
  </r>
  <r>
    <s v="AMER"/>
    <s v="NAMER"/>
    <s v="Nissan Motor"/>
    <n v="1098"/>
    <s v="Transportation"/>
    <s v="Enterprise"/>
    <s v="ContactMatcher"/>
    <s v="IC11T4OQDR"/>
    <n v="67.135999999999996"/>
    <n v="4"/>
    <n v="0.2"/>
    <n v="25.175999999999998"/>
    <x v="32"/>
    <n v="41.959999999999901"/>
    <n v="12.587999999999971"/>
    <x v="2"/>
  </r>
  <r>
    <s v="AMER"/>
    <s v="NAMER"/>
    <s v="Target"/>
    <n v="1085"/>
    <s v="Retail"/>
    <s v="Strategic"/>
    <s v="ContactMatcher"/>
    <s v="MPET7XBAD2"/>
    <n v="4.32"/>
    <n v="3"/>
    <n v="0.2"/>
    <n v="1.512"/>
    <x v="7"/>
    <n v="2.8079999999999998"/>
    <n v="0.84239999999999993"/>
    <x v="8"/>
  </r>
  <r>
    <s v="EMEA"/>
    <s v="EU-EAST"/>
    <s v="Oracle"/>
    <n v="1072"/>
    <s v="Tech"/>
    <s v="Enterprise"/>
    <s v="Site Analytics"/>
    <s v="NXCYBWTOEP"/>
    <n v="475.94400000000002"/>
    <n v="7"/>
    <n v="0.2"/>
    <n v="59.493000000000002"/>
    <x v="20"/>
    <n v="416.45100000000002"/>
    <n v="124.9353"/>
    <x v="6"/>
  </r>
  <r>
    <s v="APJ"/>
    <s v="JAPN"/>
    <s v="Amazon"/>
    <n v="1004"/>
    <s v="Tech"/>
    <s v="Strategic"/>
    <s v="Data Smasher"/>
    <s v="S9GDCAUE6U"/>
    <n v="30.08"/>
    <n v="2"/>
    <n v="0.2"/>
    <n v="-5.2640000000000002"/>
    <x v="12"/>
    <n v="35.344000000000001"/>
    <n v="10.603199999999999"/>
    <x v="2"/>
  </r>
  <r>
    <s v="APJ"/>
    <s v="APAC"/>
    <s v="Humana"/>
    <n v="1049"/>
    <s v="Healthcare"/>
    <s v="SMB"/>
    <s v="Data Smasher"/>
    <s v="JYK88KPODM"/>
    <n v="23.18"/>
    <n v="2"/>
    <n v="0"/>
    <n v="7.6494"/>
    <x v="43"/>
    <n v="15.5306"/>
    <n v="4.6591800000000001"/>
    <x v="5"/>
  </r>
  <r>
    <s v="EMEA"/>
    <s v="UKIR"/>
    <s v="Aviva"/>
    <n v="1006"/>
    <s v="Finance"/>
    <s v="SMB"/>
    <s v="SaaS Connector Pack"/>
    <s v="NLVI28F97T"/>
    <n v="56.96"/>
    <n v="2"/>
    <n v="0"/>
    <n v="21.075199999999999"/>
    <x v="3"/>
    <n v="35.884799999999998"/>
    <n v="10.76544"/>
    <x v="2"/>
  </r>
  <r>
    <s v="AMER"/>
    <s v="NAMER"/>
    <s v="Honda Motor"/>
    <n v="1045"/>
    <s v="Manufacturing"/>
    <s v="SMB"/>
    <s v="Data Smasher"/>
    <s v="P3CKCHTX3T"/>
    <n v="82.95"/>
    <n v="5"/>
    <n v="0"/>
    <n v="29.032499999999999"/>
    <x v="23"/>
    <n v="53.917499999999997"/>
    <n v="16.175249999999998"/>
    <x v="2"/>
  </r>
  <r>
    <s v="AMER"/>
    <s v="NAMER"/>
    <s v="Ford Motor"/>
    <n v="1009"/>
    <s v="Manufacturing"/>
    <s v="Strategic"/>
    <s v="ChatBot Plugin"/>
    <s v="NQVCZQWADD"/>
    <n v="39.68"/>
    <n v="2"/>
    <n v="0"/>
    <n v="10.316800000000001"/>
    <x v="12"/>
    <n v="29.363199999999999"/>
    <n v="8.808959999999999"/>
    <x v="1"/>
  </r>
  <r>
    <s v="AMER"/>
    <s v="NAMER"/>
    <s v="Tesco"/>
    <n v="1059"/>
    <s v="Retail"/>
    <s v="SMB"/>
    <s v="Data Smasher"/>
    <s v="3V1H2DFKA0"/>
    <n v="479.97"/>
    <n v="3"/>
    <n v="0"/>
    <n v="177.5889"/>
    <x v="0"/>
    <n v="302.3811"/>
    <n v="90.714330000000004"/>
    <x v="7"/>
  </r>
  <r>
    <s v="AMER"/>
    <s v="NAMER"/>
    <s v="Chevron"/>
    <n v="1017"/>
    <s v="Energy"/>
    <s v="SMB"/>
    <s v="FinanceHub"/>
    <s v="RXZZ4MZYZ8"/>
    <n v="7.38"/>
    <n v="2"/>
    <n v="0"/>
    <n v="3.4685999999999999"/>
    <x v="21"/>
    <n v="3.9114"/>
    <n v="1.1734199999999999"/>
    <x v="0"/>
  </r>
  <r>
    <s v="AMER"/>
    <s v="NAMER"/>
    <s v="Philip Morris International"/>
    <n v="1075"/>
    <s v="Consumer Products"/>
    <s v="Strategic"/>
    <s v="ContactMatcher"/>
    <s v="YDF4RBG901"/>
    <n v="399.67200000000003"/>
    <n v="7"/>
    <n v="0.2"/>
    <n v="-14.9877"/>
    <x v="42"/>
    <n v="414.65969999999999"/>
    <n v="124.39791"/>
    <x v="1"/>
  </r>
  <r>
    <s v="EMEA"/>
    <s v="UKIR"/>
    <s v="Panasonic"/>
    <n v="1091"/>
    <s v="Tech"/>
    <s v="Strategic"/>
    <s v="Marketing Suite - Gold"/>
    <s v="3K8XK1IPS7"/>
    <n v="65.12"/>
    <n v="4"/>
    <n v="0"/>
    <n v="16.9312"/>
    <x v="15"/>
    <n v="48.188800000000001"/>
    <n v="14.45664"/>
    <x v="0"/>
  </r>
  <r>
    <s v="APJ"/>
    <s v="JAPN"/>
    <s v="Lukoil"/>
    <n v="1044"/>
    <s v="Energy"/>
    <s v="SMB"/>
    <s v="SaaS Connector Pack"/>
    <s v="ACFT1GORW7"/>
    <n v="30.56"/>
    <n v="5"/>
    <n v="0.6"/>
    <n v="-19.864000000000001"/>
    <x v="23"/>
    <n v="50.423999999999999"/>
    <n v="15.127199999999998"/>
    <x v="0"/>
  </r>
  <r>
    <s v="EMEA"/>
    <s v="MEA"/>
    <s v="CVS Health"/>
    <n v="1026"/>
    <s v="Retail"/>
    <s v="Strategic"/>
    <s v="OneView"/>
    <s v="GJREFAEZYH"/>
    <n v="20.768000000000001"/>
    <n v="2"/>
    <n v="0.2"/>
    <n v="2.3363999999999998"/>
    <x v="24"/>
    <n v="18.4316"/>
    <n v="5.5294799999999995"/>
    <x v="2"/>
  </r>
  <r>
    <s v="AMER"/>
    <s v="LATAM"/>
    <s v="Volkswagen"/>
    <n v="1046"/>
    <s v="Manufacturing"/>
    <s v="SMB"/>
    <s v="Marketing Suite - Gold"/>
    <s v="KDH9L4O4ZN"/>
    <n v="39.808"/>
    <n v="4"/>
    <n v="0.2"/>
    <n v="3.9807999999999999"/>
    <x v="0"/>
    <n v="35.827199999999998"/>
    <n v="10.748159999999999"/>
    <x v="0"/>
  </r>
  <r>
    <s v="EMEA"/>
    <s v="EU-WEST"/>
    <s v="Enel"/>
    <n v="1013"/>
    <s v="Energy"/>
    <s v="SMB"/>
    <s v="ContactMatcher"/>
    <s v="ATGMZ01YXV"/>
    <n v="121.104"/>
    <n v="6"/>
    <n v="0.7"/>
    <n v="-100.92"/>
    <x v="6"/>
    <n v="222.024"/>
    <n v="66.607199999999992"/>
    <x v="0"/>
  </r>
  <r>
    <s v="EMEA"/>
    <s v="EU-EAST"/>
    <s v="Ford Motor"/>
    <n v="1009"/>
    <s v="Manufacturing"/>
    <s v="Strategic"/>
    <s v="Support"/>
    <s v="YINUU1AEY1"/>
    <n v="15.696"/>
    <n v="3"/>
    <n v="0.2"/>
    <n v="5.1012000000000004"/>
    <x v="14"/>
    <n v="10.594799999999999"/>
    <n v="3.1784399999999997"/>
    <x v="1"/>
  </r>
  <r>
    <s v="EMEA"/>
    <s v="UKIR"/>
    <s v="Enel"/>
    <n v="1013"/>
    <s v="Energy"/>
    <s v="Strategic"/>
    <s v="Marketing Suite - Gold"/>
    <s v="EL3WWQVNEU"/>
    <n v="70.260000000000005"/>
    <n v="3"/>
    <n v="0"/>
    <n v="18.970199999999998"/>
    <x v="11"/>
    <n v="51.2898"/>
    <n v="15.386939999999999"/>
    <x v="0"/>
  </r>
  <r>
    <s v="EMEA"/>
    <s v="EU-WEST"/>
    <s v="HSBC Holdings"/>
    <n v="1070"/>
    <s v="Finance"/>
    <s v="SMB"/>
    <s v="Marketing Suite"/>
    <s v="CHV8N5UCSS"/>
    <n v="177.45"/>
    <n v="5"/>
    <n v="0.5"/>
    <n v="-78.078000000000003"/>
    <x v="16"/>
    <n v="255.52799999999999"/>
    <n v="76.6584"/>
    <x v="0"/>
  </r>
  <r>
    <s v="EMEA"/>
    <s v="EU-WEST"/>
    <s v="Wells Fargo"/>
    <n v="1099"/>
    <s v="Finance"/>
    <s v="SMB"/>
    <s v="Marketing Suite"/>
    <s v="0IFWR220HK"/>
    <n v="130.97999999999999"/>
    <n v="2"/>
    <n v="0.5"/>
    <n v="-89.066400000000002"/>
    <x v="43"/>
    <n v="220.04640000000001"/>
    <n v="66.013919999999999"/>
    <x v="2"/>
  </r>
  <r>
    <s v="EMEA"/>
    <s v="UKIR"/>
    <s v="Bosch"/>
    <n v="1076"/>
    <s v="Tech"/>
    <s v="SMB"/>
    <s v="ChatBot Plugin"/>
    <s v="3FAKLZF8BD"/>
    <n v="174.95"/>
    <n v="5"/>
    <n v="0"/>
    <n v="45.487000000000002"/>
    <x v="41"/>
    <n v="129.46299999999999"/>
    <n v="38.838899999999995"/>
    <x v="2"/>
  </r>
  <r>
    <s v="AMER"/>
    <s v="NAMER"/>
    <s v="Aetna"/>
    <n v="1002"/>
    <s v="Healthcare"/>
    <s v="SMB"/>
    <s v="SaaS Connector Pack"/>
    <s v="43UOA2NDKI"/>
    <n v="139.58000000000001"/>
    <n v="7"/>
    <n v="0"/>
    <n v="39.0824"/>
    <x v="4"/>
    <n v="100.49760000000001"/>
    <n v="30.149280000000001"/>
    <x v="1"/>
  </r>
  <r>
    <s v="EMEA"/>
    <s v="EU"/>
    <s v="Kroger"/>
    <n v="1057"/>
    <s v="Retail"/>
    <s v="Enterprise"/>
    <s v="Data Smasher"/>
    <s v="Y1YIGGWU1I"/>
    <n v="399.95"/>
    <n v="5"/>
    <n v="0"/>
    <n v="143.982"/>
    <x v="10"/>
    <n v="255.96799999999999"/>
    <n v="76.790399999999991"/>
    <x v="2"/>
  </r>
  <r>
    <s v="EMEA"/>
    <s v="UKIR"/>
    <s v="Bank of America Corp."/>
    <n v="1011"/>
    <s v="Finance"/>
    <s v="Strategic"/>
    <s v="ContactMatcher"/>
    <s v="8OCOTN777N"/>
    <n v="12.39"/>
    <n v="3"/>
    <n v="0"/>
    <n v="5.8232999999999997"/>
    <x v="20"/>
    <n v="6.5667"/>
    <n v="1.9700099999999998"/>
    <x v="6"/>
  </r>
  <r>
    <s v="APJ"/>
    <s v="JAPN"/>
    <s v="Merck"/>
    <n v="1064"/>
    <s v="Healthcare"/>
    <s v="Strategic"/>
    <s v="ContactMatcher"/>
    <s v="W43EX2KXYI"/>
    <n v="760.98"/>
    <n v="5"/>
    <n v="0.8"/>
    <n v="-1141.47"/>
    <x v="44"/>
    <n v="1902.45"/>
    <n v="570.73500000000001"/>
    <x v="6"/>
  </r>
  <r>
    <s v="AMER"/>
    <s v="LATAM"/>
    <s v="Comcast"/>
    <n v="1022"/>
    <s v="Communications"/>
    <s v="SMB"/>
    <s v="ContactMatcher"/>
    <s v="48U8HSLPCU"/>
    <n v="67.86"/>
    <n v="6"/>
    <n v="0.7"/>
    <n v="-45.24"/>
    <x v="22"/>
    <n v="113.1"/>
    <n v="33.93"/>
    <x v="1"/>
  </r>
  <r>
    <s v="EMEA"/>
    <s v="NOR"/>
    <s v="Chevron"/>
    <n v="1017"/>
    <s v="Energy"/>
    <s v="Strategic"/>
    <s v="Storage"/>
    <s v="BASPOMDWN4"/>
    <n v="31.504000000000001"/>
    <n v="11"/>
    <n v="0.2"/>
    <n v="11.814"/>
    <x v="6"/>
    <n v="19.690000000000001"/>
    <n v="5.907"/>
    <x v="0"/>
  </r>
  <r>
    <s v="AMER"/>
    <s v="NAMER"/>
    <s v="Siemens"/>
    <n v="1043"/>
    <s v="Manufacturing"/>
    <s v="SMB"/>
    <s v="FinanceHub"/>
    <s v="Z47M5XTQ8L"/>
    <n v="194.352"/>
    <n v="3"/>
    <n v="0.2"/>
    <n v="19.435199999999998"/>
    <x v="0"/>
    <n v="174.91679999999999"/>
    <n v="52.47504"/>
    <x v="2"/>
  </r>
  <r>
    <s v="EMEA"/>
    <s v="MEA"/>
    <s v="McKesson"/>
    <n v="1063"/>
    <s v="Consumer Products"/>
    <s v="Strategic"/>
    <s v="FinanceHub"/>
    <s v="HM7FWR62NR"/>
    <n v="97.424000000000007"/>
    <n v="2"/>
    <n v="0.2"/>
    <n v="10.9602"/>
    <x v="14"/>
    <n v="86.463800000000006"/>
    <n v="25.939140000000002"/>
    <x v="5"/>
  </r>
  <r>
    <s v="EMEA"/>
    <s v="NOR"/>
    <s v="Bank of America Corp."/>
    <n v="1011"/>
    <s v="Finance"/>
    <s v="SMB"/>
    <s v="Marketing Suite - Gold"/>
    <s v="VILJLXY6JO"/>
    <n v="704.76"/>
    <n v="5"/>
    <n v="0.2"/>
    <n v="26.4285"/>
    <x v="16"/>
    <n v="678.33150000000001"/>
    <n v="203.49945"/>
    <x v="6"/>
  </r>
  <r>
    <s v="AMER"/>
    <s v="NAMER"/>
    <s v="Tyson Foods"/>
    <n v="1088"/>
    <s v="Consumer Products"/>
    <s v="SMB"/>
    <s v="Storage"/>
    <s v="IH0WTMKDOR"/>
    <n v="5.7"/>
    <n v="5"/>
    <n v="0"/>
    <n v="2.6789999999999998"/>
    <x v="30"/>
    <n v="3.0209999999999999"/>
    <n v="0.90629999999999988"/>
    <x v="1"/>
  </r>
  <r>
    <s v="APJ"/>
    <s v="ANZ"/>
    <s v="Nissan Motor"/>
    <n v="1098"/>
    <s v="Transportation"/>
    <s v="Strategic"/>
    <s v="ContactMatcher"/>
    <s v="NKZPH9P7MQ"/>
    <n v="0.83599999999999997"/>
    <n v="1"/>
    <n v="0.8"/>
    <n v="-1.3375999999999999"/>
    <x v="1"/>
    <n v="2.1736"/>
    <n v="0.65207999999999999"/>
    <x v="2"/>
  </r>
  <r>
    <s v="AMER"/>
    <s v="LATAM"/>
    <s v="Bank of America Corp."/>
    <n v="1011"/>
    <s v="Finance"/>
    <s v="Strategic"/>
    <s v="Support"/>
    <s v="A5GN2GUXJ6"/>
    <n v="30.96"/>
    <n v="6"/>
    <n v="0.2"/>
    <n v="11.223000000000001"/>
    <x v="21"/>
    <n v="19.736999999999998"/>
    <n v="5.9210999999999991"/>
    <x v="6"/>
  </r>
  <r>
    <s v="EMEA"/>
    <s v="EU-WEST"/>
    <s v="Walmart"/>
    <n v="1096"/>
    <s v="Retail"/>
    <s v="SMB"/>
    <s v="Marketing Suite"/>
    <s v="9QCYEXN59K"/>
    <n v="723.92"/>
    <n v="5"/>
    <n v="0.2"/>
    <n v="-81.441000000000003"/>
    <x v="23"/>
    <n v="805.36099999999999"/>
    <n v="241.60829999999999"/>
    <x v="1"/>
  </r>
  <r>
    <s v="APJ"/>
    <s v="JAPN"/>
    <s v="Kroger"/>
    <n v="1057"/>
    <s v="Retail"/>
    <s v="SMB"/>
    <s v="SaaS Connector Pack"/>
    <s v="A29PVY8UXZ"/>
    <n v="21.968"/>
    <n v="4"/>
    <n v="0.6"/>
    <n v="-15.9268"/>
    <x v="33"/>
    <n v="37.894799999999996"/>
    <n v="11.368439999999998"/>
    <x v="2"/>
  </r>
  <r>
    <s v="AMER"/>
    <s v="NAMER"/>
    <s v="Intel"/>
    <n v="1051"/>
    <s v="Tech"/>
    <s v="SMB"/>
    <s v="SaaS Connector Pack"/>
    <s v="QTMXP5B8HZ"/>
    <n v="94.2"/>
    <n v="5"/>
    <n v="0"/>
    <n v="39.564"/>
    <x v="42"/>
    <n v="54.636000000000003"/>
    <n v="16.390799999999999"/>
    <x v="1"/>
  </r>
  <r>
    <s v="AMER"/>
    <s v="NAMER"/>
    <s v="Marathon Petroleum"/>
    <n v="1061"/>
    <s v="Energy"/>
    <s v="Enterprise"/>
    <s v="Support"/>
    <s v="K8OS2XCWHN"/>
    <n v="49.5"/>
    <n v="5"/>
    <n v="0"/>
    <n v="13.365"/>
    <x v="0"/>
    <n v="36.134999999999998"/>
    <n v="10.840499999999999"/>
    <x v="1"/>
  </r>
  <r>
    <s v="EMEA"/>
    <s v="EU-WEST"/>
    <s v="BMW"/>
    <n v="1039"/>
    <s v="Manufacturing"/>
    <s v="Strategic"/>
    <s v="ChatBot Plugin"/>
    <s v="VI1Y04FCQK"/>
    <n v="16.52"/>
    <n v="5"/>
    <n v="0.2"/>
    <n v="1.6519999999999999"/>
    <x v="5"/>
    <n v="14.868"/>
    <n v="4.4603999999999999"/>
    <x v="2"/>
  </r>
  <r>
    <s v="AMER"/>
    <s v="NAMER"/>
    <s v="Daimler"/>
    <n v="1052"/>
    <s v="Transportation"/>
    <s v="Enterprise"/>
    <s v="ContactMatcher"/>
    <s v="AI0M9WQ9WV"/>
    <n v="55.36"/>
    <n v="4"/>
    <n v="0.2"/>
    <n v="19.376000000000001"/>
    <x v="5"/>
    <n v="35.983999999999902"/>
    <n v="10.795199999999971"/>
    <x v="3"/>
  </r>
  <r>
    <s v="AMER"/>
    <s v="NAMER"/>
    <s v="FedEx"/>
    <n v="1036"/>
    <s v="Transportation"/>
    <s v="SMB"/>
    <s v="Support"/>
    <s v="02ILC584FJ"/>
    <n v="17.12"/>
    <n v="4"/>
    <n v="0"/>
    <n v="7.7039999999999997"/>
    <x v="14"/>
    <n v="9.4160000000000004"/>
    <n v="2.8248000000000002"/>
    <x v="3"/>
  </r>
  <r>
    <s v="AMER"/>
    <s v="LATAM"/>
    <s v="Morgan Stanley"/>
    <n v="1068"/>
    <s v="Finance"/>
    <s v="SMB"/>
    <s v="SaaS Connector Pack"/>
    <s v="DH3VRH6OKJ"/>
    <n v="182.352"/>
    <n v="3"/>
    <n v="0.2"/>
    <n v="-18.235199999999999"/>
    <x v="20"/>
    <n v="200.5872"/>
    <n v="60.176159999999996"/>
    <x v="2"/>
  </r>
  <r>
    <s v="APJ"/>
    <s v="ANZ"/>
    <s v="Coca-Cola"/>
    <n v="1021"/>
    <s v="Consumer Products"/>
    <s v="SMB"/>
    <s v="Storage"/>
    <s v="QD78WLMVSF"/>
    <n v="18.367999999999999"/>
    <n v="2"/>
    <n v="0.2"/>
    <n v="6.1992000000000003"/>
    <x v="31"/>
    <n v="12.1687999999999"/>
    <n v="3.6506399999999699"/>
    <x v="0"/>
  </r>
  <r>
    <s v="APJ"/>
    <s v="JAPN"/>
    <s v="Pfizer"/>
    <n v="1074"/>
    <s v="Healthcare"/>
    <s v="SMB"/>
    <s v="ContactMatcher"/>
    <s v="RSPIDN5U3C"/>
    <n v="517.40499999999997"/>
    <n v="5"/>
    <n v="0.3"/>
    <n v="-81.3065"/>
    <x v="13"/>
    <n v="598.7115"/>
    <n v="179.61345"/>
    <x v="5"/>
  </r>
  <r>
    <s v="APJ"/>
    <s v="JAPN"/>
    <s v="Kroger"/>
    <n v="1057"/>
    <s v="Retail"/>
    <s v="Enterprise"/>
    <s v="ContactMatcher"/>
    <s v="O8QNCOFXFN"/>
    <n v="8.6080000000000005"/>
    <n v="8"/>
    <n v="0.8"/>
    <n v="-13.3424"/>
    <x v="21"/>
    <n v="21.950399999999998"/>
    <n v="6.585119999999999"/>
    <x v="2"/>
  </r>
  <r>
    <s v="EMEA"/>
    <s v="EU-WEST"/>
    <s v="General Motors"/>
    <n v="1041"/>
    <s v="Manufacturing"/>
    <s v="Strategic"/>
    <s v="OneView"/>
    <s v="9PZNM5BJA1"/>
    <n v="2104.5500000000002"/>
    <n v="7"/>
    <n v="0"/>
    <n v="694.50149999999996"/>
    <x v="5"/>
    <n v="1410.0485000000001"/>
    <n v="423.01455000000004"/>
    <x v="1"/>
  </r>
  <r>
    <s v="EMEA"/>
    <s v="EU-WEST"/>
    <s v="United Parcel Service"/>
    <n v="1090"/>
    <s v="Transportation"/>
    <s v="Enterprise"/>
    <s v="Data Smasher"/>
    <s v="DDS5FOUVPR"/>
    <n v="47.79"/>
    <n v="3"/>
    <n v="0"/>
    <n v="16.2486"/>
    <x v="7"/>
    <n v="31.541399999999999"/>
    <n v="9.4624199999999998"/>
    <x v="0"/>
  </r>
  <r>
    <s v="AMER"/>
    <s v="NAMER"/>
    <s v="Tesco"/>
    <n v="1059"/>
    <s v="Retail"/>
    <s v="SMB"/>
    <s v="ChatBot Plugin"/>
    <s v="HK5Z2ZE20S"/>
    <n v="5.16"/>
    <n v="2"/>
    <n v="0"/>
    <n v="1.3415999999999999"/>
    <x v="23"/>
    <n v="3.8184"/>
    <n v="1.1455199999999999"/>
    <x v="7"/>
  </r>
  <r>
    <s v="AMER"/>
    <s v="NAMER"/>
    <s v="Itochu"/>
    <n v="1032"/>
    <s v="Finance"/>
    <s v="Enterprise"/>
    <s v="Data Smasher"/>
    <s v="9D2IF1D66V"/>
    <n v="21.21"/>
    <n v="7"/>
    <n v="0"/>
    <n v="4.4541000000000004"/>
    <x v="5"/>
    <n v="16.7559"/>
    <n v="5.02677"/>
    <x v="0"/>
  </r>
  <r>
    <s v="EMEA"/>
    <s v="UKIR"/>
    <s v="Allstate"/>
    <n v="1003"/>
    <s v="Finance"/>
    <s v="Strategic"/>
    <s v="Marketing Suite - Gold"/>
    <s v="3OLP5LREX0"/>
    <n v="96.36"/>
    <n v="6"/>
    <n v="0"/>
    <n v="25.053599999999999"/>
    <x v="23"/>
    <n v="71.306399999999996"/>
    <n v="21.391919999999999"/>
    <x v="0"/>
  </r>
  <r>
    <s v="AMER"/>
    <s v="NAMER"/>
    <s v="Kroger"/>
    <n v="1057"/>
    <s v="Retail"/>
    <s v="Strategic"/>
    <s v="Support"/>
    <s v="QM5NL0OWZZ"/>
    <n v="231.72"/>
    <n v="2"/>
    <n v="0"/>
    <n v="11.586"/>
    <x v="1"/>
    <n v="220.13399999999999"/>
    <n v="66.040199999999999"/>
    <x v="2"/>
  </r>
  <r>
    <s v="EMEA"/>
    <s v="EU-WEST"/>
    <s v="Panasonic"/>
    <n v="1091"/>
    <s v="Tech"/>
    <s v="Strategic"/>
    <s v="ChatBot Plugin"/>
    <s v="OK5XOWYB4B"/>
    <n v="8.016"/>
    <n v="3"/>
    <n v="0.2"/>
    <n v="1.1022000000000001"/>
    <x v="20"/>
    <n v="6.9138000000000002"/>
    <n v="2.0741399999999999"/>
    <x v="0"/>
  </r>
  <r>
    <s v="AMER"/>
    <s v="LATAM"/>
    <s v="Engie"/>
    <n v="1062"/>
    <s v="Energy"/>
    <s v="Strategic"/>
    <s v="Site Analytics"/>
    <s v="1OBE8BPUBO"/>
    <n v="259.89600000000002"/>
    <n v="2"/>
    <n v="0.4"/>
    <n v="-56.3108"/>
    <x v="28"/>
    <n v="316.20679999999999"/>
    <n v="94.862039999999993"/>
    <x v="2"/>
  </r>
  <r>
    <s v="AMER"/>
    <s v="NAMER"/>
    <s v="Daimler"/>
    <n v="1052"/>
    <s v="Transportation"/>
    <s v="Enterprise"/>
    <s v="Data Smasher"/>
    <s v="0VLBN3QUM5"/>
    <n v="450"/>
    <n v="5"/>
    <n v="0"/>
    <n v="162"/>
    <x v="32"/>
    <n v="288"/>
    <n v="86.399999999999991"/>
    <x v="3"/>
  </r>
  <r>
    <s v="AMER"/>
    <s v="LATAM"/>
    <s v="Trafigura Group"/>
    <n v="1100"/>
    <s v="Finance"/>
    <s v="Enterprise"/>
    <s v="Support"/>
    <s v="FOTRBR9RS4"/>
    <n v="19.440000000000001"/>
    <n v="3"/>
    <n v="0"/>
    <n v="9.5256000000000007"/>
    <x v="9"/>
    <n v="9.9144000000000005"/>
    <n v="2.9743200000000001"/>
    <x v="1"/>
  </r>
  <r>
    <s v="AMER"/>
    <s v="NAMER"/>
    <s v="Royal Dutch Shell"/>
    <n v="1031"/>
    <s v="Energy"/>
    <s v="Enterprise"/>
    <s v="ContactMatcher"/>
    <s v="MVF9CJPRO7"/>
    <n v="300.904"/>
    <n v="1"/>
    <n v="0.2"/>
    <n v="11.283899999999999"/>
    <x v="15"/>
    <n v="289.62009999999998"/>
    <n v="86.886029999999991"/>
    <x v="2"/>
  </r>
  <r>
    <s v="EMEA"/>
    <s v="MEA"/>
    <s v="HSBC Holdings"/>
    <n v="1070"/>
    <s v="Finance"/>
    <s v="Strategic"/>
    <s v="Site Analytics"/>
    <s v="A2P12MAJGF"/>
    <n v="239.976"/>
    <n v="3"/>
    <n v="0.2"/>
    <n v="26.997299999999999"/>
    <x v="27"/>
    <n v="212.9787"/>
    <n v="63.893609999999995"/>
    <x v="0"/>
  </r>
  <r>
    <s v="EMEA"/>
    <s v="EU-WEST"/>
    <s v="Tyson Foods"/>
    <n v="1088"/>
    <s v="Consumer Products"/>
    <s v="SMB"/>
    <s v="OneView"/>
    <s v="L58Y9ECGUX"/>
    <n v="3.552"/>
    <n v="2"/>
    <n v="0.2"/>
    <n v="0.44400000000000001"/>
    <x v="29"/>
    <n v="3.1080000000000001"/>
    <n v="0.93240000000000001"/>
    <x v="1"/>
  </r>
  <r>
    <s v="APJ"/>
    <s v="JAPN"/>
    <s v="Allianz"/>
    <n v="1080"/>
    <s v="Finance"/>
    <s v="SMB"/>
    <s v="Site Analytics"/>
    <s v="SPIFYR9KTC"/>
    <n v="115.136"/>
    <n v="8"/>
    <n v="0.2"/>
    <n v="11.5136"/>
    <x v="16"/>
    <n v="103.6224"/>
    <n v="31.08672"/>
    <x v="1"/>
  </r>
  <r>
    <s v="EMEA"/>
    <s v="EU-EAST"/>
    <s v="Morgan Stanley"/>
    <n v="1068"/>
    <s v="Finance"/>
    <s v="Enterprise"/>
    <s v="Storage"/>
    <s v="YSQZOKSN5B"/>
    <n v="4.71"/>
    <n v="1"/>
    <n v="0"/>
    <n v="0"/>
    <x v="18"/>
    <n v="4.71"/>
    <n v="1.413"/>
    <x v="2"/>
  </r>
  <r>
    <s v="EMEA"/>
    <s v="UKIR"/>
    <s v="Mitsubishi"/>
    <n v="1050"/>
    <s v="Manufacturing"/>
    <s v="Enterprise"/>
    <s v="FinanceHub"/>
    <s v="GSBZCCN5O1"/>
    <n v="172.76400000000001"/>
    <n v="2"/>
    <n v="0.1"/>
    <n v="13.437200000000001"/>
    <x v="30"/>
    <n v="159.32679999999999"/>
    <n v="47.798039999999993"/>
    <x v="2"/>
  </r>
  <r>
    <s v="AMER"/>
    <s v="NAMER"/>
    <s v="Bank of America Corp."/>
    <n v="1011"/>
    <s v="Finance"/>
    <s v="Strategic"/>
    <s v="Site Analytics"/>
    <s v="XVGM353O6N"/>
    <n v="79.968000000000004"/>
    <n v="4"/>
    <n v="0.2"/>
    <n v="-17.992799999999999"/>
    <x v="7"/>
    <n v="97.960800000000006"/>
    <n v="29.38824"/>
    <x v="6"/>
  </r>
  <r>
    <s v="AMER"/>
    <s v="NAMER"/>
    <s v="Ford Motor"/>
    <n v="1009"/>
    <s v="Manufacturing"/>
    <s v="SMB"/>
    <s v="ContactMatcher"/>
    <s v="CYZ40PHADW"/>
    <n v="626.35199999999998"/>
    <n v="3"/>
    <n v="0.2"/>
    <n v="-23.488199999999999"/>
    <x v="34"/>
    <n v="649.84019999999998"/>
    <n v="194.95205999999999"/>
    <x v="1"/>
  </r>
  <r>
    <s v="AMER"/>
    <s v="NAMER"/>
    <s v="Siemens"/>
    <n v="1043"/>
    <s v="Manufacturing"/>
    <s v="SMB"/>
    <s v="Marketing Suite"/>
    <s v="ATK5CS0Y1H"/>
    <n v="359.49900000000002"/>
    <n v="3"/>
    <n v="0.15"/>
    <n v="-29.605799999999999"/>
    <x v="14"/>
    <n v="389.10480000000001"/>
    <n v="116.73143999999999"/>
    <x v="2"/>
  </r>
  <r>
    <s v="AMER"/>
    <s v="NAMER"/>
    <s v="PepsiCo"/>
    <n v="1073"/>
    <s v="Consumer Products"/>
    <s v="Strategic"/>
    <s v="Site Analytics"/>
    <s v="HWMCAW9P2E"/>
    <n v="71.951999999999998"/>
    <n v="6"/>
    <n v="0.2"/>
    <n v="5.3963999999999999"/>
    <x v="10"/>
    <n v="66.555599999999998"/>
    <n v="19.96668"/>
    <x v="1"/>
  </r>
  <r>
    <s v="AMER"/>
    <s v="LATAM"/>
    <s v="Volkswagen"/>
    <n v="1046"/>
    <s v="Manufacturing"/>
    <s v="Strategic"/>
    <s v="ContactMatcher"/>
    <s v="67ZVVS8YXZ"/>
    <n v="1.8240000000000001"/>
    <n v="1"/>
    <n v="0.7"/>
    <n v="-1.3984000000000001"/>
    <x v="23"/>
    <n v="3.2223999999999999"/>
    <n v="0.96671999999999991"/>
    <x v="0"/>
  </r>
  <r>
    <s v="APJ"/>
    <s v="JAPN"/>
    <s v="Exxon Mobil"/>
    <n v="1034"/>
    <s v="Energy"/>
    <s v="Enterprise"/>
    <s v="OneView"/>
    <s v="A59ZA214IY"/>
    <n v="64.384"/>
    <n v="4"/>
    <n v="0.8"/>
    <n v="-160.96"/>
    <x v="1"/>
    <n v="225.34399999999999"/>
    <n v="67.603200000000001"/>
    <x v="2"/>
  </r>
  <r>
    <s v="EMEA"/>
    <s v="EU-WEST"/>
    <s v="Intel"/>
    <n v="1051"/>
    <s v="Tech"/>
    <s v="Enterprise"/>
    <s v="Support"/>
    <s v="4MRBNJQ895"/>
    <n v="37.408000000000001"/>
    <n v="7"/>
    <n v="0.2"/>
    <n v="13.0928"/>
    <x v="5"/>
    <n v="24.315200000000001"/>
    <n v="7.2945599999999997"/>
    <x v="1"/>
  </r>
  <r>
    <s v="AMER"/>
    <s v="NAMER"/>
    <s v="Ford Motor"/>
    <n v="1009"/>
    <s v="Manufacturing"/>
    <s v="SMB"/>
    <s v="ChatBot Plugin"/>
    <s v="9VVSR8XP94"/>
    <n v="46.2"/>
    <n v="4"/>
    <n v="0"/>
    <n v="21.251999999999999"/>
    <x v="42"/>
    <n v="24.948"/>
    <n v="7.4843999999999999"/>
    <x v="1"/>
  </r>
  <r>
    <s v="EMEA"/>
    <s v="MEA"/>
    <s v="AT&amp;T"/>
    <n v="1010"/>
    <s v="Communications"/>
    <s v="Strategic"/>
    <s v="Data Smasher"/>
    <s v="ULHN69B20P"/>
    <n v="4.7279999999999998"/>
    <n v="3"/>
    <n v="0.2"/>
    <n v="0.70920000000000005"/>
    <x v="14"/>
    <n v="4.0187999999999997"/>
    <n v="1.2056399999999998"/>
    <x v="1"/>
  </r>
  <r>
    <s v="EMEA"/>
    <s v="EU-WEST"/>
    <s v="Fannie Mae"/>
    <n v="1035"/>
    <s v="Finance"/>
    <s v="Strategic"/>
    <s v="Support"/>
    <s v="74307AQ0T1"/>
    <n v="52.59"/>
    <n v="3"/>
    <n v="0"/>
    <n v="15.776999999999999"/>
    <x v="38"/>
    <n v="36.813000000000002"/>
    <n v="11.043900000000001"/>
    <x v="3"/>
  </r>
  <r>
    <s v="AMER"/>
    <s v="NAMER"/>
    <s v="Allstate"/>
    <n v="1003"/>
    <s v="Finance"/>
    <s v="Strategic"/>
    <s v="Support"/>
    <s v="4NLDJMWTCS"/>
    <n v="19.440000000000001"/>
    <n v="3"/>
    <n v="0"/>
    <n v="9.3312000000000008"/>
    <x v="27"/>
    <n v="10.1088"/>
    <n v="3.0326400000000002"/>
    <x v="0"/>
  </r>
  <r>
    <s v="EMEA"/>
    <s v="UKIR"/>
    <s v="Bosch"/>
    <n v="1076"/>
    <s v="Tech"/>
    <s v="Strategic"/>
    <s v="Marketing Suite - Gold"/>
    <s v="PLJAN3ILY5"/>
    <n v="64.959999999999994"/>
    <n v="4"/>
    <n v="0"/>
    <n v="9.7439999999999998"/>
    <x v="45"/>
    <n v="55.215999999999902"/>
    <n v="16.56479999999997"/>
    <x v="2"/>
  </r>
  <r>
    <s v="EMEA"/>
    <s v="EU-WEST"/>
    <s v="Sony"/>
    <n v="1028"/>
    <s v="Tech"/>
    <s v="Strategic"/>
    <s v="Marketing Suite - Gold"/>
    <s v="O73WB5F2XB"/>
    <n v="535.41"/>
    <n v="3"/>
    <n v="0"/>
    <n v="160.62299999999999"/>
    <x v="21"/>
    <n v="374.78699999999998"/>
    <n v="112.4361"/>
    <x v="3"/>
  </r>
  <r>
    <s v="EMEA"/>
    <s v="MEA"/>
    <s v="Aetna"/>
    <n v="1002"/>
    <s v="Healthcare"/>
    <s v="Strategic"/>
    <s v="ContactMatcher"/>
    <s v="3BTDW4149J"/>
    <n v="8.1"/>
    <n v="5"/>
    <n v="0.7"/>
    <n v="-5.94"/>
    <x v="4"/>
    <n v="14.04"/>
    <n v="4.2119999999999997"/>
    <x v="1"/>
  </r>
  <r>
    <s v="EMEA"/>
    <s v="EU-WEST"/>
    <s v="Volkswagen"/>
    <n v="1046"/>
    <s v="Manufacturing"/>
    <s v="SMB"/>
    <s v="ChatBot Plugin"/>
    <s v="K926T7NQR2"/>
    <n v="13.247999999999999"/>
    <n v="4"/>
    <n v="0.2"/>
    <n v="3.6432000000000002"/>
    <x v="22"/>
    <n v="9.6047999999999991"/>
    <n v="2.8814399999999996"/>
    <x v="0"/>
  </r>
  <r>
    <s v="EMEA"/>
    <s v="EU-EAST"/>
    <s v="Kroger"/>
    <n v="1057"/>
    <s v="Retail"/>
    <s v="SMB"/>
    <s v="ChatBot Plugin"/>
    <s v="ATRC53A9HQ"/>
    <n v="73.2"/>
    <n v="5"/>
    <n v="0"/>
    <n v="21.228000000000002"/>
    <x v="16"/>
    <n v="51.972000000000001"/>
    <n v="15.5916"/>
    <x v="2"/>
  </r>
  <r>
    <s v="APJ"/>
    <s v="IND"/>
    <s v="FedEx"/>
    <n v="1036"/>
    <s v="Transportation"/>
    <s v="Enterprise"/>
    <s v="ContactMatcher"/>
    <s v="E8J6EXYZKL"/>
    <n v="10.74"/>
    <n v="3"/>
    <n v="0"/>
    <n v="5.1551999999999998"/>
    <x v="6"/>
    <n v="5.5848000000000004"/>
    <n v="1.67544"/>
    <x v="3"/>
  </r>
  <r>
    <s v="EMEA"/>
    <s v="EU-WEST"/>
    <s v="Banco Santander"/>
    <n v="1101"/>
    <s v="Finance"/>
    <s v="SMB"/>
    <s v="SaaS Connector Pack"/>
    <s v="71KCKPFP3G"/>
    <n v="11.032"/>
    <n v="1"/>
    <n v="0.2"/>
    <n v="3.0337999999999998"/>
    <x v="2"/>
    <n v="7.9981999999999998"/>
    <n v="2.3994599999999999"/>
    <x v="1"/>
  </r>
  <r>
    <s v="APJ"/>
    <s v="APAC"/>
    <s v="Pfizer"/>
    <n v="1074"/>
    <s v="Healthcare"/>
    <s v="Enterprise"/>
    <s v="ChatBot Plugin"/>
    <s v="V1RX3MNIL1"/>
    <n v="17.12"/>
    <n v="4"/>
    <n v="0"/>
    <n v="4.9648000000000003"/>
    <x v="6"/>
    <n v="12.155200000000001"/>
    <n v="3.64656"/>
    <x v="5"/>
  </r>
  <r>
    <s v="AMER"/>
    <s v="NAMER"/>
    <s v="BNP Paribas"/>
    <n v="1065"/>
    <s v="Finance"/>
    <s v="Strategic"/>
    <s v="SaaS Connector Pack"/>
    <s v="HXOK2MT6SN"/>
    <n v="210.58"/>
    <n v="2"/>
    <n v="0"/>
    <n v="12.6348"/>
    <x v="31"/>
    <n v="197.9452"/>
    <n v="59.383559999999996"/>
    <x v="3"/>
  </r>
  <r>
    <s v="EMEA"/>
    <s v="UKIR"/>
    <s v="CVS Health"/>
    <n v="1026"/>
    <s v="Retail"/>
    <s v="SMB"/>
    <s v="ContactMatcher"/>
    <s v="UYI9D6T96S"/>
    <n v="3050.3760000000002"/>
    <n v="3"/>
    <n v="0.2"/>
    <n v="1143.8910000000001"/>
    <x v="40"/>
    <n v="1906.4849999999999"/>
    <n v="571.94549999999992"/>
    <x v="2"/>
  </r>
  <r>
    <s v="EMEA"/>
    <s v="EU-WEST"/>
    <s v="Philip Morris International"/>
    <n v="1075"/>
    <s v="Consumer Products"/>
    <s v="Enterprise"/>
    <s v="Support"/>
    <s v="2IX7NEKVZI"/>
    <n v="93.248000000000005"/>
    <n v="4"/>
    <n v="0.2"/>
    <n v="31.4712"/>
    <x v="35"/>
    <n v="61.776800000000001"/>
    <n v="18.53304"/>
    <x v="1"/>
  </r>
  <r>
    <s v="AMER"/>
    <s v="LATAM"/>
    <s v="Walmart"/>
    <n v="1096"/>
    <s v="Retail"/>
    <s v="SMB"/>
    <s v="FinanceHub"/>
    <s v="3DVUTG68GM"/>
    <n v="17.712"/>
    <n v="6"/>
    <n v="0.2"/>
    <n v="5.9778000000000002"/>
    <x v="15"/>
    <n v="11.7342"/>
    <n v="3.5202599999999999"/>
    <x v="1"/>
  </r>
  <r>
    <s v="APJ"/>
    <s v="APAC"/>
    <s v="Samsung Electronics"/>
    <n v="1015"/>
    <s v="Tech"/>
    <s v="Strategic"/>
    <s v="OneView"/>
    <s v="6HXMEBIQ11"/>
    <n v="37.68"/>
    <n v="2"/>
    <n v="0"/>
    <n v="10.5504"/>
    <x v="16"/>
    <n v="27.1296"/>
    <n v="8.1388800000000003"/>
    <x v="1"/>
  </r>
  <r>
    <s v="EMEA"/>
    <s v="NOR"/>
    <s v="Cisco Systems"/>
    <n v="1019"/>
    <s v="Tech"/>
    <s v="Enterprise"/>
    <s v="ContactMatcher"/>
    <s v="CPJELKKUQC"/>
    <n v="1270.99"/>
    <n v="1"/>
    <n v="0"/>
    <n v="635.495"/>
    <x v="12"/>
    <n v="635.495"/>
    <n v="190.64849999999998"/>
    <x v="1"/>
  </r>
  <r>
    <s v="AMER"/>
    <s v="NAMER"/>
    <s v="Apple"/>
    <n v="1008"/>
    <s v="Tech"/>
    <s v="SMB"/>
    <s v="Marketing Suite - Gold"/>
    <s v="HAO0QLM35F"/>
    <n v="14.03"/>
    <n v="1"/>
    <n v="0"/>
    <n v="4.0686999999999998"/>
    <x v="5"/>
    <n v="9.9612999999999996"/>
    <n v="2.9883899999999999"/>
    <x v="2"/>
  </r>
  <r>
    <s v="APJ"/>
    <s v="JAPN"/>
    <s v="American Express"/>
    <n v="1005"/>
    <s v="Finance"/>
    <s v="Strategic"/>
    <s v="ChatBot Plugin"/>
    <s v="ZQ6FICCB1Z"/>
    <n v="5.3440000000000003"/>
    <n v="2"/>
    <n v="0.2"/>
    <n v="0.73480000000000001"/>
    <x v="6"/>
    <n v="4.6092000000000004"/>
    <n v="1.38276"/>
    <x v="1"/>
  </r>
  <r>
    <s v="AMER"/>
    <s v="LATAM"/>
    <s v="Allianz"/>
    <n v="1080"/>
    <s v="Finance"/>
    <s v="SMB"/>
    <s v="Data Smasher"/>
    <s v="PXIRY6JDPP"/>
    <n v="288"/>
    <n v="4"/>
    <n v="0.2"/>
    <n v="57.6"/>
    <x v="2"/>
    <n v="230.4"/>
    <n v="69.12"/>
    <x v="1"/>
  </r>
  <r>
    <s v="EMEA"/>
    <s v="EU-EAST"/>
    <s v="Kroger"/>
    <n v="1057"/>
    <s v="Retail"/>
    <s v="Enterprise"/>
    <s v="Site Analytics"/>
    <s v="1V1DEH9KB3"/>
    <n v="146.952"/>
    <n v="3"/>
    <n v="0.2"/>
    <n v="9.1844999999999999"/>
    <x v="21"/>
    <n v="137.76749999999899"/>
    <n v="41.330249999999694"/>
    <x v="2"/>
  </r>
  <r>
    <s v="EMEA"/>
    <s v="NOR"/>
    <s v="Valero Energy"/>
    <n v="1093"/>
    <s v="Energy"/>
    <s v="Strategic"/>
    <s v="OneView"/>
    <s v="J8QFLC41RZ"/>
    <n v="942.78399999999999"/>
    <n v="4"/>
    <n v="0.2"/>
    <n v="94.278400000000005"/>
    <x v="15"/>
    <n v="848.50559999999996"/>
    <n v="254.55167999999998"/>
    <x v="1"/>
  </r>
  <r>
    <s v="EMEA"/>
    <s v="UKIR"/>
    <s v="Citigroup"/>
    <n v="1020"/>
    <s v="Finance"/>
    <s v="Enterprise"/>
    <s v="OneView"/>
    <s v="VYMTDFKIXL"/>
    <n v="26.88"/>
    <n v="6"/>
    <n v="0"/>
    <n v="6.72"/>
    <x v="36"/>
    <n v="20.16"/>
    <n v="6.048"/>
    <x v="3"/>
  </r>
  <r>
    <s v="APJ"/>
    <s v="ANZ"/>
    <s v="Caterpillar"/>
    <n v="1016"/>
    <s v="Manufacturing"/>
    <s v="Enterprise"/>
    <s v="ChatBot Plugin"/>
    <s v="BP5B0BHZOY"/>
    <n v="3.536"/>
    <n v="2"/>
    <n v="0.2"/>
    <n v="0.30940000000000001"/>
    <x v="5"/>
    <n v="3.2265999999999999"/>
    <n v="0.96797999999999995"/>
    <x v="1"/>
  </r>
  <r>
    <s v="APJ"/>
    <s v="JAPN"/>
    <s v="Carrefour"/>
    <n v="1048"/>
    <s v="Retail"/>
    <s v="Strategic"/>
    <s v="FinanceHub"/>
    <s v="420JC0LBTB"/>
    <n v="528.42999999999995"/>
    <n v="5"/>
    <n v="0.3"/>
    <n v="0"/>
    <x v="16"/>
    <n v="528.42999999999995"/>
    <n v="158.52899999999997"/>
    <x v="0"/>
  </r>
  <r>
    <s v="EMEA"/>
    <s v="UKIR"/>
    <s v="Mitsubishi"/>
    <n v="1050"/>
    <s v="Manufacturing"/>
    <s v="Strategic"/>
    <s v="Marketing Suite"/>
    <s v="WBII37JU9Q"/>
    <n v="287.976"/>
    <n v="3"/>
    <n v="0.2"/>
    <n v="7.1993999999999998"/>
    <x v="22"/>
    <n v="280.77659999999997"/>
    <n v="84.232979999999984"/>
    <x v="2"/>
  </r>
  <r>
    <s v="EMEA"/>
    <s v="EU-WEST"/>
    <s v="Daimler"/>
    <n v="1052"/>
    <s v="Transportation"/>
    <s v="SMB"/>
    <s v="Marketing Suite - Gold"/>
    <s v="VTXYQ0AK9Z"/>
    <n v="29.303999999999998"/>
    <n v="3"/>
    <n v="0.2"/>
    <n v="2.5640999999999998"/>
    <x v="29"/>
    <n v="26.739899999999999"/>
    <n v="8.0219699999999996"/>
    <x v="3"/>
  </r>
  <r>
    <s v="APJ"/>
    <s v="JAPN"/>
    <s v="Huawei"/>
    <n v="1086"/>
    <s v="Tech"/>
    <s v="Strategic"/>
    <s v="ChatBot Plugin"/>
    <s v="CL69S93X0H"/>
    <n v="55.328000000000003"/>
    <n v="2"/>
    <n v="0.2"/>
    <n v="6.2244000000000002"/>
    <x v="29"/>
    <n v="49.1036"/>
    <n v="14.731079999999999"/>
    <x v="2"/>
  </r>
  <r>
    <s v="APJ"/>
    <s v="APAC"/>
    <s v="Bank of America Corp."/>
    <n v="1011"/>
    <s v="Finance"/>
    <s v="Strategic"/>
    <s v="ContactMatcher"/>
    <s v="5T0RQUEO6T"/>
    <n v="20.416"/>
    <n v="4"/>
    <n v="0.2"/>
    <n v="6.6352000000000002"/>
    <x v="21"/>
    <n v="13.780799999999999"/>
    <n v="4.1342399999999992"/>
    <x v="6"/>
  </r>
  <r>
    <s v="EMEA"/>
    <s v="MEA"/>
    <s v="Caterpillar"/>
    <n v="1016"/>
    <s v="Manufacturing"/>
    <s v="Enterprise"/>
    <s v="FinanceHub"/>
    <s v="CX5C5XZ9N4"/>
    <n v="4.6079999999999997"/>
    <n v="2"/>
    <n v="0.2"/>
    <n v="1.6704000000000001"/>
    <x v="42"/>
    <n v="2.93759999999999"/>
    <n v="0.88127999999999695"/>
    <x v="1"/>
  </r>
  <r>
    <s v="AMER"/>
    <s v="LATAM"/>
    <s v="Lukoil"/>
    <n v="1044"/>
    <s v="Energy"/>
    <s v="Strategic"/>
    <s v="Site Analytics"/>
    <s v="9YAJOEVK33"/>
    <n v="195.96"/>
    <n v="5"/>
    <n v="0.2"/>
    <n v="19.596"/>
    <x v="24"/>
    <n v="176.364"/>
    <n v="52.909199999999998"/>
    <x v="0"/>
  </r>
  <r>
    <s v="EMEA"/>
    <s v="NOR"/>
    <s v="AmerisourceBergen"/>
    <n v="1007"/>
    <s v="Healthcare"/>
    <s v="SMB"/>
    <s v="FinanceHub"/>
    <s v="Z4IPAPWP2O"/>
    <n v="698.35199999999998"/>
    <n v="3"/>
    <n v="0.2"/>
    <n v="52.376399999999997"/>
    <x v="27"/>
    <n v="645.97559999999999"/>
    <n v="193.79267999999999"/>
    <x v="0"/>
  </r>
  <r>
    <s v="EMEA"/>
    <s v="EU-WEST"/>
    <s v="Enel"/>
    <n v="1013"/>
    <s v="Energy"/>
    <s v="Strategic"/>
    <s v="ContactMatcher"/>
    <s v="3SQPFC9CUE"/>
    <n v="46.62"/>
    <n v="9"/>
    <n v="0"/>
    <n v="21.4452"/>
    <x v="11"/>
    <n v="25.174799999999902"/>
    <n v="7.5524399999999705"/>
    <x v="0"/>
  </r>
  <r>
    <s v="APJ"/>
    <s v="JAPN"/>
    <s v="J.P. Morgan Chase &amp; Co."/>
    <n v="1054"/>
    <s v="Finance"/>
    <s v="SMB"/>
    <s v="Site Analytics"/>
    <s v="V72XBWE9SZ"/>
    <n v="537.54399999999998"/>
    <n v="7"/>
    <n v="0.2"/>
    <n v="47.0351"/>
    <x v="42"/>
    <n v="490.50889999999998"/>
    <n v="147.15267"/>
    <x v="5"/>
  </r>
  <r>
    <s v="AMER"/>
    <s v="NAMER"/>
    <s v="Mitsubishi"/>
    <n v="1050"/>
    <s v="Manufacturing"/>
    <s v="Strategic"/>
    <s v="FinanceHub"/>
    <s v="0YAN9TV96T"/>
    <n v="14.62"/>
    <n v="2"/>
    <n v="0"/>
    <n v="6.8714000000000004"/>
    <x v="20"/>
    <n v="7.7485999999999899"/>
    <n v="2.324579999999997"/>
    <x v="2"/>
  </r>
  <r>
    <s v="EMEA"/>
    <s v="MEA"/>
    <s v="Volkswagen"/>
    <n v="1046"/>
    <s v="Manufacturing"/>
    <s v="SMB"/>
    <s v="Support"/>
    <s v="COJ9489XOG"/>
    <n v="12.96"/>
    <n v="2"/>
    <n v="0"/>
    <n v="6.2207999999999997"/>
    <x v="16"/>
    <n v="6.7392000000000003"/>
    <n v="2.02176"/>
    <x v="0"/>
  </r>
  <r>
    <s v="EMEA"/>
    <s v="MEA"/>
    <s v="BMW"/>
    <n v="1039"/>
    <s v="Manufacturing"/>
    <s v="Enterprise"/>
    <s v="Site Analytics"/>
    <s v="VF0PL4R7UY"/>
    <n v="1294.75"/>
    <n v="5"/>
    <n v="0"/>
    <n v="336.63499999999999"/>
    <x v="25"/>
    <n v="958.11500000000001"/>
    <n v="287.43450000000001"/>
    <x v="2"/>
  </r>
  <r>
    <s v="EMEA"/>
    <s v="EU-WEST"/>
    <s v="Ford Motor"/>
    <n v="1009"/>
    <s v="Manufacturing"/>
    <s v="SMB"/>
    <s v="Alchemy"/>
    <s v="IA5VBJ5D6J"/>
    <n v="1799.97"/>
    <n v="5"/>
    <n v="0.4"/>
    <n v="239.99600000000001"/>
    <x v="8"/>
    <n v="1559.9739999999999"/>
    <n v="467.99219999999997"/>
    <x v="1"/>
  </r>
  <r>
    <s v="APJ"/>
    <s v="ANZ"/>
    <s v="Bosch"/>
    <n v="1076"/>
    <s v="Tech"/>
    <s v="Strategic"/>
    <s v="Support"/>
    <s v="Z488X7FRVE"/>
    <n v="10.688000000000001"/>
    <n v="2"/>
    <n v="0.2"/>
    <n v="3.7408000000000001"/>
    <x v="23"/>
    <n v="6.9471999999999996"/>
    <n v="2.0841599999999998"/>
    <x v="2"/>
  </r>
  <r>
    <s v="APJ"/>
    <s v="APAC"/>
    <s v="Allstate"/>
    <n v="1003"/>
    <s v="Finance"/>
    <s v="SMB"/>
    <s v="Site Analytics"/>
    <s v="8E2YNOX9WX"/>
    <n v="221.98"/>
    <n v="2"/>
    <n v="0"/>
    <n v="62.154400000000003"/>
    <x v="0"/>
    <n v="159.82559999999901"/>
    <n v="47.9476799999997"/>
    <x v="0"/>
  </r>
  <r>
    <s v="EMEA"/>
    <s v="UKIR"/>
    <s v="Abbott Laboratories"/>
    <n v="1001"/>
    <s v="Healthcare"/>
    <s v="Strategic"/>
    <s v="Data Smasher"/>
    <s v="CYEI771RDV"/>
    <n v="34.770000000000003"/>
    <n v="3"/>
    <n v="0"/>
    <n v="11.4741"/>
    <x v="20"/>
    <n v="23.2959"/>
    <n v="6.9887699999999997"/>
    <x v="3"/>
  </r>
  <r>
    <s v="EMEA"/>
    <s v="MEA"/>
    <s v="Verizon Communications"/>
    <n v="1094"/>
    <s v="Communications"/>
    <s v="SMB"/>
    <s v="ContactMatcher"/>
    <s v="GN42IB88XZ"/>
    <n v="102.72"/>
    <n v="3"/>
    <n v="0.2"/>
    <n v="37.235999999999997"/>
    <x v="43"/>
    <n v="65.483999999999995"/>
    <n v="19.645199999999999"/>
    <x v="0"/>
  </r>
  <r>
    <s v="EMEA"/>
    <s v="UKIR"/>
    <s v="Walt Disney"/>
    <n v="1097"/>
    <s v="Communications"/>
    <s v="Strategic"/>
    <s v="SaaS Connector Pack"/>
    <s v="6WYE0DHB3C"/>
    <n v="40.479999999999997"/>
    <n v="2"/>
    <n v="0"/>
    <n v="14.572800000000001"/>
    <x v="21"/>
    <n v="25.9071999999999"/>
    <n v="7.7721599999999693"/>
    <x v="3"/>
  </r>
  <r>
    <s v="EMEA"/>
    <s v="EU-WEST"/>
    <s v="Prudential Financial"/>
    <n v="1078"/>
    <s v="Finance"/>
    <s v="SMB"/>
    <s v="ContactMatcher"/>
    <s v="2IW76JMG7P"/>
    <n v="33.281999999999996"/>
    <n v="3"/>
    <n v="0.7"/>
    <n v="-27.734999999999999"/>
    <x v="13"/>
    <n v="61.016999999999904"/>
    <n v="18.305099999999971"/>
    <x v="2"/>
  </r>
  <r>
    <s v="AMER"/>
    <s v="NAMER"/>
    <s v="Sony"/>
    <n v="1028"/>
    <s v="Tech"/>
    <s v="Strategic"/>
    <s v="Support"/>
    <s v="XDCA4S0DPK"/>
    <n v="37.520000000000003"/>
    <n v="4"/>
    <n v="0"/>
    <n v="18.009599999999999"/>
    <x v="24"/>
    <n v="19.510400000000001"/>
    <n v="5.8531199999999997"/>
    <x v="3"/>
  </r>
  <r>
    <s v="AMER"/>
    <s v="LATAM"/>
    <s v="Engie"/>
    <n v="1062"/>
    <s v="Energy"/>
    <s v="Strategic"/>
    <s v="OneView"/>
    <s v="J69FNKEFDJ"/>
    <n v="207.14400000000001"/>
    <n v="3"/>
    <n v="0.1"/>
    <n v="48.333599999999997"/>
    <x v="17"/>
    <n v="158.81039999999999"/>
    <n v="47.643119999999996"/>
    <x v="2"/>
  </r>
  <r>
    <s v="AMER"/>
    <s v="LATAM"/>
    <s v="HSBC Holdings"/>
    <n v="1070"/>
    <s v="Finance"/>
    <s v="Strategic"/>
    <s v="FinanceHub"/>
    <s v="0LA87JI63A"/>
    <n v="266.35199999999998"/>
    <n v="3"/>
    <n v="0.2"/>
    <n v="13.317600000000001"/>
    <x v="38"/>
    <n v="253.03439999999901"/>
    <n v="75.9103199999997"/>
    <x v="0"/>
  </r>
  <r>
    <s v="APJ"/>
    <s v="APAC"/>
    <s v="Siemens"/>
    <n v="1043"/>
    <s v="Manufacturing"/>
    <s v="SMB"/>
    <s v="Site Analytics"/>
    <s v="LQJKLUZ4TY"/>
    <n v="307.98"/>
    <n v="2"/>
    <n v="0"/>
    <n v="89.3142"/>
    <x v="6"/>
    <n v="218.66579999999999"/>
    <n v="65.599739999999997"/>
    <x v="2"/>
  </r>
  <r>
    <s v="APJ"/>
    <s v="JAPN"/>
    <s v="Sony"/>
    <n v="1028"/>
    <s v="Tech"/>
    <s v="SMB"/>
    <s v="Support"/>
    <s v="67NA21D3V7"/>
    <n v="335.52"/>
    <n v="4"/>
    <n v="0.2"/>
    <n v="117.432"/>
    <x v="6"/>
    <n v="218.087999999999"/>
    <n v="65.426399999999703"/>
    <x v="3"/>
  </r>
  <r>
    <s v="EMEA"/>
    <s v="EU-WEST"/>
    <s v="Trafigura Group"/>
    <n v="1100"/>
    <s v="Finance"/>
    <s v="SMB"/>
    <s v="Alchemy"/>
    <s v="XMDO3Y3DT5"/>
    <n v="959.98400000000004"/>
    <n v="2"/>
    <n v="0.2"/>
    <n v="311.9948"/>
    <x v="23"/>
    <n v="647.98919999999998"/>
    <n v="194.39676"/>
    <x v="1"/>
  </r>
  <r>
    <s v="EMEA"/>
    <s v="EU-WEST"/>
    <s v="Aviva"/>
    <n v="1006"/>
    <s v="Finance"/>
    <s v="SMB"/>
    <s v="SaaS Connector Pack - Gold"/>
    <s v="6G22CBO1EP"/>
    <n v="8.8559999999999999"/>
    <n v="3"/>
    <n v="0.2"/>
    <n v="2.8782000000000001"/>
    <x v="42"/>
    <n v="5.9778000000000002"/>
    <n v="1.7933399999999999"/>
    <x v="2"/>
  </r>
  <r>
    <s v="EMEA"/>
    <s v="EU-WEST"/>
    <s v="BMW"/>
    <n v="1039"/>
    <s v="Manufacturing"/>
    <s v="SMB"/>
    <s v="FinanceHub"/>
    <s v="RBDB1QAZCR"/>
    <n v="6.9119999999999999"/>
    <n v="3"/>
    <n v="0.2"/>
    <n v="2.5055999999999998"/>
    <x v="14"/>
    <n v="4.4063999999999997"/>
    <n v="1.3219199999999998"/>
    <x v="2"/>
  </r>
  <r>
    <s v="APJ"/>
    <s v="JAPN"/>
    <s v="ConocoPhillips"/>
    <n v="1024"/>
    <s v="Energy"/>
    <s v="SMB"/>
    <s v="Support"/>
    <s v="FRIYZ21TTE"/>
    <n v="26.72"/>
    <n v="5"/>
    <n v="0.2"/>
    <n v="9.3520000000000003"/>
    <x v="41"/>
    <n v="17.367999999999999"/>
    <n v="5.210399999999999"/>
    <x v="2"/>
  </r>
  <r>
    <s v="EMEA"/>
    <s v="EU-WEST"/>
    <s v="American Express"/>
    <n v="1005"/>
    <s v="Finance"/>
    <s v="Strategic"/>
    <s v="Support"/>
    <s v="UUO9Q2LX45"/>
    <n v="10.56"/>
    <n v="2"/>
    <n v="0"/>
    <n v="4.7519999999999998"/>
    <x v="40"/>
    <n v="5.8079999999999998"/>
    <n v="1.7423999999999999"/>
    <x v="1"/>
  </r>
  <r>
    <s v="APJ"/>
    <s v="IND"/>
    <s v="Bosch"/>
    <n v="1076"/>
    <s v="Tech"/>
    <s v="Strategic"/>
    <s v="Marketing Suite - Gold"/>
    <s v="960D65MO6E"/>
    <n v="386.34"/>
    <n v="2"/>
    <n v="0"/>
    <n v="54.087600000000002"/>
    <x v="18"/>
    <n v="332.252399999999"/>
    <n v="99.6757199999997"/>
    <x v="2"/>
  </r>
  <r>
    <s v="AMER"/>
    <s v="NAMER"/>
    <s v="Nestle"/>
    <n v="1089"/>
    <s v="Consumer Products"/>
    <s v="Strategic"/>
    <s v="ContactMatcher"/>
    <s v="BI3LYY8FGY"/>
    <n v="33.44"/>
    <n v="10"/>
    <n v="0.2"/>
    <n v="11.704000000000001"/>
    <x v="28"/>
    <n v="21.735999999999901"/>
    <n v="6.5207999999999702"/>
    <x v="2"/>
  </r>
  <r>
    <s v="EMEA"/>
    <s v="EU-WEST"/>
    <s v="Sony"/>
    <n v="1028"/>
    <s v="Tech"/>
    <s v="Enterprise"/>
    <s v="SaaS Connector Pack"/>
    <s v="T2NHUEFJO3"/>
    <n v="39.96"/>
    <n v="2"/>
    <n v="0"/>
    <n v="14.3856"/>
    <x v="6"/>
    <n v="25.574400000000001"/>
    <n v="7.67232"/>
    <x v="3"/>
  </r>
  <r>
    <s v="EMEA"/>
    <s v="UKIR"/>
    <s v="Pemex"/>
    <n v="1058"/>
    <s v="Energy"/>
    <s v="SMB"/>
    <s v="ContactMatcher"/>
    <s v="1RI184WBOQ"/>
    <n v="1217.568"/>
    <n v="2"/>
    <n v="0.2"/>
    <n v="456.58800000000002"/>
    <x v="40"/>
    <n v="760.98"/>
    <n v="228.29400000000001"/>
    <x v="2"/>
  </r>
  <r>
    <s v="EMEA"/>
    <s v="NOR"/>
    <s v="Allstate"/>
    <n v="1003"/>
    <s v="Finance"/>
    <s v="Enterprise"/>
    <s v="Marketing Suite - Gold"/>
    <s v="7BLNIW5RJQ"/>
    <n v="15.51"/>
    <n v="1"/>
    <n v="0"/>
    <n v="3.8774999999999999"/>
    <x v="15"/>
    <n v="11.6325"/>
    <n v="3.4897499999999999"/>
    <x v="0"/>
  </r>
  <r>
    <s v="AMER"/>
    <s v="NAMER"/>
    <s v="CVS Health"/>
    <n v="1026"/>
    <s v="Retail"/>
    <s v="Strategic"/>
    <s v="ChatBot Plugin"/>
    <s v="T7HGJMTZ63"/>
    <n v="70.95"/>
    <n v="3"/>
    <n v="0"/>
    <n v="18.446999999999999"/>
    <x v="41"/>
    <n v="52.503"/>
    <n v="15.7509"/>
    <x v="2"/>
  </r>
  <r>
    <s v="AMER"/>
    <s v="NAMER"/>
    <s v="Walmart"/>
    <n v="1096"/>
    <s v="Retail"/>
    <s v="Strategic"/>
    <s v="Data Smasher"/>
    <s v="OYC7Q8DDTN"/>
    <n v="89.97"/>
    <n v="3"/>
    <n v="0"/>
    <n v="39.586799999999997"/>
    <x v="47"/>
    <n v="50.383200000000002"/>
    <n v="15.11496"/>
    <x v="1"/>
  </r>
  <r>
    <s v="EMEA"/>
    <s v="EU-WEST"/>
    <s v="Itochu"/>
    <n v="1032"/>
    <s v="Finance"/>
    <s v="Strategic"/>
    <s v="Marketing Suite - Gold"/>
    <s v="7SNFYD5DOW"/>
    <n v="67.150000000000006"/>
    <n v="5"/>
    <n v="0"/>
    <n v="16.787500000000001"/>
    <x v="7"/>
    <n v="50.362499999999997"/>
    <n v="15.108749999999999"/>
    <x v="0"/>
  </r>
  <r>
    <s v="AMER"/>
    <s v="LATAM"/>
    <s v="Mondelez International"/>
    <n v="1067"/>
    <s v="Consumer Products"/>
    <s v="SMB"/>
    <s v="ContactMatcher"/>
    <s v="8J9ZO406W2"/>
    <n v="7.2359999999999998"/>
    <n v="3"/>
    <n v="0.7"/>
    <n v="-6.03"/>
    <x v="22"/>
    <n v="13.266"/>
    <n v="3.9798"/>
    <x v="0"/>
  </r>
  <r>
    <s v="EMEA"/>
    <s v="NOR"/>
    <s v="United Parcel Service"/>
    <n v="1090"/>
    <s v="Transportation"/>
    <s v="Strategic"/>
    <s v="Site Analytics"/>
    <s v="MYV1X9H17P"/>
    <n v="74.239999999999995"/>
    <n v="1"/>
    <n v="0.2"/>
    <n v="8.3520000000000003"/>
    <x v="38"/>
    <n v="65.887999999999906"/>
    <n v="19.766399999999972"/>
    <x v="0"/>
  </r>
  <r>
    <s v="EMEA"/>
    <s v="UKIR"/>
    <s v="Verizon Communications"/>
    <n v="1094"/>
    <s v="Communications"/>
    <s v="SMB"/>
    <s v="Support"/>
    <s v="D3SREMZOFD"/>
    <n v="123.92"/>
    <n v="4"/>
    <n v="0"/>
    <n v="55.764000000000003"/>
    <x v="18"/>
    <n v="68.156000000000006"/>
    <n v="20.4468"/>
    <x v="0"/>
  </r>
  <r>
    <s v="EMEA"/>
    <s v="EU-WEST"/>
    <s v="Apple"/>
    <n v="1008"/>
    <s v="Tech"/>
    <s v="SMB"/>
    <s v="Support"/>
    <s v="UMKY6XCUAE"/>
    <n v="55.6"/>
    <n v="5"/>
    <n v="0.2"/>
    <n v="6.2549999999999999"/>
    <x v="11"/>
    <n v="49.344999999999999"/>
    <n v="14.8035"/>
    <x v="2"/>
  </r>
  <r>
    <s v="APJ"/>
    <s v="APAC"/>
    <s v="McKesson"/>
    <n v="1063"/>
    <s v="Consumer Products"/>
    <s v="Strategic"/>
    <s v="ContactMatcher"/>
    <s v="6NW9G3YNXY"/>
    <n v="21.312000000000001"/>
    <n v="3"/>
    <n v="0.2"/>
    <n v="7.992"/>
    <x v="22"/>
    <n v="13.32"/>
    <n v="3.996"/>
    <x v="5"/>
  </r>
  <r>
    <s v="AMER"/>
    <s v="NAMER"/>
    <s v="PepsiCo"/>
    <n v="1073"/>
    <s v="Consumer Products"/>
    <s v="Strategic"/>
    <s v="Data Smasher"/>
    <s v="D880V577A8"/>
    <n v="209.94"/>
    <n v="6"/>
    <n v="0"/>
    <n v="39.888599999999997"/>
    <x v="13"/>
    <n v="170.0514"/>
    <n v="51.015419999999999"/>
    <x v="1"/>
  </r>
  <r>
    <s v="EMEA"/>
    <s v="NOR"/>
    <s v="Phillips 66"/>
    <n v="1056"/>
    <s v="Energy"/>
    <s v="Enterprise"/>
    <s v="Site Analytics"/>
    <s v="IJSFKNRKPQ"/>
    <n v="35.96"/>
    <n v="1"/>
    <n v="0.2"/>
    <n v="3.5960000000000001"/>
    <x v="43"/>
    <n v="32.363999999999997"/>
    <n v="9.7091999999999992"/>
    <x v="1"/>
  </r>
  <r>
    <s v="AMER"/>
    <s v="LATAM"/>
    <s v="Mitsubishi"/>
    <n v="1050"/>
    <s v="Manufacturing"/>
    <s v="Enterprise"/>
    <s v="FinanceHub"/>
    <s v="71C0Y2RA82"/>
    <n v="31.05"/>
    <n v="3"/>
    <n v="0"/>
    <n v="14.904"/>
    <x v="11"/>
    <n v="16.146000000000001"/>
    <n v="4.8437999999999999"/>
    <x v="2"/>
  </r>
  <r>
    <s v="EMEA"/>
    <s v="EU-WEST"/>
    <s v="ConocoPhillips"/>
    <n v="1024"/>
    <s v="Energy"/>
    <s v="SMB"/>
    <s v="OneView"/>
    <s v="8HHKV0RYC9"/>
    <n v="36.270000000000003"/>
    <n v="3"/>
    <n v="0"/>
    <n v="10.881"/>
    <x v="14"/>
    <n v="25.388999999999999"/>
    <n v="7.6166999999999998"/>
    <x v="2"/>
  </r>
  <r>
    <s v="APJ"/>
    <s v="ANZ"/>
    <s v="BNP Paribas"/>
    <n v="1065"/>
    <s v="Finance"/>
    <s v="SMB"/>
    <s v="Marketing Suite"/>
    <s v="2TZ4Q98X1G"/>
    <n v="493.43"/>
    <n v="5"/>
    <n v="0.3"/>
    <n v="-70.489999999999995"/>
    <x v="30"/>
    <n v="563.91999999999996"/>
    <n v="169.17599999999999"/>
    <x v="3"/>
  </r>
  <r>
    <s v="AMER"/>
    <s v="NAMER"/>
    <s v="BNP Paribas"/>
    <n v="1065"/>
    <s v="Finance"/>
    <s v="SMB"/>
    <s v="Big Ol Database"/>
    <s v="CBWQ54G29U"/>
    <n v="686.4"/>
    <n v="2"/>
    <n v="0.2"/>
    <n v="77.22"/>
    <x v="0"/>
    <n v="609.17999999999995"/>
    <n v="182.75399999999999"/>
    <x v="3"/>
  </r>
  <r>
    <s v="AMER"/>
    <s v="NAMER"/>
    <s v="State Farm Insurance Cos."/>
    <n v="1082"/>
    <s v="Finance"/>
    <s v="Strategic"/>
    <s v="ContactMatcher"/>
    <s v="61YLOGNW55"/>
    <n v="15.92"/>
    <n v="5"/>
    <n v="0.2"/>
    <n v="5.3730000000000002"/>
    <x v="22"/>
    <n v="10.547000000000001"/>
    <n v="3.1640999999999999"/>
    <x v="8"/>
  </r>
  <r>
    <s v="AMER"/>
    <s v="LATAM"/>
    <s v="AT&amp;T"/>
    <n v="1010"/>
    <s v="Communications"/>
    <s v="SMB"/>
    <s v="Big Ol Database"/>
    <s v="FIS5N0SC53"/>
    <n v="101.994"/>
    <n v="2"/>
    <n v="0.7"/>
    <n v="-71.395799999999994"/>
    <x v="18"/>
    <n v="173.38979999999901"/>
    <n v="52.0169399999997"/>
    <x v="1"/>
  </r>
  <r>
    <s v="APJ"/>
    <s v="JAPN"/>
    <s v="Bank of America Corp."/>
    <n v="1011"/>
    <s v="Finance"/>
    <s v="SMB"/>
    <s v="ContactMatcher"/>
    <s v="WKWMDXPJXT"/>
    <n v="21.99"/>
    <n v="5"/>
    <n v="0.8"/>
    <n v="-32.984999999999999"/>
    <x v="23"/>
    <n v="54.974999999999902"/>
    <n v="16.492499999999971"/>
    <x v="6"/>
  </r>
  <r>
    <s v="APJ"/>
    <s v="JAPN"/>
    <s v="Johnson &amp; Johnson"/>
    <n v="1055"/>
    <s v="Healthcare"/>
    <s v="SMB"/>
    <s v="Support"/>
    <s v="LUFLDV6L39"/>
    <n v="185.376"/>
    <n v="2"/>
    <n v="0.2"/>
    <n v="-34.758000000000003"/>
    <x v="28"/>
    <n v="220.13399999999999"/>
    <n v="66.040199999999999"/>
    <x v="2"/>
  </r>
  <r>
    <s v="AMER"/>
    <s v="LATAM"/>
    <s v="Trafigura Group"/>
    <n v="1100"/>
    <s v="Finance"/>
    <s v="SMB"/>
    <s v="Big Ol Database"/>
    <s v="7EXGHOR420"/>
    <n v="480"/>
    <n v="4"/>
    <n v="0"/>
    <n v="225.6"/>
    <x v="15"/>
    <n v="254.4"/>
    <n v="76.319999999999993"/>
    <x v="1"/>
  </r>
  <r>
    <s v="AMER"/>
    <s v="NAMER"/>
    <s v="Carrefour"/>
    <n v="1048"/>
    <s v="Retail"/>
    <s v="Strategic"/>
    <s v="Support"/>
    <s v="DI1INAMAJA"/>
    <n v="192.72"/>
    <n v="11"/>
    <n v="0"/>
    <n v="92.505600000000001"/>
    <x v="29"/>
    <n v="100.2144"/>
    <n v="30.064319999999999"/>
    <x v="0"/>
  </r>
  <r>
    <s v="APJ"/>
    <s v="ANZ"/>
    <s v="Ford Motor"/>
    <n v="1009"/>
    <s v="Manufacturing"/>
    <s v="Enterprise"/>
    <s v="Data Smasher"/>
    <s v="3IXQXBNZ1P"/>
    <n v="50.12"/>
    <n v="7"/>
    <n v="0.2"/>
    <n v="-0.62649999999999995"/>
    <x v="16"/>
    <n v="50.746499999999997"/>
    <n v="15.223949999999999"/>
    <x v="1"/>
  </r>
  <r>
    <s v="EMEA"/>
    <s v="NOR"/>
    <s v="BNP Paribas"/>
    <n v="1065"/>
    <s v="Finance"/>
    <s v="Strategic"/>
    <s v="Site Analytics"/>
    <s v="BPKF7M21ZY"/>
    <n v="15.984"/>
    <n v="2"/>
    <n v="0.2"/>
    <n v="1.3986000000000001"/>
    <x v="13"/>
    <n v="14.5854"/>
    <n v="4.3756199999999996"/>
    <x v="3"/>
  </r>
  <r>
    <s v="AMER"/>
    <s v="LATAM"/>
    <s v="Morgan Stanley"/>
    <n v="1068"/>
    <s v="Finance"/>
    <s v="Strategic"/>
    <s v="ContactMatcher"/>
    <s v="W28WM67CI8"/>
    <n v="6.5279999999999996"/>
    <n v="4"/>
    <n v="0.7"/>
    <n v="-4.5696000000000003"/>
    <x v="9"/>
    <n v="11.0976"/>
    <n v="3.3292799999999998"/>
    <x v="2"/>
  </r>
  <r>
    <s v="AMER"/>
    <s v="NAMER"/>
    <s v="Lowes"/>
    <n v="1060"/>
    <s v="Retail"/>
    <s v="Strategic"/>
    <s v="Marketing Suite - Gold"/>
    <s v="64J5RPFNID"/>
    <n v="276.27999999999997"/>
    <n v="2"/>
    <n v="0"/>
    <n v="0"/>
    <x v="39"/>
    <n v="276.27999999999997"/>
    <n v="82.883999999999986"/>
    <x v="2"/>
  </r>
  <r>
    <s v="AMER"/>
    <s v="NAMER"/>
    <s v="Enel"/>
    <n v="1013"/>
    <s v="Energy"/>
    <s v="Enterprise"/>
    <s v="SaaS Connector Pack"/>
    <s v="E8QHI0FOD1"/>
    <n v="629.64"/>
    <n v="9"/>
    <n v="0"/>
    <n v="107.03879999999999"/>
    <x v="22"/>
    <n v="522.60119999999995"/>
    <n v="156.78035999999997"/>
    <x v="0"/>
  </r>
  <r>
    <s v="EMEA"/>
    <s v="EU-WEST"/>
    <s v="Toyota Motor"/>
    <n v="1087"/>
    <s v="Manufacturing"/>
    <s v="Enterprise"/>
    <s v="Site Analytics"/>
    <s v="IVKZOYC8NW"/>
    <n v="449.97"/>
    <n v="3"/>
    <n v="0"/>
    <n v="220.4853"/>
    <x v="32"/>
    <n v="229.4847"/>
    <n v="68.845410000000001"/>
    <x v="6"/>
  </r>
  <r>
    <s v="EMEA"/>
    <s v="NOR"/>
    <s v="Trafigura Group"/>
    <n v="1100"/>
    <s v="Finance"/>
    <s v="Enterprise"/>
    <s v="FinanceHub"/>
    <s v="ILWHQZJ3II"/>
    <n v="121.78"/>
    <n v="2"/>
    <n v="0"/>
    <n v="30.445"/>
    <x v="21"/>
    <n v="91.334999999999994"/>
    <n v="27.400499999999997"/>
    <x v="1"/>
  </r>
  <r>
    <s v="AMER"/>
    <s v="NAMER"/>
    <s v="Citigroup"/>
    <n v="1020"/>
    <s v="Finance"/>
    <s v="Enterprise"/>
    <s v="FinanceHub"/>
    <s v="ABHQY5IERV"/>
    <n v="2676.672"/>
    <n v="9"/>
    <n v="0.2"/>
    <n v="267.66719999999998"/>
    <x v="14"/>
    <n v="2409.0048000000002"/>
    <n v="722.70144000000005"/>
    <x v="3"/>
  </r>
  <r>
    <s v="APJ"/>
    <s v="JAPN"/>
    <s v="Trafigura Group"/>
    <n v="1100"/>
    <s v="Finance"/>
    <s v="SMB"/>
    <s v="ContactMatcher"/>
    <s v="4LSV9QWHED"/>
    <n v="489.23"/>
    <n v="2"/>
    <n v="0.3"/>
    <n v="41.933999999999997"/>
    <x v="9"/>
    <n v="447.29599999999999"/>
    <n v="134.18879999999999"/>
    <x v="1"/>
  </r>
  <r>
    <s v="AMER"/>
    <s v="NAMER"/>
    <s v="Cigna"/>
    <n v="1038"/>
    <s v="Healthcare"/>
    <s v="SMB"/>
    <s v="SaaS Connector Pack"/>
    <s v="VV2OIT732L"/>
    <n v="312.02999999999997"/>
    <n v="3"/>
    <n v="0"/>
    <n v="43.684199999999997"/>
    <x v="28"/>
    <n v="268.3458"/>
    <n v="80.503739999999993"/>
    <x v="3"/>
  </r>
  <r>
    <s v="EMEA"/>
    <s v="EU-WEST"/>
    <s v="Panasonic"/>
    <n v="1091"/>
    <s v="Tech"/>
    <s v="Strategic"/>
    <s v="Site Analytics"/>
    <s v="Q6RL57RJR1"/>
    <n v="494.97"/>
    <n v="3"/>
    <n v="0"/>
    <n v="148.49100000000001"/>
    <x v="37"/>
    <n v="346.47899999999998"/>
    <n v="103.94369999999999"/>
    <x v="0"/>
  </r>
  <r>
    <s v="APJ"/>
    <s v="ANZ"/>
    <s v="Mondelez International"/>
    <n v="1067"/>
    <s v="Consumer Products"/>
    <s v="SMB"/>
    <s v="SaaS Connector Pack"/>
    <s v="Q0XYE5ZXYO"/>
    <n v="32.064"/>
    <n v="3"/>
    <n v="0.6"/>
    <n v="-12.8256"/>
    <x v="1"/>
    <n v="44.889600000000002"/>
    <n v="13.46688"/>
    <x v="0"/>
  </r>
  <r>
    <s v="EMEA"/>
    <s v="UKIR"/>
    <s v="Philip Morris International"/>
    <n v="1075"/>
    <s v="Consumer Products"/>
    <s v="Enterprise"/>
    <s v="FinanceHub"/>
    <s v="I8F64E7ENK"/>
    <n v="30.53"/>
    <n v="1"/>
    <n v="0"/>
    <n v="14.043799999999999"/>
    <x v="16"/>
    <n v="16.4862"/>
    <n v="4.9458599999999997"/>
    <x v="1"/>
  </r>
  <r>
    <s v="AMER"/>
    <s v="NAMER"/>
    <s v="Panasonic"/>
    <n v="1091"/>
    <s v="Tech"/>
    <s v="Strategic"/>
    <s v="Site Analytics"/>
    <s v="ZPRMV9127V"/>
    <n v="66.975999999999999"/>
    <n v="7"/>
    <n v="0.2"/>
    <n v="6.6976000000000004"/>
    <x v="5"/>
    <n v="60.278399999999998"/>
    <n v="18.08352"/>
    <x v="0"/>
  </r>
  <r>
    <s v="AMER"/>
    <s v="NAMER"/>
    <s v="China National Petroleum"/>
    <n v="1023"/>
    <s v="Energy"/>
    <s v="Strategic"/>
    <s v="Support"/>
    <s v="C556R7QDQI"/>
    <n v="182.72"/>
    <n v="8"/>
    <n v="0"/>
    <n v="84.051199999999994"/>
    <x v="26"/>
    <n v="98.668800000000005"/>
    <n v="29.600639999999999"/>
    <x v="7"/>
  </r>
  <r>
    <s v="APJ"/>
    <s v="APAC"/>
    <s v="Chevron"/>
    <n v="1017"/>
    <s v="Energy"/>
    <s v="SMB"/>
    <s v="FinanceHub"/>
    <s v="2IB5DWIKII"/>
    <n v="21.93"/>
    <n v="3"/>
    <n v="0"/>
    <n v="10.3071"/>
    <x v="13"/>
    <n v="11.6229"/>
    <n v="3.4868699999999997"/>
    <x v="0"/>
  </r>
  <r>
    <s v="EMEA"/>
    <s v="MEA"/>
    <s v="Procter &amp; Gamble"/>
    <n v="1077"/>
    <s v="Consumer Products"/>
    <s v="SMB"/>
    <s v="Data Smasher"/>
    <s v="6MV4WS48BA"/>
    <n v="95.975999999999999"/>
    <n v="3"/>
    <n v="0.2"/>
    <n v="15.5961"/>
    <x v="23"/>
    <n v="80.379899999999907"/>
    <n v="24.11396999999997"/>
    <x v="1"/>
  </r>
  <r>
    <s v="APJ"/>
    <s v="JAPN"/>
    <s v="Prudential Financial"/>
    <n v="1078"/>
    <s v="Finance"/>
    <s v="Strategic"/>
    <s v="Marketing Suite - Gold"/>
    <s v="BUYG9EBCCV"/>
    <n v="856.65599999999995"/>
    <n v="6"/>
    <n v="0.2"/>
    <n v="107.08199999999999"/>
    <x v="35"/>
    <n v="749.57399999999996"/>
    <n v="224.87219999999999"/>
    <x v="2"/>
  </r>
  <r>
    <s v="EMEA"/>
    <s v="EU-WEST"/>
    <s v="Walt Disney"/>
    <n v="1097"/>
    <s v="Communications"/>
    <s v="Strategic"/>
    <s v="SaaS Connector Pack"/>
    <s v="6EGAO2Z72F"/>
    <n v="177.68"/>
    <n v="2"/>
    <n v="0"/>
    <n v="46.196800000000003"/>
    <x v="41"/>
    <n v="131.48320000000001"/>
    <n v="39.444960000000002"/>
    <x v="3"/>
  </r>
  <r>
    <s v="EMEA"/>
    <s v="UKIR"/>
    <s v="Wells Fargo"/>
    <n v="1099"/>
    <s v="Finance"/>
    <s v="Strategic"/>
    <s v="Data Smasher"/>
    <s v="YL4K88D3ZO"/>
    <n v="159.97999999999999"/>
    <n v="2"/>
    <n v="0"/>
    <n v="57.592799999999997"/>
    <x v="41"/>
    <n v="102.387199999999"/>
    <n v="30.716159999999697"/>
    <x v="2"/>
  </r>
  <r>
    <s v="EMEA"/>
    <s v="EU-WEST"/>
    <s v="Walt Disney"/>
    <n v="1097"/>
    <s v="Communications"/>
    <s v="Strategic"/>
    <s v="Site Analytics"/>
    <s v="H34YCP1BUS"/>
    <n v="52.68"/>
    <n v="3"/>
    <n v="0.2"/>
    <n v="19.754999999999999"/>
    <x v="32"/>
    <n v="32.924999999999997"/>
    <n v="9.8774999999999995"/>
    <x v="3"/>
  </r>
  <r>
    <s v="EMEA"/>
    <s v="NOR"/>
    <s v="Volkswagen"/>
    <n v="1046"/>
    <s v="Manufacturing"/>
    <s v="SMB"/>
    <s v="ContactMatcher"/>
    <s v="VM47U0H3RZ"/>
    <n v="4.5720000000000001"/>
    <n v="4"/>
    <n v="0.7"/>
    <n v="-3.81"/>
    <x v="27"/>
    <n v="8.3819999999999997"/>
    <n v="2.5145999999999997"/>
    <x v="0"/>
  </r>
  <r>
    <s v="APJ"/>
    <s v="ANZ"/>
    <s v="Aviva"/>
    <n v="1006"/>
    <s v="Finance"/>
    <s v="SMB"/>
    <s v="Site Analytics"/>
    <s v="8LQP431EXE"/>
    <n v="1439.9680000000001"/>
    <n v="4"/>
    <n v="0.2"/>
    <n v="143.99680000000001"/>
    <x v="12"/>
    <n v="1295.9712"/>
    <n v="388.79136"/>
    <x v="2"/>
  </r>
  <r>
    <s v="AMER"/>
    <s v="NAMER"/>
    <s v="American Express"/>
    <n v="1005"/>
    <s v="Finance"/>
    <s v="Strategic"/>
    <s v="ChatBot Plugin"/>
    <s v="YZ2OHXE6WZ"/>
    <n v="99.2"/>
    <n v="5"/>
    <n v="0"/>
    <n v="25.792000000000002"/>
    <x v="11"/>
    <n v="73.408000000000001"/>
    <n v="22.022400000000001"/>
    <x v="1"/>
  </r>
  <r>
    <s v="APJ"/>
    <s v="JAPN"/>
    <s v="Allianz"/>
    <n v="1080"/>
    <s v="Finance"/>
    <s v="SMB"/>
    <s v="ContactMatcher"/>
    <s v="8B6PT9M3CI"/>
    <n v="609.98"/>
    <n v="4"/>
    <n v="0.3"/>
    <n v="-113.282"/>
    <x v="19"/>
    <n v="723.26199999999994"/>
    <n v="216.97859999999997"/>
    <x v="1"/>
  </r>
  <r>
    <s v="EMEA"/>
    <s v="EU"/>
    <s v="United Parcel Service"/>
    <n v="1090"/>
    <s v="Transportation"/>
    <s v="Strategic"/>
    <s v="SaaS Connector Pack"/>
    <s v="JZ3IAZE8T0"/>
    <n v="99.95"/>
    <n v="5"/>
    <n v="0"/>
    <n v="22.988499999999998"/>
    <x v="22"/>
    <n v="76.961500000000001"/>
    <n v="23.088449999999998"/>
    <x v="0"/>
  </r>
  <r>
    <s v="EMEA"/>
    <s v="EU"/>
    <s v="Cigna"/>
    <n v="1038"/>
    <s v="Healthcare"/>
    <s v="Strategic"/>
    <s v="SaaS Connector Pack"/>
    <s v="96TOH2KZUI"/>
    <n v="16.739999999999998"/>
    <n v="2"/>
    <n v="0"/>
    <n v="4.3524000000000003"/>
    <x v="17"/>
    <n v="12.3875999999999"/>
    <n v="3.7162799999999696"/>
    <x v="3"/>
  </r>
  <r>
    <s v="EMEA"/>
    <s v="EU-WEST"/>
    <s v="Allianz"/>
    <n v="1080"/>
    <s v="Finance"/>
    <s v="Strategic"/>
    <s v="Support"/>
    <s v="RXTDLL6LBL"/>
    <n v="12.672000000000001"/>
    <n v="3"/>
    <n v="0.2"/>
    <n v="3.96"/>
    <x v="43"/>
    <n v="8.7119999999999997"/>
    <n v="2.6135999999999999"/>
    <x v="1"/>
  </r>
  <r>
    <s v="AMER"/>
    <s v="NAMER"/>
    <s v="Daimler"/>
    <n v="1052"/>
    <s v="Transportation"/>
    <s v="SMB"/>
    <s v="ChatBot Plugin"/>
    <s v="21X1CUR6BW"/>
    <n v="204.85"/>
    <n v="5"/>
    <n v="0"/>
    <n v="53.261000000000003"/>
    <x v="14"/>
    <n v="151.589"/>
    <n v="45.476700000000001"/>
    <x v="3"/>
  </r>
  <r>
    <s v="EMEA"/>
    <s v="EU-WEST"/>
    <s v="UnitedHealth Group"/>
    <n v="1092"/>
    <s v="Healthcare"/>
    <s v="SMB"/>
    <s v="Support"/>
    <s v="WT80KVYJ83"/>
    <n v="7.6319999999999997"/>
    <n v="3"/>
    <n v="0.2"/>
    <n v="-1.8126"/>
    <x v="9"/>
    <n v="9.4445999999999994"/>
    <n v="2.8333799999999996"/>
    <x v="0"/>
  </r>
  <r>
    <s v="EMEA"/>
    <s v="EU-WEST"/>
    <s v="Sysco"/>
    <n v="1084"/>
    <s v="Consumer Products"/>
    <s v="SMB"/>
    <s v="ContactMatcher"/>
    <s v="YOWTMJHESX"/>
    <n v="4.1580000000000004"/>
    <n v="7"/>
    <n v="0.7"/>
    <n v="-3.4649999999999999"/>
    <x v="0"/>
    <n v="7.6230000000000002"/>
    <n v="2.2869000000000002"/>
    <x v="0"/>
  </r>
  <r>
    <s v="APJ"/>
    <s v="ANZ"/>
    <s v="Allianz"/>
    <n v="1080"/>
    <s v="Finance"/>
    <s v="SMB"/>
    <s v="FinanceHub"/>
    <s v="PR5PBK1DAE"/>
    <n v="239.358"/>
    <n v="3"/>
    <n v="0.3"/>
    <n v="-47.871600000000001"/>
    <x v="13"/>
    <n v="287.2296"/>
    <n v="86.168880000000001"/>
    <x v="1"/>
  </r>
  <r>
    <s v="AMER"/>
    <s v="NAMER"/>
    <s v="Lukoil"/>
    <n v="1044"/>
    <s v="Energy"/>
    <s v="Enterprise"/>
    <s v="Support"/>
    <s v="MSW6MNOJAV"/>
    <n v="164.88"/>
    <n v="3"/>
    <n v="0"/>
    <n v="80.791200000000003"/>
    <x v="20"/>
    <n v="84.088799999999907"/>
    <n v="25.226639999999971"/>
    <x v="0"/>
  </r>
  <r>
    <s v="AMER"/>
    <s v="NAMER"/>
    <s v="Marathon Petroleum"/>
    <n v="1061"/>
    <s v="Energy"/>
    <s v="Strategic"/>
    <s v="Support"/>
    <s v="VXHFLAW42K"/>
    <n v="10.95"/>
    <n v="3"/>
    <n v="0"/>
    <n v="3.2850000000000001"/>
    <x v="7"/>
    <n v="7.6649999999999903"/>
    <n v="2.299499999999997"/>
    <x v="1"/>
  </r>
  <r>
    <s v="APJ"/>
    <s v="APAC"/>
    <s v="Ford Motor"/>
    <n v="1009"/>
    <s v="Manufacturing"/>
    <s v="Strategic"/>
    <s v="Support"/>
    <s v="DQQ9EYLF6M"/>
    <n v="19.440000000000001"/>
    <n v="3"/>
    <n v="0"/>
    <n v="9.3312000000000008"/>
    <x v="22"/>
    <n v="10.1088"/>
    <n v="3.0326400000000002"/>
    <x v="1"/>
  </r>
  <r>
    <s v="AMER"/>
    <s v="NAMER"/>
    <s v="Morgan Stanley"/>
    <n v="1068"/>
    <s v="Finance"/>
    <s v="SMB"/>
    <s v="OneView"/>
    <s v="2UEDQNFASV"/>
    <n v="13.97"/>
    <n v="1"/>
    <n v="0"/>
    <n v="3.6322000000000001"/>
    <x v="20"/>
    <n v="10.3378"/>
    <n v="3.10134"/>
    <x v="2"/>
  </r>
  <r>
    <s v="EMEA"/>
    <s v="MEA"/>
    <s v="Comcast"/>
    <n v="1022"/>
    <s v="Communications"/>
    <s v="SMB"/>
    <s v="ContactMatcher"/>
    <s v="3M6UIM5LA7"/>
    <n v="934.95600000000002"/>
    <n v="6"/>
    <n v="0.4"/>
    <n v="-249.32159999999999"/>
    <x v="22"/>
    <n v="1184.2775999999999"/>
    <n v="355.28327999999993"/>
    <x v="1"/>
  </r>
  <r>
    <s v="EMEA"/>
    <s v="EU-WEST"/>
    <s v="ConocoPhillips"/>
    <n v="1024"/>
    <s v="Energy"/>
    <s v="SMB"/>
    <s v="Marketing Suite"/>
    <s v="7J0V41UW2W"/>
    <n v="155.45599999999999"/>
    <n v="4"/>
    <n v="0.2"/>
    <n v="-7.7728000000000002"/>
    <x v="9"/>
    <n v="163.22879999999901"/>
    <n v="48.968639999999702"/>
    <x v="2"/>
  </r>
  <r>
    <s v="AMER"/>
    <s v="NAMER"/>
    <s v="Ford Motor"/>
    <n v="1009"/>
    <s v="Manufacturing"/>
    <s v="Strategic"/>
    <s v="Support"/>
    <s v="BCKVNZKZ7U"/>
    <n v="8.56"/>
    <n v="2"/>
    <n v="0"/>
    <n v="3.8519999999999999"/>
    <x v="30"/>
    <n v="4.7080000000000002"/>
    <n v="1.4124000000000001"/>
    <x v="1"/>
  </r>
  <r>
    <s v="EMEA"/>
    <s v="EU-WEST"/>
    <s v="Panasonic"/>
    <n v="1091"/>
    <s v="Tech"/>
    <s v="SMB"/>
    <s v="SaaS Connector Pack"/>
    <s v="8EOKWEI9E7"/>
    <n v="21"/>
    <n v="3"/>
    <n v="0.2"/>
    <n v="5.7750000000000004"/>
    <x v="22"/>
    <n v="15.225"/>
    <n v="4.5674999999999999"/>
    <x v="0"/>
  </r>
  <r>
    <s v="APJ"/>
    <s v="JAPN"/>
    <s v="Morgan Stanley"/>
    <n v="1068"/>
    <s v="Finance"/>
    <s v="SMB"/>
    <s v="Site Analytics"/>
    <s v="C9MAKHAO2C"/>
    <n v="299.95999999999998"/>
    <n v="5"/>
    <n v="0.2"/>
    <n v="37.494999999999997"/>
    <x v="23"/>
    <n v="262.46499999999997"/>
    <n v="78.739499999999992"/>
    <x v="2"/>
  </r>
  <r>
    <s v="EMEA"/>
    <s v="EU-WEST"/>
    <s v="Home Depot"/>
    <n v="1047"/>
    <s v="Retail"/>
    <s v="SMB"/>
    <s v="SaaS Connector Pack"/>
    <s v="8VGKVM8RQ5"/>
    <n v="273.95999999999998"/>
    <n v="2"/>
    <n v="0"/>
    <n v="71.229600000000005"/>
    <x v="0"/>
    <n v="202.73039999999901"/>
    <n v="60.8191199999997"/>
    <x v="1"/>
  </r>
  <r>
    <s v="APJ"/>
    <s v="JAPN"/>
    <s v="BMW"/>
    <n v="1039"/>
    <s v="Manufacturing"/>
    <s v="SMB"/>
    <s v="ContactMatcher"/>
    <s v="630F9EOIKG"/>
    <n v="1.248"/>
    <n v="2"/>
    <n v="0.8"/>
    <n v="-1.9343999999999999"/>
    <x v="23"/>
    <n v="3.1823999999999999"/>
    <n v="0.9547199999999999"/>
    <x v="2"/>
  </r>
  <r>
    <s v="EMEA"/>
    <s v="EU-WEST"/>
    <s v="Sysco"/>
    <n v="1084"/>
    <s v="Consumer Products"/>
    <s v="Enterprise"/>
    <s v="Data Smasher"/>
    <s v="211Q688C6K"/>
    <n v="72"/>
    <n v="1"/>
    <n v="0.2"/>
    <n v="14.4"/>
    <x v="0"/>
    <n v="57.6"/>
    <n v="17.28"/>
    <x v="0"/>
  </r>
  <r>
    <s v="EMEA"/>
    <s v="MEA"/>
    <s v="Aetna"/>
    <n v="1002"/>
    <s v="Healthcare"/>
    <s v="SMB"/>
    <s v="Marketing Suite - Gold"/>
    <s v="AGMB1G3Y6N"/>
    <n v="39.128"/>
    <n v="1"/>
    <n v="0.2"/>
    <n v="-8.8038000000000007"/>
    <x v="20"/>
    <n v="47.931800000000003"/>
    <n v="14.37954"/>
    <x v="1"/>
  </r>
  <r>
    <s v="AMER"/>
    <s v="LATAM"/>
    <s v="Samsung Electronics"/>
    <n v="1015"/>
    <s v="Tech"/>
    <s v="Strategic"/>
    <s v="ChatBot Plugin"/>
    <s v="QD1EXWJ0RZ"/>
    <n v="19.728000000000002"/>
    <n v="9"/>
    <n v="0.2"/>
    <n v="1.7262"/>
    <x v="22"/>
    <n v="18.001799999999999"/>
    <n v="5.4005399999999995"/>
    <x v="1"/>
  </r>
  <r>
    <s v="EMEA"/>
    <s v="UKIR"/>
    <s v="Engie"/>
    <n v="1062"/>
    <s v="Energy"/>
    <s v="SMB"/>
    <s v="FinanceHub"/>
    <s v="DEB27OAB1A"/>
    <n v="271.76400000000001"/>
    <n v="2"/>
    <n v="0.1"/>
    <n v="60.392000000000003"/>
    <x v="42"/>
    <n v="211.37200000000001"/>
    <n v="63.4116"/>
    <x v="2"/>
  </r>
  <r>
    <s v="EMEA"/>
    <s v="EU-WEST"/>
    <s v="Mondelez International"/>
    <n v="1067"/>
    <s v="Consumer Products"/>
    <s v="SMB"/>
    <s v="Data Smasher"/>
    <s v="HKLIN7UOXO"/>
    <n v="47.496000000000002"/>
    <n v="1"/>
    <n v="0.2"/>
    <n v="-1.1874"/>
    <x v="7"/>
    <n v="48.683399999999999"/>
    <n v="14.60502"/>
    <x v="0"/>
  </r>
  <r>
    <s v="AMER"/>
    <s v="NAMER"/>
    <s v="Chevron"/>
    <n v="1017"/>
    <s v="Energy"/>
    <s v="SMB"/>
    <s v="Marketing Suite"/>
    <s v="B50T187NTQ"/>
    <n v="344.98099999999999"/>
    <n v="7"/>
    <n v="0.15"/>
    <n v="28.4102"/>
    <x v="4"/>
    <n v="316.57080000000002"/>
    <n v="94.971240000000009"/>
    <x v="0"/>
  </r>
  <r>
    <s v="APJ"/>
    <s v="JAPN"/>
    <s v="China National Petroleum"/>
    <n v="1023"/>
    <s v="Energy"/>
    <s v="Strategic"/>
    <s v="Support"/>
    <s v="IZGKGBXJ4T"/>
    <n v="36.287999999999997"/>
    <n v="7"/>
    <n v="0.2"/>
    <n v="12.700799999999999"/>
    <x v="23"/>
    <n v="23.5871999999999"/>
    <n v="7.0761599999999696"/>
    <x v="7"/>
  </r>
  <r>
    <s v="AMER"/>
    <s v="LATAM"/>
    <s v="Walt Disney"/>
    <n v="1097"/>
    <s v="Communications"/>
    <s v="Strategic"/>
    <s v="ContactMatcher"/>
    <s v="4Y3NW7XY6C"/>
    <n v="5.76"/>
    <n v="2"/>
    <n v="0"/>
    <n v="2.8224"/>
    <x v="7"/>
    <n v="2.93759999999999"/>
    <n v="0.88127999999999695"/>
    <x v="3"/>
  </r>
  <r>
    <s v="APJ"/>
    <s v="JAPN"/>
    <s v="Goldman Sachs Group"/>
    <n v="1042"/>
    <s v="Finance"/>
    <s v="SMB"/>
    <s v="ContactMatcher"/>
    <s v="GT2E1QY1P1"/>
    <n v="1.72"/>
    <n v="1"/>
    <n v="0.8"/>
    <n v="-2.8380000000000001"/>
    <x v="2"/>
    <n v="4.5579999999999998"/>
    <n v="1.3673999999999999"/>
    <x v="2"/>
  </r>
  <r>
    <s v="APJ"/>
    <s v="ANZ"/>
    <s v="Goldman Sachs Group"/>
    <n v="1042"/>
    <s v="Finance"/>
    <s v="SMB"/>
    <s v="ContactMatcher"/>
    <s v="PSVTWW1Y02"/>
    <n v="8.952"/>
    <n v="2"/>
    <n v="0.8"/>
    <n v="-14.770799999999999"/>
    <x v="45"/>
    <n v="23.722799999999999"/>
    <n v="7.1168399999999998"/>
    <x v="2"/>
  </r>
  <r>
    <s v="APJ"/>
    <s v="ANZ"/>
    <s v="Walmart"/>
    <n v="1096"/>
    <s v="Retail"/>
    <s v="SMB"/>
    <s v="OneView"/>
    <s v="W7DQNS3GE9"/>
    <n v="2.3340000000000001"/>
    <n v="3"/>
    <n v="0.8"/>
    <n v="-6.3018000000000001"/>
    <x v="17"/>
    <n v="8.6357999999999997"/>
    <n v="2.5907399999999998"/>
    <x v="1"/>
  </r>
  <r>
    <s v="EMEA"/>
    <s v="NOR"/>
    <s v="UnitedHealth Group"/>
    <n v="1092"/>
    <s v="Healthcare"/>
    <s v="SMB"/>
    <s v="SaaS Connector Pack"/>
    <s v="8UO7ZSE08W"/>
    <n v="77.951999999999998"/>
    <n v="3"/>
    <n v="0.2"/>
    <n v="12.667199999999999"/>
    <x v="14"/>
    <n v="65.284800000000004"/>
    <n v="19.585440000000002"/>
    <x v="0"/>
  </r>
  <r>
    <s v="EMEA"/>
    <s v="EU-WEST"/>
    <s v="BNP Paribas"/>
    <n v="1065"/>
    <s v="Finance"/>
    <s v="Strategic"/>
    <s v="SaaS Connector Pack"/>
    <s v="SV6T0GBISI"/>
    <n v="9.68"/>
    <n v="2"/>
    <n v="0"/>
    <n v="3.7751999999999999"/>
    <x v="14"/>
    <n v="5.9047999999999998"/>
    <n v="1.7714399999999999"/>
    <x v="3"/>
  </r>
  <r>
    <s v="AMER"/>
    <s v="NAMER"/>
    <s v="Itochu"/>
    <n v="1032"/>
    <s v="Finance"/>
    <s v="Enterprise"/>
    <s v="Data Smasher"/>
    <s v="6RT5VZRU5O"/>
    <n v="104.75"/>
    <n v="5"/>
    <n v="0"/>
    <n v="21.997499999999999"/>
    <x v="13"/>
    <n v="82.752499999999998"/>
    <n v="24.825749999999999"/>
    <x v="0"/>
  </r>
  <r>
    <s v="EMEA"/>
    <s v="MEA"/>
    <s v="Bosch"/>
    <n v="1076"/>
    <s v="Tech"/>
    <s v="Strategic"/>
    <s v="Data Smasher"/>
    <s v="R1RC0HD5VF"/>
    <n v="18.527999999999999"/>
    <n v="2"/>
    <n v="0.2"/>
    <n v="4.4004000000000003"/>
    <x v="13"/>
    <n v="14.1275999999999"/>
    <n v="4.2382799999999694"/>
    <x v="2"/>
  </r>
  <r>
    <s v="EMEA"/>
    <s v="EU-WEST"/>
    <s v="BNP Paribas"/>
    <n v="1065"/>
    <s v="Finance"/>
    <s v="SMB"/>
    <s v="Support"/>
    <s v="0OEGZ9WOVH"/>
    <n v="91.36"/>
    <n v="5"/>
    <n v="0.2"/>
    <n v="29.692"/>
    <x v="9"/>
    <n v="61.667999999999999"/>
    <n v="18.500399999999999"/>
    <x v="3"/>
  </r>
  <r>
    <s v="APJ"/>
    <s v="JAPN"/>
    <s v="Lowes"/>
    <n v="1060"/>
    <s v="Retail"/>
    <s v="SMB"/>
    <s v="Site Analytics"/>
    <s v="W1D31ZANTH"/>
    <n v="35.183999999999997"/>
    <n v="2"/>
    <n v="0.2"/>
    <n v="12.314399999999999"/>
    <x v="23"/>
    <n v="22.869599999999998"/>
    <n v="6.860879999999999"/>
    <x v="2"/>
  </r>
  <r>
    <s v="APJ"/>
    <s v="JAPN"/>
    <s v="Apple"/>
    <n v="1008"/>
    <s v="Tech"/>
    <s v="SMB"/>
    <s v="Support"/>
    <s v="C9LCAD0N5T"/>
    <n v="56.704000000000001"/>
    <n v="2"/>
    <n v="0.2"/>
    <n v="19.137599999999999"/>
    <x v="42"/>
    <n v="37.566400000000002"/>
    <n v="11.269920000000001"/>
    <x v="2"/>
  </r>
  <r>
    <s v="EMEA"/>
    <s v="EU-WEST"/>
    <s v="Sprint Nextel"/>
    <n v="1081"/>
    <s v="Communications"/>
    <s v="Enterprise"/>
    <s v="FinanceHub"/>
    <s v="UIZYD7L118"/>
    <n v="458.43"/>
    <n v="5"/>
    <n v="0.3"/>
    <n v="-124.431"/>
    <x v="24"/>
    <n v="582.86099999999999"/>
    <n v="174.85829999999999"/>
    <x v="1"/>
  </r>
  <r>
    <s v="AMER"/>
    <s v="LATAM"/>
    <s v="Royal Dutch Shell"/>
    <n v="1031"/>
    <s v="Energy"/>
    <s v="SMB"/>
    <s v="ContactMatcher"/>
    <s v="S5JZFFWJ97"/>
    <n v="8.2260000000000009"/>
    <n v="3"/>
    <n v="0.7"/>
    <n v="-6.0324"/>
    <x v="3"/>
    <n v="14.2584"/>
    <n v="4.27752"/>
    <x v="2"/>
  </r>
  <r>
    <s v="EMEA"/>
    <s v="NOR"/>
    <s v="China National Petroleum"/>
    <n v="1023"/>
    <s v="Energy"/>
    <s v="Strategic"/>
    <s v="Data Smasher"/>
    <s v="IYLW6NPVNP"/>
    <n v="5.95"/>
    <n v="1"/>
    <n v="0"/>
    <n v="0.83299999999999996"/>
    <x v="20"/>
    <n v="5.117"/>
    <n v="1.5350999999999999"/>
    <x v="7"/>
  </r>
  <r>
    <s v="AMER"/>
    <s v="NAMER"/>
    <s v="HonHai Precision Industry"/>
    <n v="1033"/>
    <s v="Tech"/>
    <s v="SMB"/>
    <s v="Data Smasher"/>
    <s v="Q9YFTGO4DC"/>
    <n v="239.94"/>
    <n v="6"/>
    <n v="0"/>
    <n v="26.3934"/>
    <x v="19"/>
    <n v="213.54660000000001"/>
    <n v="64.063980000000001"/>
    <x v="1"/>
  </r>
  <r>
    <s v="EMEA"/>
    <s v="EU"/>
    <s v="Allianz"/>
    <n v="1080"/>
    <s v="Finance"/>
    <s v="Strategic"/>
    <s v="Marketing Suite - Gold"/>
    <s v="YPAWJB7LOF"/>
    <n v="92.52"/>
    <n v="6"/>
    <n v="0"/>
    <n v="24.980399999999999"/>
    <x v="23"/>
    <n v="67.539599999999993"/>
    <n v="20.261879999999998"/>
    <x v="1"/>
  </r>
  <r>
    <s v="AMER"/>
    <s v="LATAM"/>
    <s v="Goldman Sachs Group"/>
    <n v="1042"/>
    <s v="Finance"/>
    <s v="SMB"/>
    <s v="Support"/>
    <s v="BO1SSB9PSU"/>
    <n v="3.8159999999999998"/>
    <n v="1"/>
    <n v="0.2"/>
    <n v="1.1924999999999999"/>
    <x v="10"/>
    <n v="2.6234999999999999"/>
    <n v="0.78704999999999992"/>
    <x v="2"/>
  </r>
  <r>
    <s v="EMEA"/>
    <s v="EU-WEST"/>
    <s v="Volkswagen"/>
    <n v="1046"/>
    <s v="Manufacturing"/>
    <s v="Strategic"/>
    <s v="ContactMatcher"/>
    <s v="W487KGFZZZ"/>
    <n v="26.16"/>
    <n v="4"/>
    <n v="0"/>
    <n v="12.8184"/>
    <x v="24"/>
    <n v="13.3416"/>
    <n v="4.0024799999999994"/>
    <x v="0"/>
  </r>
  <r>
    <s v="APJ"/>
    <s v="JAPN"/>
    <s v="Daimler"/>
    <n v="1052"/>
    <s v="Transportation"/>
    <s v="Enterprise"/>
    <s v="Data Smasher"/>
    <s v="EQ1PPEVZVW"/>
    <n v="100.8"/>
    <n v="2"/>
    <n v="0.2"/>
    <n v="21.42"/>
    <x v="14"/>
    <n v="79.38"/>
    <n v="23.813999999999997"/>
    <x v="3"/>
  </r>
  <r>
    <s v="EMEA"/>
    <s v="UKIR"/>
    <s v="Carrefour"/>
    <n v="1048"/>
    <s v="Retail"/>
    <s v="Strategic"/>
    <s v="SaaS Connector Pack"/>
    <s v="RSVG535LY4"/>
    <n v="135.80000000000001"/>
    <n v="7"/>
    <n v="0"/>
    <n v="66.542000000000002"/>
    <x v="47"/>
    <n v="69.257999999999996"/>
    <n v="20.777399999999997"/>
    <x v="0"/>
  </r>
  <r>
    <s v="AMER"/>
    <s v="NAMER"/>
    <s v="Nissan Motor"/>
    <n v="1098"/>
    <s v="Transportation"/>
    <s v="Strategic"/>
    <s v="ChatBot Plugin"/>
    <s v="UKX38SJ1A2"/>
    <n v="13.9"/>
    <n v="5"/>
    <n v="0"/>
    <n v="3.7530000000000001"/>
    <x v="42"/>
    <n v="10.147"/>
    <n v="3.0440999999999998"/>
    <x v="2"/>
  </r>
  <r>
    <s v="APJ"/>
    <s v="ANZ"/>
    <s v="Chevron"/>
    <n v="1017"/>
    <s v="Energy"/>
    <s v="Strategic"/>
    <s v="ContactMatcher"/>
    <s v="TRNYDMQF9A"/>
    <n v="13.488"/>
    <n v="2"/>
    <n v="0.2"/>
    <n v="4.3836000000000004"/>
    <x v="5"/>
    <n v="9.1043999999999894"/>
    <n v="2.7313199999999966"/>
    <x v="0"/>
  </r>
  <r>
    <s v="APJ"/>
    <s v="APAC"/>
    <s v="Engie"/>
    <n v="1062"/>
    <s v="Energy"/>
    <s v="SMB"/>
    <s v="Support"/>
    <s v="YIXBAW6TCF"/>
    <n v="17.64"/>
    <n v="3"/>
    <n v="0"/>
    <n v="8.6435999999999993"/>
    <x v="17"/>
    <n v="8.9963999999999995"/>
    <n v="2.6989199999999998"/>
    <x v="2"/>
  </r>
  <r>
    <s v="EMEA"/>
    <s v="EU-WEST"/>
    <s v="Johnson &amp; Johnson"/>
    <n v="1055"/>
    <s v="Healthcare"/>
    <s v="SMB"/>
    <s v="Data Smasher"/>
    <s v="PZUZCLSQ0L"/>
    <n v="99.98"/>
    <n v="2"/>
    <n v="0"/>
    <n v="7.9984000000000002"/>
    <x v="20"/>
    <n v="91.9816"/>
    <n v="27.594480000000001"/>
    <x v="2"/>
  </r>
  <r>
    <s v="AMER"/>
    <s v="LATAM"/>
    <s v="Bosch"/>
    <n v="1076"/>
    <s v="Tech"/>
    <s v="Strategic"/>
    <s v="ContactMatcher"/>
    <s v="H8EEIW0OGZ"/>
    <n v="166.92"/>
    <n v="13"/>
    <n v="0.7"/>
    <n v="-116.84399999999999"/>
    <x v="6"/>
    <n v="283.76400000000001"/>
    <n v="85.129199999999997"/>
    <x v="2"/>
  </r>
  <r>
    <s v="EMEA"/>
    <s v="EU-EAST"/>
    <s v="Samsung Electronics"/>
    <n v="1015"/>
    <s v="Tech"/>
    <s v="Enterprise"/>
    <s v="SaaS Connector Pack"/>
    <s v="YPAB41WW8K"/>
    <n v="98.328000000000003"/>
    <n v="3"/>
    <n v="0.2"/>
    <n v="9.8328000000000007"/>
    <x v="28"/>
    <n v="88.495199999999997"/>
    <n v="26.548559999999998"/>
    <x v="1"/>
  </r>
  <r>
    <s v="EMEA"/>
    <s v="UKIR"/>
    <s v="Home Depot"/>
    <n v="1047"/>
    <s v="Retail"/>
    <s v="SMB"/>
    <s v="FinanceHub"/>
    <s v="T8XIR7F1YQ"/>
    <n v="117.88200000000001"/>
    <n v="1"/>
    <n v="0.1"/>
    <n v="1.3098000000000001"/>
    <x v="40"/>
    <n v="116.5722"/>
    <n v="34.97166"/>
    <x v="1"/>
  </r>
  <r>
    <s v="EMEA"/>
    <s v="UKIR"/>
    <s v="Bosch"/>
    <n v="1076"/>
    <s v="Tech"/>
    <s v="Strategic"/>
    <s v="Data Smasher"/>
    <s v="85WCRKIOKS"/>
    <n v="20.97"/>
    <n v="3"/>
    <n v="0"/>
    <n v="9.0170999999999992"/>
    <x v="1"/>
    <n v="11.9529"/>
    <n v="3.5858699999999999"/>
    <x v="2"/>
  </r>
  <r>
    <s v="APJ"/>
    <s v="APAC"/>
    <s v="Morgan Stanley"/>
    <n v="1068"/>
    <s v="Finance"/>
    <s v="SMB"/>
    <s v="SaaS Connector Pack"/>
    <s v="81QL2M6GND"/>
    <n v="14.82"/>
    <n v="3"/>
    <n v="0"/>
    <n v="6.2244000000000002"/>
    <x v="21"/>
    <n v="8.5955999999999992"/>
    <n v="2.5786799999999999"/>
    <x v="2"/>
  </r>
  <r>
    <s v="EMEA"/>
    <s v="UKIR"/>
    <s v="Comcast"/>
    <n v="1022"/>
    <s v="Communications"/>
    <s v="SMB"/>
    <s v="ContactMatcher"/>
    <s v="953ER8Q59T"/>
    <n v="13.904"/>
    <n v="2"/>
    <n v="0.2"/>
    <n v="4.5187999999999997"/>
    <x v="39"/>
    <n v="9.3851999999999993"/>
    <n v="2.8155599999999996"/>
    <x v="1"/>
  </r>
  <r>
    <s v="AMER"/>
    <s v="NAMER"/>
    <s v="Abbott Laboratories"/>
    <n v="1001"/>
    <s v="Healthcare"/>
    <s v="Strategic"/>
    <s v="OneView"/>
    <s v="C4KN1ZFHE9"/>
    <n v="314.60000000000002"/>
    <n v="4"/>
    <n v="0"/>
    <n v="103.818"/>
    <x v="15"/>
    <n v="210.78200000000001"/>
    <n v="63.2346"/>
    <x v="3"/>
  </r>
  <r>
    <s v="AMER"/>
    <s v="LATAM"/>
    <s v="Philip Morris International"/>
    <n v="1075"/>
    <s v="Consumer Products"/>
    <s v="Enterprise"/>
    <s v="FinanceHub"/>
    <s v="G46V15H538"/>
    <n v="487.96"/>
    <n v="2"/>
    <n v="0"/>
    <n v="146.38800000000001"/>
    <x v="27"/>
    <n v="341.572"/>
    <n v="102.4716"/>
    <x v="1"/>
  </r>
  <r>
    <s v="EMEA"/>
    <s v="MEA"/>
    <s v="Anthem"/>
    <n v="1029"/>
    <s v="Healthcare"/>
    <s v="SMB"/>
    <s v="ContactMatcher"/>
    <s v="H7K08EG001"/>
    <n v="1793.98"/>
    <n v="2"/>
    <n v="0"/>
    <n v="843.17060000000004"/>
    <x v="30"/>
    <n v="950.80939999999998"/>
    <n v="285.24281999999999"/>
    <x v="2"/>
  </r>
  <r>
    <s v="APJ"/>
    <s v="ANZ"/>
    <s v="Kroger"/>
    <n v="1057"/>
    <s v="Retail"/>
    <s v="SMB"/>
    <s v="ContactMatcher"/>
    <s v="MODO9BQ1OY"/>
    <n v="2.992"/>
    <n v="4"/>
    <n v="0.8"/>
    <n v="-4.4880000000000004"/>
    <x v="2"/>
    <n v="7.48"/>
    <n v="2.2440000000000002"/>
    <x v="2"/>
  </r>
  <r>
    <s v="EMEA"/>
    <s v="UKIR"/>
    <s v="Tyson Foods"/>
    <n v="1088"/>
    <s v="Consumer Products"/>
    <s v="SMB"/>
    <s v="Support"/>
    <s v="O0ZER729I3"/>
    <n v="25.92"/>
    <n v="4"/>
    <n v="0"/>
    <n v="12.441599999999999"/>
    <x v="19"/>
    <n v="13.478400000000001"/>
    <n v="4.04352"/>
    <x v="1"/>
  </r>
  <r>
    <s v="APJ"/>
    <s v="JAPN"/>
    <s v="Walmart"/>
    <n v="1096"/>
    <s v="Retail"/>
    <s v="SMB"/>
    <s v="Site Analytics"/>
    <s v="9QLFEQOG0Y"/>
    <n v="55.176000000000002"/>
    <n v="3"/>
    <n v="0.2"/>
    <n v="-12.4146"/>
    <x v="23"/>
    <n v="67.590599999999995"/>
    <n v="20.277179999999998"/>
    <x v="1"/>
  </r>
  <r>
    <s v="AMER"/>
    <s v="LATAM"/>
    <s v="Valero Energy"/>
    <n v="1093"/>
    <s v="Energy"/>
    <s v="SMB"/>
    <s v="ContactMatcher"/>
    <s v="VTADHKI6Q5"/>
    <n v="9892.74"/>
    <n v="13"/>
    <n v="0"/>
    <n v="4946.37"/>
    <x v="5"/>
    <n v="4946.37"/>
    <n v="1483.9109999999998"/>
    <x v="1"/>
  </r>
  <r>
    <s v="AMER"/>
    <s v="LATAM"/>
    <s v="Volkswagen"/>
    <n v="1046"/>
    <s v="Manufacturing"/>
    <s v="Strategic"/>
    <s v="ContactMatcher"/>
    <s v="ZX7UMWDFXV"/>
    <n v="73.915000000000006"/>
    <n v="1"/>
    <n v="0.5"/>
    <n v="-45.827300000000001"/>
    <x v="30"/>
    <n v="119.7423"/>
    <n v="35.922689999999996"/>
    <x v="0"/>
  </r>
  <r>
    <s v="EMEA"/>
    <s v="EU-WEST"/>
    <s v="Prudential Financial"/>
    <n v="1078"/>
    <s v="Finance"/>
    <s v="SMB"/>
    <s v="SaaS Connector Pack"/>
    <s v="WURFMLNBTI"/>
    <n v="337.08800000000002"/>
    <n v="4"/>
    <n v="0.2"/>
    <n v="16.854399999999998"/>
    <x v="30"/>
    <n v="320.23360000000002"/>
    <n v="96.070080000000004"/>
    <x v="2"/>
  </r>
  <r>
    <s v="AMER"/>
    <s v="NAMER"/>
    <s v="Goldman Sachs Group"/>
    <n v="1042"/>
    <s v="Finance"/>
    <s v="Strategic"/>
    <s v="OneView"/>
    <s v="5QH5VSQKOM"/>
    <n v="61.44"/>
    <n v="3"/>
    <n v="0"/>
    <n v="16.588799999999999"/>
    <x v="11"/>
    <n v="44.851199999999999"/>
    <n v="13.455359999999999"/>
    <x v="2"/>
  </r>
  <r>
    <s v="AMER"/>
    <s v="NAMER"/>
    <s v="Siemens"/>
    <n v="1043"/>
    <s v="Manufacturing"/>
    <s v="Strategic"/>
    <s v="Data Smasher"/>
    <s v="MPEZGTJIXG"/>
    <n v="479.97"/>
    <n v="3"/>
    <n v="0"/>
    <n v="163.18979999999999"/>
    <x v="0"/>
    <n v="316.78019999999998"/>
    <n v="95.034059999999997"/>
    <x v="2"/>
  </r>
  <r>
    <s v="AMER"/>
    <s v="NAMER"/>
    <s v="Walgreens"/>
    <n v="1095"/>
    <s v="Retail"/>
    <s v="Strategic"/>
    <s v="ContactMatcher"/>
    <s v="FVZA0KG1JJ"/>
    <n v="5.984"/>
    <n v="2"/>
    <n v="0.2"/>
    <n v="2.2440000000000002"/>
    <x v="22"/>
    <n v="3.73999999999999"/>
    <n v="1.121999999999997"/>
    <x v="0"/>
  </r>
  <r>
    <s v="EMEA"/>
    <s v="UKIR"/>
    <s v="Ford Motor"/>
    <n v="1009"/>
    <s v="Manufacturing"/>
    <s v="Enterprise"/>
    <s v="ChatBot Plugin"/>
    <s v="BS4CLOZ730"/>
    <n v="66.03"/>
    <n v="3"/>
    <n v="0"/>
    <n v="17.1678"/>
    <x v="30"/>
    <n v="48.862200000000001"/>
    <n v="14.658659999999999"/>
    <x v="1"/>
  </r>
  <r>
    <s v="AMER"/>
    <s v="NAMER"/>
    <s v="Airbus"/>
    <n v="1030"/>
    <s v="Manufacturing"/>
    <s v="Strategic"/>
    <s v="Support"/>
    <s v="9D0ZEZX3R1"/>
    <n v="10.86"/>
    <n v="2"/>
    <n v="0"/>
    <n v="5.3213999999999997"/>
    <x v="33"/>
    <n v="5.5385999999999997"/>
    <n v="1.6615799999999998"/>
    <x v="2"/>
  </r>
  <r>
    <s v="AMER"/>
    <s v="NAMER"/>
    <s v="Procter &amp; Gamble"/>
    <n v="1077"/>
    <s v="Consumer Products"/>
    <s v="Strategic"/>
    <s v="ChatBot Plugin"/>
    <s v="CYL97SGZW5"/>
    <n v="3.36"/>
    <n v="2"/>
    <n v="0"/>
    <n v="0.84"/>
    <x v="34"/>
    <n v="2.52"/>
    <n v="0.75600000000000001"/>
    <x v="1"/>
  </r>
  <r>
    <s v="AMER"/>
    <s v="NAMER"/>
    <s v="Abbott Laboratories"/>
    <n v="1001"/>
    <s v="Healthcare"/>
    <s v="SMB"/>
    <s v="Support"/>
    <s v="L2VF1Y18KT"/>
    <n v="21.96"/>
    <n v="2"/>
    <n v="0"/>
    <n v="6.1487999999999996"/>
    <x v="15"/>
    <n v="15.811199999999999"/>
    <n v="4.74336"/>
    <x v="3"/>
  </r>
  <r>
    <s v="AMER"/>
    <s v="NAMER"/>
    <s v="Goldman Sachs Group"/>
    <n v="1042"/>
    <s v="Finance"/>
    <s v="SMB"/>
    <s v="Data Smasher"/>
    <s v="SIH1EZWU2C"/>
    <n v="21.98"/>
    <n v="2"/>
    <n v="0"/>
    <n v="8.5722000000000005"/>
    <x v="11"/>
    <n v="13.4078"/>
    <n v="4.0223399999999998"/>
    <x v="2"/>
  </r>
  <r>
    <s v="EMEA"/>
    <s v="UKIR"/>
    <s v="Daimler"/>
    <n v="1052"/>
    <s v="Transportation"/>
    <s v="Enterprise"/>
    <s v="FinanceHub"/>
    <s v="LORKC60EWE"/>
    <n v="2621.3220000000001"/>
    <n v="11"/>
    <n v="0.1"/>
    <n v="553.39020000000005"/>
    <x v="6"/>
    <n v="2067.9317999999998"/>
    <n v="620.37953999999991"/>
    <x v="3"/>
  </r>
  <r>
    <s v="AMER"/>
    <s v="NAMER"/>
    <s v="Philip Morris International"/>
    <n v="1075"/>
    <s v="Consumer Products"/>
    <s v="SMB"/>
    <s v="SaaS Connector Pack"/>
    <s v="S4VNSSUFSH"/>
    <n v="74.760000000000005"/>
    <n v="7"/>
    <n v="0"/>
    <n v="23.923200000000001"/>
    <x v="2"/>
    <n v="50.836799999999997"/>
    <n v="15.251039999999998"/>
    <x v="1"/>
  </r>
  <r>
    <s v="AMER"/>
    <s v="NAMER"/>
    <s v="Valero Energy"/>
    <n v="1093"/>
    <s v="Energy"/>
    <s v="Strategic"/>
    <s v="ContactMatcher"/>
    <s v="WR8YBAJ499"/>
    <n v="1115.17"/>
    <n v="7"/>
    <n v="0"/>
    <n v="334.55099999999999"/>
    <x v="1"/>
    <n v="780.61900000000003"/>
    <n v="234.1857"/>
    <x v="1"/>
  </r>
  <r>
    <s v="AMER"/>
    <s v="NAMER"/>
    <s v="Bosch"/>
    <n v="1076"/>
    <s v="Tech"/>
    <s v="Strategic"/>
    <s v="ContactMatcher"/>
    <s v="0IHNEG3CA1"/>
    <n v="89.695999999999998"/>
    <n v="4"/>
    <n v="0.2"/>
    <n v="33.636000000000003"/>
    <x v="6"/>
    <n v="56.059999999999903"/>
    <n v="16.817999999999969"/>
    <x v="2"/>
  </r>
  <r>
    <s v="EMEA"/>
    <s v="UKIR"/>
    <s v="McKesson"/>
    <n v="1063"/>
    <s v="Consumer Products"/>
    <s v="Strategic"/>
    <s v="Storage"/>
    <s v="YSYA4GKIVK"/>
    <n v="36.479999999999997"/>
    <n v="6"/>
    <n v="0"/>
    <n v="18.239999999999998"/>
    <x v="47"/>
    <n v="18.239999999999998"/>
    <n v="5.4719999999999995"/>
    <x v="5"/>
  </r>
  <r>
    <s v="APJ"/>
    <s v="ANZ"/>
    <s v="Verizon Communications"/>
    <n v="1094"/>
    <s v="Communications"/>
    <s v="SMB"/>
    <s v="Support"/>
    <s v="3JDAFYV3OX"/>
    <n v="322.19200000000001"/>
    <n v="13"/>
    <n v="0.2"/>
    <n v="100.685"/>
    <x v="18"/>
    <n v="221.50700000000001"/>
    <n v="66.452100000000002"/>
    <x v="0"/>
  </r>
  <r>
    <s v="EMEA"/>
    <s v="EU-WEST"/>
    <s v="Daimler"/>
    <n v="1052"/>
    <s v="Transportation"/>
    <s v="SMB"/>
    <s v="Data Smasher"/>
    <s v="L2QBGTQ43K"/>
    <n v="23.08"/>
    <n v="2"/>
    <n v="0"/>
    <n v="6.9240000000000004"/>
    <x v="24"/>
    <n v="16.155999999999999"/>
    <n v="4.8467999999999991"/>
    <x v="3"/>
  </r>
  <r>
    <s v="APJ"/>
    <s v="APAC"/>
    <s v="Tyson Foods"/>
    <n v="1088"/>
    <s v="Consumer Products"/>
    <s v="SMB"/>
    <s v="Site Analytics"/>
    <s v="EQA6C3MSW8"/>
    <n v="90.48"/>
    <n v="2"/>
    <n v="0"/>
    <n v="23.524799999999999"/>
    <x v="47"/>
    <n v="66.955200000000005"/>
    <n v="20.086560000000002"/>
    <x v="1"/>
  </r>
  <r>
    <s v="AMER"/>
    <s v="NAMER"/>
    <s v="Nissan Motor"/>
    <n v="1098"/>
    <s v="Transportation"/>
    <s v="SMB"/>
    <s v="FinanceHub"/>
    <s v="602KS10ADJ"/>
    <n v="215.976"/>
    <n v="3"/>
    <n v="0.2"/>
    <n v="-2.6997"/>
    <x v="21"/>
    <n v="218.67570000000001"/>
    <n v="65.602710000000002"/>
    <x v="2"/>
  </r>
  <r>
    <s v="EMEA"/>
    <s v="EU-WEST"/>
    <s v="Tyson Foods"/>
    <n v="1088"/>
    <s v="Consumer Products"/>
    <s v="Strategic"/>
    <s v="SaaS Connector Pack"/>
    <s v="MLQLQY4V8S"/>
    <n v="11.352"/>
    <n v="3"/>
    <n v="0.2"/>
    <n v="2.6960999999999999"/>
    <x v="22"/>
    <n v="8.6559000000000008"/>
    <n v="2.5967700000000002"/>
    <x v="1"/>
  </r>
  <r>
    <s v="APJ"/>
    <s v="IND"/>
    <s v="State Farm Insurance Cos."/>
    <n v="1082"/>
    <s v="Finance"/>
    <s v="Enterprise"/>
    <s v="Marketing Suite - Gold"/>
    <s v="IEW7J6RS4F"/>
    <n v="24.56"/>
    <n v="2"/>
    <n v="0"/>
    <n v="6.8768000000000002"/>
    <x v="40"/>
    <n v="17.683199999999999"/>
    <n v="5.3049599999999995"/>
    <x v="8"/>
  </r>
  <r>
    <s v="EMEA"/>
    <s v="EU-WEST"/>
    <s v="Mitsubishi"/>
    <n v="1050"/>
    <s v="Manufacturing"/>
    <s v="SMB"/>
    <s v="SaaS Connector Pack - Gold"/>
    <s v="TZ8937CIWF"/>
    <n v="16.559999999999999"/>
    <n v="2"/>
    <n v="0"/>
    <n v="7.7831999999999999"/>
    <x v="21"/>
    <n v="8.7767999999999908"/>
    <n v="2.6330399999999972"/>
    <x v="2"/>
  </r>
  <r>
    <s v="EMEA"/>
    <s v="UKIR"/>
    <s v="Valero Energy"/>
    <n v="1093"/>
    <s v="Energy"/>
    <s v="Strategic"/>
    <s v="Marketing Suite - Gold"/>
    <s v="D20XU4XR1P"/>
    <n v="828.84"/>
    <n v="6"/>
    <n v="0"/>
    <n v="0"/>
    <x v="41"/>
    <n v="828.84"/>
    <n v="248.65199999999999"/>
    <x v="1"/>
  </r>
  <r>
    <s v="AMER"/>
    <s v="LATAM"/>
    <s v="Daimler"/>
    <n v="1052"/>
    <s v="Transportation"/>
    <s v="SMB"/>
    <s v="ContactMatcher"/>
    <s v="6ZV5CMBYSD"/>
    <n v="7.218"/>
    <n v="3"/>
    <n v="0.7"/>
    <n v="-5.5338000000000003"/>
    <x v="6"/>
    <n v="12.751799999999999"/>
    <n v="3.8255399999999997"/>
    <x v="3"/>
  </r>
  <r>
    <s v="AMER"/>
    <s v="LATAM"/>
    <s v="Engie"/>
    <n v="1062"/>
    <s v="Energy"/>
    <s v="Strategic"/>
    <s v="Data Smasher"/>
    <s v="S9J0AOCDO2"/>
    <n v="89.97"/>
    <n v="3"/>
    <n v="0"/>
    <n v="18.893699999999999"/>
    <x v="7"/>
    <n v="71.076300000000003"/>
    <n v="21.322890000000001"/>
    <x v="2"/>
  </r>
  <r>
    <s v="EMEA"/>
    <s v="UKIR"/>
    <s v="Amazon"/>
    <n v="1004"/>
    <s v="Tech"/>
    <s v="SMB"/>
    <s v="SaaS Connector Pack"/>
    <s v="2BBTCNP0OE"/>
    <n v="318.08"/>
    <n v="4"/>
    <n v="0"/>
    <n v="34.988799999999998"/>
    <x v="47"/>
    <n v="283.09119999999899"/>
    <n v="84.927359999999695"/>
    <x v="2"/>
  </r>
  <r>
    <s v="AMER"/>
    <s v="NAMER"/>
    <s v="Phillips 66"/>
    <n v="1056"/>
    <s v="Energy"/>
    <s v="Strategic"/>
    <s v="Site Analytics"/>
    <s v="GBJ5YBY0JI"/>
    <n v="143.952"/>
    <n v="6"/>
    <n v="0.2"/>
    <n v="17.994"/>
    <x v="15"/>
    <n v="125.958"/>
    <n v="37.787399999999998"/>
    <x v="1"/>
  </r>
  <r>
    <s v="EMEA"/>
    <s v="EU-WEST"/>
    <s v="Toyota Motor"/>
    <n v="1087"/>
    <s v="Manufacturing"/>
    <s v="SMB"/>
    <s v="ChatBot Plugin"/>
    <s v="WPL5P6X16D"/>
    <n v="5.56"/>
    <n v="2"/>
    <n v="0"/>
    <n v="1.4456"/>
    <x v="23"/>
    <n v="4.1143999999999998"/>
    <n v="1.2343199999999999"/>
    <x v="6"/>
  </r>
  <r>
    <s v="EMEA"/>
    <s v="EU-WEST"/>
    <s v="Itochu"/>
    <n v="1032"/>
    <s v="Finance"/>
    <s v="Strategic"/>
    <s v="Marketing Suite - Gold"/>
    <s v="FJRONVAVR8"/>
    <n v="146.72999999999999"/>
    <n v="3"/>
    <n v="0"/>
    <n v="2.9346000000000001"/>
    <x v="36"/>
    <n v="143.7954"/>
    <n v="43.138619999999996"/>
    <x v="0"/>
  </r>
  <r>
    <s v="AMER"/>
    <s v="NAMER"/>
    <s v="UnitedHealth Group"/>
    <n v="1092"/>
    <s v="Healthcare"/>
    <s v="SMB"/>
    <s v="ContactMatcher"/>
    <s v="PZN4Z4A0J9"/>
    <n v="276.78399999999999"/>
    <n v="2"/>
    <n v="0.2"/>
    <n v="89.954800000000006"/>
    <x v="21"/>
    <n v="186.82919999999999"/>
    <n v="56.048759999999994"/>
    <x v="0"/>
  </r>
  <r>
    <s v="APJ"/>
    <s v="JAPN"/>
    <s v="Oracle"/>
    <n v="1072"/>
    <s v="Tech"/>
    <s v="Strategic"/>
    <s v="OneView"/>
    <s v="1P16KYCSPC"/>
    <n v="93.031999999999996"/>
    <n v="2"/>
    <n v="0.8"/>
    <n v="-251.18639999999999"/>
    <x v="21"/>
    <n v="344.21839999999997"/>
    <n v="103.26552"/>
    <x v="6"/>
  </r>
  <r>
    <s v="EMEA"/>
    <s v="NOR"/>
    <s v="McKesson"/>
    <n v="1063"/>
    <s v="Consumer Products"/>
    <s v="Strategic"/>
    <s v="Site Analytics"/>
    <s v="P9PYOCNPLO"/>
    <n v="246.16800000000001"/>
    <n v="3"/>
    <n v="0.2"/>
    <n v="21.5397"/>
    <x v="14"/>
    <n v="224.6283"/>
    <n v="67.38848999999999"/>
    <x v="5"/>
  </r>
  <r>
    <s v="AMER"/>
    <s v="LATAM"/>
    <s v="Honda Motor"/>
    <n v="1045"/>
    <s v="Manufacturing"/>
    <s v="SMB"/>
    <s v="Marketing Suite - Gold"/>
    <s v="75342LTOP0"/>
    <n v="295.39999999999998"/>
    <n v="5"/>
    <n v="0.2"/>
    <n v="-62.772500000000001"/>
    <x v="21"/>
    <n v="358.17249999999899"/>
    <n v="107.45174999999969"/>
    <x v="2"/>
  </r>
  <r>
    <s v="EMEA"/>
    <s v="UKIR"/>
    <s v="Ford Motor"/>
    <n v="1009"/>
    <s v="Manufacturing"/>
    <s v="SMB"/>
    <s v="Marketing Suite - Gold"/>
    <s v="9FQK74BBUT"/>
    <n v="348.56"/>
    <n v="8"/>
    <n v="0"/>
    <n v="104.568"/>
    <x v="13"/>
    <n v="243.99199999999999"/>
    <n v="73.197599999999994"/>
    <x v="1"/>
  </r>
  <r>
    <s v="AMER"/>
    <s v="LATAM"/>
    <s v="Banco Santander"/>
    <n v="1101"/>
    <s v="Finance"/>
    <s v="Strategic"/>
    <s v="Support"/>
    <s v="TVMYKR6R71"/>
    <n v="15.552"/>
    <n v="3"/>
    <n v="0.2"/>
    <n v="5.4432"/>
    <x v="40"/>
    <n v="10.108799999999899"/>
    <n v="3.0326399999999696"/>
    <x v="1"/>
  </r>
  <r>
    <s v="AMER"/>
    <s v="LATAM"/>
    <s v="Airbus"/>
    <n v="1030"/>
    <s v="Manufacturing"/>
    <s v="SMB"/>
    <s v="Site Analytics"/>
    <s v="UL525QXO5F"/>
    <n v="299.98"/>
    <n v="2"/>
    <n v="0"/>
    <n v="83.994399999999999"/>
    <x v="40"/>
    <n v="215.98560000000001"/>
    <n v="64.795680000000004"/>
    <x v="2"/>
  </r>
  <r>
    <s v="APJ"/>
    <s v="IND"/>
    <s v="Philip Morris International"/>
    <n v="1075"/>
    <s v="Consumer Products"/>
    <s v="SMB"/>
    <s v="Support"/>
    <s v="OGJVJ9EELL"/>
    <n v="32.4"/>
    <n v="5"/>
    <n v="0"/>
    <n v="15.552"/>
    <x v="41"/>
    <n v="16.847999999999999"/>
    <n v="5.0543999999999993"/>
    <x v="1"/>
  </r>
  <r>
    <s v="APJ"/>
    <s v="JAPN"/>
    <s v="UnitedHealth Group"/>
    <n v="1092"/>
    <s v="Healthcare"/>
    <s v="Enterprise"/>
    <s v="Site Analytics"/>
    <s v="08MK2U9Z30"/>
    <n v="369.54399999999998"/>
    <n v="7"/>
    <n v="0.2"/>
    <n v="27.715800000000002"/>
    <x v="13"/>
    <n v="341.82819999999998"/>
    <n v="102.54845999999999"/>
    <x v="0"/>
  </r>
  <r>
    <s v="APJ"/>
    <s v="JAPN"/>
    <s v="Valero Energy"/>
    <n v="1093"/>
    <s v="Energy"/>
    <s v="SMB"/>
    <s v="ChatBot Plugin"/>
    <s v="7EZLZ4MQ31"/>
    <n v="23.64"/>
    <n v="3"/>
    <n v="0.2"/>
    <n v="5.319"/>
    <x v="6"/>
    <n v="18.321000000000002"/>
    <n v="5.4963000000000006"/>
    <x v="1"/>
  </r>
  <r>
    <s v="APJ"/>
    <s v="JAPN"/>
    <s v="Goldman Sachs Group"/>
    <n v="1042"/>
    <s v="Finance"/>
    <s v="Strategic"/>
    <s v="Support"/>
    <s v="Y58NN7IGCY"/>
    <n v="22.367999999999999"/>
    <n v="2"/>
    <n v="0.2"/>
    <n v="1.6776"/>
    <x v="33"/>
    <n v="20.690399999999901"/>
    <n v="6.2071199999999704"/>
    <x v="2"/>
  </r>
  <r>
    <s v="EMEA"/>
    <s v="EU-WEST"/>
    <s v="Enel"/>
    <n v="1013"/>
    <s v="Energy"/>
    <s v="Enterprise"/>
    <s v="SaaS Connector Pack - Gold"/>
    <s v="R2QEUNKYJP"/>
    <n v="36.4"/>
    <n v="5"/>
    <n v="0"/>
    <n v="17.472000000000001"/>
    <x v="18"/>
    <n v="18.927999999999901"/>
    <n v="5.6783999999999706"/>
    <x v="0"/>
  </r>
  <r>
    <s v="AMER"/>
    <s v="NAMER"/>
    <s v="Aviva"/>
    <n v="1006"/>
    <s v="Finance"/>
    <s v="Strategic"/>
    <s v="Site Analytics"/>
    <s v="L5AGADYFB4"/>
    <n v="623.96"/>
    <n v="5"/>
    <n v="0.2"/>
    <n v="38.997500000000002"/>
    <x v="47"/>
    <n v="584.96249999999998"/>
    <n v="175.48874999999998"/>
    <x v="2"/>
  </r>
  <r>
    <s v="EMEA"/>
    <s v="EU-WEST"/>
    <s v="AmerisourceBergen"/>
    <n v="1007"/>
    <s v="Healthcare"/>
    <s v="SMB"/>
    <s v="Site Analytics"/>
    <s v="KWGF2Y3TO4"/>
    <n v="429.6"/>
    <n v="2"/>
    <n v="0.4"/>
    <n v="-93.08"/>
    <x v="44"/>
    <n v="522.67999999999995"/>
    <n v="156.80399999999997"/>
    <x v="0"/>
  </r>
  <r>
    <s v="AMER"/>
    <s v="NAMER"/>
    <s v="Lowes"/>
    <n v="1060"/>
    <s v="Retail"/>
    <s v="Enterprise"/>
    <s v="FinanceHub"/>
    <s v="DMMPCTMRPF"/>
    <n v="22.05"/>
    <n v="7"/>
    <n v="0"/>
    <n v="10.584"/>
    <x v="1"/>
    <n v="11.465999999999999"/>
    <n v="3.4397999999999995"/>
    <x v="2"/>
  </r>
  <r>
    <s v="AMER"/>
    <s v="NAMER"/>
    <s v="Exxon Mobil"/>
    <n v="1034"/>
    <s v="Energy"/>
    <s v="Strategic"/>
    <s v="OneView"/>
    <s v="M063JNB0BG"/>
    <n v="90.86"/>
    <n v="7"/>
    <n v="0"/>
    <n v="26.349399999999999"/>
    <x v="42"/>
    <n v="64.510599999999997"/>
    <n v="19.353179999999998"/>
    <x v="2"/>
  </r>
  <r>
    <s v="AMER"/>
    <s v="NAMER"/>
    <s v="Mondelez International"/>
    <n v="1067"/>
    <s v="Consumer Products"/>
    <s v="SMB"/>
    <s v="Support"/>
    <s v="F7R1IMQ9OV"/>
    <n v="7.78"/>
    <n v="1"/>
    <n v="0"/>
    <n v="3.5009999999999999"/>
    <x v="23"/>
    <n v="4.2789999999999999"/>
    <n v="1.2836999999999998"/>
    <x v="0"/>
  </r>
  <r>
    <s v="EMEA"/>
    <s v="EU-WEST"/>
    <s v="Siemens"/>
    <n v="1043"/>
    <s v="Manufacturing"/>
    <s v="SMB"/>
    <s v="ContactMatcher"/>
    <s v="AM1JQ1APAT"/>
    <n v="78.759"/>
    <n v="9"/>
    <n v="0.7"/>
    <n v="-57.756599999999999"/>
    <x v="0"/>
    <n v="136.51560000000001"/>
    <n v="40.954680000000003"/>
    <x v="2"/>
  </r>
  <r>
    <s v="APJ"/>
    <s v="JAPN"/>
    <s v="Glencore"/>
    <n v="1083"/>
    <s v="Misc"/>
    <s v="Enterprise"/>
    <s v="SaaS Connector Pack"/>
    <s v="QRS0FWS6X5"/>
    <n v="9.5519999999999996"/>
    <n v="3"/>
    <n v="0.6"/>
    <n v="-3.8208000000000002"/>
    <x v="28"/>
    <n v="13.3728"/>
    <n v="4.0118399999999994"/>
    <x v="1"/>
  </r>
  <r>
    <s v="APJ"/>
    <s v="ANZ"/>
    <s v="Enel"/>
    <n v="1013"/>
    <s v="Energy"/>
    <s v="Enterprise"/>
    <s v="ChatBot Plugin"/>
    <s v="055MZ0A2BV"/>
    <n v="8.2799999999999994"/>
    <n v="2"/>
    <n v="0"/>
    <n v="3.4775999999999998"/>
    <x v="6"/>
    <n v="4.8023999999999996"/>
    <n v="1.4407199999999998"/>
    <x v="0"/>
  </r>
  <r>
    <s v="APJ"/>
    <s v="JAPN"/>
    <s v="Sysco"/>
    <n v="1084"/>
    <s v="Consumer Products"/>
    <s v="SMB"/>
    <s v="Marketing Suite - Gold"/>
    <s v="7R82C0SKLA"/>
    <n v="50.136000000000003"/>
    <n v="3"/>
    <n v="0.2"/>
    <n v="-11.2806"/>
    <x v="24"/>
    <n v="61.416600000000003"/>
    <n v="18.424980000000001"/>
    <x v="0"/>
  </r>
  <r>
    <s v="EMEA"/>
    <s v="EU-WEST"/>
    <s v="Caterpillar"/>
    <n v="1016"/>
    <s v="Manufacturing"/>
    <s v="Strategic"/>
    <s v="ContactMatcher"/>
    <s v="56NX2NESBT"/>
    <n v="88.073999999999998"/>
    <n v="7"/>
    <n v="0.7"/>
    <n v="-58.716000000000001"/>
    <x v="15"/>
    <n v="146.79"/>
    <n v="44.036999999999999"/>
    <x v="1"/>
  </r>
  <r>
    <s v="AMER"/>
    <s v="LATAM"/>
    <s v="Sprint Nextel"/>
    <n v="1081"/>
    <s v="Communications"/>
    <s v="SMB"/>
    <s v="Marketing Suite"/>
    <s v="FW243AVZAF"/>
    <n v="301.47000000000003"/>
    <n v="3"/>
    <n v="0.5"/>
    <n v="-241.17599999999999"/>
    <x v="17"/>
    <n v="542.64599999999996"/>
    <n v="162.79379999999998"/>
    <x v="1"/>
  </r>
  <r>
    <s v="APJ"/>
    <s v="APAC"/>
    <s v="AmerisourceBergen"/>
    <n v="1007"/>
    <s v="Healthcare"/>
    <s v="Strategic"/>
    <s v="SaaS Connector Pack"/>
    <s v="WDHVWMW8PG"/>
    <n v="27.46"/>
    <n v="2"/>
    <n v="0"/>
    <n v="9.8856000000000002"/>
    <x v="24"/>
    <n v="17.574400000000001"/>
    <n v="5.2723199999999997"/>
    <x v="0"/>
  </r>
  <r>
    <s v="AMER"/>
    <s v="NAMER"/>
    <s v="Bank of America Corp."/>
    <n v="1011"/>
    <s v="Finance"/>
    <s v="Enterprise"/>
    <s v="Site Analytics"/>
    <s v="WWQZEIPZHZ"/>
    <n v="555.96"/>
    <n v="5"/>
    <n v="0.2"/>
    <n v="41.697000000000003"/>
    <x v="37"/>
    <n v="514.26300000000003"/>
    <n v="154.27889999999999"/>
    <x v="6"/>
  </r>
  <r>
    <s v="EMEA"/>
    <s v="NOR"/>
    <s v="Tyson Foods"/>
    <n v="1088"/>
    <s v="Consumer Products"/>
    <s v="Strategic"/>
    <s v="Marketing Suite - Gold"/>
    <s v="JW54NSW1GP"/>
    <n v="129.55199999999999"/>
    <n v="3"/>
    <n v="0.2"/>
    <n v="-22.671600000000002"/>
    <x v="25"/>
    <n v="152.2236"/>
    <n v="45.667079999999999"/>
    <x v="1"/>
  </r>
  <r>
    <s v="EMEA"/>
    <s v="EU-WEST"/>
    <s v="Panasonic"/>
    <n v="1091"/>
    <s v="Tech"/>
    <s v="SMB"/>
    <s v="ContactMatcher"/>
    <s v="XK3WZG8IHY"/>
    <n v="18.335999999999999"/>
    <n v="2"/>
    <n v="0.7"/>
    <n v="-12.224"/>
    <x v="45"/>
    <n v="30.56"/>
    <n v="9.1679999999999993"/>
    <x v="0"/>
  </r>
  <r>
    <s v="APJ"/>
    <s v="ANZ"/>
    <s v="Daimler"/>
    <n v="1052"/>
    <s v="Transportation"/>
    <s v="SMB"/>
    <s v="Data Smasher"/>
    <s v="NMTTRI4GXH"/>
    <n v="475.94400000000002"/>
    <n v="7"/>
    <n v="0.2"/>
    <n v="95.188800000000001"/>
    <x v="30"/>
    <n v="380.7552"/>
    <n v="114.22655999999999"/>
    <x v="3"/>
  </r>
  <r>
    <s v="AMER"/>
    <s v="NAMER"/>
    <s v="Prudential Financial"/>
    <n v="1078"/>
    <s v="Finance"/>
    <s v="Enterprise"/>
    <s v="Data Smasher"/>
    <s v="KTY27SN0QT"/>
    <n v="159.97999999999999"/>
    <n v="2"/>
    <n v="0"/>
    <n v="47.994"/>
    <x v="13"/>
    <n v="111.985999999999"/>
    <n v="33.595799999999699"/>
    <x v="2"/>
  </r>
  <r>
    <s v="EMEA"/>
    <s v="UKIR"/>
    <s v="Kroger"/>
    <n v="1057"/>
    <s v="Retail"/>
    <s v="Strategic"/>
    <s v="Site Analytics"/>
    <s v="53A0LXH8ES"/>
    <n v="43.6"/>
    <n v="4"/>
    <n v="0"/>
    <n v="12.208"/>
    <x v="21"/>
    <n v="31.391999999999999"/>
    <n v="9.4176000000000002"/>
    <x v="2"/>
  </r>
  <r>
    <s v="EMEA"/>
    <s v="EU-EAST"/>
    <s v="Engie"/>
    <n v="1062"/>
    <s v="Energy"/>
    <s v="SMB"/>
    <s v="ContactMatcher"/>
    <s v="MR0RRD413J"/>
    <n v="8.2880000000000003"/>
    <n v="2"/>
    <n v="0.2"/>
    <n v="3.0044"/>
    <x v="24"/>
    <n v="5.2835999999999999"/>
    <n v="1.5850799999999998"/>
    <x v="2"/>
  </r>
  <r>
    <s v="APJ"/>
    <s v="ANZ"/>
    <s v="Anthem"/>
    <n v="1029"/>
    <s v="Healthcare"/>
    <s v="SMB"/>
    <s v="ContactMatcher"/>
    <s v="6SYCL64NDH"/>
    <n v="2.8079999999999998"/>
    <n v="3"/>
    <n v="0.8"/>
    <n v="-4.4927999999999999"/>
    <x v="11"/>
    <n v="7.3007999999999997"/>
    <n v="2.1902399999999997"/>
    <x v="2"/>
  </r>
  <r>
    <s v="EMEA"/>
    <s v="MEA"/>
    <s v="CVS Health"/>
    <n v="1026"/>
    <s v="Retail"/>
    <s v="Strategic"/>
    <s v="Data Smasher"/>
    <s v="LCLRT65YV7"/>
    <n v="99.98"/>
    <n v="2"/>
    <n v="0"/>
    <n v="42.991399999999999"/>
    <x v="12"/>
    <n v="56.988599999999998"/>
    <n v="17.096579999999999"/>
    <x v="2"/>
  </r>
  <r>
    <s v="AMER"/>
    <s v="LATAM"/>
    <s v="Samsung Electronics"/>
    <n v="1015"/>
    <s v="Tech"/>
    <s v="Strategic"/>
    <s v="ContactMatcher"/>
    <s v="KGT50WZU85"/>
    <n v="138.56"/>
    <n v="4"/>
    <n v="0"/>
    <n v="66.508799999999994"/>
    <x v="3"/>
    <n v="72.051199999999994"/>
    <n v="21.615359999999999"/>
    <x v="1"/>
  </r>
  <r>
    <s v="AMER"/>
    <s v="LATAM"/>
    <s v="Mondelez International"/>
    <n v="1067"/>
    <s v="Consumer Products"/>
    <s v="SMB"/>
    <s v="ChatBot Plugin"/>
    <s v="ZZBS1SYVGD"/>
    <n v="14.576000000000001"/>
    <n v="2"/>
    <n v="0.2"/>
    <n v="2.3685999999999998"/>
    <x v="11"/>
    <n v="12.2074"/>
    <n v="3.6622199999999996"/>
    <x v="0"/>
  </r>
  <r>
    <s v="EMEA"/>
    <s v="EU-WEST"/>
    <s v="Cigna"/>
    <n v="1038"/>
    <s v="Healthcare"/>
    <s v="SMB"/>
    <s v="SaaS Connector Pack"/>
    <s v="8HM2NOTSOW"/>
    <n v="19.312000000000001"/>
    <n v="2"/>
    <n v="0.2"/>
    <n v="3.1381999999999999"/>
    <x v="28"/>
    <n v="16.1738"/>
    <n v="4.8521399999999995"/>
    <x v="3"/>
  </r>
  <r>
    <s v="EMEA"/>
    <s v="EU-EAST"/>
    <s v="Huawei"/>
    <n v="1086"/>
    <s v="Tech"/>
    <s v="SMB"/>
    <s v="Support"/>
    <s v="XQ3VY7NGXZ"/>
    <n v="40.08"/>
    <n v="6"/>
    <n v="0"/>
    <n v="19.238399999999999"/>
    <x v="46"/>
    <n v="20.8416"/>
    <n v="6.2524799999999994"/>
    <x v="2"/>
  </r>
  <r>
    <s v="EMEA"/>
    <s v="EU-WEST"/>
    <s v="Siemens"/>
    <n v="1043"/>
    <s v="Manufacturing"/>
    <s v="Strategic"/>
    <s v="OneView"/>
    <s v="AG4YWCH2SO"/>
    <n v="101.96"/>
    <n v="2"/>
    <n v="0"/>
    <n v="27.529199999999999"/>
    <x v="9"/>
    <n v="74.430799999999905"/>
    <n v="22.32923999999997"/>
    <x v="2"/>
  </r>
  <r>
    <s v="EMEA"/>
    <s v="MEA"/>
    <s v="General Motors"/>
    <n v="1041"/>
    <s v="Manufacturing"/>
    <s v="Enterprise"/>
    <s v="ContactMatcher"/>
    <s v="3168ZDGVMY"/>
    <n v="4.3380000000000001"/>
    <n v="3"/>
    <n v="0.7"/>
    <n v="-3.0366"/>
    <x v="28"/>
    <n v="7.3746"/>
    <n v="2.21238"/>
    <x v="1"/>
  </r>
  <r>
    <s v="EMEA"/>
    <s v="EU"/>
    <s v="BMW"/>
    <n v="1039"/>
    <s v="Manufacturing"/>
    <s v="SMB"/>
    <s v="Marketing Suite"/>
    <s v="1B1283EIH7"/>
    <n v="405.86"/>
    <n v="7"/>
    <n v="0"/>
    <n v="32.468800000000002"/>
    <x v="5"/>
    <n v="373.39120000000003"/>
    <n v="112.01736000000001"/>
    <x v="2"/>
  </r>
  <r>
    <s v="APJ"/>
    <s v="ANZ"/>
    <s v="Comcast"/>
    <n v="1022"/>
    <s v="Communications"/>
    <s v="SMB"/>
    <s v="Data Smasher"/>
    <s v="VSU5AYBRWZ"/>
    <n v="2.3759999999999999"/>
    <n v="3"/>
    <n v="0.2"/>
    <n v="0.74250000000000005"/>
    <x v="40"/>
    <n v="1.63349999999999"/>
    <n v="0.49004999999999699"/>
    <x v="1"/>
  </r>
  <r>
    <s v="AMER"/>
    <s v="NAMER"/>
    <s v="Volkswagen"/>
    <n v="1046"/>
    <s v="Manufacturing"/>
    <s v="SMB"/>
    <s v="Big Ol Database"/>
    <s v="0U8KGRIN33"/>
    <n v="4476.8"/>
    <n v="4"/>
    <n v="0.2"/>
    <n v="503.64"/>
    <x v="1"/>
    <n v="3973.16"/>
    <n v="1191.9479999999999"/>
    <x v="0"/>
  </r>
  <r>
    <s v="EMEA"/>
    <s v="EU-EAST"/>
    <s v="FedEx"/>
    <n v="1036"/>
    <s v="Transportation"/>
    <s v="Enterprise"/>
    <s v="Support"/>
    <s v="H1H0XO9R58"/>
    <n v="319.76"/>
    <n v="14"/>
    <n v="0"/>
    <n v="147.08959999999999"/>
    <x v="17"/>
    <n v="172.6704"/>
    <n v="51.801119999999997"/>
    <x v="3"/>
  </r>
  <r>
    <s v="AMER"/>
    <s v="NAMER"/>
    <s v="Itochu"/>
    <n v="1032"/>
    <s v="Finance"/>
    <s v="Enterprise"/>
    <s v="SaaS Connector Pack"/>
    <s v="A6GCVQF75X"/>
    <n v="31.96"/>
    <n v="2"/>
    <n v="0"/>
    <n v="1.5980000000000001"/>
    <x v="5"/>
    <n v="30.361999999999998"/>
    <n v="9.1085999999999991"/>
    <x v="0"/>
  </r>
  <r>
    <s v="AMER"/>
    <s v="NAMER"/>
    <s v="BNP Paribas"/>
    <n v="1065"/>
    <s v="Finance"/>
    <s v="SMB"/>
    <s v="Site Analytics"/>
    <s v="ZE0QWBSBD7"/>
    <n v="71.975999999999999"/>
    <n v="3"/>
    <n v="0.2"/>
    <n v="8.9969999999999999"/>
    <x v="27"/>
    <n v="62.978999999999999"/>
    <n v="18.893699999999999"/>
    <x v="3"/>
  </r>
  <r>
    <s v="EMEA"/>
    <s v="MEA"/>
    <s v="Wells Fargo"/>
    <n v="1099"/>
    <s v="Finance"/>
    <s v="Strategic"/>
    <s v="ContactMatcher"/>
    <s v="3BZ81S3W0B"/>
    <n v="31.085999999999999"/>
    <n v="3"/>
    <n v="0.7"/>
    <n v="-20.724"/>
    <x v="17"/>
    <n v="51.81"/>
    <n v="15.542999999999999"/>
    <x v="2"/>
  </r>
  <r>
    <s v="EMEA"/>
    <s v="UKIR"/>
    <s v="Siemens"/>
    <n v="1043"/>
    <s v="Manufacturing"/>
    <s v="SMB"/>
    <s v="Site Analytics"/>
    <s v="FUCON3WPB7"/>
    <n v="13.98"/>
    <n v="2"/>
    <n v="0"/>
    <n v="3.9144000000000001"/>
    <x v="0"/>
    <n v="10.0656"/>
    <n v="3.0196799999999997"/>
    <x v="2"/>
  </r>
  <r>
    <s v="AMER"/>
    <s v="NAMER"/>
    <s v="Sysco"/>
    <n v="1084"/>
    <s v="Consumer Products"/>
    <s v="SMB"/>
    <s v="Site Analytics"/>
    <s v="00QB9W3D8T"/>
    <n v="707.88"/>
    <n v="3"/>
    <n v="0.2"/>
    <n v="44.2425"/>
    <x v="43"/>
    <n v="663.63750000000005"/>
    <n v="199.09125"/>
    <x v="0"/>
  </r>
  <r>
    <s v="EMEA"/>
    <s v="EU-WEST"/>
    <s v="Anthem"/>
    <n v="1029"/>
    <s v="Healthcare"/>
    <s v="Enterprise"/>
    <s v="Support"/>
    <s v="0PHPOA5GUA"/>
    <n v="3.488"/>
    <n v="2"/>
    <n v="0.2"/>
    <n v="-0.6976"/>
    <x v="37"/>
    <n v="4.1856"/>
    <n v="1.2556799999999999"/>
    <x v="2"/>
  </r>
  <r>
    <s v="APJ"/>
    <s v="JAPN"/>
    <s v="Lowes"/>
    <n v="1060"/>
    <s v="Retail"/>
    <s v="Strategic"/>
    <s v="ContactMatcher"/>
    <s v="PBBE3QQVXH"/>
    <n v="29.372"/>
    <n v="7"/>
    <n v="0.8"/>
    <n v="-46.995199999999997"/>
    <x v="6"/>
    <n v="76.367199999999997"/>
    <n v="22.910159999999998"/>
    <x v="2"/>
  </r>
  <r>
    <s v="AMER"/>
    <s v="LATAM"/>
    <s v="American Express"/>
    <n v="1005"/>
    <s v="Finance"/>
    <s v="SMB"/>
    <s v="Support"/>
    <s v="VF7P5EBZZF"/>
    <n v="47.991999999999997"/>
    <n v="7"/>
    <n v="0.2"/>
    <n v="3.5994000000000002"/>
    <x v="7"/>
    <n v="44.392599999999902"/>
    <n v="13.317779999999971"/>
    <x v="1"/>
  </r>
  <r>
    <s v="AMER"/>
    <s v="NAMER"/>
    <s v="Intel"/>
    <n v="1051"/>
    <s v="Tech"/>
    <s v="SMB"/>
    <s v="Support"/>
    <s v="N1NVWWWUVV"/>
    <n v="39.96"/>
    <n v="2"/>
    <n v="0"/>
    <n v="19.180800000000001"/>
    <x v="8"/>
    <n v="20.779199999999999"/>
    <n v="6.2337599999999993"/>
    <x v="1"/>
  </r>
  <r>
    <s v="AMER"/>
    <s v="LATAM"/>
    <s v="Nestle"/>
    <n v="1089"/>
    <s v="Consumer Products"/>
    <s v="SMB"/>
    <s v="Marketing Suite"/>
    <s v="1GXCQZVUHQ"/>
    <n v="120.98"/>
    <n v="1"/>
    <n v="0"/>
    <n v="12.098000000000001"/>
    <x v="32"/>
    <n v="108.88200000000001"/>
    <n v="32.6646"/>
    <x v="2"/>
  </r>
  <r>
    <s v="EMEA"/>
    <s v="UKIR"/>
    <s v="Allianz"/>
    <n v="1080"/>
    <s v="Finance"/>
    <s v="Strategic"/>
    <s v="ContactMatcher"/>
    <s v="5Z8O944G47"/>
    <n v="28.751999999999999"/>
    <n v="3"/>
    <n v="0.2"/>
    <n v="10.0632"/>
    <x v="32"/>
    <n v="18.688800000000001"/>
    <n v="5.6066399999999996"/>
    <x v="1"/>
  </r>
  <r>
    <s v="AMER"/>
    <s v="NAMER"/>
    <s v="Humana"/>
    <n v="1049"/>
    <s v="Healthcare"/>
    <s v="Strategic"/>
    <s v="ChatBot Plugin"/>
    <s v="2M86D00RRY"/>
    <n v="23.04"/>
    <n v="8"/>
    <n v="0"/>
    <n v="6.9119999999999999"/>
    <x v="5"/>
    <n v="16.128"/>
    <n v="4.8384"/>
    <x v="5"/>
  </r>
  <r>
    <s v="EMEA"/>
    <s v="MEA"/>
    <s v="Anthem"/>
    <n v="1029"/>
    <s v="Healthcare"/>
    <s v="SMB"/>
    <s v="ChatBot Plugin"/>
    <s v="70II6QYV62"/>
    <n v="15.48"/>
    <n v="3"/>
    <n v="0"/>
    <n v="4.4892000000000003"/>
    <x v="25"/>
    <n v="10.9908"/>
    <n v="3.2972399999999999"/>
    <x v="2"/>
  </r>
  <r>
    <s v="APJ"/>
    <s v="ANZ"/>
    <s v="Valero Energy"/>
    <n v="1093"/>
    <s v="Energy"/>
    <s v="SMB"/>
    <s v="Data Smasher"/>
    <s v="HVY5P418Z1"/>
    <n v="39.816000000000003"/>
    <n v="3"/>
    <n v="0.2"/>
    <n v="7.4654999999999996"/>
    <x v="43"/>
    <n v="32.350499999999997"/>
    <n v="9.7051499999999979"/>
    <x v="1"/>
  </r>
  <r>
    <s v="AMER"/>
    <s v="NAMER"/>
    <s v="Marathon Petroleum"/>
    <n v="1061"/>
    <s v="Energy"/>
    <s v="Strategic"/>
    <s v="Marketing Suite - Gold"/>
    <s v="XOM65SRJRZ"/>
    <n v="16.059999999999999"/>
    <n v="1"/>
    <n v="0"/>
    <n v="4.1756000000000002"/>
    <x v="43"/>
    <n v="11.884399999999999"/>
    <n v="3.5653199999999998"/>
    <x v="1"/>
  </r>
  <r>
    <s v="EMEA"/>
    <s v="EU-WEST"/>
    <s v="McKesson"/>
    <n v="1063"/>
    <s v="Consumer Products"/>
    <s v="Enterprise"/>
    <s v="SaaS Connector Pack - Gold"/>
    <s v="CAY8H4721Q"/>
    <n v="7.28"/>
    <n v="1"/>
    <n v="0"/>
    <n v="3.4944000000000002"/>
    <x v="22"/>
    <n v="3.7856000000000001"/>
    <n v="1.13568"/>
    <x v="5"/>
  </r>
  <r>
    <s v="AMER"/>
    <s v="NAMER"/>
    <s v="FedEx"/>
    <n v="1036"/>
    <s v="Transportation"/>
    <s v="SMB"/>
    <s v="Support"/>
    <s v="Y1J474LG44"/>
    <n v="19.440000000000001"/>
    <n v="3"/>
    <n v="0"/>
    <n v="9.3312000000000008"/>
    <x v="29"/>
    <n v="10.1088"/>
    <n v="3.0326400000000002"/>
    <x v="3"/>
  </r>
  <r>
    <s v="AMER"/>
    <s v="NAMER"/>
    <s v="Siemens"/>
    <n v="1043"/>
    <s v="Manufacturing"/>
    <s v="Strategic"/>
    <s v="SaaS Connector Pack"/>
    <s v="CQGYB60UC6"/>
    <n v="39.880000000000003"/>
    <n v="2"/>
    <n v="0"/>
    <n v="11.166399999999999"/>
    <x v="20"/>
    <n v="28.7136"/>
    <n v="8.6140799999999995"/>
    <x v="2"/>
  </r>
  <r>
    <s v="EMEA"/>
    <s v="EU-WEST"/>
    <s v="Comcast"/>
    <n v="1022"/>
    <s v="Communications"/>
    <s v="Strategic"/>
    <s v="FinanceHub"/>
    <s v="WUV0UVQVVG"/>
    <n v="20.664000000000001"/>
    <n v="7"/>
    <n v="0.2"/>
    <n v="6.9741"/>
    <x v="13"/>
    <n v="13.6899"/>
    <n v="4.1069699999999996"/>
    <x v="1"/>
  </r>
  <r>
    <s v="AMER"/>
    <s v="NAMER"/>
    <s v="Huawei"/>
    <n v="1086"/>
    <s v="Tech"/>
    <s v="Strategic"/>
    <s v="Support"/>
    <s v="B0RUGR0BOO"/>
    <n v="32.4"/>
    <n v="5"/>
    <n v="0"/>
    <n v="15.552"/>
    <x v="0"/>
    <n v="16.847999999999999"/>
    <n v="5.0543999999999993"/>
    <x v="2"/>
  </r>
  <r>
    <s v="APJ"/>
    <s v="JAPN"/>
    <s v="UnitedHealth Group"/>
    <n v="1092"/>
    <s v="Healthcare"/>
    <s v="Strategic"/>
    <s v="OneView"/>
    <s v="VFK5ID78PY"/>
    <n v="13.762"/>
    <n v="1"/>
    <n v="0.8"/>
    <n v="-24.771599999999999"/>
    <x v="23"/>
    <n v="38.5336"/>
    <n v="11.560079999999999"/>
    <x v="0"/>
  </r>
  <r>
    <s v="EMEA"/>
    <s v="EU-WEST"/>
    <s v="Exxon Mobil"/>
    <n v="1034"/>
    <s v="Energy"/>
    <s v="Enterprise"/>
    <s v="SaaS Connector Pack - Gold"/>
    <s v="3E0FRCA367"/>
    <n v="15.28"/>
    <n v="2"/>
    <n v="0"/>
    <n v="7.4871999999999996"/>
    <x v="23"/>
    <n v="7.7927999999999997"/>
    <n v="2.3378399999999999"/>
    <x v="2"/>
  </r>
  <r>
    <s v="EMEA"/>
    <s v="EU-WEST"/>
    <s v="Enel"/>
    <n v="1013"/>
    <s v="Energy"/>
    <s v="SMB"/>
    <s v="Marketing Suite - Gold"/>
    <s v="7OK6QAZT0Z"/>
    <n v="44.688000000000002"/>
    <n v="7"/>
    <n v="0.2"/>
    <n v="3.3515999999999999"/>
    <x v="37"/>
    <n v="41.336399999999998"/>
    <n v="12.400919999999999"/>
    <x v="0"/>
  </r>
  <r>
    <s v="EMEA"/>
    <s v="EU-EAST"/>
    <s v="State Farm Insurance Cos."/>
    <n v="1082"/>
    <s v="Finance"/>
    <s v="SMB"/>
    <s v="FinanceHub"/>
    <s v="4DYXA75JL5"/>
    <n v="11.07"/>
    <n v="3"/>
    <n v="0"/>
    <n v="5.2028999999999996"/>
    <x v="13"/>
    <n v="5.8670999999999998"/>
    <n v="1.76013"/>
    <x v="8"/>
  </r>
  <r>
    <s v="APJ"/>
    <s v="JAPN"/>
    <s v="AT&amp;T"/>
    <n v="1010"/>
    <s v="Communications"/>
    <s v="Enterprise"/>
    <s v="ContactMatcher"/>
    <s v="YZQ8IKL7WT"/>
    <n v="7.5359999999999996"/>
    <n v="6"/>
    <n v="0.8"/>
    <n v="-13.188000000000001"/>
    <x v="23"/>
    <n v="20.724"/>
    <n v="6.2172000000000001"/>
    <x v="1"/>
  </r>
  <r>
    <s v="AMER"/>
    <s v="NAMER"/>
    <s v="Amazon"/>
    <n v="1004"/>
    <s v="Tech"/>
    <s v="Strategic"/>
    <s v="OneView"/>
    <s v="WILP58KWIO"/>
    <n v="381.36"/>
    <n v="7"/>
    <n v="0"/>
    <n v="106.7808"/>
    <x v="42"/>
    <n v="274.57920000000001"/>
    <n v="82.373760000000004"/>
    <x v="2"/>
  </r>
  <r>
    <s v="AMER"/>
    <s v="NAMER"/>
    <s v="Boeing"/>
    <n v="1014"/>
    <s v="Manufacturing"/>
    <s v="Enterprise"/>
    <s v="ChatBot Plugin"/>
    <s v="OHUAI094SZ"/>
    <n v="6.72"/>
    <n v="4"/>
    <n v="0"/>
    <n v="3.36"/>
    <x v="7"/>
    <n v="3.36"/>
    <n v="1.008"/>
    <x v="2"/>
  </r>
  <r>
    <s v="AMER"/>
    <s v="NAMER"/>
    <s v="Intel"/>
    <n v="1051"/>
    <s v="Tech"/>
    <s v="SMB"/>
    <s v="ContactMatcher"/>
    <s v="WD7II69O2R"/>
    <n v="15.192"/>
    <n v="3"/>
    <n v="0.2"/>
    <n v="5.5071000000000003"/>
    <x v="10"/>
    <n v="9.6848999999999901"/>
    <n v="2.9054699999999971"/>
    <x v="1"/>
  </r>
  <r>
    <s v="AMER"/>
    <s v="LATAM"/>
    <s v="Tyson Foods"/>
    <n v="1088"/>
    <s v="Consumer Products"/>
    <s v="SMB"/>
    <s v="ContactMatcher"/>
    <s v="32A9029Q53"/>
    <n v="946.76400000000001"/>
    <n v="6"/>
    <n v="0.7"/>
    <n v="-694.29359999999997"/>
    <x v="20"/>
    <n v="1641.0576000000001"/>
    <n v="492.31727999999998"/>
    <x v="1"/>
  </r>
  <r>
    <s v="AMER"/>
    <s v="NAMER"/>
    <s v="Alphabet"/>
    <n v="1053"/>
    <s v="Tech"/>
    <s v="SMB"/>
    <s v="SaaS Connector Pack"/>
    <s v="7EK7D8EX4W"/>
    <n v="94.68"/>
    <n v="9"/>
    <n v="0"/>
    <n v="31.244399999999999"/>
    <x v="21"/>
    <n v="63.435600000000001"/>
    <n v="19.03068"/>
    <x v="5"/>
  </r>
  <r>
    <s v="AMER"/>
    <s v="LATAM"/>
    <s v="Mondelez International"/>
    <n v="1067"/>
    <s v="Consumer Products"/>
    <s v="SMB"/>
    <s v="SaaS Connector Pack"/>
    <s v="QD1XZ84E3Y"/>
    <n v="147.56800000000001"/>
    <n v="2"/>
    <n v="0.2"/>
    <n v="-3.6892"/>
    <x v="31"/>
    <n v="151.25720000000001"/>
    <n v="45.377160000000003"/>
    <x v="0"/>
  </r>
  <r>
    <s v="EMEA"/>
    <s v="EU-WEST"/>
    <s v="Allianz"/>
    <n v="1080"/>
    <s v="Finance"/>
    <s v="Strategic"/>
    <s v="Support"/>
    <s v="B05IYCJB1T"/>
    <n v="56.783999999999999"/>
    <n v="7"/>
    <n v="0.2"/>
    <n v="20.584199999999999"/>
    <x v="13"/>
    <n v="36.199799999999897"/>
    <n v="10.859939999999968"/>
    <x v="1"/>
  </r>
  <r>
    <s v="AMER"/>
    <s v="NAMER"/>
    <s v="Walmart"/>
    <n v="1096"/>
    <s v="Retail"/>
    <s v="Enterprise"/>
    <s v="ContactMatcher"/>
    <s v="CZ6XF59VXU"/>
    <n v="14.304"/>
    <n v="6"/>
    <n v="0.2"/>
    <n v="4.6487999999999996"/>
    <x v="39"/>
    <n v="9.6552000000000007"/>
    <n v="2.89656"/>
    <x v="1"/>
  </r>
  <r>
    <s v="AMER"/>
    <s v="NAMER"/>
    <s v="Intel"/>
    <n v="1051"/>
    <s v="Tech"/>
    <s v="Enterprise"/>
    <s v="ChatBot Plugin"/>
    <s v="VSFFKIHCCC"/>
    <n v="9.84"/>
    <n v="3"/>
    <n v="0"/>
    <n v="2.8536000000000001"/>
    <x v="24"/>
    <n v="6.9863999999999997"/>
    <n v="2.09592"/>
    <x v="1"/>
  </r>
  <r>
    <s v="EMEA"/>
    <s v="UKIR"/>
    <s v="Ford Motor"/>
    <n v="1009"/>
    <s v="Manufacturing"/>
    <s v="SMB"/>
    <s v="ContactMatcher"/>
    <s v="XOZZQAFS0A"/>
    <n v="3.64"/>
    <n v="1"/>
    <n v="0.2"/>
    <n v="1.365"/>
    <x v="0"/>
    <n v="2.2749999999999999"/>
    <n v="0.6825"/>
    <x v="1"/>
  </r>
  <r>
    <s v="EMEA"/>
    <s v="EU-WEST"/>
    <s v="Allstate"/>
    <n v="1003"/>
    <s v="Finance"/>
    <s v="Strategic"/>
    <s v="ContactMatcher"/>
    <s v="3DLTYF77CL"/>
    <n v="115.84"/>
    <n v="8"/>
    <n v="0"/>
    <n v="54.444800000000001"/>
    <x v="5"/>
    <n v="61.395200000000003"/>
    <n v="18.418559999999999"/>
    <x v="0"/>
  </r>
  <r>
    <s v="AMER"/>
    <s v="NAMER"/>
    <s v="Banco Santander"/>
    <n v="1101"/>
    <s v="Finance"/>
    <s v="Strategic"/>
    <s v="ContactMatcher"/>
    <s v="CLF3CK9LT8"/>
    <n v="107.648"/>
    <n v="2"/>
    <n v="0.2"/>
    <n v="33.64"/>
    <x v="42"/>
    <n v="74.007999999999996"/>
    <n v="22.202399999999997"/>
    <x v="1"/>
  </r>
  <r>
    <s v="EMEA"/>
    <s v="MEA"/>
    <s v="Prudential Financial"/>
    <n v="1078"/>
    <s v="Finance"/>
    <s v="SMB"/>
    <s v="Data Smasher"/>
    <s v="LP5LQBCORE"/>
    <n v="199.95"/>
    <n v="5"/>
    <n v="0"/>
    <n v="63.984000000000002"/>
    <x v="15"/>
    <n v="135.96599999999901"/>
    <n v="40.789799999999701"/>
    <x v="2"/>
  </r>
  <r>
    <s v="EMEA"/>
    <s v="EU-WEST"/>
    <s v="General Electric"/>
    <n v="1040"/>
    <s v="Finance"/>
    <s v="SMB"/>
    <s v="FinanceHub"/>
    <s v="A32RX80TZ2"/>
    <n v="60.89"/>
    <n v="1"/>
    <n v="0"/>
    <n v="15.2225"/>
    <x v="45"/>
    <n v="45.667499999999997"/>
    <n v="13.700249999999999"/>
    <x v="0"/>
  </r>
  <r>
    <s v="EMEA"/>
    <s v="EU-WEST"/>
    <s v="Sysco"/>
    <n v="1084"/>
    <s v="Consumer Products"/>
    <s v="SMB"/>
    <s v="Support"/>
    <s v="BTLHXO18C1"/>
    <n v="25.5"/>
    <n v="3"/>
    <n v="0"/>
    <n v="6.63"/>
    <x v="23"/>
    <n v="18.87"/>
    <n v="5.6610000000000005"/>
    <x v="0"/>
  </r>
  <r>
    <s v="AMER"/>
    <s v="NAMER"/>
    <s v="Philip Morris International"/>
    <n v="1075"/>
    <s v="Consumer Products"/>
    <s v="Enterprise"/>
    <s v="FinanceHub"/>
    <s v="5YF4YGXZEL"/>
    <n v="215.976"/>
    <n v="3"/>
    <n v="0.2"/>
    <n v="-2.6997"/>
    <x v="15"/>
    <n v="218.67570000000001"/>
    <n v="65.602710000000002"/>
    <x v="1"/>
  </r>
  <r>
    <s v="AMER"/>
    <s v="LATAM"/>
    <s v="Enel"/>
    <n v="1013"/>
    <s v="Energy"/>
    <s v="SMB"/>
    <s v="FinanceHub"/>
    <s v="LJQXQLXR1Y"/>
    <n v="389.97"/>
    <n v="3"/>
    <n v="0"/>
    <n v="35.097299999999997"/>
    <x v="2"/>
    <n v="354.87270000000001"/>
    <n v="106.46181"/>
    <x v="0"/>
  </r>
  <r>
    <s v="EMEA"/>
    <s v="MEA"/>
    <s v="Petrobras"/>
    <n v="1018"/>
    <s v="Energy"/>
    <s v="Strategic"/>
    <s v="ContactMatcher"/>
    <s v="M9Y9FJLVOF"/>
    <n v="11.673"/>
    <n v="3"/>
    <n v="0.7"/>
    <n v="-7.782"/>
    <x v="23"/>
    <n v="19.454999999999998"/>
    <n v="5.8364999999999991"/>
    <x v="6"/>
  </r>
  <r>
    <s v="EMEA"/>
    <s v="EU-EAST"/>
    <s v="Itochu"/>
    <n v="1032"/>
    <s v="Finance"/>
    <s v="Enterprise"/>
    <s v="SaaS Connector Pack"/>
    <s v="4Z8KR1ZPLK"/>
    <n v="14.56"/>
    <n v="2"/>
    <n v="0"/>
    <n v="5.5327999999999999"/>
    <x v="45"/>
    <n v="9.0272000000000006"/>
    <n v="2.7081599999999999"/>
    <x v="0"/>
  </r>
  <r>
    <s v="EMEA"/>
    <s v="UKIR"/>
    <s v="Boeing"/>
    <n v="1014"/>
    <s v="Manufacturing"/>
    <s v="SMB"/>
    <s v="FinanceHub"/>
    <s v="2UA15CV3MS"/>
    <n v="102.58199999999999"/>
    <n v="1"/>
    <n v="0.1"/>
    <n v="6.8388"/>
    <x v="11"/>
    <n v="95.743199999999902"/>
    <n v="28.722959999999969"/>
    <x v="2"/>
  </r>
  <r>
    <s v="EMEA"/>
    <s v="UKIR"/>
    <s v="Toyota Motor"/>
    <n v="1087"/>
    <s v="Manufacturing"/>
    <s v="SMB"/>
    <s v="ContactMatcher"/>
    <s v="HFAY5490XX"/>
    <n v="32.088000000000001"/>
    <n v="7"/>
    <n v="0.2"/>
    <n v="11.2308"/>
    <x v="43"/>
    <n v="20.857199999999999"/>
    <n v="6.2571599999999998"/>
    <x v="6"/>
  </r>
  <r>
    <s v="EMEA"/>
    <s v="UKIR"/>
    <s v="BNP Paribas"/>
    <n v="1065"/>
    <s v="Finance"/>
    <s v="Strategic"/>
    <s v="SaaS Connector Pack"/>
    <s v="M2CZXVXAMR"/>
    <n v="10.02"/>
    <n v="3"/>
    <n v="0"/>
    <n v="4.4088000000000003"/>
    <x v="35"/>
    <n v="5.6111999999999904"/>
    <n v="1.6833599999999971"/>
    <x v="3"/>
  </r>
  <r>
    <s v="EMEA"/>
    <s v="UKIR"/>
    <s v="Ford Motor"/>
    <n v="1009"/>
    <s v="Manufacturing"/>
    <s v="SMB"/>
    <s v="ContactMatcher"/>
    <s v="CA8MFFY5RA"/>
    <n v="1577.94"/>
    <n v="3"/>
    <n v="0"/>
    <n v="757.41120000000001"/>
    <x v="15"/>
    <n v="820.52880000000005"/>
    <n v="246.15863999999999"/>
    <x v="1"/>
  </r>
  <r>
    <s v="APJ"/>
    <s v="ANZ"/>
    <s v="Fannie Mae"/>
    <n v="1035"/>
    <s v="Finance"/>
    <s v="Strategic"/>
    <s v="ChatBot Plugin"/>
    <s v="K0TLS7B869"/>
    <n v="255.85"/>
    <n v="7"/>
    <n v="0"/>
    <n v="112.574"/>
    <x v="18"/>
    <n v="143.27600000000001"/>
    <n v="42.982800000000005"/>
    <x v="3"/>
  </r>
  <r>
    <s v="EMEA"/>
    <s v="EU-WEST"/>
    <s v="BMW"/>
    <n v="1039"/>
    <s v="Manufacturing"/>
    <s v="Strategic"/>
    <s v="Marketing Suite - Gold"/>
    <s v="9C8DBUJGS8"/>
    <n v="184.70400000000001"/>
    <n v="6"/>
    <n v="0.2"/>
    <n v="13.8528"/>
    <x v="35"/>
    <n v="170.85120000000001"/>
    <n v="51.255360000000003"/>
    <x v="2"/>
  </r>
  <r>
    <s v="EMEA"/>
    <s v="EU-WEST"/>
    <s v="Comcast"/>
    <n v="1022"/>
    <s v="Communications"/>
    <s v="SMB"/>
    <s v="FinanceHub"/>
    <s v="5S4M14PGS2"/>
    <n v="15.936"/>
    <n v="4"/>
    <n v="0.2"/>
    <n v="5.1791999999999998"/>
    <x v="22"/>
    <n v="10.7568"/>
    <n v="3.2270400000000001"/>
    <x v="1"/>
  </r>
  <r>
    <s v="AMER"/>
    <s v="NAMER"/>
    <s v="Marathon Petroleum"/>
    <n v="1061"/>
    <s v="Energy"/>
    <s v="Enterprise"/>
    <s v="Marketing Suite"/>
    <s v="9OFUJ7PI8I"/>
    <n v="163.88"/>
    <n v="2"/>
    <n v="0"/>
    <n v="40.97"/>
    <x v="21"/>
    <n v="122.91"/>
    <n v="36.872999999999998"/>
    <x v="1"/>
  </r>
  <r>
    <s v="EMEA"/>
    <s v="EU-WEST"/>
    <s v="Tyson Foods"/>
    <n v="1088"/>
    <s v="Consumer Products"/>
    <s v="SMB"/>
    <s v="OneView"/>
    <s v="3NO163F6EW"/>
    <n v="67.900000000000006"/>
    <n v="5"/>
    <n v="0"/>
    <n v="20.37"/>
    <x v="15"/>
    <n v="47.53"/>
    <n v="14.259"/>
    <x v="1"/>
  </r>
  <r>
    <s v="EMEA"/>
    <s v="EU-WEST"/>
    <s v="Aetna"/>
    <n v="1002"/>
    <s v="Healthcare"/>
    <s v="SMB"/>
    <s v="Support"/>
    <s v="I6LHFUEJEY"/>
    <n v="72.224000000000004"/>
    <n v="4"/>
    <n v="0.2"/>
    <n v="25.278400000000001"/>
    <x v="5"/>
    <n v="46.945599999999999"/>
    <n v="14.083679999999999"/>
    <x v="1"/>
  </r>
  <r>
    <s v="EMEA"/>
    <s v="EU-EAST"/>
    <s v="Allianz"/>
    <n v="1080"/>
    <s v="Finance"/>
    <s v="SMB"/>
    <s v="FinanceHub"/>
    <s v="TWT7M3PAI0"/>
    <n v="11.696"/>
    <n v="2"/>
    <n v="0.2"/>
    <n v="3.9474"/>
    <x v="15"/>
    <n v="7.7485999999999997"/>
    <n v="2.3245799999999996"/>
    <x v="1"/>
  </r>
  <r>
    <s v="EMEA"/>
    <s v="EU"/>
    <s v="Amazon"/>
    <n v="1004"/>
    <s v="Tech"/>
    <s v="Strategic"/>
    <s v="FinanceHub"/>
    <s v="9PM60RI57T"/>
    <n v="392.94"/>
    <n v="3"/>
    <n v="0"/>
    <n v="43.223399999999998"/>
    <x v="7"/>
    <n v="349.716599999999"/>
    <n v="104.9149799999997"/>
    <x v="2"/>
  </r>
  <r>
    <s v="EMEA"/>
    <s v="NOR"/>
    <s v="Mondelez International"/>
    <n v="1067"/>
    <s v="Consumer Products"/>
    <s v="SMB"/>
    <s v="SaaS Connector Pack"/>
    <s v="H9LBFVH1CH"/>
    <n v="18.175999999999998"/>
    <n v="1"/>
    <n v="0.2"/>
    <n v="4.7712000000000003"/>
    <x v="6"/>
    <n v="13.4047999999999"/>
    <n v="4.0214399999999699"/>
    <x v="0"/>
  </r>
  <r>
    <s v="APJ"/>
    <s v="JAPN"/>
    <s v="Kroger"/>
    <n v="1057"/>
    <s v="Retail"/>
    <s v="Enterprise"/>
    <s v="ContactMatcher"/>
    <s v="535JRJJC5F"/>
    <n v="6.8879999999999999"/>
    <n v="3"/>
    <n v="0.8"/>
    <n v="-11.020799999999999"/>
    <x v="27"/>
    <n v="17.908799999999999"/>
    <n v="5.3726399999999996"/>
    <x v="2"/>
  </r>
  <r>
    <s v="EMEA"/>
    <s v="EU-WEST"/>
    <s v="Cisco Systems"/>
    <n v="1019"/>
    <s v="Tech"/>
    <s v="SMB"/>
    <s v="FinanceHub"/>
    <s v="B5A4B9R23C"/>
    <n v="1079.316"/>
    <n v="6"/>
    <n v="0.3"/>
    <n v="-15.418799999999999"/>
    <x v="22"/>
    <n v="1094.7348"/>
    <n v="328.42043999999999"/>
    <x v="1"/>
  </r>
  <r>
    <s v="AMER"/>
    <s v="NAMER"/>
    <s v="Itochu"/>
    <n v="1032"/>
    <s v="Finance"/>
    <s v="Enterprise"/>
    <s v="Support"/>
    <s v="GUJAXXIC59"/>
    <n v="48.91"/>
    <n v="1"/>
    <n v="0"/>
    <n v="22.9877"/>
    <x v="41"/>
    <n v="25.9222999999999"/>
    <n v="7.7766899999999701"/>
    <x v="0"/>
  </r>
  <r>
    <s v="APJ"/>
    <s v="APAC"/>
    <s v="J.P. Morgan Chase &amp; Co."/>
    <n v="1054"/>
    <s v="Finance"/>
    <s v="SMB"/>
    <s v="ChatBot Plugin"/>
    <s v="BQWDEX6LWD"/>
    <n v="9.84"/>
    <n v="3"/>
    <n v="0"/>
    <n v="2.8536000000000001"/>
    <x v="30"/>
    <n v="6.9863999999999997"/>
    <n v="2.09592"/>
    <x v="5"/>
  </r>
  <r>
    <s v="APJ"/>
    <s v="JAPN"/>
    <s v="Caterpillar"/>
    <n v="1016"/>
    <s v="Manufacturing"/>
    <s v="Strategic"/>
    <s v="ContactMatcher"/>
    <s v="VVM14JMRJK"/>
    <n v="0.55600000000000005"/>
    <n v="1"/>
    <n v="0.8"/>
    <n v="-0.94520000000000004"/>
    <x v="42"/>
    <n v="1.5012000000000001"/>
    <n v="0.45035999999999998"/>
    <x v="1"/>
  </r>
  <r>
    <s v="APJ"/>
    <s v="APAC"/>
    <s v="Cisco Systems"/>
    <n v="1019"/>
    <s v="Tech"/>
    <s v="SMB"/>
    <s v="ContactMatcher"/>
    <s v="CCE38P6F8R"/>
    <n v="43.8"/>
    <n v="6"/>
    <n v="0"/>
    <n v="20.585999999999999"/>
    <x v="23"/>
    <n v="23.213999999999999"/>
    <n v="6.9641999999999991"/>
    <x v="1"/>
  </r>
  <r>
    <s v="AMER"/>
    <s v="LATAM"/>
    <s v="Carrefour"/>
    <n v="1048"/>
    <s v="Retail"/>
    <s v="Strategic"/>
    <s v="Support"/>
    <s v="72FYX898FU"/>
    <n v="13.872"/>
    <n v="3"/>
    <n v="0.2"/>
    <n v="5.0286"/>
    <x v="24"/>
    <n v="8.8433999999999902"/>
    <n v="2.653019999999997"/>
    <x v="0"/>
  </r>
  <r>
    <s v="APJ"/>
    <s v="JAPN"/>
    <s v="Comcast"/>
    <n v="1022"/>
    <s v="Communications"/>
    <s v="Strategic"/>
    <s v="Data Smasher"/>
    <s v="38S5Y7MG5K"/>
    <n v="41.423999999999999"/>
    <n v="2"/>
    <n v="0.2"/>
    <n v="8.2848000000000006"/>
    <x v="19"/>
    <n v="33.139200000000002"/>
    <n v="9.9417600000000004"/>
    <x v="1"/>
  </r>
  <r>
    <s v="APJ"/>
    <s v="ANZ"/>
    <s v="Intel"/>
    <n v="1051"/>
    <s v="Tech"/>
    <s v="Enterprise"/>
    <s v="ChatBot Plugin"/>
    <s v="SGM343VZGB"/>
    <n v="8.4"/>
    <n v="5"/>
    <n v="0"/>
    <n v="2.1840000000000002"/>
    <x v="11"/>
    <n v="6.2160000000000002"/>
    <n v="1.8648"/>
    <x v="1"/>
  </r>
  <r>
    <s v="AMER"/>
    <s v="NAMER"/>
    <s v="Procter &amp; Gamble"/>
    <n v="1077"/>
    <s v="Consumer Products"/>
    <s v="SMB"/>
    <s v="ChatBot Plugin"/>
    <s v="K83WF0C73L"/>
    <n v="6.56"/>
    <n v="2"/>
    <n v="0"/>
    <n v="1.9024000000000001"/>
    <x v="34"/>
    <n v="4.6575999999999897"/>
    <n v="1.397279999999997"/>
    <x v="1"/>
  </r>
  <r>
    <s v="EMEA"/>
    <s v="UKIR"/>
    <s v="Banco Santander"/>
    <n v="1101"/>
    <s v="Finance"/>
    <s v="Strategic"/>
    <s v="ContactMatcher"/>
    <s v="ZIKNRB9ZQC"/>
    <n v="146.68799999999999"/>
    <n v="8"/>
    <n v="0.2"/>
    <n v="45.84"/>
    <x v="28"/>
    <n v="100.847999999999"/>
    <n v="30.254399999999698"/>
    <x v="1"/>
  </r>
  <r>
    <s v="APJ"/>
    <s v="JAPN"/>
    <s v="Itochu"/>
    <n v="1032"/>
    <s v="Finance"/>
    <s v="SMB"/>
    <s v="FinanceHub"/>
    <s v="L4G1AXT7P0"/>
    <n v="4.9279999999999999"/>
    <n v="2"/>
    <n v="0.2"/>
    <n v="1.7248000000000001"/>
    <x v="42"/>
    <n v="3.2031999999999998"/>
    <n v="0.96095999999999993"/>
    <x v="0"/>
  </r>
  <r>
    <s v="AMER"/>
    <s v="LATAM"/>
    <s v="China National Petroleum"/>
    <n v="1023"/>
    <s v="Energy"/>
    <s v="Strategic"/>
    <s v="Marketing Suite - Gold"/>
    <s v="3GOVGC0H1E"/>
    <n v="418.32"/>
    <n v="7"/>
    <n v="0"/>
    <n v="117.1296"/>
    <x v="6"/>
    <n v="301.19040000000001"/>
    <n v="90.357119999999995"/>
    <x v="7"/>
  </r>
  <r>
    <s v="EMEA"/>
    <s v="EU-WEST"/>
    <s v="Itochu"/>
    <n v="1032"/>
    <s v="Finance"/>
    <s v="SMB"/>
    <s v="Site Analytics"/>
    <s v="6G9ATP0BBB"/>
    <n v="118.782"/>
    <n v="3"/>
    <n v="0.4"/>
    <n v="-27.715800000000002"/>
    <x v="25"/>
    <n v="146.49779999999899"/>
    <n v="43.949339999999694"/>
    <x v="0"/>
  </r>
  <r>
    <s v="APJ"/>
    <s v="JAPN"/>
    <s v="Trafigura Group"/>
    <n v="1100"/>
    <s v="Finance"/>
    <s v="SMB"/>
    <s v="Data Smasher"/>
    <s v="UOHNIGYNGK"/>
    <n v="47.904000000000003"/>
    <n v="1"/>
    <n v="0.2"/>
    <n v="-2.9940000000000002"/>
    <x v="31"/>
    <n v="50.898000000000003"/>
    <n v="15.269400000000001"/>
    <x v="1"/>
  </r>
  <r>
    <s v="EMEA"/>
    <s v="UKIR"/>
    <s v="Valero Energy"/>
    <n v="1093"/>
    <s v="Energy"/>
    <s v="Strategic"/>
    <s v="Support"/>
    <s v="HWSLA75FMQ"/>
    <n v="13.36"/>
    <n v="2"/>
    <n v="0"/>
    <n v="6.4127999999999998"/>
    <x v="10"/>
    <n v="6.9471999999999996"/>
    <n v="2.0841599999999998"/>
    <x v="1"/>
  </r>
  <r>
    <s v="APJ"/>
    <s v="JAPN"/>
    <s v="Wells Fargo"/>
    <n v="1099"/>
    <s v="Finance"/>
    <s v="SMB"/>
    <s v="SaaS Connector Pack"/>
    <s v="WDO4VANICA"/>
    <n v="11.375999999999999"/>
    <n v="3"/>
    <n v="0.6"/>
    <n v="-5.6879999999999997"/>
    <x v="0"/>
    <n v="17.064"/>
    <n v="5.1192000000000002"/>
    <x v="2"/>
  </r>
  <r>
    <s v="AMER"/>
    <s v="NAMER"/>
    <s v="Johnson &amp; Johnson"/>
    <n v="1055"/>
    <s v="Healthcare"/>
    <s v="SMB"/>
    <s v="Support"/>
    <s v="JRG7LCNQYP"/>
    <n v="211.04"/>
    <n v="8"/>
    <n v="0"/>
    <n v="97.078400000000002"/>
    <x v="15"/>
    <n v="113.961599999999"/>
    <n v="34.1884799999997"/>
    <x v="2"/>
  </r>
  <r>
    <s v="AMER"/>
    <s v="NAMER"/>
    <s v="Amazon"/>
    <n v="1004"/>
    <s v="Tech"/>
    <s v="SMB"/>
    <s v="SaaS Connector Pack"/>
    <s v="5ZM9KY8EB3"/>
    <n v="80.959999999999994"/>
    <n v="4"/>
    <n v="0"/>
    <n v="34.812800000000003"/>
    <x v="15"/>
    <n v="46.147199999999899"/>
    <n v="13.844159999999968"/>
    <x v="2"/>
  </r>
  <r>
    <s v="AMER"/>
    <s v="NAMER"/>
    <s v="Airbus"/>
    <n v="1030"/>
    <s v="Manufacturing"/>
    <s v="SMB"/>
    <s v="OneView"/>
    <s v="OQ1ETBQBS8"/>
    <n v="45.28"/>
    <n v="4"/>
    <n v="0"/>
    <n v="15.395200000000001"/>
    <x v="6"/>
    <n v="29.884799999999998"/>
    <n v="8.9654399999999992"/>
    <x v="2"/>
  </r>
  <r>
    <s v="EMEA"/>
    <s v="UKIR"/>
    <s v="PepsiCo"/>
    <n v="1073"/>
    <s v="Consumer Products"/>
    <s v="SMB"/>
    <s v="SaaS Connector Pack - Gold"/>
    <s v="T2W99AD75M"/>
    <n v="15.56"/>
    <n v="2"/>
    <n v="0"/>
    <n v="7.3132000000000001"/>
    <x v="6"/>
    <n v="8.2468000000000004"/>
    <n v="2.47404"/>
    <x v="1"/>
  </r>
  <r>
    <s v="EMEA"/>
    <s v="EU-WEST"/>
    <s v="Samsung Electronics"/>
    <n v="1015"/>
    <s v="Tech"/>
    <s v="Strategic"/>
    <s v="Site Analytics"/>
    <s v="SYX901PARX"/>
    <n v="859.2"/>
    <n v="3"/>
    <n v="0.2"/>
    <n v="75.180000000000007"/>
    <x v="21"/>
    <n v="784.02"/>
    <n v="235.20599999999999"/>
    <x v="1"/>
  </r>
  <r>
    <s v="EMEA"/>
    <s v="UKIR"/>
    <s v="Engie"/>
    <n v="1062"/>
    <s v="Energy"/>
    <s v="SMB"/>
    <s v="OneView"/>
    <s v="JW3LSBNN4L"/>
    <n v="195.68"/>
    <n v="4"/>
    <n v="0"/>
    <n v="50.876800000000003"/>
    <x v="15"/>
    <n v="144.8032"/>
    <n v="43.440959999999997"/>
    <x v="2"/>
  </r>
  <r>
    <s v="EMEA"/>
    <s v="EU-WEST"/>
    <s v="BMW"/>
    <n v="1039"/>
    <s v="Manufacturing"/>
    <s v="SMB"/>
    <s v="Marketing Suite"/>
    <s v="PK2S6VFI1M"/>
    <n v="314.35199999999998"/>
    <n v="3"/>
    <n v="0.2"/>
    <n v="-15.717599999999999"/>
    <x v="24"/>
    <n v="330.06959999999998"/>
    <n v="99.020879999999991"/>
    <x v="2"/>
  </r>
  <r>
    <s v="AMER"/>
    <s v="NAMER"/>
    <s v="Sony"/>
    <n v="1028"/>
    <s v="Tech"/>
    <s v="Strategic"/>
    <s v="Storage"/>
    <s v="RR2IFXNPU9"/>
    <n v="17.899999999999999"/>
    <n v="5"/>
    <n v="0"/>
    <n v="8.7710000000000008"/>
    <x v="15"/>
    <n v="9.1289999999999907"/>
    <n v="2.738699999999997"/>
    <x v="3"/>
  </r>
  <r>
    <s v="AMER"/>
    <s v="NAMER"/>
    <s v="Nestle"/>
    <n v="1089"/>
    <s v="Consumer Products"/>
    <s v="Strategic"/>
    <s v="ContactMatcher"/>
    <s v="S72J0LCYK8"/>
    <n v="2.992"/>
    <n v="1"/>
    <n v="0.2"/>
    <n v="1.1220000000000001"/>
    <x v="18"/>
    <n v="1.8699999999999899"/>
    <n v="0.56099999999999695"/>
    <x v="2"/>
  </r>
  <r>
    <s v="AMER"/>
    <s v="NAMER"/>
    <s v="Kroger"/>
    <n v="1057"/>
    <s v="Retail"/>
    <s v="Enterprise"/>
    <s v="ContactMatcher"/>
    <s v="3SROZRPTNC"/>
    <n v="51.183999999999997"/>
    <n v="7"/>
    <n v="0.2"/>
    <n v="19.193999999999999"/>
    <x v="17"/>
    <n v="31.99"/>
    <n v="9.5969999999999995"/>
    <x v="2"/>
  </r>
  <r>
    <s v="AMER"/>
    <s v="LATAM"/>
    <s v="Comcast"/>
    <n v="1022"/>
    <s v="Communications"/>
    <s v="Enterprise"/>
    <s v="ContactMatcher"/>
    <s v="2ZFY74U5NE"/>
    <n v="455.97"/>
    <n v="5"/>
    <n v="0.4"/>
    <n v="-106.393"/>
    <x v="31"/>
    <n v="562.36300000000006"/>
    <n v="168.7089"/>
    <x v="1"/>
  </r>
  <r>
    <s v="AMER"/>
    <s v="NAMER"/>
    <s v="Verizon Communications"/>
    <n v="1094"/>
    <s v="Communications"/>
    <s v="SMB"/>
    <s v="SaaS Connector Pack"/>
    <s v="E5ZFU42UN4"/>
    <n v="842.72"/>
    <n v="8"/>
    <n v="0"/>
    <n v="202.25280000000001"/>
    <x v="5"/>
    <n v="640.46720000000005"/>
    <n v="192.14016000000001"/>
    <x v="0"/>
  </r>
  <r>
    <s v="AMER"/>
    <s v="NAMER"/>
    <s v="McKesson"/>
    <n v="1063"/>
    <s v="Consumer Products"/>
    <s v="Strategic"/>
    <s v="ContactMatcher"/>
    <s v="9E8OOIO1V3"/>
    <n v="13.215999999999999"/>
    <n v="4"/>
    <n v="0.2"/>
    <n v="4.4603999999999999"/>
    <x v="21"/>
    <n v="8.7555999999999994"/>
    <n v="2.6266799999999999"/>
    <x v="5"/>
  </r>
  <r>
    <s v="APJ"/>
    <s v="ANZ"/>
    <s v="Morgan Stanley"/>
    <n v="1068"/>
    <s v="Finance"/>
    <s v="SMB"/>
    <s v="FinanceHub"/>
    <s v="GXL1P8HX0X"/>
    <n v="520.46400000000006"/>
    <n v="2"/>
    <n v="0.3"/>
    <n v="-14.8704"/>
    <x v="15"/>
    <n v="535.33439999999996"/>
    <n v="160.60031999999998"/>
    <x v="2"/>
  </r>
  <r>
    <s v="AMER"/>
    <s v="LATAM"/>
    <s v="Glencore"/>
    <n v="1083"/>
    <s v="Misc"/>
    <s v="Enterprise"/>
    <s v="Support"/>
    <s v="IUGYCK5YKT"/>
    <n v="19.440000000000001"/>
    <n v="3"/>
    <n v="0"/>
    <n v="9.3312000000000008"/>
    <x v="14"/>
    <n v="10.1088"/>
    <n v="3.0326400000000002"/>
    <x v="1"/>
  </r>
  <r>
    <s v="EMEA"/>
    <s v="UKIR"/>
    <s v="General Motors"/>
    <n v="1041"/>
    <s v="Manufacturing"/>
    <s v="Strategic"/>
    <s v="ContactMatcher"/>
    <s v="ZS10WW77AM"/>
    <n v="43.12"/>
    <n v="5"/>
    <n v="0.2"/>
    <n v="15.092000000000001"/>
    <x v="12"/>
    <n v="28.027999999999999"/>
    <n v="8.4083999999999985"/>
    <x v="1"/>
  </r>
  <r>
    <s v="AMER"/>
    <s v="NAMER"/>
    <s v="Abbott Laboratories"/>
    <n v="1001"/>
    <s v="Healthcare"/>
    <s v="Enterprise"/>
    <s v="ContactMatcher"/>
    <s v="DYN90PXGEH"/>
    <n v="30.576000000000001"/>
    <n v="6"/>
    <n v="0.2"/>
    <n v="10.3194"/>
    <x v="42"/>
    <n v="20.256599999999999"/>
    <n v="6.0769799999999998"/>
    <x v="3"/>
  </r>
  <r>
    <s v="EMEA"/>
    <s v="EU-WEST"/>
    <s v="HonHai Precision Industry"/>
    <n v="1033"/>
    <s v="Tech"/>
    <s v="SMB"/>
    <s v="Support"/>
    <s v="N22JMQN3Q7"/>
    <n v="11.56"/>
    <n v="2"/>
    <n v="0"/>
    <n v="5.6643999999999997"/>
    <x v="9"/>
    <n v="5.8956"/>
    <n v="1.76868"/>
    <x v="1"/>
  </r>
  <r>
    <s v="EMEA"/>
    <s v="UKIR"/>
    <s v="Engie"/>
    <n v="1062"/>
    <s v="Energy"/>
    <s v="SMB"/>
    <s v="ContactMatcher"/>
    <s v="C5RD8NTZRC"/>
    <n v="68.48"/>
    <n v="2"/>
    <n v="0.2"/>
    <n v="25.68"/>
    <x v="3"/>
    <n v="42.8"/>
    <n v="12.839999999999998"/>
    <x v="2"/>
  </r>
  <r>
    <s v="AMER"/>
    <s v="LATAM"/>
    <s v="Samsung Electronics"/>
    <n v="1015"/>
    <s v="Tech"/>
    <s v="Strategic"/>
    <s v="Support"/>
    <s v="XP164SWFG5"/>
    <n v="37.94"/>
    <n v="2"/>
    <n v="0"/>
    <n v="18.211200000000002"/>
    <x v="25"/>
    <n v="19.7287999999999"/>
    <n v="5.9186399999999697"/>
    <x v="1"/>
  </r>
  <r>
    <s v="APJ"/>
    <s v="APAC"/>
    <s v="J.P. Morgan Chase &amp; Co."/>
    <n v="1054"/>
    <s v="Finance"/>
    <s v="Strategic"/>
    <s v="FinanceHub"/>
    <s v="CCOSQU2RRA"/>
    <n v="272.97000000000003"/>
    <n v="3"/>
    <n v="0"/>
    <n v="43.675199999999997"/>
    <x v="23"/>
    <n v="229.29480000000001"/>
    <n v="68.788439999999994"/>
    <x v="5"/>
  </r>
  <r>
    <s v="AMER"/>
    <s v="LATAM"/>
    <s v="Bosch"/>
    <n v="1076"/>
    <s v="Tech"/>
    <s v="Strategic"/>
    <s v="SaaS Connector Pack"/>
    <s v="5ASBAHH2R8"/>
    <n v="41.567999999999998"/>
    <n v="4"/>
    <n v="0.2"/>
    <n v="-4.1567999999999996"/>
    <x v="33"/>
    <n v="45.724799999999902"/>
    <n v="13.71743999999997"/>
    <x v="2"/>
  </r>
  <r>
    <s v="AMER"/>
    <s v="NAMER"/>
    <s v="Boeing"/>
    <n v="1014"/>
    <s v="Manufacturing"/>
    <s v="SMB"/>
    <s v="Site Analytics"/>
    <s v="1TUZ2BX92Q"/>
    <n v="419.94400000000002"/>
    <n v="7"/>
    <n v="0.2"/>
    <n v="52.493000000000002"/>
    <x v="24"/>
    <n v="367.45100000000002"/>
    <n v="110.23530000000001"/>
    <x v="2"/>
  </r>
  <r>
    <s v="AMER"/>
    <s v="NAMER"/>
    <s v="Nissan Motor"/>
    <n v="1098"/>
    <s v="Transportation"/>
    <s v="Strategic"/>
    <s v="Support"/>
    <s v="W0OYJOPRVB"/>
    <n v="61.38"/>
    <n v="6"/>
    <n v="0"/>
    <n v="15.9588"/>
    <x v="1"/>
    <n v="45.421199999999999"/>
    <n v="13.62636"/>
    <x v="2"/>
  </r>
  <r>
    <s v="AMER"/>
    <s v="NAMER"/>
    <s v="Airbus"/>
    <n v="1030"/>
    <s v="Manufacturing"/>
    <s v="SMB"/>
    <s v="Data Smasher"/>
    <s v="Z3Q8AI6Y46"/>
    <n v="50"/>
    <n v="2"/>
    <n v="0"/>
    <n v="10.5"/>
    <x v="14"/>
    <n v="39.5"/>
    <n v="11.85"/>
    <x v="2"/>
  </r>
  <r>
    <s v="AMER"/>
    <s v="LATAM"/>
    <s v="Morgan Stanley"/>
    <n v="1068"/>
    <s v="Finance"/>
    <s v="SMB"/>
    <s v="Data Smasher"/>
    <s v="D6885R9EKG"/>
    <n v="31.8"/>
    <n v="3"/>
    <n v="0"/>
    <n v="13.673999999999999"/>
    <x v="22"/>
    <n v="18.126000000000001"/>
    <n v="5.4378000000000002"/>
    <x v="2"/>
  </r>
  <r>
    <s v="EMEA"/>
    <s v="EU"/>
    <s v="McKesson"/>
    <n v="1063"/>
    <s v="Consumer Products"/>
    <s v="Strategic"/>
    <s v="Marketing Suite - Gold"/>
    <s v="ODNJTEPXSP"/>
    <n v="32.56"/>
    <n v="2"/>
    <n v="0"/>
    <n v="8.4656000000000002"/>
    <x v="22"/>
    <n v="24.0944"/>
    <n v="7.2283200000000001"/>
    <x v="5"/>
  </r>
  <r>
    <s v="APJ"/>
    <s v="ANZ"/>
    <s v="Oracle"/>
    <n v="1072"/>
    <s v="Tech"/>
    <s v="SMB"/>
    <s v="SaaS Connector Pack - Gold"/>
    <s v="EV9NPX9I7S"/>
    <n v="7.0720000000000001"/>
    <n v="2"/>
    <n v="0.2"/>
    <n v="2.3868"/>
    <x v="35"/>
    <n v="4.6852"/>
    <n v="1.4055599999999999"/>
    <x v="6"/>
  </r>
  <r>
    <s v="EMEA"/>
    <s v="EU-WEST"/>
    <s v="Goldman Sachs Group"/>
    <n v="1042"/>
    <s v="Finance"/>
    <s v="SMB"/>
    <s v="Support"/>
    <s v="5KCI7OHH2A"/>
    <n v="45.527999999999999"/>
    <n v="3"/>
    <n v="0.2"/>
    <n v="15.934799999999999"/>
    <x v="20"/>
    <n v="29.5932"/>
    <n v="8.8779599999999999"/>
    <x v="2"/>
  </r>
  <r>
    <s v="EMEA"/>
    <s v="UKIR"/>
    <s v="FedEx"/>
    <n v="1036"/>
    <s v="Transportation"/>
    <s v="Enterprise"/>
    <s v="Support"/>
    <s v="M2EPYKOIKM"/>
    <n v="25.92"/>
    <n v="4"/>
    <n v="0"/>
    <n v="12.441599999999999"/>
    <x v="43"/>
    <n v="13.478400000000001"/>
    <n v="4.04352"/>
    <x v="3"/>
  </r>
  <r>
    <s v="AMER"/>
    <s v="LATAM"/>
    <s v="Morgan Stanley"/>
    <n v="1068"/>
    <s v="Finance"/>
    <s v="SMB"/>
    <s v="SaaS Connector Pack"/>
    <s v="EQXDEP0BSP"/>
    <n v="120.57599999999999"/>
    <n v="8"/>
    <n v="0.2"/>
    <n v="33.1584"/>
    <x v="43"/>
    <n v="87.417599999999993"/>
    <n v="26.225279999999998"/>
    <x v="2"/>
  </r>
  <r>
    <s v="EMEA"/>
    <s v="MEA"/>
    <s v="News Corp."/>
    <n v="1071"/>
    <s v="Misc"/>
    <s v="SMB"/>
    <s v="Support"/>
    <s v="GZDB8X8BGF"/>
    <n v="79.92"/>
    <n v="4"/>
    <n v="0"/>
    <n v="37.562399999999997"/>
    <x v="44"/>
    <n v="42.357599999999998"/>
    <n v="12.707279999999999"/>
    <x v="3"/>
  </r>
  <r>
    <s v="APJ"/>
    <s v="JAPN"/>
    <s v="Walt Disney"/>
    <n v="1097"/>
    <s v="Communications"/>
    <s v="Enterprise"/>
    <s v="Marketing Suite - Gold"/>
    <s v="KC568T5KU2"/>
    <n v="228.92"/>
    <n v="5"/>
    <n v="0.2"/>
    <n v="14.307499999999999"/>
    <x v="40"/>
    <n v="214.61249999999899"/>
    <n v="64.383749999999694"/>
    <x v="3"/>
  </r>
  <r>
    <s v="APJ"/>
    <s v="ANZ"/>
    <s v="CVS Health"/>
    <n v="1026"/>
    <s v="Retail"/>
    <s v="Strategic"/>
    <s v="Site Analytics"/>
    <s v="2HLMCO9ISJ"/>
    <n v="7.992"/>
    <n v="1"/>
    <n v="0.2"/>
    <n v="2.5973999999999999"/>
    <x v="42"/>
    <n v="5.3945999999999996"/>
    <n v="1.6183799999999999"/>
    <x v="2"/>
  </r>
  <r>
    <s v="EMEA"/>
    <s v="EU-EAST"/>
    <s v="McKesson"/>
    <n v="1063"/>
    <s v="Consumer Products"/>
    <s v="Strategic"/>
    <s v="FinanceHub"/>
    <s v="LGH8HITQWD"/>
    <n v="582.33600000000001"/>
    <n v="8"/>
    <n v="0.2"/>
    <n v="-29.116800000000001"/>
    <x v="2"/>
    <n v="611.45280000000002"/>
    <n v="183.43584000000001"/>
    <x v="5"/>
  </r>
  <r>
    <s v="EMEA"/>
    <s v="UKIR"/>
    <s v="Carrefour"/>
    <n v="1048"/>
    <s v="Retail"/>
    <s v="SMB"/>
    <s v="Site Analytics"/>
    <s v="AR6YLCYI0T"/>
    <n v="629.95000000000005"/>
    <n v="5"/>
    <n v="0"/>
    <n v="157.48750000000001"/>
    <x v="30"/>
    <n v="472.46249999999998"/>
    <n v="141.73874999999998"/>
    <x v="0"/>
  </r>
  <r>
    <s v="APJ"/>
    <s v="ANZ"/>
    <s v="General Electric"/>
    <n v="1040"/>
    <s v="Finance"/>
    <s v="SMB"/>
    <s v="ChatBot Plugin"/>
    <s v="GQCEJ7H527"/>
    <n v="14.112"/>
    <n v="6"/>
    <n v="0.2"/>
    <n v="1.2347999999999999"/>
    <x v="0"/>
    <n v="12.8772"/>
    <n v="3.8631599999999997"/>
    <x v="0"/>
  </r>
  <r>
    <s v="EMEA"/>
    <s v="EU-WEST"/>
    <s v="Verizon Communications"/>
    <n v="1094"/>
    <s v="Communications"/>
    <s v="SMB"/>
    <s v="SaaS Connector Pack - Gold"/>
    <s v="S5YIASDUJ4"/>
    <n v="31.12"/>
    <n v="4"/>
    <n v="0"/>
    <n v="14.6264"/>
    <x v="11"/>
    <n v="16.493600000000001"/>
    <n v="4.94808"/>
    <x v="0"/>
  </r>
  <r>
    <s v="AMER"/>
    <s v="LATAM"/>
    <s v="Amazon"/>
    <n v="1004"/>
    <s v="Tech"/>
    <s v="SMB"/>
    <s v="SaaS Connector Pack"/>
    <s v="7ZN4FO131V"/>
    <n v="4.2720000000000002"/>
    <n v="2"/>
    <n v="0.2"/>
    <n v="0.96120000000000005"/>
    <x v="3"/>
    <n v="3.3108"/>
    <n v="0.9932399999999999"/>
    <x v="2"/>
  </r>
  <r>
    <s v="EMEA"/>
    <s v="UKIR"/>
    <s v="HSBC Holdings"/>
    <n v="1070"/>
    <s v="Finance"/>
    <s v="SMB"/>
    <s v="ContactMatcher"/>
    <s v="X2FLRMKRDW"/>
    <n v="209.148"/>
    <n v="2"/>
    <n v="0.4"/>
    <n v="-66.230199999999996"/>
    <x v="28"/>
    <n v="275.37819999999999"/>
    <n v="82.613459999999989"/>
    <x v="0"/>
  </r>
  <r>
    <s v="EMEA"/>
    <s v="EU-WEST"/>
    <s v="McKesson"/>
    <n v="1063"/>
    <s v="Consumer Products"/>
    <s v="Strategic"/>
    <s v="Storage"/>
    <s v="WL8S36WBZ3"/>
    <n v="7.92"/>
    <n v="5"/>
    <n v="0.2"/>
    <n v="1.6830000000000001"/>
    <x v="4"/>
    <n v="6.2370000000000001"/>
    <n v="1.8711"/>
    <x v="5"/>
  </r>
  <r>
    <s v="APJ"/>
    <s v="ANZ"/>
    <s v="Philip Morris International"/>
    <n v="1075"/>
    <s v="Consumer Products"/>
    <s v="Enterprise"/>
    <s v="Big Ol Database"/>
    <s v="Z7VSO78ZJI"/>
    <n v="574.91"/>
    <n v="2"/>
    <n v="0.3"/>
    <n v="156.047"/>
    <x v="34"/>
    <n v="418.86299999999898"/>
    <n v="125.65889999999969"/>
    <x v="1"/>
  </r>
  <r>
    <s v="EMEA"/>
    <s v="UKIR"/>
    <s v="Sprint Nextel"/>
    <n v="1081"/>
    <s v="Communications"/>
    <s v="SMB"/>
    <s v="Data Smasher"/>
    <s v="C3692D0TFP"/>
    <n v="1071"/>
    <n v="9"/>
    <n v="0"/>
    <n v="171.36"/>
    <x v="15"/>
    <n v="899.64"/>
    <n v="269.892"/>
    <x v="1"/>
  </r>
  <r>
    <s v="EMEA"/>
    <s v="EU-WEST"/>
    <s v="ConocoPhillips"/>
    <n v="1024"/>
    <s v="Energy"/>
    <s v="SMB"/>
    <s v="ContactMatcher"/>
    <s v="K2VI02SPL9"/>
    <n v="3.2730000000000001"/>
    <n v="1"/>
    <n v="0.7"/>
    <n v="-2.5093000000000001"/>
    <x v="22"/>
    <n v="5.7823000000000002"/>
    <n v="1.7346900000000001"/>
    <x v="2"/>
  </r>
  <r>
    <s v="AMER"/>
    <s v="LATAM"/>
    <s v="General Motors"/>
    <n v="1041"/>
    <s v="Manufacturing"/>
    <s v="Strategic"/>
    <s v="Marketing Suite - Gold"/>
    <s v="GBTFKUJOHN"/>
    <n v="104.696"/>
    <n v="1"/>
    <n v="0.2"/>
    <n v="6.5434999999999999"/>
    <x v="17"/>
    <n v="98.152500000000003"/>
    <n v="29.44575"/>
    <x v="1"/>
  </r>
  <r>
    <s v="AMER"/>
    <s v="NAMER"/>
    <s v="Comcast"/>
    <n v="1022"/>
    <s v="Communications"/>
    <s v="SMB"/>
    <s v="FinanceHub"/>
    <s v="XHITNZSOP1"/>
    <n v="2803.92"/>
    <n v="5"/>
    <n v="0.2"/>
    <n v="0"/>
    <x v="26"/>
    <n v="2803.92"/>
    <n v="841.17600000000004"/>
    <x v="1"/>
  </r>
  <r>
    <s v="APJ"/>
    <s v="JAPN"/>
    <s v="Bank of America Corp."/>
    <n v="1011"/>
    <s v="Finance"/>
    <s v="Strategic"/>
    <s v="ContactMatcher"/>
    <s v="ECFFGG0CA9"/>
    <n v="6.8159999999999998"/>
    <n v="2"/>
    <n v="0.8"/>
    <n v="-11.587199999999999"/>
    <x v="21"/>
    <n v="18.403199999999998"/>
    <n v="5.5209599999999996"/>
    <x v="6"/>
  </r>
  <r>
    <s v="AMER"/>
    <s v="NAMER"/>
    <s v="Mitsubishi"/>
    <n v="1050"/>
    <s v="Manufacturing"/>
    <s v="SMB"/>
    <s v="Site Analytics"/>
    <s v="HVZIJIZZ6U"/>
    <n v="249.584"/>
    <n v="2"/>
    <n v="0.2"/>
    <n v="15.599"/>
    <x v="2"/>
    <n v="233.98500000000001"/>
    <n v="70.195499999999996"/>
    <x v="2"/>
  </r>
  <r>
    <s v="EMEA"/>
    <s v="NOR"/>
    <s v="Kroger"/>
    <n v="1057"/>
    <s v="Retail"/>
    <s v="Enterprise"/>
    <s v="Support"/>
    <s v="KO6WJ6GXYF"/>
    <n v="10.368"/>
    <n v="2"/>
    <n v="0.2"/>
    <n v="3.6288"/>
    <x v="18"/>
    <n v="6.7392000000000003"/>
    <n v="2.02176"/>
    <x v="2"/>
  </r>
  <r>
    <s v="APJ"/>
    <s v="JAPN"/>
    <s v="Fannie Mae"/>
    <n v="1035"/>
    <s v="Finance"/>
    <s v="Strategic"/>
    <s v="OneView"/>
    <s v="5PHPB5V3ZF"/>
    <n v="15.224"/>
    <n v="2"/>
    <n v="0.8"/>
    <n v="-38.821199999999997"/>
    <x v="13"/>
    <n v="54.045199999999902"/>
    <n v="16.213559999999969"/>
    <x v="3"/>
  </r>
  <r>
    <s v="AMER"/>
    <s v="NAMER"/>
    <s v="Ford Motor"/>
    <n v="1009"/>
    <s v="Manufacturing"/>
    <s v="Strategic"/>
    <s v="Site Analytics"/>
    <s v="JRRF0WHIJJ"/>
    <n v="604.75199999999995"/>
    <n v="6"/>
    <n v="0.2"/>
    <n v="60.475200000000001"/>
    <x v="39"/>
    <n v="544.27679999999998"/>
    <n v="163.28304"/>
    <x v="1"/>
  </r>
  <r>
    <s v="EMEA"/>
    <s v="UKIR"/>
    <s v="Allianz"/>
    <n v="1080"/>
    <s v="Finance"/>
    <s v="SMB"/>
    <s v="FinanceHub"/>
    <s v="A0FAR03EBB"/>
    <n v="3785.2919999999999"/>
    <n v="6"/>
    <n v="0.1"/>
    <n v="420.58800000000002"/>
    <x v="30"/>
    <n v="3364.7039999999902"/>
    <n v="1009.4111999999971"/>
    <x v="1"/>
  </r>
  <r>
    <s v="AMER"/>
    <s v="NAMER"/>
    <s v="Fannie Mae"/>
    <n v="1035"/>
    <s v="Finance"/>
    <s v="SMB"/>
    <s v="ChatBot Plugin"/>
    <s v="8UHWXJ4KD3"/>
    <n v="35.4"/>
    <n v="5"/>
    <n v="0"/>
    <n v="13.452"/>
    <x v="21"/>
    <n v="21.948"/>
    <n v="6.5843999999999996"/>
    <x v="3"/>
  </r>
  <r>
    <s v="EMEA"/>
    <s v="UKIR"/>
    <s v="Exxon Mobil"/>
    <n v="1034"/>
    <s v="Energy"/>
    <s v="Strategic"/>
    <s v="SaaS Connector Pack"/>
    <s v="5KI7TL2BKY"/>
    <n v="199.9"/>
    <n v="5"/>
    <n v="0"/>
    <n v="39.979999999999997"/>
    <x v="7"/>
    <n v="159.91999999999999"/>
    <n v="47.975999999999992"/>
    <x v="2"/>
  </r>
  <r>
    <s v="APJ"/>
    <s v="JAPN"/>
    <s v="Tyson Foods"/>
    <n v="1088"/>
    <s v="Consumer Products"/>
    <s v="Strategic"/>
    <s v="FinanceHub"/>
    <s v="CY1YY5EYDW"/>
    <n v="1212.96"/>
    <n v="8"/>
    <n v="0.3"/>
    <n v="-69.311999999999998"/>
    <x v="8"/>
    <n v="1282.2719999999999"/>
    <n v="384.68159999999995"/>
    <x v="1"/>
  </r>
  <r>
    <s v="APJ"/>
    <s v="JAPN"/>
    <s v="Allianz"/>
    <n v="1080"/>
    <s v="Finance"/>
    <s v="Strategic"/>
    <s v="Site Analytics"/>
    <s v="BBG663CXGT"/>
    <n v="1099.96"/>
    <n v="5"/>
    <n v="0.2"/>
    <n v="82.497"/>
    <x v="37"/>
    <n v="1017.463"/>
    <n v="305.2389"/>
    <x v="1"/>
  </r>
  <r>
    <s v="EMEA"/>
    <s v="EU-WEST"/>
    <s v="Mitsubishi"/>
    <n v="1050"/>
    <s v="Manufacturing"/>
    <s v="Enterprise"/>
    <s v="FinanceHub"/>
    <s v="7E0Z9WVQH9"/>
    <n v="5.9039999999999999"/>
    <n v="2"/>
    <n v="0.2"/>
    <n v="1.9925999999999999"/>
    <x v="40"/>
    <n v="3.9114"/>
    <n v="1.1734199999999999"/>
    <x v="2"/>
  </r>
  <r>
    <s v="AMER"/>
    <s v="LATAM"/>
    <s v="Aetna"/>
    <n v="1002"/>
    <s v="Healthcare"/>
    <s v="SMB"/>
    <s v="Data Smasher"/>
    <s v="O4HDXTR1GN"/>
    <n v="30.08"/>
    <n v="2"/>
    <n v="0.2"/>
    <n v="-5.2640000000000002"/>
    <x v="37"/>
    <n v="35.344000000000001"/>
    <n v="10.603199999999999"/>
    <x v="1"/>
  </r>
  <r>
    <s v="EMEA"/>
    <s v="EU-WEST"/>
    <s v="Daimler"/>
    <n v="1052"/>
    <s v="Transportation"/>
    <s v="SMB"/>
    <s v="ContactMatcher"/>
    <s v="4XIAQQRFLD"/>
    <n v="2.9460000000000002"/>
    <n v="2"/>
    <n v="0.7"/>
    <n v="-2.0621999999999998"/>
    <x v="11"/>
    <n v="5.0082000000000004"/>
    <n v="1.5024600000000001"/>
    <x v="3"/>
  </r>
  <r>
    <s v="AMER"/>
    <s v="NAMER"/>
    <s v="Sprint Nextel"/>
    <n v="1081"/>
    <s v="Communications"/>
    <s v="SMB"/>
    <s v="Support"/>
    <s v="KHY89D5QHP"/>
    <n v="12.96"/>
    <n v="2"/>
    <n v="0"/>
    <n v="6.2207999999999997"/>
    <x v="24"/>
    <n v="6.7392000000000003"/>
    <n v="2.02176"/>
    <x v="1"/>
  </r>
  <r>
    <s v="EMEA"/>
    <s v="EU-WEST"/>
    <s v="Intel"/>
    <n v="1051"/>
    <s v="Tech"/>
    <s v="SMB"/>
    <s v="Site Analytics"/>
    <s v="41NXUBYQU5"/>
    <n v="285.57600000000002"/>
    <n v="4"/>
    <n v="0.4"/>
    <n v="-57.115200000000002"/>
    <x v="43"/>
    <n v="342.69119999999998"/>
    <n v="102.80735999999999"/>
    <x v="1"/>
  </r>
  <r>
    <s v="APJ"/>
    <s v="ANZ"/>
    <s v="Nissan Motor"/>
    <n v="1098"/>
    <s v="Transportation"/>
    <s v="Strategic"/>
    <s v="Support"/>
    <s v="YZ1TRE0C4W"/>
    <n v="22.24"/>
    <n v="2"/>
    <n v="0.2"/>
    <n v="2.5019999999999998"/>
    <x v="18"/>
    <n v="19.738"/>
    <n v="5.9213999999999993"/>
    <x v="2"/>
  </r>
  <r>
    <s v="EMEA"/>
    <s v="UKIR"/>
    <s v="Alphabet"/>
    <n v="1053"/>
    <s v="Tech"/>
    <s v="SMB"/>
    <s v="Support"/>
    <s v="XHQGTE4P5V"/>
    <n v="14.62"/>
    <n v="2"/>
    <n v="0"/>
    <n v="6.7252000000000001"/>
    <x v="8"/>
    <n v="7.8947999999999903"/>
    <n v="2.368439999999997"/>
    <x v="5"/>
  </r>
  <r>
    <s v="AMER"/>
    <s v="LATAM"/>
    <s v="Cisco Systems"/>
    <n v="1019"/>
    <s v="Tech"/>
    <s v="SMB"/>
    <s v="OneView"/>
    <s v="H8S7JNGMTN"/>
    <n v="48.36"/>
    <n v="5"/>
    <n v="0.2"/>
    <n v="6.0449999999999999"/>
    <x v="20"/>
    <n v="42.314999999999998"/>
    <n v="12.6945"/>
    <x v="1"/>
  </r>
  <r>
    <s v="EMEA"/>
    <s v="EU-WEST"/>
    <s v="Phillips 66"/>
    <n v="1056"/>
    <s v="Energy"/>
    <s v="Enterprise"/>
    <s v="ChatBot Plugin"/>
    <s v="243WFZ996H"/>
    <n v="16.256"/>
    <n v="2"/>
    <n v="0.2"/>
    <n v="1.2192000000000001"/>
    <x v="4"/>
    <n v="15.036799999999999"/>
    <n v="4.5110399999999995"/>
    <x v="1"/>
  </r>
  <r>
    <s v="APJ"/>
    <s v="JAPN"/>
    <s v="PepsiCo"/>
    <n v="1073"/>
    <s v="Consumer Products"/>
    <s v="Strategic"/>
    <s v="Site Analytics"/>
    <s v="4W5EQ4F5GY"/>
    <n v="95.84"/>
    <n v="4"/>
    <n v="0.2"/>
    <n v="34.741999999999997"/>
    <x v="29"/>
    <n v="61.097999999999999"/>
    <n v="18.3294"/>
    <x v="1"/>
  </r>
  <r>
    <s v="APJ"/>
    <s v="IND"/>
    <s v="Morgan Stanley"/>
    <n v="1068"/>
    <s v="Finance"/>
    <s v="SMB"/>
    <s v="FinanceHub"/>
    <s v="86LRK7MF5M"/>
    <n v="12.39"/>
    <n v="3"/>
    <n v="0"/>
    <n v="5.6993999999999998"/>
    <x v="33"/>
    <n v="6.6905999999999999"/>
    <n v="2.00718"/>
    <x v="2"/>
  </r>
  <r>
    <s v="APJ"/>
    <s v="IND"/>
    <s v="Honda Motor"/>
    <n v="1045"/>
    <s v="Manufacturing"/>
    <s v="SMB"/>
    <s v="Support"/>
    <s v="5D0F6K1W41"/>
    <n v="35.880000000000003"/>
    <n v="6"/>
    <n v="0"/>
    <n v="16.146000000000001"/>
    <x v="21"/>
    <n v="19.734000000000002"/>
    <n v="5.9202000000000004"/>
    <x v="2"/>
  </r>
  <r>
    <s v="APJ"/>
    <s v="APAC"/>
    <s v="Verizon Communications"/>
    <n v="1094"/>
    <s v="Communications"/>
    <s v="SMB"/>
    <s v="SaaS Connector Pack"/>
    <s v="181J09A1OL"/>
    <n v="477.3"/>
    <n v="5"/>
    <n v="0"/>
    <n v="138.417"/>
    <x v="24"/>
    <n v="338.88299999999998"/>
    <n v="101.66489999999999"/>
    <x v="0"/>
  </r>
  <r>
    <s v="AMER"/>
    <s v="NAMER"/>
    <s v="Merck"/>
    <n v="1064"/>
    <s v="Healthcare"/>
    <s v="Enterprise"/>
    <s v="FinanceHub"/>
    <s v="ADXO9CTQU9"/>
    <n v="12.32"/>
    <n v="4"/>
    <n v="0"/>
    <n v="5.9135999999999997"/>
    <x v="21"/>
    <n v="6.4063999999999997"/>
    <n v="1.9219199999999999"/>
    <x v="6"/>
  </r>
  <r>
    <s v="AMER"/>
    <s v="NAMER"/>
    <s v="Pemex"/>
    <n v="1058"/>
    <s v="Energy"/>
    <s v="SMB"/>
    <s v="ContactMatcher"/>
    <s v="DBOZJJ0G4M"/>
    <n v="8.6080000000000005"/>
    <n v="2"/>
    <n v="0.2"/>
    <n v="3.0127999999999999"/>
    <x v="30"/>
    <n v="5.5952000000000002"/>
    <n v="1.6785600000000001"/>
    <x v="2"/>
  </r>
  <r>
    <s v="AMER"/>
    <s v="NAMER"/>
    <s v="Fannie Mae"/>
    <n v="1035"/>
    <s v="Finance"/>
    <s v="Enterprise"/>
    <s v="Marketing Suite - Gold"/>
    <s v="2AYQ123NHE"/>
    <n v="136.26"/>
    <n v="9"/>
    <n v="0"/>
    <n v="5.4504000000000001"/>
    <x v="27"/>
    <n v="130.80959999999999"/>
    <n v="39.242879999999992"/>
    <x v="3"/>
  </r>
  <r>
    <s v="AMER"/>
    <s v="NAMER"/>
    <s v="Sony"/>
    <n v="1028"/>
    <s v="Tech"/>
    <s v="Strategic"/>
    <s v="OneView"/>
    <s v="NWQJX5U01C"/>
    <n v="186.15"/>
    <n v="3"/>
    <n v="0"/>
    <n v="55.844999999999999"/>
    <x v="11"/>
    <n v="130.30500000000001"/>
    <n v="39.091500000000003"/>
    <x v="3"/>
  </r>
  <r>
    <s v="EMEA"/>
    <s v="MEA"/>
    <s v="Oracle"/>
    <n v="1072"/>
    <s v="Tech"/>
    <s v="Enterprise"/>
    <s v="Big Ol Database"/>
    <s v="6DRB9W40NH"/>
    <n v="91.474999999999994"/>
    <n v="1"/>
    <n v="0.5"/>
    <n v="-1.8294999999999999"/>
    <x v="1"/>
    <n v="93.304499999999905"/>
    <n v="27.991349999999972"/>
    <x v="6"/>
  </r>
  <r>
    <s v="EMEA"/>
    <s v="NOR"/>
    <s v="China National Petroleum"/>
    <n v="1023"/>
    <s v="Energy"/>
    <s v="Strategic"/>
    <s v="Data Smasher"/>
    <s v="C27AMJQXPH"/>
    <n v="27.192"/>
    <n v="3"/>
    <n v="0.2"/>
    <n v="0.33989999999999998"/>
    <x v="24"/>
    <n v="26.8521"/>
    <n v="8.055629999999999"/>
    <x v="7"/>
  </r>
  <r>
    <s v="AMER"/>
    <s v="NAMER"/>
    <s v="Wells Fargo"/>
    <n v="1099"/>
    <s v="Finance"/>
    <s v="SMB"/>
    <s v="ChatBot Plugin"/>
    <s v="F9XW44HDT6"/>
    <n v="144.6"/>
    <n v="3"/>
    <n v="0"/>
    <n v="41.933999999999997"/>
    <x v="18"/>
    <n v="102.666"/>
    <n v="30.799799999999998"/>
    <x v="2"/>
  </r>
  <r>
    <s v="EMEA"/>
    <s v="UKIR"/>
    <s v="News Corp."/>
    <n v="1071"/>
    <s v="Misc"/>
    <s v="Enterprise"/>
    <s v="Support"/>
    <s v="LQL8XW76AS"/>
    <n v="34.44"/>
    <n v="3"/>
    <n v="0"/>
    <n v="17.22"/>
    <x v="7"/>
    <n v="17.22"/>
    <n v="5.1659999999999995"/>
    <x v="3"/>
  </r>
  <r>
    <s v="AMER"/>
    <s v="NAMER"/>
    <s v="Philip Morris International"/>
    <n v="1075"/>
    <s v="Consumer Products"/>
    <s v="Enterprise"/>
    <s v="Site Analytics"/>
    <s v="VJARLLBJ54"/>
    <n v="321.55200000000002"/>
    <n v="6"/>
    <n v="0.2"/>
    <n v="20.097000000000001"/>
    <x v="18"/>
    <n v="301.45499999999998"/>
    <n v="90.436499999999995"/>
    <x v="1"/>
  </r>
  <r>
    <s v="EMEA"/>
    <s v="UKIR"/>
    <s v="Morgan Stanley"/>
    <n v="1068"/>
    <s v="Finance"/>
    <s v="Strategic"/>
    <s v="FinanceHub"/>
    <s v="BCFZ9PQTHJ"/>
    <n v="701.96"/>
    <n v="2"/>
    <n v="0"/>
    <n v="168.47040000000001"/>
    <x v="23"/>
    <n v="533.4896"/>
    <n v="160.04687999999999"/>
    <x v="2"/>
  </r>
  <r>
    <s v="AMER"/>
    <s v="LATAM"/>
    <s v="Coca-Cola"/>
    <n v="1021"/>
    <s v="Consumer Products"/>
    <s v="SMB"/>
    <s v="ChatBot Plugin"/>
    <s v="BNDHJYI3TG"/>
    <n v="19.456"/>
    <n v="4"/>
    <n v="0.2"/>
    <n v="3.4047999999999998"/>
    <x v="45"/>
    <n v="16.051200000000001"/>
    <n v="4.8153600000000001"/>
    <x v="0"/>
  </r>
  <r>
    <s v="APJ"/>
    <s v="APAC"/>
    <s v="Mitsubishi"/>
    <n v="1050"/>
    <s v="Manufacturing"/>
    <s v="SMB"/>
    <s v="FinanceHub"/>
    <s v="QYZEM319B2"/>
    <n v="17.28"/>
    <n v="6"/>
    <n v="0"/>
    <n v="7.9488000000000003"/>
    <x v="20"/>
    <n v="9.3312000000000008"/>
    <n v="2.7993600000000001"/>
    <x v="2"/>
  </r>
  <r>
    <s v="AMER"/>
    <s v="NAMER"/>
    <s v="Tesco"/>
    <n v="1059"/>
    <s v="Retail"/>
    <s v="Strategic"/>
    <s v="SaaS Connector Pack"/>
    <s v="9CGLPUA4NQ"/>
    <n v="31.96"/>
    <n v="2"/>
    <n v="0"/>
    <n v="1.5980000000000001"/>
    <x v="0"/>
    <n v="30.361999999999998"/>
    <n v="9.1085999999999991"/>
    <x v="7"/>
  </r>
  <r>
    <s v="EMEA"/>
    <s v="UKIR"/>
    <s v="Anthem"/>
    <n v="1029"/>
    <s v="Healthcare"/>
    <s v="SMB"/>
    <s v="ContactMatcher"/>
    <s v="KMQRU63EI9"/>
    <n v="164.68799999999999"/>
    <n v="6"/>
    <n v="0.2"/>
    <n v="55.5822"/>
    <x v="23"/>
    <n v="109.10579999999899"/>
    <n v="32.731739999999697"/>
    <x v="2"/>
  </r>
  <r>
    <s v="APJ"/>
    <s v="ANZ"/>
    <s v="Tesco"/>
    <n v="1059"/>
    <s v="Retail"/>
    <s v="Strategic"/>
    <s v="FinanceHub"/>
    <s v="75GNVKAQZO"/>
    <n v="5.9039999999999999"/>
    <n v="2"/>
    <n v="0.2"/>
    <n v="1.9925999999999999"/>
    <x v="33"/>
    <n v="3.9114"/>
    <n v="1.1734199999999999"/>
    <x v="7"/>
  </r>
  <r>
    <s v="APJ"/>
    <s v="ANZ"/>
    <s v="Engie"/>
    <n v="1062"/>
    <s v="Energy"/>
    <s v="SMB"/>
    <s v="Storage"/>
    <s v="DF4AUAO0JM"/>
    <n v="13.16"/>
    <n v="5"/>
    <n v="0.2"/>
    <n v="4.1124999999999998"/>
    <x v="30"/>
    <n v="9.0474999999999994"/>
    <n v="2.7142499999999998"/>
    <x v="2"/>
  </r>
  <r>
    <s v="APJ"/>
    <s v="JAPN"/>
    <s v="Apple"/>
    <n v="1008"/>
    <s v="Tech"/>
    <s v="SMB"/>
    <s v="Marketing Suite - Gold"/>
    <s v="VFUVH4SGW6"/>
    <n v="18.16"/>
    <n v="2"/>
    <n v="0.2"/>
    <n v="1.8160000000000001"/>
    <x v="23"/>
    <n v="16.344000000000001"/>
    <n v="4.9032"/>
    <x v="2"/>
  </r>
  <r>
    <s v="EMEA"/>
    <s v="EU-WEST"/>
    <s v="Nestle"/>
    <n v="1089"/>
    <s v="Consumer Products"/>
    <s v="Enterprise"/>
    <s v="Data Smasher"/>
    <s v="8EUYZBW1M5"/>
    <n v="319.98399999999998"/>
    <n v="2"/>
    <n v="0.2"/>
    <n v="91.995400000000004"/>
    <x v="40"/>
    <n v="227.988599999999"/>
    <n v="68.396579999999702"/>
    <x v="2"/>
  </r>
  <r>
    <s v="AMER"/>
    <s v="NAMER"/>
    <s v="Royal Dutch Shell"/>
    <n v="1031"/>
    <s v="Energy"/>
    <s v="Enterprise"/>
    <s v="ChatBot Plugin"/>
    <s v="3A42S48BSP"/>
    <n v="19.68"/>
    <n v="6"/>
    <n v="0"/>
    <n v="6.4943999999999997"/>
    <x v="39"/>
    <n v="13.185600000000001"/>
    <n v="3.9556800000000001"/>
    <x v="2"/>
  </r>
  <r>
    <s v="APJ"/>
    <s v="JAPN"/>
    <s v="BNP Paribas"/>
    <n v="1065"/>
    <s v="Finance"/>
    <s v="Strategic"/>
    <s v="Marketing Suite"/>
    <s v="SHM8ULIB3T"/>
    <n v="781.86400000000003"/>
    <n v="10"/>
    <n v="0.32"/>
    <n v="-137.976"/>
    <x v="5"/>
    <n v="919.84"/>
    <n v="275.952"/>
    <x v="3"/>
  </r>
  <r>
    <s v="EMEA"/>
    <s v="EU-WEST"/>
    <s v="Walgreens"/>
    <n v="1095"/>
    <s v="Retail"/>
    <s v="SMB"/>
    <s v="ContactMatcher"/>
    <s v="7SOKXN9SL3"/>
    <n v="673.34400000000005"/>
    <n v="3"/>
    <n v="0.3"/>
    <n v="-76.953599999999994"/>
    <x v="13"/>
    <n v="750.29759999999999"/>
    <n v="225.08928"/>
    <x v="0"/>
  </r>
  <r>
    <s v="AMER"/>
    <s v="LATAM"/>
    <s v="Allianz"/>
    <n v="1080"/>
    <s v="Finance"/>
    <s v="Strategic"/>
    <s v="Storage"/>
    <s v="BOII7BI93K"/>
    <n v="6.54"/>
    <n v="3"/>
    <n v="0"/>
    <n v="2.1581999999999999"/>
    <x v="22"/>
    <n v="4.3818000000000001"/>
    <n v="1.31454"/>
    <x v="1"/>
  </r>
  <r>
    <s v="EMEA"/>
    <s v="EU-WEST"/>
    <s v="Kroger"/>
    <n v="1057"/>
    <s v="Retail"/>
    <s v="SMB"/>
    <s v="Site Analytics"/>
    <s v="E6M737D9S9"/>
    <n v="572.79999999999995"/>
    <n v="2"/>
    <n v="0.2"/>
    <n v="50.12"/>
    <x v="2"/>
    <n v="522.67999999999995"/>
    <n v="156.80399999999997"/>
    <x v="2"/>
  </r>
  <r>
    <s v="EMEA"/>
    <s v="EU-WEST"/>
    <s v="Samsung Electronics"/>
    <n v="1015"/>
    <s v="Tech"/>
    <s v="Strategic"/>
    <s v="ChatBot Plugin"/>
    <s v="J1231FA1HF"/>
    <n v="197.05"/>
    <n v="7"/>
    <n v="0"/>
    <n v="59.115000000000002"/>
    <x v="28"/>
    <n v="137.935"/>
    <n v="41.380499999999998"/>
    <x v="1"/>
  </r>
  <r>
    <s v="AMER"/>
    <s v="NAMER"/>
    <s v="Lukoil"/>
    <n v="1044"/>
    <s v="Energy"/>
    <s v="SMB"/>
    <s v="ContactMatcher"/>
    <s v="O583MRK5D6"/>
    <n v="2022.2719999999999"/>
    <n v="8"/>
    <n v="0.2"/>
    <n v="682.51679999999999"/>
    <x v="44"/>
    <n v="1339.7552000000001"/>
    <n v="401.92655999999999"/>
    <x v="0"/>
  </r>
  <r>
    <s v="APJ"/>
    <s v="APAC"/>
    <s v="Chevron"/>
    <n v="1017"/>
    <s v="Energy"/>
    <s v="SMB"/>
    <s v="ContactMatcher"/>
    <s v="XJ7C4YNC51"/>
    <n v="38.159999999999997"/>
    <n v="9"/>
    <n v="0"/>
    <n v="19.079999999999998"/>
    <x v="23"/>
    <n v="19.079999999999998"/>
    <n v="5.7239999999999993"/>
    <x v="0"/>
  </r>
  <r>
    <s v="APJ"/>
    <s v="APAC"/>
    <s v="BNP Paribas"/>
    <n v="1065"/>
    <s v="Finance"/>
    <s v="Strategic"/>
    <s v="ContactMatcher"/>
    <s v="Y5GUJN34MJ"/>
    <n v="1592.85"/>
    <n v="7"/>
    <n v="0"/>
    <n v="350.42700000000002"/>
    <x v="12"/>
    <n v="1242.42299999999"/>
    <n v="372.72689999999699"/>
    <x v="3"/>
  </r>
  <r>
    <s v="AMER"/>
    <s v="NAMER"/>
    <s v="Allianz"/>
    <n v="1080"/>
    <s v="Finance"/>
    <s v="SMB"/>
    <s v="Data Smasher"/>
    <s v="F2CYYDTCD1"/>
    <n v="120"/>
    <n v="6"/>
    <n v="0"/>
    <n v="46.8"/>
    <x v="35"/>
    <n v="73.2"/>
    <n v="21.96"/>
    <x v="1"/>
  </r>
  <r>
    <s v="APJ"/>
    <s v="IND"/>
    <s v="Airbus"/>
    <n v="1030"/>
    <s v="Manufacturing"/>
    <s v="Enterprise"/>
    <s v="Support"/>
    <s v="S6T6DNKRCI"/>
    <n v="4.41"/>
    <n v="1"/>
    <n v="0"/>
    <n v="2.0286"/>
    <x v="23"/>
    <n v="2.3814000000000002"/>
    <n v="0.71442000000000005"/>
    <x v="2"/>
  </r>
  <r>
    <s v="EMEA"/>
    <s v="EU"/>
    <s v="Volkswagen"/>
    <n v="1046"/>
    <s v="Manufacturing"/>
    <s v="SMB"/>
    <s v="SaaS Connector Pack"/>
    <s v="OFB0C127GE"/>
    <n v="26.94"/>
    <n v="3"/>
    <n v="0"/>
    <n v="11.3148"/>
    <x v="35"/>
    <n v="15.6252"/>
    <n v="4.6875599999999995"/>
    <x v="0"/>
  </r>
  <r>
    <s v="AMER"/>
    <s v="NAMER"/>
    <s v="AT&amp;T"/>
    <n v="1010"/>
    <s v="Communications"/>
    <s v="SMB"/>
    <s v="SaaS Connector Pack"/>
    <s v="V4A97V50U7"/>
    <n v="32.04"/>
    <n v="3"/>
    <n v="0"/>
    <n v="8.01"/>
    <x v="6"/>
    <n v="24.03"/>
    <n v="7.2089999999999996"/>
    <x v="1"/>
  </r>
  <r>
    <s v="EMEA"/>
    <s v="UKIR"/>
    <s v="Anthem"/>
    <n v="1029"/>
    <s v="Healthcare"/>
    <s v="SMB"/>
    <s v="ChatBot Plugin"/>
    <s v="9A8BZZ1CBJ"/>
    <n v="32.130000000000003"/>
    <n v="9"/>
    <n v="0"/>
    <n v="8.3537999999999997"/>
    <x v="25"/>
    <n v="23.776199999999999"/>
    <n v="7.13286"/>
    <x v="2"/>
  </r>
  <r>
    <s v="EMEA"/>
    <s v="UKIR"/>
    <s v="Allstate"/>
    <n v="1003"/>
    <s v="Finance"/>
    <s v="Strategic"/>
    <s v="Site Analytics"/>
    <s v="144E0LGY6U"/>
    <n v="1091.93"/>
    <n v="7"/>
    <n v="0"/>
    <n v="272.98250000000002"/>
    <x v="32"/>
    <n v="818.94749999999999"/>
    <n v="245.68424999999999"/>
    <x v="0"/>
  </r>
  <r>
    <s v="AMER"/>
    <s v="LATAM"/>
    <s v="Mondelez International"/>
    <n v="1067"/>
    <s v="Consumer Products"/>
    <s v="SMB"/>
    <s v="ChatBot Plugin"/>
    <s v="O74ADQRU2R"/>
    <n v="26.7"/>
    <n v="2"/>
    <n v="0"/>
    <n v="7.476"/>
    <x v="41"/>
    <n v="19.224"/>
    <n v="5.7671999999999999"/>
    <x v="0"/>
  </r>
  <r>
    <s v="EMEA"/>
    <s v="UKIR"/>
    <s v="ConocoPhillips"/>
    <n v="1024"/>
    <s v="Energy"/>
    <s v="SMB"/>
    <s v="ChatBot Plugin"/>
    <s v="UG44B36H4O"/>
    <n v="38.340000000000003"/>
    <n v="9"/>
    <n v="0"/>
    <n v="15.7194"/>
    <x v="28"/>
    <n v="22.6206"/>
    <n v="6.7861799999999999"/>
    <x v="2"/>
  </r>
  <r>
    <s v="APJ"/>
    <s v="ANZ"/>
    <s v="HSBC Holdings"/>
    <n v="1070"/>
    <s v="Finance"/>
    <s v="Strategic"/>
    <s v="ContactMatcher"/>
    <s v="YGHQWPTFYV"/>
    <n v="9.2639999999999993"/>
    <n v="3"/>
    <n v="0.8"/>
    <n v="-13.896000000000001"/>
    <x v="20"/>
    <n v="23.16"/>
    <n v="6.9479999999999995"/>
    <x v="0"/>
  </r>
  <r>
    <s v="APJ"/>
    <s v="JAPN"/>
    <s v="Ford Motor"/>
    <n v="1009"/>
    <s v="Manufacturing"/>
    <s v="SMB"/>
    <s v="Marketing Suite"/>
    <s v="CR1NZOFODI"/>
    <n v="204.66640000000001"/>
    <n v="1"/>
    <n v="0.32"/>
    <n v="-6.0195999999999996"/>
    <x v="24"/>
    <n v="210.68600000000001"/>
    <n v="63.205799999999996"/>
    <x v="1"/>
  </r>
  <r>
    <s v="EMEA"/>
    <s v="EU"/>
    <s v="Valero Energy"/>
    <n v="1093"/>
    <s v="Energy"/>
    <s v="SMB"/>
    <s v="Data Smasher"/>
    <s v="8NST76V7CZ"/>
    <n v="1649.75"/>
    <n v="5"/>
    <n v="0"/>
    <n v="544.41750000000002"/>
    <x v="32"/>
    <n v="1105.3325"/>
    <n v="331.59974999999997"/>
    <x v="1"/>
  </r>
  <r>
    <s v="EMEA"/>
    <s v="EU-WEST"/>
    <s v="Morgan Stanley"/>
    <n v="1068"/>
    <s v="Finance"/>
    <s v="Enterprise"/>
    <s v="Support"/>
    <s v="TL5G4LWGYK"/>
    <n v="91.055999999999997"/>
    <n v="6"/>
    <n v="0.2"/>
    <n v="31.869599999999998"/>
    <x v="34"/>
    <n v="59.186399999999999"/>
    <n v="17.75592"/>
    <x v="2"/>
  </r>
  <r>
    <s v="APJ"/>
    <s v="ANZ"/>
    <s v="Goldman Sachs Group"/>
    <n v="1042"/>
    <s v="Finance"/>
    <s v="SMB"/>
    <s v="ChatBot Plugin"/>
    <s v="RCRMTL6X0X"/>
    <n v="54.207999999999998"/>
    <n v="14"/>
    <n v="0.2"/>
    <n v="8.8087999999999997"/>
    <x v="45"/>
    <n v="45.3992"/>
    <n v="13.619759999999999"/>
    <x v="2"/>
  </r>
  <r>
    <s v="AMER"/>
    <s v="LATAM"/>
    <s v="Marathon Petroleum"/>
    <n v="1061"/>
    <s v="Energy"/>
    <s v="SMB"/>
    <s v="Site Analytics"/>
    <s v="02P853F12R"/>
    <n v="26.981999999999999"/>
    <n v="3"/>
    <n v="0.4"/>
    <n v="4.0472999999999999"/>
    <x v="37"/>
    <n v="22.934699999999999"/>
    <n v="6.8804099999999995"/>
    <x v="1"/>
  </r>
  <r>
    <s v="AMER"/>
    <s v="NAMER"/>
    <s v="HSBC Holdings"/>
    <n v="1070"/>
    <s v="Finance"/>
    <s v="SMB"/>
    <s v="OneView"/>
    <s v="L89ZEEZ9O8"/>
    <n v="81.08"/>
    <n v="4"/>
    <n v="0"/>
    <n v="22.702400000000001"/>
    <x v="24"/>
    <n v="58.377600000000001"/>
    <n v="17.513279999999998"/>
    <x v="0"/>
  </r>
  <r>
    <s v="AMER"/>
    <s v="NAMER"/>
    <s v="Royal Dutch Shell"/>
    <n v="1031"/>
    <s v="Energy"/>
    <s v="Strategic"/>
    <s v="Marketing Suite - Gold"/>
    <s v="PCNGR2IZ49"/>
    <n v="93.02"/>
    <n v="2"/>
    <n v="0"/>
    <n v="3.7208000000000001"/>
    <x v="47"/>
    <n v="89.299199999999999"/>
    <n v="26.789759999999998"/>
    <x v="2"/>
  </r>
  <r>
    <s v="APJ"/>
    <s v="ANZ"/>
    <s v="Nissan Motor"/>
    <n v="1098"/>
    <s v="Transportation"/>
    <s v="SMB"/>
    <s v="Site Analytics"/>
    <s v="TZDXJA1HZF"/>
    <n v="323.976"/>
    <n v="3"/>
    <n v="0.2"/>
    <n v="36.447299999999998"/>
    <x v="20"/>
    <n v="287.52870000000001"/>
    <n v="86.258610000000004"/>
    <x v="2"/>
  </r>
  <r>
    <s v="AMER"/>
    <s v="NAMER"/>
    <s v="J.P. Morgan Chase &amp; Co."/>
    <n v="1054"/>
    <s v="Finance"/>
    <s v="Enterprise"/>
    <s v="ContactMatcher"/>
    <s v="XB1UC4WM8K"/>
    <n v="83.92"/>
    <n v="5"/>
    <n v="0.2"/>
    <n v="29.372"/>
    <x v="22"/>
    <n v="54.548000000000002"/>
    <n v="16.3644"/>
    <x v="5"/>
  </r>
  <r>
    <s v="APJ"/>
    <s v="JAPN"/>
    <s v="Samsung Electronics"/>
    <n v="1015"/>
    <s v="Tech"/>
    <s v="Strategic"/>
    <s v="Marketing Suite - Gold"/>
    <s v="GV11CO3U9X"/>
    <n v="12.768000000000001"/>
    <n v="2"/>
    <n v="0.2"/>
    <n v="0.95760000000000001"/>
    <x v="42"/>
    <n v="11.8104"/>
    <n v="3.5431199999999996"/>
    <x v="1"/>
  </r>
  <r>
    <s v="AMER"/>
    <s v="NAMER"/>
    <s v="Kroger"/>
    <n v="1057"/>
    <s v="Retail"/>
    <s v="Enterprise"/>
    <s v="Support"/>
    <s v="F6GHFBCG48"/>
    <n v="52.76"/>
    <n v="2"/>
    <n v="0"/>
    <n v="24.269600000000001"/>
    <x v="10"/>
    <n v="28.490399999999902"/>
    <n v="8.5471199999999694"/>
    <x v="2"/>
  </r>
  <r>
    <s v="APJ"/>
    <s v="JAPN"/>
    <s v="HonHai Precision Industry"/>
    <n v="1033"/>
    <s v="Tech"/>
    <s v="Enterprise"/>
    <s v="Marketing Suite - Gold"/>
    <s v="44098ORUEH"/>
    <n v="55.616"/>
    <n v="2"/>
    <n v="0.2"/>
    <n v="5.5616000000000003"/>
    <x v="13"/>
    <n v="50.054400000000001"/>
    <n v="15.01632"/>
    <x v="1"/>
  </r>
  <r>
    <s v="EMEA"/>
    <s v="UKIR"/>
    <s v="Pfizer"/>
    <n v="1074"/>
    <s v="Healthcare"/>
    <s v="SMB"/>
    <s v="FinanceHub"/>
    <s v="TBBLM519U3"/>
    <n v="427.64400000000001"/>
    <n v="14"/>
    <n v="0.1"/>
    <n v="80.777199999999993"/>
    <x v="32"/>
    <n v="346.86680000000001"/>
    <n v="104.06004"/>
    <x v="5"/>
  </r>
  <r>
    <s v="APJ"/>
    <s v="ANZ"/>
    <s v="Honda Motor"/>
    <n v="1045"/>
    <s v="Manufacturing"/>
    <s v="SMB"/>
    <s v="SaaS Connector Pack"/>
    <s v="DXWOVK9BQQ"/>
    <n v="8.8559999999999999"/>
    <n v="3"/>
    <n v="0.6"/>
    <n v="-6.8634000000000004"/>
    <x v="27"/>
    <n v="15.7194"/>
    <n v="4.7158199999999999"/>
    <x v="2"/>
  </r>
  <r>
    <s v="AMER"/>
    <s v="NAMER"/>
    <s v="Caterpillar"/>
    <n v="1016"/>
    <s v="Manufacturing"/>
    <s v="Strategic"/>
    <s v="Marketing Suite"/>
    <s v="FN4PQ0QHLZ"/>
    <n v="477.666"/>
    <n v="2"/>
    <n v="0.15"/>
    <n v="84.293999999999997"/>
    <x v="21"/>
    <n v="393.37200000000001"/>
    <n v="118.0116"/>
    <x v="1"/>
  </r>
  <r>
    <s v="EMEA"/>
    <s v="NOR"/>
    <s v="Comcast"/>
    <n v="1022"/>
    <s v="Communications"/>
    <s v="SMB"/>
    <s v="Support"/>
    <s v="GP5NUG5LIO"/>
    <n v="16.899999999999999"/>
    <n v="5"/>
    <n v="0"/>
    <n v="7.774"/>
    <x v="15"/>
    <n v="9.1259999999999906"/>
    <n v="2.7377999999999969"/>
    <x v="1"/>
  </r>
  <r>
    <s v="AMER"/>
    <s v="LATAM"/>
    <s v="Abbott Laboratories"/>
    <n v="1001"/>
    <s v="Healthcare"/>
    <s v="Enterprise"/>
    <s v="FinanceHub"/>
    <s v="HFQFFL776C"/>
    <n v="191.96799999999999"/>
    <n v="7"/>
    <n v="0.2"/>
    <n v="16.7972"/>
    <x v="33"/>
    <n v="175.17079999999899"/>
    <n v="52.551239999999694"/>
    <x v="3"/>
  </r>
  <r>
    <s v="APJ"/>
    <s v="JAPN"/>
    <s v="Nestle"/>
    <n v="1089"/>
    <s v="Consumer Products"/>
    <s v="Strategic"/>
    <s v="FinanceHub"/>
    <s v="NPMGY9OE1W"/>
    <n v="35.520000000000003"/>
    <n v="3"/>
    <n v="0.2"/>
    <n v="13.32"/>
    <x v="37"/>
    <n v="22.2"/>
    <n v="6.6599999999999993"/>
    <x v="2"/>
  </r>
  <r>
    <s v="APJ"/>
    <s v="IND"/>
    <s v="Berkshire Hathaway"/>
    <n v="1012"/>
    <s v="Finance"/>
    <s v="Strategic"/>
    <s v="Data Smasher"/>
    <s v="UI6RVT49SV"/>
    <n v="1.98"/>
    <n v="2"/>
    <n v="0"/>
    <n v="0.89100000000000001"/>
    <x v="18"/>
    <n v="1.089"/>
    <n v="0.32669999999999999"/>
    <x v="1"/>
  </r>
  <r>
    <s v="EMEA"/>
    <s v="EU-WEST"/>
    <s v="Tyson Foods"/>
    <n v="1088"/>
    <s v="Consumer Products"/>
    <s v="Strategic"/>
    <s v="Support"/>
    <s v="C2SNCHH7M7"/>
    <n v="6.8479999999999999"/>
    <n v="2"/>
    <n v="0.2"/>
    <n v="2.14"/>
    <x v="1"/>
    <n v="4.7080000000000002"/>
    <n v="1.4124000000000001"/>
    <x v="1"/>
  </r>
  <r>
    <s v="AMER"/>
    <s v="NAMER"/>
    <s v="Samsung Electronics"/>
    <n v="1015"/>
    <s v="Tech"/>
    <s v="Enterprise"/>
    <s v="ContactMatcher"/>
    <s v="EG1X1ETT88"/>
    <n v="13.848000000000001"/>
    <n v="3"/>
    <n v="0.2"/>
    <n v="5.1929999999999996"/>
    <x v="33"/>
    <n v="8.6549999999999994"/>
    <n v="2.5964999999999998"/>
    <x v="1"/>
  </r>
  <r>
    <s v="EMEA"/>
    <s v="EU-WEST"/>
    <s v="ConocoPhillips"/>
    <n v="1024"/>
    <s v="Energy"/>
    <s v="SMB"/>
    <s v="Marketing Suite - Gold"/>
    <s v="G01R4JTG5F"/>
    <n v="577.58399999999995"/>
    <n v="6"/>
    <n v="0.2"/>
    <n v="43.318800000000003"/>
    <x v="6"/>
    <n v="534.26519999999903"/>
    <n v="160.27955999999969"/>
    <x v="2"/>
  </r>
  <r>
    <s v="EMEA"/>
    <s v="EU-WEST"/>
    <s v="Trafigura Group"/>
    <n v="1100"/>
    <s v="Finance"/>
    <s v="Enterprise"/>
    <s v="Data Smasher"/>
    <s v="227MF8N52T"/>
    <n v="151.96"/>
    <n v="4"/>
    <n v="0"/>
    <n v="36.470399999999998"/>
    <x v="33"/>
    <n v="115.4896"/>
    <n v="34.646879999999996"/>
    <x v="1"/>
  </r>
  <r>
    <s v="EMEA"/>
    <s v="EU-EAST"/>
    <s v="Sony"/>
    <n v="1028"/>
    <s v="Tech"/>
    <s v="Strategic"/>
    <s v="SaaS Connector Pack"/>
    <s v="X8NNPC9G88"/>
    <n v="68.432000000000002"/>
    <n v="7"/>
    <n v="0.2"/>
    <n v="8.5540000000000003"/>
    <x v="21"/>
    <n v="59.878"/>
    <n v="17.9634"/>
    <x v="3"/>
  </r>
  <r>
    <s v="AMER"/>
    <s v="LATAM"/>
    <s v="PepsiCo"/>
    <n v="1073"/>
    <s v="Consumer Products"/>
    <s v="SMB"/>
    <s v="SaaS Connector Pack"/>
    <s v="85SLN6DRK5"/>
    <n v="71.12"/>
    <n v="5"/>
    <n v="0.2"/>
    <n v="9.7789999999999999"/>
    <x v="6"/>
    <n v="61.341000000000001"/>
    <n v="18.4023"/>
    <x v="1"/>
  </r>
  <r>
    <s v="EMEA"/>
    <s v="EU-EAST"/>
    <s v="Pfizer"/>
    <n v="1074"/>
    <s v="Healthcare"/>
    <s v="Enterprise"/>
    <s v="Support"/>
    <s v="OHL6Z8W81C"/>
    <n v="184.66"/>
    <n v="7"/>
    <n v="0"/>
    <n v="84.943600000000004"/>
    <x v="14"/>
    <n v="99.716399999999993"/>
    <n v="29.914919999999995"/>
    <x v="5"/>
  </r>
  <r>
    <s v="APJ"/>
    <s v="JAPN"/>
    <s v="Sony"/>
    <n v="1028"/>
    <s v="Tech"/>
    <s v="SMB"/>
    <s v="SaaS Connector Pack"/>
    <s v="1F0NWENMUK"/>
    <n v="5.3120000000000003"/>
    <n v="2"/>
    <n v="0.6"/>
    <n v="-1.5935999999999999"/>
    <x v="18"/>
    <n v="6.9055999999999997"/>
    <n v="2.0716799999999997"/>
    <x v="3"/>
  </r>
  <r>
    <s v="AMER"/>
    <s v="LATAM"/>
    <s v="General Electric"/>
    <n v="1040"/>
    <s v="Finance"/>
    <s v="SMB"/>
    <s v="Data Smasher"/>
    <s v="DYXMU8PBCJ"/>
    <n v="132.52000000000001"/>
    <n v="5"/>
    <n v="0.2"/>
    <n v="34.786499999999997"/>
    <x v="35"/>
    <n v="97.733500000000006"/>
    <n v="29.320050000000002"/>
    <x v="0"/>
  </r>
  <r>
    <s v="AMER"/>
    <s v="NAMER"/>
    <s v="Airbus"/>
    <n v="1030"/>
    <s v="Manufacturing"/>
    <s v="Enterprise"/>
    <s v="Support"/>
    <s v="NPKB0PAA3Y"/>
    <n v="11.76"/>
    <n v="2"/>
    <n v="0"/>
    <n v="5.7624000000000004"/>
    <x v="40"/>
    <n v="5.9975999999999896"/>
    <n v="1.7992799999999969"/>
    <x v="2"/>
  </r>
  <r>
    <s v="EMEA"/>
    <s v="EU-WEST"/>
    <s v="Itochu"/>
    <n v="1032"/>
    <s v="Finance"/>
    <s v="SMB"/>
    <s v="FinanceHub"/>
    <s v="VHUK7DJMVN"/>
    <n v="1125.4880000000001"/>
    <n v="7"/>
    <n v="0.2"/>
    <n v="98.480199999999996"/>
    <x v="34"/>
    <n v="1027.0078000000001"/>
    <n v="308.10234000000003"/>
    <x v="0"/>
  </r>
  <r>
    <s v="AMER"/>
    <s v="LATAM"/>
    <s v="Procter &amp; Gamble"/>
    <n v="1077"/>
    <s v="Consumer Products"/>
    <s v="Strategic"/>
    <s v="Site Analytics"/>
    <s v="6UA5TL96IA"/>
    <n v="79.959999999999994"/>
    <n v="4"/>
    <n v="0"/>
    <n v="22.3888"/>
    <x v="10"/>
    <n v="57.571199999999898"/>
    <n v="17.271359999999969"/>
    <x v="1"/>
  </r>
  <r>
    <s v="AMER"/>
    <s v="LATAM"/>
    <s v="Gazprom"/>
    <n v="1027"/>
    <s v="Energy"/>
    <s v="SMB"/>
    <s v="ContactMatcher"/>
    <s v="P3RFSSUWL3"/>
    <n v="6.7320000000000002"/>
    <n v="6"/>
    <n v="0.7"/>
    <n v="-4.4880000000000004"/>
    <x v="11"/>
    <n v="11.22"/>
    <n v="3.3660000000000001"/>
    <x v="7"/>
  </r>
  <r>
    <s v="AMER"/>
    <s v="NAMER"/>
    <s v="Costco Wholesale"/>
    <n v="1025"/>
    <s v="Retail"/>
    <s v="SMB"/>
    <s v="SaaS Connector Pack"/>
    <s v="5OG3P23PAJ"/>
    <n v="31.56"/>
    <n v="3"/>
    <n v="0"/>
    <n v="10.4148"/>
    <x v="37"/>
    <n v="21.145199999999999"/>
    <n v="6.3435599999999992"/>
    <x v="3"/>
  </r>
  <r>
    <s v="APJ"/>
    <s v="JAPN"/>
    <s v="Bank of America Corp."/>
    <n v="1011"/>
    <s v="Finance"/>
    <s v="SMB"/>
    <s v="FinanceHub"/>
    <s v="LMJ96LMQEY"/>
    <n v="105.68600000000001"/>
    <n v="1"/>
    <n v="0.3"/>
    <n v="-28.686199999999999"/>
    <x v="33"/>
    <n v="134.37219999999999"/>
    <n v="40.311659999999996"/>
    <x v="6"/>
  </r>
  <r>
    <s v="EMEA"/>
    <s v="UKIR"/>
    <s v="Walgreens"/>
    <n v="1095"/>
    <s v="Retail"/>
    <s v="Enterprise"/>
    <s v="Site Analytics"/>
    <s v="EB3OVYSJAR"/>
    <n v="1079.8499999999999"/>
    <n v="3"/>
    <n v="0"/>
    <n v="323.95499999999998"/>
    <x v="15"/>
    <n v="755.89499999999998"/>
    <n v="226.76849999999999"/>
    <x v="0"/>
  </r>
  <r>
    <s v="EMEA"/>
    <s v="EU-WEST"/>
    <s v="McKesson"/>
    <n v="1063"/>
    <s v="Consumer Products"/>
    <s v="Enterprise"/>
    <s v="Storage"/>
    <s v="NQD60O31HI"/>
    <n v="9.6479999999999997"/>
    <n v="6"/>
    <n v="0.2"/>
    <n v="3.4973999999999998"/>
    <x v="1"/>
    <n v="6.1505999999999998"/>
    <n v="1.8451799999999998"/>
    <x v="5"/>
  </r>
  <r>
    <s v="EMEA"/>
    <s v="UKIR"/>
    <s v="BNP Paribas"/>
    <n v="1065"/>
    <s v="Finance"/>
    <s v="SMB"/>
    <s v="Marketing Suite"/>
    <s v="AIF06KSW5M"/>
    <n v="400.78399999999999"/>
    <n v="1"/>
    <n v="0.2"/>
    <n v="-5.0098000000000003"/>
    <x v="27"/>
    <n v="405.79379999999998"/>
    <n v="121.73813999999999"/>
    <x v="3"/>
  </r>
  <r>
    <s v="AMER"/>
    <s v="LATAM"/>
    <s v="Marathon Petroleum"/>
    <n v="1061"/>
    <s v="Energy"/>
    <s v="Enterprise"/>
    <s v="Marketing Suite - Gold"/>
    <s v="BOSFLKM9OV"/>
    <n v="53.72"/>
    <n v="4"/>
    <n v="0"/>
    <n v="13.9672"/>
    <x v="43"/>
    <n v="39.752800000000001"/>
    <n v="11.925839999999999"/>
    <x v="1"/>
  </r>
  <r>
    <s v="EMEA"/>
    <s v="EU-WEST"/>
    <s v="Lukoil"/>
    <n v="1044"/>
    <s v="Energy"/>
    <s v="Strategic"/>
    <s v="Support"/>
    <s v="H1TISCAZVW"/>
    <n v="31.007999999999999"/>
    <n v="1"/>
    <n v="0.2"/>
    <n v="11.240399999999999"/>
    <x v="28"/>
    <n v="19.767600000000002"/>
    <n v="5.9302800000000007"/>
    <x v="0"/>
  </r>
  <r>
    <s v="AMER"/>
    <s v="NAMER"/>
    <s v="Valero Energy"/>
    <n v="1093"/>
    <s v="Energy"/>
    <s v="SMB"/>
    <s v="ContactMatcher"/>
    <s v="MTZGZWNNNU"/>
    <n v="61.12"/>
    <n v="5"/>
    <n v="0.2"/>
    <n v="22.155999999999999"/>
    <x v="0"/>
    <n v="38.963999999999999"/>
    <n v="11.6892"/>
    <x v="1"/>
  </r>
  <r>
    <s v="APJ"/>
    <s v="ANZ"/>
    <s v="BNP Paribas"/>
    <n v="1065"/>
    <s v="Finance"/>
    <s v="Strategic"/>
    <s v="Marketing Suite - Gold"/>
    <s v="QL41PF17OA"/>
    <n v="195.136"/>
    <n v="4"/>
    <n v="0.2"/>
    <n v="-43.9056"/>
    <x v="4"/>
    <n v="239.04159999999999"/>
    <n v="71.712479999999999"/>
    <x v="3"/>
  </r>
  <r>
    <s v="APJ"/>
    <s v="ANZ"/>
    <s v="Allianz"/>
    <n v="1080"/>
    <s v="Finance"/>
    <s v="SMB"/>
    <s v="ChatBot Plugin"/>
    <s v="QAUJZRLVOV"/>
    <n v="121.536"/>
    <n v="4"/>
    <n v="0.2"/>
    <n v="15.192"/>
    <x v="10"/>
    <n v="106.34399999999999"/>
    <n v="31.903199999999998"/>
    <x v="1"/>
  </r>
  <r>
    <s v="APJ"/>
    <s v="ANZ"/>
    <s v="Pfizer"/>
    <n v="1074"/>
    <s v="Healthcare"/>
    <s v="Enterprise"/>
    <s v="Support"/>
    <s v="7N2BP06BME"/>
    <n v="17.472000000000001"/>
    <n v="3"/>
    <n v="0.2"/>
    <n v="5.6783999999999999"/>
    <x v="8"/>
    <n v="11.7936"/>
    <n v="3.5380799999999999"/>
    <x v="5"/>
  </r>
  <r>
    <s v="APJ"/>
    <s v="JAPN"/>
    <s v="Banco Santander"/>
    <n v="1101"/>
    <s v="Finance"/>
    <s v="Enterprise"/>
    <s v="SaaS Connector Pack"/>
    <s v="ZI4TC7EL2N"/>
    <n v="24.7"/>
    <n v="5"/>
    <n v="0.6"/>
    <n v="-9.8800000000000008"/>
    <x v="16"/>
    <n v="34.58"/>
    <n v="10.373999999999999"/>
    <x v="1"/>
  </r>
  <r>
    <s v="EMEA"/>
    <s v="UKIR"/>
    <s v="Walmart"/>
    <n v="1096"/>
    <s v="Retail"/>
    <s v="SMB"/>
    <s v="Support"/>
    <s v="PSQ0757OFF"/>
    <n v="8.56"/>
    <n v="2"/>
    <n v="0"/>
    <n v="3.8519999999999999"/>
    <x v="15"/>
    <n v="4.7080000000000002"/>
    <n v="1.4124000000000001"/>
    <x v="1"/>
  </r>
  <r>
    <s v="AMER"/>
    <s v="NAMER"/>
    <s v="AT&amp;T"/>
    <n v="1010"/>
    <s v="Communications"/>
    <s v="Strategic"/>
    <s v="OneView"/>
    <s v="65R3PJF4DC"/>
    <n v="25.86"/>
    <n v="3"/>
    <n v="0"/>
    <n v="6.7236000000000002"/>
    <x v="44"/>
    <n v="19.136399999999998"/>
    <n v="5.7409199999999991"/>
    <x v="1"/>
  </r>
  <r>
    <s v="AMER"/>
    <s v="NAMER"/>
    <s v="Toyota Motor"/>
    <n v="1087"/>
    <s v="Manufacturing"/>
    <s v="Enterprise"/>
    <s v="SaaS Connector Pack"/>
    <s v="IZCWVDDYQ4"/>
    <n v="60.84"/>
    <n v="3"/>
    <n v="0"/>
    <n v="19.468800000000002"/>
    <x v="11"/>
    <n v="41.371200000000002"/>
    <n v="12.41136"/>
    <x v="6"/>
  </r>
  <r>
    <s v="EMEA"/>
    <s v="EU-WEST"/>
    <s v="Anthem"/>
    <n v="1029"/>
    <s v="Healthcare"/>
    <s v="SMB"/>
    <s v="OneView"/>
    <s v="4MTPWI6E2R"/>
    <n v="35.207999999999998"/>
    <n v="1"/>
    <n v="0.2"/>
    <n v="2.6406000000000001"/>
    <x v="19"/>
    <n v="32.567399999999999"/>
    <n v="9.7702200000000001"/>
    <x v="2"/>
  </r>
  <r>
    <s v="APJ"/>
    <s v="JAPN"/>
    <s v="Verizon Communications"/>
    <n v="1094"/>
    <s v="Communications"/>
    <s v="Strategic"/>
    <s v="Support"/>
    <s v="U95J64D1YA"/>
    <n v="41.472000000000001"/>
    <n v="8"/>
    <n v="0.2"/>
    <n v="14.5152"/>
    <x v="24"/>
    <n v="26.956800000000001"/>
    <n v="8.08704"/>
    <x v="0"/>
  </r>
  <r>
    <s v="EMEA"/>
    <s v="MEA"/>
    <s v="UnitedHealth Group"/>
    <n v="1092"/>
    <s v="Healthcare"/>
    <s v="SMB"/>
    <s v="Support"/>
    <s v="O2DAYW6MZM"/>
    <n v="239.5"/>
    <n v="5"/>
    <n v="0"/>
    <n v="114.96"/>
    <x v="21"/>
    <n v="124.54"/>
    <n v="37.362000000000002"/>
    <x v="0"/>
  </r>
  <r>
    <s v="EMEA"/>
    <s v="EU-WEST"/>
    <s v="Tyson Foods"/>
    <n v="1088"/>
    <s v="Consumer Products"/>
    <s v="SMB"/>
    <s v="Support"/>
    <s v="5L0NH141NH"/>
    <n v="34.200000000000003"/>
    <n v="5"/>
    <n v="0"/>
    <n v="9.234"/>
    <x v="8"/>
    <n v="24.966000000000001"/>
    <n v="7.4897999999999998"/>
    <x v="1"/>
  </r>
  <r>
    <s v="EMEA"/>
    <s v="UKIR"/>
    <s v="Walt Disney"/>
    <n v="1097"/>
    <s v="Communications"/>
    <s v="Strategic"/>
    <s v="ContactMatcher"/>
    <s v="MP6DRGU564"/>
    <n v="376.86599999999999"/>
    <n v="3"/>
    <n v="0.4"/>
    <n v="-213.5574"/>
    <x v="1"/>
    <n v="590.42340000000002"/>
    <n v="177.12701999999999"/>
    <x v="3"/>
  </r>
  <r>
    <s v="EMEA"/>
    <s v="EU-WEST"/>
    <s v="Chevron"/>
    <n v="1017"/>
    <s v="Energy"/>
    <s v="SMB"/>
    <s v="OneView"/>
    <s v="8OAWNUXHYS"/>
    <n v="197.72"/>
    <n v="4"/>
    <n v="0"/>
    <n v="55.361600000000003"/>
    <x v="6"/>
    <n v="142.35839999999999"/>
    <n v="42.707519999999995"/>
    <x v="0"/>
  </r>
  <r>
    <s v="AMER"/>
    <s v="LATAM"/>
    <s v="Ford Motor"/>
    <n v="1009"/>
    <s v="Manufacturing"/>
    <s v="Strategic"/>
    <s v="Data Smasher"/>
    <s v="6LIY34DKJJ"/>
    <n v="70.72"/>
    <n v="4"/>
    <n v="0.2"/>
    <n v="-6.1879999999999997"/>
    <x v="23"/>
    <n v="76.908000000000001"/>
    <n v="23.072399999999998"/>
    <x v="1"/>
  </r>
  <r>
    <s v="EMEA"/>
    <s v="UKIR"/>
    <s v="Carrefour"/>
    <n v="1048"/>
    <s v="Retail"/>
    <s v="SMB"/>
    <s v="Support"/>
    <s v="BCZN84YSW1"/>
    <n v="21.6"/>
    <n v="6"/>
    <n v="0"/>
    <n v="9.9359999999999999"/>
    <x v="22"/>
    <n v="11.664"/>
    <n v="3.4991999999999996"/>
    <x v="0"/>
  </r>
  <r>
    <s v="AMER"/>
    <s v="NAMER"/>
    <s v="Anthem"/>
    <n v="1029"/>
    <s v="Healthcare"/>
    <s v="SMB"/>
    <s v="SaaS Connector Pack"/>
    <s v="KFOLLJAKUC"/>
    <n v="282.83999999999997"/>
    <n v="4"/>
    <n v="0"/>
    <n v="19.7988"/>
    <x v="35"/>
    <n v="263.0412"/>
    <n v="78.912359999999993"/>
    <x v="2"/>
  </r>
  <r>
    <s v="EMEA"/>
    <s v="EU-EAST"/>
    <s v="Boeing"/>
    <n v="1014"/>
    <s v="Manufacturing"/>
    <s v="SMB"/>
    <s v="Storage"/>
    <s v="I6PSPYKO9L"/>
    <n v="11.68"/>
    <n v="4"/>
    <n v="0"/>
    <n v="5.2560000000000002"/>
    <x v="13"/>
    <n v="6.4239999999999897"/>
    <n v="1.9271999999999969"/>
    <x v="2"/>
  </r>
  <r>
    <s v="AMER"/>
    <s v="NAMER"/>
    <s v="Cigna"/>
    <n v="1038"/>
    <s v="Healthcare"/>
    <s v="SMB"/>
    <s v="Site Analytics"/>
    <s v="7JZ406MUYP"/>
    <n v="239.98400000000001"/>
    <n v="2"/>
    <n v="0.2"/>
    <n v="23.9984"/>
    <x v="21"/>
    <n v="215.98560000000001"/>
    <n v="64.795680000000004"/>
    <x v="3"/>
  </r>
  <r>
    <s v="AMER"/>
    <s v="NAMER"/>
    <s v="Allstate"/>
    <n v="1003"/>
    <s v="Finance"/>
    <s v="Strategic"/>
    <s v="OneView"/>
    <s v="XVUHFCI7VE"/>
    <n v="22.98"/>
    <n v="1"/>
    <n v="0"/>
    <n v="6.8940000000000001"/>
    <x v="7"/>
    <n v="16.085999999999999"/>
    <n v="4.8257999999999992"/>
    <x v="0"/>
  </r>
  <r>
    <s v="AMER"/>
    <s v="NAMER"/>
    <s v="Allstate"/>
    <n v="1003"/>
    <s v="Finance"/>
    <s v="Strategic"/>
    <s v="ChatBot Plugin"/>
    <s v="FHGBB2NW0J"/>
    <n v="5.76"/>
    <n v="2"/>
    <n v="0"/>
    <n v="1.6704000000000001"/>
    <x v="28"/>
    <n v="4.0895999999999999"/>
    <n v="1.22688"/>
    <x v="0"/>
  </r>
  <r>
    <s v="AMER"/>
    <s v="LATAM"/>
    <s v="Bosch"/>
    <n v="1076"/>
    <s v="Tech"/>
    <s v="Strategic"/>
    <s v="Alchemy"/>
    <s v="KBG627T3JF"/>
    <n v="899.98199999999997"/>
    <n v="3"/>
    <n v="0.4"/>
    <n v="74.998500000000007"/>
    <x v="23"/>
    <n v="824.98349999999903"/>
    <n v="247.49504999999971"/>
    <x v="2"/>
  </r>
  <r>
    <s v="AMER"/>
    <s v="LATAM"/>
    <s v="Kroger"/>
    <n v="1057"/>
    <s v="Retail"/>
    <s v="Enterprise"/>
    <s v="OneView"/>
    <s v="1IFMQHZJP8"/>
    <n v="16.704000000000001"/>
    <n v="6"/>
    <n v="0.2"/>
    <n v="1.2527999999999999"/>
    <x v="30"/>
    <n v="15.4512"/>
    <n v="4.6353599999999995"/>
    <x v="2"/>
  </r>
  <r>
    <s v="APJ"/>
    <s v="JAPN"/>
    <s v="Honda Motor"/>
    <n v="1045"/>
    <s v="Manufacturing"/>
    <s v="SMB"/>
    <s v="OneView"/>
    <s v="VQXQHCAY0V"/>
    <n v="21.391999999999999"/>
    <n v="2"/>
    <n v="0.8"/>
    <n v="-54.549599999999998"/>
    <x v="27"/>
    <n v="75.941599999999994"/>
    <n v="22.782479999999996"/>
    <x v="2"/>
  </r>
  <r>
    <s v="APJ"/>
    <s v="JAPN"/>
    <s v="General Motors"/>
    <n v="1041"/>
    <s v="Manufacturing"/>
    <s v="Strategic"/>
    <s v="Support"/>
    <s v="MJPOCPZRDY"/>
    <n v="9.2479999999999993"/>
    <n v="2"/>
    <n v="0.2"/>
    <n v="3.3523999999999998"/>
    <x v="15"/>
    <n v="5.8956"/>
    <n v="1.76868"/>
    <x v="1"/>
  </r>
  <r>
    <s v="AMER"/>
    <s v="LATAM"/>
    <s v="Aviva"/>
    <n v="1006"/>
    <s v="Finance"/>
    <s v="SMB"/>
    <s v="ContactMatcher"/>
    <s v="XQ3K57E5DG"/>
    <n v="14.67"/>
    <n v="3"/>
    <n v="0"/>
    <n v="6.7481999999999998"/>
    <x v="7"/>
    <n v="7.9218000000000002"/>
    <n v="2.3765399999999999"/>
    <x v="2"/>
  </r>
  <r>
    <s v="AMER"/>
    <s v="LATAM"/>
    <s v="Anthem"/>
    <n v="1029"/>
    <s v="Healthcare"/>
    <s v="SMB"/>
    <s v="Support"/>
    <s v="D4Z08RLOMC"/>
    <n v="37.408000000000001"/>
    <n v="7"/>
    <n v="0.2"/>
    <n v="13.0928"/>
    <x v="46"/>
    <n v="24.315200000000001"/>
    <n v="7.2945599999999997"/>
    <x v="2"/>
  </r>
  <r>
    <s v="EMEA"/>
    <s v="UKIR"/>
    <s v="Goldman Sachs Group"/>
    <n v="1042"/>
    <s v="Finance"/>
    <s v="SMB"/>
    <s v="ContactMatcher"/>
    <s v="QTC01AOLA8"/>
    <n v="7.1520000000000001"/>
    <n v="3"/>
    <n v="0.2"/>
    <n v="2.3243999999999998"/>
    <x v="1"/>
    <n v="4.8276000000000003"/>
    <n v="1.44828"/>
    <x v="2"/>
  </r>
  <r>
    <s v="EMEA"/>
    <s v="EU-WEST"/>
    <s v="Siemens"/>
    <n v="1043"/>
    <s v="Manufacturing"/>
    <s v="SMB"/>
    <s v="OneView"/>
    <s v="067KDJQHDS"/>
    <n v="90.64"/>
    <n v="8"/>
    <n v="0"/>
    <n v="38.975200000000001"/>
    <x v="31"/>
    <n v="51.6648"/>
    <n v="15.49944"/>
    <x v="2"/>
  </r>
  <r>
    <s v="APJ"/>
    <s v="APAC"/>
    <s v="Bank of America Corp."/>
    <n v="1011"/>
    <s v="Finance"/>
    <s v="SMB"/>
    <s v="Data Smasher"/>
    <s v="T6RXKVEE7A"/>
    <n v="177"/>
    <n v="3"/>
    <n v="0"/>
    <n v="30.09"/>
    <x v="18"/>
    <n v="146.91"/>
    <n v="44.073"/>
    <x v="6"/>
  </r>
  <r>
    <s v="AMER"/>
    <s v="NAMER"/>
    <s v="General Motors"/>
    <n v="1041"/>
    <s v="Manufacturing"/>
    <s v="Strategic"/>
    <s v="SaaS Connector Pack"/>
    <s v="LEXRX0VX1W"/>
    <n v="137.54"/>
    <n v="2"/>
    <n v="0"/>
    <n v="55.015999999999998"/>
    <x v="7"/>
    <n v="82.524000000000001"/>
    <n v="24.757200000000001"/>
    <x v="1"/>
  </r>
  <r>
    <s v="AMER"/>
    <s v="NAMER"/>
    <s v="Prudential Financial"/>
    <n v="1078"/>
    <s v="Finance"/>
    <s v="SMB"/>
    <s v="Support"/>
    <s v="99Z40GE2TM"/>
    <n v="11.56"/>
    <n v="2"/>
    <n v="0"/>
    <n v="5.6643999999999997"/>
    <x v="23"/>
    <n v="5.8956"/>
    <n v="1.76868"/>
    <x v="2"/>
  </r>
  <r>
    <s v="EMEA"/>
    <s v="NOR"/>
    <s v="Morgan Stanley"/>
    <n v="1068"/>
    <s v="Finance"/>
    <s v="SMB"/>
    <s v="ContactMatcher"/>
    <s v="MENYXXSXEX"/>
    <n v="4297.6440000000002"/>
    <n v="13"/>
    <n v="0.4"/>
    <n v="-1862.3124"/>
    <x v="26"/>
    <n v="6159.9564"/>
    <n v="1847.9869199999998"/>
    <x v="2"/>
  </r>
  <r>
    <s v="AMER"/>
    <s v="NAMER"/>
    <s v="Huawei"/>
    <n v="1086"/>
    <s v="Tech"/>
    <s v="Strategic"/>
    <s v="ChatBot Plugin"/>
    <s v="4F6OHOQVR2"/>
    <n v="20.65"/>
    <n v="5"/>
    <n v="0"/>
    <n v="9.4990000000000006"/>
    <x v="34"/>
    <n v="11.1509999999999"/>
    <n v="3.3452999999999702"/>
    <x v="2"/>
  </r>
  <r>
    <s v="AMER"/>
    <s v="LATAM"/>
    <s v="Apple"/>
    <n v="1008"/>
    <s v="Tech"/>
    <s v="SMB"/>
    <s v="Data Smasher"/>
    <s v="FQIPR0K31P"/>
    <n v="89.543999999999997"/>
    <n v="7"/>
    <n v="0.2"/>
    <n v="12.3123"/>
    <x v="27"/>
    <n v="77.231699999999904"/>
    <n v="23.169509999999971"/>
    <x v="2"/>
  </r>
  <r>
    <s v="EMEA"/>
    <s v="EU-WEST"/>
    <s v="Carrefour"/>
    <n v="1048"/>
    <s v="Retail"/>
    <s v="SMB"/>
    <s v="Marketing Suite - Gold"/>
    <s v="OZCNGRMGOU"/>
    <n v="221.16"/>
    <n v="4"/>
    <n v="0"/>
    <n v="57.501600000000003"/>
    <x v="7"/>
    <n v="163.6584"/>
    <n v="49.097519999999996"/>
    <x v="0"/>
  </r>
  <r>
    <s v="AMER"/>
    <s v="NAMER"/>
    <s v="Tyson Foods"/>
    <n v="1088"/>
    <s v="Consumer Products"/>
    <s v="SMB"/>
    <s v="Marketing Suite"/>
    <s v="KMXL5J663R"/>
    <n v="3406.6640000000002"/>
    <n v="8"/>
    <n v="0.15"/>
    <n v="160.31360000000001"/>
    <x v="0"/>
    <n v="3246.3503999999998"/>
    <n v="973.9051199999999"/>
    <x v="1"/>
  </r>
  <r>
    <s v="AMER"/>
    <s v="LATAM"/>
    <s v="Pfizer"/>
    <n v="1074"/>
    <s v="Healthcare"/>
    <s v="Enterprise"/>
    <s v="Data Smasher"/>
    <s v="CGPRWQ2JD7"/>
    <n v="95.983999999999995"/>
    <n v="2"/>
    <n v="0.2"/>
    <n v="11.997999999999999"/>
    <x v="44"/>
    <n v="83.985999999999905"/>
    <n v="25.19579999999997"/>
    <x v="5"/>
  </r>
  <r>
    <s v="EMEA"/>
    <s v="UKIR"/>
    <s v="Morgan Stanley"/>
    <n v="1068"/>
    <s v="Finance"/>
    <s v="SMB"/>
    <s v="SaaS Connector Pack"/>
    <s v="MHZBX1T15S"/>
    <n v="97.44"/>
    <n v="3"/>
    <n v="0"/>
    <n v="35.078400000000002"/>
    <x v="30"/>
    <n v="62.361599999999903"/>
    <n v="18.70847999999997"/>
    <x v="2"/>
  </r>
  <r>
    <s v="AMER"/>
    <s v="NAMER"/>
    <s v="Allstate"/>
    <n v="1003"/>
    <s v="Finance"/>
    <s v="SMB"/>
    <s v="FinanceHub"/>
    <s v="T3NURF3EZL"/>
    <n v="18.75"/>
    <n v="5"/>
    <n v="0"/>
    <n v="9"/>
    <x v="34"/>
    <n v="9.75"/>
    <n v="2.9249999999999998"/>
    <x v="0"/>
  </r>
  <r>
    <s v="AMER"/>
    <s v="NAMER"/>
    <s v="Royal Dutch Shell"/>
    <n v="1031"/>
    <s v="Energy"/>
    <s v="Enterprise"/>
    <s v="Site Analytics"/>
    <s v="OE3WGPY1VH"/>
    <n v="3023.9279999999999"/>
    <n v="9"/>
    <n v="0.2"/>
    <n v="226.7946"/>
    <x v="1"/>
    <n v="2797.1333999999902"/>
    <n v="839.14001999999698"/>
    <x v="2"/>
  </r>
  <r>
    <s v="AMER"/>
    <s v="NAMER"/>
    <s v="Ford Motor"/>
    <n v="1009"/>
    <s v="Manufacturing"/>
    <s v="SMB"/>
    <s v="Marketing Suite - Gold"/>
    <s v="YZ4E4RN4SR"/>
    <n v="193.95"/>
    <n v="3"/>
    <n v="0"/>
    <n v="9.6974999999999998"/>
    <x v="15"/>
    <n v="184.2525"/>
    <n v="55.275749999999995"/>
    <x v="1"/>
  </r>
  <r>
    <s v="AMER"/>
    <s v="NAMER"/>
    <s v="Apple"/>
    <n v="1008"/>
    <s v="Tech"/>
    <s v="Strategic"/>
    <s v="Support"/>
    <s v="WDC5ZYUQTM"/>
    <n v="12.96"/>
    <n v="2"/>
    <n v="0"/>
    <n v="6.2207999999999997"/>
    <x v="14"/>
    <n v="6.7392000000000003"/>
    <n v="2.02176"/>
    <x v="2"/>
  </r>
  <r>
    <s v="AMER"/>
    <s v="NAMER"/>
    <s v="CVS Health"/>
    <n v="1026"/>
    <s v="Retail"/>
    <s v="SMB"/>
    <s v="SaaS Connector Pack"/>
    <s v="30QJTC615E"/>
    <n v="119.94"/>
    <n v="3"/>
    <n v="0"/>
    <n v="23.988"/>
    <x v="23"/>
    <n v="95.951999999999998"/>
    <n v="28.785599999999999"/>
    <x v="2"/>
  </r>
  <r>
    <s v="AMER"/>
    <s v="NAMER"/>
    <s v="China National Petroleum"/>
    <n v="1023"/>
    <s v="Energy"/>
    <s v="SMB"/>
    <s v="ContactMatcher"/>
    <s v="RW5YI29G72"/>
    <n v="18.088000000000001"/>
    <n v="7"/>
    <n v="0.2"/>
    <n v="6.5568999999999997"/>
    <x v="25"/>
    <n v="11.5311"/>
    <n v="3.45933"/>
    <x v="7"/>
  </r>
  <r>
    <s v="EMEA"/>
    <s v="EU-WEST"/>
    <s v="Nissan Motor"/>
    <n v="1098"/>
    <s v="Transportation"/>
    <s v="SMB"/>
    <s v="FinanceHub"/>
    <s v="UE8JQPQI8T"/>
    <n v="14.94"/>
    <n v="3"/>
    <n v="0"/>
    <n v="6.8723999999999998"/>
    <x v="4"/>
    <n v="8.0675999999999899"/>
    <n v="2.4202799999999969"/>
    <x v="2"/>
  </r>
  <r>
    <s v="EMEA"/>
    <s v="NOR"/>
    <s v="Bosch"/>
    <n v="1076"/>
    <s v="Tech"/>
    <s v="Strategic"/>
    <s v="ChatBot Plugin"/>
    <s v="1PWJMDUM38"/>
    <n v="64.680000000000007"/>
    <n v="7"/>
    <n v="0.2"/>
    <n v="8.0850000000000009"/>
    <x v="37"/>
    <n v="56.594999999999999"/>
    <n v="16.9785"/>
    <x v="2"/>
  </r>
  <r>
    <s v="AMER"/>
    <s v="NAMER"/>
    <s v="Target"/>
    <n v="1085"/>
    <s v="Retail"/>
    <s v="SMB"/>
    <s v="Site Analytics"/>
    <s v="MSQZZ5QM4O"/>
    <n v="22"/>
    <n v="5"/>
    <n v="0.2"/>
    <n v="1.375"/>
    <x v="23"/>
    <n v="20.625"/>
    <n v="6.1875"/>
    <x v="8"/>
  </r>
  <r>
    <s v="EMEA"/>
    <s v="EU-WEST"/>
    <s v="AT&amp;T"/>
    <n v="1010"/>
    <s v="Communications"/>
    <s v="Enterprise"/>
    <s v="Support"/>
    <s v="J9JMJ0450Z"/>
    <n v="7.968"/>
    <n v="2"/>
    <n v="0.2"/>
    <n v="2.6892"/>
    <x v="5"/>
    <n v="5.2788000000000004"/>
    <n v="1.5836400000000002"/>
    <x v="1"/>
  </r>
  <r>
    <s v="APJ"/>
    <s v="JAPN"/>
    <s v="AmerisourceBergen"/>
    <n v="1007"/>
    <s v="Healthcare"/>
    <s v="SMB"/>
    <s v="Marketing Suite - Gold"/>
    <s v="VV2Z0WSLRY"/>
    <n v="26.632000000000001"/>
    <n v="1"/>
    <n v="0.2"/>
    <n v="1.3315999999999999"/>
    <x v="39"/>
    <n v="25.3004"/>
    <n v="7.5901199999999998"/>
    <x v="0"/>
  </r>
  <r>
    <s v="AMER"/>
    <s v="NAMER"/>
    <s v="Oracle"/>
    <n v="1072"/>
    <s v="Tech"/>
    <s v="SMB"/>
    <s v="SaaS Connector Pack"/>
    <s v="40YMYWFO0S"/>
    <n v="41.6"/>
    <n v="4"/>
    <n v="0"/>
    <n v="14.144"/>
    <x v="35"/>
    <n v="27.456"/>
    <n v="8.2367999999999988"/>
    <x v="6"/>
  </r>
  <r>
    <s v="APJ"/>
    <s v="IND"/>
    <s v="HonHai Precision Industry"/>
    <n v="1033"/>
    <s v="Tech"/>
    <s v="Strategic"/>
    <s v="SaaS Connector Pack - Gold"/>
    <s v="D7GJMEEY5J"/>
    <n v="64.02"/>
    <n v="6"/>
    <n v="0"/>
    <n v="29.449200000000001"/>
    <x v="7"/>
    <n v="34.570799999999899"/>
    <n v="10.37123999999997"/>
    <x v="1"/>
  </r>
  <r>
    <s v="EMEA"/>
    <s v="UKIR"/>
    <s v="Amazon"/>
    <n v="1004"/>
    <s v="Tech"/>
    <s v="Strategic"/>
    <s v="ChatBot Plugin"/>
    <s v="PDDBP0E5D7"/>
    <n v="6.99"/>
    <n v="3"/>
    <n v="0"/>
    <n v="2.0270999999999999"/>
    <x v="25"/>
    <n v="4.9629000000000003"/>
    <n v="1.4888700000000001"/>
    <x v="2"/>
  </r>
  <r>
    <s v="AMER"/>
    <s v="NAMER"/>
    <s v="Abbott Laboratories"/>
    <n v="1001"/>
    <s v="Healthcare"/>
    <s v="Strategic"/>
    <s v="Marketing Suite - Gold"/>
    <s v="5VWS47X2VR"/>
    <n v="323.10000000000002"/>
    <n v="2"/>
    <n v="0"/>
    <n v="61.389000000000003"/>
    <x v="14"/>
    <n v="261.71100000000001"/>
    <n v="78.513300000000001"/>
    <x v="3"/>
  </r>
  <r>
    <s v="AMER"/>
    <s v="NAMER"/>
    <s v="Prudential Financial"/>
    <n v="1078"/>
    <s v="Finance"/>
    <s v="SMB"/>
    <s v="FinanceHub"/>
    <s v="ITDGXS6I7A"/>
    <n v="8.64"/>
    <n v="3"/>
    <n v="0"/>
    <n v="4.2336"/>
    <x v="22"/>
    <n v="4.4063999999999997"/>
    <n v="1.3219199999999998"/>
    <x v="2"/>
  </r>
  <r>
    <s v="AMER"/>
    <s v="NAMER"/>
    <s v="Kroger"/>
    <n v="1057"/>
    <s v="Retail"/>
    <s v="Strategic"/>
    <s v="Data Smasher"/>
    <s v="I9M1T5GQGD"/>
    <n v="16.59"/>
    <n v="1"/>
    <n v="0"/>
    <n v="5.8064999999999998"/>
    <x v="44"/>
    <n v="10.7835"/>
    <n v="3.2350499999999998"/>
    <x v="2"/>
  </r>
  <r>
    <s v="AMER"/>
    <s v="NAMER"/>
    <s v="Allstate"/>
    <n v="1003"/>
    <s v="Finance"/>
    <s v="SMB"/>
    <s v="ChatBot Plugin"/>
    <s v="W25IZV57C6"/>
    <n v="35.1"/>
    <n v="6"/>
    <n v="0"/>
    <n v="10.179"/>
    <x v="24"/>
    <n v="24.920999999999999"/>
    <n v="7.4762999999999993"/>
    <x v="0"/>
  </r>
  <r>
    <s v="APJ"/>
    <s v="JAPN"/>
    <s v="Valero Energy"/>
    <n v="1093"/>
    <s v="Energy"/>
    <s v="Enterprise"/>
    <s v="ContactMatcher"/>
    <s v="29P671QNQ6"/>
    <n v="11.646000000000001"/>
    <n v="9"/>
    <n v="0.8"/>
    <n v="-17.469000000000001"/>
    <x v="13"/>
    <n v="29.114999999999998"/>
    <n v="8.7344999999999988"/>
    <x v="1"/>
  </r>
  <r>
    <s v="EMEA"/>
    <s v="EU-WEST"/>
    <s v="Daimler"/>
    <n v="1052"/>
    <s v="Transportation"/>
    <s v="SMB"/>
    <s v="Support"/>
    <s v="9A1UP5C2F3"/>
    <n v="32.4"/>
    <n v="5"/>
    <n v="0"/>
    <n v="15.552"/>
    <x v="27"/>
    <n v="16.847999999999999"/>
    <n v="5.0543999999999993"/>
    <x v="3"/>
  </r>
  <r>
    <s v="EMEA"/>
    <s v="UKIR"/>
    <s v="Trafigura Group"/>
    <n v="1100"/>
    <s v="Finance"/>
    <s v="Enterprise"/>
    <s v="ChatBot Plugin"/>
    <s v="48UI7UKJE9"/>
    <n v="7.04"/>
    <n v="4"/>
    <n v="0"/>
    <n v="2.0415999999999999"/>
    <x v="4"/>
    <n v="4.9984000000000002"/>
    <n v="1.49952"/>
    <x v="1"/>
  </r>
  <r>
    <s v="APJ"/>
    <s v="JAPN"/>
    <s v="Pfizer"/>
    <n v="1074"/>
    <s v="Healthcare"/>
    <s v="SMB"/>
    <s v="Marketing Suite"/>
    <s v="BYR1JKOEZV"/>
    <n v="613.99919999999997"/>
    <n v="3"/>
    <n v="0.32"/>
    <n v="-18.058800000000002"/>
    <x v="6"/>
    <n v="632.05799999999999"/>
    <n v="189.6174"/>
    <x v="5"/>
  </r>
  <r>
    <s v="EMEA"/>
    <s v="MEA"/>
    <s v="Sony"/>
    <n v="1028"/>
    <s v="Tech"/>
    <s v="Strategic"/>
    <s v="Marketing Suite - Gold"/>
    <s v="49FGOGHPXL"/>
    <n v="470.36"/>
    <n v="11"/>
    <n v="0"/>
    <n v="122.2936"/>
    <x v="37"/>
    <n v="348.06639999999999"/>
    <n v="104.41991999999999"/>
    <x v="3"/>
  </r>
  <r>
    <s v="AMER"/>
    <s v="NAMER"/>
    <s v="HonHai Precision Industry"/>
    <n v="1033"/>
    <s v="Tech"/>
    <s v="Enterprise"/>
    <s v="Support"/>
    <s v="95U5Q0T9Q9"/>
    <n v="31.08"/>
    <n v="6"/>
    <n v="0"/>
    <n v="15.229200000000001"/>
    <x v="15"/>
    <n v="15.8507999999999"/>
    <n v="4.7552399999999695"/>
    <x v="1"/>
  </r>
  <r>
    <s v="AMER"/>
    <s v="LATAM"/>
    <s v="Fannie Mae"/>
    <n v="1035"/>
    <s v="Finance"/>
    <s v="Strategic"/>
    <s v="OneView"/>
    <s v="5B20WO8C4C"/>
    <n v="73.536000000000001"/>
    <n v="4"/>
    <n v="0.2"/>
    <n v="9.1920000000000002"/>
    <x v="5"/>
    <n v="64.343999999999994"/>
    <n v="19.303199999999997"/>
    <x v="3"/>
  </r>
  <r>
    <s v="AMER"/>
    <s v="LATAM"/>
    <s v="Samsung Electronics"/>
    <n v="1015"/>
    <s v="Tech"/>
    <s v="Strategic"/>
    <s v="FinanceHub"/>
    <s v="JNCZNBNZEN"/>
    <n v="491.55"/>
    <n v="5"/>
    <n v="0"/>
    <n v="240.8595"/>
    <x v="3"/>
    <n v="250.69049999999999"/>
    <n v="75.207149999999999"/>
    <x v="1"/>
  </r>
  <r>
    <s v="EMEA"/>
    <s v="EU-WEST"/>
    <s v="Tesco"/>
    <n v="1059"/>
    <s v="Retail"/>
    <s v="Enterprise"/>
    <s v="SaaS Connector Pack"/>
    <s v="4YWEWPDTWM"/>
    <n v="30.335999999999999"/>
    <n v="4"/>
    <n v="0.2"/>
    <n v="9.48"/>
    <x v="17"/>
    <n v="20.855999999999899"/>
    <n v="6.2567999999999691"/>
    <x v="7"/>
  </r>
  <r>
    <s v="AMER"/>
    <s v="NAMER"/>
    <s v="Cigna"/>
    <n v="1038"/>
    <s v="Healthcare"/>
    <s v="SMB"/>
    <s v="Support"/>
    <s v="17Z37CTX06"/>
    <n v="22.83"/>
    <n v="3"/>
    <n v="0"/>
    <n v="10.7301"/>
    <x v="22"/>
    <n v="12.0998999999999"/>
    <n v="3.6299699999999699"/>
    <x v="3"/>
  </r>
  <r>
    <s v="AMER"/>
    <s v="NAMER"/>
    <s v="United Parcel Service"/>
    <n v="1090"/>
    <s v="Transportation"/>
    <s v="SMB"/>
    <s v="Storage"/>
    <s v="RJ8CLR5RYA"/>
    <n v="3.62"/>
    <n v="2"/>
    <n v="0"/>
    <n v="1.1946000000000001"/>
    <x v="32"/>
    <n v="2.4253999999999998"/>
    <n v="0.72761999999999993"/>
    <x v="0"/>
  </r>
  <r>
    <s v="APJ"/>
    <s v="APAC"/>
    <s v="Itochu"/>
    <n v="1032"/>
    <s v="Finance"/>
    <s v="Enterprise"/>
    <s v="Support"/>
    <s v="6ACGJCESFT"/>
    <n v="11.54"/>
    <n v="1"/>
    <n v="0"/>
    <n v="5.5392000000000001"/>
    <x v="43"/>
    <n v="6.0007999999999901"/>
    <n v="1.800239999999997"/>
    <x v="0"/>
  </r>
  <r>
    <s v="AMER"/>
    <s v="NAMER"/>
    <s v="Coca-Cola"/>
    <n v="1021"/>
    <s v="Consumer Products"/>
    <s v="SMB"/>
    <s v="ContactMatcher"/>
    <s v="LJPRX8U2CJ"/>
    <n v="39.624000000000002"/>
    <n v="3"/>
    <n v="0.2"/>
    <n v="13.868399999999999"/>
    <x v="13"/>
    <n v="25.755600000000001"/>
    <n v="7.72668"/>
    <x v="0"/>
  </r>
  <r>
    <s v="AMER"/>
    <s v="NAMER"/>
    <s v="Boeing"/>
    <n v="1014"/>
    <s v="Manufacturing"/>
    <s v="SMB"/>
    <s v="FinanceHub"/>
    <s v="RX6HJ5KG54"/>
    <n v="242.136"/>
    <n v="3"/>
    <n v="0.2"/>
    <n v="12.1068"/>
    <x v="32"/>
    <n v="230.0292"/>
    <n v="69.008759999999995"/>
    <x v="2"/>
  </r>
  <r>
    <s v="EMEA"/>
    <s v="EU-WEST"/>
    <s v="Nestle"/>
    <n v="1089"/>
    <s v="Consumer Products"/>
    <s v="SMB"/>
    <s v="SaaS Connector Pack"/>
    <s v="17UAO7QFPL"/>
    <n v="273.56799999999998"/>
    <n v="2"/>
    <n v="0.2"/>
    <n v="-34.195999999999998"/>
    <x v="7"/>
    <n v="307.76400000000001"/>
    <n v="92.3292"/>
    <x v="2"/>
  </r>
  <r>
    <s v="AMER"/>
    <s v="NAMER"/>
    <s v="Huawei"/>
    <n v="1086"/>
    <s v="Tech"/>
    <s v="SMB"/>
    <s v="ContactMatcher"/>
    <s v="S7K7Q4RSHC"/>
    <n v="57.584000000000003"/>
    <n v="2"/>
    <n v="0.2"/>
    <n v="20.154399999999999"/>
    <x v="0"/>
    <n v="37.429600000000001"/>
    <n v="11.22888"/>
    <x v="2"/>
  </r>
  <r>
    <s v="EMEA"/>
    <s v="EU-WEST"/>
    <s v="Kroger"/>
    <n v="1057"/>
    <s v="Retail"/>
    <s v="Enterprise"/>
    <s v="ChatBot Plugin"/>
    <s v="YBESGSKR49"/>
    <n v="37.311999999999998"/>
    <n v="4"/>
    <n v="0.2"/>
    <n v="2.7984"/>
    <x v="28"/>
    <n v="34.513599999999997"/>
    <n v="10.354079999999998"/>
    <x v="2"/>
  </r>
  <r>
    <s v="APJ"/>
    <s v="JAPN"/>
    <s v="Home Depot"/>
    <n v="1047"/>
    <s v="Retail"/>
    <s v="SMB"/>
    <s v="Site Analytics"/>
    <s v="O0XB9QH8X2"/>
    <n v="79.959999999999994"/>
    <n v="5"/>
    <n v="0.2"/>
    <n v="7.9960000000000004"/>
    <x v="35"/>
    <n v="71.963999999999999"/>
    <n v="21.589199999999998"/>
    <x v="1"/>
  </r>
  <r>
    <s v="EMEA"/>
    <s v="EU-WEST"/>
    <s v="PepsiCo"/>
    <n v="1073"/>
    <s v="Consumer Products"/>
    <s v="SMB"/>
    <s v="Marketing Suite - Gold"/>
    <s v="EH8XTX0U1V"/>
    <n v="221.024"/>
    <n v="2"/>
    <n v="0.2"/>
    <n v="-55.256"/>
    <x v="23"/>
    <n v="276.27999999999997"/>
    <n v="82.883999999999986"/>
    <x v="1"/>
  </r>
  <r>
    <s v="EMEA"/>
    <s v="EU"/>
    <s v="Bosch"/>
    <n v="1076"/>
    <s v="Tech"/>
    <s v="Strategic"/>
    <s v="SaaS Connector Pack"/>
    <s v="GZQV4UTIAK"/>
    <n v="18.96"/>
    <n v="2"/>
    <n v="0"/>
    <n v="7.5839999999999996"/>
    <x v="21"/>
    <n v="11.375999999999999"/>
    <n v="3.4127999999999998"/>
    <x v="2"/>
  </r>
  <r>
    <s v="EMEA"/>
    <s v="UKIR"/>
    <s v="BMW"/>
    <n v="1039"/>
    <s v="Manufacturing"/>
    <s v="SMB"/>
    <s v="FinanceHub"/>
    <s v="VX66JYFRPO"/>
    <n v="326.64600000000002"/>
    <n v="3"/>
    <n v="0.1"/>
    <n v="39.923400000000001"/>
    <x v="47"/>
    <n v="286.7226"/>
    <n v="86.016779999999997"/>
    <x v="2"/>
  </r>
  <r>
    <s v="EMEA"/>
    <s v="UKIR"/>
    <s v="Johnson &amp; Johnson"/>
    <n v="1055"/>
    <s v="Healthcare"/>
    <s v="Enterprise"/>
    <s v="ContactMatcher"/>
    <s v="X7938S8JP8"/>
    <n v="296.71199999999999"/>
    <n v="13"/>
    <n v="0.2"/>
    <n v="100.1403"/>
    <x v="20"/>
    <n v="196.57169999999999"/>
    <n v="58.971509999999995"/>
    <x v="2"/>
  </r>
  <r>
    <s v="APJ"/>
    <s v="ANZ"/>
    <s v="Aetna"/>
    <n v="1002"/>
    <s v="Healthcare"/>
    <s v="SMB"/>
    <s v="SaaS Connector Pack - Gold"/>
    <s v="K9PUVBO2S3"/>
    <n v="12.224"/>
    <n v="2"/>
    <n v="0.2"/>
    <n v="4.4311999999999996"/>
    <x v="14"/>
    <n v="7.7927999999999997"/>
    <n v="2.3378399999999999"/>
    <x v="1"/>
  </r>
  <r>
    <s v="APJ"/>
    <s v="APAC"/>
    <s v="Apple"/>
    <n v="1008"/>
    <s v="Tech"/>
    <s v="SMB"/>
    <s v="Data Smasher"/>
    <s v="RUK3MK3UAI"/>
    <n v="89.97"/>
    <n v="3"/>
    <n v="0"/>
    <n v="37.787399999999998"/>
    <x v="15"/>
    <n v="52.182600000000001"/>
    <n v="15.654779999999999"/>
    <x v="2"/>
  </r>
  <r>
    <s v="APJ"/>
    <s v="APAC"/>
    <s v="Mondelez International"/>
    <n v="1067"/>
    <s v="Consumer Products"/>
    <s v="SMB"/>
    <s v="OneView"/>
    <s v="D0K513TOU1"/>
    <n v="286.86"/>
    <n v="7"/>
    <n v="0"/>
    <n v="80.320800000000006"/>
    <x v="22"/>
    <n v="206.53919999999999"/>
    <n v="61.961759999999998"/>
    <x v="0"/>
  </r>
  <r>
    <s v="AMER"/>
    <s v="NAMER"/>
    <s v="Sony"/>
    <n v="1028"/>
    <s v="Tech"/>
    <s v="SMB"/>
    <s v="ContactMatcher"/>
    <s v="626DDEXOQF"/>
    <n v="10.048"/>
    <n v="2"/>
    <n v="0.2"/>
    <n v="3.14"/>
    <x v="30"/>
    <n v="6.9079999999999897"/>
    <n v="2.0723999999999969"/>
    <x v="3"/>
  </r>
  <r>
    <s v="AMER"/>
    <s v="NAMER"/>
    <s v="AmerisourceBergen"/>
    <n v="1007"/>
    <s v="Healthcare"/>
    <s v="SMB"/>
    <s v="ChatBot Plugin"/>
    <s v="ZHAGUMJJ1F"/>
    <n v="34.24"/>
    <n v="8"/>
    <n v="0"/>
    <n v="9.9296000000000006"/>
    <x v="23"/>
    <n v="24.310400000000001"/>
    <n v="7.29312"/>
    <x v="0"/>
  </r>
  <r>
    <s v="EMEA"/>
    <s v="EU-WEST"/>
    <s v="Ford Motor"/>
    <n v="1009"/>
    <s v="Manufacturing"/>
    <s v="Strategic"/>
    <s v="FinanceHub"/>
    <s v="2LN05NIDYB"/>
    <n v="500.24"/>
    <n v="13"/>
    <n v="0"/>
    <n v="145.06960000000001"/>
    <x v="9"/>
    <n v="355.17039999999997"/>
    <n v="106.55111999999998"/>
    <x v="1"/>
  </r>
  <r>
    <s v="EMEA"/>
    <s v="EU-WEST"/>
    <s v="FedEx"/>
    <n v="1036"/>
    <s v="Transportation"/>
    <s v="Enterprise"/>
    <s v="Support"/>
    <s v="EPJ4ARKS3Y"/>
    <n v="5.88"/>
    <n v="1"/>
    <n v="0.2"/>
    <n v="1.9844999999999999"/>
    <x v="7"/>
    <n v="3.8955000000000002"/>
    <n v="1.16865"/>
    <x v="3"/>
  </r>
  <r>
    <s v="AMER"/>
    <s v="LATAM"/>
    <s v="Morgan Stanley"/>
    <n v="1068"/>
    <s v="Finance"/>
    <s v="Enterprise"/>
    <s v="Site Analytics"/>
    <s v="4G0ROE0TLR"/>
    <n v="269.98"/>
    <n v="2"/>
    <n v="0"/>
    <n v="72.894599999999997"/>
    <x v="40"/>
    <n v="197.08539999999999"/>
    <n v="59.125619999999998"/>
    <x v="2"/>
  </r>
  <r>
    <s v="AMER"/>
    <s v="NAMER"/>
    <s v="Banco Santander"/>
    <n v="1101"/>
    <s v="Finance"/>
    <s v="Strategic"/>
    <s v="Marketing Suite - Gold"/>
    <s v="7U0G6VHKB2"/>
    <n v="310.12"/>
    <n v="2"/>
    <n v="0"/>
    <n v="80.631200000000007"/>
    <x v="42"/>
    <n v="229.4888"/>
    <n v="68.846639999999994"/>
    <x v="1"/>
  </r>
  <r>
    <s v="EMEA"/>
    <s v="MEA"/>
    <s v="Samsung Electronics"/>
    <n v="1015"/>
    <s v="Tech"/>
    <s v="Strategic"/>
    <s v="Marketing Suite"/>
    <s v="OO12JK36OM"/>
    <n v="4404.8999999999996"/>
    <n v="5"/>
    <n v="0"/>
    <n v="1013.127"/>
    <x v="6"/>
    <n v="3391.7729999999901"/>
    <n v="1017.531899999997"/>
    <x v="1"/>
  </r>
  <r>
    <s v="AMER"/>
    <s v="NAMER"/>
    <s v="Prudential Financial"/>
    <n v="1078"/>
    <s v="Finance"/>
    <s v="SMB"/>
    <s v="FinanceHub"/>
    <s v="EB7DYKCAH1"/>
    <n v="62.65"/>
    <n v="5"/>
    <n v="0"/>
    <n v="29.445499999999999"/>
    <x v="23"/>
    <n v="33.204499999999904"/>
    <n v="9.9613499999999711"/>
    <x v="2"/>
  </r>
  <r>
    <s v="APJ"/>
    <s v="APAC"/>
    <s v="Costco Wholesale"/>
    <n v="1025"/>
    <s v="Retail"/>
    <s v="SMB"/>
    <s v="FinanceHub"/>
    <s v="H047ZKB8G8"/>
    <n v="9.4499999999999993"/>
    <n v="3"/>
    <n v="0"/>
    <n v="4.5359999999999996"/>
    <x v="1"/>
    <n v="4.9139999999999997"/>
    <n v="1.4742"/>
    <x v="3"/>
  </r>
  <r>
    <s v="APJ"/>
    <s v="ANZ"/>
    <s v="Valero Energy"/>
    <n v="1093"/>
    <s v="Energy"/>
    <s v="SMB"/>
    <s v="SaaS Connector Pack - Gold"/>
    <s v="C3TUA1QH8E"/>
    <n v="268.57600000000002"/>
    <n v="4"/>
    <n v="0.2"/>
    <n v="90.644400000000005"/>
    <x v="44"/>
    <n v="177.9316"/>
    <n v="53.379480000000001"/>
    <x v="1"/>
  </r>
  <r>
    <s v="AMER"/>
    <s v="NAMER"/>
    <s v="Mondelez International"/>
    <n v="1067"/>
    <s v="Consumer Products"/>
    <s v="SMB"/>
    <s v="ContactMatcher"/>
    <s v="QQHJZFKMW9"/>
    <n v="364.08"/>
    <n v="2"/>
    <n v="0.2"/>
    <n v="9.1020000000000003"/>
    <x v="23"/>
    <n v="354.97800000000001"/>
    <n v="106.49339999999999"/>
    <x v="0"/>
  </r>
  <r>
    <s v="APJ"/>
    <s v="ANZ"/>
    <s v="BNP Paribas"/>
    <n v="1065"/>
    <s v="Finance"/>
    <s v="SMB"/>
    <s v="SaaS Connector Pack"/>
    <s v="335UN0JQCF"/>
    <n v="10.984"/>
    <n v="2"/>
    <n v="0.6"/>
    <n v="-7.9634"/>
    <x v="7"/>
    <n v="18.947399999999998"/>
    <n v="5.6842199999999989"/>
    <x v="3"/>
  </r>
  <r>
    <s v="EMEA"/>
    <s v="EU-EAST"/>
    <s v="Pfizer"/>
    <n v="1074"/>
    <s v="Healthcare"/>
    <s v="Strategic"/>
    <s v="Data Smasher"/>
    <s v="3LMYOVONWJ"/>
    <n v="159.97999999999999"/>
    <n v="2"/>
    <n v="0"/>
    <n v="57.592799999999997"/>
    <x v="17"/>
    <n v="102.387199999999"/>
    <n v="30.716159999999697"/>
    <x v="5"/>
  </r>
  <r>
    <s v="APJ"/>
    <s v="ANZ"/>
    <s v="Prudential Financial"/>
    <n v="1078"/>
    <s v="Finance"/>
    <s v="SMB"/>
    <s v="ChatBot Plugin"/>
    <s v="2MK62JDL1L"/>
    <n v="5.3440000000000003"/>
    <n v="2"/>
    <n v="0.2"/>
    <n v="0.66800000000000004"/>
    <x v="32"/>
    <n v="4.6760000000000002"/>
    <n v="1.4028"/>
    <x v="2"/>
  </r>
  <r>
    <s v="AMER"/>
    <s v="NAMER"/>
    <s v="Siemens"/>
    <n v="1043"/>
    <s v="Manufacturing"/>
    <s v="Enterprise"/>
    <s v="ContactMatcher"/>
    <s v="XNYDSKAJG3"/>
    <n v="2.496"/>
    <n v="1"/>
    <n v="0.2"/>
    <n v="0.90480000000000005"/>
    <x v="16"/>
    <n v="1.5911999999999999"/>
    <n v="0.47735999999999995"/>
    <x v="2"/>
  </r>
  <r>
    <s v="EMEA"/>
    <s v="EU-WEST"/>
    <s v="Walmart"/>
    <n v="1096"/>
    <s v="Retail"/>
    <s v="SMB"/>
    <s v="FinanceHub"/>
    <s v="HATSVJ18A5"/>
    <n v="8.26"/>
    <n v="2"/>
    <n v="0"/>
    <n v="3.7995999999999999"/>
    <x v="42"/>
    <n v="4.4603999999999999"/>
    <n v="1.33812"/>
    <x v="1"/>
  </r>
  <r>
    <s v="AMER"/>
    <s v="NAMER"/>
    <s v="Pfizer"/>
    <n v="1074"/>
    <s v="Healthcare"/>
    <s v="Strategic"/>
    <s v="FinanceHub"/>
    <s v="I1IISX1FK9"/>
    <n v="1403.92"/>
    <n v="5"/>
    <n v="0.2"/>
    <n v="70.195999999999998"/>
    <x v="0"/>
    <n v="1333.7239999999999"/>
    <n v="400.11719999999997"/>
    <x v="5"/>
  </r>
  <r>
    <s v="EMEA"/>
    <s v="MEA"/>
    <s v="Walt Disney"/>
    <n v="1097"/>
    <s v="Communications"/>
    <s v="Enterprise"/>
    <s v="ChatBot Plugin"/>
    <s v="Z8EL9WTVFF"/>
    <n v="4.3"/>
    <n v="2"/>
    <n v="0"/>
    <n v="1.419"/>
    <x v="23"/>
    <n v="2.8809999999999998"/>
    <n v="0.86429999999999996"/>
    <x v="3"/>
  </r>
  <r>
    <s v="AMER"/>
    <s v="NAMER"/>
    <s v="Siemens"/>
    <n v="1043"/>
    <s v="Manufacturing"/>
    <s v="Strategic"/>
    <s v="Data Smasher"/>
    <s v="K2CP0CUQUY"/>
    <n v="239.97"/>
    <n v="3"/>
    <n v="0"/>
    <n v="86.389200000000002"/>
    <x v="45"/>
    <n v="153.58080000000001"/>
    <n v="46.074240000000003"/>
    <x v="2"/>
  </r>
  <r>
    <s v="AMER"/>
    <s v="NAMER"/>
    <s v="PepsiCo"/>
    <n v="1073"/>
    <s v="Consumer Products"/>
    <s v="SMB"/>
    <s v="Site Analytics"/>
    <s v="RC4PBMIOE5"/>
    <n v="139.80000000000001"/>
    <n v="5"/>
    <n v="0.2"/>
    <n v="12.2325"/>
    <x v="3"/>
    <n v="127.5675"/>
    <n v="38.270249999999997"/>
    <x v="1"/>
  </r>
  <r>
    <s v="EMEA"/>
    <s v="MEA"/>
    <s v="Johnson &amp; Johnson"/>
    <n v="1055"/>
    <s v="Healthcare"/>
    <s v="SMB"/>
    <s v="ContactMatcher"/>
    <s v="CFQJ5Y3HTN"/>
    <n v="9.84"/>
    <n v="2"/>
    <n v="0"/>
    <n v="4.7232000000000003"/>
    <x v="42"/>
    <n v="5.1167999999999996"/>
    <n v="1.5350399999999997"/>
    <x v="2"/>
  </r>
  <r>
    <s v="AMER"/>
    <s v="LATAM"/>
    <s v="Allianz"/>
    <n v="1080"/>
    <s v="Finance"/>
    <s v="SMB"/>
    <s v="ContactMatcher"/>
    <s v="C9S2R1F3FW"/>
    <n v="54.9"/>
    <n v="5"/>
    <n v="0"/>
    <n v="26.901"/>
    <x v="22"/>
    <n v="27.998999999999999"/>
    <n v="8.3996999999999993"/>
    <x v="1"/>
  </r>
  <r>
    <s v="AMER"/>
    <s v="NAMER"/>
    <s v="Boeing"/>
    <n v="1014"/>
    <s v="Manufacturing"/>
    <s v="Enterprise"/>
    <s v="Support"/>
    <s v="2G3VY7ZYPH"/>
    <n v="50.04"/>
    <n v="6"/>
    <n v="0"/>
    <n v="25.02"/>
    <x v="22"/>
    <n v="25.02"/>
    <n v="7.5059999999999993"/>
    <x v="2"/>
  </r>
  <r>
    <s v="EMEA"/>
    <s v="EU-WEST"/>
    <s v="Valero Energy"/>
    <n v="1093"/>
    <s v="Energy"/>
    <s v="Enterprise"/>
    <s v="Marketing Suite"/>
    <s v="OAFIREBUR5"/>
    <n v="339.92"/>
    <n v="5"/>
    <n v="0.2"/>
    <n v="8.4979999999999993"/>
    <x v="0"/>
    <n v="331.42200000000003"/>
    <n v="99.426600000000008"/>
    <x v="1"/>
  </r>
  <r>
    <s v="EMEA"/>
    <s v="EU-WEST"/>
    <s v="American Express"/>
    <n v="1005"/>
    <s v="Finance"/>
    <s v="Strategic"/>
    <s v="Support"/>
    <s v="SZ62MINUY1"/>
    <n v="123.92"/>
    <n v="5"/>
    <n v="0.2"/>
    <n v="38.725000000000001"/>
    <x v="16"/>
    <n v="85.194999999999993"/>
    <n v="25.558499999999999"/>
    <x v="1"/>
  </r>
  <r>
    <s v="EMEA"/>
    <s v="NOR"/>
    <s v="Amazon"/>
    <n v="1004"/>
    <s v="Tech"/>
    <s v="SMB"/>
    <s v="Site Analytics"/>
    <s v="P0WP065E07"/>
    <n v="135.94999999999999"/>
    <n v="1"/>
    <n v="0"/>
    <n v="39.4255"/>
    <x v="1"/>
    <n v="96.524499999999904"/>
    <n v="28.95734999999997"/>
    <x v="2"/>
  </r>
  <r>
    <s v="APJ"/>
    <s v="JAPN"/>
    <s v="Bosch"/>
    <n v="1076"/>
    <s v="Tech"/>
    <s v="SMB"/>
    <s v="ContactMatcher"/>
    <s v="FT1VQ5PHAG"/>
    <n v="2177.5839999999998"/>
    <n v="8"/>
    <n v="0.8"/>
    <n v="-3701.8928000000001"/>
    <x v="39"/>
    <n v="5879.4768000000004"/>
    <n v="1763.84304"/>
    <x v="2"/>
  </r>
  <r>
    <s v="EMEA"/>
    <s v="UKIR"/>
    <s v="Walmart"/>
    <n v="1096"/>
    <s v="Retail"/>
    <s v="SMB"/>
    <s v="Site Analytics"/>
    <s v="8VOBXB561C"/>
    <n v="437.85"/>
    <n v="3"/>
    <n v="0"/>
    <n v="131.35499999999999"/>
    <x v="21"/>
    <n v="306.495"/>
    <n v="91.948499999999996"/>
    <x v="1"/>
  </r>
  <r>
    <s v="AMER"/>
    <s v="LATAM"/>
    <s v="China National Petroleum"/>
    <n v="1023"/>
    <s v="Energy"/>
    <s v="Strategic"/>
    <s v="Support"/>
    <s v="IVBZO5Y063"/>
    <n v="274.8"/>
    <n v="5"/>
    <n v="0"/>
    <n v="134.65199999999999"/>
    <x v="33"/>
    <n v="140.148"/>
    <n v="42.044399999999996"/>
    <x v="7"/>
  </r>
  <r>
    <s v="EMEA"/>
    <s v="UKIR"/>
    <s v="Honda Motor"/>
    <n v="1045"/>
    <s v="Manufacturing"/>
    <s v="SMB"/>
    <s v="ContactMatcher"/>
    <s v="1HF1P5SNKT"/>
    <n v="48.81"/>
    <n v="3"/>
    <n v="0"/>
    <n v="23.916899999999998"/>
    <x v="33"/>
    <n v="24.8931"/>
    <n v="7.46793"/>
    <x v="2"/>
  </r>
  <r>
    <s v="EMEA"/>
    <s v="EU-WEST"/>
    <s v="Toyota Motor"/>
    <n v="1087"/>
    <s v="Manufacturing"/>
    <s v="SMB"/>
    <s v="FinanceHub"/>
    <s v="UZMISAS0DI"/>
    <n v="149.9"/>
    <n v="5"/>
    <n v="0"/>
    <n v="40.472999999999999"/>
    <x v="7"/>
    <n v="109.42700000000001"/>
    <n v="32.828099999999999"/>
    <x v="6"/>
  </r>
  <r>
    <s v="APJ"/>
    <s v="JAPN"/>
    <s v="UnitedHealth Group"/>
    <n v="1092"/>
    <s v="Healthcare"/>
    <s v="SMB"/>
    <s v="Marketing Suite"/>
    <s v="0I7Q4V57MU"/>
    <n v="1023.332"/>
    <n v="5"/>
    <n v="0.32"/>
    <n v="-30.097999999999999"/>
    <x v="42"/>
    <n v="1053.43"/>
    <n v="316.029"/>
    <x v="0"/>
  </r>
  <r>
    <s v="APJ"/>
    <s v="JAPN"/>
    <s v="Costco Wholesale"/>
    <n v="1025"/>
    <s v="Retail"/>
    <s v="SMB"/>
    <s v="SaaS Connector Pack - Gold"/>
    <s v="6VMDNUMPVC"/>
    <n v="56.064"/>
    <n v="6"/>
    <n v="0.2"/>
    <n v="21.024000000000001"/>
    <x v="8"/>
    <n v="35.04"/>
    <n v="10.511999999999999"/>
    <x v="3"/>
  </r>
  <r>
    <s v="APJ"/>
    <s v="ANZ"/>
    <s v="State Farm Insurance Cos."/>
    <n v="1082"/>
    <s v="Finance"/>
    <s v="Strategic"/>
    <s v="ContactMatcher"/>
    <s v="Q2V9RONS7N"/>
    <n v="3.798"/>
    <n v="3"/>
    <n v="0.8"/>
    <n v="-5.8868999999999998"/>
    <x v="35"/>
    <n v="9.6848999999999901"/>
    <n v="2.9054699999999971"/>
    <x v="8"/>
  </r>
  <r>
    <s v="AMER"/>
    <s v="LATAM"/>
    <s v="Amazon"/>
    <n v="1004"/>
    <s v="Tech"/>
    <s v="Strategic"/>
    <s v="ChatBot Plugin"/>
    <s v="KMJI8UKYKL"/>
    <n v="10.368"/>
    <n v="2"/>
    <n v="0.2"/>
    <n v="1.5551999999999999"/>
    <x v="26"/>
    <n v="8.8127999999999993"/>
    <n v="2.6438399999999995"/>
    <x v="2"/>
  </r>
  <r>
    <s v="AMER"/>
    <s v="NAMER"/>
    <s v="Lowes"/>
    <n v="1060"/>
    <s v="Retail"/>
    <s v="SMB"/>
    <s v="Support"/>
    <s v="Y35751O6TH"/>
    <n v="97.3"/>
    <n v="7"/>
    <n v="0"/>
    <n v="28.216999999999999"/>
    <x v="15"/>
    <n v="69.082999999999998"/>
    <n v="20.724899999999998"/>
    <x v="2"/>
  </r>
  <r>
    <s v="EMEA"/>
    <s v="UKIR"/>
    <s v="Pemex"/>
    <n v="1058"/>
    <s v="Energy"/>
    <s v="SMB"/>
    <s v="ContactMatcher"/>
    <s v="LS2ATOSSZL"/>
    <n v="3.3279999999999998"/>
    <n v="2"/>
    <n v="0.2"/>
    <n v="1.2063999999999999"/>
    <x v="38"/>
    <n v="2.1215999999999999"/>
    <n v="0.63647999999999993"/>
    <x v="2"/>
  </r>
  <r>
    <s v="EMEA"/>
    <s v="EU-WEST"/>
    <s v="CVS Health"/>
    <n v="1026"/>
    <s v="Retail"/>
    <s v="Enterprise"/>
    <s v="SaaS Connector Pack"/>
    <s v="051FKE7NAT"/>
    <n v="45.567999999999998"/>
    <n v="2"/>
    <n v="0.2"/>
    <n v="9.6831999999999994"/>
    <x v="32"/>
    <n v="35.884799999999998"/>
    <n v="10.76544"/>
    <x v="2"/>
  </r>
  <r>
    <s v="EMEA"/>
    <s v="NOR"/>
    <s v="Enel"/>
    <n v="1013"/>
    <s v="Energy"/>
    <s v="SMB"/>
    <s v="FinanceHub"/>
    <s v="2CDLMTTX2U"/>
    <n v="194.84800000000001"/>
    <n v="4"/>
    <n v="0.2"/>
    <n v="12.178000000000001"/>
    <x v="10"/>
    <n v="182.67"/>
    <n v="54.800999999999995"/>
    <x v="0"/>
  </r>
  <r>
    <s v="APJ"/>
    <s v="ANZ"/>
    <s v="Berkshire Hathaway"/>
    <n v="1012"/>
    <s v="Finance"/>
    <s v="SMB"/>
    <s v="ContactMatcher"/>
    <s v="APBS992XB0"/>
    <n v="2.1120000000000001"/>
    <n v="2"/>
    <n v="0.8"/>
    <n v="-3.3792"/>
    <x v="10"/>
    <n v="5.4912000000000001"/>
    <n v="1.6473599999999999"/>
    <x v="1"/>
  </r>
  <r>
    <s v="EMEA"/>
    <s v="EU-WEST"/>
    <s v="Nissan Motor"/>
    <n v="1098"/>
    <s v="Transportation"/>
    <s v="SMB"/>
    <s v="Support"/>
    <s v="BXG754B9J8"/>
    <n v="25.92"/>
    <n v="5"/>
    <n v="0.2"/>
    <n v="9.0719999999999992"/>
    <x v="7"/>
    <n v="16.847999999999999"/>
    <n v="5.0543999999999993"/>
    <x v="2"/>
  </r>
  <r>
    <s v="AMER"/>
    <s v="LATAM"/>
    <s v="Tyson Foods"/>
    <n v="1088"/>
    <s v="Consumer Products"/>
    <s v="SMB"/>
    <s v="Support"/>
    <s v="P9VY7N7MF5"/>
    <n v="25.92"/>
    <n v="4"/>
    <n v="0"/>
    <n v="12.441599999999999"/>
    <x v="0"/>
    <n v="13.478400000000001"/>
    <n v="4.04352"/>
    <x v="1"/>
  </r>
  <r>
    <s v="EMEA"/>
    <s v="EU-WEST"/>
    <s v="China National Petroleum"/>
    <n v="1023"/>
    <s v="Energy"/>
    <s v="Strategic"/>
    <s v="Support"/>
    <s v="TIXR32WXLN"/>
    <n v="173.488"/>
    <n v="7"/>
    <n v="0.2"/>
    <n v="54.215000000000003"/>
    <x v="40"/>
    <n v="119.273"/>
    <n v="35.7819"/>
    <x v="7"/>
  </r>
  <r>
    <s v="AMER"/>
    <s v="NAMER"/>
    <s v="Amazon"/>
    <n v="1004"/>
    <s v="Tech"/>
    <s v="SMB"/>
    <s v="OneView"/>
    <s v="CYNGYNIIZR"/>
    <n v="152.91"/>
    <n v="3"/>
    <n v="0"/>
    <n v="42.814799999999998"/>
    <x v="9"/>
    <n v="110.09520000000001"/>
    <n v="33.028559999999999"/>
    <x v="2"/>
  </r>
  <r>
    <s v="EMEA"/>
    <s v="UKIR"/>
    <s v="Daimler"/>
    <n v="1052"/>
    <s v="Transportation"/>
    <s v="Strategic"/>
    <s v="Marketing Suite - Gold"/>
    <s v="FTRN8DSZMD"/>
    <n v="129.30000000000001"/>
    <n v="2"/>
    <n v="0"/>
    <n v="6.4649999999999999"/>
    <x v="27"/>
    <n v="122.83499999999999"/>
    <n v="36.850499999999997"/>
    <x v="3"/>
  </r>
  <r>
    <s v="EMEA"/>
    <s v="NOR"/>
    <s v="Walgreens"/>
    <n v="1095"/>
    <s v="Retail"/>
    <s v="SMB"/>
    <s v="FinanceHub"/>
    <s v="5LSIDMWDXH"/>
    <n v="242.352"/>
    <n v="3"/>
    <n v="0.2"/>
    <n v="15.147"/>
    <x v="10"/>
    <n v="227.20500000000001"/>
    <n v="68.161500000000004"/>
    <x v="0"/>
  </r>
  <r>
    <s v="APJ"/>
    <s v="JAPN"/>
    <s v="Comcast"/>
    <n v="1022"/>
    <s v="Communications"/>
    <s v="SMB"/>
    <s v="Data Smasher"/>
    <s v="SMI0EZ702J"/>
    <n v="319.96800000000002"/>
    <n v="4"/>
    <n v="0.2"/>
    <n v="95.990399999999994"/>
    <x v="20"/>
    <n v="223.9776"/>
    <n v="67.193280000000001"/>
    <x v="1"/>
  </r>
  <r>
    <s v="APJ"/>
    <s v="JAPN"/>
    <s v="FedEx"/>
    <n v="1036"/>
    <s v="Transportation"/>
    <s v="SMB"/>
    <s v="Support"/>
    <s v="1NU2FK9B9M"/>
    <n v="3.984"/>
    <n v="1"/>
    <n v="0.2"/>
    <n v="1.4441999999999999"/>
    <x v="8"/>
    <n v="2.5398000000000001"/>
    <n v="0.76193999999999995"/>
    <x v="3"/>
  </r>
  <r>
    <s v="AMER"/>
    <s v="LATAM"/>
    <s v="Sony"/>
    <n v="1028"/>
    <s v="Tech"/>
    <s v="Strategic"/>
    <s v="Data Smasher"/>
    <s v="PK6HC7MJ15"/>
    <n v="895.94399999999996"/>
    <n v="7"/>
    <n v="0.2"/>
    <n v="190.38810000000001"/>
    <x v="15"/>
    <n v="705.55589999999995"/>
    <n v="211.66676999999999"/>
    <x v="3"/>
  </r>
  <r>
    <s v="APJ"/>
    <s v="JAPN"/>
    <s v="ConocoPhillips"/>
    <n v="1024"/>
    <s v="Energy"/>
    <s v="SMB"/>
    <s v="SaaS Connector Pack"/>
    <s v="0AOOGWOA0U"/>
    <n v="14"/>
    <n v="4"/>
    <n v="0.6"/>
    <n v="-6.3"/>
    <x v="32"/>
    <n v="20.3"/>
    <n v="6.09"/>
    <x v="2"/>
  </r>
  <r>
    <s v="AMER"/>
    <s v="NAMER"/>
    <s v="Prudential Financial"/>
    <n v="1078"/>
    <s v="Finance"/>
    <s v="SMB"/>
    <s v="Support"/>
    <s v="CYW5BQ5FY5"/>
    <n v="10.9"/>
    <n v="5"/>
    <n v="0"/>
    <n v="5.1230000000000002"/>
    <x v="21"/>
    <n v="5.7770000000000001"/>
    <n v="1.7331000000000001"/>
    <x v="2"/>
  </r>
  <r>
    <s v="APJ"/>
    <s v="ANZ"/>
    <s v="Coca-Cola"/>
    <n v="1021"/>
    <s v="Consumer Products"/>
    <s v="SMB"/>
    <s v="FinanceHub"/>
    <s v="A3IZZ70LQE"/>
    <n v="15.936"/>
    <n v="4"/>
    <n v="0.2"/>
    <n v="5.1791999999999998"/>
    <x v="3"/>
    <n v="10.7568"/>
    <n v="3.2270400000000001"/>
    <x v="0"/>
  </r>
  <r>
    <s v="AMER"/>
    <s v="NAMER"/>
    <s v="Intel"/>
    <n v="1051"/>
    <s v="Tech"/>
    <s v="Enterprise"/>
    <s v="OneView"/>
    <s v="QZH4DIZEC9"/>
    <n v="43.1"/>
    <n v="5"/>
    <n v="0"/>
    <n v="11.206"/>
    <x v="15"/>
    <n v="31.893999999999998"/>
    <n v="9.5681999999999992"/>
    <x v="1"/>
  </r>
  <r>
    <s v="AMER"/>
    <s v="NAMER"/>
    <s v="Allianz"/>
    <n v="1080"/>
    <s v="Finance"/>
    <s v="Strategic"/>
    <s v="ChatBot Plugin"/>
    <s v="UAON5J5662"/>
    <n v="39.68"/>
    <n v="2"/>
    <n v="0"/>
    <n v="16.268799999999999"/>
    <x v="41"/>
    <n v="23.411200000000001"/>
    <n v="7.0233600000000003"/>
    <x v="1"/>
  </r>
  <r>
    <s v="EMEA"/>
    <s v="UKIR"/>
    <s v="Allianz"/>
    <n v="1080"/>
    <s v="Finance"/>
    <s v="Strategic"/>
    <s v="SaaS Connector Pack"/>
    <s v="R664SYIZXI"/>
    <n v="12.56"/>
    <n v="2"/>
    <n v="0"/>
    <n v="4.0191999999999997"/>
    <x v="35"/>
    <n v="8.5408000000000008"/>
    <n v="2.5622400000000001"/>
    <x v="1"/>
  </r>
  <r>
    <s v="AMER"/>
    <s v="NAMER"/>
    <s v="FedEx"/>
    <n v="1036"/>
    <s v="Transportation"/>
    <s v="SMB"/>
    <s v="SaaS Connector Pack"/>
    <s v="HJVGDQBVSZ"/>
    <n v="50.32"/>
    <n v="4"/>
    <n v="0"/>
    <n v="21.134399999999999"/>
    <x v="27"/>
    <n v="29.185600000000001"/>
    <n v="8.7556799999999999"/>
    <x v="3"/>
  </r>
  <r>
    <s v="EMEA"/>
    <s v="NOR"/>
    <s v="FedEx"/>
    <n v="1036"/>
    <s v="Transportation"/>
    <s v="SMB"/>
    <s v="Support"/>
    <s v="Q85E6M9ZWN"/>
    <n v="43.68"/>
    <n v="6"/>
    <n v="0"/>
    <n v="20.9664"/>
    <x v="7"/>
    <n v="22.7136"/>
    <n v="6.8140799999999997"/>
    <x v="3"/>
  </r>
  <r>
    <s v="AMER"/>
    <s v="NAMER"/>
    <s v="Siemens"/>
    <n v="1043"/>
    <s v="Manufacturing"/>
    <s v="Strategic"/>
    <s v="ContactMatcher"/>
    <s v="BDVMP1KIT9"/>
    <n v="3393.68"/>
    <n v="8"/>
    <n v="0"/>
    <n v="610.86239999999998"/>
    <x v="29"/>
    <n v="2782.8175999999999"/>
    <n v="834.84527999999989"/>
    <x v="2"/>
  </r>
  <r>
    <s v="APJ"/>
    <s v="IND"/>
    <s v="Phillips 66"/>
    <n v="1056"/>
    <s v="Energy"/>
    <s v="Enterprise"/>
    <s v="Marketing Suite - Gold"/>
    <s v="9D50KC4SG0"/>
    <n v="67.400000000000006"/>
    <n v="5"/>
    <n v="0"/>
    <n v="17.524000000000001"/>
    <x v="44"/>
    <n v="49.875999999999998"/>
    <n v="14.962799999999998"/>
    <x v="1"/>
  </r>
  <r>
    <s v="EMEA"/>
    <s v="UKIR"/>
    <s v="Sony"/>
    <n v="1028"/>
    <s v="Tech"/>
    <s v="Strategic"/>
    <s v="Marketing Suite - Gold"/>
    <s v="YDBAWYO9J6"/>
    <n v="1085.42"/>
    <n v="7"/>
    <n v="0"/>
    <n v="282.20920000000001"/>
    <x v="29"/>
    <n v="803.21079999999995"/>
    <n v="240.96323999999998"/>
    <x v="3"/>
  </r>
  <r>
    <s v="AMER"/>
    <s v="LATAM"/>
    <s v="Carrefour"/>
    <n v="1048"/>
    <s v="Retail"/>
    <s v="Strategic"/>
    <s v="SaaS Connector Pack"/>
    <s v="VYUFWNKBAP"/>
    <n v="68.703999999999994"/>
    <n v="2"/>
    <n v="0.2"/>
    <n v="16.3172"/>
    <x v="7"/>
    <n v="52.386799999999901"/>
    <n v="15.716039999999969"/>
    <x v="0"/>
  </r>
  <r>
    <s v="APJ"/>
    <s v="ANZ"/>
    <s v="Siemens"/>
    <n v="1043"/>
    <s v="Manufacturing"/>
    <s v="SMB"/>
    <s v="Marketing Suite - Gold"/>
    <s v="MTNFR1IHF0"/>
    <n v="290.33600000000001"/>
    <n v="2"/>
    <n v="0.2"/>
    <n v="32.662799999999997"/>
    <x v="13"/>
    <n v="257.67320000000001"/>
    <n v="77.301959999999994"/>
    <x v="2"/>
  </r>
  <r>
    <s v="EMEA"/>
    <s v="UKIR"/>
    <s v="Ford Motor"/>
    <n v="1009"/>
    <s v="Manufacturing"/>
    <s v="Enterprise"/>
    <s v="Support"/>
    <s v="GXWB7ZSI5U"/>
    <n v="6.48"/>
    <n v="1"/>
    <n v="0"/>
    <n v="3.1103999999999998"/>
    <x v="5"/>
    <n v="3.3696000000000002"/>
    <n v="1.01088"/>
    <x v="1"/>
  </r>
  <r>
    <s v="AMER"/>
    <s v="LATAM"/>
    <s v="Ford Motor"/>
    <n v="1009"/>
    <s v="Manufacturing"/>
    <s v="Enterprise"/>
    <s v="SaaS Connector Pack - Gold"/>
    <s v="L9HA3AKN2K"/>
    <n v="63.968000000000004"/>
    <n v="2"/>
    <n v="0.2"/>
    <n v="19.989999999999998"/>
    <x v="21"/>
    <n v="43.978000000000002"/>
    <n v="13.1934"/>
    <x v="1"/>
  </r>
  <r>
    <s v="EMEA"/>
    <s v="UKIR"/>
    <s v="J.P. Morgan Chase &amp; Co."/>
    <n v="1054"/>
    <s v="Finance"/>
    <s v="SMB"/>
    <s v="Support"/>
    <s v="4BCG2O2WTG"/>
    <n v="6.36"/>
    <n v="2"/>
    <n v="0"/>
    <n v="6.3600000000000004E-2"/>
    <x v="14"/>
    <n v="6.2964000000000002"/>
    <n v="1.8889199999999999"/>
    <x v="5"/>
  </r>
  <r>
    <s v="AMER"/>
    <s v="LATAM"/>
    <s v="Trafigura Group"/>
    <n v="1100"/>
    <s v="Finance"/>
    <s v="Enterprise"/>
    <s v="Marketing Suite - Gold"/>
    <s v="ESP94KDSKO"/>
    <n v="848.54399999999998"/>
    <n v="4"/>
    <n v="0.2"/>
    <n v="-21.2136"/>
    <x v="4"/>
    <n v="869.75760000000002"/>
    <n v="260.92728"/>
    <x v="1"/>
  </r>
  <r>
    <s v="EMEA"/>
    <s v="UKIR"/>
    <s v="Itochu"/>
    <n v="1032"/>
    <s v="Finance"/>
    <s v="SMB"/>
    <s v="FinanceHub"/>
    <s v="Q0981D9F2I"/>
    <n v="573.17399999999998"/>
    <n v="7"/>
    <n v="0.1"/>
    <n v="63.686"/>
    <x v="28"/>
    <n v="509.488"/>
    <n v="152.84639999999999"/>
    <x v="0"/>
  </r>
  <r>
    <s v="AMER"/>
    <s v="LATAM"/>
    <s v="Apple"/>
    <n v="1008"/>
    <s v="Tech"/>
    <s v="Enterprise"/>
    <s v="Support"/>
    <s v="LT1F9GIX9J"/>
    <n v="85.055999999999997"/>
    <n v="3"/>
    <n v="0.2"/>
    <n v="28.706399999999999"/>
    <x v="33"/>
    <n v="56.349599999999903"/>
    <n v="16.90487999999997"/>
    <x v="2"/>
  </r>
  <r>
    <s v="EMEA"/>
    <s v="NOR"/>
    <s v="Aetna"/>
    <n v="1002"/>
    <s v="Healthcare"/>
    <s v="SMB"/>
    <s v="ContactMatcher"/>
    <s v="T3LZV6BF02"/>
    <n v="14.04"/>
    <n v="3"/>
    <n v="0"/>
    <n v="6.7392000000000003"/>
    <x v="9"/>
    <n v="7.30079999999999"/>
    <n v="2.1902399999999971"/>
    <x v="1"/>
  </r>
  <r>
    <s v="AMER"/>
    <s v="NAMER"/>
    <s v="Tyson Foods"/>
    <n v="1088"/>
    <s v="Consumer Products"/>
    <s v="Strategic"/>
    <s v="SaaS Connector Pack - Gold"/>
    <s v="MESH1IELNS"/>
    <n v="11.16"/>
    <n v="2"/>
    <n v="0"/>
    <n v="5.58"/>
    <x v="41"/>
    <n v="5.58"/>
    <n v="1.6739999999999999"/>
    <x v="1"/>
  </r>
  <r>
    <s v="APJ"/>
    <s v="IND"/>
    <s v="Nissan Motor"/>
    <n v="1098"/>
    <s v="Transportation"/>
    <s v="SMB"/>
    <s v="Storage"/>
    <s v="9XWX0LE7EB"/>
    <n v="5.94"/>
    <n v="3"/>
    <n v="0"/>
    <n v="0"/>
    <x v="46"/>
    <n v="5.94"/>
    <n v="1.782"/>
    <x v="2"/>
  </r>
  <r>
    <s v="EMEA"/>
    <s v="UKIR"/>
    <s v="Procter &amp; Gamble"/>
    <n v="1077"/>
    <s v="Consumer Products"/>
    <s v="SMB"/>
    <s v="Support"/>
    <s v="1T8ZG46SVD"/>
    <n v="9.9600000000000009"/>
    <n v="2"/>
    <n v="0"/>
    <n v="4.6811999999999996"/>
    <x v="13"/>
    <n v="5.2788000000000004"/>
    <n v="1.5836400000000002"/>
    <x v="1"/>
  </r>
  <r>
    <s v="EMEA"/>
    <s v="UKIR"/>
    <s v="Cigna"/>
    <n v="1038"/>
    <s v="Healthcare"/>
    <s v="SMB"/>
    <s v="Data Smasher"/>
    <s v="S8VUYO89VX"/>
    <n v="79.989999999999995"/>
    <n v="1"/>
    <n v="0"/>
    <n v="28.796399999999998"/>
    <x v="37"/>
    <n v="51.193599999999897"/>
    <n v="15.358079999999969"/>
    <x v="3"/>
  </r>
  <r>
    <s v="AMER"/>
    <s v="LATAM"/>
    <s v="Panasonic"/>
    <n v="1091"/>
    <s v="Tech"/>
    <s v="Strategic"/>
    <s v="ChatBot Plugin"/>
    <s v="VPCCQKP6Q6"/>
    <n v="8.94"/>
    <n v="3"/>
    <n v="0"/>
    <n v="2.4138000000000002"/>
    <x v="42"/>
    <n v="6.5261999999999896"/>
    <n v="1.9578599999999968"/>
    <x v="0"/>
  </r>
  <r>
    <s v="EMEA"/>
    <s v="EU"/>
    <s v="State Farm Insurance Cos."/>
    <n v="1082"/>
    <s v="Finance"/>
    <s v="Strategic"/>
    <s v="Support"/>
    <s v="IMJWZYD4HO"/>
    <n v="20.62"/>
    <n v="2"/>
    <n v="0"/>
    <n v="9.6913999999999998"/>
    <x v="16"/>
    <n v="10.928599999999999"/>
    <n v="3.2785799999999998"/>
    <x v="8"/>
  </r>
  <r>
    <s v="APJ"/>
    <s v="ANZ"/>
    <s v="Anthem"/>
    <n v="1029"/>
    <s v="Healthcare"/>
    <s v="SMB"/>
    <s v="Data Smasher"/>
    <s v="2RJMI934DR"/>
    <n v="153.82400000000001"/>
    <n v="11"/>
    <n v="0.2"/>
    <n v="38.456000000000003"/>
    <x v="30"/>
    <n v="115.36799999999999"/>
    <n v="34.610399999999998"/>
    <x v="2"/>
  </r>
  <r>
    <s v="APJ"/>
    <s v="ANZ"/>
    <s v="HonHai Precision Industry"/>
    <n v="1033"/>
    <s v="Tech"/>
    <s v="SMB"/>
    <s v="Support"/>
    <s v="7YE7XE2E13"/>
    <n v="62.015999999999998"/>
    <n v="2"/>
    <n v="0.2"/>
    <n v="22.480799999999999"/>
    <x v="3"/>
    <n v="39.535200000000003"/>
    <n v="11.860560000000001"/>
    <x v="1"/>
  </r>
  <r>
    <s v="AMER"/>
    <s v="LATAM"/>
    <s v="Coca-Cola"/>
    <n v="1021"/>
    <s v="Consumer Products"/>
    <s v="SMB"/>
    <s v="SaaS Connector Pack"/>
    <s v="F1BYO0UFUS"/>
    <n v="466.32"/>
    <n v="3"/>
    <n v="0.2"/>
    <n v="34.973999999999997"/>
    <x v="1"/>
    <n v="431.346"/>
    <n v="129.40379999999999"/>
    <x v="0"/>
  </r>
  <r>
    <s v="AMER"/>
    <s v="LATAM"/>
    <s v="Caterpillar"/>
    <n v="1016"/>
    <s v="Manufacturing"/>
    <s v="Enterprise"/>
    <s v="ContactMatcher"/>
    <s v="KZ5FO4X8S4"/>
    <n v="330.58800000000002"/>
    <n v="1"/>
    <n v="0.4"/>
    <n v="-143.25479999999999"/>
    <x v="34"/>
    <n v="473.84280000000001"/>
    <n v="142.15284"/>
    <x v="1"/>
  </r>
  <r>
    <s v="EMEA"/>
    <s v="EU-EAST"/>
    <s v="General Electric"/>
    <n v="1040"/>
    <s v="Finance"/>
    <s v="SMB"/>
    <s v="Marketing Suite - Gold"/>
    <s v="N2KLD6B6R8"/>
    <n v="237.096"/>
    <n v="3"/>
    <n v="0.2"/>
    <n v="20.745899999999999"/>
    <x v="43"/>
    <n v="216.3501"/>
    <n v="64.905029999999996"/>
    <x v="0"/>
  </r>
  <r>
    <s v="APJ"/>
    <s v="JAPN"/>
    <s v="Siemens"/>
    <n v="1043"/>
    <s v="Manufacturing"/>
    <s v="SMB"/>
    <s v="SaaS Connector Pack"/>
    <s v="MUKTG0SU3Z"/>
    <n v="25.128"/>
    <n v="3"/>
    <n v="0.6"/>
    <n v="-6.9101999999999997"/>
    <x v="7"/>
    <n v="32.038200000000003"/>
    <n v="9.611460000000001"/>
    <x v="2"/>
  </r>
  <r>
    <s v="AMER"/>
    <s v="NAMER"/>
    <s v="Banco Santander"/>
    <n v="1101"/>
    <s v="Finance"/>
    <s v="Strategic"/>
    <s v="SaaS Connector Pack"/>
    <s v="AVAESYHFIE"/>
    <n v="131.88"/>
    <n v="7"/>
    <n v="0"/>
    <n v="55.389600000000002"/>
    <x v="11"/>
    <n v="76.490399999999994"/>
    <n v="22.947119999999998"/>
    <x v="1"/>
  </r>
  <r>
    <s v="EMEA"/>
    <s v="UKIR"/>
    <s v="Sony"/>
    <n v="1028"/>
    <s v="Tech"/>
    <s v="Strategic"/>
    <s v="ContactMatcher"/>
    <s v="8M91IS12AH"/>
    <n v="115.36"/>
    <n v="7"/>
    <n v="0"/>
    <n v="56.526400000000002"/>
    <x v="41"/>
    <n v="58.833599999999997"/>
    <n v="17.650079999999999"/>
    <x v="3"/>
  </r>
  <r>
    <s v="AMER"/>
    <s v="NAMER"/>
    <s v="J.P. Morgan Chase &amp; Co."/>
    <n v="1054"/>
    <s v="Finance"/>
    <s v="Strategic"/>
    <s v="FinanceHub"/>
    <s v="1D8NW2ABR8"/>
    <n v="362.13600000000002"/>
    <n v="3"/>
    <n v="0.2"/>
    <n v="-54.320399999999999"/>
    <x v="2"/>
    <n v="416.45639999999997"/>
    <n v="124.93691999999999"/>
    <x v="5"/>
  </r>
  <r>
    <s v="EMEA"/>
    <s v="EU-WEST"/>
    <s v="Sysco"/>
    <n v="1084"/>
    <s v="Consumer Products"/>
    <s v="SMB"/>
    <s v="Support"/>
    <s v="TXXRV135GO"/>
    <n v="12.96"/>
    <n v="2"/>
    <n v="0"/>
    <n v="6.2207999999999997"/>
    <x v="44"/>
    <n v="6.7392000000000003"/>
    <n v="2.02176"/>
    <x v="0"/>
  </r>
  <r>
    <s v="EMEA"/>
    <s v="UKIR"/>
    <s v="Prudential Financial"/>
    <n v="1078"/>
    <s v="Finance"/>
    <s v="SMB"/>
    <s v="SaaS Connector Pack - Gold"/>
    <s v="KB9DJBI191"/>
    <n v="39.979999999999997"/>
    <n v="1"/>
    <n v="0"/>
    <n v="17.991"/>
    <x v="11"/>
    <n v="21.988999999999901"/>
    <n v="6.59669999999997"/>
    <x v="2"/>
  </r>
  <r>
    <s v="APJ"/>
    <s v="JAPN"/>
    <s v="BNP Paribas"/>
    <n v="1065"/>
    <s v="Finance"/>
    <s v="Strategic"/>
    <s v="FinanceHub"/>
    <s v="K3V42X3SJ3"/>
    <n v="528.42999999999995"/>
    <n v="5"/>
    <n v="0.3"/>
    <n v="-143.43100000000001"/>
    <x v="17"/>
    <n v="671.86099999999999"/>
    <n v="201.5583"/>
    <x v="3"/>
  </r>
  <r>
    <s v="AMER"/>
    <s v="LATAM"/>
    <s v="Fannie Mae"/>
    <n v="1035"/>
    <s v="Finance"/>
    <s v="Enterprise"/>
    <s v="ContactMatcher"/>
    <s v="09OW8NBK26"/>
    <n v="5.742"/>
    <n v="3"/>
    <n v="0.7"/>
    <n v="-4.5936000000000003"/>
    <x v="7"/>
    <n v="10.335599999999999"/>
    <n v="3.1006799999999997"/>
    <x v="3"/>
  </r>
  <r>
    <s v="APJ"/>
    <s v="ANZ"/>
    <s v="J.P. Morgan Chase &amp; Co."/>
    <n v="1054"/>
    <s v="Finance"/>
    <s v="SMB"/>
    <s v="Data Smasher"/>
    <s v="RRPQAZMY2M"/>
    <n v="191.96799999999999"/>
    <n v="4"/>
    <n v="0.2"/>
    <n v="28.795200000000001"/>
    <x v="24"/>
    <n v="163.1728"/>
    <n v="48.951839999999997"/>
    <x v="5"/>
  </r>
  <r>
    <s v="EMEA"/>
    <s v="UKIR"/>
    <s v="Nestle"/>
    <n v="1089"/>
    <s v="Consumer Products"/>
    <s v="Strategic"/>
    <s v="ContactMatcher"/>
    <s v="GYZ5JD6TDD"/>
    <n v="49.847999999999999"/>
    <n v="3"/>
    <n v="0.2"/>
    <n v="16.823699999999999"/>
    <x v="29"/>
    <n v="33.024299999999997"/>
    <n v="9.9072899999999979"/>
    <x v="2"/>
  </r>
  <r>
    <s v="AMER"/>
    <s v="NAMER"/>
    <s v="Huawei"/>
    <n v="1086"/>
    <s v="Tech"/>
    <s v="SMB"/>
    <s v="SaaS Connector Pack"/>
    <s v="8JNJSU2BZI"/>
    <n v="24.27"/>
    <n v="3"/>
    <n v="0"/>
    <n v="8.7371999999999996"/>
    <x v="21"/>
    <n v="15.5328"/>
    <n v="4.65984"/>
    <x v="2"/>
  </r>
  <r>
    <s v="AMER"/>
    <s v="NAMER"/>
    <s v="Amazon"/>
    <n v="1004"/>
    <s v="Tech"/>
    <s v="SMB"/>
    <s v="ContactMatcher"/>
    <s v="VWSREDS2KU"/>
    <n v="9.8719999999999999"/>
    <n v="2"/>
    <n v="0.2"/>
    <n v="3.4552"/>
    <x v="6"/>
    <n v="6.4168000000000003"/>
    <n v="1.9250400000000001"/>
    <x v="2"/>
  </r>
  <r>
    <s v="EMEA"/>
    <s v="UKIR"/>
    <s v="Kroger"/>
    <n v="1057"/>
    <s v="Retail"/>
    <s v="SMB"/>
    <s v="Site Analytics"/>
    <s v="ZHE9SDAS5Y"/>
    <n v="164.85"/>
    <n v="3"/>
    <n v="0"/>
    <n v="47.8065"/>
    <x v="39"/>
    <n v="117.04349999999999"/>
    <n v="35.113049999999994"/>
    <x v="2"/>
  </r>
  <r>
    <s v="EMEA"/>
    <s v="EU-WEST"/>
    <s v="Ford Motor"/>
    <n v="1009"/>
    <s v="Manufacturing"/>
    <s v="SMB"/>
    <s v="OneView"/>
    <s v="6FHG6A9OEM"/>
    <n v="33.527999999999999"/>
    <n v="3"/>
    <n v="0.2"/>
    <n v="2.5146000000000002"/>
    <x v="25"/>
    <n v="31.013399999999901"/>
    <n v="9.3040199999999693"/>
    <x v="1"/>
  </r>
  <r>
    <s v="EMEA"/>
    <s v="NOR"/>
    <s v="Glencore"/>
    <n v="1083"/>
    <s v="Misc"/>
    <s v="SMB"/>
    <s v="ContactMatcher"/>
    <s v="0X3TL9WYVV"/>
    <n v="102.93"/>
    <n v="3"/>
    <n v="0"/>
    <n v="48.377099999999999"/>
    <x v="27"/>
    <n v="54.552900000000001"/>
    <n v="16.365870000000001"/>
    <x v="1"/>
  </r>
  <r>
    <s v="AMER"/>
    <s v="NAMER"/>
    <s v="Allstate"/>
    <n v="1003"/>
    <s v="Finance"/>
    <s v="Strategic"/>
    <s v="ContactMatcher"/>
    <s v="VUFH0WTN7O"/>
    <n v="71.087999999999994"/>
    <n v="2"/>
    <n v="0.2"/>
    <n v="-1.7771999999999999"/>
    <x v="1"/>
    <n v="72.865199999999902"/>
    <n v="21.85955999999997"/>
    <x v="0"/>
  </r>
  <r>
    <s v="EMEA"/>
    <s v="UKIR"/>
    <s v="Chevron"/>
    <n v="1017"/>
    <s v="Energy"/>
    <s v="Strategic"/>
    <s v="SaaS Connector Pack"/>
    <s v="NJQWON4TP6"/>
    <n v="60.35"/>
    <n v="5"/>
    <n v="0"/>
    <n v="19.915500000000002"/>
    <x v="5"/>
    <n v="40.4345"/>
    <n v="12.13035"/>
    <x v="0"/>
  </r>
  <r>
    <s v="AMER"/>
    <s v="NAMER"/>
    <s v="Aetna"/>
    <n v="1002"/>
    <s v="Healthcare"/>
    <s v="SMB"/>
    <s v="Data Smasher"/>
    <s v="YKQKKEWGZQ"/>
    <n v="223.58"/>
    <n v="14"/>
    <n v="0"/>
    <n v="87.196200000000005"/>
    <x v="23"/>
    <n v="136.38380000000001"/>
    <n v="40.915140000000001"/>
    <x v="1"/>
  </r>
  <r>
    <s v="AMER"/>
    <s v="NAMER"/>
    <s v="Nestle"/>
    <n v="1089"/>
    <s v="Consumer Products"/>
    <s v="SMB"/>
    <s v="Marketing Suite - Gold"/>
    <s v="UPQPITMHDF"/>
    <n v="998.82"/>
    <n v="9"/>
    <n v="0"/>
    <n v="29.964600000000001"/>
    <x v="20"/>
    <n v="968.85540000000003"/>
    <n v="290.65661999999998"/>
    <x v="2"/>
  </r>
  <r>
    <s v="AMER"/>
    <s v="NAMER"/>
    <s v="Phillips 66"/>
    <n v="1056"/>
    <s v="Energy"/>
    <s v="Enterprise"/>
    <s v="Marketing Suite - Gold"/>
    <s v="LE5T7TX3LX"/>
    <n v="40.74"/>
    <n v="3"/>
    <n v="0"/>
    <n v="0.40739999999999998"/>
    <x v="19"/>
    <n v="40.332599999999999"/>
    <n v="12.099779999999999"/>
    <x v="1"/>
  </r>
  <r>
    <s v="EMEA"/>
    <s v="EU-WEST"/>
    <s v="Trafigura Group"/>
    <n v="1100"/>
    <s v="Finance"/>
    <s v="Strategic"/>
    <s v="Support"/>
    <s v="6BS8TLRLGR"/>
    <n v="3.4239999999999999"/>
    <n v="1"/>
    <n v="0.2"/>
    <n v="1.07"/>
    <x v="34"/>
    <n v="2.3540000000000001"/>
    <n v="0.70620000000000005"/>
    <x v="1"/>
  </r>
  <r>
    <s v="APJ"/>
    <s v="IND"/>
    <s v="Valero Energy"/>
    <n v="1093"/>
    <s v="Energy"/>
    <s v="Strategic"/>
    <s v="FinanceHub"/>
    <s v="ZTX5WHU4ZQ"/>
    <n v="1925.88"/>
    <n v="6"/>
    <n v="0"/>
    <n v="539.24639999999999"/>
    <x v="27"/>
    <n v="1386.6335999999999"/>
    <n v="415.99007999999998"/>
    <x v="1"/>
  </r>
  <r>
    <s v="AMER"/>
    <s v="NAMER"/>
    <s v="J.P. Morgan Chase &amp; Co."/>
    <n v="1054"/>
    <s v="Finance"/>
    <s v="Strategic"/>
    <s v="ContactMatcher"/>
    <s v="Q34KII70H9"/>
    <n v="55.264000000000003"/>
    <n v="2"/>
    <n v="0.2"/>
    <n v="20.724"/>
    <x v="14"/>
    <n v="34.54"/>
    <n v="10.362"/>
    <x v="5"/>
  </r>
  <r>
    <s v="EMEA"/>
    <s v="UKIR"/>
    <s v="Intel"/>
    <n v="1051"/>
    <s v="Tech"/>
    <s v="Enterprise"/>
    <s v="Support"/>
    <s v="ST41YO2JD6"/>
    <n v="46.35"/>
    <n v="5"/>
    <n v="0"/>
    <n v="21.784500000000001"/>
    <x v="7"/>
    <n v="24.5655"/>
    <n v="7.36965"/>
    <x v="1"/>
  </r>
  <r>
    <s v="AMER"/>
    <s v="LATAM"/>
    <s v="Airbus"/>
    <n v="1030"/>
    <s v="Manufacturing"/>
    <s v="SMB"/>
    <s v="ChatBot Plugin"/>
    <s v="Y38SCF8U8A"/>
    <n v="9.3439999999999994"/>
    <n v="2"/>
    <n v="0.2"/>
    <n v="1.8688"/>
    <x v="13"/>
    <n v="7.4751999999999903"/>
    <n v="2.242559999999997"/>
    <x v="2"/>
  </r>
  <r>
    <s v="EMEA"/>
    <s v="UKIR"/>
    <s v="State Farm Insurance Cos."/>
    <n v="1082"/>
    <s v="Finance"/>
    <s v="Enterprise"/>
    <s v="Data Smasher"/>
    <s v="W5P2QNV70H"/>
    <n v="18"/>
    <n v="1"/>
    <n v="0"/>
    <n v="3.24"/>
    <x v="15"/>
    <n v="14.76"/>
    <n v="4.4279999999999999"/>
    <x v="8"/>
  </r>
  <r>
    <s v="APJ"/>
    <s v="JAPN"/>
    <s v="News Corp."/>
    <n v="1071"/>
    <s v="Misc"/>
    <s v="Enterprise"/>
    <s v="Support"/>
    <s v="LZWZR98NZY"/>
    <n v="65.584000000000003"/>
    <n v="2"/>
    <n v="0.2"/>
    <n v="23.7742"/>
    <x v="29"/>
    <n v="41.809800000000003"/>
    <n v="12.54294"/>
    <x v="3"/>
  </r>
  <r>
    <s v="EMEA"/>
    <s v="EU-WEST"/>
    <s v="Ford Motor"/>
    <n v="1009"/>
    <s v="Manufacturing"/>
    <s v="SMB"/>
    <s v="Support"/>
    <s v="UUX03PMDVA"/>
    <n v="10.368"/>
    <n v="2"/>
    <n v="0.2"/>
    <n v="3.6288"/>
    <x v="38"/>
    <n v="6.7392000000000003"/>
    <n v="2.02176"/>
    <x v="1"/>
  </r>
  <r>
    <s v="APJ"/>
    <s v="APAC"/>
    <s v="United Parcel Service"/>
    <n v="1090"/>
    <s v="Transportation"/>
    <s v="Strategic"/>
    <s v="SaaS Connector Pack"/>
    <s v="6ZJ996WKBM"/>
    <n v="13.4"/>
    <n v="1"/>
    <n v="0"/>
    <n v="6.4320000000000004"/>
    <x v="5"/>
    <n v="6.968"/>
    <n v="2.0903999999999998"/>
    <x v="0"/>
  </r>
  <r>
    <s v="AMER"/>
    <s v="LATAM"/>
    <s v="AT&amp;T"/>
    <n v="1010"/>
    <s v="Communications"/>
    <s v="SMB"/>
    <s v="ContactMatcher"/>
    <s v="J14DOIVVD3"/>
    <n v="40.200000000000003"/>
    <n v="5"/>
    <n v="0"/>
    <n v="18.09"/>
    <x v="22"/>
    <n v="22.11"/>
    <n v="6.633"/>
    <x v="1"/>
  </r>
  <r>
    <s v="EMEA"/>
    <s v="NOR"/>
    <s v="HonHai Precision Industry"/>
    <n v="1033"/>
    <s v="Tech"/>
    <s v="Enterprise"/>
    <s v="ContactMatcher"/>
    <s v="T8H70RRODP"/>
    <n v="119.56"/>
    <n v="2"/>
    <n v="0"/>
    <n v="54.997599999999998"/>
    <x v="40"/>
    <n v="64.562399999999997"/>
    <n v="19.36872"/>
    <x v="1"/>
  </r>
  <r>
    <s v="APJ"/>
    <s v="JAPN"/>
    <s v="Amazon"/>
    <n v="1004"/>
    <s v="Tech"/>
    <s v="SMB"/>
    <s v="SaaS Connector Pack - Gold"/>
    <s v="2SFABWOLEL"/>
    <n v="99.567999999999998"/>
    <n v="2"/>
    <n v="0.2"/>
    <n v="33.604199999999999"/>
    <x v="21"/>
    <n v="65.963799999999907"/>
    <n v="19.789139999999971"/>
    <x v="2"/>
  </r>
  <r>
    <s v="AMER"/>
    <s v="NAMER"/>
    <s v="CVS Health"/>
    <n v="1026"/>
    <s v="Retail"/>
    <s v="Enterprise"/>
    <s v="Site Analytics"/>
    <s v="NO3ZDC1UUV"/>
    <n v="271.95999999999998"/>
    <n v="5"/>
    <n v="0.2"/>
    <n v="27.196000000000002"/>
    <x v="5"/>
    <n v="244.76399999999899"/>
    <n v="73.429199999999696"/>
    <x v="2"/>
  </r>
  <r>
    <s v="EMEA"/>
    <s v="EU-EAST"/>
    <s v="Pemex"/>
    <n v="1058"/>
    <s v="Energy"/>
    <s v="SMB"/>
    <s v="ContactMatcher"/>
    <s v="E5FEOG2BGB"/>
    <n v="85.98"/>
    <n v="1"/>
    <n v="0"/>
    <n v="22.354800000000001"/>
    <x v="11"/>
    <n v="63.6252"/>
    <n v="19.08756"/>
    <x v="2"/>
  </r>
  <r>
    <s v="AMER"/>
    <s v="LATAM"/>
    <s v="Aviva"/>
    <n v="1006"/>
    <s v="Finance"/>
    <s v="SMB"/>
    <s v="FinanceHub"/>
    <s v="HW83K71WWG"/>
    <n v="16.52"/>
    <n v="5"/>
    <n v="0.2"/>
    <n v="5.3689999999999998"/>
    <x v="43"/>
    <n v="11.151"/>
    <n v="3.3452999999999999"/>
    <x v="2"/>
  </r>
  <r>
    <s v="AMER"/>
    <s v="LATAM"/>
    <s v="Amazon"/>
    <n v="1004"/>
    <s v="Tech"/>
    <s v="SMB"/>
    <s v="Support"/>
    <s v="A3XS9BYHG8"/>
    <n v="35.56"/>
    <n v="7"/>
    <n v="0"/>
    <n v="16.713200000000001"/>
    <x v="21"/>
    <n v="18.846800000000002"/>
    <n v="5.6540400000000002"/>
    <x v="2"/>
  </r>
  <r>
    <s v="EMEA"/>
    <s v="UKIR"/>
    <s v="UnitedHealth Group"/>
    <n v="1092"/>
    <s v="Healthcare"/>
    <s v="SMB"/>
    <s v="FinanceHub"/>
    <s v="HR60J3H8TZ"/>
    <n v="31.5"/>
    <n v="10"/>
    <n v="0"/>
    <n v="15.12"/>
    <x v="33"/>
    <n v="16.38"/>
    <n v="4.9139999999999997"/>
    <x v="0"/>
  </r>
  <r>
    <s v="AMER"/>
    <s v="NAMER"/>
    <s v="Panasonic"/>
    <n v="1091"/>
    <s v="Tech"/>
    <s v="SMB"/>
    <s v="Data Smasher"/>
    <s v="PO8DG1HX3V"/>
    <n v="36.24"/>
    <n v="1"/>
    <n v="0"/>
    <n v="15.220800000000001"/>
    <x v="21"/>
    <n v="21.019200000000001"/>
    <n v="6.3057600000000003"/>
    <x v="0"/>
  </r>
  <r>
    <s v="EMEA"/>
    <s v="NOR"/>
    <s v="Siemens"/>
    <n v="1043"/>
    <s v="Manufacturing"/>
    <s v="Strategic"/>
    <s v="Data Smasher"/>
    <s v="GGI2WZG0KP"/>
    <n v="79.989999999999995"/>
    <n v="1"/>
    <n v="0"/>
    <n v="28.796399999999998"/>
    <x v="23"/>
    <n v="51.193599999999897"/>
    <n v="15.358079999999969"/>
    <x v="2"/>
  </r>
  <r>
    <s v="EMEA"/>
    <s v="EU-WEST"/>
    <s v="Johnson &amp; Johnson"/>
    <n v="1055"/>
    <s v="Healthcare"/>
    <s v="SMB"/>
    <s v="SaaS Connector Pack"/>
    <s v="ETHXMB5TMD"/>
    <n v="25.248000000000001"/>
    <n v="3"/>
    <n v="0.2"/>
    <n v="4.1028000000000002"/>
    <x v="46"/>
    <n v="21.145199999999999"/>
    <n v="6.3435599999999992"/>
    <x v="2"/>
  </r>
  <r>
    <s v="AMER"/>
    <s v="NAMER"/>
    <s v="American Express"/>
    <n v="1005"/>
    <s v="Finance"/>
    <s v="SMB"/>
    <s v="SaaS Connector Pack"/>
    <s v="LYHOKTRY7L"/>
    <n v="91.96"/>
    <n v="2"/>
    <n v="0"/>
    <n v="15.6332"/>
    <x v="31"/>
    <n v="76.326799999999906"/>
    <n v="22.89803999999997"/>
    <x v="1"/>
  </r>
  <r>
    <s v="AMER"/>
    <s v="NAMER"/>
    <s v="Comcast"/>
    <n v="1022"/>
    <s v="Communications"/>
    <s v="SMB"/>
    <s v="OneView"/>
    <s v="3NTBV9B3PS"/>
    <n v="243.16"/>
    <n v="2"/>
    <n v="0"/>
    <n v="72.947999999999993"/>
    <x v="24"/>
    <n v="170.21199999999999"/>
    <n v="51.06359999999999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FB4FC-9BB0-4201-A165-BFC82ECF7AA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:E50" firstHeaderRow="1" firstDataRow="1" firstDataCol="1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dataField="1" showAll="0"/>
    <pivotField numFmtId="164" showAll="0"/>
  </pivotFields>
  <rowFields count="1">
    <field x="19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Burn Rate" fld="20" baseField="19" baseItem="0"/>
  </dataFields>
  <formats count="6">
    <format dxfId="8">
      <pivotArea type="all" dataOnly="0" outline="0" fieldPosition="0"/>
    </format>
    <format dxfId="7">
      <pivotArea outline="0" collapsedLevelsAreSubtotals="1" fieldPosition="0"/>
    </format>
    <format dxfId="6">
      <pivotArea field="19" type="button" dataOnly="0" labelOnly="1" outline="0" axis="axisRow" fieldPosition="0"/>
    </format>
    <format dxfId="5">
      <pivotArea dataOnly="0" labelOnly="1" fieldPosition="0">
        <references count="1">
          <reference field="19" count="0"/>
        </references>
      </pivotArea>
    </format>
    <format dxfId="4">
      <pivotArea dataOnly="0" labelOnly="1" grandRow="1" outline="0" fieldPosition="0"/>
    </format>
    <format dxfId="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7DD78-E14E-4D55-A2E5-A55C77E16FD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50" firstHeaderRow="1" firstDataRow="1" firstDataCol="1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ascending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showAll="0"/>
    <pivotField numFmtId="164" showAll="0"/>
  </pivotFields>
  <rowFields count="1">
    <field x="19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Revenue" fld="15" baseField="19" baseItem="0"/>
  </dataFields>
  <formats count="6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19" type="button" dataOnly="0" labelOnly="1" outline="0" axis="axisRow" fieldPosition="0"/>
    </format>
    <format dxfId="11">
      <pivotArea dataOnly="0" labelOnly="1" fieldPosition="0">
        <references count="1">
          <reference field="19" count="0"/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39606-8212-4CAD-8948-A7C1D3C757DB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11" firstHeaderRow="1" firstDataRow="1" firstDataCol="1"/>
  <pivotFields count="3">
    <pivotField dataField="1" showAll="0"/>
    <pivotField showAll="0"/>
    <pivotField axis="axisRow" showAll="0">
      <items count="10">
        <item x="2"/>
        <item x="0"/>
        <item x="1"/>
        <item x="3"/>
        <item x="5"/>
        <item x="6"/>
        <item x="8"/>
        <item x="7"/>
        <item x="4"/>
        <item t="default"/>
      </items>
    </pivotField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Customer ID" fld="0" subtotal="count" baseField="0" baseItem="0"/>
  </dataFields>
  <formats count="6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2" type="button" dataOnly="0" labelOnly="1" outline="0" axis="axisRow" fieldPosition="0"/>
    </format>
    <format dxfId="17">
      <pivotArea dataOnly="0" labelOnly="1" fieldPosition="0">
        <references count="1">
          <reference field="2" count="0"/>
        </references>
      </pivotArea>
    </format>
    <format dxfId="16">
      <pivotArea dataOnly="0" labelOnly="1" grandRow="1" outline="0" fieldPosition="0"/>
    </format>
    <format dxfId="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277E4-EA7D-49F1-BF4C-98892EEA3D7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1:H50" firstHeaderRow="1" firstDataRow="1" firstDataCol="1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showAll="0"/>
    <pivotField dataField="1" numFmtId="164" showAll="0"/>
  </pivotFields>
  <rowFields count="1">
    <field x="19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Acquisition Cost" fld="21" baseField="0" baseItem="0" numFmtId="164"/>
  </dataFields>
  <formats count="6"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19" type="button" dataOnly="0" labelOnly="1" outline="0" axis="axisRow" fieldPosition="0"/>
    </format>
    <format dxfId="23">
      <pivotArea dataOnly="0" labelOnly="1" fieldPosition="0">
        <references count="1">
          <reference field="19" count="0"/>
        </references>
      </pivotArea>
    </format>
    <format dxfId="22">
      <pivotArea dataOnly="0" labelOnly="1" grandRow="1" outline="0" fieldPosition="0"/>
    </format>
    <format dxfId="2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0C4AF1-84AC-4CB8-BDDB-BC660B37B804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:F101" firstHeaderRow="1" firstDataRow="1" firstDataCol="1"/>
  <pivotFields count="22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0">
        <item x="26"/>
        <item x="28"/>
        <item x="61"/>
        <item x="44"/>
        <item x="55"/>
        <item x="24"/>
        <item x="52"/>
        <item x="73"/>
        <item x="72"/>
        <item x="60"/>
        <item x="22"/>
        <item x="90"/>
        <item x="78"/>
        <item x="36"/>
        <item x="19"/>
        <item x="95"/>
        <item x="0"/>
        <item x="85"/>
        <item x="42"/>
        <item x="96"/>
        <item x="87"/>
        <item x="51"/>
        <item x="74"/>
        <item x="75"/>
        <item x="11"/>
        <item x="48"/>
        <item x="45"/>
        <item x="20"/>
        <item x="84"/>
        <item x="68"/>
        <item x="2"/>
        <item x="33"/>
        <item x="54"/>
        <item x="83"/>
        <item x="27"/>
        <item x="46"/>
        <item x="69"/>
        <item x="62"/>
        <item x="89"/>
        <item x="49"/>
        <item x="70"/>
        <item x="13"/>
        <item x="86"/>
        <item x="47"/>
        <item x="58"/>
        <item x="8"/>
        <item x="10"/>
        <item x="63"/>
        <item x="82"/>
        <item x="14"/>
        <item x="34"/>
        <item x="92"/>
        <item x="56"/>
        <item x="53"/>
        <item x="1"/>
        <item x="57"/>
        <item x="18"/>
        <item x="23"/>
        <item x="71"/>
        <item x="80"/>
        <item x="4"/>
        <item x="12"/>
        <item x="59"/>
        <item x="3"/>
        <item x="5"/>
        <item x="25"/>
        <item x="21"/>
        <item x="77"/>
        <item x="94"/>
        <item x="29"/>
        <item x="88"/>
        <item x="6"/>
        <item x="39"/>
        <item x="76"/>
        <item x="16"/>
        <item x="43"/>
        <item x="98"/>
        <item x="65"/>
        <item x="64"/>
        <item x="50"/>
        <item x="15"/>
        <item x="79"/>
        <item x="67"/>
        <item x="93"/>
        <item x="7"/>
        <item x="31"/>
        <item x="38"/>
        <item x="66"/>
        <item x="97"/>
        <item x="81"/>
        <item x="37"/>
        <item x="32"/>
        <item x="35"/>
        <item x="41"/>
        <item x="91"/>
        <item x="30"/>
        <item x="9"/>
        <item x="40"/>
        <item x="1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numFmtId="164" showAll="0"/>
  </pivotFields>
  <rowFields count="1">
    <field x="1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Items count="1">
    <i/>
  </colItems>
  <dataFields count="1">
    <dataField name="Sum of Sales" fld="15" baseField="0" baseItem="0"/>
  </dataFields>
  <formats count="7"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10" type="button" dataOnly="0" labelOnly="1" outline="0" axis="axisRow" fieldPosition="0"/>
    </format>
    <format dxfId="30">
      <pivotArea dataOnly="0" labelOnly="1" fieldPosition="0">
        <references count="1">
          <reference field="1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9">
      <pivotArea dataOnly="0" labelOnly="1" fieldPosition="0">
        <references count="1">
          <reference field="10" count="4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</reference>
        </references>
      </pivotArea>
    </format>
    <format dxfId="28">
      <pivotArea dataOnly="0" labelOnly="1" grandRow="1" outline="0" fieldPosition="0"/>
    </format>
    <format dxfId="2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2F834-2520-413B-80DB-B734CC0E2B3A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AX12" firstHeaderRow="1" firstDataRow="2" firstDataCol="1"/>
  <pivotFields count="16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9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t="default"/>
      </items>
    </pivotField>
    <pivotField showAll="0"/>
    <pivotField numFmtId="164" showAll="0"/>
    <pivotField axis="axisRow" showAll="0">
      <items count="10">
        <item x="2"/>
        <item x="0"/>
        <item x="1"/>
        <item x="3"/>
        <item x="5"/>
        <item x="6"/>
        <item x="8"/>
        <item x="7"/>
        <item x="4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2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Count of Customer ID" fld="3" subtotal="count" baseField="0" baseItem="0"/>
  </dataFields>
  <formats count="10"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12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5" type="button" dataOnly="0" labelOnly="1" outline="0" axis="axisRow" fieldPosition="0"/>
    </format>
    <format dxfId="37">
      <pivotArea dataOnly="0" labelOnly="1" fieldPosition="0">
        <references count="1">
          <reference field="15" count="0"/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1">
          <reference field="12" count="0"/>
        </references>
      </pivotArea>
    </format>
    <format dxfId="3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7D458C-226B-4D4D-B81D-D74619E53C37}" name="Table1" displayName="Table1" ref="A1:W5010" totalsRowShown="0">
  <autoFilter ref="A1:W5010" xr:uid="{B77D458C-226B-4D4D-B81D-D74619E53C37}"/>
  <tableColumns count="23">
    <tableColumn id="1" xr3:uid="{F82AD2E8-2488-4FDC-95DE-FBB3D9E2312F}" name="Row ID"/>
    <tableColumn id="2" xr3:uid="{5CE1B589-F39C-4D03-A27F-07632C7630A7}" name="Order ID"/>
    <tableColumn id="3" xr3:uid="{7F1E7400-8B2C-4115-B370-B27901574D0E}" name="Order Date" dataDxfId="2"/>
    <tableColumn id="4" xr3:uid="{6EA7ADB2-F47B-4BBA-B7FA-B25B598420FB}" name="Date Key"/>
    <tableColumn id="5" xr3:uid="{9564F5C8-069B-4564-86D1-9E04B75D1C12}" name="Contact Name"/>
    <tableColumn id="6" xr3:uid="{68F8D2EE-0612-49C3-B67C-DA4F7F716F6C}" name="Country"/>
    <tableColumn id="7" xr3:uid="{36C82AC9-7B96-458F-889B-AFD74770D8B7}" name="City"/>
    <tableColumn id="8" xr3:uid="{4E7947DE-ACCA-4876-8343-E7008AD3EA1A}" name="Region"/>
    <tableColumn id="9" xr3:uid="{C0FF467F-D533-4919-8659-C7B4882BE597}" name="Subregion"/>
    <tableColumn id="10" xr3:uid="{66291D3F-8A1C-4462-9CB9-AC1A5CD5A8B4}" name="Customer"/>
    <tableColumn id="11" xr3:uid="{E7AE7A3E-AD8E-44E3-8C28-ABD71326629A}" name="Customer ID"/>
    <tableColumn id="12" xr3:uid="{9610B89A-D56E-4EA0-8F7F-02EF90BC971A}" name="Industry"/>
    <tableColumn id="13" xr3:uid="{48ED2F66-1E72-4DB4-A879-FA299744AB31}" name="Segment"/>
    <tableColumn id="14" xr3:uid="{B2C89AC3-ECC2-4F1C-9174-90BD93E021BE}" name="Product"/>
    <tableColumn id="15" xr3:uid="{BCDDDC1B-4211-4427-AA05-CC01C8493CCB}" name="License"/>
    <tableColumn id="16" xr3:uid="{65E8FCAF-994C-4D39-B559-939475C14A07}" name="Sales"/>
    <tableColumn id="17" xr3:uid="{F26F2D8C-2BD1-4CE6-9F3E-4281E02B7061}" name="Quantity"/>
    <tableColumn id="18" xr3:uid="{DA3E3BAA-888A-4A51-B7A9-CC1D795C770A}" name="Discount"/>
    <tableColumn id="19" xr3:uid="{23A01002-F0A7-4042-B5E0-20078E414FD4}" name="Profit"/>
    <tableColumn id="20" xr3:uid="{B3A363FA-20A8-4B0C-8E6C-E7B1BDA13FEE}" name="Month-Year"/>
    <tableColumn id="21" xr3:uid="{C022E729-65F5-41FD-B2D4-9AE6F2796831}" name="Expenses"/>
    <tableColumn id="22" xr3:uid="{EE37C657-0CFD-4613-AB5C-21CD3E5A10F5}" name="Acquisition Cost" dataDxfId="1">
      <calculatedColumnFormula>Table1[[#This Row],[Expenses]]*0.3</calculatedColumnFormula>
    </tableColumn>
    <tableColumn id="23" xr3:uid="{925D0589-7E83-48B0-82E0-30134DE48E69}" name="Cohort Month" dataDxfId="0">
      <calculatedColumnFormula>VLOOKUP(K2, Helper!A:C, 3, FALSE)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01C53-FCB4-479F-9000-B9A7E6813728}">
  <dimension ref="A1:W5010"/>
  <sheetViews>
    <sheetView tabSelected="1" workbookViewId="0">
      <pane ySplit="1" topLeftCell="A2" activePane="bottomLeft" state="frozen"/>
      <selection pane="bottomLeft" activeCell="X16" sqref="X16"/>
    </sheetView>
  </sheetViews>
  <sheetFormatPr defaultRowHeight="14.4" x14ac:dyDescent="0.3"/>
  <cols>
    <col min="1" max="1" width="5.6640625" customWidth="1"/>
    <col min="2" max="2" width="9.77734375" customWidth="1"/>
    <col min="3" max="3" width="11.88671875" customWidth="1"/>
    <col min="4" max="4" width="10.109375" customWidth="1"/>
    <col min="5" max="5" width="14.6640625" customWidth="1"/>
    <col min="6" max="6" width="9.33203125" customWidth="1"/>
    <col min="9" max="9" width="10.88671875" customWidth="1"/>
    <col min="10" max="10" width="10.77734375" customWidth="1"/>
    <col min="11" max="11" width="6.88671875" customWidth="1"/>
    <col min="12" max="12" width="9.44140625" customWidth="1"/>
    <col min="13" max="13" width="9.88671875" customWidth="1"/>
    <col min="14" max="14" width="9.21875" customWidth="1"/>
    <col min="17" max="17" width="7.77734375" customWidth="1"/>
    <col min="18" max="18" width="7.33203125" customWidth="1"/>
    <col min="19" max="19" width="10.109375" customWidth="1"/>
    <col min="20" max="20" width="10.88671875" customWidth="1"/>
    <col min="21" max="21" width="10.33203125" customWidth="1"/>
    <col min="22" max="22" width="12.77734375" style="2" customWidth="1"/>
    <col min="23" max="23" width="10.3320312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11329</v>
      </c>
      <c r="W1" t="s">
        <v>11349</v>
      </c>
    </row>
    <row r="2" spans="1:23" x14ac:dyDescent="0.3">
      <c r="A2">
        <v>1</v>
      </c>
      <c r="B2" t="s">
        <v>21</v>
      </c>
      <c r="C2" s="1">
        <v>44874</v>
      </c>
      <c r="D2">
        <v>20221109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1017</v>
      </c>
      <c r="L2" t="s">
        <v>28</v>
      </c>
      <c r="M2" t="s">
        <v>29</v>
      </c>
      <c r="N2" t="s">
        <v>30</v>
      </c>
      <c r="O2" t="s">
        <v>31</v>
      </c>
      <c r="P2">
        <v>261.95999999999998</v>
      </c>
      <c r="Q2">
        <v>2</v>
      </c>
      <c r="R2">
        <v>0</v>
      </c>
      <c r="S2">
        <v>41.913600000000002</v>
      </c>
      <c r="T2" t="s">
        <v>32</v>
      </c>
      <c r="U2">
        <v>220.04639999999901</v>
      </c>
      <c r="V2" s="2">
        <f>Table1[[#This Row],[Expenses]]*0.3</f>
        <v>66.0139199999997</v>
      </c>
      <c r="W2" t="str">
        <f>VLOOKUP(K2, Helper!A:C, 3, FALSE)</f>
        <v>2020-02</v>
      </c>
    </row>
    <row r="3" spans="1:23" x14ac:dyDescent="0.3">
      <c r="A3">
        <v>3</v>
      </c>
      <c r="B3" t="s">
        <v>33</v>
      </c>
      <c r="C3" s="1">
        <v>44725</v>
      </c>
      <c r="D3">
        <v>20220613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>
        <v>1056</v>
      </c>
      <c r="L3" t="s">
        <v>28</v>
      </c>
      <c r="M3" t="s">
        <v>40</v>
      </c>
      <c r="N3" t="s">
        <v>41</v>
      </c>
      <c r="O3" t="s">
        <v>42</v>
      </c>
      <c r="P3">
        <v>14.62</v>
      </c>
      <c r="Q3">
        <v>2</v>
      </c>
      <c r="R3">
        <v>0</v>
      </c>
      <c r="S3">
        <v>6.8714000000000004</v>
      </c>
      <c r="T3" t="s">
        <v>43</v>
      </c>
      <c r="U3">
        <v>7.7485999999999899</v>
      </c>
      <c r="V3" s="2">
        <f>Table1[[#This Row],[Expenses]]*0.3</f>
        <v>2.324579999999997</v>
      </c>
      <c r="W3" t="str">
        <f>VLOOKUP(K3, Helper!A:C, 3, FALSE)</f>
        <v>2020-03</v>
      </c>
    </row>
    <row r="4" spans="1:23" x14ac:dyDescent="0.3">
      <c r="A4">
        <v>4</v>
      </c>
      <c r="B4" t="s">
        <v>44</v>
      </c>
      <c r="C4" s="1">
        <v>44480</v>
      </c>
      <c r="D4">
        <v>20211011</v>
      </c>
      <c r="E4" t="s">
        <v>45</v>
      </c>
      <c r="F4" t="s">
        <v>46</v>
      </c>
      <c r="G4" t="s">
        <v>47</v>
      </c>
      <c r="H4" t="s">
        <v>25</v>
      </c>
      <c r="I4" t="s">
        <v>48</v>
      </c>
      <c r="J4" t="s">
        <v>49</v>
      </c>
      <c r="K4">
        <v>1031</v>
      </c>
      <c r="L4" t="s">
        <v>28</v>
      </c>
      <c r="M4" t="s">
        <v>29</v>
      </c>
      <c r="N4" t="s">
        <v>50</v>
      </c>
      <c r="O4" t="s">
        <v>51</v>
      </c>
      <c r="P4">
        <v>957.57749999999999</v>
      </c>
      <c r="Q4">
        <v>5</v>
      </c>
      <c r="R4">
        <v>0.45</v>
      </c>
      <c r="S4">
        <v>-383.03100000000001</v>
      </c>
      <c r="T4" t="s">
        <v>52</v>
      </c>
      <c r="U4">
        <v>1340.6085</v>
      </c>
      <c r="V4" s="2">
        <f>Table1[[#This Row],[Expenses]]*0.3</f>
        <v>402.18254999999999</v>
      </c>
      <c r="W4" t="str">
        <f>VLOOKUP(K4, Helper!A:C, 3, FALSE)</f>
        <v>2020-01</v>
      </c>
    </row>
    <row r="5" spans="1:23" x14ac:dyDescent="0.3">
      <c r="A5">
        <v>6</v>
      </c>
      <c r="B5" t="s">
        <v>53</v>
      </c>
      <c r="C5" s="1">
        <v>43991</v>
      </c>
      <c r="D5">
        <v>20200609</v>
      </c>
      <c r="E5" t="s">
        <v>54</v>
      </c>
      <c r="F5" t="s">
        <v>35</v>
      </c>
      <c r="G5" t="s">
        <v>36</v>
      </c>
      <c r="H5" t="s">
        <v>37</v>
      </c>
      <c r="I5" t="s">
        <v>38</v>
      </c>
      <c r="J5" t="s">
        <v>55</v>
      </c>
      <c r="K5">
        <v>1065</v>
      </c>
      <c r="L5" t="s">
        <v>56</v>
      </c>
      <c r="M5" t="s">
        <v>29</v>
      </c>
      <c r="N5" t="s">
        <v>57</v>
      </c>
      <c r="O5" t="s">
        <v>58</v>
      </c>
      <c r="P5">
        <v>48.86</v>
      </c>
      <c r="Q5">
        <v>7</v>
      </c>
      <c r="R5">
        <v>0</v>
      </c>
      <c r="S5">
        <v>14.1694</v>
      </c>
      <c r="T5" t="s">
        <v>59</v>
      </c>
      <c r="U5">
        <v>34.690600000000003</v>
      </c>
      <c r="V5" s="2">
        <f>Table1[[#This Row],[Expenses]]*0.3</f>
        <v>10.40718</v>
      </c>
      <c r="W5" t="str">
        <f>VLOOKUP(K5, Helper!A:C, 3, FALSE)</f>
        <v>2020-04</v>
      </c>
    </row>
    <row r="6" spans="1:23" x14ac:dyDescent="0.3">
      <c r="A6">
        <v>13</v>
      </c>
      <c r="B6" t="s">
        <v>60</v>
      </c>
      <c r="C6" s="1">
        <v>45032</v>
      </c>
      <c r="D6">
        <v>20230416</v>
      </c>
      <c r="E6" t="s">
        <v>61</v>
      </c>
      <c r="F6" t="s">
        <v>62</v>
      </c>
      <c r="G6" t="s">
        <v>63</v>
      </c>
      <c r="H6" t="s">
        <v>25</v>
      </c>
      <c r="I6" t="s">
        <v>64</v>
      </c>
      <c r="J6" t="s">
        <v>65</v>
      </c>
      <c r="K6">
        <v>1062</v>
      </c>
      <c r="L6" t="s">
        <v>28</v>
      </c>
      <c r="M6" t="s">
        <v>29</v>
      </c>
      <c r="N6" t="s">
        <v>66</v>
      </c>
      <c r="O6" t="s">
        <v>67</v>
      </c>
      <c r="P6">
        <v>15.552</v>
      </c>
      <c r="Q6">
        <v>3</v>
      </c>
      <c r="R6">
        <v>0.2</v>
      </c>
      <c r="S6">
        <v>5.4432</v>
      </c>
      <c r="T6" t="s">
        <v>68</v>
      </c>
      <c r="U6">
        <v>10.108799999999899</v>
      </c>
      <c r="V6" s="2">
        <f>Table1[[#This Row],[Expenses]]*0.3</f>
        <v>3.0326399999999696</v>
      </c>
      <c r="W6" t="str">
        <f>VLOOKUP(K6, Helper!A:C, 3, FALSE)</f>
        <v>2020-01</v>
      </c>
    </row>
    <row r="7" spans="1:23" x14ac:dyDescent="0.3">
      <c r="A7">
        <v>14</v>
      </c>
      <c r="B7" t="s">
        <v>69</v>
      </c>
      <c r="C7" s="1">
        <v>44901</v>
      </c>
      <c r="D7">
        <v>20221206</v>
      </c>
      <c r="E7" t="s">
        <v>70</v>
      </c>
      <c r="F7" t="s">
        <v>71</v>
      </c>
      <c r="G7" t="s">
        <v>72</v>
      </c>
      <c r="H7" t="s">
        <v>37</v>
      </c>
      <c r="I7" t="s">
        <v>38</v>
      </c>
      <c r="J7" t="s">
        <v>73</v>
      </c>
      <c r="K7">
        <v>1066</v>
      </c>
      <c r="L7" t="s">
        <v>74</v>
      </c>
      <c r="M7" t="s">
        <v>29</v>
      </c>
      <c r="N7" t="s">
        <v>50</v>
      </c>
      <c r="O7" t="s">
        <v>75</v>
      </c>
      <c r="P7">
        <v>407.976</v>
      </c>
      <c r="Q7">
        <v>3</v>
      </c>
      <c r="R7">
        <v>0.2</v>
      </c>
      <c r="S7">
        <v>132.59219999999999</v>
      </c>
      <c r="T7" t="s">
        <v>76</v>
      </c>
      <c r="U7">
        <v>275.38380000000001</v>
      </c>
      <c r="V7" s="2">
        <f>Table1[[#This Row],[Expenses]]*0.3</f>
        <v>82.615139999999997</v>
      </c>
      <c r="W7" t="str">
        <f>VLOOKUP(K7, Helper!A:C, 3, FALSE)</f>
        <v>2020-09</v>
      </c>
    </row>
    <row r="8" spans="1:23" x14ac:dyDescent="0.3">
      <c r="A8">
        <v>15</v>
      </c>
      <c r="B8" t="s">
        <v>77</v>
      </c>
      <c r="C8" s="1">
        <v>44522</v>
      </c>
      <c r="D8">
        <v>20211122</v>
      </c>
      <c r="E8" t="s">
        <v>78</v>
      </c>
      <c r="F8" t="s">
        <v>79</v>
      </c>
      <c r="G8" t="s">
        <v>80</v>
      </c>
      <c r="H8" t="s">
        <v>81</v>
      </c>
      <c r="I8" t="s">
        <v>82</v>
      </c>
      <c r="J8" t="s">
        <v>83</v>
      </c>
      <c r="K8">
        <v>1074</v>
      </c>
      <c r="L8" t="s">
        <v>84</v>
      </c>
      <c r="M8" t="s">
        <v>85</v>
      </c>
      <c r="N8" t="s">
        <v>86</v>
      </c>
      <c r="O8" t="s">
        <v>87</v>
      </c>
      <c r="P8">
        <v>68.81</v>
      </c>
      <c r="Q8">
        <v>5</v>
      </c>
      <c r="R8">
        <v>0.8</v>
      </c>
      <c r="S8">
        <v>-123.858</v>
      </c>
      <c r="T8" t="s">
        <v>88</v>
      </c>
      <c r="U8">
        <v>192.66800000000001</v>
      </c>
      <c r="V8" s="2">
        <f>Table1[[#This Row],[Expenses]]*0.3</f>
        <v>57.800399999999996</v>
      </c>
      <c r="W8" t="str">
        <f>VLOOKUP(K8, Helper!A:C, 3, FALSE)</f>
        <v>2020-05</v>
      </c>
    </row>
    <row r="9" spans="1:23" x14ac:dyDescent="0.3">
      <c r="A9">
        <v>17</v>
      </c>
      <c r="B9" t="s">
        <v>89</v>
      </c>
      <c r="C9" s="1">
        <v>44146</v>
      </c>
      <c r="D9">
        <v>20201111</v>
      </c>
      <c r="E9" t="s">
        <v>90</v>
      </c>
      <c r="F9" t="s">
        <v>91</v>
      </c>
      <c r="G9" t="s">
        <v>92</v>
      </c>
      <c r="H9" t="s">
        <v>25</v>
      </c>
      <c r="I9" t="s">
        <v>93</v>
      </c>
      <c r="J9" t="s">
        <v>94</v>
      </c>
      <c r="K9">
        <v>1087</v>
      </c>
      <c r="L9" t="s">
        <v>95</v>
      </c>
      <c r="M9" t="s">
        <v>29</v>
      </c>
      <c r="N9" t="s">
        <v>96</v>
      </c>
      <c r="O9" t="s">
        <v>97</v>
      </c>
      <c r="P9">
        <v>665.88</v>
      </c>
      <c r="Q9">
        <v>6</v>
      </c>
      <c r="R9">
        <v>0</v>
      </c>
      <c r="S9">
        <v>13.317600000000001</v>
      </c>
      <c r="T9" t="s">
        <v>98</v>
      </c>
      <c r="U9">
        <v>652.56240000000003</v>
      </c>
      <c r="V9" s="2">
        <f>Table1[[#This Row],[Expenses]]*0.3</f>
        <v>195.76872</v>
      </c>
      <c r="W9" t="str">
        <f>VLOOKUP(K9, Helper!A:C, 3, FALSE)</f>
        <v>2020-06</v>
      </c>
    </row>
    <row r="10" spans="1:23" x14ac:dyDescent="0.3">
      <c r="A10">
        <v>18</v>
      </c>
      <c r="B10" t="s">
        <v>99</v>
      </c>
      <c r="C10" s="1">
        <v>43964</v>
      </c>
      <c r="D10">
        <v>20200513</v>
      </c>
      <c r="E10" t="s">
        <v>100</v>
      </c>
      <c r="F10" t="s">
        <v>101</v>
      </c>
      <c r="G10" t="s">
        <v>102</v>
      </c>
      <c r="H10" t="s">
        <v>25</v>
      </c>
      <c r="I10" t="s">
        <v>103</v>
      </c>
      <c r="J10" t="s">
        <v>104</v>
      </c>
      <c r="K10">
        <v>1047</v>
      </c>
      <c r="L10" t="s">
        <v>105</v>
      </c>
      <c r="M10" t="s">
        <v>29</v>
      </c>
      <c r="N10" t="s">
        <v>96</v>
      </c>
      <c r="O10" t="s">
        <v>106</v>
      </c>
      <c r="P10">
        <v>55.5</v>
      </c>
      <c r="Q10">
        <v>2</v>
      </c>
      <c r="R10">
        <v>0</v>
      </c>
      <c r="S10">
        <v>9.99</v>
      </c>
      <c r="T10" t="s">
        <v>107</v>
      </c>
      <c r="U10">
        <v>45.51</v>
      </c>
      <c r="V10" s="2">
        <f>Table1[[#This Row],[Expenses]]*0.3</f>
        <v>13.652999999999999</v>
      </c>
      <c r="W10" t="str">
        <f>VLOOKUP(K10, Helper!A:C, 3, FALSE)</f>
        <v>2020-03</v>
      </c>
    </row>
    <row r="11" spans="1:23" x14ac:dyDescent="0.3">
      <c r="A11">
        <v>19</v>
      </c>
      <c r="B11" t="s">
        <v>108</v>
      </c>
      <c r="C11" s="1">
        <v>44070</v>
      </c>
      <c r="D11">
        <v>20200827</v>
      </c>
      <c r="E11" t="s">
        <v>109</v>
      </c>
      <c r="F11" t="s">
        <v>35</v>
      </c>
      <c r="G11" t="s">
        <v>110</v>
      </c>
      <c r="H11" t="s">
        <v>37</v>
      </c>
      <c r="I11" t="s">
        <v>38</v>
      </c>
      <c r="J11" t="s">
        <v>111</v>
      </c>
      <c r="K11">
        <v>1099</v>
      </c>
      <c r="L11" t="s">
        <v>56</v>
      </c>
      <c r="M11" t="s">
        <v>29</v>
      </c>
      <c r="N11" t="s">
        <v>112</v>
      </c>
      <c r="O11" t="s">
        <v>113</v>
      </c>
      <c r="P11">
        <v>8.56</v>
      </c>
      <c r="Q11">
        <v>2</v>
      </c>
      <c r="R11">
        <v>0</v>
      </c>
      <c r="S11">
        <v>2.4824000000000002</v>
      </c>
      <c r="T11" t="s">
        <v>114</v>
      </c>
      <c r="U11">
        <v>6.0776000000000003</v>
      </c>
      <c r="V11" s="2">
        <f>Table1[[#This Row],[Expenses]]*0.3</f>
        <v>1.82328</v>
      </c>
      <c r="W11" t="str">
        <f>VLOOKUP(K11, Helper!A:C, 3, FALSE)</f>
        <v>2020-01</v>
      </c>
    </row>
    <row r="12" spans="1:23" x14ac:dyDescent="0.3">
      <c r="A12">
        <v>22</v>
      </c>
      <c r="B12" t="s">
        <v>115</v>
      </c>
      <c r="C12" s="1">
        <v>44905</v>
      </c>
      <c r="D12">
        <v>20221210</v>
      </c>
      <c r="E12" t="s">
        <v>116</v>
      </c>
      <c r="F12" t="s">
        <v>117</v>
      </c>
      <c r="G12" t="s">
        <v>118</v>
      </c>
      <c r="H12" t="s">
        <v>37</v>
      </c>
      <c r="I12" t="s">
        <v>119</v>
      </c>
      <c r="J12" t="s">
        <v>120</v>
      </c>
      <c r="K12">
        <v>1048</v>
      </c>
      <c r="L12" t="s">
        <v>105</v>
      </c>
      <c r="M12" t="s">
        <v>40</v>
      </c>
      <c r="N12" t="s">
        <v>112</v>
      </c>
      <c r="O12" t="s">
        <v>121</v>
      </c>
      <c r="P12">
        <v>19.46</v>
      </c>
      <c r="Q12">
        <v>7</v>
      </c>
      <c r="R12">
        <v>0</v>
      </c>
      <c r="S12">
        <v>5.0595999999999997</v>
      </c>
      <c r="T12" t="s">
        <v>76</v>
      </c>
      <c r="U12">
        <v>14.400399999999999</v>
      </c>
      <c r="V12" s="2">
        <f>Table1[[#This Row],[Expenses]]*0.3</f>
        <v>4.3201199999999993</v>
      </c>
      <c r="W12" t="str">
        <f>VLOOKUP(K12, Helper!A:C, 3, FALSE)</f>
        <v>2020-02</v>
      </c>
    </row>
    <row r="13" spans="1:23" x14ac:dyDescent="0.3">
      <c r="A13">
        <v>24</v>
      </c>
      <c r="B13" t="s">
        <v>122</v>
      </c>
      <c r="C13" s="1">
        <v>45124</v>
      </c>
      <c r="D13">
        <v>20230717</v>
      </c>
      <c r="E13" t="s">
        <v>123</v>
      </c>
      <c r="F13" t="s">
        <v>124</v>
      </c>
      <c r="G13" t="s">
        <v>125</v>
      </c>
      <c r="H13" t="s">
        <v>25</v>
      </c>
      <c r="I13" t="s">
        <v>48</v>
      </c>
      <c r="J13" t="s">
        <v>126</v>
      </c>
      <c r="K13">
        <v>1025</v>
      </c>
      <c r="L13" t="s">
        <v>105</v>
      </c>
      <c r="M13" t="s">
        <v>29</v>
      </c>
      <c r="N13" t="s">
        <v>41</v>
      </c>
      <c r="O13" t="s">
        <v>127</v>
      </c>
      <c r="P13">
        <v>71.372</v>
      </c>
      <c r="Q13">
        <v>2</v>
      </c>
      <c r="R13">
        <v>0.3</v>
      </c>
      <c r="S13">
        <v>-1.0196000000000001</v>
      </c>
      <c r="T13" t="s">
        <v>128</v>
      </c>
      <c r="U13">
        <v>72.391599999999997</v>
      </c>
      <c r="V13" s="2">
        <f>Table1[[#This Row],[Expenses]]*0.3</f>
        <v>21.717479999999998</v>
      </c>
      <c r="W13" t="str">
        <f>VLOOKUP(K13, Helper!A:C, 3, FALSE)</f>
        <v>2020-04</v>
      </c>
    </row>
    <row r="14" spans="1:23" x14ac:dyDescent="0.3">
      <c r="A14">
        <v>25</v>
      </c>
      <c r="B14" t="s">
        <v>129</v>
      </c>
      <c r="C14" s="1">
        <v>44464</v>
      </c>
      <c r="D14">
        <v>20210925</v>
      </c>
      <c r="E14" t="s">
        <v>130</v>
      </c>
      <c r="F14" t="s">
        <v>101</v>
      </c>
      <c r="G14" t="s">
        <v>131</v>
      </c>
      <c r="H14" t="s">
        <v>25</v>
      </c>
      <c r="I14" t="s">
        <v>103</v>
      </c>
      <c r="J14" t="s">
        <v>132</v>
      </c>
      <c r="K14">
        <v>1063</v>
      </c>
      <c r="L14" t="s">
        <v>133</v>
      </c>
      <c r="M14" t="s">
        <v>29</v>
      </c>
      <c r="N14" t="s">
        <v>50</v>
      </c>
      <c r="O14" t="s">
        <v>134</v>
      </c>
      <c r="P14">
        <v>1044.6300000000001</v>
      </c>
      <c r="Q14">
        <v>3</v>
      </c>
      <c r="R14">
        <v>0</v>
      </c>
      <c r="S14">
        <v>240.26490000000001</v>
      </c>
      <c r="T14" t="s">
        <v>135</v>
      </c>
      <c r="U14">
        <v>804.36509999999998</v>
      </c>
      <c r="V14" s="2">
        <f>Table1[[#This Row],[Expenses]]*0.3</f>
        <v>241.30953</v>
      </c>
      <c r="W14" t="str">
        <f>VLOOKUP(K14, Helper!A:C, 3, FALSE)</f>
        <v>2020-05</v>
      </c>
    </row>
    <row r="15" spans="1:23" x14ac:dyDescent="0.3">
      <c r="A15">
        <v>26</v>
      </c>
      <c r="B15" t="s">
        <v>136</v>
      </c>
      <c r="C15" s="1">
        <v>44577</v>
      </c>
      <c r="D15">
        <v>20220116</v>
      </c>
      <c r="E15" t="s">
        <v>137</v>
      </c>
      <c r="F15" t="s">
        <v>35</v>
      </c>
      <c r="G15" t="s">
        <v>36</v>
      </c>
      <c r="H15" t="s">
        <v>37</v>
      </c>
      <c r="I15" t="s">
        <v>38</v>
      </c>
      <c r="J15" t="s">
        <v>138</v>
      </c>
      <c r="K15">
        <v>1043</v>
      </c>
      <c r="L15" t="s">
        <v>95</v>
      </c>
      <c r="M15" t="s">
        <v>29</v>
      </c>
      <c r="N15" t="s">
        <v>50</v>
      </c>
      <c r="O15" t="s">
        <v>139</v>
      </c>
      <c r="P15">
        <v>11.648</v>
      </c>
      <c r="Q15">
        <v>2</v>
      </c>
      <c r="R15">
        <v>0.2</v>
      </c>
      <c r="S15">
        <v>4.2224000000000004</v>
      </c>
      <c r="T15" t="s">
        <v>140</v>
      </c>
      <c r="U15">
        <v>7.4255999999999904</v>
      </c>
      <c r="V15" s="2">
        <f>Table1[[#This Row],[Expenses]]*0.3</f>
        <v>2.2276799999999972</v>
      </c>
      <c r="W15" t="str">
        <f>VLOOKUP(K15, Helper!A:C, 3, FALSE)</f>
        <v>2020-01</v>
      </c>
    </row>
    <row r="16" spans="1:23" x14ac:dyDescent="0.3">
      <c r="A16">
        <v>28</v>
      </c>
      <c r="B16" t="s">
        <v>141</v>
      </c>
      <c r="C16" s="1">
        <v>44456</v>
      </c>
      <c r="D16">
        <v>20210917</v>
      </c>
      <c r="E16" t="s">
        <v>142</v>
      </c>
      <c r="F16" t="s">
        <v>124</v>
      </c>
      <c r="G16" t="s">
        <v>125</v>
      </c>
      <c r="H16" t="s">
        <v>25</v>
      </c>
      <c r="I16" t="s">
        <v>48</v>
      </c>
      <c r="J16" t="s">
        <v>143</v>
      </c>
      <c r="K16">
        <v>1051</v>
      </c>
      <c r="L16" t="s">
        <v>74</v>
      </c>
      <c r="M16" t="s">
        <v>29</v>
      </c>
      <c r="N16" t="s">
        <v>30</v>
      </c>
      <c r="O16" t="s">
        <v>144</v>
      </c>
      <c r="P16">
        <v>3083.43</v>
      </c>
      <c r="Q16">
        <v>7</v>
      </c>
      <c r="R16">
        <v>0.5</v>
      </c>
      <c r="S16">
        <v>-1665.0522000000001</v>
      </c>
      <c r="T16" t="s">
        <v>135</v>
      </c>
      <c r="U16">
        <v>4748.4822000000004</v>
      </c>
      <c r="V16" s="2">
        <f>Table1[[#This Row],[Expenses]]*0.3</f>
        <v>1424.54466</v>
      </c>
      <c r="W16" t="str">
        <f>VLOOKUP(K16, Helper!A:C, 3, FALSE)</f>
        <v>2020-03</v>
      </c>
    </row>
    <row r="17" spans="1:23" x14ac:dyDescent="0.3">
      <c r="A17">
        <v>35</v>
      </c>
      <c r="B17" t="s">
        <v>145</v>
      </c>
      <c r="C17" s="1">
        <v>45219</v>
      </c>
      <c r="D17">
        <v>20231020</v>
      </c>
      <c r="E17" t="s">
        <v>146</v>
      </c>
      <c r="F17" t="s">
        <v>79</v>
      </c>
      <c r="G17" t="s">
        <v>147</v>
      </c>
      <c r="H17" t="s">
        <v>81</v>
      </c>
      <c r="I17" t="s">
        <v>82</v>
      </c>
      <c r="J17" t="s">
        <v>148</v>
      </c>
      <c r="K17">
        <v>1083</v>
      </c>
      <c r="L17" t="s">
        <v>149</v>
      </c>
      <c r="M17" t="s">
        <v>85</v>
      </c>
      <c r="N17" t="s">
        <v>66</v>
      </c>
      <c r="O17" t="s">
        <v>150</v>
      </c>
      <c r="P17">
        <v>29.472000000000001</v>
      </c>
      <c r="Q17">
        <v>3</v>
      </c>
      <c r="R17">
        <v>0.2</v>
      </c>
      <c r="S17">
        <v>9.9467999999999996</v>
      </c>
      <c r="T17" t="s">
        <v>151</v>
      </c>
      <c r="U17">
        <v>19.525200000000002</v>
      </c>
      <c r="V17" s="2">
        <f>Table1[[#This Row],[Expenses]]*0.3</f>
        <v>5.8575600000000003</v>
      </c>
      <c r="W17" t="str">
        <f>VLOOKUP(K17, Helper!A:C, 3, FALSE)</f>
        <v>2020-03</v>
      </c>
    </row>
    <row r="18" spans="1:23" x14ac:dyDescent="0.3">
      <c r="A18">
        <v>36</v>
      </c>
      <c r="B18" t="s">
        <v>152</v>
      </c>
      <c r="C18" s="1">
        <v>44904</v>
      </c>
      <c r="D18">
        <v>20221209</v>
      </c>
      <c r="E18" t="s">
        <v>153</v>
      </c>
      <c r="F18" t="s">
        <v>79</v>
      </c>
      <c r="G18" t="s">
        <v>154</v>
      </c>
      <c r="H18" t="s">
        <v>81</v>
      </c>
      <c r="I18" t="s">
        <v>82</v>
      </c>
      <c r="J18" t="s">
        <v>155</v>
      </c>
      <c r="K18">
        <v>1077</v>
      </c>
      <c r="L18" t="s">
        <v>133</v>
      </c>
      <c r="M18" t="s">
        <v>40</v>
      </c>
      <c r="N18" t="s">
        <v>156</v>
      </c>
      <c r="O18" t="s">
        <v>157</v>
      </c>
      <c r="P18">
        <v>1097.5440000000001</v>
      </c>
      <c r="Q18">
        <v>7</v>
      </c>
      <c r="R18">
        <v>0.2</v>
      </c>
      <c r="S18">
        <v>123.47369999999999</v>
      </c>
      <c r="T18" t="s">
        <v>76</v>
      </c>
      <c r="U18">
        <v>974.07029999999997</v>
      </c>
      <c r="V18" s="2">
        <f>Table1[[#This Row],[Expenses]]*0.3</f>
        <v>292.22109</v>
      </c>
      <c r="W18" t="str">
        <f>VLOOKUP(K18, Helper!A:C, 3, FALSE)</f>
        <v>2020-03</v>
      </c>
    </row>
    <row r="19" spans="1:23" x14ac:dyDescent="0.3">
      <c r="A19">
        <v>38</v>
      </c>
      <c r="B19" t="s">
        <v>158</v>
      </c>
      <c r="C19" s="1">
        <v>44557</v>
      </c>
      <c r="D19">
        <v>20211227</v>
      </c>
      <c r="E19" t="s">
        <v>159</v>
      </c>
      <c r="F19" t="s">
        <v>79</v>
      </c>
      <c r="G19" t="s">
        <v>147</v>
      </c>
      <c r="H19" t="s">
        <v>81</v>
      </c>
      <c r="I19" t="s">
        <v>82</v>
      </c>
      <c r="J19" t="s">
        <v>160</v>
      </c>
      <c r="K19">
        <v>1101</v>
      </c>
      <c r="L19" t="s">
        <v>56</v>
      </c>
      <c r="M19" t="s">
        <v>85</v>
      </c>
      <c r="N19" t="s">
        <v>161</v>
      </c>
      <c r="O19" t="s">
        <v>162</v>
      </c>
      <c r="P19">
        <v>113.328</v>
      </c>
      <c r="Q19">
        <v>9</v>
      </c>
      <c r="R19">
        <v>0.2</v>
      </c>
      <c r="S19">
        <v>35.414999999999999</v>
      </c>
      <c r="T19" t="s">
        <v>163</v>
      </c>
      <c r="U19">
        <v>77.912999999999997</v>
      </c>
      <c r="V19" s="2">
        <f>Table1[[#This Row],[Expenses]]*0.3</f>
        <v>23.373899999999999</v>
      </c>
      <c r="W19" t="str">
        <f>VLOOKUP(K19, Helper!A:C, 3, FALSE)</f>
        <v>2020-03</v>
      </c>
    </row>
    <row r="20" spans="1:23" x14ac:dyDescent="0.3">
      <c r="A20">
        <v>42</v>
      </c>
      <c r="B20" t="s">
        <v>164</v>
      </c>
      <c r="C20" s="1">
        <v>45180</v>
      </c>
      <c r="D20">
        <v>20230911</v>
      </c>
      <c r="E20" t="s">
        <v>165</v>
      </c>
      <c r="F20" t="s">
        <v>166</v>
      </c>
      <c r="G20" t="s">
        <v>167</v>
      </c>
      <c r="H20" t="s">
        <v>81</v>
      </c>
      <c r="I20" t="s">
        <v>168</v>
      </c>
      <c r="J20" t="s">
        <v>169</v>
      </c>
      <c r="K20">
        <v>1058</v>
      </c>
      <c r="L20" t="s">
        <v>28</v>
      </c>
      <c r="M20" t="s">
        <v>40</v>
      </c>
      <c r="N20" t="s">
        <v>156</v>
      </c>
      <c r="O20" t="s">
        <v>170</v>
      </c>
      <c r="P20">
        <v>147.16800000000001</v>
      </c>
      <c r="Q20">
        <v>4</v>
      </c>
      <c r="R20">
        <v>0.2</v>
      </c>
      <c r="S20">
        <v>16.5564</v>
      </c>
      <c r="T20" t="s">
        <v>171</v>
      </c>
      <c r="U20">
        <v>130.61160000000001</v>
      </c>
      <c r="V20" s="2">
        <f>Table1[[#This Row],[Expenses]]*0.3</f>
        <v>39.183480000000003</v>
      </c>
      <c r="W20" t="str">
        <f>VLOOKUP(K20, Helper!A:C, 3, FALSE)</f>
        <v>2020-01</v>
      </c>
    </row>
    <row r="21" spans="1:23" x14ac:dyDescent="0.3">
      <c r="A21">
        <v>43</v>
      </c>
      <c r="B21" t="s">
        <v>172</v>
      </c>
      <c r="C21" s="1">
        <v>44760</v>
      </c>
      <c r="D21">
        <v>20220718</v>
      </c>
      <c r="E21" t="s">
        <v>173</v>
      </c>
      <c r="F21" t="s">
        <v>35</v>
      </c>
      <c r="G21" t="s">
        <v>36</v>
      </c>
      <c r="H21" t="s">
        <v>37</v>
      </c>
      <c r="I21" t="s">
        <v>38</v>
      </c>
      <c r="J21" t="s">
        <v>138</v>
      </c>
      <c r="K21">
        <v>1043</v>
      </c>
      <c r="L21" t="s">
        <v>95</v>
      </c>
      <c r="M21" t="s">
        <v>40</v>
      </c>
      <c r="N21" t="s">
        <v>96</v>
      </c>
      <c r="O21" t="s">
        <v>174</v>
      </c>
      <c r="P21">
        <v>77.88</v>
      </c>
      <c r="Q21">
        <v>2</v>
      </c>
      <c r="R21">
        <v>0</v>
      </c>
      <c r="S21">
        <v>3.8940000000000001</v>
      </c>
      <c r="T21" t="s">
        <v>175</v>
      </c>
      <c r="U21">
        <v>73.985999999999905</v>
      </c>
      <c r="V21" s="2">
        <f>Table1[[#This Row],[Expenses]]*0.3</f>
        <v>22.19579999999997</v>
      </c>
      <c r="W21" t="str">
        <f>VLOOKUP(K21, Helper!A:C, 3, FALSE)</f>
        <v>2020-01</v>
      </c>
    </row>
    <row r="22" spans="1:23" x14ac:dyDescent="0.3">
      <c r="A22">
        <v>44</v>
      </c>
      <c r="B22" t="s">
        <v>176</v>
      </c>
      <c r="C22" s="1">
        <v>45189</v>
      </c>
      <c r="D22">
        <v>20230920</v>
      </c>
      <c r="E22" t="s">
        <v>177</v>
      </c>
      <c r="F22" t="s">
        <v>46</v>
      </c>
      <c r="G22" t="s">
        <v>178</v>
      </c>
      <c r="H22" t="s">
        <v>25</v>
      </c>
      <c r="I22" t="s">
        <v>48</v>
      </c>
      <c r="J22" t="s">
        <v>179</v>
      </c>
      <c r="K22">
        <v>1015</v>
      </c>
      <c r="L22" t="s">
        <v>74</v>
      </c>
      <c r="M22" t="s">
        <v>40</v>
      </c>
      <c r="N22" t="s">
        <v>96</v>
      </c>
      <c r="O22" t="s">
        <v>180</v>
      </c>
      <c r="P22">
        <v>95.616</v>
      </c>
      <c r="Q22">
        <v>2</v>
      </c>
      <c r="R22">
        <v>0.2</v>
      </c>
      <c r="S22">
        <v>9.5616000000000003</v>
      </c>
      <c r="T22" t="s">
        <v>171</v>
      </c>
      <c r="U22">
        <v>86.054400000000001</v>
      </c>
      <c r="V22" s="2">
        <f>Table1[[#This Row],[Expenses]]*0.3</f>
        <v>25.816320000000001</v>
      </c>
      <c r="W22" t="str">
        <f>VLOOKUP(K22, Helper!A:C, 3, FALSE)</f>
        <v>2020-03</v>
      </c>
    </row>
    <row r="23" spans="1:23" x14ac:dyDescent="0.3">
      <c r="A23">
        <v>45</v>
      </c>
      <c r="B23" t="s">
        <v>181</v>
      </c>
      <c r="C23" s="1">
        <v>44632</v>
      </c>
      <c r="D23">
        <v>20220312</v>
      </c>
      <c r="E23" t="s">
        <v>182</v>
      </c>
      <c r="F23" t="s">
        <v>183</v>
      </c>
      <c r="G23" t="s">
        <v>183</v>
      </c>
      <c r="H23" t="s">
        <v>25</v>
      </c>
      <c r="I23" t="s">
        <v>48</v>
      </c>
      <c r="J23" t="s">
        <v>184</v>
      </c>
      <c r="K23">
        <v>1028</v>
      </c>
      <c r="L23" t="s">
        <v>74</v>
      </c>
      <c r="M23" t="s">
        <v>40</v>
      </c>
      <c r="N23" t="s">
        <v>185</v>
      </c>
      <c r="O23" t="s">
        <v>186</v>
      </c>
      <c r="P23">
        <v>45.98</v>
      </c>
      <c r="Q23">
        <v>2</v>
      </c>
      <c r="R23">
        <v>0</v>
      </c>
      <c r="S23">
        <v>19.7714</v>
      </c>
      <c r="T23" t="s">
        <v>187</v>
      </c>
      <c r="U23">
        <v>26.208599999999901</v>
      </c>
      <c r="V23" s="2">
        <f>Table1[[#This Row],[Expenses]]*0.3</f>
        <v>7.8625799999999701</v>
      </c>
      <c r="W23" t="str">
        <f>VLOOKUP(K23, Helper!A:C, 3, FALSE)</f>
        <v>2020-04</v>
      </c>
    </row>
    <row r="24" spans="1:23" x14ac:dyDescent="0.3">
      <c r="A24">
        <v>47</v>
      </c>
      <c r="B24" t="s">
        <v>188</v>
      </c>
      <c r="C24" s="1">
        <v>44124</v>
      </c>
      <c r="D24">
        <v>20201020</v>
      </c>
      <c r="E24" t="s">
        <v>189</v>
      </c>
      <c r="F24" t="s">
        <v>190</v>
      </c>
      <c r="G24" t="s">
        <v>191</v>
      </c>
      <c r="H24" t="s">
        <v>37</v>
      </c>
      <c r="I24" t="s">
        <v>119</v>
      </c>
      <c r="J24" t="s">
        <v>192</v>
      </c>
      <c r="K24">
        <v>1068</v>
      </c>
      <c r="L24" t="s">
        <v>56</v>
      </c>
      <c r="M24" t="s">
        <v>29</v>
      </c>
      <c r="N24" t="s">
        <v>96</v>
      </c>
      <c r="O24" t="s">
        <v>193</v>
      </c>
      <c r="P24">
        <v>211.96</v>
      </c>
      <c r="Q24">
        <v>4</v>
      </c>
      <c r="R24">
        <v>0</v>
      </c>
      <c r="S24">
        <v>8.4784000000000006</v>
      </c>
      <c r="T24" t="s">
        <v>194</v>
      </c>
      <c r="U24">
        <v>203.48159999999999</v>
      </c>
      <c r="V24" s="2">
        <f>Table1[[#This Row],[Expenses]]*0.3</f>
        <v>61.044479999999993</v>
      </c>
      <c r="W24" t="str">
        <f>VLOOKUP(K24, Helper!A:C, 3, FALSE)</f>
        <v>2020-01</v>
      </c>
    </row>
    <row r="25" spans="1:23" x14ac:dyDescent="0.3">
      <c r="A25">
        <v>48</v>
      </c>
      <c r="B25" t="s">
        <v>195</v>
      </c>
      <c r="C25" s="1">
        <v>44733</v>
      </c>
      <c r="D25">
        <v>20220621</v>
      </c>
      <c r="E25" t="s">
        <v>196</v>
      </c>
      <c r="F25" t="s">
        <v>197</v>
      </c>
      <c r="G25" t="s">
        <v>198</v>
      </c>
      <c r="H25" t="s">
        <v>81</v>
      </c>
      <c r="I25" t="s">
        <v>199</v>
      </c>
      <c r="J25" t="s">
        <v>200</v>
      </c>
      <c r="K25">
        <v>1011</v>
      </c>
      <c r="L25" t="s">
        <v>56</v>
      </c>
      <c r="M25" t="s">
        <v>29</v>
      </c>
      <c r="N25" t="s">
        <v>185</v>
      </c>
      <c r="O25" t="s">
        <v>201</v>
      </c>
      <c r="P25">
        <v>45</v>
      </c>
      <c r="Q25">
        <v>3</v>
      </c>
      <c r="R25">
        <v>0</v>
      </c>
      <c r="S25">
        <v>4.95</v>
      </c>
      <c r="T25" t="s">
        <v>43</v>
      </c>
      <c r="U25">
        <v>40.049999999999997</v>
      </c>
      <c r="V25" s="2">
        <f>Table1[[#This Row],[Expenses]]*0.3</f>
        <v>12.014999999999999</v>
      </c>
      <c r="W25" t="str">
        <f>VLOOKUP(K25, Helper!A:C, 3, FALSE)</f>
        <v>2020-06</v>
      </c>
    </row>
    <row r="26" spans="1:23" x14ac:dyDescent="0.3">
      <c r="A26">
        <v>50</v>
      </c>
      <c r="B26" t="s">
        <v>202</v>
      </c>
      <c r="C26" s="1">
        <v>44304</v>
      </c>
      <c r="D26">
        <v>20210418</v>
      </c>
      <c r="E26" t="s">
        <v>203</v>
      </c>
      <c r="F26" t="s">
        <v>204</v>
      </c>
      <c r="G26" t="s">
        <v>205</v>
      </c>
      <c r="H26" t="s">
        <v>81</v>
      </c>
      <c r="I26" t="s">
        <v>206</v>
      </c>
      <c r="J26" t="s">
        <v>138</v>
      </c>
      <c r="K26">
        <v>1043</v>
      </c>
      <c r="L26" t="s">
        <v>95</v>
      </c>
      <c r="M26" t="s">
        <v>29</v>
      </c>
      <c r="N26" t="s">
        <v>50</v>
      </c>
      <c r="O26" t="s">
        <v>207</v>
      </c>
      <c r="P26">
        <v>38.22</v>
      </c>
      <c r="Q26">
        <v>6</v>
      </c>
      <c r="R26">
        <v>0</v>
      </c>
      <c r="S26">
        <v>17.9634</v>
      </c>
      <c r="T26" t="s">
        <v>208</v>
      </c>
      <c r="U26">
        <v>20.256599999999999</v>
      </c>
      <c r="V26" s="2">
        <f>Table1[[#This Row],[Expenses]]*0.3</f>
        <v>6.0769799999999998</v>
      </c>
      <c r="W26" t="str">
        <f>VLOOKUP(K26, Helper!A:C, 3, FALSE)</f>
        <v>2020-01</v>
      </c>
    </row>
    <row r="27" spans="1:23" x14ac:dyDescent="0.3">
      <c r="A27">
        <v>54</v>
      </c>
      <c r="B27" t="s">
        <v>209</v>
      </c>
      <c r="C27" s="1">
        <v>44907</v>
      </c>
      <c r="D27">
        <v>20221212</v>
      </c>
      <c r="E27" t="s">
        <v>210</v>
      </c>
      <c r="F27" t="s">
        <v>211</v>
      </c>
      <c r="G27" t="s">
        <v>212</v>
      </c>
      <c r="H27" t="s">
        <v>25</v>
      </c>
      <c r="I27" t="s">
        <v>26</v>
      </c>
      <c r="J27" t="s">
        <v>213</v>
      </c>
      <c r="K27">
        <v>1059</v>
      </c>
      <c r="L27" t="s">
        <v>105</v>
      </c>
      <c r="M27" t="s">
        <v>40</v>
      </c>
      <c r="N27" t="s">
        <v>214</v>
      </c>
      <c r="O27" t="s">
        <v>215</v>
      </c>
      <c r="P27">
        <v>15.26</v>
      </c>
      <c r="Q27">
        <v>7</v>
      </c>
      <c r="R27">
        <v>0</v>
      </c>
      <c r="S27">
        <v>6.2565999999999997</v>
      </c>
      <c r="T27" t="s">
        <v>76</v>
      </c>
      <c r="U27">
        <v>9.0033999999999992</v>
      </c>
      <c r="V27" s="2">
        <f>Table1[[#This Row],[Expenses]]*0.3</f>
        <v>2.7010199999999998</v>
      </c>
      <c r="W27" t="str">
        <f>VLOOKUP(K27, Helper!A:C, 3, FALSE)</f>
        <v>2020-08</v>
      </c>
    </row>
    <row r="28" spans="1:23" x14ac:dyDescent="0.3">
      <c r="A28">
        <v>56</v>
      </c>
      <c r="B28" t="s">
        <v>216</v>
      </c>
      <c r="C28" s="1">
        <v>44730</v>
      </c>
      <c r="D28">
        <v>20220618</v>
      </c>
      <c r="E28" t="s">
        <v>217</v>
      </c>
      <c r="F28" t="s">
        <v>211</v>
      </c>
      <c r="G28" t="s">
        <v>218</v>
      </c>
      <c r="H28" t="s">
        <v>25</v>
      </c>
      <c r="I28" t="s">
        <v>26</v>
      </c>
      <c r="J28" t="s">
        <v>219</v>
      </c>
      <c r="K28">
        <v>1006</v>
      </c>
      <c r="L28" t="s">
        <v>56</v>
      </c>
      <c r="M28" t="s">
        <v>29</v>
      </c>
      <c r="N28" t="s">
        <v>96</v>
      </c>
      <c r="O28" t="s">
        <v>220</v>
      </c>
      <c r="P28">
        <v>208.56</v>
      </c>
      <c r="Q28">
        <v>6</v>
      </c>
      <c r="R28">
        <v>0</v>
      </c>
      <c r="S28">
        <v>52.14</v>
      </c>
      <c r="T28" t="s">
        <v>43</v>
      </c>
      <c r="U28">
        <v>156.41999999999999</v>
      </c>
      <c r="V28" s="2">
        <f>Table1[[#This Row],[Expenses]]*0.3</f>
        <v>46.925999999999995</v>
      </c>
      <c r="W28" t="str">
        <f>VLOOKUP(K28, Helper!A:C, 3, FALSE)</f>
        <v>2020-01</v>
      </c>
    </row>
    <row r="29" spans="1:23" x14ac:dyDescent="0.3">
      <c r="A29">
        <v>63</v>
      </c>
      <c r="B29" t="s">
        <v>221</v>
      </c>
      <c r="C29" s="1">
        <v>44524</v>
      </c>
      <c r="D29">
        <v>20211124</v>
      </c>
      <c r="E29" t="s">
        <v>222</v>
      </c>
      <c r="F29" t="s">
        <v>35</v>
      </c>
      <c r="G29" t="s">
        <v>36</v>
      </c>
      <c r="H29" t="s">
        <v>37</v>
      </c>
      <c r="I29" t="s">
        <v>38</v>
      </c>
      <c r="J29" t="s">
        <v>223</v>
      </c>
      <c r="K29">
        <v>1067</v>
      </c>
      <c r="L29" t="s">
        <v>133</v>
      </c>
      <c r="M29" t="s">
        <v>29</v>
      </c>
      <c r="N29" t="s">
        <v>185</v>
      </c>
      <c r="O29" t="s">
        <v>224</v>
      </c>
      <c r="P29">
        <v>13.98</v>
      </c>
      <c r="Q29">
        <v>2</v>
      </c>
      <c r="R29">
        <v>0</v>
      </c>
      <c r="S29">
        <v>6.1512000000000002</v>
      </c>
      <c r="T29" t="s">
        <v>88</v>
      </c>
      <c r="U29">
        <v>7.8288000000000002</v>
      </c>
      <c r="V29" s="2">
        <f>Table1[[#This Row],[Expenses]]*0.3</f>
        <v>2.3486400000000001</v>
      </c>
      <c r="W29" t="str">
        <f>VLOOKUP(K29, Helper!A:C, 3, FALSE)</f>
        <v>2020-02</v>
      </c>
    </row>
    <row r="30" spans="1:23" x14ac:dyDescent="0.3">
      <c r="A30">
        <v>67</v>
      </c>
      <c r="B30" t="s">
        <v>225</v>
      </c>
      <c r="C30" s="1">
        <v>44316</v>
      </c>
      <c r="D30">
        <v>20210430</v>
      </c>
      <c r="E30" t="s">
        <v>226</v>
      </c>
      <c r="F30" t="s">
        <v>166</v>
      </c>
      <c r="G30" t="s">
        <v>227</v>
      </c>
      <c r="H30" t="s">
        <v>81</v>
      </c>
      <c r="I30" t="s">
        <v>168</v>
      </c>
      <c r="J30" t="s">
        <v>228</v>
      </c>
      <c r="K30">
        <v>1001</v>
      </c>
      <c r="L30" t="s">
        <v>84</v>
      </c>
      <c r="M30" t="s">
        <v>85</v>
      </c>
      <c r="N30" t="s">
        <v>41</v>
      </c>
      <c r="O30" t="s">
        <v>229</v>
      </c>
      <c r="P30">
        <v>213.11500000000001</v>
      </c>
      <c r="Q30">
        <v>5</v>
      </c>
      <c r="R30">
        <v>0.3</v>
      </c>
      <c r="S30">
        <v>-15.2225</v>
      </c>
      <c r="T30" t="s">
        <v>208</v>
      </c>
      <c r="U30">
        <v>228.33750000000001</v>
      </c>
      <c r="V30" s="2">
        <f>Table1[[#This Row],[Expenses]]*0.3</f>
        <v>68.501249999999999</v>
      </c>
      <c r="W30" t="str">
        <f>VLOOKUP(K30, Helper!A:C, 3, FALSE)</f>
        <v>2020-04</v>
      </c>
    </row>
    <row r="31" spans="1:23" x14ac:dyDescent="0.3">
      <c r="A31">
        <v>68</v>
      </c>
      <c r="B31" t="s">
        <v>230</v>
      </c>
      <c r="C31" s="1">
        <v>44170</v>
      </c>
      <c r="D31">
        <v>20201205</v>
      </c>
      <c r="E31" t="s">
        <v>231</v>
      </c>
      <c r="F31" t="s">
        <v>232</v>
      </c>
      <c r="G31" t="s">
        <v>233</v>
      </c>
      <c r="H31" t="s">
        <v>37</v>
      </c>
      <c r="I31" t="s">
        <v>119</v>
      </c>
      <c r="J31" t="s">
        <v>192</v>
      </c>
      <c r="K31">
        <v>1068</v>
      </c>
      <c r="L31" t="s">
        <v>56</v>
      </c>
      <c r="M31" t="s">
        <v>40</v>
      </c>
      <c r="N31" t="s">
        <v>112</v>
      </c>
      <c r="O31" t="s">
        <v>234</v>
      </c>
      <c r="P31">
        <v>1113.0239999999999</v>
      </c>
      <c r="Q31">
        <v>8</v>
      </c>
      <c r="R31">
        <v>0.2</v>
      </c>
      <c r="S31">
        <v>111.30240000000001</v>
      </c>
      <c r="T31" t="s">
        <v>235</v>
      </c>
      <c r="U31">
        <v>1001.72159999999</v>
      </c>
      <c r="V31" s="2">
        <f>Table1[[#This Row],[Expenses]]*0.3</f>
        <v>300.51647999999699</v>
      </c>
      <c r="W31" t="str">
        <f>VLOOKUP(K31, Helper!A:C, 3, FALSE)</f>
        <v>2020-01</v>
      </c>
    </row>
    <row r="32" spans="1:23" x14ac:dyDescent="0.3">
      <c r="A32">
        <v>70</v>
      </c>
      <c r="B32" t="s">
        <v>236</v>
      </c>
      <c r="C32" s="1">
        <v>44717</v>
      </c>
      <c r="D32">
        <v>20220605</v>
      </c>
      <c r="E32" t="s">
        <v>237</v>
      </c>
      <c r="F32" t="s">
        <v>238</v>
      </c>
      <c r="G32" t="s">
        <v>239</v>
      </c>
      <c r="H32" t="s">
        <v>25</v>
      </c>
      <c r="I32" t="s">
        <v>48</v>
      </c>
      <c r="J32" t="s">
        <v>240</v>
      </c>
      <c r="K32">
        <v>1035</v>
      </c>
      <c r="L32" t="s">
        <v>56</v>
      </c>
      <c r="M32" t="s">
        <v>29</v>
      </c>
      <c r="N32" t="s">
        <v>66</v>
      </c>
      <c r="O32" t="s">
        <v>241</v>
      </c>
      <c r="P32">
        <v>75.88</v>
      </c>
      <c r="Q32">
        <v>2</v>
      </c>
      <c r="R32">
        <v>0</v>
      </c>
      <c r="S32">
        <v>35.663600000000002</v>
      </c>
      <c r="T32" t="s">
        <v>43</v>
      </c>
      <c r="U32">
        <v>40.216399999999901</v>
      </c>
      <c r="V32" s="2">
        <f>Table1[[#This Row],[Expenses]]*0.3</f>
        <v>12.064919999999971</v>
      </c>
      <c r="W32" t="str">
        <f>VLOOKUP(K32, Helper!A:C, 3, FALSE)</f>
        <v>2020-04</v>
      </c>
    </row>
    <row r="33" spans="1:23" x14ac:dyDescent="0.3">
      <c r="A33">
        <v>71</v>
      </c>
      <c r="B33" t="s">
        <v>242</v>
      </c>
      <c r="C33" s="1">
        <v>44823</v>
      </c>
      <c r="D33">
        <v>20220919</v>
      </c>
      <c r="E33" t="s">
        <v>243</v>
      </c>
      <c r="F33" t="s">
        <v>211</v>
      </c>
      <c r="G33" t="s">
        <v>212</v>
      </c>
      <c r="H33" t="s">
        <v>25</v>
      </c>
      <c r="I33" t="s">
        <v>26</v>
      </c>
      <c r="J33" t="s">
        <v>244</v>
      </c>
      <c r="K33">
        <v>1002</v>
      </c>
      <c r="L33" t="s">
        <v>84</v>
      </c>
      <c r="M33" t="s">
        <v>29</v>
      </c>
      <c r="N33" t="s">
        <v>50</v>
      </c>
      <c r="O33" t="s">
        <v>245</v>
      </c>
      <c r="P33">
        <v>4.6159999999999997</v>
      </c>
      <c r="Q33">
        <v>1</v>
      </c>
      <c r="R33">
        <v>0.2</v>
      </c>
      <c r="S33">
        <v>1.7310000000000001</v>
      </c>
      <c r="T33" t="s">
        <v>246</v>
      </c>
      <c r="U33">
        <v>2.8849999999999998</v>
      </c>
      <c r="V33" s="2">
        <f>Table1[[#This Row],[Expenses]]*0.3</f>
        <v>0.86549999999999994</v>
      </c>
      <c r="W33" t="str">
        <f>VLOOKUP(K33, Helper!A:C, 3, FALSE)</f>
        <v>2020-03</v>
      </c>
    </row>
    <row r="34" spans="1:23" x14ac:dyDescent="0.3">
      <c r="A34">
        <v>72</v>
      </c>
      <c r="B34" t="s">
        <v>247</v>
      </c>
      <c r="C34" s="1">
        <v>45184</v>
      </c>
      <c r="D34">
        <v>20230915</v>
      </c>
      <c r="E34" t="s">
        <v>142</v>
      </c>
      <c r="F34" t="s">
        <v>190</v>
      </c>
      <c r="G34" t="s">
        <v>248</v>
      </c>
      <c r="H34" t="s">
        <v>37</v>
      </c>
      <c r="I34" t="s">
        <v>119</v>
      </c>
      <c r="J34" t="s">
        <v>143</v>
      </c>
      <c r="K34">
        <v>1051</v>
      </c>
      <c r="L34" t="s">
        <v>74</v>
      </c>
      <c r="M34" t="s">
        <v>29</v>
      </c>
      <c r="N34" t="s">
        <v>66</v>
      </c>
      <c r="O34" t="s">
        <v>249</v>
      </c>
      <c r="P34">
        <v>19.05</v>
      </c>
      <c r="Q34">
        <v>3</v>
      </c>
      <c r="R34">
        <v>0</v>
      </c>
      <c r="S34">
        <v>8.7629999999999999</v>
      </c>
      <c r="T34" t="s">
        <v>171</v>
      </c>
      <c r="U34">
        <v>10.287000000000001</v>
      </c>
      <c r="V34" s="2">
        <f>Table1[[#This Row],[Expenses]]*0.3</f>
        <v>3.0861000000000001</v>
      </c>
      <c r="W34" t="str">
        <f>VLOOKUP(K34, Helper!A:C, 3, FALSE)</f>
        <v>2020-03</v>
      </c>
    </row>
    <row r="35" spans="1:23" x14ac:dyDescent="0.3">
      <c r="A35">
        <v>73</v>
      </c>
      <c r="B35" t="s">
        <v>250</v>
      </c>
      <c r="C35" s="1">
        <v>44312</v>
      </c>
      <c r="D35">
        <v>20210426</v>
      </c>
      <c r="E35" t="s">
        <v>251</v>
      </c>
      <c r="F35" t="s">
        <v>252</v>
      </c>
      <c r="G35" t="s">
        <v>253</v>
      </c>
      <c r="H35" t="s">
        <v>25</v>
      </c>
      <c r="I35" t="s">
        <v>103</v>
      </c>
      <c r="J35" t="s">
        <v>254</v>
      </c>
      <c r="K35">
        <v>1072</v>
      </c>
      <c r="L35" t="s">
        <v>74</v>
      </c>
      <c r="M35" t="s">
        <v>29</v>
      </c>
      <c r="N35" t="s">
        <v>41</v>
      </c>
      <c r="O35" t="s">
        <v>255</v>
      </c>
      <c r="P35">
        <v>831.93600000000004</v>
      </c>
      <c r="Q35">
        <v>8</v>
      </c>
      <c r="R35">
        <v>0.2</v>
      </c>
      <c r="S35">
        <v>-114.3912</v>
      </c>
      <c r="T35" t="s">
        <v>208</v>
      </c>
      <c r="U35">
        <v>946.32719999999995</v>
      </c>
      <c r="V35" s="2">
        <f>Table1[[#This Row],[Expenses]]*0.3</f>
        <v>283.89815999999996</v>
      </c>
      <c r="W35" t="str">
        <f>VLOOKUP(K35, Helper!A:C, 3, FALSE)</f>
        <v>2020-06</v>
      </c>
    </row>
    <row r="36" spans="1:23" x14ac:dyDescent="0.3">
      <c r="A36">
        <v>76</v>
      </c>
      <c r="B36" t="s">
        <v>256</v>
      </c>
      <c r="C36" s="1">
        <v>45270</v>
      </c>
      <c r="D36">
        <v>20231210</v>
      </c>
      <c r="E36" t="s">
        <v>257</v>
      </c>
      <c r="F36" t="s">
        <v>79</v>
      </c>
      <c r="G36" t="s">
        <v>147</v>
      </c>
      <c r="H36" t="s">
        <v>81</v>
      </c>
      <c r="I36" t="s">
        <v>82</v>
      </c>
      <c r="J36" t="s">
        <v>258</v>
      </c>
      <c r="K36">
        <v>1098</v>
      </c>
      <c r="L36" t="s">
        <v>259</v>
      </c>
      <c r="M36" t="s">
        <v>40</v>
      </c>
      <c r="N36" t="s">
        <v>50</v>
      </c>
      <c r="O36" t="s">
        <v>260</v>
      </c>
      <c r="P36">
        <v>1.248</v>
      </c>
      <c r="Q36">
        <v>3</v>
      </c>
      <c r="R36">
        <v>0.8</v>
      </c>
      <c r="S36">
        <v>-1.9343999999999999</v>
      </c>
      <c r="T36" t="s">
        <v>261</v>
      </c>
      <c r="U36">
        <v>3.1823999999999999</v>
      </c>
      <c r="V36" s="2">
        <f>Table1[[#This Row],[Expenses]]*0.3</f>
        <v>0.9547199999999999</v>
      </c>
      <c r="W36" t="str">
        <f>VLOOKUP(K36, Helper!A:C, 3, FALSE)</f>
        <v>2020-01</v>
      </c>
    </row>
    <row r="37" spans="1:23" x14ac:dyDescent="0.3">
      <c r="A37">
        <v>79</v>
      </c>
      <c r="B37" t="s">
        <v>262</v>
      </c>
      <c r="C37" s="1">
        <v>44161</v>
      </c>
      <c r="D37">
        <v>20201126</v>
      </c>
      <c r="E37" t="s">
        <v>251</v>
      </c>
      <c r="F37" t="s">
        <v>79</v>
      </c>
      <c r="G37" t="s">
        <v>147</v>
      </c>
      <c r="H37" t="s">
        <v>81</v>
      </c>
      <c r="I37" t="s">
        <v>82</v>
      </c>
      <c r="J37" t="s">
        <v>254</v>
      </c>
      <c r="K37">
        <v>1072</v>
      </c>
      <c r="L37" t="s">
        <v>74</v>
      </c>
      <c r="M37" t="s">
        <v>29</v>
      </c>
      <c r="N37" t="s">
        <v>57</v>
      </c>
      <c r="O37" t="s">
        <v>263</v>
      </c>
      <c r="P37">
        <v>19.3</v>
      </c>
      <c r="Q37">
        <v>5</v>
      </c>
      <c r="R37">
        <v>0.6</v>
      </c>
      <c r="S37">
        <v>-14.475</v>
      </c>
      <c r="T37" t="s">
        <v>98</v>
      </c>
      <c r="U37">
        <v>33.774999999999999</v>
      </c>
      <c r="V37" s="2">
        <f>Table1[[#This Row],[Expenses]]*0.3</f>
        <v>10.132499999999999</v>
      </c>
      <c r="W37" t="str">
        <f>VLOOKUP(K37, Helper!A:C, 3, FALSE)</f>
        <v>2020-06</v>
      </c>
    </row>
    <row r="38" spans="1:23" x14ac:dyDescent="0.3">
      <c r="A38">
        <v>80</v>
      </c>
      <c r="B38" t="s">
        <v>264</v>
      </c>
      <c r="C38" s="1">
        <v>44725</v>
      </c>
      <c r="D38">
        <v>20220613</v>
      </c>
      <c r="E38" t="s">
        <v>265</v>
      </c>
      <c r="F38" t="s">
        <v>266</v>
      </c>
      <c r="G38" t="s">
        <v>267</v>
      </c>
      <c r="H38" t="s">
        <v>25</v>
      </c>
      <c r="I38" t="s">
        <v>48</v>
      </c>
      <c r="J38" t="s">
        <v>268</v>
      </c>
      <c r="K38">
        <v>1088</v>
      </c>
      <c r="L38" t="s">
        <v>133</v>
      </c>
      <c r="M38" t="s">
        <v>40</v>
      </c>
      <c r="N38" t="s">
        <v>86</v>
      </c>
      <c r="O38" t="s">
        <v>269</v>
      </c>
      <c r="P38">
        <v>208.16</v>
      </c>
      <c r="Q38">
        <v>1</v>
      </c>
      <c r="R38">
        <v>0</v>
      </c>
      <c r="S38">
        <v>56.203200000000002</v>
      </c>
      <c r="T38" t="s">
        <v>43</v>
      </c>
      <c r="U38">
        <v>151.95679999999999</v>
      </c>
      <c r="V38" s="2">
        <f>Table1[[#This Row],[Expenses]]*0.3</f>
        <v>45.587039999999995</v>
      </c>
      <c r="W38" t="str">
        <f>VLOOKUP(K38, Helper!A:C, 3, FALSE)</f>
        <v>2020-03</v>
      </c>
    </row>
    <row r="39" spans="1:23" x14ac:dyDescent="0.3">
      <c r="A39">
        <v>82</v>
      </c>
      <c r="B39" t="s">
        <v>270</v>
      </c>
      <c r="C39" s="1">
        <v>44116</v>
      </c>
      <c r="D39">
        <v>20201012</v>
      </c>
      <c r="E39" t="s">
        <v>271</v>
      </c>
      <c r="F39" t="s">
        <v>35</v>
      </c>
      <c r="G39" t="s">
        <v>110</v>
      </c>
      <c r="H39" t="s">
        <v>37</v>
      </c>
      <c r="I39" t="s">
        <v>38</v>
      </c>
      <c r="J39" t="s">
        <v>272</v>
      </c>
      <c r="K39">
        <v>1094</v>
      </c>
      <c r="L39" t="s">
        <v>273</v>
      </c>
      <c r="M39" t="s">
        <v>29</v>
      </c>
      <c r="N39" t="s">
        <v>112</v>
      </c>
      <c r="O39" t="s">
        <v>274</v>
      </c>
      <c r="P39">
        <v>14.9</v>
      </c>
      <c r="Q39">
        <v>5</v>
      </c>
      <c r="R39">
        <v>0</v>
      </c>
      <c r="S39">
        <v>4.1719999999999997</v>
      </c>
      <c r="T39" t="s">
        <v>194</v>
      </c>
      <c r="U39">
        <v>10.728</v>
      </c>
      <c r="V39" s="2">
        <f>Table1[[#This Row],[Expenses]]*0.3</f>
        <v>3.2183999999999999</v>
      </c>
      <c r="W39" t="str">
        <f>VLOOKUP(K39, Helper!A:C, 3, FALSE)</f>
        <v>2020-02</v>
      </c>
    </row>
    <row r="40" spans="1:23" x14ac:dyDescent="0.3">
      <c r="A40">
        <v>84</v>
      </c>
      <c r="B40" t="s">
        <v>275</v>
      </c>
      <c r="C40" s="1">
        <v>44442</v>
      </c>
      <c r="D40">
        <v>20210903</v>
      </c>
      <c r="E40" t="s">
        <v>276</v>
      </c>
      <c r="F40" t="s">
        <v>62</v>
      </c>
      <c r="G40" t="s">
        <v>277</v>
      </c>
      <c r="H40" t="s">
        <v>25</v>
      </c>
      <c r="I40" t="s">
        <v>64</v>
      </c>
      <c r="J40" t="s">
        <v>278</v>
      </c>
      <c r="K40">
        <v>1032</v>
      </c>
      <c r="L40" t="s">
        <v>56</v>
      </c>
      <c r="M40" t="s">
        <v>40</v>
      </c>
      <c r="N40" t="s">
        <v>161</v>
      </c>
      <c r="O40" t="s">
        <v>279</v>
      </c>
      <c r="P40">
        <v>200.98400000000001</v>
      </c>
      <c r="Q40">
        <v>7</v>
      </c>
      <c r="R40">
        <v>0.2</v>
      </c>
      <c r="S40">
        <v>62.807499999999997</v>
      </c>
      <c r="T40" t="s">
        <v>135</v>
      </c>
      <c r="U40">
        <v>138.1765</v>
      </c>
      <c r="V40" s="2">
        <f>Table1[[#This Row],[Expenses]]*0.3</f>
        <v>41.452950000000001</v>
      </c>
      <c r="W40" t="str">
        <f>VLOOKUP(K40, Helper!A:C, 3, FALSE)</f>
        <v>2020-02</v>
      </c>
    </row>
    <row r="41" spans="1:23" x14ac:dyDescent="0.3">
      <c r="A41">
        <v>85</v>
      </c>
      <c r="B41" t="s">
        <v>280</v>
      </c>
      <c r="C41" s="1">
        <v>45244</v>
      </c>
      <c r="D41">
        <v>20231114</v>
      </c>
      <c r="E41" t="s">
        <v>281</v>
      </c>
      <c r="F41" t="s">
        <v>166</v>
      </c>
      <c r="G41" t="s">
        <v>227</v>
      </c>
      <c r="H41" t="s">
        <v>81</v>
      </c>
      <c r="I41" t="s">
        <v>168</v>
      </c>
      <c r="J41" t="s">
        <v>49</v>
      </c>
      <c r="K41">
        <v>1031</v>
      </c>
      <c r="L41" t="s">
        <v>28</v>
      </c>
      <c r="M41" t="s">
        <v>85</v>
      </c>
      <c r="N41" t="s">
        <v>96</v>
      </c>
      <c r="O41" t="s">
        <v>282</v>
      </c>
      <c r="P41">
        <v>230.376</v>
      </c>
      <c r="Q41">
        <v>3</v>
      </c>
      <c r="R41">
        <v>0.2</v>
      </c>
      <c r="S41">
        <v>-48.954900000000002</v>
      </c>
      <c r="T41" t="s">
        <v>283</v>
      </c>
      <c r="U41">
        <v>279.33089999999999</v>
      </c>
      <c r="V41" s="2">
        <f>Table1[[#This Row],[Expenses]]*0.3</f>
        <v>83.799269999999993</v>
      </c>
      <c r="W41" t="str">
        <f>VLOOKUP(K41, Helper!A:C, 3, FALSE)</f>
        <v>2020-01</v>
      </c>
    </row>
    <row r="42" spans="1:23" x14ac:dyDescent="0.3">
      <c r="A42">
        <v>86</v>
      </c>
      <c r="B42" t="s">
        <v>284</v>
      </c>
      <c r="C42" s="1">
        <v>45075</v>
      </c>
      <c r="D42">
        <v>20230529</v>
      </c>
      <c r="E42" t="s">
        <v>189</v>
      </c>
      <c r="F42" t="s">
        <v>285</v>
      </c>
      <c r="G42" t="s">
        <v>286</v>
      </c>
      <c r="H42" t="s">
        <v>37</v>
      </c>
      <c r="I42" t="s">
        <v>119</v>
      </c>
      <c r="J42" t="s">
        <v>192</v>
      </c>
      <c r="K42">
        <v>1068</v>
      </c>
      <c r="L42" t="s">
        <v>56</v>
      </c>
      <c r="M42" t="s">
        <v>29</v>
      </c>
      <c r="N42" t="s">
        <v>41</v>
      </c>
      <c r="O42" t="s">
        <v>287</v>
      </c>
      <c r="P42">
        <v>301.95999999999998</v>
      </c>
      <c r="Q42">
        <v>2</v>
      </c>
      <c r="R42">
        <v>0</v>
      </c>
      <c r="S42">
        <v>33.215600000000002</v>
      </c>
      <c r="T42" t="s">
        <v>288</v>
      </c>
      <c r="U42">
        <v>268.74439999999998</v>
      </c>
      <c r="V42" s="2">
        <f>Table1[[#This Row],[Expenses]]*0.3</f>
        <v>80.623319999999993</v>
      </c>
      <c r="W42" t="str">
        <f>VLOOKUP(K42, Helper!A:C, 3, FALSE)</f>
        <v>2020-01</v>
      </c>
    </row>
    <row r="43" spans="1:23" x14ac:dyDescent="0.3">
      <c r="A43">
        <v>87</v>
      </c>
      <c r="B43" t="s">
        <v>289</v>
      </c>
      <c r="C43" s="1">
        <v>45226</v>
      </c>
      <c r="D43">
        <v>20231027</v>
      </c>
      <c r="E43" t="s">
        <v>290</v>
      </c>
      <c r="F43" t="s">
        <v>183</v>
      </c>
      <c r="G43" t="s">
        <v>183</v>
      </c>
      <c r="H43" t="s">
        <v>25</v>
      </c>
      <c r="I43" t="s">
        <v>48</v>
      </c>
      <c r="J43" t="s">
        <v>291</v>
      </c>
      <c r="K43">
        <v>1052</v>
      </c>
      <c r="L43" t="s">
        <v>259</v>
      </c>
      <c r="M43" t="s">
        <v>29</v>
      </c>
      <c r="N43" t="s">
        <v>185</v>
      </c>
      <c r="O43" t="s">
        <v>292</v>
      </c>
      <c r="P43">
        <v>19.989999999999998</v>
      </c>
      <c r="Q43">
        <v>1</v>
      </c>
      <c r="R43">
        <v>0</v>
      </c>
      <c r="S43">
        <v>6.7965999999999998</v>
      </c>
      <c r="T43" t="s">
        <v>151</v>
      </c>
      <c r="U43">
        <v>13.193399999999899</v>
      </c>
      <c r="V43" s="2">
        <f>Table1[[#This Row],[Expenses]]*0.3</f>
        <v>3.9580199999999697</v>
      </c>
      <c r="W43" t="str">
        <f>VLOOKUP(K43, Helper!A:C, 3, FALSE)</f>
        <v>2020-04</v>
      </c>
    </row>
    <row r="44" spans="1:23" x14ac:dyDescent="0.3">
      <c r="A44">
        <v>89</v>
      </c>
      <c r="B44" t="s">
        <v>293</v>
      </c>
      <c r="C44" s="1">
        <v>44657</v>
      </c>
      <c r="D44">
        <v>20220406</v>
      </c>
      <c r="E44" t="s">
        <v>294</v>
      </c>
      <c r="F44" t="s">
        <v>79</v>
      </c>
      <c r="G44" t="s">
        <v>147</v>
      </c>
      <c r="H44" t="s">
        <v>81</v>
      </c>
      <c r="I44" t="s">
        <v>82</v>
      </c>
      <c r="J44" t="s">
        <v>240</v>
      </c>
      <c r="K44">
        <v>1035</v>
      </c>
      <c r="L44" t="s">
        <v>56</v>
      </c>
      <c r="M44" t="s">
        <v>85</v>
      </c>
      <c r="N44" t="s">
        <v>96</v>
      </c>
      <c r="O44" t="s">
        <v>295</v>
      </c>
      <c r="P44">
        <v>158.36799999999999</v>
      </c>
      <c r="Q44">
        <v>7</v>
      </c>
      <c r="R44">
        <v>0.2</v>
      </c>
      <c r="S44">
        <v>13.857200000000001</v>
      </c>
      <c r="T44" t="s">
        <v>296</v>
      </c>
      <c r="U44">
        <v>144.51079999999999</v>
      </c>
      <c r="V44" s="2">
        <f>Table1[[#This Row],[Expenses]]*0.3</f>
        <v>43.353239999999992</v>
      </c>
      <c r="W44" t="str">
        <f>VLOOKUP(K44, Helper!A:C, 3, FALSE)</f>
        <v>2020-04</v>
      </c>
    </row>
    <row r="45" spans="1:23" x14ac:dyDescent="0.3">
      <c r="A45">
        <v>90</v>
      </c>
      <c r="B45" t="s">
        <v>297</v>
      </c>
      <c r="C45" s="1">
        <v>44822</v>
      </c>
      <c r="D45">
        <v>20220918</v>
      </c>
      <c r="E45" t="s">
        <v>298</v>
      </c>
      <c r="F45" t="s">
        <v>35</v>
      </c>
      <c r="G45" t="s">
        <v>36</v>
      </c>
      <c r="H45" t="s">
        <v>37</v>
      </c>
      <c r="I45" t="s">
        <v>38</v>
      </c>
      <c r="J45" t="s">
        <v>291</v>
      </c>
      <c r="K45">
        <v>1052</v>
      </c>
      <c r="L45" t="s">
        <v>259</v>
      </c>
      <c r="M45" t="s">
        <v>40</v>
      </c>
      <c r="N45" t="s">
        <v>112</v>
      </c>
      <c r="O45" t="s">
        <v>299</v>
      </c>
      <c r="P45">
        <v>20.100000000000001</v>
      </c>
      <c r="Q45">
        <v>3</v>
      </c>
      <c r="R45">
        <v>0</v>
      </c>
      <c r="S45">
        <v>6.633</v>
      </c>
      <c r="T45" t="s">
        <v>246</v>
      </c>
      <c r="U45">
        <v>13.467000000000001</v>
      </c>
      <c r="V45" s="2">
        <f>Table1[[#This Row],[Expenses]]*0.3</f>
        <v>4.0400999999999998</v>
      </c>
      <c r="W45" t="str">
        <f>VLOOKUP(K45, Helper!A:C, 3, FALSE)</f>
        <v>2020-04</v>
      </c>
    </row>
    <row r="46" spans="1:23" x14ac:dyDescent="0.3">
      <c r="A46">
        <v>93</v>
      </c>
      <c r="B46" t="s">
        <v>300</v>
      </c>
      <c r="C46" s="1">
        <v>44227</v>
      </c>
      <c r="D46">
        <v>20210131</v>
      </c>
      <c r="E46" t="s">
        <v>301</v>
      </c>
      <c r="F46" t="s">
        <v>183</v>
      </c>
      <c r="G46" t="s">
        <v>183</v>
      </c>
      <c r="H46" t="s">
        <v>25</v>
      </c>
      <c r="I46" t="s">
        <v>48</v>
      </c>
      <c r="J46" t="s">
        <v>192</v>
      </c>
      <c r="K46">
        <v>1068</v>
      </c>
      <c r="L46" t="s">
        <v>56</v>
      </c>
      <c r="M46" t="s">
        <v>29</v>
      </c>
      <c r="N46" t="s">
        <v>66</v>
      </c>
      <c r="O46" t="s">
        <v>302</v>
      </c>
      <c r="P46">
        <v>12.96</v>
      </c>
      <c r="Q46">
        <v>2</v>
      </c>
      <c r="R46">
        <v>0</v>
      </c>
      <c r="S46">
        <v>6.2207999999999997</v>
      </c>
      <c r="T46" t="s">
        <v>303</v>
      </c>
      <c r="U46">
        <v>6.7392000000000003</v>
      </c>
      <c r="V46" s="2">
        <f>Table1[[#This Row],[Expenses]]*0.3</f>
        <v>2.02176</v>
      </c>
      <c r="W46" t="str">
        <f>VLOOKUP(K46, Helper!A:C, 3, FALSE)</f>
        <v>2020-01</v>
      </c>
    </row>
    <row r="47" spans="1:23" x14ac:dyDescent="0.3">
      <c r="A47">
        <v>96</v>
      </c>
      <c r="B47" t="s">
        <v>304</v>
      </c>
      <c r="C47" s="1">
        <v>45237</v>
      </c>
      <c r="D47">
        <v>20231107</v>
      </c>
      <c r="E47" t="s">
        <v>305</v>
      </c>
      <c r="F47" t="s">
        <v>306</v>
      </c>
      <c r="G47" t="s">
        <v>307</v>
      </c>
      <c r="H47" t="s">
        <v>25</v>
      </c>
      <c r="I47" t="s">
        <v>48</v>
      </c>
      <c r="J47" t="s">
        <v>308</v>
      </c>
      <c r="K47">
        <v>1095</v>
      </c>
      <c r="L47" t="s">
        <v>105</v>
      </c>
      <c r="M47" t="s">
        <v>85</v>
      </c>
      <c r="N47" t="s">
        <v>50</v>
      </c>
      <c r="O47" t="s">
        <v>309</v>
      </c>
      <c r="P47">
        <v>5.6820000000000004</v>
      </c>
      <c r="Q47">
        <v>1</v>
      </c>
      <c r="R47">
        <v>0.7</v>
      </c>
      <c r="S47">
        <v>-3.7879999999999998</v>
      </c>
      <c r="T47" t="s">
        <v>283</v>
      </c>
      <c r="U47">
        <v>9.4700000000000006</v>
      </c>
      <c r="V47" s="2">
        <f>Table1[[#This Row],[Expenses]]*0.3</f>
        <v>2.8410000000000002</v>
      </c>
      <c r="W47" t="str">
        <f>VLOOKUP(K47, Helper!A:C, 3, FALSE)</f>
        <v>2020-02</v>
      </c>
    </row>
    <row r="48" spans="1:23" x14ac:dyDescent="0.3">
      <c r="A48">
        <v>97</v>
      </c>
      <c r="B48" t="s">
        <v>310</v>
      </c>
      <c r="C48" s="1">
        <v>45240</v>
      </c>
      <c r="D48">
        <v>20231110</v>
      </c>
      <c r="E48" t="s">
        <v>311</v>
      </c>
      <c r="F48" t="s">
        <v>211</v>
      </c>
      <c r="G48" t="s">
        <v>212</v>
      </c>
      <c r="H48" t="s">
        <v>25</v>
      </c>
      <c r="I48" t="s">
        <v>26</v>
      </c>
      <c r="J48" t="s">
        <v>312</v>
      </c>
      <c r="K48">
        <v>1014</v>
      </c>
      <c r="L48" t="s">
        <v>95</v>
      </c>
      <c r="M48" t="s">
        <v>85</v>
      </c>
      <c r="N48" t="s">
        <v>57</v>
      </c>
      <c r="O48" t="s">
        <v>313</v>
      </c>
      <c r="P48">
        <v>96.53</v>
      </c>
      <c r="Q48">
        <v>7</v>
      </c>
      <c r="R48">
        <v>0</v>
      </c>
      <c r="S48">
        <v>40.5426</v>
      </c>
      <c r="T48" t="s">
        <v>283</v>
      </c>
      <c r="U48">
        <v>55.987400000000001</v>
      </c>
      <c r="V48" s="2">
        <f>Table1[[#This Row],[Expenses]]*0.3</f>
        <v>16.796219999999998</v>
      </c>
      <c r="W48" t="str">
        <f>VLOOKUP(K48, Helper!A:C, 3, FALSE)</f>
        <v>2020-01</v>
      </c>
    </row>
    <row r="49" spans="1:23" x14ac:dyDescent="0.3">
      <c r="A49">
        <v>98</v>
      </c>
      <c r="B49" t="s">
        <v>314</v>
      </c>
      <c r="C49" s="1">
        <v>45095</v>
      </c>
      <c r="D49">
        <v>20230618</v>
      </c>
      <c r="E49" t="s">
        <v>315</v>
      </c>
      <c r="F49" t="s">
        <v>35</v>
      </c>
      <c r="G49" t="s">
        <v>110</v>
      </c>
      <c r="H49" t="s">
        <v>37</v>
      </c>
      <c r="I49" t="s">
        <v>38</v>
      </c>
      <c r="J49" t="s">
        <v>316</v>
      </c>
      <c r="K49">
        <v>1093</v>
      </c>
      <c r="L49" t="s">
        <v>28</v>
      </c>
      <c r="M49" t="s">
        <v>29</v>
      </c>
      <c r="N49" t="s">
        <v>50</v>
      </c>
      <c r="O49" t="s">
        <v>317</v>
      </c>
      <c r="P49">
        <v>51.311999999999998</v>
      </c>
      <c r="Q49">
        <v>3</v>
      </c>
      <c r="R49">
        <v>0.2</v>
      </c>
      <c r="S49">
        <v>17.959199999999999</v>
      </c>
      <c r="T49" t="s">
        <v>318</v>
      </c>
      <c r="U49">
        <v>33.352800000000002</v>
      </c>
      <c r="V49" s="2">
        <f>Table1[[#This Row],[Expenses]]*0.3</f>
        <v>10.005840000000001</v>
      </c>
      <c r="W49" t="str">
        <f>VLOOKUP(K49, Helper!A:C, 3, FALSE)</f>
        <v>2020-03</v>
      </c>
    </row>
    <row r="50" spans="1:23" x14ac:dyDescent="0.3">
      <c r="A50">
        <v>99</v>
      </c>
      <c r="B50" t="s">
        <v>319</v>
      </c>
      <c r="C50" s="1">
        <v>44811</v>
      </c>
      <c r="D50">
        <v>20220907</v>
      </c>
      <c r="E50" t="s">
        <v>320</v>
      </c>
      <c r="F50" t="s">
        <v>183</v>
      </c>
      <c r="G50" t="s">
        <v>183</v>
      </c>
      <c r="H50" t="s">
        <v>25</v>
      </c>
      <c r="I50" t="s">
        <v>48</v>
      </c>
      <c r="J50" t="s">
        <v>321</v>
      </c>
      <c r="K50">
        <v>1089</v>
      </c>
      <c r="L50" t="s">
        <v>133</v>
      </c>
      <c r="M50" t="s">
        <v>40</v>
      </c>
      <c r="N50" t="s">
        <v>86</v>
      </c>
      <c r="O50" t="s">
        <v>322</v>
      </c>
      <c r="P50">
        <v>77.88</v>
      </c>
      <c r="Q50">
        <v>6</v>
      </c>
      <c r="R50">
        <v>0</v>
      </c>
      <c r="S50">
        <v>22.5852</v>
      </c>
      <c r="T50" t="s">
        <v>246</v>
      </c>
      <c r="U50">
        <v>55.294799999999903</v>
      </c>
      <c r="V50" s="2">
        <f>Table1[[#This Row],[Expenses]]*0.3</f>
        <v>16.58843999999997</v>
      </c>
      <c r="W50" t="str">
        <f>VLOOKUP(K50, Helper!A:C, 3, FALSE)</f>
        <v>2020-01</v>
      </c>
    </row>
    <row r="51" spans="1:23" x14ac:dyDescent="0.3">
      <c r="A51">
        <v>100</v>
      </c>
      <c r="B51" t="s">
        <v>323</v>
      </c>
      <c r="C51" s="1">
        <v>44803</v>
      </c>
      <c r="D51">
        <v>20220830</v>
      </c>
      <c r="E51" t="s">
        <v>324</v>
      </c>
      <c r="F51" t="s">
        <v>166</v>
      </c>
      <c r="G51" t="s">
        <v>227</v>
      </c>
      <c r="H51" t="s">
        <v>81</v>
      </c>
      <c r="I51" t="s">
        <v>168</v>
      </c>
      <c r="J51" t="s">
        <v>325</v>
      </c>
      <c r="K51">
        <v>1075</v>
      </c>
      <c r="L51" t="s">
        <v>133</v>
      </c>
      <c r="M51" t="s">
        <v>85</v>
      </c>
      <c r="N51" t="s">
        <v>66</v>
      </c>
      <c r="O51" t="s">
        <v>326</v>
      </c>
      <c r="P51">
        <v>64.623999999999995</v>
      </c>
      <c r="Q51">
        <v>7</v>
      </c>
      <c r="R51">
        <v>0.2</v>
      </c>
      <c r="S51">
        <v>22.618400000000001</v>
      </c>
      <c r="T51" t="s">
        <v>327</v>
      </c>
      <c r="U51">
        <v>42.005599999999902</v>
      </c>
      <c r="V51" s="2">
        <f>Table1[[#This Row],[Expenses]]*0.3</f>
        <v>12.60167999999997</v>
      </c>
      <c r="W51" t="str">
        <f>VLOOKUP(K51, Helper!A:C, 3, FALSE)</f>
        <v>2020-03</v>
      </c>
    </row>
    <row r="52" spans="1:23" x14ac:dyDescent="0.3">
      <c r="A52">
        <v>103</v>
      </c>
      <c r="B52" t="s">
        <v>328</v>
      </c>
      <c r="C52" s="1">
        <v>44897</v>
      </c>
      <c r="D52">
        <v>20221202</v>
      </c>
      <c r="E52" t="s">
        <v>329</v>
      </c>
      <c r="F52" t="s">
        <v>183</v>
      </c>
      <c r="G52" t="s">
        <v>183</v>
      </c>
      <c r="H52" t="s">
        <v>25</v>
      </c>
      <c r="I52" t="s">
        <v>48</v>
      </c>
      <c r="J52" t="s">
        <v>330</v>
      </c>
      <c r="K52">
        <v>1100</v>
      </c>
      <c r="L52" t="s">
        <v>56</v>
      </c>
      <c r="M52" t="s">
        <v>29</v>
      </c>
      <c r="N52" t="s">
        <v>66</v>
      </c>
      <c r="O52" t="s">
        <v>331</v>
      </c>
      <c r="P52">
        <v>23.92</v>
      </c>
      <c r="Q52">
        <v>4</v>
      </c>
      <c r="R52">
        <v>0</v>
      </c>
      <c r="S52">
        <v>11.720800000000001</v>
      </c>
      <c r="T52" t="s">
        <v>76</v>
      </c>
      <c r="U52">
        <v>12.199199999999999</v>
      </c>
      <c r="V52" s="2">
        <f>Table1[[#This Row],[Expenses]]*0.3</f>
        <v>3.6597599999999995</v>
      </c>
      <c r="W52" t="str">
        <f>VLOOKUP(K52, Helper!A:C, 3, FALSE)</f>
        <v>2020-03</v>
      </c>
    </row>
    <row r="53" spans="1:23" x14ac:dyDescent="0.3">
      <c r="A53">
        <v>104</v>
      </c>
      <c r="B53" t="s">
        <v>332</v>
      </c>
      <c r="C53" s="1">
        <v>44513</v>
      </c>
      <c r="D53">
        <v>20211113</v>
      </c>
      <c r="E53" t="s">
        <v>333</v>
      </c>
      <c r="F53" t="s">
        <v>334</v>
      </c>
      <c r="G53" t="s">
        <v>335</v>
      </c>
      <c r="H53" t="s">
        <v>25</v>
      </c>
      <c r="I53" t="s">
        <v>336</v>
      </c>
      <c r="J53" t="s">
        <v>337</v>
      </c>
      <c r="K53">
        <v>1096</v>
      </c>
      <c r="L53" t="s">
        <v>105</v>
      </c>
      <c r="M53" t="s">
        <v>29</v>
      </c>
      <c r="N53" t="s">
        <v>185</v>
      </c>
      <c r="O53" t="s">
        <v>338</v>
      </c>
      <c r="P53">
        <v>238.89599999999999</v>
      </c>
      <c r="Q53">
        <v>6</v>
      </c>
      <c r="R53">
        <v>0.2</v>
      </c>
      <c r="S53">
        <v>-26.875800000000002</v>
      </c>
      <c r="T53" t="s">
        <v>88</v>
      </c>
      <c r="U53">
        <v>265.77179999999998</v>
      </c>
      <c r="V53" s="2">
        <f>Table1[[#This Row],[Expenses]]*0.3</f>
        <v>79.731539999999995</v>
      </c>
      <c r="W53" t="str">
        <f>VLOOKUP(K53, Helper!A:C, 3, FALSE)</f>
        <v>2020-03</v>
      </c>
    </row>
    <row r="54" spans="1:23" x14ac:dyDescent="0.3">
      <c r="A54">
        <v>107</v>
      </c>
      <c r="B54" t="s">
        <v>339</v>
      </c>
      <c r="C54" s="1">
        <v>45254</v>
      </c>
      <c r="D54">
        <v>20231124</v>
      </c>
      <c r="E54" t="s">
        <v>340</v>
      </c>
      <c r="F54" t="s">
        <v>62</v>
      </c>
      <c r="G54" t="s">
        <v>63</v>
      </c>
      <c r="H54" t="s">
        <v>25</v>
      </c>
      <c r="I54" t="s">
        <v>64</v>
      </c>
      <c r="J54" t="s">
        <v>341</v>
      </c>
      <c r="K54">
        <v>1019</v>
      </c>
      <c r="L54" t="s">
        <v>74</v>
      </c>
      <c r="M54" t="s">
        <v>29</v>
      </c>
      <c r="N54" t="s">
        <v>185</v>
      </c>
      <c r="O54" t="s">
        <v>342</v>
      </c>
      <c r="P54">
        <v>74.111999999999995</v>
      </c>
      <c r="Q54">
        <v>8</v>
      </c>
      <c r="R54">
        <v>0.2</v>
      </c>
      <c r="S54">
        <v>17.601600000000001</v>
      </c>
      <c r="T54" t="s">
        <v>283</v>
      </c>
      <c r="U54">
        <v>56.510399999999898</v>
      </c>
      <c r="V54" s="2">
        <f>Table1[[#This Row],[Expenses]]*0.3</f>
        <v>16.95311999999997</v>
      </c>
      <c r="W54" t="str">
        <f>VLOOKUP(K54, Helper!A:C, 3, FALSE)</f>
        <v>2020-03</v>
      </c>
    </row>
    <row r="55" spans="1:23" x14ac:dyDescent="0.3">
      <c r="A55">
        <v>110</v>
      </c>
      <c r="B55" t="s">
        <v>343</v>
      </c>
      <c r="C55" s="1">
        <v>44484</v>
      </c>
      <c r="D55">
        <v>20211015</v>
      </c>
      <c r="E55" t="s">
        <v>344</v>
      </c>
      <c r="F55" t="s">
        <v>166</v>
      </c>
      <c r="G55" t="s">
        <v>345</v>
      </c>
      <c r="H55" t="s">
        <v>81</v>
      </c>
      <c r="I55" t="s">
        <v>168</v>
      </c>
      <c r="J55" t="s">
        <v>258</v>
      </c>
      <c r="K55">
        <v>1098</v>
      </c>
      <c r="L55" t="s">
        <v>259</v>
      </c>
      <c r="M55" t="s">
        <v>85</v>
      </c>
      <c r="N55" t="s">
        <v>185</v>
      </c>
      <c r="O55" t="s">
        <v>346</v>
      </c>
      <c r="P55">
        <v>339.96</v>
      </c>
      <c r="Q55">
        <v>5</v>
      </c>
      <c r="R55">
        <v>0.2</v>
      </c>
      <c r="S55">
        <v>67.992000000000004</v>
      </c>
      <c r="T55" t="s">
        <v>52</v>
      </c>
      <c r="U55">
        <v>271.96799999999899</v>
      </c>
      <c r="V55" s="2">
        <f>Table1[[#This Row],[Expenses]]*0.3</f>
        <v>81.59039999999969</v>
      </c>
      <c r="W55" t="str">
        <f>VLOOKUP(K55, Helper!A:C, 3, FALSE)</f>
        <v>2020-01</v>
      </c>
    </row>
    <row r="56" spans="1:23" x14ac:dyDescent="0.3">
      <c r="A56">
        <v>111</v>
      </c>
      <c r="B56" t="s">
        <v>347</v>
      </c>
      <c r="C56" s="1">
        <v>45286</v>
      </c>
      <c r="D56">
        <v>20231226</v>
      </c>
      <c r="E56" t="s">
        <v>348</v>
      </c>
      <c r="F56" t="s">
        <v>211</v>
      </c>
      <c r="G56" t="s">
        <v>212</v>
      </c>
      <c r="H56" t="s">
        <v>25</v>
      </c>
      <c r="I56" t="s">
        <v>26</v>
      </c>
      <c r="J56" t="s">
        <v>349</v>
      </c>
      <c r="K56">
        <v>1078</v>
      </c>
      <c r="L56" t="s">
        <v>56</v>
      </c>
      <c r="M56" t="s">
        <v>40</v>
      </c>
      <c r="N56" t="s">
        <v>57</v>
      </c>
      <c r="O56" t="s">
        <v>350</v>
      </c>
      <c r="P56">
        <v>41.96</v>
      </c>
      <c r="Q56">
        <v>2</v>
      </c>
      <c r="R56">
        <v>0</v>
      </c>
      <c r="S56">
        <v>10.909599999999999</v>
      </c>
      <c r="T56" t="s">
        <v>261</v>
      </c>
      <c r="U56">
        <v>31.0504</v>
      </c>
      <c r="V56" s="2">
        <f>Table1[[#This Row],[Expenses]]*0.3</f>
        <v>9.3151200000000003</v>
      </c>
      <c r="W56" t="str">
        <f>VLOOKUP(K56, Helper!A:C, 3, FALSE)</f>
        <v>2020-01</v>
      </c>
    </row>
    <row r="57" spans="1:23" x14ac:dyDescent="0.3">
      <c r="A57">
        <v>112</v>
      </c>
      <c r="B57" t="s">
        <v>351</v>
      </c>
      <c r="C57" s="1">
        <v>44869</v>
      </c>
      <c r="D57">
        <v>20221104</v>
      </c>
      <c r="E57" t="s">
        <v>352</v>
      </c>
      <c r="F57" t="s">
        <v>353</v>
      </c>
      <c r="G57" t="s">
        <v>354</v>
      </c>
      <c r="H57" t="s">
        <v>25</v>
      </c>
      <c r="I57" t="s">
        <v>48</v>
      </c>
      <c r="J57" t="s">
        <v>337</v>
      </c>
      <c r="K57">
        <v>1096</v>
      </c>
      <c r="L57" t="s">
        <v>105</v>
      </c>
      <c r="M57" t="s">
        <v>29</v>
      </c>
      <c r="N57" t="s">
        <v>112</v>
      </c>
      <c r="O57" t="s">
        <v>355</v>
      </c>
      <c r="P57">
        <v>75.959999999999994</v>
      </c>
      <c r="Q57">
        <v>2</v>
      </c>
      <c r="R57">
        <v>0</v>
      </c>
      <c r="S57">
        <v>22.788</v>
      </c>
      <c r="T57" t="s">
        <v>32</v>
      </c>
      <c r="U57">
        <v>53.171999999999997</v>
      </c>
      <c r="V57" s="2">
        <f>Table1[[#This Row],[Expenses]]*0.3</f>
        <v>15.951599999999999</v>
      </c>
      <c r="W57" t="str">
        <f>VLOOKUP(K57, Helper!A:C, 3, FALSE)</f>
        <v>2020-03</v>
      </c>
    </row>
    <row r="58" spans="1:23" x14ac:dyDescent="0.3">
      <c r="A58">
        <v>114</v>
      </c>
      <c r="B58" t="s">
        <v>356</v>
      </c>
      <c r="C58" s="1">
        <v>44068</v>
      </c>
      <c r="D58">
        <v>20200825</v>
      </c>
      <c r="E58" t="s">
        <v>357</v>
      </c>
      <c r="F58" t="s">
        <v>358</v>
      </c>
      <c r="G58" t="s">
        <v>359</v>
      </c>
      <c r="H58" t="s">
        <v>37</v>
      </c>
      <c r="I58" t="s">
        <v>119</v>
      </c>
      <c r="J58" t="s">
        <v>360</v>
      </c>
      <c r="K58">
        <v>1004</v>
      </c>
      <c r="L58" t="s">
        <v>74</v>
      </c>
      <c r="M58" t="s">
        <v>29</v>
      </c>
      <c r="N58" t="s">
        <v>214</v>
      </c>
      <c r="O58" t="s">
        <v>361</v>
      </c>
      <c r="P58">
        <v>40.095999999999997</v>
      </c>
      <c r="Q58">
        <v>14</v>
      </c>
      <c r="R58">
        <v>0.2</v>
      </c>
      <c r="S58">
        <v>14.534800000000001</v>
      </c>
      <c r="T58" t="s">
        <v>114</v>
      </c>
      <c r="U58">
        <v>25.5611999999999</v>
      </c>
      <c r="V58" s="2">
        <f>Table1[[#This Row],[Expenses]]*0.3</f>
        <v>7.6683599999999696</v>
      </c>
      <c r="W58" t="str">
        <f>VLOOKUP(K58, Helper!A:C, 3, FALSE)</f>
        <v>2020-01</v>
      </c>
    </row>
    <row r="59" spans="1:23" x14ac:dyDescent="0.3">
      <c r="A59">
        <v>118</v>
      </c>
      <c r="B59" t="s">
        <v>362</v>
      </c>
      <c r="C59" s="1">
        <v>44257</v>
      </c>
      <c r="D59">
        <v>20210302</v>
      </c>
      <c r="E59" t="s">
        <v>363</v>
      </c>
      <c r="F59" t="s">
        <v>71</v>
      </c>
      <c r="G59" t="s">
        <v>72</v>
      </c>
      <c r="H59" t="s">
        <v>37</v>
      </c>
      <c r="I59" t="s">
        <v>38</v>
      </c>
      <c r="J59" t="s">
        <v>330</v>
      </c>
      <c r="K59">
        <v>1100</v>
      </c>
      <c r="L59" t="s">
        <v>56</v>
      </c>
      <c r="M59" t="s">
        <v>29</v>
      </c>
      <c r="N59" t="s">
        <v>50</v>
      </c>
      <c r="O59" t="s">
        <v>364</v>
      </c>
      <c r="P59">
        <v>787.53</v>
      </c>
      <c r="Q59">
        <v>3</v>
      </c>
      <c r="R59">
        <v>0</v>
      </c>
      <c r="S59">
        <v>165.38130000000001</v>
      </c>
      <c r="T59" t="s">
        <v>365</v>
      </c>
      <c r="U59">
        <v>622.14869999999996</v>
      </c>
      <c r="V59" s="2">
        <f>Table1[[#This Row],[Expenses]]*0.3</f>
        <v>186.64460999999997</v>
      </c>
      <c r="W59" t="str">
        <f>VLOOKUP(K59, Helper!A:C, 3, FALSE)</f>
        <v>2020-03</v>
      </c>
    </row>
    <row r="60" spans="1:23" x14ac:dyDescent="0.3">
      <c r="A60">
        <v>119</v>
      </c>
      <c r="B60" t="s">
        <v>366</v>
      </c>
      <c r="C60" s="1">
        <v>44291</v>
      </c>
      <c r="D60">
        <v>20210405</v>
      </c>
      <c r="E60" t="s">
        <v>367</v>
      </c>
      <c r="F60" t="s">
        <v>252</v>
      </c>
      <c r="G60" t="s">
        <v>253</v>
      </c>
      <c r="H60" t="s">
        <v>25</v>
      </c>
      <c r="I60" t="s">
        <v>103</v>
      </c>
      <c r="J60" t="s">
        <v>368</v>
      </c>
      <c r="K60">
        <v>1027</v>
      </c>
      <c r="L60" t="s">
        <v>28</v>
      </c>
      <c r="M60" t="s">
        <v>40</v>
      </c>
      <c r="N60" t="s">
        <v>50</v>
      </c>
      <c r="O60" t="s">
        <v>369</v>
      </c>
      <c r="P60">
        <v>157.79400000000001</v>
      </c>
      <c r="Q60">
        <v>1</v>
      </c>
      <c r="R60">
        <v>0.7</v>
      </c>
      <c r="S60">
        <v>-115.71559999999999</v>
      </c>
      <c r="T60" t="s">
        <v>208</v>
      </c>
      <c r="U60">
        <v>273.50959999999998</v>
      </c>
      <c r="V60" s="2">
        <f>Table1[[#This Row],[Expenses]]*0.3</f>
        <v>82.052879999999988</v>
      </c>
      <c r="W60" t="str">
        <f>VLOOKUP(K60, Helper!A:C, 3, FALSE)</f>
        <v>2020-08</v>
      </c>
    </row>
    <row r="61" spans="1:23" x14ac:dyDescent="0.3">
      <c r="A61">
        <v>120</v>
      </c>
      <c r="B61" t="s">
        <v>370</v>
      </c>
      <c r="C61" s="1">
        <v>44725</v>
      </c>
      <c r="D61">
        <v>20220613</v>
      </c>
      <c r="E61" t="s">
        <v>371</v>
      </c>
      <c r="F61" t="s">
        <v>197</v>
      </c>
      <c r="G61" t="s">
        <v>372</v>
      </c>
      <c r="H61" t="s">
        <v>81</v>
      </c>
      <c r="I61" t="s">
        <v>199</v>
      </c>
      <c r="J61" t="s">
        <v>244</v>
      </c>
      <c r="K61">
        <v>1002</v>
      </c>
      <c r="L61" t="s">
        <v>84</v>
      </c>
      <c r="M61" t="s">
        <v>29</v>
      </c>
      <c r="N61" t="s">
        <v>57</v>
      </c>
      <c r="O61" t="s">
        <v>373</v>
      </c>
      <c r="P61">
        <v>47.04</v>
      </c>
      <c r="Q61">
        <v>3</v>
      </c>
      <c r="R61">
        <v>0</v>
      </c>
      <c r="S61">
        <v>18.345600000000001</v>
      </c>
      <c r="T61" t="s">
        <v>43</v>
      </c>
      <c r="U61">
        <v>28.694399999999899</v>
      </c>
      <c r="V61" s="2">
        <f>Table1[[#This Row],[Expenses]]*0.3</f>
        <v>8.6083199999999689</v>
      </c>
      <c r="W61" t="str">
        <f>VLOOKUP(K61, Helper!A:C, 3, FALSE)</f>
        <v>2020-03</v>
      </c>
    </row>
    <row r="62" spans="1:23" x14ac:dyDescent="0.3">
      <c r="A62">
        <v>125</v>
      </c>
      <c r="B62" t="s">
        <v>374</v>
      </c>
      <c r="C62" s="1">
        <v>44191</v>
      </c>
      <c r="D62">
        <v>20201226</v>
      </c>
      <c r="E62" t="s">
        <v>375</v>
      </c>
      <c r="F62" t="s">
        <v>79</v>
      </c>
      <c r="G62" t="s">
        <v>147</v>
      </c>
      <c r="H62" t="s">
        <v>81</v>
      </c>
      <c r="I62" t="s">
        <v>82</v>
      </c>
      <c r="J62" t="s">
        <v>376</v>
      </c>
      <c r="K62">
        <v>1036</v>
      </c>
      <c r="L62" t="s">
        <v>259</v>
      </c>
      <c r="M62" t="s">
        <v>85</v>
      </c>
      <c r="N62" t="s">
        <v>41</v>
      </c>
      <c r="O62" t="s">
        <v>377</v>
      </c>
      <c r="P62">
        <v>600.55799999999999</v>
      </c>
      <c r="Q62">
        <v>3</v>
      </c>
      <c r="R62">
        <v>0.3</v>
      </c>
      <c r="S62">
        <v>-8.5793999999999997</v>
      </c>
      <c r="T62" t="s">
        <v>235</v>
      </c>
      <c r="U62">
        <v>609.13739999999996</v>
      </c>
      <c r="V62" s="2">
        <f>Table1[[#This Row],[Expenses]]*0.3</f>
        <v>182.74121999999997</v>
      </c>
      <c r="W62" t="str">
        <f>VLOOKUP(K62, Helper!A:C, 3, FALSE)</f>
        <v>2020-04</v>
      </c>
    </row>
    <row r="63" spans="1:23" x14ac:dyDescent="0.3">
      <c r="A63">
        <v>126</v>
      </c>
      <c r="B63" t="s">
        <v>378</v>
      </c>
      <c r="C63" s="1">
        <v>44094</v>
      </c>
      <c r="D63">
        <v>20200920</v>
      </c>
      <c r="E63" t="s">
        <v>379</v>
      </c>
      <c r="F63" t="s">
        <v>166</v>
      </c>
      <c r="G63" t="s">
        <v>380</v>
      </c>
      <c r="H63" t="s">
        <v>81</v>
      </c>
      <c r="I63" t="s">
        <v>168</v>
      </c>
      <c r="J63" t="s">
        <v>213</v>
      </c>
      <c r="K63">
        <v>1059</v>
      </c>
      <c r="L63" t="s">
        <v>105</v>
      </c>
      <c r="M63" t="s">
        <v>29</v>
      </c>
      <c r="N63" t="s">
        <v>50</v>
      </c>
      <c r="O63" t="s">
        <v>381</v>
      </c>
      <c r="P63">
        <v>617.70000000000005</v>
      </c>
      <c r="Q63">
        <v>6</v>
      </c>
      <c r="R63">
        <v>0.5</v>
      </c>
      <c r="S63">
        <v>-407.68200000000002</v>
      </c>
      <c r="T63" t="s">
        <v>382</v>
      </c>
      <c r="U63">
        <v>1025.3820000000001</v>
      </c>
      <c r="V63" s="2">
        <f>Table1[[#This Row],[Expenses]]*0.3</f>
        <v>307.6146</v>
      </c>
      <c r="W63" t="str">
        <f>VLOOKUP(K63, Helper!A:C, 3, FALSE)</f>
        <v>2020-08</v>
      </c>
    </row>
    <row r="64" spans="1:23" x14ac:dyDescent="0.3">
      <c r="A64">
        <v>127</v>
      </c>
      <c r="B64" t="s">
        <v>383</v>
      </c>
      <c r="C64" s="1">
        <v>45236</v>
      </c>
      <c r="D64">
        <v>20231106</v>
      </c>
      <c r="E64" t="s">
        <v>384</v>
      </c>
      <c r="F64" t="s">
        <v>232</v>
      </c>
      <c r="G64" t="s">
        <v>385</v>
      </c>
      <c r="H64" t="s">
        <v>37</v>
      </c>
      <c r="I64" t="s">
        <v>119</v>
      </c>
      <c r="J64" t="s">
        <v>386</v>
      </c>
      <c r="K64">
        <v>1045</v>
      </c>
      <c r="L64" t="s">
        <v>95</v>
      </c>
      <c r="M64" t="s">
        <v>29</v>
      </c>
      <c r="N64" t="s">
        <v>50</v>
      </c>
      <c r="O64" t="s">
        <v>387</v>
      </c>
      <c r="P64">
        <v>2.3879999999999999</v>
      </c>
      <c r="Q64">
        <v>2</v>
      </c>
      <c r="R64">
        <v>0.7</v>
      </c>
      <c r="S64">
        <v>-1.8308</v>
      </c>
      <c r="T64" t="s">
        <v>283</v>
      </c>
      <c r="U64">
        <v>4.2187999999999999</v>
      </c>
      <c r="V64" s="2">
        <f>Table1[[#This Row],[Expenses]]*0.3</f>
        <v>1.2656399999999999</v>
      </c>
      <c r="W64" t="str">
        <f>VLOOKUP(K64, Helper!A:C, 3, FALSE)</f>
        <v>2020-01</v>
      </c>
    </row>
    <row r="65" spans="1:23" x14ac:dyDescent="0.3">
      <c r="A65">
        <v>129</v>
      </c>
      <c r="B65" t="s">
        <v>388</v>
      </c>
      <c r="C65" s="1">
        <v>44872</v>
      </c>
      <c r="D65">
        <v>20221107</v>
      </c>
      <c r="E65" t="s">
        <v>389</v>
      </c>
      <c r="F65" t="s">
        <v>35</v>
      </c>
      <c r="G65" t="s">
        <v>36</v>
      </c>
      <c r="H65" t="s">
        <v>37</v>
      </c>
      <c r="I65" t="s">
        <v>38</v>
      </c>
      <c r="J65" t="s">
        <v>349</v>
      </c>
      <c r="K65">
        <v>1078</v>
      </c>
      <c r="L65" t="s">
        <v>56</v>
      </c>
      <c r="M65" t="s">
        <v>85</v>
      </c>
      <c r="N65" t="s">
        <v>41</v>
      </c>
      <c r="O65" t="s">
        <v>390</v>
      </c>
      <c r="P65">
        <v>81.424000000000007</v>
      </c>
      <c r="Q65">
        <v>2</v>
      </c>
      <c r="R65">
        <v>0.2</v>
      </c>
      <c r="S65">
        <v>-9.1601999999999997</v>
      </c>
      <c r="T65" t="s">
        <v>32</v>
      </c>
      <c r="U65">
        <v>90.584199999999996</v>
      </c>
      <c r="V65" s="2">
        <f>Table1[[#This Row],[Expenses]]*0.3</f>
        <v>27.175259999999998</v>
      </c>
      <c r="W65" t="str">
        <f>VLOOKUP(K65, Helper!A:C, 3, FALSE)</f>
        <v>2020-01</v>
      </c>
    </row>
    <row r="66" spans="1:23" x14ac:dyDescent="0.3">
      <c r="A66">
        <v>131</v>
      </c>
      <c r="B66" t="s">
        <v>391</v>
      </c>
      <c r="C66" s="1">
        <v>44960</v>
      </c>
      <c r="D66">
        <v>20230203</v>
      </c>
      <c r="E66" t="s">
        <v>392</v>
      </c>
      <c r="F66" t="s">
        <v>358</v>
      </c>
      <c r="G66" t="s">
        <v>359</v>
      </c>
      <c r="H66" t="s">
        <v>37</v>
      </c>
      <c r="I66" t="s">
        <v>119</v>
      </c>
      <c r="J66" t="s">
        <v>160</v>
      </c>
      <c r="K66">
        <v>1101</v>
      </c>
      <c r="L66" t="s">
        <v>56</v>
      </c>
      <c r="M66" t="s">
        <v>40</v>
      </c>
      <c r="N66" t="s">
        <v>156</v>
      </c>
      <c r="O66" t="s">
        <v>393</v>
      </c>
      <c r="P66">
        <v>59.97</v>
      </c>
      <c r="Q66">
        <v>5</v>
      </c>
      <c r="R66">
        <v>0.4</v>
      </c>
      <c r="S66">
        <v>-11.994</v>
      </c>
      <c r="T66" t="s">
        <v>394</v>
      </c>
      <c r="U66">
        <v>71.963999999999999</v>
      </c>
      <c r="V66" s="2">
        <f>Table1[[#This Row],[Expenses]]*0.3</f>
        <v>21.589199999999998</v>
      </c>
      <c r="W66" t="str">
        <f>VLOOKUP(K66, Helper!A:C, 3, FALSE)</f>
        <v>2020-03</v>
      </c>
    </row>
    <row r="67" spans="1:23" x14ac:dyDescent="0.3">
      <c r="A67">
        <v>134</v>
      </c>
      <c r="B67" t="s">
        <v>395</v>
      </c>
      <c r="C67" s="1">
        <v>44848</v>
      </c>
      <c r="D67">
        <v>20221014</v>
      </c>
      <c r="E67" t="s">
        <v>396</v>
      </c>
      <c r="F67" t="s">
        <v>35</v>
      </c>
      <c r="G67" t="s">
        <v>397</v>
      </c>
      <c r="H67" t="s">
        <v>37</v>
      </c>
      <c r="I67" t="s">
        <v>38</v>
      </c>
      <c r="J67" t="s">
        <v>398</v>
      </c>
      <c r="K67">
        <v>1026</v>
      </c>
      <c r="L67" t="s">
        <v>105</v>
      </c>
      <c r="M67" t="s">
        <v>29</v>
      </c>
      <c r="N67" t="s">
        <v>66</v>
      </c>
      <c r="O67" t="s">
        <v>399</v>
      </c>
      <c r="P67">
        <v>20.04</v>
      </c>
      <c r="Q67">
        <v>3</v>
      </c>
      <c r="R67">
        <v>0</v>
      </c>
      <c r="S67">
        <v>9.6191999999999993</v>
      </c>
      <c r="T67" t="s">
        <v>400</v>
      </c>
      <c r="U67">
        <v>10.4208</v>
      </c>
      <c r="V67" s="2">
        <f>Table1[[#This Row],[Expenses]]*0.3</f>
        <v>3.1262399999999997</v>
      </c>
      <c r="W67" t="str">
        <f>VLOOKUP(K67, Helper!A:C, 3, FALSE)</f>
        <v>2020-01</v>
      </c>
    </row>
    <row r="68" spans="1:23" x14ac:dyDescent="0.3">
      <c r="A68">
        <v>141</v>
      </c>
      <c r="B68" t="s">
        <v>401</v>
      </c>
      <c r="C68" s="1">
        <v>44810</v>
      </c>
      <c r="D68">
        <v>20220906</v>
      </c>
      <c r="E68" t="s">
        <v>402</v>
      </c>
      <c r="F68" t="s">
        <v>124</v>
      </c>
      <c r="G68" t="s">
        <v>125</v>
      </c>
      <c r="H68" t="s">
        <v>25</v>
      </c>
      <c r="I68" t="s">
        <v>48</v>
      </c>
      <c r="J68" t="s">
        <v>403</v>
      </c>
      <c r="K68">
        <v>1041</v>
      </c>
      <c r="L68" t="s">
        <v>95</v>
      </c>
      <c r="M68" t="s">
        <v>40</v>
      </c>
      <c r="N68" t="s">
        <v>57</v>
      </c>
      <c r="O68" t="s">
        <v>404</v>
      </c>
      <c r="P68">
        <v>82.8</v>
      </c>
      <c r="Q68">
        <v>2</v>
      </c>
      <c r="R68">
        <v>0.2</v>
      </c>
      <c r="S68">
        <v>10.35</v>
      </c>
      <c r="T68" t="s">
        <v>246</v>
      </c>
      <c r="U68">
        <v>72.45</v>
      </c>
      <c r="V68" s="2">
        <f>Table1[[#This Row],[Expenses]]*0.3</f>
        <v>21.734999999999999</v>
      </c>
      <c r="W68" t="str">
        <f>VLOOKUP(K68, Helper!A:C, 3, FALSE)</f>
        <v>2020-03</v>
      </c>
    </row>
    <row r="69" spans="1:23" x14ac:dyDescent="0.3">
      <c r="A69">
        <v>142</v>
      </c>
      <c r="B69" t="s">
        <v>405</v>
      </c>
      <c r="C69" s="1">
        <v>45188</v>
      </c>
      <c r="D69">
        <v>20230919</v>
      </c>
      <c r="E69" t="s">
        <v>406</v>
      </c>
      <c r="F69" t="s">
        <v>35</v>
      </c>
      <c r="G69" t="s">
        <v>110</v>
      </c>
      <c r="H69" t="s">
        <v>37</v>
      </c>
      <c r="I69" t="s">
        <v>38</v>
      </c>
      <c r="J69" t="s">
        <v>407</v>
      </c>
      <c r="K69">
        <v>1082</v>
      </c>
      <c r="L69" t="s">
        <v>56</v>
      </c>
      <c r="M69" t="s">
        <v>40</v>
      </c>
      <c r="N69" t="s">
        <v>112</v>
      </c>
      <c r="O69" t="s">
        <v>408</v>
      </c>
      <c r="P69">
        <v>8.82</v>
      </c>
      <c r="Q69">
        <v>3</v>
      </c>
      <c r="R69">
        <v>0</v>
      </c>
      <c r="S69">
        <v>2.3814000000000002</v>
      </c>
      <c r="T69" t="s">
        <v>171</v>
      </c>
      <c r="U69">
        <v>6.4386000000000001</v>
      </c>
      <c r="V69" s="2">
        <f>Table1[[#This Row],[Expenses]]*0.3</f>
        <v>1.9315799999999999</v>
      </c>
      <c r="W69" t="str">
        <f>VLOOKUP(K69, Helper!A:C, 3, FALSE)</f>
        <v>2020-07</v>
      </c>
    </row>
    <row r="70" spans="1:23" x14ac:dyDescent="0.3">
      <c r="A70">
        <v>145</v>
      </c>
      <c r="B70" t="s">
        <v>409</v>
      </c>
      <c r="C70" s="1">
        <v>45283</v>
      </c>
      <c r="D70">
        <v>20231223</v>
      </c>
      <c r="E70" t="s">
        <v>410</v>
      </c>
      <c r="F70" t="s">
        <v>411</v>
      </c>
      <c r="G70" t="s">
        <v>412</v>
      </c>
      <c r="H70" t="s">
        <v>25</v>
      </c>
      <c r="I70" t="s">
        <v>48</v>
      </c>
      <c r="J70" t="s">
        <v>413</v>
      </c>
      <c r="K70">
        <v>1022</v>
      </c>
      <c r="L70" t="s">
        <v>273</v>
      </c>
      <c r="M70" t="s">
        <v>29</v>
      </c>
      <c r="N70" t="s">
        <v>86</v>
      </c>
      <c r="O70" t="s">
        <v>414</v>
      </c>
      <c r="P70">
        <v>839.43</v>
      </c>
      <c r="Q70">
        <v>3</v>
      </c>
      <c r="R70">
        <v>0</v>
      </c>
      <c r="S70">
        <v>218.2518</v>
      </c>
      <c r="T70" t="s">
        <v>261</v>
      </c>
      <c r="U70">
        <v>621.17819999999995</v>
      </c>
      <c r="V70" s="2">
        <f>Table1[[#This Row],[Expenses]]*0.3</f>
        <v>186.35345999999998</v>
      </c>
      <c r="W70" t="str">
        <f>VLOOKUP(K70, Helper!A:C, 3, FALSE)</f>
        <v>2020-03</v>
      </c>
    </row>
    <row r="71" spans="1:23" x14ac:dyDescent="0.3">
      <c r="A71">
        <v>146</v>
      </c>
      <c r="B71" t="s">
        <v>415</v>
      </c>
      <c r="C71" s="1">
        <v>44446</v>
      </c>
      <c r="D71">
        <v>20210907</v>
      </c>
      <c r="E71" t="s">
        <v>416</v>
      </c>
      <c r="F71" t="s">
        <v>35</v>
      </c>
      <c r="G71" t="s">
        <v>417</v>
      </c>
      <c r="H71" t="s">
        <v>37</v>
      </c>
      <c r="I71" t="s">
        <v>38</v>
      </c>
      <c r="J71" t="s">
        <v>418</v>
      </c>
      <c r="K71">
        <v>1007</v>
      </c>
      <c r="L71" t="s">
        <v>84</v>
      </c>
      <c r="M71" t="s">
        <v>29</v>
      </c>
      <c r="N71" t="s">
        <v>96</v>
      </c>
      <c r="O71" t="s">
        <v>419</v>
      </c>
      <c r="P71">
        <v>671.93</v>
      </c>
      <c r="Q71">
        <v>7</v>
      </c>
      <c r="R71">
        <v>0</v>
      </c>
      <c r="S71">
        <v>20.157900000000001</v>
      </c>
      <c r="T71" t="s">
        <v>135</v>
      </c>
      <c r="U71">
        <v>651.772099999999</v>
      </c>
      <c r="V71" s="2">
        <f>Table1[[#This Row],[Expenses]]*0.3</f>
        <v>195.53162999999969</v>
      </c>
      <c r="W71" t="str">
        <f>VLOOKUP(K71, Helper!A:C, 3, FALSE)</f>
        <v>2020-02</v>
      </c>
    </row>
    <row r="72" spans="1:23" x14ac:dyDescent="0.3">
      <c r="A72">
        <v>147</v>
      </c>
      <c r="B72" t="s">
        <v>420</v>
      </c>
      <c r="C72" s="1">
        <v>44126</v>
      </c>
      <c r="D72">
        <v>20201022</v>
      </c>
      <c r="E72" t="s">
        <v>421</v>
      </c>
      <c r="F72" t="s">
        <v>358</v>
      </c>
      <c r="G72" t="s">
        <v>422</v>
      </c>
      <c r="H72" t="s">
        <v>37</v>
      </c>
      <c r="I72" t="s">
        <v>119</v>
      </c>
      <c r="J72" t="s">
        <v>94</v>
      </c>
      <c r="K72">
        <v>1087</v>
      </c>
      <c r="L72" t="s">
        <v>95</v>
      </c>
      <c r="M72" t="s">
        <v>85</v>
      </c>
      <c r="N72" t="s">
        <v>57</v>
      </c>
      <c r="O72" t="s">
        <v>423</v>
      </c>
      <c r="P72">
        <v>93.888000000000005</v>
      </c>
      <c r="Q72">
        <v>4</v>
      </c>
      <c r="R72">
        <v>0.2</v>
      </c>
      <c r="S72">
        <v>12.909599999999999</v>
      </c>
      <c r="T72" t="s">
        <v>194</v>
      </c>
      <c r="U72">
        <v>80.978399999999993</v>
      </c>
      <c r="V72" s="2">
        <f>Table1[[#This Row],[Expenses]]*0.3</f>
        <v>24.293519999999997</v>
      </c>
      <c r="W72" t="str">
        <f>VLOOKUP(K72, Helper!A:C, 3, FALSE)</f>
        <v>2020-06</v>
      </c>
    </row>
    <row r="73" spans="1:23" x14ac:dyDescent="0.3">
      <c r="A73">
        <v>148</v>
      </c>
      <c r="B73" t="s">
        <v>424</v>
      </c>
      <c r="C73" s="1">
        <v>44901</v>
      </c>
      <c r="D73">
        <v>20221206</v>
      </c>
      <c r="E73" t="s">
        <v>425</v>
      </c>
      <c r="F73" t="s">
        <v>91</v>
      </c>
      <c r="G73" t="s">
        <v>426</v>
      </c>
      <c r="H73" t="s">
        <v>25</v>
      </c>
      <c r="I73" t="s">
        <v>93</v>
      </c>
      <c r="J73" t="s">
        <v>337</v>
      </c>
      <c r="K73">
        <v>1096</v>
      </c>
      <c r="L73" t="s">
        <v>105</v>
      </c>
      <c r="M73" t="s">
        <v>40</v>
      </c>
      <c r="N73" t="s">
        <v>156</v>
      </c>
      <c r="O73" t="s">
        <v>427</v>
      </c>
      <c r="P73">
        <v>384.45</v>
      </c>
      <c r="Q73">
        <v>11</v>
      </c>
      <c r="R73">
        <v>0</v>
      </c>
      <c r="S73">
        <v>103.8015</v>
      </c>
      <c r="T73" t="s">
        <v>76</v>
      </c>
      <c r="U73">
        <v>280.64850000000001</v>
      </c>
      <c r="V73" s="2">
        <f>Table1[[#This Row],[Expenses]]*0.3</f>
        <v>84.194550000000007</v>
      </c>
      <c r="W73" t="str">
        <f>VLOOKUP(K73, Helper!A:C, 3, FALSE)</f>
        <v>2020-03</v>
      </c>
    </row>
    <row r="74" spans="1:23" x14ac:dyDescent="0.3">
      <c r="A74">
        <v>152</v>
      </c>
      <c r="B74" t="s">
        <v>428</v>
      </c>
      <c r="C74" s="1">
        <v>44634</v>
      </c>
      <c r="D74">
        <v>20220314</v>
      </c>
      <c r="E74" t="s">
        <v>429</v>
      </c>
      <c r="F74" t="s">
        <v>232</v>
      </c>
      <c r="G74" t="s">
        <v>233</v>
      </c>
      <c r="H74" t="s">
        <v>37</v>
      </c>
      <c r="I74" t="s">
        <v>119</v>
      </c>
      <c r="J74" t="s">
        <v>430</v>
      </c>
      <c r="K74">
        <v>1055</v>
      </c>
      <c r="L74" t="s">
        <v>84</v>
      </c>
      <c r="M74" t="s">
        <v>85</v>
      </c>
      <c r="N74" t="s">
        <v>86</v>
      </c>
      <c r="O74" t="s">
        <v>431</v>
      </c>
      <c r="P74">
        <v>157.91999999999999</v>
      </c>
      <c r="Q74">
        <v>5</v>
      </c>
      <c r="R74">
        <v>0.2</v>
      </c>
      <c r="S74">
        <v>17.765999999999998</v>
      </c>
      <c r="T74" t="s">
        <v>187</v>
      </c>
      <c r="U74">
        <v>140.154</v>
      </c>
      <c r="V74" s="2">
        <f>Table1[[#This Row],[Expenses]]*0.3</f>
        <v>42.046199999999999</v>
      </c>
      <c r="W74" t="str">
        <f>VLOOKUP(K74, Helper!A:C, 3, FALSE)</f>
        <v>2020-01</v>
      </c>
    </row>
    <row r="75" spans="1:23" x14ac:dyDescent="0.3">
      <c r="A75">
        <v>154</v>
      </c>
      <c r="B75" t="s">
        <v>432</v>
      </c>
      <c r="C75" s="1">
        <v>44347</v>
      </c>
      <c r="D75">
        <v>20210531</v>
      </c>
      <c r="E75" t="s">
        <v>433</v>
      </c>
      <c r="F75" t="s">
        <v>35</v>
      </c>
      <c r="G75" t="s">
        <v>434</v>
      </c>
      <c r="H75" t="s">
        <v>37</v>
      </c>
      <c r="I75" t="s">
        <v>38</v>
      </c>
      <c r="J75" t="s">
        <v>65</v>
      </c>
      <c r="K75">
        <v>1062</v>
      </c>
      <c r="L75" t="s">
        <v>28</v>
      </c>
      <c r="M75" t="s">
        <v>40</v>
      </c>
      <c r="N75" t="s">
        <v>66</v>
      </c>
      <c r="O75" t="s">
        <v>435</v>
      </c>
      <c r="P75">
        <v>58.38</v>
      </c>
      <c r="Q75">
        <v>7</v>
      </c>
      <c r="R75">
        <v>0</v>
      </c>
      <c r="S75">
        <v>26.271000000000001</v>
      </c>
      <c r="T75" t="s">
        <v>436</v>
      </c>
      <c r="U75">
        <v>32.109000000000002</v>
      </c>
      <c r="V75" s="2">
        <f>Table1[[#This Row],[Expenses]]*0.3</f>
        <v>9.6326999999999998</v>
      </c>
      <c r="W75" t="str">
        <f>VLOOKUP(K75, Helper!A:C, 3, FALSE)</f>
        <v>2020-01</v>
      </c>
    </row>
    <row r="76" spans="1:23" x14ac:dyDescent="0.3">
      <c r="A76">
        <v>157</v>
      </c>
      <c r="B76" t="s">
        <v>437</v>
      </c>
      <c r="C76" s="1">
        <v>44344</v>
      </c>
      <c r="D76">
        <v>20210528</v>
      </c>
      <c r="E76" t="s">
        <v>438</v>
      </c>
      <c r="F76" t="s">
        <v>71</v>
      </c>
      <c r="G76" t="s">
        <v>72</v>
      </c>
      <c r="H76" t="s">
        <v>37</v>
      </c>
      <c r="I76" t="s">
        <v>38</v>
      </c>
      <c r="J76" t="s">
        <v>439</v>
      </c>
      <c r="K76">
        <v>1033</v>
      </c>
      <c r="L76" t="s">
        <v>74</v>
      </c>
      <c r="M76" t="s">
        <v>85</v>
      </c>
      <c r="N76" t="s">
        <v>112</v>
      </c>
      <c r="O76" t="s">
        <v>440</v>
      </c>
      <c r="P76">
        <v>6.63</v>
      </c>
      <c r="Q76">
        <v>3</v>
      </c>
      <c r="R76">
        <v>0</v>
      </c>
      <c r="S76">
        <v>1.7901</v>
      </c>
      <c r="T76" t="s">
        <v>436</v>
      </c>
      <c r="U76">
        <v>4.8399000000000001</v>
      </c>
      <c r="V76" s="2">
        <f>Table1[[#This Row],[Expenses]]*0.3</f>
        <v>1.45197</v>
      </c>
      <c r="W76" t="str">
        <f>VLOOKUP(K76, Helper!A:C, 3, FALSE)</f>
        <v>2020-03</v>
      </c>
    </row>
    <row r="77" spans="1:23" x14ac:dyDescent="0.3">
      <c r="A77">
        <v>158</v>
      </c>
      <c r="B77" t="s">
        <v>441</v>
      </c>
      <c r="C77" s="1">
        <v>43891</v>
      </c>
      <c r="D77">
        <v>20200301</v>
      </c>
      <c r="E77" t="s">
        <v>442</v>
      </c>
      <c r="F77" t="s">
        <v>71</v>
      </c>
      <c r="G77" t="s">
        <v>72</v>
      </c>
      <c r="H77" t="s">
        <v>37</v>
      </c>
      <c r="I77" t="s">
        <v>38</v>
      </c>
      <c r="J77" t="s">
        <v>443</v>
      </c>
      <c r="K77">
        <v>1005</v>
      </c>
      <c r="L77" t="s">
        <v>56</v>
      </c>
      <c r="M77" t="s">
        <v>29</v>
      </c>
      <c r="N77" t="s">
        <v>41</v>
      </c>
      <c r="O77" t="s">
        <v>444</v>
      </c>
      <c r="P77">
        <v>457.56799999999998</v>
      </c>
      <c r="Q77">
        <v>2</v>
      </c>
      <c r="R77">
        <v>0.2</v>
      </c>
      <c r="S77">
        <v>51.476399999999998</v>
      </c>
      <c r="T77" t="s">
        <v>445</v>
      </c>
      <c r="U77">
        <v>406.091599999999</v>
      </c>
      <c r="V77" s="2">
        <f>Table1[[#This Row],[Expenses]]*0.3</f>
        <v>121.8274799999997</v>
      </c>
      <c r="W77" t="str">
        <f>VLOOKUP(K77, Helper!A:C, 3, FALSE)</f>
        <v>2020-03</v>
      </c>
    </row>
    <row r="78" spans="1:23" x14ac:dyDescent="0.3">
      <c r="A78">
        <v>159</v>
      </c>
      <c r="B78" t="s">
        <v>446</v>
      </c>
      <c r="C78" s="1">
        <v>44886</v>
      </c>
      <c r="D78">
        <v>20221121</v>
      </c>
      <c r="E78" t="s">
        <v>447</v>
      </c>
      <c r="F78" t="s">
        <v>448</v>
      </c>
      <c r="G78" t="s">
        <v>448</v>
      </c>
      <c r="H78" t="s">
        <v>81</v>
      </c>
      <c r="I78" t="s">
        <v>199</v>
      </c>
      <c r="J78" t="s">
        <v>291</v>
      </c>
      <c r="K78">
        <v>1052</v>
      </c>
      <c r="L78" t="s">
        <v>259</v>
      </c>
      <c r="M78" t="s">
        <v>29</v>
      </c>
      <c r="N78" t="s">
        <v>41</v>
      </c>
      <c r="O78" t="s">
        <v>449</v>
      </c>
      <c r="P78">
        <v>14.62</v>
      </c>
      <c r="Q78">
        <v>2</v>
      </c>
      <c r="R78">
        <v>0</v>
      </c>
      <c r="S78">
        <v>6.8714000000000004</v>
      </c>
      <c r="T78" t="s">
        <v>32</v>
      </c>
      <c r="U78">
        <v>7.7485999999999899</v>
      </c>
      <c r="V78" s="2">
        <f>Table1[[#This Row],[Expenses]]*0.3</f>
        <v>2.324579999999997</v>
      </c>
      <c r="W78" t="str">
        <f>VLOOKUP(K78, Helper!A:C, 3, FALSE)</f>
        <v>2020-04</v>
      </c>
    </row>
    <row r="79" spans="1:23" x14ac:dyDescent="0.3">
      <c r="A79">
        <v>161</v>
      </c>
      <c r="B79" t="s">
        <v>450</v>
      </c>
      <c r="C79" s="1">
        <v>44693</v>
      </c>
      <c r="D79">
        <v>20220512</v>
      </c>
      <c r="E79" t="s">
        <v>451</v>
      </c>
      <c r="F79" t="s">
        <v>35</v>
      </c>
      <c r="G79" t="s">
        <v>36</v>
      </c>
      <c r="H79" t="s">
        <v>37</v>
      </c>
      <c r="I79" t="s">
        <v>38</v>
      </c>
      <c r="J79" t="s">
        <v>452</v>
      </c>
      <c r="K79">
        <v>1054</v>
      </c>
      <c r="L79" t="s">
        <v>56</v>
      </c>
      <c r="M79" t="s">
        <v>29</v>
      </c>
      <c r="N79" t="s">
        <v>66</v>
      </c>
      <c r="O79" t="s">
        <v>453</v>
      </c>
      <c r="P79">
        <v>5.98</v>
      </c>
      <c r="Q79">
        <v>1</v>
      </c>
      <c r="R79">
        <v>0</v>
      </c>
      <c r="S79">
        <v>2.6909999999999998</v>
      </c>
      <c r="T79" t="s">
        <v>454</v>
      </c>
      <c r="U79">
        <v>3.2890000000000001</v>
      </c>
      <c r="V79" s="2">
        <f>Table1[[#This Row],[Expenses]]*0.3</f>
        <v>0.98670000000000002</v>
      </c>
      <c r="W79" t="str">
        <f>VLOOKUP(K79, Helper!A:C, 3, FALSE)</f>
        <v>2020-05</v>
      </c>
    </row>
    <row r="80" spans="1:23" x14ac:dyDescent="0.3">
      <c r="A80">
        <v>162</v>
      </c>
      <c r="B80" t="s">
        <v>455</v>
      </c>
      <c r="C80" s="1">
        <v>44558</v>
      </c>
      <c r="D80">
        <v>20211228</v>
      </c>
      <c r="E80" t="s">
        <v>456</v>
      </c>
      <c r="F80" t="s">
        <v>124</v>
      </c>
      <c r="G80" t="s">
        <v>125</v>
      </c>
      <c r="H80" t="s">
        <v>25</v>
      </c>
      <c r="I80" t="s">
        <v>48</v>
      </c>
      <c r="J80" t="s">
        <v>457</v>
      </c>
      <c r="K80">
        <v>1057</v>
      </c>
      <c r="L80" t="s">
        <v>105</v>
      </c>
      <c r="M80" t="s">
        <v>29</v>
      </c>
      <c r="N80" t="s">
        <v>185</v>
      </c>
      <c r="O80" t="s">
        <v>458</v>
      </c>
      <c r="P80">
        <v>54.384</v>
      </c>
      <c r="Q80">
        <v>2</v>
      </c>
      <c r="R80">
        <v>0.2</v>
      </c>
      <c r="S80">
        <v>1.3595999999999999</v>
      </c>
      <c r="T80" t="s">
        <v>163</v>
      </c>
      <c r="U80">
        <v>53.0244</v>
      </c>
      <c r="V80" s="2">
        <f>Table1[[#This Row],[Expenses]]*0.3</f>
        <v>15.907319999999999</v>
      </c>
      <c r="W80" t="str">
        <f>VLOOKUP(K80, Helper!A:C, 3, FALSE)</f>
        <v>2020-01</v>
      </c>
    </row>
    <row r="81" spans="1:23" x14ac:dyDescent="0.3">
      <c r="A81">
        <v>163</v>
      </c>
      <c r="B81" t="s">
        <v>459</v>
      </c>
      <c r="C81" s="1">
        <v>44882</v>
      </c>
      <c r="D81">
        <v>20221117</v>
      </c>
      <c r="E81" t="s">
        <v>460</v>
      </c>
      <c r="F81" t="s">
        <v>461</v>
      </c>
      <c r="G81" t="s">
        <v>462</v>
      </c>
      <c r="H81" t="s">
        <v>81</v>
      </c>
      <c r="I81" t="s">
        <v>168</v>
      </c>
      <c r="J81" t="s">
        <v>223</v>
      </c>
      <c r="K81">
        <v>1067</v>
      </c>
      <c r="L81" t="s">
        <v>133</v>
      </c>
      <c r="M81" t="s">
        <v>29</v>
      </c>
      <c r="N81" t="s">
        <v>161</v>
      </c>
      <c r="O81" t="s">
        <v>463</v>
      </c>
      <c r="P81">
        <v>28.4</v>
      </c>
      <c r="Q81">
        <v>5</v>
      </c>
      <c r="R81">
        <v>0</v>
      </c>
      <c r="S81">
        <v>13.348000000000001</v>
      </c>
      <c r="T81" t="s">
        <v>32</v>
      </c>
      <c r="U81">
        <v>15.0519999999999</v>
      </c>
      <c r="V81" s="2">
        <f>Table1[[#This Row],[Expenses]]*0.3</f>
        <v>4.5155999999999699</v>
      </c>
      <c r="W81" t="str">
        <f>VLOOKUP(K81, Helper!A:C, 3, FALSE)</f>
        <v>2020-02</v>
      </c>
    </row>
    <row r="82" spans="1:23" x14ac:dyDescent="0.3">
      <c r="A82">
        <v>164</v>
      </c>
      <c r="B82" t="s">
        <v>464</v>
      </c>
      <c r="C82" s="1">
        <v>44873</v>
      </c>
      <c r="D82">
        <v>20221108</v>
      </c>
      <c r="E82" t="s">
        <v>465</v>
      </c>
      <c r="F82" t="s">
        <v>71</v>
      </c>
      <c r="G82" t="s">
        <v>72</v>
      </c>
      <c r="H82" t="s">
        <v>37</v>
      </c>
      <c r="I82" t="s">
        <v>38</v>
      </c>
      <c r="J82" t="s">
        <v>466</v>
      </c>
      <c r="K82">
        <v>1046</v>
      </c>
      <c r="L82" t="s">
        <v>95</v>
      </c>
      <c r="M82" t="s">
        <v>29</v>
      </c>
      <c r="N82" t="s">
        <v>50</v>
      </c>
      <c r="O82" t="s">
        <v>467</v>
      </c>
      <c r="P82">
        <v>27.68</v>
      </c>
      <c r="Q82">
        <v>2</v>
      </c>
      <c r="R82">
        <v>0.2</v>
      </c>
      <c r="S82">
        <v>9.6880000000000006</v>
      </c>
      <c r="T82" t="s">
        <v>32</v>
      </c>
      <c r="U82">
        <v>17.991999999999901</v>
      </c>
      <c r="V82" s="2">
        <f>Table1[[#This Row],[Expenses]]*0.3</f>
        <v>5.3975999999999704</v>
      </c>
      <c r="W82" t="str">
        <f>VLOOKUP(K82, Helper!A:C, 3, FALSE)</f>
        <v>2020-02</v>
      </c>
    </row>
    <row r="83" spans="1:23" x14ac:dyDescent="0.3">
      <c r="A83">
        <v>165</v>
      </c>
      <c r="B83" t="s">
        <v>468</v>
      </c>
      <c r="C83" s="1">
        <v>44082</v>
      </c>
      <c r="D83">
        <v>20200908</v>
      </c>
      <c r="E83" t="s">
        <v>469</v>
      </c>
      <c r="F83" t="s">
        <v>79</v>
      </c>
      <c r="G83" t="s">
        <v>470</v>
      </c>
      <c r="H83" t="s">
        <v>81</v>
      </c>
      <c r="I83" t="s">
        <v>82</v>
      </c>
      <c r="J83" t="s">
        <v>258</v>
      </c>
      <c r="K83">
        <v>1098</v>
      </c>
      <c r="L83" t="s">
        <v>259</v>
      </c>
      <c r="M83" t="s">
        <v>29</v>
      </c>
      <c r="N83" t="s">
        <v>112</v>
      </c>
      <c r="O83" t="s">
        <v>471</v>
      </c>
      <c r="P83">
        <v>9.9359999999999999</v>
      </c>
      <c r="Q83">
        <v>3</v>
      </c>
      <c r="R83">
        <v>0.2</v>
      </c>
      <c r="S83">
        <v>2.7324000000000002</v>
      </c>
      <c r="T83" t="s">
        <v>382</v>
      </c>
      <c r="U83">
        <v>7.2035999999999998</v>
      </c>
      <c r="V83" s="2">
        <f>Table1[[#This Row],[Expenses]]*0.3</f>
        <v>2.1610799999999997</v>
      </c>
      <c r="W83" t="str">
        <f>VLOOKUP(K83, Helper!A:C, 3, FALSE)</f>
        <v>2020-01</v>
      </c>
    </row>
    <row r="84" spans="1:23" x14ac:dyDescent="0.3">
      <c r="A84">
        <v>172</v>
      </c>
      <c r="B84" t="s">
        <v>472</v>
      </c>
      <c r="C84" s="1">
        <v>44048</v>
      </c>
      <c r="D84">
        <v>20200805</v>
      </c>
      <c r="E84" t="s">
        <v>473</v>
      </c>
      <c r="F84" t="s">
        <v>35</v>
      </c>
      <c r="G84" t="s">
        <v>36</v>
      </c>
      <c r="H84" t="s">
        <v>37</v>
      </c>
      <c r="I84" t="s">
        <v>38</v>
      </c>
      <c r="J84" t="s">
        <v>27</v>
      </c>
      <c r="K84">
        <v>1017</v>
      </c>
      <c r="L84" t="s">
        <v>28</v>
      </c>
      <c r="M84" t="s">
        <v>29</v>
      </c>
      <c r="N84" t="s">
        <v>66</v>
      </c>
      <c r="O84" t="s">
        <v>474</v>
      </c>
      <c r="P84">
        <v>20.94</v>
      </c>
      <c r="Q84">
        <v>3</v>
      </c>
      <c r="R84">
        <v>0</v>
      </c>
      <c r="S84">
        <v>9.8417999999999992</v>
      </c>
      <c r="T84" t="s">
        <v>114</v>
      </c>
      <c r="U84">
        <v>11.0982</v>
      </c>
      <c r="V84" s="2">
        <f>Table1[[#This Row],[Expenses]]*0.3</f>
        <v>3.3294600000000001</v>
      </c>
      <c r="W84" t="str">
        <f>VLOOKUP(K84, Helper!A:C, 3, FALSE)</f>
        <v>2020-02</v>
      </c>
    </row>
    <row r="85" spans="1:23" x14ac:dyDescent="0.3">
      <c r="A85">
        <v>175</v>
      </c>
      <c r="B85" t="s">
        <v>475</v>
      </c>
      <c r="C85" s="1">
        <v>44088</v>
      </c>
      <c r="D85">
        <v>20200914</v>
      </c>
      <c r="E85" t="s">
        <v>476</v>
      </c>
      <c r="F85" t="s">
        <v>166</v>
      </c>
      <c r="G85" t="s">
        <v>227</v>
      </c>
      <c r="H85" t="s">
        <v>81</v>
      </c>
      <c r="I85" t="s">
        <v>168</v>
      </c>
      <c r="J85" t="s">
        <v>49</v>
      </c>
      <c r="K85">
        <v>1031</v>
      </c>
      <c r="L85" t="s">
        <v>28</v>
      </c>
      <c r="M85" t="s">
        <v>40</v>
      </c>
      <c r="N85" t="s">
        <v>86</v>
      </c>
      <c r="O85" t="s">
        <v>477</v>
      </c>
      <c r="P85">
        <v>52.448</v>
      </c>
      <c r="Q85">
        <v>2</v>
      </c>
      <c r="R85">
        <v>0.8</v>
      </c>
      <c r="S85">
        <v>-131.12</v>
      </c>
      <c r="T85" t="s">
        <v>382</v>
      </c>
      <c r="U85">
        <v>183.56800000000001</v>
      </c>
      <c r="V85" s="2">
        <f>Table1[[#This Row],[Expenses]]*0.3</f>
        <v>55.070399999999999</v>
      </c>
      <c r="W85" t="str">
        <f>VLOOKUP(K85, Helper!A:C, 3, FALSE)</f>
        <v>2020-01</v>
      </c>
    </row>
    <row r="86" spans="1:23" x14ac:dyDescent="0.3">
      <c r="A86">
        <v>177</v>
      </c>
      <c r="B86" t="s">
        <v>478</v>
      </c>
      <c r="C86" s="1">
        <v>45038</v>
      </c>
      <c r="D86">
        <v>20230422</v>
      </c>
      <c r="E86" t="s">
        <v>479</v>
      </c>
      <c r="F86" t="s">
        <v>79</v>
      </c>
      <c r="G86" t="s">
        <v>147</v>
      </c>
      <c r="H86" t="s">
        <v>81</v>
      </c>
      <c r="I86" t="s">
        <v>82</v>
      </c>
      <c r="J86" t="s">
        <v>111</v>
      </c>
      <c r="K86">
        <v>1099</v>
      </c>
      <c r="L86" t="s">
        <v>56</v>
      </c>
      <c r="M86" t="s">
        <v>29</v>
      </c>
      <c r="N86" t="s">
        <v>86</v>
      </c>
      <c r="O86" t="s">
        <v>480</v>
      </c>
      <c r="P86">
        <v>97.263999999999996</v>
      </c>
      <c r="Q86">
        <v>4</v>
      </c>
      <c r="R86">
        <v>0.8</v>
      </c>
      <c r="S86">
        <v>-243.16</v>
      </c>
      <c r="T86" t="s">
        <v>68</v>
      </c>
      <c r="U86">
        <v>340.42399999999998</v>
      </c>
      <c r="V86" s="2">
        <f>Table1[[#This Row],[Expenses]]*0.3</f>
        <v>102.12719999999999</v>
      </c>
      <c r="W86" t="str">
        <f>VLOOKUP(K86, Helper!A:C, 3, FALSE)</f>
        <v>2020-01</v>
      </c>
    </row>
    <row r="87" spans="1:23" x14ac:dyDescent="0.3">
      <c r="A87">
        <v>178</v>
      </c>
      <c r="B87" t="s">
        <v>481</v>
      </c>
      <c r="C87" s="1">
        <v>44521</v>
      </c>
      <c r="D87">
        <v>20211121</v>
      </c>
      <c r="E87" t="s">
        <v>251</v>
      </c>
      <c r="F87" t="s">
        <v>358</v>
      </c>
      <c r="G87" t="s">
        <v>422</v>
      </c>
      <c r="H87" t="s">
        <v>37</v>
      </c>
      <c r="I87" t="s">
        <v>119</v>
      </c>
      <c r="J87" t="s">
        <v>254</v>
      </c>
      <c r="K87">
        <v>1072</v>
      </c>
      <c r="L87" t="s">
        <v>74</v>
      </c>
      <c r="M87" t="s">
        <v>29</v>
      </c>
      <c r="N87" t="s">
        <v>41</v>
      </c>
      <c r="O87" t="s">
        <v>482</v>
      </c>
      <c r="P87">
        <v>396.80200000000002</v>
      </c>
      <c r="Q87">
        <v>7</v>
      </c>
      <c r="R87">
        <v>0.3</v>
      </c>
      <c r="S87">
        <v>-11.337199999999999</v>
      </c>
      <c r="T87" t="s">
        <v>88</v>
      </c>
      <c r="U87">
        <v>408.13920000000002</v>
      </c>
      <c r="V87" s="2">
        <f>Table1[[#This Row],[Expenses]]*0.3</f>
        <v>122.44176</v>
      </c>
      <c r="W87" t="str">
        <f>VLOOKUP(K87, Helper!A:C, 3, FALSE)</f>
        <v>2020-06</v>
      </c>
    </row>
    <row r="88" spans="1:23" x14ac:dyDescent="0.3">
      <c r="A88">
        <v>180</v>
      </c>
      <c r="B88" t="s">
        <v>483</v>
      </c>
      <c r="C88" s="1">
        <v>44545</v>
      </c>
      <c r="D88">
        <v>20211215</v>
      </c>
      <c r="E88" t="s">
        <v>484</v>
      </c>
      <c r="F88" t="s">
        <v>211</v>
      </c>
      <c r="G88" t="s">
        <v>212</v>
      </c>
      <c r="H88" t="s">
        <v>25</v>
      </c>
      <c r="I88" t="s">
        <v>26</v>
      </c>
      <c r="J88" t="s">
        <v>73</v>
      </c>
      <c r="K88">
        <v>1066</v>
      </c>
      <c r="L88" t="s">
        <v>74</v>
      </c>
      <c r="M88" t="s">
        <v>85</v>
      </c>
      <c r="N88" t="s">
        <v>112</v>
      </c>
      <c r="O88" t="s">
        <v>485</v>
      </c>
      <c r="P88">
        <v>3.28</v>
      </c>
      <c r="Q88">
        <v>1</v>
      </c>
      <c r="R88">
        <v>0</v>
      </c>
      <c r="S88">
        <v>1.4104000000000001</v>
      </c>
      <c r="T88" t="s">
        <v>163</v>
      </c>
      <c r="U88">
        <v>1.8695999999999899</v>
      </c>
      <c r="V88" s="2">
        <f>Table1[[#This Row],[Expenses]]*0.3</f>
        <v>0.56087999999999694</v>
      </c>
      <c r="W88" t="str">
        <f>VLOOKUP(K88, Helper!A:C, 3, FALSE)</f>
        <v>2020-09</v>
      </c>
    </row>
    <row r="89" spans="1:23" x14ac:dyDescent="0.3">
      <c r="A89">
        <v>181</v>
      </c>
      <c r="B89" t="s">
        <v>486</v>
      </c>
      <c r="C89" s="1">
        <v>44170</v>
      </c>
      <c r="D89">
        <v>20201205</v>
      </c>
      <c r="E89" t="s">
        <v>487</v>
      </c>
      <c r="F89" t="s">
        <v>166</v>
      </c>
      <c r="G89" t="s">
        <v>488</v>
      </c>
      <c r="H89" t="s">
        <v>81</v>
      </c>
      <c r="I89" t="s">
        <v>168</v>
      </c>
      <c r="J89" t="s">
        <v>489</v>
      </c>
      <c r="K89">
        <v>1064</v>
      </c>
      <c r="L89" t="s">
        <v>84</v>
      </c>
      <c r="M89" t="s">
        <v>40</v>
      </c>
      <c r="N89" t="s">
        <v>96</v>
      </c>
      <c r="O89" t="s">
        <v>490</v>
      </c>
      <c r="P89">
        <v>24.815999999999999</v>
      </c>
      <c r="Q89">
        <v>2</v>
      </c>
      <c r="R89">
        <v>0.2</v>
      </c>
      <c r="S89">
        <v>1.8612</v>
      </c>
      <c r="T89" t="s">
        <v>235</v>
      </c>
      <c r="U89">
        <v>22.954799999999999</v>
      </c>
      <c r="V89" s="2">
        <f>Table1[[#This Row],[Expenses]]*0.3</f>
        <v>6.8864399999999995</v>
      </c>
      <c r="W89" t="str">
        <f>VLOOKUP(K89, Helper!A:C, 3, FALSE)</f>
        <v>2020-06</v>
      </c>
    </row>
    <row r="90" spans="1:23" x14ac:dyDescent="0.3">
      <c r="A90">
        <v>183</v>
      </c>
      <c r="B90" t="s">
        <v>491</v>
      </c>
      <c r="C90" s="1">
        <v>44154</v>
      </c>
      <c r="D90">
        <v>20201119</v>
      </c>
      <c r="E90" t="s">
        <v>492</v>
      </c>
      <c r="F90" t="s">
        <v>493</v>
      </c>
      <c r="G90" t="s">
        <v>494</v>
      </c>
      <c r="H90" t="s">
        <v>25</v>
      </c>
      <c r="I90" t="s">
        <v>336</v>
      </c>
      <c r="J90" t="s">
        <v>489</v>
      </c>
      <c r="K90">
        <v>1064</v>
      </c>
      <c r="L90" t="s">
        <v>84</v>
      </c>
      <c r="M90" t="s">
        <v>85</v>
      </c>
      <c r="N90" t="s">
        <v>156</v>
      </c>
      <c r="O90" t="s">
        <v>495</v>
      </c>
      <c r="P90">
        <v>503.96</v>
      </c>
      <c r="Q90">
        <v>4</v>
      </c>
      <c r="R90">
        <v>0</v>
      </c>
      <c r="S90">
        <v>131.02959999999999</v>
      </c>
      <c r="T90" t="s">
        <v>98</v>
      </c>
      <c r="U90">
        <v>372.930399999999</v>
      </c>
      <c r="V90" s="2">
        <f>Table1[[#This Row],[Expenses]]*0.3</f>
        <v>111.8791199999997</v>
      </c>
      <c r="W90" t="str">
        <f>VLOOKUP(K90, Helper!A:C, 3, FALSE)</f>
        <v>2020-06</v>
      </c>
    </row>
    <row r="91" spans="1:23" x14ac:dyDescent="0.3">
      <c r="A91">
        <v>186</v>
      </c>
      <c r="B91" t="s">
        <v>496</v>
      </c>
      <c r="C91" s="1">
        <v>44894</v>
      </c>
      <c r="D91">
        <v>20221129</v>
      </c>
      <c r="E91" t="s">
        <v>497</v>
      </c>
      <c r="F91" t="s">
        <v>498</v>
      </c>
      <c r="G91" t="s">
        <v>499</v>
      </c>
      <c r="H91" t="s">
        <v>25</v>
      </c>
      <c r="I91" t="s">
        <v>103</v>
      </c>
      <c r="J91" t="s">
        <v>452</v>
      </c>
      <c r="K91">
        <v>1054</v>
      </c>
      <c r="L91" t="s">
        <v>56</v>
      </c>
      <c r="M91" t="s">
        <v>29</v>
      </c>
      <c r="N91" t="s">
        <v>50</v>
      </c>
      <c r="O91" t="s">
        <v>500</v>
      </c>
      <c r="P91">
        <v>7.16</v>
      </c>
      <c r="Q91">
        <v>2</v>
      </c>
      <c r="R91">
        <v>0</v>
      </c>
      <c r="S91">
        <v>3.4367999999999999</v>
      </c>
      <c r="T91" t="s">
        <v>32</v>
      </c>
      <c r="U91">
        <v>3.7231999999999998</v>
      </c>
      <c r="V91" s="2">
        <f>Table1[[#This Row],[Expenses]]*0.3</f>
        <v>1.11696</v>
      </c>
      <c r="W91" t="str">
        <f>VLOOKUP(K91, Helper!A:C, 3, FALSE)</f>
        <v>2020-05</v>
      </c>
    </row>
    <row r="92" spans="1:23" x14ac:dyDescent="0.3">
      <c r="A92">
        <v>187</v>
      </c>
      <c r="B92" t="s">
        <v>501</v>
      </c>
      <c r="C92" s="1">
        <v>44069</v>
      </c>
      <c r="D92">
        <v>20200826</v>
      </c>
      <c r="E92" t="s">
        <v>502</v>
      </c>
      <c r="F92" t="s">
        <v>35</v>
      </c>
      <c r="G92" t="s">
        <v>503</v>
      </c>
      <c r="H92" t="s">
        <v>37</v>
      </c>
      <c r="I92" t="s">
        <v>38</v>
      </c>
      <c r="J92" t="s">
        <v>504</v>
      </c>
      <c r="K92">
        <v>1010</v>
      </c>
      <c r="L92" t="s">
        <v>273</v>
      </c>
      <c r="M92" t="s">
        <v>85</v>
      </c>
      <c r="N92" t="s">
        <v>185</v>
      </c>
      <c r="O92" t="s">
        <v>505</v>
      </c>
      <c r="P92">
        <v>176.8</v>
      </c>
      <c r="Q92">
        <v>8</v>
      </c>
      <c r="R92">
        <v>0</v>
      </c>
      <c r="S92">
        <v>22.984000000000002</v>
      </c>
      <c r="T92" t="s">
        <v>114</v>
      </c>
      <c r="U92">
        <v>153.816</v>
      </c>
      <c r="V92" s="2">
        <f>Table1[[#This Row],[Expenses]]*0.3</f>
        <v>46.144799999999996</v>
      </c>
      <c r="W92" t="str">
        <f>VLOOKUP(K92, Helper!A:C, 3, FALSE)</f>
        <v>2020-03</v>
      </c>
    </row>
    <row r="93" spans="1:23" x14ac:dyDescent="0.3">
      <c r="A93">
        <v>188</v>
      </c>
      <c r="B93" t="s">
        <v>506</v>
      </c>
      <c r="C93" s="1">
        <v>44759</v>
      </c>
      <c r="D93">
        <v>20220717</v>
      </c>
      <c r="E93" t="s">
        <v>507</v>
      </c>
      <c r="F93" t="s">
        <v>79</v>
      </c>
      <c r="G93" t="s">
        <v>147</v>
      </c>
      <c r="H93" t="s">
        <v>81</v>
      </c>
      <c r="I93" t="s">
        <v>82</v>
      </c>
      <c r="J93" t="s">
        <v>120</v>
      </c>
      <c r="K93">
        <v>1048</v>
      </c>
      <c r="L93" t="s">
        <v>105</v>
      </c>
      <c r="M93" t="s">
        <v>40</v>
      </c>
      <c r="N93" t="s">
        <v>96</v>
      </c>
      <c r="O93" t="s">
        <v>508</v>
      </c>
      <c r="P93">
        <v>37.223999999999997</v>
      </c>
      <c r="Q93">
        <v>3</v>
      </c>
      <c r="R93">
        <v>0.2</v>
      </c>
      <c r="S93">
        <v>3.7223999999999999</v>
      </c>
      <c r="T93" t="s">
        <v>175</v>
      </c>
      <c r="U93">
        <v>33.501599999999897</v>
      </c>
      <c r="V93" s="2">
        <f>Table1[[#This Row],[Expenses]]*0.3</f>
        <v>10.050479999999968</v>
      </c>
      <c r="W93" t="str">
        <f>VLOOKUP(K93, Helper!A:C, 3, FALSE)</f>
        <v>2020-02</v>
      </c>
    </row>
    <row r="94" spans="1:23" x14ac:dyDescent="0.3">
      <c r="A94">
        <v>190</v>
      </c>
      <c r="B94" t="s">
        <v>509</v>
      </c>
      <c r="C94" s="1">
        <v>44481</v>
      </c>
      <c r="D94">
        <v>20211012</v>
      </c>
      <c r="E94" t="s">
        <v>510</v>
      </c>
      <c r="F94" t="s">
        <v>211</v>
      </c>
      <c r="G94" t="s">
        <v>212</v>
      </c>
      <c r="H94" t="s">
        <v>25</v>
      </c>
      <c r="I94" t="s">
        <v>26</v>
      </c>
      <c r="J94" t="s">
        <v>439</v>
      </c>
      <c r="K94">
        <v>1033</v>
      </c>
      <c r="L94" t="s">
        <v>74</v>
      </c>
      <c r="M94" t="s">
        <v>85</v>
      </c>
      <c r="N94" t="s">
        <v>30</v>
      </c>
      <c r="O94" t="s">
        <v>511</v>
      </c>
      <c r="P94">
        <v>899.13599999999997</v>
      </c>
      <c r="Q94">
        <v>4</v>
      </c>
      <c r="R94">
        <v>0.2</v>
      </c>
      <c r="S94">
        <v>112.392</v>
      </c>
      <c r="T94" t="s">
        <v>52</v>
      </c>
      <c r="U94">
        <v>786.74399999999901</v>
      </c>
      <c r="V94" s="2">
        <f>Table1[[#This Row],[Expenses]]*0.3</f>
        <v>236.02319999999969</v>
      </c>
      <c r="W94" t="str">
        <f>VLOOKUP(K94, Helper!A:C, 3, FALSE)</f>
        <v>2020-03</v>
      </c>
    </row>
    <row r="95" spans="1:23" x14ac:dyDescent="0.3">
      <c r="A95">
        <v>195</v>
      </c>
      <c r="B95" t="s">
        <v>512</v>
      </c>
      <c r="C95" s="1">
        <v>44500</v>
      </c>
      <c r="D95">
        <v>20211031</v>
      </c>
      <c r="E95" t="s">
        <v>513</v>
      </c>
      <c r="F95" t="s">
        <v>35</v>
      </c>
      <c r="G95" t="s">
        <v>514</v>
      </c>
      <c r="H95" t="s">
        <v>37</v>
      </c>
      <c r="I95" t="s">
        <v>38</v>
      </c>
      <c r="J95" t="s">
        <v>515</v>
      </c>
      <c r="K95">
        <v>1003</v>
      </c>
      <c r="L95" t="s">
        <v>56</v>
      </c>
      <c r="M95" t="s">
        <v>40</v>
      </c>
      <c r="N95" t="s">
        <v>161</v>
      </c>
      <c r="O95" t="s">
        <v>516</v>
      </c>
      <c r="P95">
        <v>14.28</v>
      </c>
      <c r="Q95">
        <v>7</v>
      </c>
      <c r="R95">
        <v>0</v>
      </c>
      <c r="S95">
        <v>6.7115999999999998</v>
      </c>
      <c r="T95" t="s">
        <v>52</v>
      </c>
      <c r="U95">
        <v>7.5683999999999996</v>
      </c>
      <c r="V95" s="2">
        <f>Table1[[#This Row],[Expenses]]*0.3</f>
        <v>2.2705199999999999</v>
      </c>
      <c r="W95" t="str">
        <f>VLOOKUP(K95, Helper!A:C, 3, FALSE)</f>
        <v>2020-02</v>
      </c>
    </row>
    <row r="96" spans="1:23" x14ac:dyDescent="0.3">
      <c r="A96">
        <v>196</v>
      </c>
      <c r="B96" t="s">
        <v>517</v>
      </c>
      <c r="C96" s="1">
        <v>43911</v>
      </c>
      <c r="D96">
        <v>20200321</v>
      </c>
      <c r="E96" t="s">
        <v>518</v>
      </c>
      <c r="F96" t="s">
        <v>358</v>
      </c>
      <c r="G96" t="s">
        <v>359</v>
      </c>
      <c r="H96" t="s">
        <v>37</v>
      </c>
      <c r="I96" t="s">
        <v>119</v>
      </c>
      <c r="J96" t="s">
        <v>268</v>
      </c>
      <c r="K96">
        <v>1088</v>
      </c>
      <c r="L96" t="s">
        <v>133</v>
      </c>
      <c r="M96" t="s">
        <v>29</v>
      </c>
      <c r="N96" t="s">
        <v>112</v>
      </c>
      <c r="O96" t="s">
        <v>519</v>
      </c>
      <c r="P96">
        <v>7.4080000000000004</v>
      </c>
      <c r="Q96">
        <v>2</v>
      </c>
      <c r="R96">
        <v>0.2</v>
      </c>
      <c r="S96">
        <v>1.2038</v>
      </c>
      <c r="T96" t="s">
        <v>445</v>
      </c>
      <c r="U96">
        <v>6.2042000000000002</v>
      </c>
      <c r="V96" s="2">
        <f>Table1[[#This Row],[Expenses]]*0.3</f>
        <v>1.8612599999999999</v>
      </c>
      <c r="W96" t="str">
        <f>VLOOKUP(K96, Helper!A:C, 3, FALSE)</f>
        <v>2020-03</v>
      </c>
    </row>
    <row r="97" spans="1:23" x14ac:dyDescent="0.3">
      <c r="A97">
        <v>198</v>
      </c>
      <c r="B97" t="s">
        <v>520</v>
      </c>
      <c r="C97" s="1">
        <v>45237</v>
      </c>
      <c r="D97">
        <v>20231107</v>
      </c>
      <c r="E97" t="s">
        <v>521</v>
      </c>
      <c r="F97" t="s">
        <v>522</v>
      </c>
      <c r="G97" t="s">
        <v>523</v>
      </c>
      <c r="H97" t="s">
        <v>37</v>
      </c>
      <c r="I97" t="s">
        <v>119</v>
      </c>
      <c r="J97" t="s">
        <v>524</v>
      </c>
      <c r="K97">
        <v>1039</v>
      </c>
      <c r="L97" t="s">
        <v>95</v>
      </c>
      <c r="M97" t="s">
        <v>85</v>
      </c>
      <c r="N97" t="s">
        <v>96</v>
      </c>
      <c r="O97" t="s">
        <v>525</v>
      </c>
      <c r="P97">
        <v>46.26</v>
      </c>
      <c r="Q97">
        <v>3</v>
      </c>
      <c r="R97">
        <v>0</v>
      </c>
      <c r="S97">
        <v>12.0276</v>
      </c>
      <c r="T97" t="s">
        <v>283</v>
      </c>
      <c r="U97">
        <v>34.232399999999998</v>
      </c>
      <c r="V97" s="2">
        <f>Table1[[#This Row],[Expenses]]*0.3</f>
        <v>10.26972</v>
      </c>
      <c r="W97" t="str">
        <f>VLOOKUP(K97, Helper!A:C, 3, FALSE)</f>
        <v>2020-01</v>
      </c>
    </row>
    <row r="98" spans="1:23" x14ac:dyDescent="0.3">
      <c r="A98">
        <v>199</v>
      </c>
      <c r="B98" t="s">
        <v>526</v>
      </c>
      <c r="C98" s="1">
        <v>45114</v>
      </c>
      <c r="D98">
        <v>20230707</v>
      </c>
      <c r="E98" t="s">
        <v>527</v>
      </c>
      <c r="F98" t="s">
        <v>124</v>
      </c>
      <c r="G98" t="s">
        <v>125</v>
      </c>
      <c r="H98" t="s">
        <v>25</v>
      </c>
      <c r="I98" t="s">
        <v>48</v>
      </c>
      <c r="J98" t="s">
        <v>528</v>
      </c>
      <c r="K98">
        <v>1049</v>
      </c>
      <c r="L98" t="s">
        <v>84</v>
      </c>
      <c r="M98" t="s">
        <v>40</v>
      </c>
      <c r="N98" t="s">
        <v>50</v>
      </c>
      <c r="O98" t="s">
        <v>529</v>
      </c>
      <c r="P98">
        <v>2.9460000000000002</v>
      </c>
      <c r="Q98">
        <v>2</v>
      </c>
      <c r="R98">
        <v>0.7</v>
      </c>
      <c r="S98">
        <v>-2.2585999999999999</v>
      </c>
      <c r="T98" t="s">
        <v>128</v>
      </c>
      <c r="U98">
        <v>5.2046000000000001</v>
      </c>
      <c r="V98" s="2">
        <f>Table1[[#This Row],[Expenses]]*0.3</f>
        <v>1.56138</v>
      </c>
      <c r="W98" t="str">
        <f>VLOOKUP(K98, Helper!A:C, 3, FALSE)</f>
        <v>2020-05</v>
      </c>
    </row>
    <row r="99" spans="1:23" x14ac:dyDescent="0.3">
      <c r="A99">
        <v>201</v>
      </c>
      <c r="B99" t="s">
        <v>530</v>
      </c>
      <c r="C99" s="1">
        <v>45102</v>
      </c>
      <c r="D99">
        <v>20230625</v>
      </c>
      <c r="E99" t="s">
        <v>531</v>
      </c>
      <c r="F99" t="s">
        <v>358</v>
      </c>
      <c r="G99" t="s">
        <v>532</v>
      </c>
      <c r="H99" t="s">
        <v>37</v>
      </c>
      <c r="I99" t="s">
        <v>119</v>
      </c>
      <c r="J99" t="s">
        <v>368</v>
      </c>
      <c r="K99">
        <v>1027</v>
      </c>
      <c r="L99" t="s">
        <v>28</v>
      </c>
      <c r="M99" t="s">
        <v>29</v>
      </c>
      <c r="N99" t="s">
        <v>66</v>
      </c>
      <c r="O99" t="s">
        <v>533</v>
      </c>
      <c r="P99">
        <v>21.744</v>
      </c>
      <c r="Q99">
        <v>3</v>
      </c>
      <c r="R99">
        <v>0.2</v>
      </c>
      <c r="S99">
        <v>6.7949999999999999</v>
      </c>
      <c r="T99" t="s">
        <v>318</v>
      </c>
      <c r="U99">
        <v>14.949</v>
      </c>
      <c r="V99" s="2">
        <f>Table1[[#This Row],[Expenses]]*0.3</f>
        <v>4.4847000000000001</v>
      </c>
      <c r="W99" t="str">
        <f>VLOOKUP(K99, Helper!A:C, 3, FALSE)</f>
        <v>2020-08</v>
      </c>
    </row>
    <row r="100" spans="1:23" x14ac:dyDescent="0.3">
      <c r="A100">
        <v>202</v>
      </c>
      <c r="B100" t="s">
        <v>534</v>
      </c>
      <c r="C100" s="1">
        <v>44046</v>
      </c>
      <c r="D100">
        <v>20200803</v>
      </c>
      <c r="E100" t="s">
        <v>535</v>
      </c>
      <c r="F100" t="s">
        <v>334</v>
      </c>
      <c r="G100" t="s">
        <v>335</v>
      </c>
      <c r="H100" t="s">
        <v>25</v>
      </c>
      <c r="I100" t="s">
        <v>336</v>
      </c>
      <c r="J100" t="s">
        <v>430</v>
      </c>
      <c r="K100">
        <v>1055</v>
      </c>
      <c r="L100" t="s">
        <v>84</v>
      </c>
      <c r="M100" t="s">
        <v>29</v>
      </c>
      <c r="N100" t="s">
        <v>50</v>
      </c>
      <c r="O100" t="s">
        <v>536</v>
      </c>
      <c r="P100">
        <v>218.75</v>
      </c>
      <c r="Q100">
        <v>2</v>
      </c>
      <c r="R100">
        <v>0.5</v>
      </c>
      <c r="S100">
        <v>-161.875</v>
      </c>
      <c r="T100" t="s">
        <v>114</v>
      </c>
      <c r="U100">
        <v>380.625</v>
      </c>
      <c r="V100" s="2">
        <f>Table1[[#This Row],[Expenses]]*0.3</f>
        <v>114.1875</v>
      </c>
      <c r="W100" t="str">
        <f>VLOOKUP(K100, Helper!A:C, 3, FALSE)</f>
        <v>2020-01</v>
      </c>
    </row>
    <row r="101" spans="1:23" x14ac:dyDescent="0.3">
      <c r="A101">
        <v>204</v>
      </c>
      <c r="B101" t="s">
        <v>537</v>
      </c>
      <c r="C101" s="1">
        <v>45278</v>
      </c>
      <c r="D101">
        <v>20231218</v>
      </c>
      <c r="E101" t="s">
        <v>538</v>
      </c>
      <c r="F101" t="s">
        <v>79</v>
      </c>
      <c r="G101" t="s">
        <v>154</v>
      </c>
      <c r="H101" t="s">
        <v>81</v>
      </c>
      <c r="I101" t="s">
        <v>82</v>
      </c>
      <c r="J101" t="s">
        <v>539</v>
      </c>
      <c r="K101">
        <v>1081</v>
      </c>
      <c r="L101" t="s">
        <v>273</v>
      </c>
      <c r="M101" t="s">
        <v>29</v>
      </c>
      <c r="N101" t="s">
        <v>86</v>
      </c>
      <c r="O101" t="s">
        <v>540</v>
      </c>
      <c r="P101">
        <v>66.284000000000006</v>
      </c>
      <c r="Q101">
        <v>2</v>
      </c>
      <c r="R101">
        <v>0.8</v>
      </c>
      <c r="S101">
        <v>-178.96680000000001</v>
      </c>
      <c r="T101" t="s">
        <v>261</v>
      </c>
      <c r="U101">
        <v>245.2508</v>
      </c>
      <c r="V101" s="2">
        <f>Table1[[#This Row],[Expenses]]*0.3</f>
        <v>73.575239999999994</v>
      </c>
      <c r="W101" t="str">
        <f>VLOOKUP(K101, Helper!A:C, 3, FALSE)</f>
        <v>2020-03</v>
      </c>
    </row>
    <row r="102" spans="1:23" x14ac:dyDescent="0.3">
      <c r="A102">
        <v>205</v>
      </c>
      <c r="B102" t="s">
        <v>541</v>
      </c>
      <c r="C102" s="1">
        <v>45081</v>
      </c>
      <c r="D102">
        <v>20230604</v>
      </c>
      <c r="E102" t="s">
        <v>542</v>
      </c>
      <c r="F102" t="s">
        <v>252</v>
      </c>
      <c r="G102" t="s">
        <v>253</v>
      </c>
      <c r="H102" t="s">
        <v>25</v>
      </c>
      <c r="I102" t="s">
        <v>103</v>
      </c>
      <c r="J102" t="s">
        <v>179</v>
      </c>
      <c r="K102">
        <v>1015</v>
      </c>
      <c r="L102" t="s">
        <v>74</v>
      </c>
      <c r="M102" t="s">
        <v>40</v>
      </c>
      <c r="N102" t="s">
        <v>57</v>
      </c>
      <c r="O102" t="s">
        <v>543</v>
      </c>
      <c r="P102">
        <v>35.167999999999999</v>
      </c>
      <c r="Q102">
        <v>7</v>
      </c>
      <c r="R102">
        <v>0.2</v>
      </c>
      <c r="S102">
        <v>9.6712000000000007</v>
      </c>
      <c r="T102" t="s">
        <v>318</v>
      </c>
      <c r="U102">
        <v>25.4968</v>
      </c>
      <c r="V102" s="2">
        <f>Table1[[#This Row],[Expenses]]*0.3</f>
        <v>7.6490399999999994</v>
      </c>
      <c r="W102" t="str">
        <f>VLOOKUP(K102, Helper!A:C, 3, FALSE)</f>
        <v>2020-03</v>
      </c>
    </row>
    <row r="103" spans="1:23" x14ac:dyDescent="0.3">
      <c r="A103">
        <v>206</v>
      </c>
      <c r="B103" t="s">
        <v>544</v>
      </c>
      <c r="C103" s="1">
        <v>45270</v>
      </c>
      <c r="D103">
        <v>20231210</v>
      </c>
      <c r="E103" t="s">
        <v>545</v>
      </c>
      <c r="F103" t="s">
        <v>35</v>
      </c>
      <c r="G103" t="s">
        <v>546</v>
      </c>
      <c r="H103" t="s">
        <v>37</v>
      </c>
      <c r="I103" t="s">
        <v>38</v>
      </c>
      <c r="J103" t="s">
        <v>430</v>
      </c>
      <c r="K103">
        <v>1055</v>
      </c>
      <c r="L103" t="s">
        <v>84</v>
      </c>
      <c r="M103" t="s">
        <v>29</v>
      </c>
      <c r="N103" t="s">
        <v>156</v>
      </c>
      <c r="O103" t="s">
        <v>547</v>
      </c>
      <c r="P103">
        <v>444.76799999999997</v>
      </c>
      <c r="Q103">
        <v>4</v>
      </c>
      <c r="R103">
        <v>0.2</v>
      </c>
      <c r="S103">
        <v>44.476799999999997</v>
      </c>
      <c r="T103" t="s">
        <v>261</v>
      </c>
      <c r="U103">
        <v>400.2912</v>
      </c>
      <c r="V103" s="2">
        <f>Table1[[#This Row],[Expenses]]*0.3</f>
        <v>120.08735999999999</v>
      </c>
      <c r="W103" t="str">
        <f>VLOOKUP(K103, Helper!A:C, 3, FALSE)</f>
        <v>2020-01</v>
      </c>
    </row>
    <row r="104" spans="1:23" x14ac:dyDescent="0.3">
      <c r="A104">
        <v>207</v>
      </c>
      <c r="B104" t="s">
        <v>548</v>
      </c>
      <c r="C104" s="1">
        <v>45262</v>
      </c>
      <c r="D104">
        <v>20231202</v>
      </c>
      <c r="E104" t="s">
        <v>549</v>
      </c>
      <c r="F104" t="s">
        <v>190</v>
      </c>
      <c r="G104" t="s">
        <v>248</v>
      </c>
      <c r="H104" t="s">
        <v>37</v>
      </c>
      <c r="I104" t="s">
        <v>119</v>
      </c>
      <c r="J104" t="s">
        <v>192</v>
      </c>
      <c r="K104">
        <v>1068</v>
      </c>
      <c r="L104" t="s">
        <v>56</v>
      </c>
      <c r="M104" t="s">
        <v>29</v>
      </c>
      <c r="N104" t="s">
        <v>96</v>
      </c>
      <c r="O104" t="s">
        <v>550</v>
      </c>
      <c r="P104">
        <v>83.92</v>
      </c>
      <c r="Q104">
        <v>4</v>
      </c>
      <c r="R104">
        <v>0</v>
      </c>
      <c r="S104">
        <v>5.8743999999999996</v>
      </c>
      <c r="T104" t="s">
        <v>261</v>
      </c>
      <c r="U104">
        <v>78.045599999999993</v>
      </c>
      <c r="V104" s="2">
        <f>Table1[[#This Row],[Expenses]]*0.3</f>
        <v>23.413679999999996</v>
      </c>
      <c r="W104" t="str">
        <f>VLOOKUP(K104, Helper!A:C, 3, FALSE)</f>
        <v>2020-01</v>
      </c>
    </row>
    <row r="105" spans="1:23" x14ac:dyDescent="0.3">
      <c r="A105">
        <v>212</v>
      </c>
      <c r="B105" t="s">
        <v>551</v>
      </c>
      <c r="C105" s="1">
        <v>44236</v>
      </c>
      <c r="D105">
        <v>20210209</v>
      </c>
      <c r="E105" t="s">
        <v>552</v>
      </c>
      <c r="F105" t="s">
        <v>79</v>
      </c>
      <c r="G105" t="s">
        <v>154</v>
      </c>
      <c r="H105" t="s">
        <v>81</v>
      </c>
      <c r="I105" t="s">
        <v>82</v>
      </c>
      <c r="J105" t="s">
        <v>94</v>
      </c>
      <c r="K105">
        <v>1087</v>
      </c>
      <c r="L105" t="s">
        <v>95</v>
      </c>
      <c r="M105" t="s">
        <v>40</v>
      </c>
      <c r="N105" t="s">
        <v>185</v>
      </c>
      <c r="O105" t="s">
        <v>553</v>
      </c>
      <c r="P105">
        <v>20.8</v>
      </c>
      <c r="Q105">
        <v>2</v>
      </c>
      <c r="R105">
        <v>0.2</v>
      </c>
      <c r="S105">
        <v>6.5</v>
      </c>
      <c r="T105" t="s">
        <v>554</v>
      </c>
      <c r="U105">
        <v>14.3</v>
      </c>
      <c r="V105" s="2">
        <f>Table1[[#This Row],[Expenses]]*0.3</f>
        <v>4.29</v>
      </c>
      <c r="W105" t="str">
        <f>VLOOKUP(K105, Helper!A:C, 3, FALSE)</f>
        <v>2020-06</v>
      </c>
    </row>
    <row r="106" spans="1:23" x14ac:dyDescent="0.3">
      <c r="A106">
        <v>213</v>
      </c>
      <c r="B106" t="s">
        <v>555</v>
      </c>
      <c r="C106" s="1">
        <v>44198</v>
      </c>
      <c r="D106">
        <v>20210102</v>
      </c>
      <c r="E106" t="s">
        <v>556</v>
      </c>
      <c r="F106" t="s">
        <v>358</v>
      </c>
      <c r="G106" t="s">
        <v>359</v>
      </c>
      <c r="H106" t="s">
        <v>37</v>
      </c>
      <c r="I106" t="s">
        <v>119</v>
      </c>
      <c r="J106" t="s">
        <v>268</v>
      </c>
      <c r="K106">
        <v>1088</v>
      </c>
      <c r="L106" t="s">
        <v>133</v>
      </c>
      <c r="M106" t="s">
        <v>40</v>
      </c>
      <c r="N106" t="s">
        <v>41</v>
      </c>
      <c r="O106" t="s">
        <v>557</v>
      </c>
      <c r="P106">
        <v>23.68</v>
      </c>
      <c r="Q106">
        <v>2</v>
      </c>
      <c r="R106">
        <v>0.2</v>
      </c>
      <c r="S106">
        <v>8.8800000000000008</v>
      </c>
      <c r="T106" t="s">
        <v>303</v>
      </c>
      <c r="U106">
        <v>14.799999999999899</v>
      </c>
      <c r="V106" s="2">
        <f>Table1[[#This Row],[Expenses]]*0.3</f>
        <v>4.4399999999999693</v>
      </c>
      <c r="W106" t="str">
        <f>VLOOKUP(K106, Helper!A:C, 3, FALSE)</f>
        <v>2020-03</v>
      </c>
    </row>
    <row r="107" spans="1:23" x14ac:dyDescent="0.3">
      <c r="A107">
        <v>218</v>
      </c>
      <c r="B107" t="s">
        <v>558</v>
      </c>
      <c r="C107" s="1">
        <v>44863</v>
      </c>
      <c r="D107">
        <v>20221029</v>
      </c>
      <c r="E107" t="s">
        <v>559</v>
      </c>
      <c r="F107" t="s">
        <v>35</v>
      </c>
      <c r="G107" t="s">
        <v>36</v>
      </c>
      <c r="H107" t="s">
        <v>37</v>
      </c>
      <c r="I107" t="s">
        <v>38</v>
      </c>
      <c r="J107" t="s">
        <v>560</v>
      </c>
      <c r="K107">
        <v>1080</v>
      </c>
      <c r="L107" t="s">
        <v>56</v>
      </c>
      <c r="M107" t="s">
        <v>29</v>
      </c>
      <c r="N107" t="s">
        <v>96</v>
      </c>
      <c r="O107" t="s">
        <v>561</v>
      </c>
      <c r="P107">
        <v>93.06</v>
      </c>
      <c r="Q107">
        <v>6</v>
      </c>
      <c r="R107">
        <v>0</v>
      </c>
      <c r="S107">
        <v>26.056799999999999</v>
      </c>
      <c r="T107" t="s">
        <v>400</v>
      </c>
      <c r="U107">
        <v>67.003200000000007</v>
      </c>
      <c r="V107" s="2">
        <f>Table1[[#This Row],[Expenses]]*0.3</f>
        <v>20.100960000000001</v>
      </c>
      <c r="W107" t="str">
        <f>VLOOKUP(K107, Helper!A:C, 3, FALSE)</f>
        <v>2020-03</v>
      </c>
    </row>
    <row r="108" spans="1:23" x14ac:dyDescent="0.3">
      <c r="A108">
        <v>220</v>
      </c>
      <c r="B108" t="s">
        <v>562</v>
      </c>
      <c r="C108" s="1">
        <v>44554</v>
      </c>
      <c r="D108">
        <v>20211224</v>
      </c>
      <c r="E108" t="s">
        <v>563</v>
      </c>
      <c r="F108" t="s">
        <v>358</v>
      </c>
      <c r="G108" t="s">
        <v>564</v>
      </c>
      <c r="H108" t="s">
        <v>37</v>
      </c>
      <c r="I108" t="s">
        <v>119</v>
      </c>
      <c r="J108" t="s">
        <v>368</v>
      </c>
      <c r="K108">
        <v>1027</v>
      </c>
      <c r="L108" t="s">
        <v>28</v>
      </c>
      <c r="M108" t="s">
        <v>29</v>
      </c>
      <c r="N108" t="s">
        <v>214</v>
      </c>
      <c r="O108" t="s">
        <v>565</v>
      </c>
      <c r="P108">
        <v>5.5839999999999996</v>
      </c>
      <c r="Q108">
        <v>2</v>
      </c>
      <c r="R108">
        <v>0.2</v>
      </c>
      <c r="S108">
        <v>1.8148</v>
      </c>
      <c r="T108" t="s">
        <v>163</v>
      </c>
      <c r="U108">
        <v>3.7691999999999899</v>
      </c>
      <c r="V108" s="2">
        <f>Table1[[#This Row],[Expenses]]*0.3</f>
        <v>1.1307599999999969</v>
      </c>
      <c r="W108" t="str">
        <f>VLOOKUP(K108, Helper!A:C, 3, FALSE)</f>
        <v>2020-08</v>
      </c>
    </row>
    <row r="109" spans="1:23" x14ac:dyDescent="0.3">
      <c r="A109">
        <v>226</v>
      </c>
      <c r="B109" t="s">
        <v>566</v>
      </c>
      <c r="C109" s="1">
        <v>44417</v>
      </c>
      <c r="D109">
        <v>20210809</v>
      </c>
      <c r="E109" t="s">
        <v>567</v>
      </c>
      <c r="F109" t="s">
        <v>190</v>
      </c>
      <c r="G109" t="s">
        <v>568</v>
      </c>
      <c r="H109" t="s">
        <v>37</v>
      </c>
      <c r="I109" t="s">
        <v>119</v>
      </c>
      <c r="J109" t="s">
        <v>111</v>
      </c>
      <c r="K109">
        <v>1099</v>
      </c>
      <c r="L109" t="s">
        <v>56</v>
      </c>
      <c r="M109" t="s">
        <v>40</v>
      </c>
      <c r="N109" t="s">
        <v>112</v>
      </c>
      <c r="O109" t="s">
        <v>569</v>
      </c>
      <c r="P109">
        <v>2.2000000000000002</v>
      </c>
      <c r="Q109">
        <v>1</v>
      </c>
      <c r="R109">
        <v>0</v>
      </c>
      <c r="S109">
        <v>0.96799999999999997</v>
      </c>
      <c r="T109" t="s">
        <v>570</v>
      </c>
      <c r="U109">
        <v>1.232</v>
      </c>
      <c r="V109" s="2">
        <f>Table1[[#This Row],[Expenses]]*0.3</f>
        <v>0.36959999999999998</v>
      </c>
      <c r="W109" t="str">
        <f>VLOOKUP(K109, Helper!A:C, 3, FALSE)</f>
        <v>2020-01</v>
      </c>
    </row>
    <row r="110" spans="1:23" x14ac:dyDescent="0.3">
      <c r="A110">
        <v>229</v>
      </c>
      <c r="B110" t="s">
        <v>571</v>
      </c>
      <c r="C110" s="1">
        <v>44255</v>
      </c>
      <c r="D110">
        <v>20210228</v>
      </c>
      <c r="E110" t="s">
        <v>572</v>
      </c>
      <c r="F110" t="s">
        <v>252</v>
      </c>
      <c r="G110" t="s">
        <v>573</v>
      </c>
      <c r="H110" t="s">
        <v>25</v>
      </c>
      <c r="I110" t="s">
        <v>103</v>
      </c>
      <c r="J110" t="s">
        <v>574</v>
      </c>
      <c r="K110">
        <v>1090</v>
      </c>
      <c r="L110" t="s">
        <v>259</v>
      </c>
      <c r="M110" t="s">
        <v>29</v>
      </c>
      <c r="N110" t="s">
        <v>41</v>
      </c>
      <c r="O110" t="s">
        <v>575</v>
      </c>
      <c r="P110">
        <v>161.56800000000001</v>
      </c>
      <c r="Q110">
        <v>2</v>
      </c>
      <c r="R110">
        <v>0.2</v>
      </c>
      <c r="S110">
        <v>-28.2744</v>
      </c>
      <c r="T110" t="s">
        <v>554</v>
      </c>
      <c r="U110">
        <v>189.8424</v>
      </c>
      <c r="V110" s="2">
        <f>Table1[[#This Row],[Expenses]]*0.3</f>
        <v>56.952719999999999</v>
      </c>
      <c r="W110" t="str">
        <f>VLOOKUP(K110, Helper!A:C, 3, FALSE)</f>
        <v>2020-02</v>
      </c>
    </row>
    <row r="111" spans="1:23" x14ac:dyDescent="0.3">
      <c r="A111">
        <v>231</v>
      </c>
      <c r="B111" t="s">
        <v>576</v>
      </c>
      <c r="C111" s="1">
        <v>44087</v>
      </c>
      <c r="D111">
        <v>20200913</v>
      </c>
      <c r="E111" t="s">
        <v>577</v>
      </c>
      <c r="F111" t="s">
        <v>62</v>
      </c>
      <c r="G111" t="s">
        <v>63</v>
      </c>
      <c r="H111" t="s">
        <v>25</v>
      </c>
      <c r="I111" t="s">
        <v>64</v>
      </c>
      <c r="J111" t="s">
        <v>120</v>
      </c>
      <c r="K111">
        <v>1048</v>
      </c>
      <c r="L111" t="s">
        <v>105</v>
      </c>
      <c r="M111" t="s">
        <v>40</v>
      </c>
      <c r="N111" t="s">
        <v>50</v>
      </c>
      <c r="O111" t="s">
        <v>578</v>
      </c>
      <c r="P111">
        <v>18.648</v>
      </c>
      <c r="Q111">
        <v>7</v>
      </c>
      <c r="R111">
        <v>0.7</v>
      </c>
      <c r="S111">
        <v>-12.432</v>
      </c>
      <c r="T111" t="s">
        <v>382</v>
      </c>
      <c r="U111">
        <v>31.08</v>
      </c>
      <c r="V111" s="2">
        <f>Table1[[#This Row],[Expenses]]*0.3</f>
        <v>9.3239999999999998</v>
      </c>
      <c r="W111" t="str">
        <f>VLOOKUP(K111, Helper!A:C, 3, FALSE)</f>
        <v>2020-02</v>
      </c>
    </row>
    <row r="112" spans="1:23" x14ac:dyDescent="0.3">
      <c r="A112">
        <v>232</v>
      </c>
      <c r="B112" t="s">
        <v>579</v>
      </c>
      <c r="C112" s="1">
        <v>45024</v>
      </c>
      <c r="D112">
        <v>20230408</v>
      </c>
      <c r="E112" t="s">
        <v>281</v>
      </c>
      <c r="F112" t="s">
        <v>46</v>
      </c>
      <c r="G112" t="s">
        <v>580</v>
      </c>
      <c r="H112" t="s">
        <v>25</v>
      </c>
      <c r="I112" t="s">
        <v>48</v>
      </c>
      <c r="J112" t="s">
        <v>49</v>
      </c>
      <c r="K112">
        <v>1031</v>
      </c>
      <c r="L112" t="s">
        <v>28</v>
      </c>
      <c r="M112" t="s">
        <v>85</v>
      </c>
      <c r="N112" t="s">
        <v>50</v>
      </c>
      <c r="O112" t="s">
        <v>581</v>
      </c>
      <c r="P112">
        <v>233.86</v>
      </c>
      <c r="Q112">
        <v>2</v>
      </c>
      <c r="R112">
        <v>0.45</v>
      </c>
      <c r="S112">
        <v>-102.048</v>
      </c>
      <c r="T112" t="s">
        <v>68</v>
      </c>
      <c r="U112">
        <v>335.90800000000002</v>
      </c>
      <c r="V112" s="2">
        <f>Table1[[#This Row],[Expenses]]*0.3</f>
        <v>100.7724</v>
      </c>
      <c r="W112" t="str">
        <f>VLOOKUP(K112, Helper!A:C, 3, FALSE)</f>
        <v>2020-01</v>
      </c>
    </row>
    <row r="113" spans="1:23" x14ac:dyDescent="0.3">
      <c r="A113">
        <v>237</v>
      </c>
      <c r="B113" t="s">
        <v>582</v>
      </c>
      <c r="C113" s="1">
        <v>45243</v>
      </c>
      <c r="D113">
        <v>20231113</v>
      </c>
      <c r="E113" t="s">
        <v>583</v>
      </c>
      <c r="F113" t="s">
        <v>35</v>
      </c>
      <c r="G113" t="s">
        <v>584</v>
      </c>
      <c r="H113" t="s">
        <v>37</v>
      </c>
      <c r="I113" t="s">
        <v>38</v>
      </c>
      <c r="J113" t="s">
        <v>489</v>
      </c>
      <c r="K113">
        <v>1064</v>
      </c>
      <c r="L113" t="s">
        <v>84</v>
      </c>
      <c r="M113" t="s">
        <v>40</v>
      </c>
      <c r="N113" t="s">
        <v>66</v>
      </c>
      <c r="O113" t="s">
        <v>585</v>
      </c>
      <c r="P113">
        <v>10.56</v>
      </c>
      <c r="Q113">
        <v>2</v>
      </c>
      <c r="R113">
        <v>0</v>
      </c>
      <c r="S113">
        <v>4.7519999999999998</v>
      </c>
      <c r="T113" t="s">
        <v>283</v>
      </c>
      <c r="U113">
        <v>5.8079999999999998</v>
      </c>
      <c r="V113" s="2">
        <f>Table1[[#This Row],[Expenses]]*0.3</f>
        <v>1.7423999999999999</v>
      </c>
      <c r="W113" t="str">
        <f>VLOOKUP(K113, Helper!A:C, 3, FALSE)</f>
        <v>2020-06</v>
      </c>
    </row>
    <row r="114" spans="1:23" x14ac:dyDescent="0.3">
      <c r="A114">
        <v>238</v>
      </c>
      <c r="B114" t="s">
        <v>586</v>
      </c>
      <c r="C114" s="1">
        <v>44717</v>
      </c>
      <c r="D114">
        <v>20220605</v>
      </c>
      <c r="E114" t="s">
        <v>587</v>
      </c>
      <c r="F114" t="s">
        <v>166</v>
      </c>
      <c r="G114" t="s">
        <v>227</v>
      </c>
      <c r="H114" t="s">
        <v>81</v>
      </c>
      <c r="I114" t="s">
        <v>168</v>
      </c>
      <c r="J114" t="s">
        <v>588</v>
      </c>
      <c r="K114">
        <v>1085</v>
      </c>
      <c r="L114" t="s">
        <v>105</v>
      </c>
      <c r="M114" t="s">
        <v>29</v>
      </c>
      <c r="N114" t="s">
        <v>66</v>
      </c>
      <c r="O114" t="s">
        <v>589</v>
      </c>
      <c r="P114">
        <v>25.92</v>
      </c>
      <c r="Q114">
        <v>5</v>
      </c>
      <c r="R114">
        <v>0.2</v>
      </c>
      <c r="S114">
        <v>9.3960000000000008</v>
      </c>
      <c r="T114" t="s">
        <v>43</v>
      </c>
      <c r="U114">
        <v>16.524000000000001</v>
      </c>
      <c r="V114" s="2">
        <f>Table1[[#This Row],[Expenses]]*0.3</f>
        <v>4.9572000000000003</v>
      </c>
      <c r="W114" t="str">
        <f>VLOOKUP(K114, Helper!A:C, 3, FALSE)</f>
        <v>2020-07</v>
      </c>
    </row>
    <row r="115" spans="1:23" x14ac:dyDescent="0.3">
      <c r="A115">
        <v>245</v>
      </c>
      <c r="B115" t="s">
        <v>590</v>
      </c>
      <c r="C115" s="1">
        <v>43983</v>
      </c>
      <c r="D115">
        <v>20200601</v>
      </c>
      <c r="E115" t="s">
        <v>591</v>
      </c>
      <c r="F115" t="s">
        <v>183</v>
      </c>
      <c r="G115" t="s">
        <v>183</v>
      </c>
      <c r="H115" t="s">
        <v>25</v>
      </c>
      <c r="I115" t="s">
        <v>48</v>
      </c>
      <c r="J115" t="s">
        <v>592</v>
      </c>
      <c r="K115">
        <v>1030</v>
      </c>
      <c r="L115" t="s">
        <v>95</v>
      </c>
      <c r="M115" t="s">
        <v>85</v>
      </c>
      <c r="N115" t="s">
        <v>41</v>
      </c>
      <c r="O115" t="s">
        <v>593</v>
      </c>
      <c r="P115">
        <v>2001.86</v>
      </c>
      <c r="Q115">
        <v>7</v>
      </c>
      <c r="R115">
        <v>0</v>
      </c>
      <c r="S115">
        <v>580.5394</v>
      </c>
      <c r="T115" t="s">
        <v>59</v>
      </c>
      <c r="U115">
        <v>1421.3206</v>
      </c>
      <c r="V115" s="2">
        <f>Table1[[#This Row],[Expenses]]*0.3</f>
        <v>426.39618000000002</v>
      </c>
      <c r="W115" t="str">
        <f>VLOOKUP(K115, Helper!A:C, 3, FALSE)</f>
        <v>2020-01</v>
      </c>
    </row>
    <row r="116" spans="1:23" x14ac:dyDescent="0.3">
      <c r="A116">
        <v>250</v>
      </c>
      <c r="B116" t="s">
        <v>594</v>
      </c>
      <c r="C116" s="1">
        <v>44906</v>
      </c>
      <c r="D116">
        <v>20221211</v>
      </c>
      <c r="E116" t="s">
        <v>595</v>
      </c>
      <c r="F116" t="s">
        <v>35</v>
      </c>
      <c r="G116" t="s">
        <v>110</v>
      </c>
      <c r="H116" t="s">
        <v>37</v>
      </c>
      <c r="I116" t="s">
        <v>38</v>
      </c>
      <c r="J116" t="s">
        <v>596</v>
      </c>
      <c r="K116">
        <v>1038</v>
      </c>
      <c r="L116" t="s">
        <v>84</v>
      </c>
      <c r="M116" t="s">
        <v>29</v>
      </c>
      <c r="N116" t="s">
        <v>41</v>
      </c>
      <c r="O116" t="s">
        <v>597</v>
      </c>
      <c r="P116">
        <v>321.56799999999998</v>
      </c>
      <c r="Q116">
        <v>2</v>
      </c>
      <c r="R116">
        <v>0.2</v>
      </c>
      <c r="S116">
        <v>28.1372</v>
      </c>
      <c r="T116" t="s">
        <v>76</v>
      </c>
      <c r="U116">
        <v>293.43079999999998</v>
      </c>
      <c r="V116" s="2">
        <f>Table1[[#This Row],[Expenses]]*0.3</f>
        <v>88.029239999999987</v>
      </c>
      <c r="W116" t="str">
        <f>VLOOKUP(K116, Helper!A:C, 3, FALSE)</f>
        <v>2020-04</v>
      </c>
    </row>
    <row r="117" spans="1:23" x14ac:dyDescent="0.3">
      <c r="A117">
        <v>251</v>
      </c>
      <c r="B117" t="s">
        <v>598</v>
      </c>
      <c r="C117" s="1">
        <v>44816</v>
      </c>
      <c r="D117">
        <v>20220912</v>
      </c>
      <c r="E117" t="s">
        <v>599</v>
      </c>
      <c r="F117" t="s">
        <v>35</v>
      </c>
      <c r="G117" t="s">
        <v>600</v>
      </c>
      <c r="H117" t="s">
        <v>37</v>
      </c>
      <c r="I117" t="s">
        <v>38</v>
      </c>
      <c r="J117" t="s">
        <v>104</v>
      </c>
      <c r="K117">
        <v>1047</v>
      </c>
      <c r="L117" t="s">
        <v>105</v>
      </c>
      <c r="M117" t="s">
        <v>29</v>
      </c>
      <c r="N117" t="s">
        <v>66</v>
      </c>
      <c r="O117" t="s">
        <v>601</v>
      </c>
      <c r="P117">
        <v>7.61</v>
      </c>
      <c r="Q117">
        <v>1</v>
      </c>
      <c r="R117">
        <v>0</v>
      </c>
      <c r="S117">
        <v>3.5767000000000002</v>
      </c>
      <c r="T117" t="s">
        <v>246</v>
      </c>
      <c r="U117">
        <v>4.0332999999999997</v>
      </c>
      <c r="V117" s="2">
        <f>Table1[[#This Row],[Expenses]]*0.3</f>
        <v>1.2099899999999999</v>
      </c>
      <c r="W117" t="str">
        <f>VLOOKUP(K117, Helper!A:C, 3, FALSE)</f>
        <v>2020-03</v>
      </c>
    </row>
    <row r="118" spans="1:23" x14ac:dyDescent="0.3">
      <c r="A118">
        <v>253</v>
      </c>
      <c r="B118" t="s">
        <v>602</v>
      </c>
      <c r="C118" s="1">
        <v>44906</v>
      </c>
      <c r="D118">
        <v>20221211</v>
      </c>
      <c r="E118" t="s">
        <v>603</v>
      </c>
      <c r="F118" t="s">
        <v>211</v>
      </c>
      <c r="G118" t="s">
        <v>212</v>
      </c>
      <c r="H118" t="s">
        <v>25</v>
      </c>
      <c r="I118" t="s">
        <v>26</v>
      </c>
      <c r="J118" t="s">
        <v>604</v>
      </c>
      <c r="K118">
        <v>1042</v>
      </c>
      <c r="L118" t="s">
        <v>56</v>
      </c>
      <c r="M118" t="s">
        <v>29</v>
      </c>
      <c r="N118" t="s">
        <v>96</v>
      </c>
      <c r="O118" t="s">
        <v>605</v>
      </c>
      <c r="P118">
        <v>80.58</v>
      </c>
      <c r="Q118">
        <v>6</v>
      </c>
      <c r="R118">
        <v>0</v>
      </c>
      <c r="S118">
        <v>22.5624</v>
      </c>
      <c r="T118" t="s">
        <v>76</v>
      </c>
      <c r="U118">
        <v>58.017600000000002</v>
      </c>
      <c r="V118" s="2">
        <f>Table1[[#This Row],[Expenses]]*0.3</f>
        <v>17.405280000000001</v>
      </c>
      <c r="W118" t="str">
        <f>VLOOKUP(K118, Helper!A:C, 3, FALSE)</f>
        <v>2020-01</v>
      </c>
    </row>
    <row r="119" spans="1:23" x14ac:dyDescent="0.3">
      <c r="A119">
        <v>255</v>
      </c>
      <c r="B119" t="s">
        <v>606</v>
      </c>
      <c r="C119" s="1">
        <v>44528</v>
      </c>
      <c r="D119">
        <v>20211128</v>
      </c>
      <c r="E119" t="s">
        <v>607</v>
      </c>
      <c r="F119" t="s">
        <v>166</v>
      </c>
      <c r="G119" t="s">
        <v>227</v>
      </c>
      <c r="H119" t="s">
        <v>81</v>
      </c>
      <c r="I119" t="s">
        <v>168</v>
      </c>
      <c r="J119" t="s">
        <v>418</v>
      </c>
      <c r="K119">
        <v>1007</v>
      </c>
      <c r="L119" t="s">
        <v>84</v>
      </c>
      <c r="M119" t="s">
        <v>40</v>
      </c>
      <c r="N119" t="s">
        <v>57</v>
      </c>
      <c r="O119" t="s">
        <v>608</v>
      </c>
      <c r="P119">
        <v>12.132</v>
      </c>
      <c r="Q119">
        <v>9</v>
      </c>
      <c r="R119">
        <v>0.6</v>
      </c>
      <c r="S119">
        <v>-8.4923999999999999</v>
      </c>
      <c r="T119" t="s">
        <v>88</v>
      </c>
      <c r="U119">
        <v>20.624400000000001</v>
      </c>
      <c r="V119" s="2">
        <f>Table1[[#This Row],[Expenses]]*0.3</f>
        <v>6.1873200000000006</v>
      </c>
      <c r="W119" t="str">
        <f>VLOOKUP(K119, Helper!A:C, 3, FALSE)</f>
        <v>2020-02</v>
      </c>
    </row>
    <row r="120" spans="1:23" x14ac:dyDescent="0.3">
      <c r="A120">
        <v>259</v>
      </c>
      <c r="B120" t="s">
        <v>609</v>
      </c>
      <c r="C120" s="1">
        <v>45262</v>
      </c>
      <c r="D120">
        <v>20231202</v>
      </c>
      <c r="E120" t="s">
        <v>610</v>
      </c>
      <c r="F120" t="s">
        <v>211</v>
      </c>
      <c r="G120" t="s">
        <v>212</v>
      </c>
      <c r="H120" t="s">
        <v>25</v>
      </c>
      <c r="I120" t="s">
        <v>26</v>
      </c>
      <c r="J120" t="s">
        <v>604</v>
      </c>
      <c r="K120">
        <v>1042</v>
      </c>
      <c r="L120" t="s">
        <v>56</v>
      </c>
      <c r="M120" t="s">
        <v>29</v>
      </c>
      <c r="N120" t="s">
        <v>185</v>
      </c>
      <c r="O120" t="s">
        <v>611</v>
      </c>
      <c r="P120">
        <v>20.37</v>
      </c>
      <c r="Q120">
        <v>3</v>
      </c>
      <c r="R120">
        <v>0</v>
      </c>
      <c r="S120">
        <v>6.9257999999999997</v>
      </c>
      <c r="T120" t="s">
        <v>261</v>
      </c>
      <c r="U120">
        <v>13.4442</v>
      </c>
      <c r="V120" s="2">
        <f>Table1[[#This Row],[Expenses]]*0.3</f>
        <v>4.0332600000000003</v>
      </c>
      <c r="W120" t="str">
        <f>VLOOKUP(K120, Helper!A:C, 3, FALSE)</f>
        <v>2020-01</v>
      </c>
    </row>
    <row r="121" spans="1:23" x14ac:dyDescent="0.3">
      <c r="A121">
        <v>262</v>
      </c>
      <c r="B121" t="s">
        <v>612</v>
      </c>
      <c r="C121" s="1">
        <v>45086</v>
      </c>
      <c r="D121">
        <v>20230609</v>
      </c>
      <c r="E121" t="s">
        <v>613</v>
      </c>
      <c r="F121" t="s">
        <v>79</v>
      </c>
      <c r="G121" t="s">
        <v>147</v>
      </c>
      <c r="H121" t="s">
        <v>81</v>
      </c>
      <c r="I121" t="s">
        <v>82</v>
      </c>
      <c r="J121" t="s">
        <v>169</v>
      </c>
      <c r="K121">
        <v>1058</v>
      </c>
      <c r="L121" t="s">
        <v>28</v>
      </c>
      <c r="M121" t="s">
        <v>40</v>
      </c>
      <c r="N121" t="s">
        <v>86</v>
      </c>
      <c r="O121" t="s">
        <v>614</v>
      </c>
      <c r="P121">
        <v>1.6240000000000001</v>
      </c>
      <c r="Q121">
        <v>2</v>
      </c>
      <c r="R121">
        <v>0.8</v>
      </c>
      <c r="S121">
        <v>-4.4660000000000002</v>
      </c>
      <c r="T121" t="s">
        <v>318</v>
      </c>
      <c r="U121">
        <v>6.09</v>
      </c>
      <c r="V121" s="2">
        <f>Table1[[#This Row],[Expenses]]*0.3</f>
        <v>1.827</v>
      </c>
      <c r="W121" t="str">
        <f>VLOOKUP(K121, Helper!A:C, 3, FALSE)</f>
        <v>2020-01</v>
      </c>
    </row>
    <row r="122" spans="1:23" x14ac:dyDescent="0.3">
      <c r="A122">
        <v>263</v>
      </c>
      <c r="B122" t="s">
        <v>615</v>
      </c>
      <c r="C122" s="1">
        <v>44093</v>
      </c>
      <c r="D122">
        <v>20200919</v>
      </c>
      <c r="E122" t="s">
        <v>616</v>
      </c>
      <c r="F122" t="s">
        <v>79</v>
      </c>
      <c r="G122" t="s">
        <v>147</v>
      </c>
      <c r="H122" t="s">
        <v>81</v>
      </c>
      <c r="I122" t="s">
        <v>82</v>
      </c>
      <c r="J122" t="s">
        <v>439</v>
      </c>
      <c r="K122">
        <v>1033</v>
      </c>
      <c r="L122" t="s">
        <v>74</v>
      </c>
      <c r="M122" t="s">
        <v>40</v>
      </c>
      <c r="N122" t="s">
        <v>617</v>
      </c>
      <c r="O122" t="s">
        <v>618</v>
      </c>
      <c r="P122">
        <v>3059.982</v>
      </c>
      <c r="Q122">
        <v>3</v>
      </c>
      <c r="R122">
        <v>0.4</v>
      </c>
      <c r="S122">
        <v>-509.99700000000001</v>
      </c>
      <c r="T122" t="s">
        <v>382</v>
      </c>
      <c r="U122">
        <v>3569.9789999999998</v>
      </c>
      <c r="V122" s="2">
        <f>Table1[[#This Row],[Expenses]]*0.3</f>
        <v>1070.9937</v>
      </c>
      <c r="W122" t="str">
        <f>VLOOKUP(K122, Helper!A:C, 3, FALSE)</f>
        <v>2020-03</v>
      </c>
    </row>
    <row r="123" spans="1:23" x14ac:dyDescent="0.3">
      <c r="A123">
        <v>265</v>
      </c>
      <c r="B123" t="s">
        <v>619</v>
      </c>
      <c r="C123" s="1">
        <v>44719</v>
      </c>
      <c r="D123">
        <v>20220607</v>
      </c>
      <c r="E123" t="s">
        <v>620</v>
      </c>
      <c r="F123" t="s">
        <v>166</v>
      </c>
      <c r="G123" t="s">
        <v>227</v>
      </c>
      <c r="H123" t="s">
        <v>81</v>
      </c>
      <c r="I123" t="s">
        <v>168</v>
      </c>
      <c r="J123" t="s">
        <v>621</v>
      </c>
      <c r="K123">
        <v>1060</v>
      </c>
      <c r="L123" t="s">
        <v>105</v>
      </c>
      <c r="M123" t="s">
        <v>29</v>
      </c>
      <c r="N123" t="s">
        <v>156</v>
      </c>
      <c r="O123" t="s">
        <v>622</v>
      </c>
      <c r="P123">
        <v>328.22399999999999</v>
      </c>
      <c r="Q123">
        <v>4</v>
      </c>
      <c r="R123">
        <v>0.2</v>
      </c>
      <c r="S123">
        <v>28.7196</v>
      </c>
      <c r="T123" t="s">
        <v>43</v>
      </c>
      <c r="U123">
        <v>299.50439999999998</v>
      </c>
      <c r="V123" s="2">
        <f>Table1[[#This Row],[Expenses]]*0.3</f>
        <v>89.851319999999987</v>
      </c>
      <c r="W123" t="str">
        <f>VLOOKUP(K123, Helper!A:C, 3, FALSE)</f>
        <v>2020-01</v>
      </c>
    </row>
    <row r="124" spans="1:23" x14ac:dyDescent="0.3">
      <c r="A124">
        <v>266</v>
      </c>
      <c r="B124" t="s">
        <v>623</v>
      </c>
      <c r="C124" s="1">
        <v>44510</v>
      </c>
      <c r="D124">
        <v>20211110</v>
      </c>
      <c r="E124" t="s">
        <v>624</v>
      </c>
      <c r="F124" t="s">
        <v>35</v>
      </c>
      <c r="G124" t="s">
        <v>625</v>
      </c>
      <c r="H124" t="s">
        <v>37</v>
      </c>
      <c r="I124" t="s">
        <v>38</v>
      </c>
      <c r="J124" t="s">
        <v>626</v>
      </c>
      <c r="K124">
        <v>1009</v>
      </c>
      <c r="L124" t="s">
        <v>95</v>
      </c>
      <c r="M124" t="s">
        <v>29</v>
      </c>
      <c r="N124" t="s">
        <v>185</v>
      </c>
      <c r="O124" t="s">
        <v>627</v>
      </c>
      <c r="P124">
        <v>79.900000000000006</v>
      </c>
      <c r="Q124">
        <v>2</v>
      </c>
      <c r="R124">
        <v>0</v>
      </c>
      <c r="S124">
        <v>35.155999999999999</v>
      </c>
      <c r="T124" t="s">
        <v>88</v>
      </c>
      <c r="U124">
        <v>44.744</v>
      </c>
      <c r="V124" s="2">
        <f>Table1[[#This Row],[Expenses]]*0.3</f>
        <v>13.4232</v>
      </c>
      <c r="W124" t="str">
        <f>VLOOKUP(K124, Helper!A:C, 3, FALSE)</f>
        <v>2020-03</v>
      </c>
    </row>
    <row r="125" spans="1:23" x14ac:dyDescent="0.3">
      <c r="A125">
        <v>267</v>
      </c>
      <c r="B125" t="s">
        <v>628</v>
      </c>
      <c r="C125" s="1">
        <v>45094</v>
      </c>
      <c r="D125">
        <v>20230617</v>
      </c>
      <c r="E125" t="s">
        <v>629</v>
      </c>
      <c r="F125" t="s">
        <v>62</v>
      </c>
      <c r="G125" t="s">
        <v>63</v>
      </c>
      <c r="H125" t="s">
        <v>25</v>
      </c>
      <c r="I125" t="s">
        <v>64</v>
      </c>
      <c r="J125" t="s">
        <v>398</v>
      </c>
      <c r="K125">
        <v>1026</v>
      </c>
      <c r="L125" t="s">
        <v>105</v>
      </c>
      <c r="M125" t="s">
        <v>40</v>
      </c>
      <c r="N125" t="s">
        <v>112</v>
      </c>
      <c r="O125" t="s">
        <v>630</v>
      </c>
      <c r="P125">
        <v>14.016</v>
      </c>
      <c r="Q125">
        <v>3</v>
      </c>
      <c r="R125">
        <v>0.2</v>
      </c>
      <c r="S125">
        <v>4.7304000000000004</v>
      </c>
      <c r="T125" t="s">
        <v>318</v>
      </c>
      <c r="U125">
        <v>9.2855999999999899</v>
      </c>
      <c r="V125" s="2">
        <f>Table1[[#This Row],[Expenses]]*0.3</f>
        <v>2.785679999999997</v>
      </c>
      <c r="W125" t="str">
        <f>VLOOKUP(K125, Helper!A:C, 3, FALSE)</f>
        <v>2020-01</v>
      </c>
    </row>
    <row r="126" spans="1:23" x14ac:dyDescent="0.3">
      <c r="A126">
        <v>268</v>
      </c>
      <c r="B126" t="s">
        <v>631</v>
      </c>
      <c r="C126" s="1">
        <v>44583</v>
      </c>
      <c r="D126">
        <v>20220122</v>
      </c>
      <c r="E126" t="s">
        <v>290</v>
      </c>
      <c r="F126" t="s">
        <v>522</v>
      </c>
      <c r="G126" t="s">
        <v>523</v>
      </c>
      <c r="H126" t="s">
        <v>37</v>
      </c>
      <c r="I126" t="s">
        <v>119</v>
      </c>
      <c r="J126" t="s">
        <v>291</v>
      </c>
      <c r="K126">
        <v>1052</v>
      </c>
      <c r="L126" t="s">
        <v>259</v>
      </c>
      <c r="M126" t="s">
        <v>29</v>
      </c>
      <c r="N126" t="s">
        <v>214</v>
      </c>
      <c r="O126" t="s">
        <v>632</v>
      </c>
      <c r="P126">
        <v>7.56</v>
      </c>
      <c r="Q126">
        <v>6</v>
      </c>
      <c r="R126">
        <v>0</v>
      </c>
      <c r="S126">
        <v>0.3024</v>
      </c>
      <c r="T126" t="s">
        <v>140</v>
      </c>
      <c r="U126">
        <v>7.2576000000000001</v>
      </c>
      <c r="V126" s="2">
        <f>Table1[[#This Row],[Expenses]]*0.3</f>
        <v>2.1772800000000001</v>
      </c>
      <c r="W126" t="str">
        <f>VLOOKUP(K126, Helper!A:C, 3, FALSE)</f>
        <v>2020-04</v>
      </c>
    </row>
    <row r="127" spans="1:23" x14ac:dyDescent="0.3">
      <c r="A127">
        <v>269</v>
      </c>
      <c r="B127" t="s">
        <v>633</v>
      </c>
      <c r="C127" s="1">
        <v>45270</v>
      </c>
      <c r="D127">
        <v>20231210</v>
      </c>
      <c r="E127" t="s">
        <v>634</v>
      </c>
      <c r="F127" t="s">
        <v>358</v>
      </c>
      <c r="G127" t="s">
        <v>532</v>
      </c>
      <c r="H127" t="s">
        <v>37</v>
      </c>
      <c r="I127" t="s">
        <v>119</v>
      </c>
      <c r="J127" t="s">
        <v>360</v>
      </c>
      <c r="K127">
        <v>1004</v>
      </c>
      <c r="L127" t="s">
        <v>74</v>
      </c>
      <c r="M127" t="s">
        <v>40</v>
      </c>
      <c r="N127" t="s">
        <v>96</v>
      </c>
      <c r="O127" t="s">
        <v>635</v>
      </c>
      <c r="P127">
        <v>37.207999999999998</v>
      </c>
      <c r="Q127">
        <v>1</v>
      </c>
      <c r="R127">
        <v>0.2</v>
      </c>
      <c r="S127">
        <v>-7.4416000000000002</v>
      </c>
      <c r="T127" t="s">
        <v>261</v>
      </c>
      <c r="U127">
        <v>44.6496</v>
      </c>
      <c r="V127" s="2">
        <f>Table1[[#This Row],[Expenses]]*0.3</f>
        <v>13.394879999999999</v>
      </c>
      <c r="W127" t="str">
        <f>VLOOKUP(K127, Helper!A:C, 3, FALSE)</f>
        <v>2020-01</v>
      </c>
    </row>
    <row r="128" spans="1:23" x14ac:dyDescent="0.3">
      <c r="A128">
        <v>271</v>
      </c>
      <c r="B128" t="s">
        <v>636</v>
      </c>
      <c r="C128" s="1">
        <v>45289</v>
      </c>
      <c r="D128">
        <v>20231229</v>
      </c>
      <c r="E128" t="s">
        <v>637</v>
      </c>
      <c r="F128" t="s">
        <v>35</v>
      </c>
      <c r="G128" t="s">
        <v>110</v>
      </c>
      <c r="H128" t="s">
        <v>37</v>
      </c>
      <c r="I128" t="s">
        <v>38</v>
      </c>
      <c r="J128" t="s">
        <v>638</v>
      </c>
      <c r="K128">
        <v>1008</v>
      </c>
      <c r="L128" t="s">
        <v>74</v>
      </c>
      <c r="M128" t="s">
        <v>40</v>
      </c>
      <c r="N128" t="s">
        <v>96</v>
      </c>
      <c r="O128" t="s">
        <v>639</v>
      </c>
      <c r="P128">
        <v>725.84</v>
      </c>
      <c r="Q128">
        <v>4</v>
      </c>
      <c r="R128">
        <v>0</v>
      </c>
      <c r="S128">
        <v>210.49359999999999</v>
      </c>
      <c r="T128" t="s">
        <v>261</v>
      </c>
      <c r="U128">
        <v>515.34640000000002</v>
      </c>
      <c r="V128" s="2">
        <f>Table1[[#This Row],[Expenses]]*0.3</f>
        <v>154.60391999999999</v>
      </c>
      <c r="W128" t="str">
        <f>VLOOKUP(K128, Helper!A:C, 3, FALSE)</f>
        <v>2020-01</v>
      </c>
    </row>
    <row r="129" spans="1:23" x14ac:dyDescent="0.3">
      <c r="A129">
        <v>272</v>
      </c>
      <c r="B129" t="s">
        <v>640</v>
      </c>
      <c r="C129" s="1">
        <v>44407</v>
      </c>
      <c r="D129">
        <v>20210730</v>
      </c>
      <c r="E129" t="s">
        <v>416</v>
      </c>
      <c r="F129" t="s">
        <v>35</v>
      </c>
      <c r="G129" t="s">
        <v>110</v>
      </c>
      <c r="H129" t="s">
        <v>37</v>
      </c>
      <c r="I129" t="s">
        <v>38</v>
      </c>
      <c r="J129" t="s">
        <v>418</v>
      </c>
      <c r="K129">
        <v>1007</v>
      </c>
      <c r="L129" t="s">
        <v>84</v>
      </c>
      <c r="M129" t="s">
        <v>29</v>
      </c>
      <c r="N129" t="s">
        <v>185</v>
      </c>
      <c r="O129" t="s">
        <v>641</v>
      </c>
      <c r="P129">
        <v>209.93</v>
      </c>
      <c r="Q129">
        <v>7</v>
      </c>
      <c r="R129">
        <v>0</v>
      </c>
      <c r="S129">
        <v>92.369200000000006</v>
      </c>
      <c r="T129" t="s">
        <v>642</v>
      </c>
      <c r="U129">
        <v>117.5608</v>
      </c>
      <c r="V129" s="2">
        <f>Table1[[#This Row],[Expenses]]*0.3</f>
        <v>35.268239999999999</v>
      </c>
      <c r="W129" t="str">
        <f>VLOOKUP(K129, Helper!A:C, 3, FALSE)</f>
        <v>2020-02</v>
      </c>
    </row>
    <row r="130" spans="1:23" x14ac:dyDescent="0.3">
      <c r="A130">
        <v>275</v>
      </c>
      <c r="B130" t="s">
        <v>643</v>
      </c>
      <c r="C130" s="1">
        <v>45186</v>
      </c>
      <c r="D130">
        <v>20230917</v>
      </c>
      <c r="E130" t="s">
        <v>644</v>
      </c>
      <c r="F130" t="s">
        <v>35</v>
      </c>
      <c r="G130" t="s">
        <v>645</v>
      </c>
      <c r="H130" t="s">
        <v>37</v>
      </c>
      <c r="I130" t="s">
        <v>38</v>
      </c>
      <c r="J130" t="s">
        <v>621</v>
      </c>
      <c r="K130">
        <v>1060</v>
      </c>
      <c r="L130" t="s">
        <v>105</v>
      </c>
      <c r="M130" t="s">
        <v>40</v>
      </c>
      <c r="N130" t="s">
        <v>66</v>
      </c>
      <c r="O130" t="s">
        <v>646</v>
      </c>
      <c r="P130">
        <v>8.82</v>
      </c>
      <c r="Q130">
        <v>2</v>
      </c>
      <c r="R130">
        <v>0</v>
      </c>
      <c r="S130">
        <v>4.0571999999999999</v>
      </c>
      <c r="T130" t="s">
        <v>171</v>
      </c>
      <c r="U130">
        <v>4.7628000000000004</v>
      </c>
      <c r="V130" s="2">
        <f>Table1[[#This Row],[Expenses]]*0.3</f>
        <v>1.4288400000000001</v>
      </c>
      <c r="W130" t="str">
        <f>VLOOKUP(K130, Helper!A:C, 3, FALSE)</f>
        <v>2020-01</v>
      </c>
    </row>
    <row r="131" spans="1:23" x14ac:dyDescent="0.3">
      <c r="A131">
        <v>277</v>
      </c>
      <c r="B131" t="s">
        <v>647</v>
      </c>
      <c r="C131" s="1">
        <v>45213</v>
      </c>
      <c r="D131">
        <v>20231014</v>
      </c>
      <c r="E131" t="s">
        <v>648</v>
      </c>
      <c r="F131" t="s">
        <v>124</v>
      </c>
      <c r="G131" t="s">
        <v>125</v>
      </c>
      <c r="H131" t="s">
        <v>25</v>
      </c>
      <c r="I131" t="s">
        <v>48</v>
      </c>
      <c r="J131" t="s">
        <v>649</v>
      </c>
      <c r="K131">
        <v>1023</v>
      </c>
      <c r="L131" t="s">
        <v>28</v>
      </c>
      <c r="M131" t="s">
        <v>40</v>
      </c>
      <c r="N131" t="s">
        <v>66</v>
      </c>
      <c r="O131" t="s">
        <v>650</v>
      </c>
      <c r="P131">
        <v>11.648</v>
      </c>
      <c r="Q131">
        <v>2</v>
      </c>
      <c r="R131">
        <v>0.2</v>
      </c>
      <c r="S131">
        <v>4.0768000000000004</v>
      </c>
      <c r="T131" t="s">
        <v>151</v>
      </c>
      <c r="U131">
        <v>7.5711999999999904</v>
      </c>
      <c r="V131" s="2">
        <f>Table1[[#This Row],[Expenses]]*0.3</f>
        <v>2.2713599999999969</v>
      </c>
      <c r="W131" t="str">
        <f>VLOOKUP(K131, Helper!A:C, 3, FALSE)</f>
        <v>2020-08</v>
      </c>
    </row>
    <row r="132" spans="1:23" x14ac:dyDescent="0.3">
      <c r="A132">
        <v>281</v>
      </c>
      <c r="B132" t="s">
        <v>651</v>
      </c>
      <c r="C132" s="1">
        <v>44465</v>
      </c>
      <c r="D132">
        <v>20210926</v>
      </c>
      <c r="E132" t="s">
        <v>371</v>
      </c>
      <c r="F132" t="s">
        <v>79</v>
      </c>
      <c r="G132" t="s">
        <v>147</v>
      </c>
      <c r="H132" t="s">
        <v>81</v>
      </c>
      <c r="I132" t="s">
        <v>82</v>
      </c>
      <c r="J132" t="s">
        <v>244</v>
      </c>
      <c r="K132">
        <v>1002</v>
      </c>
      <c r="L132" t="s">
        <v>84</v>
      </c>
      <c r="M132" t="s">
        <v>29</v>
      </c>
      <c r="N132" t="s">
        <v>50</v>
      </c>
      <c r="O132" t="s">
        <v>652</v>
      </c>
      <c r="P132">
        <v>2.08</v>
      </c>
      <c r="Q132">
        <v>5</v>
      </c>
      <c r="R132">
        <v>0.8</v>
      </c>
      <c r="S132">
        <v>-3.4319999999999999</v>
      </c>
      <c r="T132" t="s">
        <v>135</v>
      </c>
      <c r="U132">
        <v>5.5119999999999996</v>
      </c>
      <c r="V132" s="2">
        <f>Table1[[#This Row],[Expenses]]*0.3</f>
        <v>1.6535999999999997</v>
      </c>
      <c r="W132" t="str">
        <f>VLOOKUP(K132, Helper!A:C, 3, FALSE)</f>
        <v>2020-03</v>
      </c>
    </row>
    <row r="133" spans="1:23" x14ac:dyDescent="0.3">
      <c r="A133">
        <v>283</v>
      </c>
      <c r="B133" t="s">
        <v>653</v>
      </c>
      <c r="C133" s="1">
        <v>44502</v>
      </c>
      <c r="D133">
        <v>20211102</v>
      </c>
      <c r="E133" t="s">
        <v>654</v>
      </c>
      <c r="F133" t="s">
        <v>35</v>
      </c>
      <c r="G133" t="s">
        <v>36</v>
      </c>
      <c r="H133" t="s">
        <v>37</v>
      </c>
      <c r="I133" t="s">
        <v>38</v>
      </c>
      <c r="J133" t="s">
        <v>655</v>
      </c>
      <c r="K133">
        <v>1024</v>
      </c>
      <c r="L133" t="s">
        <v>28</v>
      </c>
      <c r="M133" t="s">
        <v>29</v>
      </c>
      <c r="N133" t="s">
        <v>50</v>
      </c>
      <c r="O133" t="s">
        <v>656</v>
      </c>
      <c r="P133">
        <v>1038.8399999999999</v>
      </c>
      <c r="Q133">
        <v>5</v>
      </c>
      <c r="R133">
        <v>0.2</v>
      </c>
      <c r="S133">
        <v>51.942</v>
      </c>
      <c r="T133" t="s">
        <v>88</v>
      </c>
      <c r="U133">
        <v>986.897999999999</v>
      </c>
      <c r="V133" s="2">
        <f>Table1[[#This Row],[Expenses]]*0.3</f>
        <v>296.06939999999969</v>
      </c>
      <c r="W133" t="str">
        <f>VLOOKUP(K133, Helper!A:C, 3, FALSE)</f>
        <v>2020-01</v>
      </c>
    </row>
    <row r="134" spans="1:23" x14ac:dyDescent="0.3">
      <c r="A134">
        <v>284</v>
      </c>
      <c r="B134" t="s">
        <v>657</v>
      </c>
      <c r="C134" s="1">
        <v>44465</v>
      </c>
      <c r="D134">
        <v>20210926</v>
      </c>
      <c r="E134" t="s">
        <v>142</v>
      </c>
      <c r="F134" t="s">
        <v>306</v>
      </c>
      <c r="G134" t="s">
        <v>307</v>
      </c>
      <c r="H134" t="s">
        <v>25</v>
      </c>
      <c r="I134" t="s">
        <v>48</v>
      </c>
      <c r="J134" t="s">
        <v>143</v>
      </c>
      <c r="K134">
        <v>1051</v>
      </c>
      <c r="L134" t="s">
        <v>74</v>
      </c>
      <c r="M134" t="s">
        <v>29</v>
      </c>
      <c r="N134" t="s">
        <v>66</v>
      </c>
      <c r="O134" t="s">
        <v>658</v>
      </c>
      <c r="P134">
        <v>141.76</v>
      </c>
      <c r="Q134">
        <v>5</v>
      </c>
      <c r="R134">
        <v>0.2</v>
      </c>
      <c r="S134">
        <v>47.844000000000001</v>
      </c>
      <c r="T134" t="s">
        <v>135</v>
      </c>
      <c r="U134">
        <v>93.915999999999997</v>
      </c>
      <c r="V134" s="2">
        <f>Table1[[#This Row],[Expenses]]*0.3</f>
        <v>28.174799999999998</v>
      </c>
      <c r="W134" t="str">
        <f>VLOOKUP(K134, Helper!A:C, 3, FALSE)</f>
        <v>2020-03</v>
      </c>
    </row>
    <row r="135" spans="1:23" x14ac:dyDescent="0.3">
      <c r="A135">
        <v>287</v>
      </c>
      <c r="B135" t="s">
        <v>659</v>
      </c>
      <c r="C135" s="1">
        <v>44914</v>
      </c>
      <c r="D135">
        <v>20221219</v>
      </c>
      <c r="E135" t="s">
        <v>660</v>
      </c>
      <c r="F135" t="s">
        <v>46</v>
      </c>
      <c r="G135" t="s">
        <v>661</v>
      </c>
      <c r="H135" t="s">
        <v>25</v>
      </c>
      <c r="I135" t="s">
        <v>48</v>
      </c>
      <c r="J135" t="s">
        <v>272</v>
      </c>
      <c r="K135">
        <v>1094</v>
      </c>
      <c r="L135" t="s">
        <v>273</v>
      </c>
      <c r="M135" t="s">
        <v>40</v>
      </c>
      <c r="N135" t="s">
        <v>50</v>
      </c>
      <c r="O135" t="s">
        <v>662</v>
      </c>
      <c r="P135">
        <v>254.05799999999999</v>
      </c>
      <c r="Q135">
        <v>7</v>
      </c>
      <c r="R135">
        <v>0.7</v>
      </c>
      <c r="S135">
        <v>-169.37200000000001</v>
      </c>
      <c r="T135" t="s">
        <v>76</v>
      </c>
      <c r="U135">
        <v>423.43</v>
      </c>
      <c r="V135" s="2">
        <f>Table1[[#This Row],[Expenses]]*0.3</f>
        <v>127.029</v>
      </c>
      <c r="W135" t="str">
        <f>VLOOKUP(K135, Helper!A:C, 3, FALSE)</f>
        <v>2020-02</v>
      </c>
    </row>
    <row r="136" spans="1:23" x14ac:dyDescent="0.3">
      <c r="A136">
        <v>290</v>
      </c>
      <c r="B136" t="s">
        <v>663</v>
      </c>
      <c r="C136" s="1">
        <v>44886</v>
      </c>
      <c r="D136">
        <v>20221121</v>
      </c>
      <c r="E136" t="s">
        <v>664</v>
      </c>
      <c r="F136" t="s">
        <v>358</v>
      </c>
      <c r="G136" t="s">
        <v>359</v>
      </c>
      <c r="H136" t="s">
        <v>37</v>
      </c>
      <c r="I136" t="s">
        <v>119</v>
      </c>
      <c r="J136" t="s">
        <v>138</v>
      </c>
      <c r="K136">
        <v>1043</v>
      </c>
      <c r="L136" t="s">
        <v>95</v>
      </c>
      <c r="M136" t="s">
        <v>85</v>
      </c>
      <c r="N136" t="s">
        <v>214</v>
      </c>
      <c r="O136" t="s">
        <v>665</v>
      </c>
      <c r="P136">
        <v>19.096</v>
      </c>
      <c r="Q136">
        <v>7</v>
      </c>
      <c r="R136">
        <v>0.2</v>
      </c>
      <c r="S136">
        <v>6.6836000000000002</v>
      </c>
      <c r="T136" t="s">
        <v>32</v>
      </c>
      <c r="U136">
        <v>12.4124</v>
      </c>
      <c r="V136" s="2">
        <f>Table1[[#This Row],[Expenses]]*0.3</f>
        <v>3.7237199999999997</v>
      </c>
      <c r="W136" t="str">
        <f>VLOOKUP(K136, Helper!A:C, 3, FALSE)</f>
        <v>2020-01</v>
      </c>
    </row>
    <row r="137" spans="1:23" x14ac:dyDescent="0.3">
      <c r="A137">
        <v>294</v>
      </c>
      <c r="B137" t="s">
        <v>666</v>
      </c>
      <c r="C137" s="1">
        <v>44191</v>
      </c>
      <c r="D137">
        <v>20201226</v>
      </c>
      <c r="E137" t="s">
        <v>667</v>
      </c>
      <c r="F137" t="s">
        <v>334</v>
      </c>
      <c r="G137" t="s">
        <v>668</v>
      </c>
      <c r="H137" t="s">
        <v>25</v>
      </c>
      <c r="I137" t="s">
        <v>336</v>
      </c>
      <c r="J137" t="s">
        <v>489</v>
      </c>
      <c r="K137">
        <v>1064</v>
      </c>
      <c r="L137" t="s">
        <v>84</v>
      </c>
      <c r="M137" t="s">
        <v>40</v>
      </c>
      <c r="N137" t="s">
        <v>57</v>
      </c>
      <c r="O137" t="s">
        <v>669</v>
      </c>
      <c r="P137">
        <v>300.416</v>
      </c>
      <c r="Q137">
        <v>8</v>
      </c>
      <c r="R137">
        <v>0.2</v>
      </c>
      <c r="S137">
        <v>78.859200000000001</v>
      </c>
      <c r="T137" t="s">
        <v>235</v>
      </c>
      <c r="U137">
        <v>221.55680000000001</v>
      </c>
      <c r="V137" s="2">
        <f>Table1[[#This Row],[Expenses]]*0.3</f>
        <v>66.467039999999997</v>
      </c>
      <c r="W137" t="str">
        <f>VLOOKUP(K137, Helper!A:C, 3, FALSE)</f>
        <v>2020-06</v>
      </c>
    </row>
    <row r="138" spans="1:23" x14ac:dyDescent="0.3">
      <c r="A138">
        <v>299</v>
      </c>
      <c r="B138" t="s">
        <v>670</v>
      </c>
      <c r="C138" s="1">
        <v>44863</v>
      </c>
      <c r="D138">
        <v>20221029</v>
      </c>
      <c r="E138" t="s">
        <v>402</v>
      </c>
      <c r="F138" t="s">
        <v>522</v>
      </c>
      <c r="G138" t="s">
        <v>671</v>
      </c>
      <c r="H138" t="s">
        <v>37</v>
      </c>
      <c r="I138" t="s">
        <v>119</v>
      </c>
      <c r="J138" t="s">
        <v>403</v>
      </c>
      <c r="K138">
        <v>1041</v>
      </c>
      <c r="L138" t="s">
        <v>95</v>
      </c>
      <c r="M138" t="s">
        <v>40</v>
      </c>
      <c r="N138" t="s">
        <v>66</v>
      </c>
      <c r="O138" t="s">
        <v>672</v>
      </c>
      <c r="P138">
        <v>32.4</v>
      </c>
      <c r="Q138">
        <v>5</v>
      </c>
      <c r="R138">
        <v>0</v>
      </c>
      <c r="S138">
        <v>15.552</v>
      </c>
      <c r="T138" t="s">
        <v>400</v>
      </c>
      <c r="U138">
        <v>16.847999999999999</v>
      </c>
      <c r="V138" s="2">
        <f>Table1[[#This Row],[Expenses]]*0.3</f>
        <v>5.0543999999999993</v>
      </c>
      <c r="W138" t="str">
        <f>VLOOKUP(K138, Helper!A:C, 3, FALSE)</f>
        <v>2020-03</v>
      </c>
    </row>
    <row r="139" spans="1:23" x14ac:dyDescent="0.3">
      <c r="A139">
        <v>304</v>
      </c>
      <c r="B139" t="s">
        <v>673</v>
      </c>
      <c r="C139" s="1">
        <v>45250</v>
      </c>
      <c r="D139">
        <v>20231120</v>
      </c>
      <c r="E139" t="s">
        <v>559</v>
      </c>
      <c r="F139" t="s">
        <v>166</v>
      </c>
      <c r="G139" t="s">
        <v>227</v>
      </c>
      <c r="H139" t="s">
        <v>81</v>
      </c>
      <c r="I139" t="s">
        <v>168</v>
      </c>
      <c r="J139" t="s">
        <v>560</v>
      </c>
      <c r="K139">
        <v>1080</v>
      </c>
      <c r="L139" t="s">
        <v>56</v>
      </c>
      <c r="M139" t="s">
        <v>29</v>
      </c>
      <c r="N139" t="s">
        <v>50</v>
      </c>
      <c r="O139" t="s">
        <v>674</v>
      </c>
      <c r="P139">
        <v>219.07499999999999</v>
      </c>
      <c r="Q139">
        <v>3</v>
      </c>
      <c r="R139">
        <v>0.5</v>
      </c>
      <c r="S139">
        <v>-131.44499999999999</v>
      </c>
      <c r="T139" t="s">
        <v>283</v>
      </c>
      <c r="U139">
        <v>350.52</v>
      </c>
      <c r="V139" s="2">
        <f>Table1[[#This Row],[Expenses]]*0.3</f>
        <v>105.15599999999999</v>
      </c>
      <c r="W139" t="str">
        <f>VLOOKUP(K139, Helper!A:C, 3, FALSE)</f>
        <v>2020-03</v>
      </c>
    </row>
    <row r="140" spans="1:23" x14ac:dyDescent="0.3">
      <c r="A140">
        <v>305</v>
      </c>
      <c r="B140" t="s">
        <v>675</v>
      </c>
      <c r="C140" s="1">
        <v>44320</v>
      </c>
      <c r="D140">
        <v>20210504</v>
      </c>
      <c r="E140" t="s">
        <v>676</v>
      </c>
      <c r="F140" t="s">
        <v>211</v>
      </c>
      <c r="G140" t="s">
        <v>212</v>
      </c>
      <c r="H140" t="s">
        <v>25</v>
      </c>
      <c r="I140" t="s">
        <v>26</v>
      </c>
      <c r="J140" t="s">
        <v>330</v>
      </c>
      <c r="K140">
        <v>1100</v>
      </c>
      <c r="L140" t="s">
        <v>56</v>
      </c>
      <c r="M140" t="s">
        <v>40</v>
      </c>
      <c r="N140" t="s">
        <v>57</v>
      </c>
      <c r="O140" t="s">
        <v>677</v>
      </c>
      <c r="P140">
        <v>26.8</v>
      </c>
      <c r="Q140">
        <v>2</v>
      </c>
      <c r="R140">
        <v>0</v>
      </c>
      <c r="S140">
        <v>12.864000000000001</v>
      </c>
      <c r="T140" t="s">
        <v>436</v>
      </c>
      <c r="U140">
        <v>13.936</v>
      </c>
      <c r="V140" s="2">
        <f>Table1[[#This Row],[Expenses]]*0.3</f>
        <v>4.1807999999999996</v>
      </c>
      <c r="W140" t="str">
        <f>VLOOKUP(K140, Helper!A:C, 3, FALSE)</f>
        <v>2020-03</v>
      </c>
    </row>
    <row r="141" spans="1:23" x14ac:dyDescent="0.3">
      <c r="A141">
        <v>306</v>
      </c>
      <c r="B141" t="s">
        <v>678</v>
      </c>
      <c r="C141" s="1">
        <v>44195</v>
      </c>
      <c r="D141">
        <v>20201230</v>
      </c>
      <c r="E141" t="s">
        <v>257</v>
      </c>
      <c r="F141" t="s">
        <v>190</v>
      </c>
      <c r="G141" t="s">
        <v>191</v>
      </c>
      <c r="H141" t="s">
        <v>37</v>
      </c>
      <c r="I141" t="s">
        <v>119</v>
      </c>
      <c r="J141" t="s">
        <v>258</v>
      </c>
      <c r="K141">
        <v>1098</v>
      </c>
      <c r="L141" t="s">
        <v>259</v>
      </c>
      <c r="M141" t="s">
        <v>40</v>
      </c>
      <c r="N141" t="s">
        <v>112</v>
      </c>
      <c r="O141" t="s">
        <v>679</v>
      </c>
      <c r="P141">
        <v>9.84</v>
      </c>
      <c r="Q141">
        <v>3</v>
      </c>
      <c r="R141">
        <v>0</v>
      </c>
      <c r="S141">
        <v>2.8536000000000001</v>
      </c>
      <c r="T141" t="s">
        <v>235</v>
      </c>
      <c r="U141">
        <v>6.9863999999999997</v>
      </c>
      <c r="V141" s="2">
        <f>Table1[[#This Row],[Expenses]]*0.3</f>
        <v>2.09592</v>
      </c>
      <c r="W141" t="str">
        <f>VLOOKUP(K141, Helper!A:C, 3, FALSE)</f>
        <v>2020-01</v>
      </c>
    </row>
    <row r="142" spans="1:23" x14ac:dyDescent="0.3">
      <c r="A142">
        <v>307</v>
      </c>
      <c r="B142" t="s">
        <v>680</v>
      </c>
      <c r="C142" s="1">
        <v>43983</v>
      </c>
      <c r="D142">
        <v>20200601</v>
      </c>
      <c r="E142" t="s">
        <v>681</v>
      </c>
      <c r="F142" t="s">
        <v>522</v>
      </c>
      <c r="G142" t="s">
        <v>671</v>
      </c>
      <c r="H142" t="s">
        <v>37</v>
      </c>
      <c r="I142" t="s">
        <v>119</v>
      </c>
      <c r="J142" t="s">
        <v>330</v>
      </c>
      <c r="K142">
        <v>1100</v>
      </c>
      <c r="L142" t="s">
        <v>56</v>
      </c>
      <c r="M142" t="s">
        <v>85</v>
      </c>
      <c r="N142" t="s">
        <v>50</v>
      </c>
      <c r="O142" t="s">
        <v>682</v>
      </c>
      <c r="P142">
        <v>45.48</v>
      </c>
      <c r="Q142">
        <v>3</v>
      </c>
      <c r="R142">
        <v>0</v>
      </c>
      <c r="S142">
        <v>20.9208</v>
      </c>
      <c r="T142" t="s">
        <v>59</v>
      </c>
      <c r="U142">
        <v>24.559199999999901</v>
      </c>
      <c r="V142" s="2">
        <f>Table1[[#This Row],[Expenses]]*0.3</f>
        <v>7.3677599999999703</v>
      </c>
      <c r="W142" t="str">
        <f>VLOOKUP(K142, Helper!A:C, 3, FALSE)</f>
        <v>2020-03</v>
      </c>
    </row>
    <row r="143" spans="1:23" x14ac:dyDescent="0.3">
      <c r="A143">
        <v>309</v>
      </c>
      <c r="B143" t="s">
        <v>683</v>
      </c>
      <c r="C143" s="1">
        <v>45032</v>
      </c>
      <c r="D143">
        <v>20230416</v>
      </c>
      <c r="E143" t="s">
        <v>684</v>
      </c>
      <c r="F143" t="s">
        <v>238</v>
      </c>
      <c r="G143" t="s">
        <v>239</v>
      </c>
      <c r="H143" t="s">
        <v>25</v>
      </c>
      <c r="I143" t="s">
        <v>48</v>
      </c>
      <c r="J143" t="s">
        <v>685</v>
      </c>
      <c r="K143">
        <v>1076</v>
      </c>
      <c r="L143" t="s">
        <v>74</v>
      </c>
      <c r="M143" t="s">
        <v>29</v>
      </c>
      <c r="N143" t="s">
        <v>112</v>
      </c>
      <c r="O143" t="s">
        <v>686</v>
      </c>
      <c r="P143">
        <v>4.8899999999999997</v>
      </c>
      <c r="Q143">
        <v>1</v>
      </c>
      <c r="R143">
        <v>0</v>
      </c>
      <c r="S143">
        <v>2.0049000000000001</v>
      </c>
      <c r="T143" t="s">
        <v>68</v>
      </c>
      <c r="U143">
        <v>2.8850999999999898</v>
      </c>
      <c r="V143" s="2">
        <f>Table1[[#This Row],[Expenses]]*0.3</f>
        <v>0.86552999999999691</v>
      </c>
      <c r="W143" t="str">
        <f>VLOOKUP(K143, Helper!A:C, 3, FALSE)</f>
        <v>2020-01</v>
      </c>
    </row>
    <row r="144" spans="1:23" x14ac:dyDescent="0.3">
      <c r="A144">
        <v>310</v>
      </c>
      <c r="B144" t="s">
        <v>687</v>
      </c>
      <c r="C144" s="1">
        <v>44817</v>
      </c>
      <c r="D144">
        <v>20220913</v>
      </c>
      <c r="E144" t="s">
        <v>688</v>
      </c>
      <c r="F144" t="s">
        <v>334</v>
      </c>
      <c r="G144" t="s">
        <v>668</v>
      </c>
      <c r="H144" t="s">
        <v>25</v>
      </c>
      <c r="I144" t="s">
        <v>336</v>
      </c>
      <c r="J144" t="s">
        <v>560</v>
      </c>
      <c r="K144">
        <v>1080</v>
      </c>
      <c r="L144" t="s">
        <v>56</v>
      </c>
      <c r="M144" t="s">
        <v>40</v>
      </c>
      <c r="N144" t="s">
        <v>57</v>
      </c>
      <c r="O144" t="s">
        <v>689</v>
      </c>
      <c r="P144">
        <v>15.135999999999999</v>
      </c>
      <c r="Q144">
        <v>4</v>
      </c>
      <c r="R144">
        <v>0.2</v>
      </c>
      <c r="S144">
        <v>3.5948000000000002</v>
      </c>
      <c r="T144" t="s">
        <v>246</v>
      </c>
      <c r="U144">
        <v>11.5412</v>
      </c>
      <c r="V144" s="2">
        <f>Table1[[#This Row],[Expenses]]*0.3</f>
        <v>3.4623599999999999</v>
      </c>
      <c r="W144" t="str">
        <f>VLOOKUP(K144, Helper!A:C, 3, FALSE)</f>
        <v>2020-03</v>
      </c>
    </row>
    <row r="145" spans="1:23" x14ac:dyDescent="0.3">
      <c r="A145">
        <v>314</v>
      </c>
      <c r="B145" t="s">
        <v>690</v>
      </c>
      <c r="C145" s="1">
        <v>44101</v>
      </c>
      <c r="D145">
        <v>20200927</v>
      </c>
      <c r="E145" t="s">
        <v>691</v>
      </c>
      <c r="F145" t="s">
        <v>522</v>
      </c>
      <c r="G145" t="s">
        <v>692</v>
      </c>
      <c r="H145" t="s">
        <v>37</v>
      </c>
      <c r="I145" t="s">
        <v>119</v>
      </c>
      <c r="J145" t="s">
        <v>693</v>
      </c>
      <c r="K145">
        <v>1070</v>
      </c>
      <c r="L145" t="s">
        <v>56</v>
      </c>
      <c r="M145" t="s">
        <v>40</v>
      </c>
      <c r="N145" t="s">
        <v>57</v>
      </c>
      <c r="O145" t="s">
        <v>694</v>
      </c>
      <c r="P145">
        <v>87.54</v>
      </c>
      <c r="Q145">
        <v>3</v>
      </c>
      <c r="R145">
        <v>0</v>
      </c>
      <c r="S145">
        <v>37.642200000000003</v>
      </c>
      <c r="T145" t="s">
        <v>382</v>
      </c>
      <c r="U145">
        <v>49.897799999999997</v>
      </c>
      <c r="V145" s="2">
        <f>Table1[[#This Row],[Expenses]]*0.3</f>
        <v>14.969339999999999</v>
      </c>
      <c r="W145" t="str">
        <f>VLOOKUP(K145, Helper!A:C, 3, FALSE)</f>
        <v>2020-02</v>
      </c>
    </row>
    <row r="146" spans="1:23" x14ac:dyDescent="0.3">
      <c r="A146">
        <v>315</v>
      </c>
      <c r="B146" t="s">
        <v>695</v>
      </c>
      <c r="C146" s="1">
        <v>44052</v>
      </c>
      <c r="D146">
        <v>20200809</v>
      </c>
      <c r="E146" t="s">
        <v>696</v>
      </c>
      <c r="F146" t="s">
        <v>46</v>
      </c>
      <c r="G146" t="s">
        <v>697</v>
      </c>
      <c r="H146" t="s">
        <v>25</v>
      </c>
      <c r="I146" t="s">
        <v>48</v>
      </c>
      <c r="J146" t="s">
        <v>698</v>
      </c>
      <c r="K146">
        <v>1013</v>
      </c>
      <c r="L146" t="s">
        <v>28</v>
      </c>
      <c r="M146" t="s">
        <v>40</v>
      </c>
      <c r="N146" t="s">
        <v>156</v>
      </c>
      <c r="O146" t="s">
        <v>699</v>
      </c>
      <c r="P146">
        <v>178.38399999999999</v>
      </c>
      <c r="Q146">
        <v>2</v>
      </c>
      <c r="R146">
        <v>0.2</v>
      </c>
      <c r="S146">
        <v>22.297999999999998</v>
      </c>
      <c r="T146" t="s">
        <v>114</v>
      </c>
      <c r="U146">
        <v>156.08599999999899</v>
      </c>
      <c r="V146" s="2">
        <f>Table1[[#This Row],[Expenses]]*0.3</f>
        <v>46.825799999999695</v>
      </c>
      <c r="W146" t="str">
        <f>VLOOKUP(K146, Helper!A:C, 3, FALSE)</f>
        <v>2020-02</v>
      </c>
    </row>
    <row r="147" spans="1:23" x14ac:dyDescent="0.3">
      <c r="A147">
        <v>317</v>
      </c>
      <c r="B147" t="s">
        <v>700</v>
      </c>
      <c r="C147" s="1">
        <v>44193</v>
      </c>
      <c r="D147">
        <v>20201228</v>
      </c>
      <c r="E147" t="s">
        <v>701</v>
      </c>
      <c r="F147" t="s">
        <v>124</v>
      </c>
      <c r="G147" t="s">
        <v>125</v>
      </c>
      <c r="H147" t="s">
        <v>25</v>
      </c>
      <c r="I147" t="s">
        <v>48</v>
      </c>
      <c r="J147" t="s">
        <v>504</v>
      </c>
      <c r="K147">
        <v>1010</v>
      </c>
      <c r="L147" t="s">
        <v>273</v>
      </c>
      <c r="M147" t="s">
        <v>40</v>
      </c>
      <c r="N147" t="s">
        <v>112</v>
      </c>
      <c r="O147" t="s">
        <v>702</v>
      </c>
      <c r="P147">
        <v>99.135999999999996</v>
      </c>
      <c r="Q147">
        <v>4</v>
      </c>
      <c r="R147">
        <v>0.2</v>
      </c>
      <c r="S147">
        <v>8.6744000000000003</v>
      </c>
      <c r="T147" t="s">
        <v>235</v>
      </c>
      <c r="U147">
        <v>90.461599999999905</v>
      </c>
      <c r="V147" s="2">
        <f>Table1[[#This Row],[Expenses]]*0.3</f>
        <v>27.138479999999969</v>
      </c>
      <c r="W147" t="str">
        <f>VLOOKUP(K147, Helper!A:C, 3, FALSE)</f>
        <v>2020-03</v>
      </c>
    </row>
    <row r="148" spans="1:23" x14ac:dyDescent="0.3">
      <c r="A148">
        <v>318</v>
      </c>
      <c r="B148" t="s">
        <v>703</v>
      </c>
      <c r="C148" s="1">
        <v>44139</v>
      </c>
      <c r="D148">
        <v>20201104</v>
      </c>
      <c r="E148" t="s">
        <v>704</v>
      </c>
      <c r="F148" t="s">
        <v>211</v>
      </c>
      <c r="G148" t="s">
        <v>212</v>
      </c>
      <c r="H148" t="s">
        <v>25</v>
      </c>
      <c r="I148" t="s">
        <v>26</v>
      </c>
      <c r="J148" t="s">
        <v>278</v>
      </c>
      <c r="K148">
        <v>1032</v>
      </c>
      <c r="L148" t="s">
        <v>56</v>
      </c>
      <c r="M148" t="s">
        <v>85</v>
      </c>
      <c r="N148" t="s">
        <v>41</v>
      </c>
      <c r="O148" t="s">
        <v>705</v>
      </c>
      <c r="P148">
        <v>135.88200000000001</v>
      </c>
      <c r="Q148">
        <v>1</v>
      </c>
      <c r="R148">
        <v>0.1</v>
      </c>
      <c r="S148">
        <v>24.1568</v>
      </c>
      <c r="T148" t="s">
        <v>98</v>
      </c>
      <c r="U148">
        <v>111.7252</v>
      </c>
      <c r="V148" s="2">
        <f>Table1[[#This Row],[Expenses]]*0.3</f>
        <v>33.517559999999996</v>
      </c>
      <c r="W148" t="str">
        <f>VLOOKUP(K148, Helper!A:C, 3, FALSE)</f>
        <v>2020-02</v>
      </c>
    </row>
    <row r="149" spans="1:23" x14ac:dyDescent="0.3">
      <c r="A149">
        <v>323</v>
      </c>
      <c r="B149" t="s">
        <v>706</v>
      </c>
      <c r="C149" s="1">
        <v>44093</v>
      </c>
      <c r="D149">
        <v>20200919</v>
      </c>
      <c r="E149" t="s">
        <v>707</v>
      </c>
      <c r="F149" t="s">
        <v>35</v>
      </c>
      <c r="G149" t="s">
        <v>708</v>
      </c>
      <c r="H149" t="s">
        <v>37</v>
      </c>
      <c r="I149" t="s">
        <v>38</v>
      </c>
      <c r="J149" t="s">
        <v>574</v>
      </c>
      <c r="K149">
        <v>1090</v>
      </c>
      <c r="L149" t="s">
        <v>259</v>
      </c>
      <c r="M149" t="s">
        <v>40</v>
      </c>
      <c r="N149" t="s">
        <v>214</v>
      </c>
      <c r="O149" t="s">
        <v>709</v>
      </c>
      <c r="P149">
        <v>7.16</v>
      </c>
      <c r="Q149">
        <v>2</v>
      </c>
      <c r="R149">
        <v>0</v>
      </c>
      <c r="S149">
        <v>3.58</v>
      </c>
      <c r="T149" t="s">
        <v>382</v>
      </c>
      <c r="U149">
        <v>3.58</v>
      </c>
      <c r="V149" s="2">
        <f>Table1[[#This Row],[Expenses]]*0.3</f>
        <v>1.0740000000000001</v>
      </c>
      <c r="W149" t="str">
        <f>VLOOKUP(K149, Helper!A:C, 3, FALSE)</f>
        <v>2020-02</v>
      </c>
    </row>
    <row r="150" spans="1:23" x14ac:dyDescent="0.3">
      <c r="A150">
        <v>324</v>
      </c>
      <c r="B150" t="s">
        <v>710</v>
      </c>
      <c r="C150" s="1">
        <v>44675</v>
      </c>
      <c r="D150">
        <v>20220424</v>
      </c>
      <c r="E150" t="s">
        <v>711</v>
      </c>
      <c r="F150" t="s">
        <v>35</v>
      </c>
      <c r="G150" t="s">
        <v>712</v>
      </c>
      <c r="H150" t="s">
        <v>37</v>
      </c>
      <c r="I150" t="s">
        <v>38</v>
      </c>
      <c r="J150" t="s">
        <v>685</v>
      </c>
      <c r="K150">
        <v>1076</v>
      </c>
      <c r="L150" t="s">
        <v>74</v>
      </c>
      <c r="M150" t="s">
        <v>40</v>
      </c>
      <c r="N150" t="s">
        <v>50</v>
      </c>
      <c r="O150" t="s">
        <v>713</v>
      </c>
      <c r="P150">
        <v>251.52</v>
      </c>
      <c r="Q150">
        <v>6</v>
      </c>
      <c r="R150">
        <v>0.2</v>
      </c>
      <c r="S150">
        <v>81.744</v>
      </c>
      <c r="T150" t="s">
        <v>296</v>
      </c>
      <c r="U150">
        <v>169.77600000000001</v>
      </c>
      <c r="V150" s="2">
        <f>Table1[[#This Row],[Expenses]]*0.3</f>
        <v>50.9328</v>
      </c>
      <c r="W150" t="str">
        <f>VLOOKUP(K150, Helper!A:C, 3, FALSE)</f>
        <v>2020-01</v>
      </c>
    </row>
    <row r="151" spans="1:23" x14ac:dyDescent="0.3">
      <c r="A151">
        <v>326</v>
      </c>
      <c r="B151" t="s">
        <v>714</v>
      </c>
      <c r="C151" s="1">
        <v>45234</v>
      </c>
      <c r="D151">
        <v>20231104</v>
      </c>
      <c r="E151" t="s">
        <v>715</v>
      </c>
      <c r="F151" t="s">
        <v>252</v>
      </c>
      <c r="G151" t="s">
        <v>573</v>
      </c>
      <c r="H151" t="s">
        <v>25</v>
      </c>
      <c r="I151" t="s">
        <v>103</v>
      </c>
      <c r="J151" t="s">
        <v>626</v>
      </c>
      <c r="K151">
        <v>1009</v>
      </c>
      <c r="L151" t="s">
        <v>95</v>
      </c>
      <c r="M151" t="s">
        <v>40</v>
      </c>
      <c r="N151" t="s">
        <v>57</v>
      </c>
      <c r="O151" t="s">
        <v>716</v>
      </c>
      <c r="P151">
        <v>15.992000000000001</v>
      </c>
      <c r="Q151">
        <v>1</v>
      </c>
      <c r="R151">
        <v>0.2</v>
      </c>
      <c r="S151">
        <v>0.99950000000000006</v>
      </c>
      <c r="T151" t="s">
        <v>283</v>
      </c>
      <c r="U151">
        <v>14.9925</v>
      </c>
      <c r="V151" s="2">
        <f>Table1[[#This Row],[Expenses]]*0.3</f>
        <v>4.4977499999999999</v>
      </c>
      <c r="W151" t="str">
        <f>VLOOKUP(K151, Helper!A:C, 3, FALSE)</f>
        <v>2020-03</v>
      </c>
    </row>
    <row r="152" spans="1:23" x14ac:dyDescent="0.3">
      <c r="A152">
        <v>327</v>
      </c>
      <c r="B152" t="s">
        <v>717</v>
      </c>
      <c r="C152" s="1">
        <v>44804</v>
      </c>
      <c r="D152">
        <v>20220831</v>
      </c>
      <c r="E152" t="s">
        <v>718</v>
      </c>
      <c r="F152" t="s">
        <v>124</v>
      </c>
      <c r="G152" t="s">
        <v>125</v>
      </c>
      <c r="H152" t="s">
        <v>25</v>
      </c>
      <c r="I152" t="s">
        <v>48</v>
      </c>
      <c r="J152" t="s">
        <v>83</v>
      </c>
      <c r="K152">
        <v>1074</v>
      </c>
      <c r="L152" t="s">
        <v>84</v>
      </c>
      <c r="M152" t="s">
        <v>29</v>
      </c>
      <c r="N152" t="s">
        <v>156</v>
      </c>
      <c r="O152" t="s">
        <v>719</v>
      </c>
      <c r="P152">
        <v>290.89800000000002</v>
      </c>
      <c r="Q152">
        <v>3</v>
      </c>
      <c r="R152">
        <v>0.4</v>
      </c>
      <c r="S152">
        <v>-67.876199999999997</v>
      </c>
      <c r="T152" t="s">
        <v>327</v>
      </c>
      <c r="U152">
        <v>358.77420000000001</v>
      </c>
      <c r="V152" s="2">
        <f>Table1[[#This Row],[Expenses]]*0.3</f>
        <v>107.63226</v>
      </c>
      <c r="W152" t="str">
        <f>VLOOKUP(K152, Helper!A:C, 3, FALSE)</f>
        <v>2020-05</v>
      </c>
    </row>
    <row r="153" spans="1:23" x14ac:dyDescent="0.3">
      <c r="A153">
        <v>332</v>
      </c>
      <c r="B153" t="s">
        <v>720</v>
      </c>
      <c r="C153" s="1">
        <v>44677</v>
      </c>
      <c r="D153">
        <v>20220426</v>
      </c>
      <c r="E153" t="s">
        <v>721</v>
      </c>
      <c r="F153" t="s">
        <v>124</v>
      </c>
      <c r="G153" t="s">
        <v>125</v>
      </c>
      <c r="H153" t="s">
        <v>25</v>
      </c>
      <c r="I153" t="s">
        <v>48</v>
      </c>
      <c r="J153" t="s">
        <v>418</v>
      </c>
      <c r="K153">
        <v>1007</v>
      </c>
      <c r="L153" t="s">
        <v>84</v>
      </c>
      <c r="M153" t="s">
        <v>29</v>
      </c>
      <c r="N153" t="s">
        <v>156</v>
      </c>
      <c r="O153" t="s">
        <v>722</v>
      </c>
      <c r="P153">
        <v>82.8</v>
      </c>
      <c r="Q153">
        <v>2</v>
      </c>
      <c r="R153">
        <v>0.4</v>
      </c>
      <c r="S153">
        <v>-20.7</v>
      </c>
      <c r="T153" t="s">
        <v>296</v>
      </c>
      <c r="U153">
        <v>103.5</v>
      </c>
      <c r="V153" s="2">
        <f>Table1[[#This Row],[Expenses]]*0.3</f>
        <v>31.049999999999997</v>
      </c>
      <c r="W153" t="str">
        <f>VLOOKUP(K153, Helper!A:C, 3, FALSE)</f>
        <v>2020-02</v>
      </c>
    </row>
    <row r="154" spans="1:23" x14ac:dyDescent="0.3">
      <c r="A154">
        <v>335</v>
      </c>
      <c r="B154" t="s">
        <v>723</v>
      </c>
      <c r="C154" s="1">
        <v>44440</v>
      </c>
      <c r="D154">
        <v>20210901</v>
      </c>
      <c r="E154" t="s">
        <v>724</v>
      </c>
      <c r="F154" t="s">
        <v>35</v>
      </c>
      <c r="G154" t="s">
        <v>36</v>
      </c>
      <c r="H154" t="s">
        <v>37</v>
      </c>
      <c r="I154" t="s">
        <v>38</v>
      </c>
      <c r="J154" t="s">
        <v>55</v>
      </c>
      <c r="K154">
        <v>1065</v>
      </c>
      <c r="L154" t="s">
        <v>56</v>
      </c>
      <c r="M154" t="s">
        <v>29</v>
      </c>
      <c r="N154" t="s">
        <v>50</v>
      </c>
      <c r="O154" t="s">
        <v>725</v>
      </c>
      <c r="P154">
        <v>4.7519999999999998</v>
      </c>
      <c r="Q154">
        <v>1</v>
      </c>
      <c r="R154">
        <v>0.2</v>
      </c>
      <c r="S154">
        <v>1.6037999999999999</v>
      </c>
      <c r="T154" t="s">
        <v>135</v>
      </c>
      <c r="U154">
        <v>3.1482000000000001</v>
      </c>
      <c r="V154" s="2">
        <f>Table1[[#This Row],[Expenses]]*0.3</f>
        <v>0.94445999999999997</v>
      </c>
      <c r="W154" t="str">
        <f>VLOOKUP(K154, Helper!A:C, 3, FALSE)</f>
        <v>2020-04</v>
      </c>
    </row>
    <row r="155" spans="1:23" x14ac:dyDescent="0.3">
      <c r="A155">
        <v>338</v>
      </c>
      <c r="B155" t="s">
        <v>726</v>
      </c>
      <c r="C155" s="1">
        <v>44024</v>
      </c>
      <c r="D155">
        <v>20200712</v>
      </c>
      <c r="E155" t="s">
        <v>727</v>
      </c>
      <c r="F155" t="s">
        <v>35</v>
      </c>
      <c r="G155" t="s">
        <v>110</v>
      </c>
      <c r="H155" t="s">
        <v>37</v>
      </c>
      <c r="I155" t="s">
        <v>38</v>
      </c>
      <c r="J155" t="s">
        <v>539</v>
      </c>
      <c r="K155">
        <v>1081</v>
      </c>
      <c r="L155" t="s">
        <v>273</v>
      </c>
      <c r="M155" t="s">
        <v>40</v>
      </c>
      <c r="N155" t="s">
        <v>50</v>
      </c>
      <c r="O155" t="s">
        <v>728</v>
      </c>
      <c r="P155">
        <v>7.7119999999999997</v>
      </c>
      <c r="Q155">
        <v>2</v>
      </c>
      <c r="R155">
        <v>0.2</v>
      </c>
      <c r="S155">
        <v>2.7955999999999999</v>
      </c>
      <c r="T155" t="s">
        <v>729</v>
      </c>
      <c r="U155">
        <v>4.9163999999999897</v>
      </c>
      <c r="V155" s="2">
        <f>Table1[[#This Row],[Expenses]]*0.3</f>
        <v>1.4749199999999969</v>
      </c>
      <c r="W155" t="str">
        <f>VLOOKUP(K155, Helper!A:C, 3, FALSE)</f>
        <v>2020-03</v>
      </c>
    </row>
    <row r="156" spans="1:23" x14ac:dyDescent="0.3">
      <c r="A156">
        <v>340</v>
      </c>
      <c r="B156" t="s">
        <v>730</v>
      </c>
      <c r="C156" s="1">
        <v>44369</v>
      </c>
      <c r="D156">
        <v>20210622</v>
      </c>
      <c r="E156" t="s">
        <v>587</v>
      </c>
      <c r="F156" t="s">
        <v>101</v>
      </c>
      <c r="G156" t="s">
        <v>131</v>
      </c>
      <c r="H156" t="s">
        <v>25</v>
      </c>
      <c r="I156" t="s">
        <v>103</v>
      </c>
      <c r="J156" t="s">
        <v>588</v>
      </c>
      <c r="K156">
        <v>1085</v>
      </c>
      <c r="L156" t="s">
        <v>105</v>
      </c>
      <c r="M156" t="s">
        <v>29</v>
      </c>
      <c r="N156" t="s">
        <v>214</v>
      </c>
      <c r="O156" t="s">
        <v>731</v>
      </c>
      <c r="P156">
        <v>4.96</v>
      </c>
      <c r="Q156">
        <v>4</v>
      </c>
      <c r="R156">
        <v>0</v>
      </c>
      <c r="S156">
        <v>2.3311999999999999</v>
      </c>
      <c r="T156" t="s">
        <v>732</v>
      </c>
      <c r="U156">
        <v>2.6288</v>
      </c>
      <c r="V156" s="2">
        <f>Table1[[#This Row],[Expenses]]*0.3</f>
        <v>0.78864000000000001</v>
      </c>
      <c r="W156" t="str">
        <f>VLOOKUP(K156, Helper!A:C, 3, FALSE)</f>
        <v>2020-07</v>
      </c>
    </row>
    <row r="157" spans="1:23" x14ac:dyDescent="0.3">
      <c r="A157">
        <v>341</v>
      </c>
      <c r="B157" t="s">
        <v>733</v>
      </c>
      <c r="C157" s="1">
        <v>43934</v>
      </c>
      <c r="D157">
        <v>20200413</v>
      </c>
      <c r="E157" t="s">
        <v>402</v>
      </c>
      <c r="F157" t="s">
        <v>124</v>
      </c>
      <c r="G157" t="s">
        <v>125</v>
      </c>
      <c r="H157" t="s">
        <v>25</v>
      </c>
      <c r="I157" t="s">
        <v>48</v>
      </c>
      <c r="J157" t="s">
        <v>403</v>
      </c>
      <c r="K157">
        <v>1041</v>
      </c>
      <c r="L157" t="s">
        <v>95</v>
      </c>
      <c r="M157" t="s">
        <v>40</v>
      </c>
      <c r="N157" t="s">
        <v>112</v>
      </c>
      <c r="O157" t="s">
        <v>734</v>
      </c>
      <c r="P157">
        <v>17.856000000000002</v>
      </c>
      <c r="Q157">
        <v>4</v>
      </c>
      <c r="R157">
        <v>0.2</v>
      </c>
      <c r="S157">
        <v>1.1160000000000001</v>
      </c>
      <c r="T157" t="s">
        <v>735</v>
      </c>
      <c r="U157">
        <v>16.739999999999998</v>
      </c>
      <c r="V157" s="2">
        <f>Table1[[#This Row],[Expenses]]*0.3</f>
        <v>5.0219999999999994</v>
      </c>
      <c r="W157" t="str">
        <f>VLOOKUP(K157, Helper!A:C, 3, FALSE)</f>
        <v>2020-03</v>
      </c>
    </row>
    <row r="158" spans="1:23" x14ac:dyDescent="0.3">
      <c r="A158">
        <v>345</v>
      </c>
      <c r="B158" t="s">
        <v>736</v>
      </c>
      <c r="C158" s="1">
        <v>44550</v>
      </c>
      <c r="D158">
        <v>20211220</v>
      </c>
      <c r="E158" t="s">
        <v>473</v>
      </c>
      <c r="F158" t="s">
        <v>79</v>
      </c>
      <c r="G158" t="s">
        <v>737</v>
      </c>
      <c r="H158" t="s">
        <v>81</v>
      </c>
      <c r="I158" t="s">
        <v>82</v>
      </c>
      <c r="J158" t="s">
        <v>27</v>
      </c>
      <c r="K158">
        <v>1017</v>
      </c>
      <c r="L158" t="s">
        <v>28</v>
      </c>
      <c r="M158" t="s">
        <v>29</v>
      </c>
      <c r="N158" t="s">
        <v>96</v>
      </c>
      <c r="O158" t="s">
        <v>738</v>
      </c>
      <c r="P158">
        <v>88.8</v>
      </c>
      <c r="Q158">
        <v>4</v>
      </c>
      <c r="R158">
        <v>0.2</v>
      </c>
      <c r="S158">
        <v>-2.2200000000000002</v>
      </c>
      <c r="T158" t="s">
        <v>163</v>
      </c>
      <c r="U158">
        <v>91.02</v>
      </c>
      <c r="V158" s="2">
        <f>Table1[[#This Row],[Expenses]]*0.3</f>
        <v>27.305999999999997</v>
      </c>
      <c r="W158" t="str">
        <f>VLOOKUP(K158, Helper!A:C, 3, FALSE)</f>
        <v>2020-02</v>
      </c>
    </row>
    <row r="159" spans="1:23" x14ac:dyDescent="0.3">
      <c r="A159">
        <v>346</v>
      </c>
      <c r="B159" t="s">
        <v>739</v>
      </c>
      <c r="C159" s="1">
        <v>45093</v>
      </c>
      <c r="D159">
        <v>20230616</v>
      </c>
      <c r="E159" t="s">
        <v>740</v>
      </c>
      <c r="F159" t="s">
        <v>35</v>
      </c>
      <c r="G159" t="s">
        <v>110</v>
      </c>
      <c r="H159" t="s">
        <v>37</v>
      </c>
      <c r="I159" t="s">
        <v>38</v>
      </c>
      <c r="J159" t="s">
        <v>337</v>
      </c>
      <c r="K159">
        <v>1096</v>
      </c>
      <c r="L159" t="s">
        <v>105</v>
      </c>
      <c r="M159" t="s">
        <v>29</v>
      </c>
      <c r="N159" t="s">
        <v>156</v>
      </c>
      <c r="O159" t="s">
        <v>741</v>
      </c>
      <c r="P159">
        <v>47.975999999999999</v>
      </c>
      <c r="Q159">
        <v>3</v>
      </c>
      <c r="R159">
        <v>0.2</v>
      </c>
      <c r="S159">
        <v>4.7976000000000001</v>
      </c>
      <c r="T159" t="s">
        <v>318</v>
      </c>
      <c r="U159">
        <v>43.178399999999897</v>
      </c>
      <c r="V159" s="2">
        <f>Table1[[#This Row],[Expenses]]*0.3</f>
        <v>12.953519999999969</v>
      </c>
      <c r="W159" t="str">
        <f>VLOOKUP(K159, Helper!A:C, 3, FALSE)</f>
        <v>2020-03</v>
      </c>
    </row>
    <row r="160" spans="1:23" x14ac:dyDescent="0.3">
      <c r="A160">
        <v>347</v>
      </c>
      <c r="B160" t="s">
        <v>742</v>
      </c>
      <c r="C160" s="1">
        <v>45116</v>
      </c>
      <c r="D160">
        <v>20230709</v>
      </c>
      <c r="E160" t="s">
        <v>743</v>
      </c>
      <c r="F160" t="s">
        <v>744</v>
      </c>
      <c r="G160" t="s">
        <v>745</v>
      </c>
      <c r="H160" t="s">
        <v>81</v>
      </c>
      <c r="I160" t="s">
        <v>199</v>
      </c>
      <c r="J160" t="s">
        <v>268</v>
      </c>
      <c r="K160">
        <v>1088</v>
      </c>
      <c r="L160" t="s">
        <v>133</v>
      </c>
      <c r="M160" t="s">
        <v>29</v>
      </c>
      <c r="N160" t="s">
        <v>112</v>
      </c>
      <c r="O160" t="s">
        <v>746</v>
      </c>
      <c r="P160">
        <v>7.56</v>
      </c>
      <c r="Q160">
        <v>3</v>
      </c>
      <c r="R160">
        <v>0</v>
      </c>
      <c r="S160">
        <v>3.0996000000000001</v>
      </c>
      <c r="T160" t="s">
        <v>128</v>
      </c>
      <c r="U160">
        <v>4.4603999999999999</v>
      </c>
      <c r="V160" s="2">
        <f>Table1[[#This Row],[Expenses]]*0.3</f>
        <v>1.33812</v>
      </c>
      <c r="W160" t="str">
        <f>VLOOKUP(K160, Helper!A:C, 3, FALSE)</f>
        <v>2020-03</v>
      </c>
    </row>
    <row r="161" spans="1:23" x14ac:dyDescent="0.3">
      <c r="A161">
        <v>350</v>
      </c>
      <c r="B161" t="s">
        <v>747</v>
      </c>
      <c r="C161" s="1">
        <v>44806</v>
      </c>
      <c r="D161">
        <v>20220902</v>
      </c>
      <c r="E161" t="s">
        <v>748</v>
      </c>
      <c r="F161" t="s">
        <v>211</v>
      </c>
      <c r="G161" t="s">
        <v>212</v>
      </c>
      <c r="H161" t="s">
        <v>25</v>
      </c>
      <c r="I161" t="s">
        <v>26</v>
      </c>
      <c r="J161" t="s">
        <v>592</v>
      </c>
      <c r="K161">
        <v>1030</v>
      </c>
      <c r="L161" t="s">
        <v>95</v>
      </c>
      <c r="M161" t="s">
        <v>85</v>
      </c>
      <c r="N161" t="s">
        <v>185</v>
      </c>
      <c r="O161" t="s">
        <v>749</v>
      </c>
      <c r="P161">
        <v>6.79</v>
      </c>
      <c r="Q161">
        <v>1</v>
      </c>
      <c r="R161">
        <v>0</v>
      </c>
      <c r="S161">
        <v>2.3086000000000002</v>
      </c>
      <c r="T161" t="s">
        <v>246</v>
      </c>
      <c r="U161">
        <v>4.4813999999999998</v>
      </c>
      <c r="V161" s="2">
        <f>Table1[[#This Row],[Expenses]]*0.3</f>
        <v>1.3444199999999999</v>
      </c>
      <c r="W161" t="str">
        <f>VLOOKUP(K161, Helper!A:C, 3, FALSE)</f>
        <v>2020-01</v>
      </c>
    </row>
    <row r="162" spans="1:23" x14ac:dyDescent="0.3">
      <c r="A162">
        <v>355</v>
      </c>
      <c r="B162" t="s">
        <v>750</v>
      </c>
      <c r="C162" s="1">
        <v>44660</v>
      </c>
      <c r="D162">
        <v>20220409</v>
      </c>
      <c r="E162" t="s">
        <v>751</v>
      </c>
      <c r="F162" t="s">
        <v>211</v>
      </c>
      <c r="G162" t="s">
        <v>212</v>
      </c>
      <c r="H162" t="s">
        <v>25</v>
      </c>
      <c r="I162" t="s">
        <v>26</v>
      </c>
      <c r="J162" t="s">
        <v>752</v>
      </c>
      <c r="K162">
        <v>1084</v>
      </c>
      <c r="L162" t="s">
        <v>133</v>
      </c>
      <c r="M162" t="s">
        <v>29</v>
      </c>
      <c r="N162" t="s">
        <v>30</v>
      </c>
      <c r="O162" t="s">
        <v>753</v>
      </c>
      <c r="P162">
        <v>388.70400000000001</v>
      </c>
      <c r="Q162">
        <v>6</v>
      </c>
      <c r="R162">
        <v>0.2</v>
      </c>
      <c r="S162">
        <v>-4.8587999999999996</v>
      </c>
      <c r="T162" t="s">
        <v>296</v>
      </c>
      <c r="U162">
        <v>393.56279999999998</v>
      </c>
      <c r="V162" s="2">
        <f>Table1[[#This Row],[Expenses]]*0.3</f>
        <v>118.06883999999999</v>
      </c>
      <c r="W162" t="str">
        <f>VLOOKUP(K162, Helper!A:C, 3, FALSE)</f>
        <v>2020-02</v>
      </c>
    </row>
    <row r="163" spans="1:23" x14ac:dyDescent="0.3">
      <c r="A163">
        <v>359</v>
      </c>
      <c r="B163" t="s">
        <v>754</v>
      </c>
      <c r="C163" s="1">
        <v>44675</v>
      </c>
      <c r="D163">
        <v>20220424</v>
      </c>
      <c r="E163" t="s">
        <v>542</v>
      </c>
      <c r="F163" t="s">
        <v>62</v>
      </c>
      <c r="G163" t="s">
        <v>63</v>
      </c>
      <c r="H163" t="s">
        <v>25</v>
      </c>
      <c r="I163" t="s">
        <v>64</v>
      </c>
      <c r="J163" t="s">
        <v>179</v>
      </c>
      <c r="K163">
        <v>1015</v>
      </c>
      <c r="L163" t="s">
        <v>74</v>
      </c>
      <c r="M163" t="s">
        <v>40</v>
      </c>
      <c r="N163" t="s">
        <v>66</v>
      </c>
      <c r="O163" t="s">
        <v>755</v>
      </c>
      <c r="P163">
        <v>36.24</v>
      </c>
      <c r="Q163">
        <v>5</v>
      </c>
      <c r="R163">
        <v>0.2</v>
      </c>
      <c r="S163">
        <v>11.324999999999999</v>
      </c>
      <c r="T163" t="s">
        <v>296</v>
      </c>
      <c r="U163">
        <v>24.914999999999999</v>
      </c>
      <c r="V163" s="2">
        <f>Table1[[#This Row],[Expenses]]*0.3</f>
        <v>7.474499999999999</v>
      </c>
      <c r="W163" t="str">
        <f>VLOOKUP(K163, Helper!A:C, 3, FALSE)</f>
        <v>2020-03</v>
      </c>
    </row>
    <row r="164" spans="1:23" x14ac:dyDescent="0.3">
      <c r="A164">
        <v>360</v>
      </c>
      <c r="B164" t="s">
        <v>756</v>
      </c>
      <c r="C164" s="1">
        <v>44994</v>
      </c>
      <c r="D164">
        <v>20230309</v>
      </c>
      <c r="E164" t="s">
        <v>757</v>
      </c>
      <c r="F164" t="s">
        <v>758</v>
      </c>
      <c r="G164" t="s">
        <v>759</v>
      </c>
      <c r="H164" t="s">
        <v>25</v>
      </c>
      <c r="I164" t="s">
        <v>64</v>
      </c>
      <c r="J164" t="s">
        <v>278</v>
      </c>
      <c r="K164">
        <v>1032</v>
      </c>
      <c r="L164" t="s">
        <v>56</v>
      </c>
      <c r="M164" t="s">
        <v>40</v>
      </c>
      <c r="N164" t="s">
        <v>86</v>
      </c>
      <c r="O164" t="s">
        <v>760</v>
      </c>
      <c r="P164">
        <v>647.84</v>
      </c>
      <c r="Q164">
        <v>8</v>
      </c>
      <c r="R164">
        <v>0</v>
      </c>
      <c r="S164">
        <v>168.4384</v>
      </c>
      <c r="T164" t="s">
        <v>761</v>
      </c>
      <c r="U164">
        <v>479.40159999999997</v>
      </c>
      <c r="V164" s="2">
        <f>Table1[[#This Row],[Expenses]]*0.3</f>
        <v>143.82047999999998</v>
      </c>
      <c r="W164" t="str">
        <f>VLOOKUP(K164, Helper!A:C, 3, FALSE)</f>
        <v>2020-02</v>
      </c>
    </row>
    <row r="165" spans="1:23" x14ac:dyDescent="0.3">
      <c r="A165">
        <v>362</v>
      </c>
      <c r="B165" t="s">
        <v>762</v>
      </c>
      <c r="C165" s="1">
        <v>45195</v>
      </c>
      <c r="D165">
        <v>20230926</v>
      </c>
      <c r="E165" t="s">
        <v>763</v>
      </c>
      <c r="F165" t="s">
        <v>211</v>
      </c>
      <c r="G165" t="s">
        <v>212</v>
      </c>
      <c r="H165" t="s">
        <v>25</v>
      </c>
      <c r="I165" t="s">
        <v>26</v>
      </c>
      <c r="J165" t="s">
        <v>764</v>
      </c>
      <c r="K165">
        <v>1061</v>
      </c>
      <c r="L165" t="s">
        <v>28</v>
      </c>
      <c r="M165" t="s">
        <v>29</v>
      </c>
      <c r="N165" t="s">
        <v>41</v>
      </c>
      <c r="O165" t="s">
        <v>765</v>
      </c>
      <c r="P165">
        <v>20.7</v>
      </c>
      <c r="Q165">
        <v>2</v>
      </c>
      <c r="R165">
        <v>0</v>
      </c>
      <c r="S165">
        <v>9.9359999999999999</v>
      </c>
      <c r="T165" t="s">
        <v>171</v>
      </c>
      <c r="U165">
        <v>10.763999999999999</v>
      </c>
      <c r="V165" s="2">
        <f>Table1[[#This Row],[Expenses]]*0.3</f>
        <v>3.2291999999999996</v>
      </c>
      <c r="W165" t="str">
        <f>VLOOKUP(K165, Helper!A:C, 3, FALSE)</f>
        <v>2020-03</v>
      </c>
    </row>
    <row r="166" spans="1:23" x14ac:dyDescent="0.3">
      <c r="A166">
        <v>366</v>
      </c>
      <c r="B166" t="s">
        <v>766</v>
      </c>
      <c r="C166" s="1">
        <v>44098</v>
      </c>
      <c r="D166">
        <v>20200924</v>
      </c>
      <c r="E166" t="s">
        <v>767</v>
      </c>
      <c r="F166" t="s">
        <v>35</v>
      </c>
      <c r="G166" t="s">
        <v>110</v>
      </c>
      <c r="H166" t="s">
        <v>37</v>
      </c>
      <c r="I166" t="s">
        <v>38</v>
      </c>
      <c r="J166" t="s">
        <v>341</v>
      </c>
      <c r="K166">
        <v>1019</v>
      </c>
      <c r="L166" t="s">
        <v>74</v>
      </c>
      <c r="M166" t="s">
        <v>29</v>
      </c>
      <c r="N166" t="s">
        <v>96</v>
      </c>
      <c r="O166" t="s">
        <v>768</v>
      </c>
      <c r="P166">
        <v>211.96</v>
      </c>
      <c r="Q166">
        <v>4</v>
      </c>
      <c r="R166">
        <v>0</v>
      </c>
      <c r="S166">
        <v>8.4784000000000006</v>
      </c>
      <c r="T166" t="s">
        <v>382</v>
      </c>
      <c r="U166">
        <v>203.48159999999999</v>
      </c>
      <c r="V166" s="2">
        <f>Table1[[#This Row],[Expenses]]*0.3</f>
        <v>61.044479999999993</v>
      </c>
      <c r="W166" t="str">
        <f>VLOOKUP(K166, Helper!A:C, 3, FALSE)</f>
        <v>2020-03</v>
      </c>
    </row>
    <row r="167" spans="1:23" x14ac:dyDescent="0.3">
      <c r="A167">
        <v>367</v>
      </c>
      <c r="B167" t="s">
        <v>769</v>
      </c>
      <c r="C167" s="1">
        <v>44856</v>
      </c>
      <c r="D167">
        <v>20221022</v>
      </c>
      <c r="E167" t="s">
        <v>770</v>
      </c>
      <c r="F167" t="s">
        <v>498</v>
      </c>
      <c r="G167" t="s">
        <v>771</v>
      </c>
      <c r="H167" t="s">
        <v>25</v>
      </c>
      <c r="I167" t="s">
        <v>103</v>
      </c>
      <c r="J167" t="s">
        <v>360</v>
      </c>
      <c r="K167">
        <v>1004</v>
      </c>
      <c r="L167" t="s">
        <v>74</v>
      </c>
      <c r="M167" t="s">
        <v>40</v>
      </c>
      <c r="N167" t="s">
        <v>50</v>
      </c>
      <c r="O167" t="s">
        <v>772</v>
      </c>
      <c r="P167">
        <v>23.2</v>
      </c>
      <c r="Q167">
        <v>4</v>
      </c>
      <c r="R167">
        <v>0</v>
      </c>
      <c r="S167">
        <v>10.44</v>
      </c>
      <c r="T167" t="s">
        <v>400</v>
      </c>
      <c r="U167">
        <v>12.76</v>
      </c>
      <c r="V167" s="2">
        <f>Table1[[#This Row],[Expenses]]*0.3</f>
        <v>3.8279999999999998</v>
      </c>
      <c r="W167" t="str">
        <f>VLOOKUP(K167, Helper!A:C, 3, FALSE)</f>
        <v>2020-01</v>
      </c>
    </row>
    <row r="168" spans="1:23" x14ac:dyDescent="0.3">
      <c r="A168">
        <v>371</v>
      </c>
      <c r="B168" t="s">
        <v>773</v>
      </c>
      <c r="C168" s="1">
        <v>45076</v>
      </c>
      <c r="D168">
        <v>20230530</v>
      </c>
      <c r="E168" t="s">
        <v>774</v>
      </c>
      <c r="F168" t="s">
        <v>79</v>
      </c>
      <c r="G168" t="s">
        <v>737</v>
      </c>
      <c r="H168" t="s">
        <v>81</v>
      </c>
      <c r="I168" t="s">
        <v>82</v>
      </c>
      <c r="J168" t="s">
        <v>73</v>
      </c>
      <c r="K168">
        <v>1066</v>
      </c>
      <c r="L168" t="s">
        <v>74</v>
      </c>
      <c r="M168" t="s">
        <v>29</v>
      </c>
      <c r="N168" t="s">
        <v>66</v>
      </c>
      <c r="O168" t="s">
        <v>775</v>
      </c>
      <c r="P168">
        <v>25.92</v>
      </c>
      <c r="Q168">
        <v>5</v>
      </c>
      <c r="R168">
        <v>0.2</v>
      </c>
      <c r="S168">
        <v>9.3960000000000008</v>
      </c>
      <c r="T168" t="s">
        <v>288</v>
      </c>
      <c r="U168">
        <v>16.524000000000001</v>
      </c>
      <c r="V168" s="2">
        <f>Table1[[#This Row],[Expenses]]*0.3</f>
        <v>4.9572000000000003</v>
      </c>
      <c r="W168" t="str">
        <f>VLOOKUP(K168, Helper!A:C, 3, FALSE)</f>
        <v>2020-09</v>
      </c>
    </row>
    <row r="169" spans="1:23" x14ac:dyDescent="0.3">
      <c r="A169">
        <v>373</v>
      </c>
      <c r="B169" t="s">
        <v>776</v>
      </c>
      <c r="C169" s="1">
        <v>44035</v>
      </c>
      <c r="D169">
        <v>20200723</v>
      </c>
      <c r="E169" t="s">
        <v>777</v>
      </c>
      <c r="F169" t="s">
        <v>232</v>
      </c>
      <c r="G169" t="s">
        <v>385</v>
      </c>
      <c r="H169" t="s">
        <v>37</v>
      </c>
      <c r="I169" t="s">
        <v>119</v>
      </c>
      <c r="J169" t="s">
        <v>524</v>
      </c>
      <c r="K169">
        <v>1039</v>
      </c>
      <c r="L169" t="s">
        <v>95</v>
      </c>
      <c r="M169" t="s">
        <v>29</v>
      </c>
      <c r="N169" t="s">
        <v>50</v>
      </c>
      <c r="O169" t="s">
        <v>778</v>
      </c>
      <c r="P169">
        <v>8.16</v>
      </c>
      <c r="Q169">
        <v>5</v>
      </c>
      <c r="R169">
        <v>0.7</v>
      </c>
      <c r="S169">
        <v>-5.7119999999999997</v>
      </c>
      <c r="T169" t="s">
        <v>729</v>
      </c>
      <c r="U169">
        <v>13.872</v>
      </c>
      <c r="V169" s="2">
        <f>Table1[[#This Row],[Expenses]]*0.3</f>
        <v>4.1616</v>
      </c>
      <c r="W169" t="str">
        <f>VLOOKUP(K169, Helper!A:C, 3, FALSE)</f>
        <v>2020-01</v>
      </c>
    </row>
    <row r="170" spans="1:23" x14ac:dyDescent="0.3">
      <c r="A170">
        <v>377</v>
      </c>
      <c r="B170" t="s">
        <v>779</v>
      </c>
      <c r="C170" s="1">
        <v>44833</v>
      </c>
      <c r="D170">
        <v>20220929</v>
      </c>
      <c r="E170" t="s">
        <v>780</v>
      </c>
      <c r="F170" t="s">
        <v>166</v>
      </c>
      <c r="G170" t="s">
        <v>167</v>
      </c>
      <c r="H170" t="s">
        <v>81</v>
      </c>
      <c r="I170" t="s">
        <v>168</v>
      </c>
      <c r="J170" t="s">
        <v>604</v>
      </c>
      <c r="K170">
        <v>1042</v>
      </c>
      <c r="L170" t="s">
        <v>56</v>
      </c>
      <c r="M170" t="s">
        <v>40</v>
      </c>
      <c r="N170" t="s">
        <v>66</v>
      </c>
      <c r="O170" t="s">
        <v>781</v>
      </c>
      <c r="P170">
        <v>99.135999999999996</v>
      </c>
      <c r="Q170">
        <v>4</v>
      </c>
      <c r="R170">
        <v>0.2</v>
      </c>
      <c r="S170">
        <v>30.98</v>
      </c>
      <c r="T170" t="s">
        <v>246</v>
      </c>
      <c r="U170">
        <v>68.155999999999906</v>
      </c>
      <c r="V170" s="2">
        <f>Table1[[#This Row],[Expenses]]*0.3</f>
        <v>20.446799999999971</v>
      </c>
      <c r="W170" t="str">
        <f>VLOOKUP(K170, Helper!A:C, 3, FALSE)</f>
        <v>2020-01</v>
      </c>
    </row>
    <row r="171" spans="1:23" x14ac:dyDescent="0.3">
      <c r="A171">
        <v>378</v>
      </c>
      <c r="B171" t="s">
        <v>782</v>
      </c>
      <c r="C171" s="1">
        <v>45166</v>
      </c>
      <c r="D171">
        <v>20230828</v>
      </c>
      <c r="E171" t="s">
        <v>783</v>
      </c>
      <c r="F171" t="s">
        <v>744</v>
      </c>
      <c r="G171" t="s">
        <v>784</v>
      </c>
      <c r="H171" t="s">
        <v>81</v>
      </c>
      <c r="I171" t="s">
        <v>199</v>
      </c>
      <c r="J171" t="s">
        <v>184</v>
      </c>
      <c r="K171">
        <v>1028</v>
      </c>
      <c r="L171" t="s">
        <v>74</v>
      </c>
      <c r="M171" t="s">
        <v>40</v>
      </c>
      <c r="N171" t="s">
        <v>50</v>
      </c>
      <c r="O171" t="s">
        <v>785</v>
      </c>
      <c r="P171">
        <v>1488.424</v>
      </c>
      <c r="Q171">
        <v>7</v>
      </c>
      <c r="R171">
        <v>0.3</v>
      </c>
      <c r="S171">
        <v>-297.6848</v>
      </c>
      <c r="T171" t="s">
        <v>786</v>
      </c>
      <c r="U171">
        <v>1786.1088</v>
      </c>
      <c r="V171" s="2">
        <f>Table1[[#This Row],[Expenses]]*0.3</f>
        <v>535.83263999999997</v>
      </c>
      <c r="W171" t="str">
        <f>VLOOKUP(K171, Helper!A:C, 3, FALSE)</f>
        <v>2020-04</v>
      </c>
    </row>
    <row r="172" spans="1:23" x14ac:dyDescent="0.3">
      <c r="A172">
        <v>379</v>
      </c>
      <c r="B172" t="s">
        <v>787</v>
      </c>
      <c r="C172" s="1">
        <v>44314</v>
      </c>
      <c r="D172">
        <v>20210428</v>
      </c>
      <c r="E172" t="s">
        <v>788</v>
      </c>
      <c r="F172" t="s">
        <v>79</v>
      </c>
      <c r="G172" t="s">
        <v>147</v>
      </c>
      <c r="H172" t="s">
        <v>81</v>
      </c>
      <c r="I172" t="s">
        <v>82</v>
      </c>
      <c r="J172" t="s">
        <v>184</v>
      </c>
      <c r="K172">
        <v>1028</v>
      </c>
      <c r="L172" t="s">
        <v>74</v>
      </c>
      <c r="M172" t="s">
        <v>29</v>
      </c>
      <c r="N172" t="s">
        <v>86</v>
      </c>
      <c r="O172" t="s">
        <v>789</v>
      </c>
      <c r="P172">
        <v>8.6519999999999992</v>
      </c>
      <c r="Q172">
        <v>3</v>
      </c>
      <c r="R172">
        <v>0.8</v>
      </c>
      <c r="S172">
        <v>-20.3322</v>
      </c>
      <c r="T172" t="s">
        <v>208</v>
      </c>
      <c r="U172">
        <v>28.984200000000001</v>
      </c>
      <c r="V172" s="2">
        <f>Table1[[#This Row],[Expenses]]*0.3</f>
        <v>8.6952599999999993</v>
      </c>
      <c r="W172" t="str">
        <f>VLOOKUP(K172, Helper!A:C, 3, FALSE)</f>
        <v>2020-04</v>
      </c>
    </row>
    <row r="173" spans="1:23" x14ac:dyDescent="0.3">
      <c r="A173">
        <v>382</v>
      </c>
      <c r="B173" t="s">
        <v>790</v>
      </c>
      <c r="C173" s="1">
        <v>44863</v>
      </c>
      <c r="D173">
        <v>20221029</v>
      </c>
      <c r="E173" t="s">
        <v>791</v>
      </c>
      <c r="F173" t="s">
        <v>35</v>
      </c>
      <c r="G173" t="s">
        <v>110</v>
      </c>
      <c r="H173" t="s">
        <v>37</v>
      </c>
      <c r="I173" t="s">
        <v>38</v>
      </c>
      <c r="J173" t="s">
        <v>560</v>
      </c>
      <c r="K173">
        <v>1080</v>
      </c>
      <c r="L173" t="s">
        <v>56</v>
      </c>
      <c r="M173" t="s">
        <v>40</v>
      </c>
      <c r="N173" t="s">
        <v>66</v>
      </c>
      <c r="O173" t="s">
        <v>792</v>
      </c>
      <c r="P173">
        <v>50.96</v>
      </c>
      <c r="Q173">
        <v>7</v>
      </c>
      <c r="R173">
        <v>0</v>
      </c>
      <c r="S173">
        <v>25.48</v>
      </c>
      <c r="T173" t="s">
        <v>400</v>
      </c>
      <c r="U173">
        <v>25.48</v>
      </c>
      <c r="V173" s="2">
        <f>Table1[[#This Row],[Expenses]]*0.3</f>
        <v>7.6440000000000001</v>
      </c>
      <c r="W173" t="str">
        <f>VLOOKUP(K173, Helper!A:C, 3, FALSE)</f>
        <v>2020-03</v>
      </c>
    </row>
    <row r="174" spans="1:23" x14ac:dyDescent="0.3">
      <c r="A174">
        <v>384</v>
      </c>
      <c r="B174" t="s">
        <v>793</v>
      </c>
      <c r="C174" s="1">
        <v>44373</v>
      </c>
      <c r="D174">
        <v>20210626</v>
      </c>
      <c r="E174" t="s">
        <v>794</v>
      </c>
      <c r="F174" t="s">
        <v>190</v>
      </c>
      <c r="G174" t="s">
        <v>191</v>
      </c>
      <c r="H174" t="s">
        <v>37</v>
      </c>
      <c r="I174" t="s">
        <v>119</v>
      </c>
      <c r="J174" t="s">
        <v>143</v>
      </c>
      <c r="K174">
        <v>1051</v>
      </c>
      <c r="L174" t="s">
        <v>74</v>
      </c>
      <c r="M174" t="s">
        <v>40</v>
      </c>
      <c r="N174" t="s">
        <v>185</v>
      </c>
      <c r="O174" t="s">
        <v>795</v>
      </c>
      <c r="P174">
        <v>41.9</v>
      </c>
      <c r="Q174">
        <v>2</v>
      </c>
      <c r="R174">
        <v>0</v>
      </c>
      <c r="S174">
        <v>8.7989999999999995</v>
      </c>
      <c r="T174" t="s">
        <v>732</v>
      </c>
      <c r="U174">
        <v>33.100999999999999</v>
      </c>
      <c r="V174" s="2">
        <f>Table1[[#This Row],[Expenses]]*0.3</f>
        <v>9.930299999999999</v>
      </c>
      <c r="W174" t="str">
        <f>VLOOKUP(K174, Helper!A:C, 3, FALSE)</f>
        <v>2020-03</v>
      </c>
    </row>
    <row r="175" spans="1:23" x14ac:dyDescent="0.3">
      <c r="A175">
        <v>385</v>
      </c>
      <c r="B175" t="s">
        <v>796</v>
      </c>
      <c r="C175" s="1">
        <v>44527</v>
      </c>
      <c r="D175">
        <v>20211127</v>
      </c>
      <c r="E175" t="s">
        <v>797</v>
      </c>
      <c r="F175" t="s">
        <v>46</v>
      </c>
      <c r="G175" t="s">
        <v>798</v>
      </c>
      <c r="H175" t="s">
        <v>25</v>
      </c>
      <c r="I175" t="s">
        <v>48</v>
      </c>
      <c r="J175" t="s">
        <v>272</v>
      </c>
      <c r="K175">
        <v>1094</v>
      </c>
      <c r="L175" t="s">
        <v>273</v>
      </c>
      <c r="M175" t="s">
        <v>29</v>
      </c>
      <c r="N175" t="s">
        <v>50</v>
      </c>
      <c r="O175" t="s">
        <v>799</v>
      </c>
      <c r="P175">
        <v>375.45749999999998</v>
      </c>
      <c r="Q175">
        <v>3</v>
      </c>
      <c r="R175">
        <v>0.45</v>
      </c>
      <c r="S175">
        <v>-157.0095</v>
      </c>
      <c r="T175" t="s">
        <v>88</v>
      </c>
      <c r="U175">
        <v>532.46699999999998</v>
      </c>
      <c r="V175" s="2">
        <f>Table1[[#This Row],[Expenses]]*0.3</f>
        <v>159.74009999999998</v>
      </c>
      <c r="W175" t="str">
        <f>VLOOKUP(K175, Helper!A:C, 3, FALSE)</f>
        <v>2020-02</v>
      </c>
    </row>
    <row r="176" spans="1:23" x14ac:dyDescent="0.3">
      <c r="A176">
        <v>387</v>
      </c>
      <c r="B176" t="s">
        <v>800</v>
      </c>
      <c r="C176" s="1">
        <v>44533</v>
      </c>
      <c r="D176">
        <v>20211203</v>
      </c>
      <c r="E176" t="s">
        <v>801</v>
      </c>
      <c r="F176" t="s">
        <v>124</v>
      </c>
      <c r="G176" t="s">
        <v>125</v>
      </c>
      <c r="H176" t="s">
        <v>25</v>
      </c>
      <c r="I176" t="s">
        <v>48</v>
      </c>
      <c r="J176" t="s">
        <v>504</v>
      </c>
      <c r="K176">
        <v>1010</v>
      </c>
      <c r="L176" t="s">
        <v>273</v>
      </c>
      <c r="M176" t="s">
        <v>40</v>
      </c>
      <c r="N176" t="s">
        <v>617</v>
      </c>
      <c r="O176" t="s">
        <v>802</v>
      </c>
      <c r="P176">
        <v>482.34</v>
      </c>
      <c r="Q176">
        <v>4</v>
      </c>
      <c r="R176">
        <v>0.7</v>
      </c>
      <c r="S176">
        <v>-337.63799999999998</v>
      </c>
      <c r="T176" t="s">
        <v>163</v>
      </c>
      <c r="U176">
        <v>819.97799999999995</v>
      </c>
      <c r="V176" s="2">
        <f>Table1[[#This Row],[Expenses]]*0.3</f>
        <v>245.99339999999998</v>
      </c>
      <c r="W176" t="str">
        <f>VLOOKUP(K176, Helper!A:C, 3, FALSE)</f>
        <v>2020-03</v>
      </c>
    </row>
    <row r="177" spans="1:23" x14ac:dyDescent="0.3">
      <c r="A177">
        <v>389</v>
      </c>
      <c r="B177" t="s">
        <v>803</v>
      </c>
      <c r="C177" s="1">
        <v>44159</v>
      </c>
      <c r="D177">
        <v>20201124</v>
      </c>
      <c r="E177" t="s">
        <v>804</v>
      </c>
      <c r="F177" t="s">
        <v>358</v>
      </c>
      <c r="G177" t="s">
        <v>532</v>
      </c>
      <c r="H177" t="s">
        <v>37</v>
      </c>
      <c r="I177" t="s">
        <v>119</v>
      </c>
      <c r="J177" t="s">
        <v>466</v>
      </c>
      <c r="K177">
        <v>1046</v>
      </c>
      <c r="L177" t="s">
        <v>95</v>
      </c>
      <c r="M177" t="s">
        <v>29</v>
      </c>
      <c r="N177" t="s">
        <v>112</v>
      </c>
      <c r="O177" t="s">
        <v>805</v>
      </c>
      <c r="P177">
        <v>2.6240000000000001</v>
      </c>
      <c r="Q177">
        <v>1</v>
      </c>
      <c r="R177">
        <v>0.2</v>
      </c>
      <c r="S177">
        <v>0.4264</v>
      </c>
      <c r="T177" t="s">
        <v>98</v>
      </c>
      <c r="U177">
        <v>2.1976</v>
      </c>
      <c r="V177" s="2">
        <f>Table1[[#This Row],[Expenses]]*0.3</f>
        <v>0.65927999999999998</v>
      </c>
      <c r="W177" t="str">
        <f>VLOOKUP(K177, Helper!A:C, 3, FALSE)</f>
        <v>2020-02</v>
      </c>
    </row>
    <row r="178" spans="1:23" x14ac:dyDescent="0.3">
      <c r="A178">
        <v>390</v>
      </c>
      <c r="B178" t="s">
        <v>806</v>
      </c>
      <c r="C178" s="1">
        <v>45272</v>
      </c>
      <c r="D178">
        <v>20231212</v>
      </c>
      <c r="E178" t="s">
        <v>807</v>
      </c>
      <c r="F178" t="s">
        <v>211</v>
      </c>
      <c r="G178" t="s">
        <v>212</v>
      </c>
      <c r="H178" t="s">
        <v>25</v>
      </c>
      <c r="I178" t="s">
        <v>26</v>
      </c>
      <c r="J178" t="s">
        <v>312</v>
      </c>
      <c r="K178">
        <v>1014</v>
      </c>
      <c r="L178" t="s">
        <v>95</v>
      </c>
      <c r="M178" t="s">
        <v>29</v>
      </c>
      <c r="N178" t="s">
        <v>50</v>
      </c>
      <c r="O178" t="s">
        <v>808</v>
      </c>
      <c r="P178">
        <v>23.36</v>
      </c>
      <c r="Q178">
        <v>4</v>
      </c>
      <c r="R178">
        <v>0.2</v>
      </c>
      <c r="S178">
        <v>7.8840000000000003</v>
      </c>
      <c r="T178" t="s">
        <v>261</v>
      </c>
      <c r="U178">
        <v>15.4759999999999</v>
      </c>
      <c r="V178" s="2">
        <f>Table1[[#This Row],[Expenses]]*0.3</f>
        <v>4.6427999999999701</v>
      </c>
      <c r="W178" t="str">
        <f>VLOOKUP(K178, Helper!A:C, 3, FALSE)</f>
        <v>2020-01</v>
      </c>
    </row>
    <row r="179" spans="1:23" x14ac:dyDescent="0.3">
      <c r="A179">
        <v>392</v>
      </c>
      <c r="B179" t="s">
        <v>809</v>
      </c>
      <c r="C179" s="1">
        <v>44095</v>
      </c>
      <c r="D179">
        <v>20200921</v>
      </c>
      <c r="E179" t="s">
        <v>810</v>
      </c>
      <c r="F179" t="s">
        <v>71</v>
      </c>
      <c r="G179" t="s">
        <v>811</v>
      </c>
      <c r="H179" t="s">
        <v>37</v>
      </c>
      <c r="I179" t="s">
        <v>38</v>
      </c>
      <c r="J179" t="s">
        <v>812</v>
      </c>
      <c r="K179">
        <v>1092</v>
      </c>
      <c r="L179" t="s">
        <v>84</v>
      </c>
      <c r="M179" t="s">
        <v>29</v>
      </c>
      <c r="N179" t="s">
        <v>156</v>
      </c>
      <c r="O179" t="s">
        <v>813</v>
      </c>
      <c r="P179">
        <v>246.38399999999999</v>
      </c>
      <c r="Q179">
        <v>2</v>
      </c>
      <c r="R179">
        <v>0.2</v>
      </c>
      <c r="S179">
        <v>27.7182</v>
      </c>
      <c r="T179" t="s">
        <v>382</v>
      </c>
      <c r="U179">
        <v>218.66579999999999</v>
      </c>
      <c r="V179" s="2">
        <f>Table1[[#This Row],[Expenses]]*0.3</f>
        <v>65.599739999999997</v>
      </c>
      <c r="W179" t="str">
        <f>VLOOKUP(K179, Helper!A:C, 3, FALSE)</f>
        <v>2020-02</v>
      </c>
    </row>
    <row r="180" spans="1:23" x14ac:dyDescent="0.3">
      <c r="A180">
        <v>394</v>
      </c>
      <c r="B180" t="s">
        <v>814</v>
      </c>
      <c r="C180" s="1">
        <v>43989</v>
      </c>
      <c r="D180">
        <v>20200607</v>
      </c>
      <c r="E180" t="s">
        <v>815</v>
      </c>
      <c r="F180" t="s">
        <v>166</v>
      </c>
      <c r="G180" t="s">
        <v>816</v>
      </c>
      <c r="H180" t="s">
        <v>81</v>
      </c>
      <c r="I180" t="s">
        <v>168</v>
      </c>
      <c r="J180" t="s">
        <v>817</v>
      </c>
      <c r="K180">
        <v>1050</v>
      </c>
      <c r="L180" t="s">
        <v>95</v>
      </c>
      <c r="M180" t="s">
        <v>40</v>
      </c>
      <c r="N180" t="s">
        <v>50</v>
      </c>
      <c r="O180" t="s">
        <v>818</v>
      </c>
      <c r="P180">
        <v>12.462</v>
      </c>
      <c r="Q180">
        <v>3</v>
      </c>
      <c r="R180">
        <v>0.8</v>
      </c>
      <c r="S180">
        <v>-20.5623</v>
      </c>
      <c r="T180" t="s">
        <v>59</v>
      </c>
      <c r="U180">
        <v>33.024299999999997</v>
      </c>
      <c r="V180" s="2">
        <f>Table1[[#This Row],[Expenses]]*0.3</f>
        <v>9.9072899999999979</v>
      </c>
      <c r="W180" t="str">
        <f>VLOOKUP(K180, Helper!A:C, 3, FALSE)</f>
        <v>2020-01</v>
      </c>
    </row>
    <row r="181" spans="1:23" x14ac:dyDescent="0.3">
      <c r="A181">
        <v>395</v>
      </c>
      <c r="B181" t="s">
        <v>819</v>
      </c>
      <c r="C181" s="1">
        <v>45108</v>
      </c>
      <c r="D181">
        <v>20230701</v>
      </c>
      <c r="E181" t="s">
        <v>820</v>
      </c>
      <c r="F181" t="s">
        <v>821</v>
      </c>
      <c r="G181" t="s">
        <v>822</v>
      </c>
      <c r="H181" t="s">
        <v>25</v>
      </c>
      <c r="I181" t="s">
        <v>336</v>
      </c>
      <c r="J181" t="s">
        <v>823</v>
      </c>
      <c r="K181">
        <v>1034</v>
      </c>
      <c r="L181" t="s">
        <v>28</v>
      </c>
      <c r="M181" t="s">
        <v>85</v>
      </c>
      <c r="N181" t="s">
        <v>50</v>
      </c>
      <c r="O181" t="s">
        <v>824</v>
      </c>
      <c r="P181">
        <v>75.792000000000002</v>
      </c>
      <c r="Q181">
        <v>3</v>
      </c>
      <c r="R181">
        <v>0.2</v>
      </c>
      <c r="S181">
        <v>25.579799999999999</v>
      </c>
      <c r="T181" t="s">
        <v>128</v>
      </c>
      <c r="U181">
        <v>50.212200000000003</v>
      </c>
      <c r="V181" s="2">
        <f>Table1[[#This Row],[Expenses]]*0.3</f>
        <v>15.06366</v>
      </c>
      <c r="W181" t="str">
        <f>VLOOKUP(K181, Helper!A:C, 3, FALSE)</f>
        <v>2020-01</v>
      </c>
    </row>
    <row r="182" spans="1:23" x14ac:dyDescent="0.3">
      <c r="A182">
        <v>396</v>
      </c>
      <c r="B182" t="s">
        <v>825</v>
      </c>
      <c r="C182" s="1">
        <v>45217</v>
      </c>
      <c r="D182">
        <v>20231018</v>
      </c>
      <c r="E182" t="s">
        <v>826</v>
      </c>
      <c r="F182" t="s">
        <v>827</v>
      </c>
      <c r="G182" t="s">
        <v>828</v>
      </c>
      <c r="H182" t="s">
        <v>25</v>
      </c>
      <c r="I182" t="s">
        <v>64</v>
      </c>
      <c r="J182" t="s">
        <v>443</v>
      </c>
      <c r="K182">
        <v>1005</v>
      </c>
      <c r="L182" t="s">
        <v>56</v>
      </c>
      <c r="M182" t="s">
        <v>40</v>
      </c>
      <c r="N182" t="s">
        <v>96</v>
      </c>
      <c r="O182" t="s">
        <v>829</v>
      </c>
      <c r="P182">
        <v>49.96</v>
      </c>
      <c r="Q182">
        <v>2</v>
      </c>
      <c r="R182">
        <v>0</v>
      </c>
      <c r="S182">
        <v>9.4923999999999999</v>
      </c>
      <c r="T182" t="s">
        <v>151</v>
      </c>
      <c r="U182">
        <v>40.467599999999997</v>
      </c>
      <c r="V182" s="2">
        <f>Table1[[#This Row],[Expenses]]*0.3</f>
        <v>12.140279999999999</v>
      </c>
      <c r="W182" t="str">
        <f>VLOOKUP(K182, Helper!A:C, 3, FALSE)</f>
        <v>2020-03</v>
      </c>
    </row>
    <row r="183" spans="1:23" x14ac:dyDescent="0.3">
      <c r="A183">
        <v>398</v>
      </c>
      <c r="B183" t="s">
        <v>830</v>
      </c>
      <c r="C183" s="1">
        <v>44500</v>
      </c>
      <c r="D183">
        <v>20211031</v>
      </c>
      <c r="E183" t="s">
        <v>78</v>
      </c>
      <c r="F183" t="s">
        <v>190</v>
      </c>
      <c r="G183" t="s">
        <v>248</v>
      </c>
      <c r="H183" t="s">
        <v>37</v>
      </c>
      <c r="I183" t="s">
        <v>119</v>
      </c>
      <c r="J183" t="s">
        <v>83</v>
      </c>
      <c r="K183">
        <v>1074</v>
      </c>
      <c r="L183" t="s">
        <v>84</v>
      </c>
      <c r="M183" t="s">
        <v>85</v>
      </c>
      <c r="N183" t="s">
        <v>66</v>
      </c>
      <c r="O183" t="s">
        <v>831</v>
      </c>
      <c r="P183">
        <v>70.12</v>
      </c>
      <c r="Q183">
        <v>4</v>
      </c>
      <c r="R183">
        <v>0</v>
      </c>
      <c r="S183">
        <v>21.036000000000001</v>
      </c>
      <c r="T183" t="s">
        <v>52</v>
      </c>
      <c r="U183">
        <v>49.084000000000003</v>
      </c>
      <c r="V183" s="2">
        <f>Table1[[#This Row],[Expenses]]*0.3</f>
        <v>14.725200000000001</v>
      </c>
      <c r="W183" t="str">
        <f>VLOOKUP(K183, Helper!A:C, 3, FALSE)</f>
        <v>2020-05</v>
      </c>
    </row>
    <row r="184" spans="1:23" x14ac:dyDescent="0.3">
      <c r="A184">
        <v>399</v>
      </c>
      <c r="B184" t="s">
        <v>832</v>
      </c>
      <c r="C184" s="1">
        <v>44813</v>
      </c>
      <c r="D184">
        <v>20220909</v>
      </c>
      <c r="E184" t="s">
        <v>833</v>
      </c>
      <c r="F184" t="s">
        <v>79</v>
      </c>
      <c r="G184" t="s">
        <v>147</v>
      </c>
      <c r="H184" t="s">
        <v>81</v>
      </c>
      <c r="I184" t="s">
        <v>82</v>
      </c>
      <c r="J184" t="s">
        <v>200</v>
      </c>
      <c r="K184">
        <v>1011</v>
      </c>
      <c r="L184" t="s">
        <v>56</v>
      </c>
      <c r="M184" t="s">
        <v>29</v>
      </c>
      <c r="N184" t="s">
        <v>96</v>
      </c>
      <c r="O184" t="s">
        <v>834</v>
      </c>
      <c r="P184">
        <v>35.951999999999998</v>
      </c>
      <c r="Q184">
        <v>3</v>
      </c>
      <c r="R184">
        <v>0.2</v>
      </c>
      <c r="S184">
        <v>3.5952000000000002</v>
      </c>
      <c r="T184" t="s">
        <v>246</v>
      </c>
      <c r="U184">
        <v>32.3568</v>
      </c>
      <c r="V184" s="2">
        <f>Table1[[#This Row],[Expenses]]*0.3</f>
        <v>9.7070399999999992</v>
      </c>
      <c r="W184" t="str">
        <f>VLOOKUP(K184, Helper!A:C, 3, FALSE)</f>
        <v>2020-06</v>
      </c>
    </row>
    <row r="185" spans="1:23" x14ac:dyDescent="0.3">
      <c r="A185">
        <v>403</v>
      </c>
      <c r="B185" t="s">
        <v>835</v>
      </c>
      <c r="C185" s="1">
        <v>44189</v>
      </c>
      <c r="D185">
        <v>20201224</v>
      </c>
      <c r="E185" t="s">
        <v>836</v>
      </c>
      <c r="F185" t="s">
        <v>46</v>
      </c>
      <c r="G185" t="s">
        <v>837</v>
      </c>
      <c r="H185" t="s">
        <v>25</v>
      </c>
      <c r="I185" t="s">
        <v>48</v>
      </c>
      <c r="J185" t="s">
        <v>685</v>
      </c>
      <c r="K185">
        <v>1076</v>
      </c>
      <c r="L185" t="s">
        <v>74</v>
      </c>
      <c r="M185" t="s">
        <v>29</v>
      </c>
      <c r="N185" t="s">
        <v>66</v>
      </c>
      <c r="O185" t="s">
        <v>838</v>
      </c>
      <c r="P185">
        <v>9.5679999999999996</v>
      </c>
      <c r="Q185">
        <v>2</v>
      </c>
      <c r="R185">
        <v>0.2</v>
      </c>
      <c r="S185">
        <v>3.4683999999999999</v>
      </c>
      <c r="T185" t="s">
        <v>235</v>
      </c>
      <c r="U185">
        <v>6.0995999999999997</v>
      </c>
      <c r="V185" s="2">
        <f>Table1[[#This Row],[Expenses]]*0.3</f>
        <v>1.8298799999999997</v>
      </c>
      <c r="W185" t="str">
        <f>VLOOKUP(K185, Helper!A:C, 3, FALSE)</f>
        <v>2020-01</v>
      </c>
    </row>
    <row r="186" spans="1:23" x14ac:dyDescent="0.3">
      <c r="A186">
        <v>404</v>
      </c>
      <c r="B186" t="s">
        <v>839</v>
      </c>
      <c r="C186" s="1">
        <v>43937</v>
      </c>
      <c r="D186">
        <v>20200416</v>
      </c>
      <c r="E186" t="s">
        <v>433</v>
      </c>
      <c r="F186" t="s">
        <v>62</v>
      </c>
      <c r="G186" t="s">
        <v>63</v>
      </c>
      <c r="H186" t="s">
        <v>25</v>
      </c>
      <c r="I186" t="s">
        <v>64</v>
      </c>
      <c r="J186" t="s">
        <v>65</v>
      </c>
      <c r="K186">
        <v>1062</v>
      </c>
      <c r="L186" t="s">
        <v>28</v>
      </c>
      <c r="M186" t="s">
        <v>40</v>
      </c>
      <c r="N186" t="s">
        <v>112</v>
      </c>
      <c r="O186" t="s">
        <v>840</v>
      </c>
      <c r="P186">
        <v>39.072000000000003</v>
      </c>
      <c r="Q186">
        <v>6</v>
      </c>
      <c r="R186">
        <v>0.2</v>
      </c>
      <c r="S186">
        <v>9.7680000000000007</v>
      </c>
      <c r="T186" t="s">
        <v>735</v>
      </c>
      <c r="U186">
        <v>29.303999999999998</v>
      </c>
      <c r="V186" s="2">
        <f>Table1[[#This Row],[Expenses]]*0.3</f>
        <v>8.7911999999999999</v>
      </c>
      <c r="W186" t="str">
        <f>VLOOKUP(K186, Helper!A:C, 3, FALSE)</f>
        <v>2020-01</v>
      </c>
    </row>
    <row r="187" spans="1:23" x14ac:dyDescent="0.3">
      <c r="A187">
        <v>405</v>
      </c>
      <c r="B187" t="s">
        <v>841</v>
      </c>
      <c r="C187" s="1">
        <v>45285</v>
      </c>
      <c r="D187">
        <v>20231225</v>
      </c>
      <c r="E187" t="s">
        <v>842</v>
      </c>
      <c r="F187" t="s">
        <v>211</v>
      </c>
      <c r="G187" t="s">
        <v>212</v>
      </c>
      <c r="H187" t="s">
        <v>25</v>
      </c>
      <c r="I187" t="s">
        <v>26</v>
      </c>
      <c r="J187" t="s">
        <v>452</v>
      </c>
      <c r="K187">
        <v>1054</v>
      </c>
      <c r="L187" t="s">
        <v>56</v>
      </c>
      <c r="M187" t="s">
        <v>29</v>
      </c>
      <c r="N187" t="s">
        <v>86</v>
      </c>
      <c r="O187" t="s">
        <v>843</v>
      </c>
      <c r="P187">
        <v>35.909999999999997</v>
      </c>
      <c r="Q187">
        <v>3</v>
      </c>
      <c r="R187">
        <v>0</v>
      </c>
      <c r="S187">
        <v>9.6957000000000004</v>
      </c>
      <c r="T187" t="s">
        <v>261</v>
      </c>
      <c r="U187">
        <v>26.214299999999898</v>
      </c>
      <c r="V187" s="2">
        <f>Table1[[#This Row],[Expenses]]*0.3</f>
        <v>7.8642899999999694</v>
      </c>
      <c r="W187" t="str">
        <f>VLOOKUP(K187, Helper!A:C, 3, FALSE)</f>
        <v>2020-05</v>
      </c>
    </row>
    <row r="188" spans="1:23" x14ac:dyDescent="0.3">
      <c r="A188">
        <v>406</v>
      </c>
      <c r="B188" t="s">
        <v>844</v>
      </c>
      <c r="C188" s="1">
        <v>45269</v>
      </c>
      <c r="D188">
        <v>20231209</v>
      </c>
      <c r="E188" t="s">
        <v>845</v>
      </c>
      <c r="F188" t="s">
        <v>35</v>
      </c>
      <c r="G188" t="s">
        <v>110</v>
      </c>
      <c r="H188" t="s">
        <v>37</v>
      </c>
      <c r="I188" t="s">
        <v>38</v>
      </c>
      <c r="J188" t="s">
        <v>360</v>
      </c>
      <c r="K188">
        <v>1004</v>
      </c>
      <c r="L188" t="s">
        <v>74</v>
      </c>
      <c r="M188" t="s">
        <v>29</v>
      </c>
      <c r="N188" t="s">
        <v>185</v>
      </c>
      <c r="O188" t="s">
        <v>846</v>
      </c>
      <c r="P188">
        <v>179.95</v>
      </c>
      <c r="Q188">
        <v>5</v>
      </c>
      <c r="R188">
        <v>0</v>
      </c>
      <c r="S188">
        <v>37.789499999999997</v>
      </c>
      <c r="T188" t="s">
        <v>261</v>
      </c>
      <c r="U188">
        <v>142.16049999999899</v>
      </c>
      <c r="V188" s="2">
        <f>Table1[[#This Row],[Expenses]]*0.3</f>
        <v>42.648149999999696</v>
      </c>
      <c r="W188" t="str">
        <f>VLOOKUP(K188, Helper!A:C, 3, FALSE)</f>
        <v>2020-01</v>
      </c>
    </row>
    <row r="189" spans="1:23" x14ac:dyDescent="0.3">
      <c r="A189">
        <v>415</v>
      </c>
      <c r="B189" t="s">
        <v>847</v>
      </c>
      <c r="C189" s="1">
        <v>45234</v>
      </c>
      <c r="D189">
        <v>20231104</v>
      </c>
      <c r="E189" t="s">
        <v>848</v>
      </c>
      <c r="F189" t="s">
        <v>71</v>
      </c>
      <c r="G189" t="s">
        <v>72</v>
      </c>
      <c r="H189" t="s">
        <v>37</v>
      </c>
      <c r="I189" t="s">
        <v>38</v>
      </c>
      <c r="J189" t="s">
        <v>200</v>
      </c>
      <c r="K189">
        <v>1011</v>
      </c>
      <c r="L189" t="s">
        <v>56</v>
      </c>
      <c r="M189" t="s">
        <v>40</v>
      </c>
      <c r="N189" t="s">
        <v>66</v>
      </c>
      <c r="O189" t="s">
        <v>849</v>
      </c>
      <c r="P189">
        <v>139.86000000000001</v>
      </c>
      <c r="Q189">
        <v>7</v>
      </c>
      <c r="R189">
        <v>0</v>
      </c>
      <c r="S189">
        <v>65.734200000000001</v>
      </c>
      <c r="T189" t="s">
        <v>283</v>
      </c>
      <c r="U189">
        <v>74.125799999999998</v>
      </c>
      <c r="V189" s="2">
        <f>Table1[[#This Row],[Expenses]]*0.3</f>
        <v>22.237739999999999</v>
      </c>
      <c r="W189" t="str">
        <f>VLOOKUP(K189, Helper!A:C, 3, FALSE)</f>
        <v>2020-06</v>
      </c>
    </row>
    <row r="190" spans="1:23" x14ac:dyDescent="0.3">
      <c r="A190">
        <v>417</v>
      </c>
      <c r="B190" t="s">
        <v>850</v>
      </c>
      <c r="C190" s="1">
        <v>45102</v>
      </c>
      <c r="D190">
        <v>20230625</v>
      </c>
      <c r="E190" t="s">
        <v>851</v>
      </c>
      <c r="F190" t="s">
        <v>35</v>
      </c>
      <c r="G190" t="s">
        <v>852</v>
      </c>
      <c r="H190" t="s">
        <v>37</v>
      </c>
      <c r="I190" t="s">
        <v>38</v>
      </c>
      <c r="J190" t="s">
        <v>812</v>
      </c>
      <c r="K190">
        <v>1092</v>
      </c>
      <c r="L190" t="s">
        <v>84</v>
      </c>
      <c r="M190" t="s">
        <v>29</v>
      </c>
      <c r="N190" t="s">
        <v>112</v>
      </c>
      <c r="O190" t="s">
        <v>853</v>
      </c>
      <c r="P190">
        <v>95.92</v>
      </c>
      <c r="Q190">
        <v>8</v>
      </c>
      <c r="R190">
        <v>0</v>
      </c>
      <c r="S190">
        <v>25.898399999999999</v>
      </c>
      <c r="T190" t="s">
        <v>318</v>
      </c>
      <c r="U190">
        <v>70.021600000000007</v>
      </c>
      <c r="V190" s="2">
        <f>Table1[[#This Row],[Expenses]]*0.3</f>
        <v>21.00648</v>
      </c>
      <c r="W190" t="str">
        <f>VLOOKUP(K190, Helper!A:C, 3, FALSE)</f>
        <v>2020-02</v>
      </c>
    </row>
    <row r="191" spans="1:23" x14ac:dyDescent="0.3">
      <c r="A191">
        <v>418</v>
      </c>
      <c r="B191" t="s">
        <v>854</v>
      </c>
      <c r="C191" s="1">
        <v>44666</v>
      </c>
      <c r="D191">
        <v>20220415</v>
      </c>
      <c r="E191" t="s">
        <v>855</v>
      </c>
      <c r="F191" t="s">
        <v>35</v>
      </c>
      <c r="G191" t="s">
        <v>36</v>
      </c>
      <c r="H191" t="s">
        <v>37</v>
      </c>
      <c r="I191" t="s">
        <v>38</v>
      </c>
      <c r="J191" t="s">
        <v>443</v>
      </c>
      <c r="K191">
        <v>1005</v>
      </c>
      <c r="L191" t="s">
        <v>56</v>
      </c>
      <c r="M191" t="s">
        <v>29</v>
      </c>
      <c r="N191" t="s">
        <v>41</v>
      </c>
      <c r="O191" t="s">
        <v>856</v>
      </c>
      <c r="P191">
        <v>383.8</v>
      </c>
      <c r="Q191">
        <v>5</v>
      </c>
      <c r="R191">
        <v>0.2</v>
      </c>
      <c r="S191">
        <v>38.380000000000003</v>
      </c>
      <c r="T191" t="s">
        <v>296</v>
      </c>
      <c r="U191">
        <v>345.42</v>
      </c>
      <c r="V191" s="2">
        <f>Table1[[#This Row],[Expenses]]*0.3</f>
        <v>103.626</v>
      </c>
      <c r="W191" t="str">
        <f>VLOOKUP(K191, Helper!A:C, 3, FALSE)</f>
        <v>2020-03</v>
      </c>
    </row>
    <row r="192" spans="1:23" x14ac:dyDescent="0.3">
      <c r="A192">
        <v>419</v>
      </c>
      <c r="B192" t="s">
        <v>857</v>
      </c>
      <c r="C192" s="1">
        <v>45237</v>
      </c>
      <c r="D192">
        <v>20231107</v>
      </c>
      <c r="E192" t="s">
        <v>757</v>
      </c>
      <c r="F192" t="s">
        <v>23</v>
      </c>
      <c r="G192" t="s">
        <v>24</v>
      </c>
      <c r="H192" t="s">
        <v>25</v>
      </c>
      <c r="I192" t="s">
        <v>26</v>
      </c>
      <c r="J192" t="s">
        <v>278</v>
      </c>
      <c r="K192">
        <v>1032</v>
      </c>
      <c r="L192" t="s">
        <v>56</v>
      </c>
      <c r="M192" t="s">
        <v>40</v>
      </c>
      <c r="N192" t="s">
        <v>66</v>
      </c>
      <c r="O192" t="s">
        <v>858</v>
      </c>
      <c r="P192">
        <v>5.78</v>
      </c>
      <c r="Q192">
        <v>1</v>
      </c>
      <c r="R192">
        <v>0</v>
      </c>
      <c r="S192">
        <v>2.8321999999999998</v>
      </c>
      <c r="T192" t="s">
        <v>283</v>
      </c>
      <c r="U192">
        <v>2.9478</v>
      </c>
      <c r="V192" s="2">
        <f>Table1[[#This Row],[Expenses]]*0.3</f>
        <v>0.88434000000000001</v>
      </c>
      <c r="W192" t="str">
        <f>VLOOKUP(K192, Helper!A:C, 3, FALSE)</f>
        <v>2020-02</v>
      </c>
    </row>
    <row r="193" spans="1:23" x14ac:dyDescent="0.3">
      <c r="A193">
        <v>420</v>
      </c>
      <c r="B193" t="s">
        <v>859</v>
      </c>
      <c r="C193" s="1">
        <v>44990</v>
      </c>
      <c r="D193">
        <v>20230305</v>
      </c>
      <c r="E193" t="s">
        <v>701</v>
      </c>
      <c r="F193" t="s">
        <v>35</v>
      </c>
      <c r="G193" t="s">
        <v>36</v>
      </c>
      <c r="H193" t="s">
        <v>37</v>
      </c>
      <c r="I193" t="s">
        <v>38</v>
      </c>
      <c r="J193" t="s">
        <v>504</v>
      </c>
      <c r="K193">
        <v>1010</v>
      </c>
      <c r="L193" t="s">
        <v>273</v>
      </c>
      <c r="M193" t="s">
        <v>40</v>
      </c>
      <c r="N193" t="s">
        <v>112</v>
      </c>
      <c r="O193" t="s">
        <v>860</v>
      </c>
      <c r="P193">
        <v>9.32</v>
      </c>
      <c r="Q193">
        <v>4</v>
      </c>
      <c r="R193">
        <v>0</v>
      </c>
      <c r="S193">
        <v>2.7027999999999999</v>
      </c>
      <c r="T193" t="s">
        <v>761</v>
      </c>
      <c r="U193">
        <v>6.6172000000000004</v>
      </c>
      <c r="V193" s="2">
        <f>Table1[[#This Row],[Expenses]]*0.3</f>
        <v>1.98516</v>
      </c>
      <c r="W193" t="str">
        <f>VLOOKUP(K193, Helper!A:C, 3, FALSE)</f>
        <v>2020-03</v>
      </c>
    </row>
    <row r="194" spans="1:23" x14ac:dyDescent="0.3">
      <c r="A194">
        <v>422</v>
      </c>
      <c r="B194" t="s">
        <v>861</v>
      </c>
      <c r="C194" s="1">
        <v>44004</v>
      </c>
      <c r="D194">
        <v>20200622</v>
      </c>
      <c r="E194" t="s">
        <v>251</v>
      </c>
      <c r="F194" t="s">
        <v>334</v>
      </c>
      <c r="G194" t="s">
        <v>335</v>
      </c>
      <c r="H194" t="s">
        <v>25</v>
      </c>
      <c r="I194" t="s">
        <v>336</v>
      </c>
      <c r="J194" t="s">
        <v>254</v>
      </c>
      <c r="K194">
        <v>1072</v>
      </c>
      <c r="L194" t="s">
        <v>74</v>
      </c>
      <c r="M194" t="s">
        <v>29</v>
      </c>
      <c r="N194" t="s">
        <v>185</v>
      </c>
      <c r="O194" t="s">
        <v>862</v>
      </c>
      <c r="P194">
        <v>196.75200000000001</v>
      </c>
      <c r="Q194">
        <v>6</v>
      </c>
      <c r="R194">
        <v>0.2</v>
      </c>
      <c r="S194">
        <v>56.566200000000002</v>
      </c>
      <c r="T194" t="s">
        <v>59</v>
      </c>
      <c r="U194">
        <v>140.1858</v>
      </c>
      <c r="V194" s="2">
        <f>Table1[[#This Row],[Expenses]]*0.3</f>
        <v>42.05574</v>
      </c>
      <c r="W194" t="str">
        <f>VLOOKUP(K194, Helper!A:C, 3, FALSE)</f>
        <v>2020-06</v>
      </c>
    </row>
    <row r="195" spans="1:23" x14ac:dyDescent="0.3">
      <c r="A195">
        <v>423</v>
      </c>
      <c r="B195" t="s">
        <v>863</v>
      </c>
      <c r="C195" s="1">
        <v>45219</v>
      </c>
      <c r="D195">
        <v>20231020</v>
      </c>
      <c r="E195" t="s">
        <v>864</v>
      </c>
      <c r="F195" t="s">
        <v>744</v>
      </c>
      <c r="G195" t="s">
        <v>784</v>
      </c>
      <c r="H195" t="s">
        <v>81</v>
      </c>
      <c r="I195" t="s">
        <v>199</v>
      </c>
      <c r="J195" t="s">
        <v>413</v>
      </c>
      <c r="K195">
        <v>1022</v>
      </c>
      <c r="L195" t="s">
        <v>273</v>
      </c>
      <c r="M195" t="s">
        <v>40</v>
      </c>
      <c r="N195" t="s">
        <v>57</v>
      </c>
      <c r="O195" t="s">
        <v>865</v>
      </c>
      <c r="P195">
        <v>56.56</v>
      </c>
      <c r="Q195">
        <v>4</v>
      </c>
      <c r="R195">
        <v>0</v>
      </c>
      <c r="S195">
        <v>14.7056</v>
      </c>
      <c r="T195" t="s">
        <v>151</v>
      </c>
      <c r="U195">
        <v>41.854399999999998</v>
      </c>
      <c r="V195" s="2">
        <f>Table1[[#This Row],[Expenses]]*0.3</f>
        <v>12.556319999999999</v>
      </c>
      <c r="W195" t="str">
        <f>VLOOKUP(K195, Helper!A:C, 3, FALSE)</f>
        <v>2020-03</v>
      </c>
    </row>
    <row r="196" spans="1:23" x14ac:dyDescent="0.3">
      <c r="A196">
        <v>425</v>
      </c>
      <c r="B196" t="s">
        <v>866</v>
      </c>
      <c r="C196" s="1">
        <v>45160</v>
      </c>
      <c r="D196">
        <v>20230822</v>
      </c>
      <c r="E196" t="s">
        <v>867</v>
      </c>
      <c r="F196" t="s">
        <v>868</v>
      </c>
      <c r="G196" t="s">
        <v>869</v>
      </c>
      <c r="H196" t="s">
        <v>25</v>
      </c>
      <c r="I196" t="s">
        <v>336</v>
      </c>
      <c r="J196" t="s">
        <v>308</v>
      </c>
      <c r="K196">
        <v>1095</v>
      </c>
      <c r="L196" t="s">
        <v>105</v>
      </c>
      <c r="M196" t="s">
        <v>29</v>
      </c>
      <c r="N196" t="s">
        <v>41</v>
      </c>
      <c r="O196" t="s">
        <v>870</v>
      </c>
      <c r="P196">
        <v>866.4</v>
      </c>
      <c r="Q196">
        <v>4</v>
      </c>
      <c r="R196">
        <v>0</v>
      </c>
      <c r="S196">
        <v>225.26400000000001</v>
      </c>
      <c r="T196" t="s">
        <v>786</v>
      </c>
      <c r="U196">
        <v>641.13599999999997</v>
      </c>
      <c r="V196" s="2">
        <f>Table1[[#This Row],[Expenses]]*0.3</f>
        <v>192.34079999999997</v>
      </c>
      <c r="W196" t="str">
        <f>VLOOKUP(K196, Helper!A:C, 3, FALSE)</f>
        <v>2020-02</v>
      </c>
    </row>
    <row r="197" spans="1:23" x14ac:dyDescent="0.3">
      <c r="A197">
        <v>426</v>
      </c>
      <c r="B197" t="s">
        <v>871</v>
      </c>
      <c r="C197" s="1">
        <v>45254</v>
      </c>
      <c r="D197">
        <v>20231124</v>
      </c>
      <c r="E197" t="s">
        <v>210</v>
      </c>
      <c r="F197" t="s">
        <v>190</v>
      </c>
      <c r="G197" t="s">
        <v>191</v>
      </c>
      <c r="H197" t="s">
        <v>37</v>
      </c>
      <c r="I197" t="s">
        <v>119</v>
      </c>
      <c r="J197" t="s">
        <v>213</v>
      </c>
      <c r="K197">
        <v>1059</v>
      </c>
      <c r="L197" t="s">
        <v>105</v>
      </c>
      <c r="M197" t="s">
        <v>40</v>
      </c>
      <c r="N197" t="s">
        <v>57</v>
      </c>
      <c r="O197" t="s">
        <v>872</v>
      </c>
      <c r="P197">
        <v>28.4</v>
      </c>
      <c r="Q197">
        <v>2</v>
      </c>
      <c r="R197">
        <v>0</v>
      </c>
      <c r="S197">
        <v>11.076000000000001</v>
      </c>
      <c r="T197" t="s">
        <v>283</v>
      </c>
      <c r="U197">
        <v>17.323999999999899</v>
      </c>
      <c r="V197" s="2">
        <f>Table1[[#This Row],[Expenses]]*0.3</f>
        <v>5.1971999999999694</v>
      </c>
      <c r="W197" t="str">
        <f>VLOOKUP(K197, Helper!A:C, 3, FALSE)</f>
        <v>2020-08</v>
      </c>
    </row>
    <row r="198" spans="1:23" x14ac:dyDescent="0.3">
      <c r="A198">
        <v>428</v>
      </c>
      <c r="B198" t="s">
        <v>873</v>
      </c>
      <c r="C198" s="1">
        <v>44086</v>
      </c>
      <c r="D198">
        <v>20200912</v>
      </c>
      <c r="E198" t="s">
        <v>874</v>
      </c>
      <c r="F198" t="s">
        <v>211</v>
      </c>
      <c r="G198" t="s">
        <v>875</v>
      </c>
      <c r="H198" t="s">
        <v>25</v>
      </c>
      <c r="I198" t="s">
        <v>26</v>
      </c>
      <c r="J198" t="s">
        <v>524</v>
      </c>
      <c r="K198">
        <v>1039</v>
      </c>
      <c r="L198" t="s">
        <v>95</v>
      </c>
      <c r="M198" t="s">
        <v>85</v>
      </c>
      <c r="N198" t="s">
        <v>617</v>
      </c>
      <c r="O198" t="s">
        <v>876</v>
      </c>
      <c r="P198">
        <v>69.989999999999995</v>
      </c>
      <c r="Q198">
        <v>1</v>
      </c>
      <c r="R198">
        <v>0</v>
      </c>
      <c r="S198">
        <v>30.095700000000001</v>
      </c>
      <c r="T198" t="s">
        <v>382</v>
      </c>
      <c r="U198">
        <v>39.894299999999902</v>
      </c>
      <c r="V198" s="2">
        <f>Table1[[#This Row],[Expenses]]*0.3</f>
        <v>11.968289999999969</v>
      </c>
      <c r="W198" t="str">
        <f>VLOOKUP(K198, Helper!A:C, 3, FALSE)</f>
        <v>2020-01</v>
      </c>
    </row>
    <row r="199" spans="1:23" x14ac:dyDescent="0.3">
      <c r="A199">
        <v>429</v>
      </c>
      <c r="B199" t="s">
        <v>877</v>
      </c>
      <c r="C199" s="1">
        <v>45201</v>
      </c>
      <c r="D199">
        <v>20231002</v>
      </c>
      <c r="E199" t="s">
        <v>878</v>
      </c>
      <c r="F199" t="s">
        <v>79</v>
      </c>
      <c r="G199" t="s">
        <v>470</v>
      </c>
      <c r="H199" t="s">
        <v>81</v>
      </c>
      <c r="I199" t="s">
        <v>82</v>
      </c>
      <c r="J199" t="s">
        <v>39</v>
      </c>
      <c r="K199">
        <v>1056</v>
      </c>
      <c r="L199" t="s">
        <v>28</v>
      </c>
      <c r="M199" t="s">
        <v>40</v>
      </c>
      <c r="N199" t="s">
        <v>112</v>
      </c>
      <c r="O199" t="s">
        <v>879</v>
      </c>
      <c r="P199">
        <v>6.6719999999999997</v>
      </c>
      <c r="Q199">
        <v>6</v>
      </c>
      <c r="R199">
        <v>0.2</v>
      </c>
      <c r="S199">
        <v>0.50039999999999996</v>
      </c>
      <c r="T199" t="s">
        <v>151</v>
      </c>
      <c r="U199">
        <v>6.1715999999999998</v>
      </c>
      <c r="V199" s="2">
        <f>Table1[[#This Row],[Expenses]]*0.3</f>
        <v>1.8514799999999998</v>
      </c>
      <c r="W199" t="str">
        <f>VLOOKUP(K199, Helper!A:C, 3, FALSE)</f>
        <v>2020-03</v>
      </c>
    </row>
    <row r="200" spans="1:23" x14ac:dyDescent="0.3">
      <c r="A200">
        <v>430</v>
      </c>
      <c r="B200" t="s">
        <v>880</v>
      </c>
      <c r="C200" s="1">
        <v>44667</v>
      </c>
      <c r="D200">
        <v>20220416</v>
      </c>
      <c r="E200" t="s">
        <v>881</v>
      </c>
      <c r="F200" t="s">
        <v>62</v>
      </c>
      <c r="G200" t="s">
        <v>882</v>
      </c>
      <c r="H200" t="s">
        <v>25</v>
      </c>
      <c r="I200" t="s">
        <v>64</v>
      </c>
      <c r="J200" t="s">
        <v>621</v>
      </c>
      <c r="K200">
        <v>1060</v>
      </c>
      <c r="L200" t="s">
        <v>105</v>
      </c>
      <c r="M200" t="s">
        <v>85</v>
      </c>
      <c r="N200" t="s">
        <v>50</v>
      </c>
      <c r="O200" t="s">
        <v>883</v>
      </c>
      <c r="P200">
        <v>189.58799999999999</v>
      </c>
      <c r="Q200">
        <v>2</v>
      </c>
      <c r="R200">
        <v>0.7</v>
      </c>
      <c r="S200">
        <v>-145.35079999999999</v>
      </c>
      <c r="T200" t="s">
        <v>296</v>
      </c>
      <c r="U200">
        <v>334.93880000000001</v>
      </c>
      <c r="V200" s="2">
        <f>Table1[[#This Row],[Expenses]]*0.3</f>
        <v>100.48164</v>
      </c>
      <c r="W200" t="str">
        <f>VLOOKUP(K200, Helper!A:C, 3, FALSE)</f>
        <v>2020-01</v>
      </c>
    </row>
    <row r="201" spans="1:23" x14ac:dyDescent="0.3">
      <c r="A201">
        <v>434</v>
      </c>
      <c r="B201" t="s">
        <v>884</v>
      </c>
      <c r="C201" s="1">
        <v>44719</v>
      </c>
      <c r="D201">
        <v>20220607</v>
      </c>
      <c r="E201" t="s">
        <v>442</v>
      </c>
      <c r="F201" t="s">
        <v>744</v>
      </c>
      <c r="G201" t="s">
        <v>745</v>
      </c>
      <c r="H201" t="s">
        <v>81</v>
      </c>
      <c r="I201" t="s">
        <v>199</v>
      </c>
      <c r="J201" t="s">
        <v>443</v>
      </c>
      <c r="K201">
        <v>1005</v>
      </c>
      <c r="L201" t="s">
        <v>56</v>
      </c>
      <c r="M201" t="s">
        <v>29</v>
      </c>
      <c r="N201" t="s">
        <v>96</v>
      </c>
      <c r="O201" t="s">
        <v>885</v>
      </c>
      <c r="P201">
        <v>714.3</v>
      </c>
      <c r="Q201">
        <v>5</v>
      </c>
      <c r="R201">
        <v>0</v>
      </c>
      <c r="S201">
        <v>207.14699999999999</v>
      </c>
      <c r="T201" t="s">
        <v>43</v>
      </c>
      <c r="U201">
        <v>507.152999999999</v>
      </c>
      <c r="V201" s="2">
        <f>Table1[[#This Row],[Expenses]]*0.3</f>
        <v>152.1458999999997</v>
      </c>
      <c r="W201" t="str">
        <f>VLOOKUP(K201, Helper!A:C, 3, FALSE)</f>
        <v>2020-03</v>
      </c>
    </row>
    <row r="202" spans="1:23" x14ac:dyDescent="0.3">
      <c r="A202">
        <v>435</v>
      </c>
      <c r="B202" t="s">
        <v>886</v>
      </c>
      <c r="C202" s="1">
        <v>44184</v>
      </c>
      <c r="D202">
        <v>20201219</v>
      </c>
      <c r="E202" t="s">
        <v>887</v>
      </c>
      <c r="F202" t="s">
        <v>46</v>
      </c>
      <c r="G202" t="s">
        <v>888</v>
      </c>
      <c r="H202" t="s">
        <v>25</v>
      </c>
      <c r="I202" t="s">
        <v>48</v>
      </c>
      <c r="J202" t="s">
        <v>398</v>
      </c>
      <c r="K202">
        <v>1026</v>
      </c>
      <c r="L202" t="s">
        <v>105</v>
      </c>
      <c r="M202" t="s">
        <v>29</v>
      </c>
      <c r="N202" t="s">
        <v>50</v>
      </c>
      <c r="O202" t="s">
        <v>889</v>
      </c>
      <c r="P202">
        <v>4.8120000000000003</v>
      </c>
      <c r="Q202">
        <v>2</v>
      </c>
      <c r="R202">
        <v>0.7</v>
      </c>
      <c r="S202">
        <v>-3.6892</v>
      </c>
      <c r="T202" t="s">
        <v>235</v>
      </c>
      <c r="U202">
        <v>8.5012000000000008</v>
      </c>
      <c r="V202" s="2">
        <f>Table1[[#This Row],[Expenses]]*0.3</f>
        <v>2.55036</v>
      </c>
      <c r="W202" t="str">
        <f>VLOOKUP(K202, Helper!A:C, 3, FALSE)</f>
        <v>2020-01</v>
      </c>
    </row>
    <row r="203" spans="1:23" x14ac:dyDescent="0.3">
      <c r="A203">
        <v>437</v>
      </c>
      <c r="B203" t="s">
        <v>890</v>
      </c>
      <c r="C203" s="1">
        <v>44725</v>
      </c>
      <c r="D203">
        <v>20220613</v>
      </c>
      <c r="E203" t="s">
        <v>891</v>
      </c>
      <c r="F203" t="s">
        <v>166</v>
      </c>
      <c r="G203" t="s">
        <v>227</v>
      </c>
      <c r="H203" t="s">
        <v>81</v>
      </c>
      <c r="I203" t="s">
        <v>168</v>
      </c>
      <c r="J203" t="s">
        <v>457</v>
      </c>
      <c r="K203">
        <v>1057</v>
      </c>
      <c r="L203" t="s">
        <v>105</v>
      </c>
      <c r="M203" t="s">
        <v>85</v>
      </c>
      <c r="N203" t="s">
        <v>617</v>
      </c>
      <c r="O203" t="s">
        <v>892</v>
      </c>
      <c r="P203">
        <v>1007.979</v>
      </c>
      <c r="Q203">
        <v>3</v>
      </c>
      <c r="R203">
        <v>0.3</v>
      </c>
      <c r="S203">
        <v>43.199100000000001</v>
      </c>
      <c r="T203" t="s">
        <v>43</v>
      </c>
      <c r="U203">
        <v>964.7799</v>
      </c>
      <c r="V203" s="2">
        <f>Table1[[#This Row],[Expenses]]*0.3</f>
        <v>289.43396999999999</v>
      </c>
      <c r="W203" t="str">
        <f>VLOOKUP(K203, Helper!A:C, 3, FALSE)</f>
        <v>2020-01</v>
      </c>
    </row>
    <row r="204" spans="1:23" x14ac:dyDescent="0.3">
      <c r="A204">
        <v>439</v>
      </c>
      <c r="B204" t="s">
        <v>893</v>
      </c>
      <c r="C204" s="1">
        <v>45185</v>
      </c>
      <c r="D204">
        <v>20230916</v>
      </c>
      <c r="E204" t="s">
        <v>894</v>
      </c>
      <c r="F204" t="s">
        <v>79</v>
      </c>
      <c r="G204" t="s">
        <v>147</v>
      </c>
      <c r="H204" t="s">
        <v>81</v>
      </c>
      <c r="I204" t="s">
        <v>82</v>
      </c>
      <c r="J204" t="s">
        <v>443</v>
      </c>
      <c r="K204">
        <v>1005</v>
      </c>
      <c r="L204" t="s">
        <v>56</v>
      </c>
      <c r="M204" t="s">
        <v>40</v>
      </c>
      <c r="N204" t="s">
        <v>66</v>
      </c>
      <c r="O204" t="s">
        <v>895</v>
      </c>
      <c r="P204">
        <v>31.872</v>
      </c>
      <c r="Q204">
        <v>8</v>
      </c>
      <c r="R204">
        <v>0.2</v>
      </c>
      <c r="S204">
        <v>11.553599999999999</v>
      </c>
      <c r="T204" t="s">
        <v>171</v>
      </c>
      <c r="U204">
        <v>20.3184</v>
      </c>
      <c r="V204" s="2">
        <f>Table1[[#This Row],[Expenses]]*0.3</f>
        <v>6.0955199999999996</v>
      </c>
      <c r="W204" t="str">
        <f>VLOOKUP(K204, Helper!A:C, 3, FALSE)</f>
        <v>2020-03</v>
      </c>
    </row>
    <row r="205" spans="1:23" x14ac:dyDescent="0.3">
      <c r="A205">
        <v>440</v>
      </c>
      <c r="B205" t="s">
        <v>896</v>
      </c>
      <c r="C205" s="1">
        <v>44947</v>
      </c>
      <c r="D205">
        <v>20230121</v>
      </c>
      <c r="E205" t="s">
        <v>348</v>
      </c>
      <c r="F205" t="s">
        <v>211</v>
      </c>
      <c r="G205" t="s">
        <v>212</v>
      </c>
      <c r="H205" t="s">
        <v>25</v>
      </c>
      <c r="I205" t="s">
        <v>26</v>
      </c>
      <c r="J205" t="s">
        <v>349</v>
      </c>
      <c r="K205">
        <v>1078</v>
      </c>
      <c r="L205" t="s">
        <v>56</v>
      </c>
      <c r="M205" t="s">
        <v>40</v>
      </c>
      <c r="N205" t="s">
        <v>41</v>
      </c>
      <c r="O205" t="s">
        <v>897</v>
      </c>
      <c r="P205">
        <v>207.846</v>
      </c>
      <c r="Q205">
        <v>3</v>
      </c>
      <c r="R205">
        <v>0.1</v>
      </c>
      <c r="S205">
        <v>2.3094000000000001</v>
      </c>
      <c r="T205" t="s">
        <v>898</v>
      </c>
      <c r="U205">
        <v>205.53659999999999</v>
      </c>
      <c r="V205" s="2">
        <f>Table1[[#This Row],[Expenses]]*0.3</f>
        <v>61.660979999999995</v>
      </c>
      <c r="W205" t="str">
        <f>VLOOKUP(K205, Helper!A:C, 3, FALSE)</f>
        <v>2020-01</v>
      </c>
    </row>
    <row r="206" spans="1:23" x14ac:dyDescent="0.3">
      <c r="A206">
        <v>441</v>
      </c>
      <c r="B206" t="s">
        <v>899</v>
      </c>
      <c r="C206" s="1">
        <v>44810</v>
      </c>
      <c r="D206">
        <v>20220906</v>
      </c>
      <c r="E206" t="s">
        <v>90</v>
      </c>
      <c r="F206" t="s">
        <v>190</v>
      </c>
      <c r="G206" t="s">
        <v>568</v>
      </c>
      <c r="H206" t="s">
        <v>37</v>
      </c>
      <c r="I206" t="s">
        <v>119</v>
      </c>
      <c r="J206" t="s">
        <v>94</v>
      </c>
      <c r="K206">
        <v>1087</v>
      </c>
      <c r="L206" t="s">
        <v>95</v>
      </c>
      <c r="M206" t="s">
        <v>29</v>
      </c>
      <c r="N206" t="s">
        <v>57</v>
      </c>
      <c r="O206" t="s">
        <v>900</v>
      </c>
      <c r="P206">
        <v>12.22</v>
      </c>
      <c r="Q206">
        <v>1</v>
      </c>
      <c r="R206">
        <v>0</v>
      </c>
      <c r="S206">
        <v>3.6659999999999999</v>
      </c>
      <c r="T206" t="s">
        <v>246</v>
      </c>
      <c r="U206">
        <v>8.5540000000000003</v>
      </c>
      <c r="V206" s="2">
        <f>Table1[[#This Row],[Expenses]]*0.3</f>
        <v>2.5661999999999998</v>
      </c>
      <c r="W206" t="str">
        <f>VLOOKUP(K206, Helper!A:C, 3, FALSE)</f>
        <v>2020-06</v>
      </c>
    </row>
    <row r="207" spans="1:23" x14ac:dyDescent="0.3">
      <c r="A207">
        <v>447</v>
      </c>
      <c r="B207" t="s">
        <v>901</v>
      </c>
      <c r="C207" s="1">
        <v>45006</v>
      </c>
      <c r="D207">
        <v>20230321</v>
      </c>
      <c r="E207" t="s">
        <v>902</v>
      </c>
      <c r="F207" t="s">
        <v>204</v>
      </c>
      <c r="G207" t="s">
        <v>903</v>
      </c>
      <c r="H207" t="s">
        <v>81</v>
      </c>
      <c r="I207" t="s">
        <v>206</v>
      </c>
      <c r="J207" t="s">
        <v>258</v>
      </c>
      <c r="K207">
        <v>1098</v>
      </c>
      <c r="L207" t="s">
        <v>259</v>
      </c>
      <c r="M207" t="s">
        <v>29</v>
      </c>
      <c r="N207" t="s">
        <v>57</v>
      </c>
      <c r="O207" t="s">
        <v>904</v>
      </c>
      <c r="P207">
        <v>2.91</v>
      </c>
      <c r="Q207">
        <v>1</v>
      </c>
      <c r="R207">
        <v>0</v>
      </c>
      <c r="S207">
        <v>1.3676999999999999</v>
      </c>
      <c r="T207" t="s">
        <v>761</v>
      </c>
      <c r="U207">
        <v>1.5423</v>
      </c>
      <c r="V207" s="2">
        <f>Table1[[#This Row],[Expenses]]*0.3</f>
        <v>0.46268999999999999</v>
      </c>
      <c r="W207" t="str">
        <f>VLOOKUP(K207, Helper!A:C, 3, FALSE)</f>
        <v>2020-01</v>
      </c>
    </row>
    <row r="208" spans="1:23" x14ac:dyDescent="0.3">
      <c r="A208">
        <v>448</v>
      </c>
      <c r="B208" t="s">
        <v>905</v>
      </c>
      <c r="C208" s="1">
        <v>44653</v>
      </c>
      <c r="D208">
        <v>20220402</v>
      </c>
      <c r="E208" t="s">
        <v>906</v>
      </c>
      <c r="F208" t="s">
        <v>211</v>
      </c>
      <c r="G208" t="s">
        <v>907</v>
      </c>
      <c r="H208" t="s">
        <v>25</v>
      </c>
      <c r="I208" t="s">
        <v>26</v>
      </c>
      <c r="J208" t="s">
        <v>223</v>
      </c>
      <c r="K208">
        <v>1067</v>
      </c>
      <c r="L208" t="s">
        <v>133</v>
      </c>
      <c r="M208" t="s">
        <v>29</v>
      </c>
      <c r="N208" t="s">
        <v>112</v>
      </c>
      <c r="O208" t="s">
        <v>908</v>
      </c>
      <c r="P208">
        <v>59.52</v>
      </c>
      <c r="Q208">
        <v>3</v>
      </c>
      <c r="R208">
        <v>0</v>
      </c>
      <c r="S208">
        <v>15.475199999999999</v>
      </c>
      <c r="T208" t="s">
        <v>296</v>
      </c>
      <c r="U208">
        <v>44.044800000000002</v>
      </c>
      <c r="V208" s="2">
        <f>Table1[[#This Row],[Expenses]]*0.3</f>
        <v>13.21344</v>
      </c>
      <c r="W208" t="str">
        <f>VLOOKUP(K208, Helper!A:C, 3, FALSE)</f>
        <v>2020-02</v>
      </c>
    </row>
    <row r="209" spans="1:23" x14ac:dyDescent="0.3">
      <c r="A209">
        <v>454</v>
      </c>
      <c r="B209" t="s">
        <v>909</v>
      </c>
      <c r="C209" s="1">
        <v>45220</v>
      </c>
      <c r="D209">
        <v>20231021</v>
      </c>
      <c r="E209" t="s">
        <v>910</v>
      </c>
      <c r="F209" t="s">
        <v>358</v>
      </c>
      <c r="G209" t="s">
        <v>532</v>
      </c>
      <c r="H209" t="s">
        <v>37</v>
      </c>
      <c r="I209" t="s">
        <v>119</v>
      </c>
      <c r="J209" t="s">
        <v>272</v>
      </c>
      <c r="K209">
        <v>1094</v>
      </c>
      <c r="L209" t="s">
        <v>273</v>
      </c>
      <c r="M209" t="s">
        <v>40</v>
      </c>
      <c r="N209" t="s">
        <v>50</v>
      </c>
      <c r="O209" t="s">
        <v>911</v>
      </c>
      <c r="P209">
        <v>284.36399999999998</v>
      </c>
      <c r="Q209">
        <v>2</v>
      </c>
      <c r="R209">
        <v>0.4</v>
      </c>
      <c r="S209">
        <v>-75.830399999999997</v>
      </c>
      <c r="T209" t="s">
        <v>151</v>
      </c>
      <c r="U209">
        <v>360.19439999999997</v>
      </c>
      <c r="V209" s="2">
        <f>Table1[[#This Row],[Expenses]]*0.3</f>
        <v>108.05831999999999</v>
      </c>
      <c r="W209" t="str">
        <f>VLOOKUP(K209, Helper!A:C, 3, FALSE)</f>
        <v>2020-02</v>
      </c>
    </row>
    <row r="210" spans="1:23" x14ac:dyDescent="0.3">
      <c r="A210">
        <v>456</v>
      </c>
      <c r="B210" t="s">
        <v>912</v>
      </c>
      <c r="C210" s="1">
        <v>44909</v>
      </c>
      <c r="D210">
        <v>20221214</v>
      </c>
      <c r="E210" t="s">
        <v>878</v>
      </c>
      <c r="F210" t="s">
        <v>448</v>
      </c>
      <c r="G210" t="s">
        <v>448</v>
      </c>
      <c r="H210" t="s">
        <v>81</v>
      </c>
      <c r="I210" t="s">
        <v>199</v>
      </c>
      <c r="J210" t="s">
        <v>39</v>
      </c>
      <c r="K210">
        <v>1056</v>
      </c>
      <c r="L210" t="s">
        <v>28</v>
      </c>
      <c r="M210" t="s">
        <v>40</v>
      </c>
      <c r="N210" t="s">
        <v>185</v>
      </c>
      <c r="O210" t="s">
        <v>913</v>
      </c>
      <c r="P210">
        <v>63.88</v>
      </c>
      <c r="Q210">
        <v>4</v>
      </c>
      <c r="R210">
        <v>0</v>
      </c>
      <c r="S210">
        <v>24.9132</v>
      </c>
      <c r="T210" t="s">
        <v>76</v>
      </c>
      <c r="U210">
        <v>38.966799999999999</v>
      </c>
      <c r="V210" s="2">
        <f>Table1[[#This Row],[Expenses]]*0.3</f>
        <v>11.69004</v>
      </c>
      <c r="W210" t="str">
        <f>VLOOKUP(K210, Helper!A:C, 3, FALSE)</f>
        <v>2020-03</v>
      </c>
    </row>
    <row r="211" spans="1:23" x14ac:dyDescent="0.3">
      <c r="A211">
        <v>457</v>
      </c>
      <c r="B211" t="s">
        <v>914</v>
      </c>
      <c r="C211" s="1">
        <v>43874</v>
      </c>
      <c r="D211">
        <v>20200213</v>
      </c>
      <c r="E211" t="s">
        <v>915</v>
      </c>
      <c r="F211" t="s">
        <v>35</v>
      </c>
      <c r="G211" t="s">
        <v>916</v>
      </c>
      <c r="H211" t="s">
        <v>37</v>
      </c>
      <c r="I211" t="s">
        <v>38</v>
      </c>
      <c r="J211" t="s">
        <v>917</v>
      </c>
      <c r="K211">
        <v>1029</v>
      </c>
      <c r="L211" t="s">
        <v>84</v>
      </c>
      <c r="M211" t="s">
        <v>29</v>
      </c>
      <c r="N211" t="s">
        <v>41</v>
      </c>
      <c r="O211" t="s">
        <v>918</v>
      </c>
      <c r="P211">
        <v>129.56800000000001</v>
      </c>
      <c r="Q211">
        <v>2</v>
      </c>
      <c r="R211">
        <v>0.2</v>
      </c>
      <c r="S211">
        <v>-24.294</v>
      </c>
      <c r="T211" t="s">
        <v>919</v>
      </c>
      <c r="U211">
        <v>153.86199999999999</v>
      </c>
      <c r="V211" s="2">
        <f>Table1[[#This Row],[Expenses]]*0.3</f>
        <v>46.1586</v>
      </c>
      <c r="W211" t="str">
        <f>VLOOKUP(K211, Helper!A:C, 3, FALSE)</f>
        <v>2020-01</v>
      </c>
    </row>
    <row r="212" spans="1:23" x14ac:dyDescent="0.3">
      <c r="A212">
        <v>458</v>
      </c>
      <c r="B212" t="s">
        <v>920</v>
      </c>
      <c r="C212" s="1">
        <v>44831</v>
      </c>
      <c r="D212">
        <v>20220927</v>
      </c>
      <c r="E212" t="s">
        <v>867</v>
      </c>
      <c r="F212" t="s">
        <v>166</v>
      </c>
      <c r="G212" t="s">
        <v>488</v>
      </c>
      <c r="H212" t="s">
        <v>81</v>
      </c>
      <c r="I212" t="s">
        <v>168</v>
      </c>
      <c r="J212" t="s">
        <v>308</v>
      </c>
      <c r="K212">
        <v>1095</v>
      </c>
      <c r="L212" t="s">
        <v>105</v>
      </c>
      <c r="M212" t="s">
        <v>29</v>
      </c>
      <c r="N212" t="s">
        <v>41</v>
      </c>
      <c r="O212" t="s">
        <v>921</v>
      </c>
      <c r="P212">
        <v>747.55799999999999</v>
      </c>
      <c r="Q212">
        <v>3</v>
      </c>
      <c r="R212">
        <v>0.3</v>
      </c>
      <c r="S212">
        <v>-96.114599999999996</v>
      </c>
      <c r="T212" t="s">
        <v>246</v>
      </c>
      <c r="U212">
        <v>843.67259999999999</v>
      </c>
      <c r="V212" s="2">
        <f>Table1[[#This Row],[Expenses]]*0.3</f>
        <v>253.10177999999999</v>
      </c>
      <c r="W212" t="str">
        <f>VLOOKUP(K212, Helper!A:C, 3, FALSE)</f>
        <v>2020-02</v>
      </c>
    </row>
    <row r="213" spans="1:23" x14ac:dyDescent="0.3">
      <c r="A213">
        <v>460</v>
      </c>
      <c r="B213" t="s">
        <v>922</v>
      </c>
      <c r="C213" s="1">
        <v>44545</v>
      </c>
      <c r="D213">
        <v>20211215</v>
      </c>
      <c r="E213" t="s">
        <v>549</v>
      </c>
      <c r="F213" t="s">
        <v>71</v>
      </c>
      <c r="G213" t="s">
        <v>72</v>
      </c>
      <c r="H213" t="s">
        <v>37</v>
      </c>
      <c r="I213" t="s">
        <v>38</v>
      </c>
      <c r="J213" t="s">
        <v>192</v>
      </c>
      <c r="K213">
        <v>1068</v>
      </c>
      <c r="L213" t="s">
        <v>56</v>
      </c>
      <c r="M213" t="s">
        <v>29</v>
      </c>
      <c r="N213" t="s">
        <v>86</v>
      </c>
      <c r="O213" t="s">
        <v>923</v>
      </c>
      <c r="P213">
        <v>103.92</v>
      </c>
      <c r="Q213">
        <v>4</v>
      </c>
      <c r="R213">
        <v>0</v>
      </c>
      <c r="S213">
        <v>36.372</v>
      </c>
      <c r="T213" t="s">
        <v>163</v>
      </c>
      <c r="U213">
        <v>67.548000000000002</v>
      </c>
      <c r="V213" s="2">
        <f>Table1[[#This Row],[Expenses]]*0.3</f>
        <v>20.264399999999998</v>
      </c>
      <c r="W213" t="str">
        <f>VLOOKUP(K213, Helper!A:C, 3, FALSE)</f>
        <v>2020-01</v>
      </c>
    </row>
    <row r="214" spans="1:23" x14ac:dyDescent="0.3">
      <c r="A214">
        <v>463</v>
      </c>
      <c r="B214" t="s">
        <v>924</v>
      </c>
      <c r="C214" s="1">
        <v>44674</v>
      </c>
      <c r="D214">
        <v>20220423</v>
      </c>
      <c r="E214" t="s">
        <v>925</v>
      </c>
      <c r="F214" t="s">
        <v>232</v>
      </c>
      <c r="G214" t="s">
        <v>385</v>
      </c>
      <c r="H214" t="s">
        <v>37</v>
      </c>
      <c r="I214" t="s">
        <v>119</v>
      </c>
      <c r="J214" t="s">
        <v>278</v>
      </c>
      <c r="K214">
        <v>1032</v>
      </c>
      <c r="L214" t="s">
        <v>56</v>
      </c>
      <c r="M214" t="s">
        <v>85</v>
      </c>
      <c r="N214" t="s">
        <v>57</v>
      </c>
      <c r="O214" t="s">
        <v>926</v>
      </c>
      <c r="P214">
        <v>23.56</v>
      </c>
      <c r="Q214">
        <v>5</v>
      </c>
      <c r="R214">
        <v>0.2</v>
      </c>
      <c r="S214">
        <v>7.0679999999999996</v>
      </c>
      <c r="T214" t="s">
        <v>296</v>
      </c>
      <c r="U214">
        <v>16.491999999999901</v>
      </c>
      <c r="V214" s="2">
        <f>Table1[[#This Row],[Expenses]]*0.3</f>
        <v>4.9475999999999702</v>
      </c>
      <c r="W214" t="str">
        <f>VLOOKUP(K214, Helper!A:C, 3, FALSE)</f>
        <v>2020-02</v>
      </c>
    </row>
    <row r="215" spans="1:23" x14ac:dyDescent="0.3">
      <c r="A215">
        <v>468</v>
      </c>
      <c r="B215" t="s">
        <v>927</v>
      </c>
      <c r="C215" s="1">
        <v>44213</v>
      </c>
      <c r="D215">
        <v>20210117</v>
      </c>
      <c r="E215" t="s">
        <v>928</v>
      </c>
      <c r="F215" t="s">
        <v>166</v>
      </c>
      <c r="G215" t="s">
        <v>488</v>
      </c>
      <c r="H215" t="s">
        <v>81</v>
      </c>
      <c r="I215" t="s">
        <v>168</v>
      </c>
      <c r="J215" t="s">
        <v>823</v>
      </c>
      <c r="K215">
        <v>1034</v>
      </c>
      <c r="L215" t="s">
        <v>28</v>
      </c>
      <c r="M215" t="s">
        <v>85</v>
      </c>
      <c r="N215" t="s">
        <v>57</v>
      </c>
      <c r="O215" t="s">
        <v>929</v>
      </c>
      <c r="P215">
        <v>254.744</v>
      </c>
      <c r="Q215">
        <v>7</v>
      </c>
      <c r="R215">
        <v>0.6</v>
      </c>
      <c r="S215">
        <v>-312.06139999999999</v>
      </c>
      <c r="T215" t="s">
        <v>303</v>
      </c>
      <c r="U215">
        <v>566.80539999999996</v>
      </c>
      <c r="V215" s="2">
        <f>Table1[[#This Row],[Expenses]]*0.3</f>
        <v>170.04161999999999</v>
      </c>
      <c r="W215" t="str">
        <f>VLOOKUP(K215, Helper!A:C, 3, FALSE)</f>
        <v>2020-01</v>
      </c>
    </row>
    <row r="216" spans="1:23" x14ac:dyDescent="0.3">
      <c r="A216">
        <v>469</v>
      </c>
      <c r="B216" t="s">
        <v>930</v>
      </c>
      <c r="C216" s="1">
        <v>45017</v>
      </c>
      <c r="D216">
        <v>20230401</v>
      </c>
      <c r="E216" t="s">
        <v>567</v>
      </c>
      <c r="F216" t="s">
        <v>79</v>
      </c>
      <c r="G216" t="s">
        <v>931</v>
      </c>
      <c r="H216" t="s">
        <v>81</v>
      </c>
      <c r="I216" t="s">
        <v>82</v>
      </c>
      <c r="J216" t="s">
        <v>111</v>
      </c>
      <c r="K216">
        <v>1099</v>
      </c>
      <c r="L216" t="s">
        <v>56</v>
      </c>
      <c r="M216" t="s">
        <v>40</v>
      </c>
      <c r="N216" t="s">
        <v>30</v>
      </c>
      <c r="O216" t="s">
        <v>932</v>
      </c>
      <c r="P216">
        <v>205.33279999999999</v>
      </c>
      <c r="Q216">
        <v>2</v>
      </c>
      <c r="R216">
        <v>0.32</v>
      </c>
      <c r="S216">
        <v>-36.235199999999999</v>
      </c>
      <c r="T216" t="s">
        <v>68</v>
      </c>
      <c r="U216">
        <v>241.56799999999899</v>
      </c>
      <c r="V216" s="2">
        <f>Table1[[#This Row],[Expenses]]*0.3</f>
        <v>72.4703999999997</v>
      </c>
      <c r="W216" t="str">
        <f>VLOOKUP(K216, Helper!A:C, 3, FALSE)</f>
        <v>2020-01</v>
      </c>
    </row>
    <row r="217" spans="1:23" x14ac:dyDescent="0.3">
      <c r="A217">
        <v>470</v>
      </c>
      <c r="B217" t="s">
        <v>933</v>
      </c>
      <c r="C217" s="1">
        <v>44912</v>
      </c>
      <c r="D217">
        <v>20221217</v>
      </c>
      <c r="E217" t="s">
        <v>610</v>
      </c>
      <c r="F217" t="s">
        <v>166</v>
      </c>
      <c r="G217" t="s">
        <v>227</v>
      </c>
      <c r="H217" t="s">
        <v>81</v>
      </c>
      <c r="I217" t="s">
        <v>168</v>
      </c>
      <c r="J217" t="s">
        <v>604</v>
      </c>
      <c r="K217">
        <v>1042</v>
      </c>
      <c r="L217" t="s">
        <v>56</v>
      </c>
      <c r="M217" t="s">
        <v>29</v>
      </c>
      <c r="N217" t="s">
        <v>50</v>
      </c>
      <c r="O217" t="s">
        <v>934</v>
      </c>
      <c r="P217">
        <v>4.7880000000000003</v>
      </c>
      <c r="Q217">
        <v>3</v>
      </c>
      <c r="R217">
        <v>0.8</v>
      </c>
      <c r="S217">
        <v>-7.9001999999999999</v>
      </c>
      <c r="T217" t="s">
        <v>76</v>
      </c>
      <c r="U217">
        <v>12.6882</v>
      </c>
      <c r="V217" s="2">
        <f>Table1[[#This Row],[Expenses]]*0.3</f>
        <v>3.80646</v>
      </c>
      <c r="W217" t="str">
        <f>VLOOKUP(K217, Helper!A:C, 3, FALSE)</f>
        <v>2020-01</v>
      </c>
    </row>
    <row r="218" spans="1:23" x14ac:dyDescent="0.3">
      <c r="A218">
        <v>471</v>
      </c>
      <c r="B218" t="s">
        <v>935</v>
      </c>
      <c r="C218" s="1">
        <v>44550</v>
      </c>
      <c r="D218">
        <v>20211220</v>
      </c>
      <c r="E218" t="s">
        <v>936</v>
      </c>
      <c r="F218" t="s">
        <v>211</v>
      </c>
      <c r="G218" t="s">
        <v>937</v>
      </c>
      <c r="H218" t="s">
        <v>25</v>
      </c>
      <c r="I218" t="s">
        <v>26</v>
      </c>
      <c r="J218" t="s">
        <v>403</v>
      </c>
      <c r="K218">
        <v>1041</v>
      </c>
      <c r="L218" t="s">
        <v>95</v>
      </c>
      <c r="M218" t="s">
        <v>40</v>
      </c>
      <c r="N218" t="s">
        <v>66</v>
      </c>
      <c r="O218" t="s">
        <v>938</v>
      </c>
      <c r="P218">
        <v>55.48</v>
      </c>
      <c r="Q218">
        <v>1</v>
      </c>
      <c r="R218">
        <v>0</v>
      </c>
      <c r="S218">
        <v>26.630400000000002</v>
      </c>
      <c r="T218" t="s">
        <v>163</v>
      </c>
      <c r="U218">
        <v>28.849599999999899</v>
      </c>
      <c r="V218" s="2">
        <f>Table1[[#This Row],[Expenses]]*0.3</f>
        <v>8.6548799999999702</v>
      </c>
      <c r="W218" t="str">
        <f>VLOOKUP(K218, Helper!A:C, 3, FALSE)</f>
        <v>2020-03</v>
      </c>
    </row>
    <row r="219" spans="1:23" x14ac:dyDescent="0.3">
      <c r="A219">
        <v>472</v>
      </c>
      <c r="B219" t="s">
        <v>939</v>
      </c>
      <c r="C219" s="1">
        <v>44144</v>
      </c>
      <c r="D219">
        <v>20201109</v>
      </c>
      <c r="E219" t="s">
        <v>940</v>
      </c>
      <c r="F219" t="s">
        <v>35</v>
      </c>
      <c r="G219" t="s">
        <v>110</v>
      </c>
      <c r="H219" t="s">
        <v>37</v>
      </c>
      <c r="I219" t="s">
        <v>38</v>
      </c>
      <c r="J219" t="s">
        <v>812</v>
      </c>
      <c r="K219">
        <v>1092</v>
      </c>
      <c r="L219" t="s">
        <v>84</v>
      </c>
      <c r="M219" t="s">
        <v>29</v>
      </c>
      <c r="N219" t="s">
        <v>96</v>
      </c>
      <c r="O219" t="s">
        <v>941</v>
      </c>
      <c r="P219">
        <v>340.92</v>
      </c>
      <c r="Q219">
        <v>3</v>
      </c>
      <c r="R219">
        <v>0</v>
      </c>
      <c r="S219">
        <v>3.4091999999999998</v>
      </c>
      <c r="T219" t="s">
        <v>98</v>
      </c>
      <c r="U219">
        <v>337.51080000000002</v>
      </c>
      <c r="V219" s="2">
        <f>Table1[[#This Row],[Expenses]]*0.3</f>
        <v>101.25324000000001</v>
      </c>
      <c r="W219" t="str">
        <f>VLOOKUP(K219, Helper!A:C, 3, FALSE)</f>
        <v>2020-02</v>
      </c>
    </row>
    <row r="220" spans="1:23" x14ac:dyDescent="0.3">
      <c r="A220">
        <v>478</v>
      </c>
      <c r="B220" t="s">
        <v>942</v>
      </c>
      <c r="C220" s="1">
        <v>44755</v>
      </c>
      <c r="D220">
        <v>20220713</v>
      </c>
      <c r="E220" t="s">
        <v>637</v>
      </c>
      <c r="F220" t="s">
        <v>35</v>
      </c>
      <c r="G220" t="s">
        <v>36</v>
      </c>
      <c r="H220" t="s">
        <v>37</v>
      </c>
      <c r="I220" t="s">
        <v>38</v>
      </c>
      <c r="J220" t="s">
        <v>638</v>
      </c>
      <c r="K220">
        <v>1008</v>
      </c>
      <c r="L220" t="s">
        <v>74</v>
      </c>
      <c r="M220" t="s">
        <v>40</v>
      </c>
      <c r="N220" t="s">
        <v>156</v>
      </c>
      <c r="O220" t="s">
        <v>943</v>
      </c>
      <c r="P220">
        <v>95.76</v>
      </c>
      <c r="Q220">
        <v>6</v>
      </c>
      <c r="R220">
        <v>0.2</v>
      </c>
      <c r="S220">
        <v>7.1820000000000004</v>
      </c>
      <c r="T220" t="s">
        <v>175</v>
      </c>
      <c r="U220">
        <v>88.578000000000003</v>
      </c>
      <c r="V220" s="2">
        <f>Table1[[#This Row],[Expenses]]*0.3</f>
        <v>26.573399999999999</v>
      </c>
      <c r="W220" t="str">
        <f>VLOOKUP(K220, Helper!A:C, 3, FALSE)</f>
        <v>2020-01</v>
      </c>
    </row>
    <row r="221" spans="1:23" x14ac:dyDescent="0.3">
      <c r="A221">
        <v>479</v>
      </c>
      <c r="B221" t="s">
        <v>944</v>
      </c>
      <c r="C221" s="1">
        <v>44862</v>
      </c>
      <c r="D221">
        <v>20221028</v>
      </c>
      <c r="E221" t="s">
        <v>945</v>
      </c>
      <c r="F221" t="s">
        <v>211</v>
      </c>
      <c r="G221" t="s">
        <v>218</v>
      </c>
      <c r="H221" t="s">
        <v>25</v>
      </c>
      <c r="I221" t="s">
        <v>26</v>
      </c>
      <c r="J221" t="s">
        <v>321</v>
      </c>
      <c r="K221">
        <v>1089</v>
      </c>
      <c r="L221" t="s">
        <v>133</v>
      </c>
      <c r="M221" t="s">
        <v>29</v>
      </c>
      <c r="N221" t="s">
        <v>57</v>
      </c>
      <c r="O221" t="s">
        <v>946</v>
      </c>
      <c r="P221">
        <v>40.200000000000003</v>
      </c>
      <c r="Q221">
        <v>3</v>
      </c>
      <c r="R221">
        <v>0</v>
      </c>
      <c r="S221">
        <v>19.295999999999999</v>
      </c>
      <c r="T221" t="s">
        <v>400</v>
      </c>
      <c r="U221">
        <v>20.904</v>
      </c>
      <c r="V221" s="2">
        <f>Table1[[#This Row],[Expenses]]*0.3</f>
        <v>6.2711999999999994</v>
      </c>
      <c r="W221" t="str">
        <f>VLOOKUP(K221, Helper!A:C, 3, FALSE)</f>
        <v>2020-01</v>
      </c>
    </row>
    <row r="222" spans="1:23" x14ac:dyDescent="0.3">
      <c r="A222">
        <v>480</v>
      </c>
      <c r="B222" t="s">
        <v>947</v>
      </c>
      <c r="C222" s="1">
        <v>44739</v>
      </c>
      <c r="D222">
        <v>20220627</v>
      </c>
      <c r="E222" t="s">
        <v>948</v>
      </c>
      <c r="F222" t="s">
        <v>211</v>
      </c>
      <c r="G222" t="s">
        <v>212</v>
      </c>
      <c r="H222" t="s">
        <v>25</v>
      </c>
      <c r="I222" t="s">
        <v>26</v>
      </c>
      <c r="J222" t="s">
        <v>291</v>
      </c>
      <c r="K222">
        <v>1052</v>
      </c>
      <c r="L222" t="s">
        <v>259</v>
      </c>
      <c r="M222" t="s">
        <v>40</v>
      </c>
      <c r="N222" t="s">
        <v>112</v>
      </c>
      <c r="O222" t="s">
        <v>949</v>
      </c>
      <c r="P222">
        <v>14.7</v>
      </c>
      <c r="Q222">
        <v>5</v>
      </c>
      <c r="R222">
        <v>0</v>
      </c>
      <c r="S222">
        <v>6.6150000000000002</v>
      </c>
      <c r="T222" t="s">
        <v>43</v>
      </c>
      <c r="U222">
        <v>8.0849999999999902</v>
      </c>
      <c r="V222" s="2">
        <f>Table1[[#This Row],[Expenses]]*0.3</f>
        <v>2.4254999999999969</v>
      </c>
      <c r="W222" t="str">
        <f>VLOOKUP(K222, Helper!A:C, 3, FALSE)</f>
        <v>2020-04</v>
      </c>
    </row>
    <row r="223" spans="1:23" x14ac:dyDescent="0.3">
      <c r="A223">
        <v>482</v>
      </c>
      <c r="B223" t="s">
        <v>950</v>
      </c>
      <c r="C223" s="1">
        <v>44110</v>
      </c>
      <c r="D223">
        <v>20201006</v>
      </c>
      <c r="E223" t="s">
        <v>951</v>
      </c>
      <c r="F223" t="s">
        <v>35</v>
      </c>
      <c r="G223" t="s">
        <v>600</v>
      </c>
      <c r="H223" t="s">
        <v>37</v>
      </c>
      <c r="I223" t="s">
        <v>38</v>
      </c>
      <c r="J223" t="s">
        <v>349</v>
      </c>
      <c r="K223">
        <v>1078</v>
      </c>
      <c r="L223" t="s">
        <v>56</v>
      </c>
      <c r="M223" t="s">
        <v>29</v>
      </c>
      <c r="N223" t="s">
        <v>185</v>
      </c>
      <c r="O223" t="s">
        <v>952</v>
      </c>
      <c r="P223">
        <v>9.09</v>
      </c>
      <c r="Q223">
        <v>3</v>
      </c>
      <c r="R223">
        <v>0</v>
      </c>
      <c r="S223">
        <v>1.9089</v>
      </c>
      <c r="T223" t="s">
        <v>194</v>
      </c>
      <c r="U223">
        <v>7.1810999999999998</v>
      </c>
      <c r="V223" s="2">
        <f>Table1[[#This Row],[Expenses]]*0.3</f>
        <v>2.1543299999999999</v>
      </c>
      <c r="W223" t="str">
        <f>VLOOKUP(K223, Helper!A:C, 3, FALSE)</f>
        <v>2020-01</v>
      </c>
    </row>
    <row r="224" spans="1:23" x14ac:dyDescent="0.3">
      <c r="A224">
        <v>483</v>
      </c>
      <c r="B224" t="s">
        <v>953</v>
      </c>
      <c r="C224" s="1">
        <v>44034</v>
      </c>
      <c r="D224">
        <v>20200722</v>
      </c>
      <c r="E224" t="s">
        <v>954</v>
      </c>
      <c r="F224" t="s">
        <v>211</v>
      </c>
      <c r="G224" t="s">
        <v>212</v>
      </c>
      <c r="H224" t="s">
        <v>25</v>
      </c>
      <c r="I224" t="s">
        <v>26</v>
      </c>
      <c r="J224" t="s">
        <v>407</v>
      </c>
      <c r="K224">
        <v>1082</v>
      </c>
      <c r="L224" t="s">
        <v>56</v>
      </c>
      <c r="M224" t="s">
        <v>29</v>
      </c>
      <c r="N224" t="s">
        <v>112</v>
      </c>
      <c r="O224" t="s">
        <v>955</v>
      </c>
      <c r="P224">
        <v>5.96</v>
      </c>
      <c r="Q224">
        <v>2</v>
      </c>
      <c r="R224">
        <v>0</v>
      </c>
      <c r="S224">
        <v>1.6688000000000001</v>
      </c>
      <c r="T224" t="s">
        <v>729</v>
      </c>
      <c r="U224">
        <v>4.2911999999999999</v>
      </c>
      <c r="V224" s="2">
        <f>Table1[[#This Row],[Expenses]]*0.3</f>
        <v>1.2873599999999998</v>
      </c>
      <c r="W224" t="str">
        <f>VLOOKUP(K224, Helper!A:C, 3, FALSE)</f>
        <v>2020-07</v>
      </c>
    </row>
    <row r="225" spans="1:23" x14ac:dyDescent="0.3">
      <c r="A225">
        <v>485</v>
      </c>
      <c r="B225" t="s">
        <v>956</v>
      </c>
      <c r="C225" s="1">
        <v>45088</v>
      </c>
      <c r="D225">
        <v>20230611</v>
      </c>
      <c r="E225" t="s">
        <v>957</v>
      </c>
      <c r="F225" t="s">
        <v>35</v>
      </c>
      <c r="G225" t="s">
        <v>36</v>
      </c>
      <c r="H225" t="s">
        <v>37</v>
      </c>
      <c r="I225" t="s">
        <v>38</v>
      </c>
      <c r="J225" t="s">
        <v>184</v>
      </c>
      <c r="K225">
        <v>1028</v>
      </c>
      <c r="L225" t="s">
        <v>74</v>
      </c>
      <c r="M225" t="s">
        <v>85</v>
      </c>
      <c r="N225" t="s">
        <v>41</v>
      </c>
      <c r="O225" t="s">
        <v>958</v>
      </c>
      <c r="P225">
        <v>29.6</v>
      </c>
      <c r="Q225">
        <v>2</v>
      </c>
      <c r="R225">
        <v>0</v>
      </c>
      <c r="S225">
        <v>14.8</v>
      </c>
      <c r="T225" t="s">
        <v>318</v>
      </c>
      <c r="U225">
        <v>14.8</v>
      </c>
      <c r="V225" s="2">
        <f>Table1[[#This Row],[Expenses]]*0.3</f>
        <v>4.4400000000000004</v>
      </c>
      <c r="W225" t="str">
        <f>VLOOKUP(K225, Helper!A:C, 3, FALSE)</f>
        <v>2020-04</v>
      </c>
    </row>
    <row r="226" spans="1:23" x14ac:dyDescent="0.3">
      <c r="A226">
        <v>488</v>
      </c>
      <c r="B226" t="s">
        <v>959</v>
      </c>
      <c r="C226" s="1">
        <v>44133</v>
      </c>
      <c r="D226">
        <v>20201029</v>
      </c>
      <c r="E226" t="s">
        <v>960</v>
      </c>
      <c r="F226" t="s">
        <v>166</v>
      </c>
      <c r="G226" t="s">
        <v>227</v>
      </c>
      <c r="H226" t="s">
        <v>81</v>
      </c>
      <c r="I226" t="s">
        <v>168</v>
      </c>
      <c r="J226" t="s">
        <v>27</v>
      </c>
      <c r="K226">
        <v>1017</v>
      </c>
      <c r="L226" t="s">
        <v>28</v>
      </c>
      <c r="M226" t="s">
        <v>29</v>
      </c>
      <c r="N226" t="s">
        <v>156</v>
      </c>
      <c r="O226" t="s">
        <v>961</v>
      </c>
      <c r="P226">
        <v>2735.9520000000002</v>
      </c>
      <c r="Q226">
        <v>6</v>
      </c>
      <c r="R226">
        <v>0.2</v>
      </c>
      <c r="S226">
        <v>341.99400000000003</v>
      </c>
      <c r="T226" t="s">
        <v>194</v>
      </c>
      <c r="U226">
        <v>2393.9580000000001</v>
      </c>
      <c r="V226" s="2">
        <f>Table1[[#This Row],[Expenses]]*0.3</f>
        <v>718.18740000000003</v>
      </c>
      <c r="W226" t="str">
        <f>VLOOKUP(K226, Helper!A:C, 3, FALSE)</f>
        <v>2020-02</v>
      </c>
    </row>
    <row r="227" spans="1:23" x14ac:dyDescent="0.3">
      <c r="A227">
        <v>489</v>
      </c>
      <c r="B227" t="s">
        <v>962</v>
      </c>
      <c r="C227" s="1">
        <v>43991</v>
      </c>
      <c r="D227">
        <v>20200609</v>
      </c>
      <c r="E227" t="s">
        <v>963</v>
      </c>
      <c r="F227" t="s">
        <v>79</v>
      </c>
      <c r="G227" t="s">
        <v>964</v>
      </c>
      <c r="H227" t="s">
        <v>81</v>
      </c>
      <c r="I227" t="s">
        <v>82</v>
      </c>
      <c r="J227" t="s">
        <v>169</v>
      </c>
      <c r="K227">
        <v>1058</v>
      </c>
      <c r="L227" t="s">
        <v>28</v>
      </c>
      <c r="M227" t="s">
        <v>85</v>
      </c>
      <c r="N227" t="s">
        <v>156</v>
      </c>
      <c r="O227" t="s">
        <v>965</v>
      </c>
      <c r="P227">
        <v>7.992</v>
      </c>
      <c r="Q227">
        <v>1</v>
      </c>
      <c r="R227">
        <v>0.2</v>
      </c>
      <c r="S227">
        <v>0.59940000000000004</v>
      </c>
      <c r="T227" t="s">
        <v>59</v>
      </c>
      <c r="U227">
        <v>7.3925999999999998</v>
      </c>
      <c r="V227" s="2">
        <f>Table1[[#This Row],[Expenses]]*0.3</f>
        <v>2.2177799999999999</v>
      </c>
      <c r="W227" t="str">
        <f>VLOOKUP(K227, Helper!A:C, 3, FALSE)</f>
        <v>2020-01</v>
      </c>
    </row>
    <row r="228" spans="1:23" x14ac:dyDescent="0.3">
      <c r="A228">
        <v>492</v>
      </c>
      <c r="B228" t="s">
        <v>966</v>
      </c>
      <c r="C228" s="1">
        <v>44088</v>
      </c>
      <c r="D228">
        <v>20200914</v>
      </c>
      <c r="E228" t="s">
        <v>967</v>
      </c>
      <c r="F228" t="s">
        <v>211</v>
      </c>
      <c r="G228" t="s">
        <v>968</v>
      </c>
      <c r="H228" t="s">
        <v>25</v>
      </c>
      <c r="I228" t="s">
        <v>26</v>
      </c>
      <c r="J228" t="s">
        <v>254</v>
      </c>
      <c r="K228">
        <v>1072</v>
      </c>
      <c r="L228" t="s">
        <v>74</v>
      </c>
      <c r="M228" t="s">
        <v>29</v>
      </c>
      <c r="N228" t="s">
        <v>96</v>
      </c>
      <c r="O228" t="s">
        <v>969</v>
      </c>
      <c r="P228">
        <v>449.15</v>
      </c>
      <c r="Q228">
        <v>5</v>
      </c>
      <c r="R228">
        <v>0</v>
      </c>
      <c r="S228">
        <v>8.9830000000000005</v>
      </c>
      <c r="T228" t="s">
        <v>382</v>
      </c>
      <c r="U228">
        <v>440.16699999999997</v>
      </c>
      <c r="V228" s="2">
        <f>Table1[[#This Row],[Expenses]]*0.3</f>
        <v>132.05009999999999</v>
      </c>
      <c r="W228" t="str">
        <f>VLOOKUP(K228, Helper!A:C, 3, FALSE)</f>
        <v>2020-06</v>
      </c>
    </row>
    <row r="229" spans="1:23" x14ac:dyDescent="0.3">
      <c r="A229">
        <v>494</v>
      </c>
      <c r="B229" t="s">
        <v>970</v>
      </c>
      <c r="C229" s="1">
        <v>44691</v>
      </c>
      <c r="D229">
        <v>20220510</v>
      </c>
      <c r="E229" t="s">
        <v>971</v>
      </c>
      <c r="F229" t="s">
        <v>71</v>
      </c>
      <c r="G229" t="s">
        <v>72</v>
      </c>
      <c r="H229" t="s">
        <v>37</v>
      </c>
      <c r="I229" t="s">
        <v>38</v>
      </c>
      <c r="J229" t="s">
        <v>213</v>
      </c>
      <c r="K229">
        <v>1059</v>
      </c>
      <c r="L229" t="s">
        <v>105</v>
      </c>
      <c r="M229" t="s">
        <v>29</v>
      </c>
      <c r="N229" t="s">
        <v>185</v>
      </c>
      <c r="O229" t="s">
        <v>972</v>
      </c>
      <c r="P229">
        <v>93.98</v>
      </c>
      <c r="Q229">
        <v>2</v>
      </c>
      <c r="R229">
        <v>0</v>
      </c>
      <c r="S229">
        <v>13.1572</v>
      </c>
      <c r="T229" t="s">
        <v>454</v>
      </c>
      <c r="U229">
        <v>80.822800000000001</v>
      </c>
      <c r="V229" s="2">
        <f>Table1[[#This Row],[Expenses]]*0.3</f>
        <v>24.246839999999999</v>
      </c>
      <c r="W229" t="str">
        <f>VLOOKUP(K229, Helper!A:C, 3, FALSE)</f>
        <v>2020-08</v>
      </c>
    </row>
    <row r="230" spans="1:23" x14ac:dyDescent="0.3">
      <c r="A230">
        <v>495</v>
      </c>
      <c r="B230" t="s">
        <v>973</v>
      </c>
      <c r="C230" s="1">
        <v>44639</v>
      </c>
      <c r="D230">
        <v>20220319</v>
      </c>
      <c r="E230" t="s">
        <v>974</v>
      </c>
      <c r="F230" t="s">
        <v>252</v>
      </c>
      <c r="G230" t="s">
        <v>253</v>
      </c>
      <c r="H230" t="s">
        <v>25</v>
      </c>
      <c r="I230" t="s">
        <v>103</v>
      </c>
      <c r="J230" t="s">
        <v>192</v>
      </c>
      <c r="K230">
        <v>1068</v>
      </c>
      <c r="L230" t="s">
        <v>56</v>
      </c>
      <c r="M230" t="s">
        <v>29</v>
      </c>
      <c r="N230" t="s">
        <v>50</v>
      </c>
      <c r="O230" t="s">
        <v>975</v>
      </c>
      <c r="P230">
        <v>189.88200000000001</v>
      </c>
      <c r="Q230">
        <v>3</v>
      </c>
      <c r="R230">
        <v>0.4</v>
      </c>
      <c r="S230">
        <v>-94.941000000000003</v>
      </c>
      <c r="T230" t="s">
        <v>187</v>
      </c>
      <c r="U230">
        <v>284.82299999999998</v>
      </c>
      <c r="V230" s="2">
        <f>Table1[[#This Row],[Expenses]]*0.3</f>
        <v>85.446899999999985</v>
      </c>
      <c r="W230" t="str">
        <f>VLOOKUP(K230, Helper!A:C, 3, FALSE)</f>
        <v>2020-01</v>
      </c>
    </row>
    <row r="231" spans="1:23" x14ac:dyDescent="0.3">
      <c r="A231">
        <v>496</v>
      </c>
      <c r="B231" t="s">
        <v>976</v>
      </c>
      <c r="C231" s="1">
        <v>44557</v>
      </c>
      <c r="D231">
        <v>20211227</v>
      </c>
      <c r="E231" t="s">
        <v>977</v>
      </c>
      <c r="F231" t="s">
        <v>978</v>
      </c>
      <c r="G231" t="s">
        <v>979</v>
      </c>
      <c r="H231" t="s">
        <v>25</v>
      </c>
      <c r="I231" t="s">
        <v>103</v>
      </c>
      <c r="J231" t="s">
        <v>321</v>
      </c>
      <c r="K231">
        <v>1089</v>
      </c>
      <c r="L231" t="s">
        <v>133</v>
      </c>
      <c r="M231" t="s">
        <v>29</v>
      </c>
      <c r="N231" t="s">
        <v>161</v>
      </c>
      <c r="O231" t="s">
        <v>980</v>
      </c>
      <c r="P231">
        <v>105.42</v>
      </c>
      <c r="Q231">
        <v>2</v>
      </c>
      <c r="R231">
        <v>0</v>
      </c>
      <c r="S231">
        <v>51.655799999999999</v>
      </c>
      <c r="T231" t="s">
        <v>163</v>
      </c>
      <c r="U231">
        <v>53.764200000000002</v>
      </c>
      <c r="V231" s="2">
        <f>Table1[[#This Row],[Expenses]]*0.3</f>
        <v>16.129259999999999</v>
      </c>
      <c r="W231" t="str">
        <f>VLOOKUP(K231, Helper!A:C, 3, FALSE)</f>
        <v>2020-01</v>
      </c>
    </row>
    <row r="232" spans="1:23" x14ac:dyDescent="0.3">
      <c r="A232">
        <v>497</v>
      </c>
      <c r="B232" t="s">
        <v>981</v>
      </c>
      <c r="C232" s="1">
        <v>44768</v>
      </c>
      <c r="D232">
        <v>20220726</v>
      </c>
      <c r="E232" t="s">
        <v>915</v>
      </c>
      <c r="F232" t="s">
        <v>35</v>
      </c>
      <c r="G232" t="s">
        <v>982</v>
      </c>
      <c r="H232" t="s">
        <v>37</v>
      </c>
      <c r="I232" t="s">
        <v>38</v>
      </c>
      <c r="J232" t="s">
        <v>917</v>
      </c>
      <c r="K232">
        <v>1029</v>
      </c>
      <c r="L232" t="s">
        <v>84</v>
      </c>
      <c r="M232" t="s">
        <v>29</v>
      </c>
      <c r="N232" t="s">
        <v>50</v>
      </c>
      <c r="O232" t="s">
        <v>983</v>
      </c>
      <c r="P232">
        <v>119.616</v>
      </c>
      <c r="Q232">
        <v>8</v>
      </c>
      <c r="R232">
        <v>0.2</v>
      </c>
      <c r="S232">
        <v>40.370399999999997</v>
      </c>
      <c r="T232" t="s">
        <v>175</v>
      </c>
      <c r="U232">
        <v>79.245599999999996</v>
      </c>
      <c r="V232" s="2">
        <f>Table1[[#This Row],[Expenses]]*0.3</f>
        <v>23.773679999999999</v>
      </c>
      <c r="W232" t="str">
        <f>VLOOKUP(K232, Helper!A:C, 3, FALSE)</f>
        <v>2020-01</v>
      </c>
    </row>
    <row r="233" spans="1:23" x14ac:dyDescent="0.3">
      <c r="A233">
        <v>501</v>
      </c>
      <c r="B233" t="s">
        <v>984</v>
      </c>
      <c r="C233" s="1">
        <v>44712</v>
      </c>
      <c r="D233">
        <v>20220531</v>
      </c>
      <c r="E233" t="s">
        <v>985</v>
      </c>
      <c r="F233" t="s">
        <v>334</v>
      </c>
      <c r="G233" t="s">
        <v>986</v>
      </c>
      <c r="H233" t="s">
        <v>25</v>
      </c>
      <c r="I233" t="s">
        <v>336</v>
      </c>
      <c r="J233" t="s">
        <v>987</v>
      </c>
      <c r="K233">
        <v>1018</v>
      </c>
      <c r="L233" t="s">
        <v>28</v>
      </c>
      <c r="M233" t="s">
        <v>40</v>
      </c>
      <c r="N233" t="s">
        <v>50</v>
      </c>
      <c r="O233" t="s">
        <v>988</v>
      </c>
      <c r="P233">
        <v>22.62</v>
      </c>
      <c r="Q233">
        <v>2</v>
      </c>
      <c r="R233">
        <v>0.7</v>
      </c>
      <c r="S233">
        <v>-15.08</v>
      </c>
      <c r="T233" t="s">
        <v>454</v>
      </c>
      <c r="U233">
        <v>37.700000000000003</v>
      </c>
      <c r="V233" s="2">
        <f>Table1[[#This Row],[Expenses]]*0.3</f>
        <v>11.31</v>
      </c>
      <c r="W233" t="str">
        <f>VLOOKUP(K233, Helper!A:C, 3, FALSE)</f>
        <v>2020-06</v>
      </c>
    </row>
    <row r="234" spans="1:23" x14ac:dyDescent="0.3">
      <c r="A234">
        <v>506</v>
      </c>
      <c r="B234" t="s">
        <v>989</v>
      </c>
      <c r="C234" s="1">
        <v>45243</v>
      </c>
      <c r="D234">
        <v>20231113</v>
      </c>
      <c r="E234" t="s">
        <v>910</v>
      </c>
      <c r="F234" t="s">
        <v>211</v>
      </c>
      <c r="G234" t="s">
        <v>212</v>
      </c>
      <c r="H234" t="s">
        <v>25</v>
      </c>
      <c r="I234" t="s">
        <v>26</v>
      </c>
      <c r="J234" t="s">
        <v>272</v>
      </c>
      <c r="K234">
        <v>1094</v>
      </c>
      <c r="L234" t="s">
        <v>273</v>
      </c>
      <c r="M234" t="s">
        <v>40</v>
      </c>
      <c r="N234" t="s">
        <v>50</v>
      </c>
      <c r="O234" t="s">
        <v>990</v>
      </c>
      <c r="P234">
        <v>15.92</v>
      </c>
      <c r="Q234">
        <v>5</v>
      </c>
      <c r="R234">
        <v>0.2</v>
      </c>
      <c r="S234">
        <v>5.3730000000000002</v>
      </c>
      <c r="T234" t="s">
        <v>283</v>
      </c>
      <c r="U234">
        <v>10.547000000000001</v>
      </c>
      <c r="V234" s="2">
        <f>Table1[[#This Row],[Expenses]]*0.3</f>
        <v>3.1640999999999999</v>
      </c>
      <c r="W234" t="str">
        <f>VLOOKUP(K234, Helper!A:C, 3, FALSE)</f>
        <v>2020-02</v>
      </c>
    </row>
    <row r="235" spans="1:23" x14ac:dyDescent="0.3">
      <c r="A235">
        <v>507</v>
      </c>
      <c r="B235" t="s">
        <v>991</v>
      </c>
      <c r="C235" s="1">
        <v>44271</v>
      </c>
      <c r="D235">
        <v>20210316</v>
      </c>
      <c r="E235" t="s">
        <v>992</v>
      </c>
      <c r="F235" t="s">
        <v>758</v>
      </c>
      <c r="G235" t="s">
        <v>759</v>
      </c>
      <c r="H235" t="s">
        <v>25</v>
      </c>
      <c r="I235" t="s">
        <v>64</v>
      </c>
      <c r="J235" t="s">
        <v>993</v>
      </c>
      <c r="K235">
        <v>1044</v>
      </c>
      <c r="L235" t="s">
        <v>28</v>
      </c>
      <c r="M235" t="s">
        <v>29</v>
      </c>
      <c r="N235" t="s">
        <v>112</v>
      </c>
      <c r="O235" t="s">
        <v>994</v>
      </c>
      <c r="P235">
        <v>2.74</v>
      </c>
      <c r="Q235">
        <v>1</v>
      </c>
      <c r="R235">
        <v>0</v>
      </c>
      <c r="S235">
        <v>0.73980000000000001</v>
      </c>
      <c r="T235" t="s">
        <v>365</v>
      </c>
      <c r="U235">
        <v>2.0002</v>
      </c>
      <c r="V235" s="2">
        <f>Table1[[#This Row],[Expenses]]*0.3</f>
        <v>0.60005999999999993</v>
      </c>
      <c r="W235" t="str">
        <f>VLOOKUP(K235, Helper!A:C, 3, FALSE)</f>
        <v>2020-02</v>
      </c>
    </row>
    <row r="236" spans="1:23" x14ac:dyDescent="0.3">
      <c r="A236">
        <v>511</v>
      </c>
      <c r="B236" t="s">
        <v>995</v>
      </c>
      <c r="C236" s="1">
        <v>45257</v>
      </c>
      <c r="D236">
        <v>20231127</v>
      </c>
      <c r="E236" t="s">
        <v>996</v>
      </c>
      <c r="F236" t="s">
        <v>411</v>
      </c>
      <c r="G236" t="s">
        <v>997</v>
      </c>
      <c r="H236" t="s">
        <v>25</v>
      </c>
      <c r="I236" t="s">
        <v>48</v>
      </c>
      <c r="J236" t="s">
        <v>254</v>
      </c>
      <c r="K236">
        <v>1072</v>
      </c>
      <c r="L236" t="s">
        <v>74</v>
      </c>
      <c r="M236" t="s">
        <v>29</v>
      </c>
      <c r="N236" t="s">
        <v>57</v>
      </c>
      <c r="O236" t="s">
        <v>998</v>
      </c>
      <c r="P236">
        <v>126.3</v>
      </c>
      <c r="Q236">
        <v>3</v>
      </c>
      <c r="R236">
        <v>0</v>
      </c>
      <c r="S236">
        <v>40.415999999999997</v>
      </c>
      <c r="T236" t="s">
        <v>283</v>
      </c>
      <c r="U236">
        <v>85.884</v>
      </c>
      <c r="V236" s="2">
        <f>Table1[[#This Row],[Expenses]]*0.3</f>
        <v>25.7652</v>
      </c>
      <c r="W236" t="str">
        <f>VLOOKUP(K236, Helper!A:C, 3, FALSE)</f>
        <v>2020-06</v>
      </c>
    </row>
    <row r="237" spans="1:23" x14ac:dyDescent="0.3">
      <c r="A237">
        <v>513</v>
      </c>
      <c r="B237" t="s">
        <v>999</v>
      </c>
      <c r="C237" s="1">
        <v>44855</v>
      </c>
      <c r="D237">
        <v>20221021</v>
      </c>
      <c r="E237" t="s">
        <v>836</v>
      </c>
      <c r="F237" t="s">
        <v>358</v>
      </c>
      <c r="G237" t="s">
        <v>422</v>
      </c>
      <c r="H237" t="s">
        <v>37</v>
      </c>
      <c r="I237" t="s">
        <v>119</v>
      </c>
      <c r="J237" t="s">
        <v>685</v>
      </c>
      <c r="K237">
        <v>1076</v>
      </c>
      <c r="L237" t="s">
        <v>74</v>
      </c>
      <c r="M237" t="s">
        <v>29</v>
      </c>
      <c r="N237" t="s">
        <v>112</v>
      </c>
      <c r="O237" t="s">
        <v>1000</v>
      </c>
      <c r="P237">
        <v>7.1520000000000001</v>
      </c>
      <c r="Q237">
        <v>3</v>
      </c>
      <c r="R237">
        <v>0.2</v>
      </c>
      <c r="S237">
        <v>0.71519999999999995</v>
      </c>
      <c r="T237" t="s">
        <v>400</v>
      </c>
      <c r="U237">
        <v>6.4367999999999999</v>
      </c>
      <c r="V237" s="2">
        <f>Table1[[#This Row],[Expenses]]*0.3</f>
        <v>1.9310399999999999</v>
      </c>
      <c r="W237" t="str">
        <f>VLOOKUP(K237, Helper!A:C, 3, FALSE)</f>
        <v>2020-01</v>
      </c>
    </row>
    <row r="238" spans="1:23" x14ac:dyDescent="0.3">
      <c r="A238">
        <v>514</v>
      </c>
      <c r="B238" t="s">
        <v>1001</v>
      </c>
      <c r="C238" s="1">
        <v>45282</v>
      </c>
      <c r="D238">
        <v>20231222</v>
      </c>
      <c r="E238" t="s">
        <v>1002</v>
      </c>
      <c r="F238" t="s">
        <v>35</v>
      </c>
      <c r="G238" t="s">
        <v>36</v>
      </c>
      <c r="H238" t="s">
        <v>37</v>
      </c>
      <c r="I238" t="s">
        <v>38</v>
      </c>
      <c r="J238" t="s">
        <v>917</v>
      </c>
      <c r="K238">
        <v>1029</v>
      </c>
      <c r="L238" t="s">
        <v>84</v>
      </c>
      <c r="M238" t="s">
        <v>29</v>
      </c>
      <c r="N238" t="s">
        <v>112</v>
      </c>
      <c r="O238" t="s">
        <v>1003</v>
      </c>
      <c r="P238">
        <v>6.63</v>
      </c>
      <c r="Q238">
        <v>3</v>
      </c>
      <c r="R238">
        <v>0</v>
      </c>
      <c r="S238">
        <v>1.7901</v>
      </c>
      <c r="T238" t="s">
        <v>261</v>
      </c>
      <c r="U238">
        <v>4.8399000000000001</v>
      </c>
      <c r="V238" s="2">
        <f>Table1[[#This Row],[Expenses]]*0.3</f>
        <v>1.45197</v>
      </c>
      <c r="W238" t="str">
        <f>VLOOKUP(K238, Helper!A:C, 3, FALSE)</f>
        <v>2020-01</v>
      </c>
    </row>
    <row r="239" spans="1:23" x14ac:dyDescent="0.3">
      <c r="A239">
        <v>516</v>
      </c>
      <c r="B239" t="s">
        <v>1004</v>
      </c>
      <c r="C239" s="1">
        <v>44949</v>
      </c>
      <c r="D239">
        <v>20230123</v>
      </c>
      <c r="E239" t="s">
        <v>375</v>
      </c>
      <c r="F239" t="s">
        <v>353</v>
      </c>
      <c r="G239" t="s">
        <v>354</v>
      </c>
      <c r="H239" t="s">
        <v>25</v>
      </c>
      <c r="I239" t="s">
        <v>48</v>
      </c>
      <c r="J239" t="s">
        <v>376</v>
      </c>
      <c r="K239">
        <v>1036</v>
      </c>
      <c r="L239" t="s">
        <v>259</v>
      </c>
      <c r="M239" t="s">
        <v>85</v>
      </c>
      <c r="N239" t="s">
        <v>1005</v>
      </c>
      <c r="O239" t="s">
        <v>1006</v>
      </c>
      <c r="P239">
        <v>2999.95</v>
      </c>
      <c r="Q239">
        <v>5</v>
      </c>
      <c r="R239">
        <v>0</v>
      </c>
      <c r="S239">
        <v>1379.9770000000001</v>
      </c>
      <c r="T239" t="s">
        <v>898</v>
      </c>
      <c r="U239">
        <v>1619.97299999999</v>
      </c>
      <c r="V239" s="2">
        <f>Table1[[#This Row],[Expenses]]*0.3</f>
        <v>485.99189999999697</v>
      </c>
      <c r="W239" t="str">
        <f>VLOOKUP(K239, Helper!A:C, 3, FALSE)</f>
        <v>2020-04</v>
      </c>
    </row>
    <row r="240" spans="1:23" x14ac:dyDescent="0.3">
      <c r="A240">
        <v>520</v>
      </c>
      <c r="B240" t="s">
        <v>1007</v>
      </c>
      <c r="C240" s="1">
        <v>44277</v>
      </c>
      <c r="D240">
        <v>20210322</v>
      </c>
      <c r="E240" t="s">
        <v>1008</v>
      </c>
      <c r="F240" t="s">
        <v>79</v>
      </c>
      <c r="G240" t="s">
        <v>147</v>
      </c>
      <c r="H240" t="s">
        <v>81</v>
      </c>
      <c r="I240" t="s">
        <v>82</v>
      </c>
      <c r="J240" t="s">
        <v>1009</v>
      </c>
      <c r="K240">
        <v>1021</v>
      </c>
      <c r="L240" t="s">
        <v>133</v>
      </c>
      <c r="M240" t="s">
        <v>29</v>
      </c>
      <c r="N240" t="s">
        <v>185</v>
      </c>
      <c r="O240" t="s">
        <v>1010</v>
      </c>
      <c r="P240">
        <v>18.391999999999999</v>
      </c>
      <c r="Q240">
        <v>1</v>
      </c>
      <c r="R240">
        <v>0.2</v>
      </c>
      <c r="S240">
        <v>5.2877000000000001</v>
      </c>
      <c r="T240" t="s">
        <v>365</v>
      </c>
      <c r="U240">
        <v>13.104299999999901</v>
      </c>
      <c r="V240" s="2">
        <f>Table1[[#This Row],[Expenses]]*0.3</f>
        <v>3.93128999999997</v>
      </c>
      <c r="W240" t="str">
        <f>VLOOKUP(K240, Helper!A:C, 3, FALSE)</f>
        <v>2020-02</v>
      </c>
    </row>
    <row r="241" spans="1:23" x14ac:dyDescent="0.3">
      <c r="A241">
        <v>523</v>
      </c>
      <c r="B241" t="s">
        <v>1011</v>
      </c>
      <c r="C241" s="1">
        <v>44950</v>
      </c>
      <c r="D241">
        <v>20230124</v>
      </c>
      <c r="E241" t="s">
        <v>1012</v>
      </c>
      <c r="F241" t="s">
        <v>190</v>
      </c>
      <c r="G241" t="s">
        <v>568</v>
      </c>
      <c r="H241" t="s">
        <v>37</v>
      </c>
      <c r="I241" t="s">
        <v>119</v>
      </c>
      <c r="J241" t="s">
        <v>1013</v>
      </c>
      <c r="K241">
        <v>1073</v>
      </c>
      <c r="L241" t="s">
        <v>133</v>
      </c>
      <c r="M241" t="s">
        <v>40</v>
      </c>
      <c r="N241" t="s">
        <v>50</v>
      </c>
      <c r="O241" t="s">
        <v>1014</v>
      </c>
      <c r="P241">
        <v>210.98</v>
      </c>
      <c r="Q241">
        <v>2</v>
      </c>
      <c r="R241">
        <v>0</v>
      </c>
      <c r="S241">
        <v>21.097999999999999</v>
      </c>
      <c r="T241" t="s">
        <v>898</v>
      </c>
      <c r="U241">
        <v>189.88200000000001</v>
      </c>
      <c r="V241" s="2">
        <f>Table1[[#This Row],[Expenses]]*0.3</f>
        <v>56.964599999999997</v>
      </c>
      <c r="W241" t="str">
        <f>VLOOKUP(K241, Helper!A:C, 3, FALSE)</f>
        <v>2020-03</v>
      </c>
    </row>
    <row r="242" spans="1:23" x14ac:dyDescent="0.3">
      <c r="A242">
        <v>524</v>
      </c>
      <c r="B242" t="s">
        <v>1015</v>
      </c>
      <c r="C242" s="1">
        <v>44703</v>
      </c>
      <c r="D242">
        <v>20220522</v>
      </c>
      <c r="E242" t="s">
        <v>595</v>
      </c>
      <c r="F242" t="s">
        <v>35</v>
      </c>
      <c r="G242" t="s">
        <v>36</v>
      </c>
      <c r="H242" t="s">
        <v>37</v>
      </c>
      <c r="I242" t="s">
        <v>38</v>
      </c>
      <c r="J242" t="s">
        <v>596</v>
      </c>
      <c r="K242">
        <v>1038</v>
      </c>
      <c r="L242" t="s">
        <v>84</v>
      </c>
      <c r="M242" t="s">
        <v>29</v>
      </c>
      <c r="N242" t="s">
        <v>156</v>
      </c>
      <c r="O242" t="s">
        <v>1016</v>
      </c>
      <c r="P242">
        <v>55.176000000000002</v>
      </c>
      <c r="Q242">
        <v>3</v>
      </c>
      <c r="R242">
        <v>0.2</v>
      </c>
      <c r="S242">
        <v>-12.4146</v>
      </c>
      <c r="T242" t="s">
        <v>454</v>
      </c>
      <c r="U242">
        <v>67.590599999999995</v>
      </c>
      <c r="V242" s="2">
        <f>Table1[[#This Row],[Expenses]]*0.3</f>
        <v>20.277179999999998</v>
      </c>
      <c r="W242" t="str">
        <f>VLOOKUP(K242, Helper!A:C, 3, FALSE)</f>
        <v>2020-04</v>
      </c>
    </row>
    <row r="243" spans="1:23" x14ac:dyDescent="0.3">
      <c r="A243">
        <v>526</v>
      </c>
      <c r="B243" t="s">
        <v>1017</v>
      </c>
      <c r="C243" s="1">
        <v>44556</v>
      </c>
      <c r="D243">
        <v>20211226</v>
      </c>
      <c r="E243" t="s">
        <v>1018</v>
      </c>
      <c r="F243" t="s">
        <v>744</v>
      </c>
      <c r="G243" t="s">
        <v>784</v>
      </c>
      <c r="H243" t="s">
        <v>81</v>
      </c>
      <c r="I243" t="s">
        <v>199</v>
      </c>
      <c r="J243" t="s">
        <v>360</v>
      </c>
      <c r="K243">
        <v>1004</v>
      </c>
      <c r="L243" t="s">
        <v>74</v>
      </c>
      <c r="M243" t="s">
        <v>29</v>
      </c>
      <c r="N243" t="s">
        <v>214</v>
      </c>
      <c r="O243" t="s">
        <v>1019</v>
      </c>
      <c r="P243">
        <v>22.2</v>
      </c>
      <c r="Q243">
        <v>5</v>
      </c>
      <c r="R243">
        <v>0</v>
      </c>
      <c r="S243">
        <v>10.433999999999999</v>
      </c>
      <c r="T243" t="s">
        <v>163</v>
      </c>
      <c r="U243">
        <v>11.766</v>
      </c>
      <c r="V243" s="2">
        <f>Table1[[#This Row],[Expenses]]*0.3</f>
        <v>3.5297999999999998</v>
      </c>
      <c r="W243" t="str">
        <f>VLOOKUP(K243, Helper!A:C, 3, FALSE)</f>
        <v>2020-01</v>
      </c>
    </row>
    <row r="244" spans="1:23" x14ac:dyDescent="0.3">
      <c r="A244">
        <v>527</v>
      </c>
      <c r="B244" t="s">
        <v>1020</v>
      </c>
      <c r="C244" s="1">
        <v>45221</v>
      </c>
      <c r="D244">
        <v>20231022</v>
      </c>
      <c r="E244" t="s">
        <v>1021</v>
      </c>
      <c r="F244" t="s">
        <v>46</v>
      </c>
      <c r="G244" t="s">
        <v>1022</v>
      </c>
      <c r="H244" t="s">
        <v>25</v>
      </c>
      <c r="I244" t="s">
        <v>48</v>
      </c>
      <c r="J244" t="s">
        <v>368</v>
      </c>
      <c r="K244">
        <v>1027</v>
      </c>
      <c r="L244" t="s">
        <v>28</v>
      </c>
      <c r="M244" t="s">
        <v>85</v>
      </c>
      <c r="N244" t="s">
        <v>41</v>
      </c>
      <c r="O244" t="s">
        <v>1023</v>
      </c>
      <c r="P244">
        <v>683.952</v>
      </c>
      <c r="Q244">
        <v>3</v>
      </c>
      <c r="R244">
        <v>0.2</v>
      </c>
      <c r="S244">
        <v>42.747</v>
      </c>
      <c r="T244" t="s">
        <v>151</v>
      </c>
      <c r="U244">
        <v>641.20500000000004</v>
      </c>
      <c r="V244" s="2">
        <f>Table1[[#This Row],[Expenses]]*0.3</f>
        <v>192.36150000000001</v>
      </c>
      <c r="W244" t="str">
        <f>VLOOKUP(K244, Helper!A:C, 3, FALSE)</f>
        <v>2020-08</v>
      </c>
    </row>
    <row r="245" spans="1:23" x14ac:dyDescent="0.3">
      <c r="A245">
        <v>529</v>
      </c>
      <c r="B245" t="s">
        <v>1024</v>
      </c>
      <c r="C245" s="1">
        <v>44442</v>
      </c>
      <c r="D245">
        <v>20210903</v>
      </c>
      <c r="E245" t="s">
        <v>1025</v>
      </c>
      <c r="F245" t="s">
        <v>124</v>
      </c>
      <c r="G245" t="s">
        <v>125</v>
      </c>
      <c r="H245" t="s">
        <v>25</v>
      </c>
      <c r="I245" t="s">
        <v>48</v>
      </c>
      <c r="J245" t="s">
        <v>1026</v>
      </c>
      <c r="K245">
        <v>1040</v>
      </c>
      <c r="L245" t="s">
        <v>56</v>
      </c>
      <c r="M245" t="s">
        <v>29</v>
      </c>
      <c r="N245" t="s">
        <v>96</v>
      </c>
      <c r="O245" t="s">
        <v>1027</v>
      </c>
      <c r="P245">
        <v>36.335999999999999</v>
      </c>
      <c r="Q245">
        <v>3</v>
      </c>
      <c r="R245">
        <v>0.2</v>
      </c>
      <c r="S245">
        <v>-7.2671999999999999</v>
      </c>
      <c r="T245" t="s">
        <v>135</v>
      </c>
      <c r="U245">
        <v>43.603200000000001</v>
      </c>
      <c r="V245" s="2">
        <f>Table1[[#This Row],[Expenses]]*0.3</f>
        <v>13.080959999999999</v>
      </c>
      <c r="W245" t="str">
        <f>VLOOKUP(K245, Helper!A:C, 3, FALSE)</f>
        <v>2020-02</v>
      </c>
    </row>
    <row r="246" spans="1:23" x14ac:dyDescent="0.3">
      <c r="A246">
        <v>532</v>
      </c>
      <c r="B246" t="s">
        <v>1028</v>
      </c>
      <c r="C246" s="1">
        <v>44507</v>
      </c>
      <c r="D246">
        <v>20211107</v>
      </c>
      <c r="E246" t="s">
        <v>1029</v>
      </c>
      <c r="F246" t="s">
        <v>35</v>
      </c>
      <c r="G246" t="s">
        <v>36</v>
      </c>
      <c r="H246" t="s">
        <v>37</v>
      </c>
      <c r="I246" t="s">
        <v>38</v>
      </c>
      <c r="J246" t="s">
        <v>1030</v>
      </c>
      <c r="K246">
        <v>1012</v>
      </c>
      <c r="L246" t="s">
        <v>56</v>
      </c>
      <c r="M246" t="s">
        <v>40</v>
      </c>
      <c r="N246" t="s">
        <v>41</v>
      </c>
      <c r="O246" t="s">
        <v>1031</v>
      </c>
      <c r="P246">
        <v>190.72</v>
      </c>
      <c r="Q246">
        <v>1</v>
      </c>
      <c r="R246">
        <v>0.2</v>
      </c>
      <c r="S246">
        <v>11.92</v>
      </c>
      <c r="T246" t="s">
        <v>88</v>
      </c>
      <c r="U246">
        <v>178.8</v>
      </c>
      <c r="V246" s="2">
        <f>Table1[[#This Row],[Expenses]]*0.3</f>
        <v>53.64</v>
      </c>
      <c r="W246" t="str">
        <f>VLOOKUP(K246, Helper!A:C, 3, FALSE)</f>
        <v>2020-03</v>
      </c>
    </row>
    <row r="247" spans="1:23" x14ac:dyDescent="0.3">
      <c r="A247">
        <v>533</v>
      </c>
      <c r="B247" t="s">
        <v>1032</v>
      </c>
      <c r="C247" s="1">
        <v>45177</v>
      </c>
      <c r="D247">
        <v>20230908</v>
      </c>
      <c r="E247" t="s">
        <v>1033</v>
      </c>
      <c r="F247" t="s">
        <v>35</v>
      </c>
      <c r="G247" t="s">
        <v>36</v>
      </c>
      <c r="H247" t="s">
        <v>37</v>
      </c>
      <c r="I247" t="s">
        <v>38</v>
      </c>
      <c r="J247" t="s">
        <v>386</v>
      </c>
      <c r="K247">
        <v>1045</v>
      </c>
      <c r="L247" t="s">
        <v>95</v>
      </c>
      <c r="M247" t="s">
        <v>29</v>
      </c>
      <c r="N247" t="s">
        <v>57</v>
      </c>
      <c r="O247" t="s">
        <v>1034</v>
      </c>
      <c r="P247">
        <v>47.94</v>
      </c>
      <c r="Q247">
        <v>3</v>
      </c>
      <c r="R247">
        <v>0</v>
      </c>
      <c r="S247">
        <v>2.3969999999999998</v>
      </c>
      <c r="T247" t="s">
        <v>171</v>
      </c>
      <c r="U247">
        <v>45.542999999999999</v>
      </c>
      <c r="V247" s="2">
        <f>Table1[[#This Row],[Expenses]]*0.3</f>
        <v>13.662899999999999</v>
      </c>
      <c r="W247" t="str">
        <f>VLOOKUP(K247, Helper!A:C, 3, FALSE)</f>
        <v>2020-01</v>
      </c>
    </row>
    <row r="248" spans="1:23" x14ac:dyDescent="0.3">
      <c r="A248">
        <v>534</v>
      </c>
      <c r="B248" t="s">
        <v>1035</v>
      </c>
      <c r="C248" s="1">
        <v>44711</v>
      </c>
      <c r="D248">
        <v>20220530</v>
      </c>
      <c r="E248" t="s">
        <v>1036</v>
      </c>
      <c r="F248" t="s">
        <v>266</v>
      </c>
      <c r="G248" t="s">
        <v>1037</v>
      </c>
      <c r="H248" t="s">
        <v>25</v>
      </c>
      <c r="I248" t="s">
        <v>48</v>
      </c>
      <c r="J248" t="s">
        <v>27</v>
      </c>
      <c r="K248">
        <v>1017</v>
      </c>
      <c r="L248" t="s">
        <v>28</v>
      </c>
      <c r="M248" t="s">
        <v>29</v>
      </c>
      <c r="N248" t="s">
        <v>156</v>
      </c>
      <c r="O248" t="s">
        <v>1038</v>
      </c>
      <c r="P248">
        <v>979.95</v>
      </c>
      <c r="Q248">
        <v>5</v>
      </c>
      <c r="R248">
        <v>0</v>
      </c>
      <c r="S248">
        <v>274.38600000000002</v>
      </c>
      <c r="T248" t="s">
        <v>454</v>
      </c>
      <c r="U248">
        <v>705.56399999999996</v>
      </c>
      <c r="V248" s="2">
        <f>Table1[[#This Row],[Expenses]]*0.3</f>
        <v>211.66919999999999</v>
      </c>
      <c r="W248" t="str">
        <f>VLOOKUP(K248, Helper!A:C, 3, FALSE)</f>
        <v>2020-02</v>
      </c>
    </row>
    <row r="249" spans="1:23" x14ac:dyDescent="0.3">
      <c r="A249">
        <v>536</v>
      </c>
      <c r="B249" t="s">
        <v>1039</v>
      </c>
      <c r="C249" s="1">
        <v>44753</v>
      </c>
      <c r="D249">
        <v>20220711</v>
      </c>
      <c r="E249" t="s">
        <v>1040</v>
      </c>
      <c r="F249" t="s">
        <v>232</v>
      </c>
      <c r="G249" t="s">
        <v>1041</v>
      </c>
      <c r="H249" t="s">
        <v>37</v>
      </c>
      <c r="I249" t="s">
        <v>119</v>
      </c>
      <c r="J249" t="s">
        <v>413</v>
      </c>
      <c r="K249">
        <v>1022</v>
      </c>
      <c r="L249" t="s">
        <v>273</v>
      </c>
      <c r="M249" t="s">
        <v>29</v>
      </c>
      <c r="N249" t="s">
        <v>96</v>
      </c>
      <c r="O249" t="s">
        <v>1042</v>
      </c>
      <c r="P249">
        <v>16.768000000000001</v>
      </c>
      <c r="Q249">
        <v>2</v>
      </c>
      <c r="R249">
        <v>0.2</v>
      </c>
      <c r="S249">
        <v>1.4672000000000001</v>
      </c>
      <c r="T249" t="s">
        <v>175</v>
      </c>
      <c r="U249">
        <v>15.300800000000001</v>
      </c>
      <c r="V249" s="2">
        <f>Table1[[#This Row],[Expenses]]*0.3</f>
        <v>4.5902399999999997</v>
      </c>
      <c r="W249" t="str">
        <f>VLOOKUP(K249, Helper!A:C, 3, FALSE)</f>
        <v>2020-03</v>
      </c>
    </row>
    <row r="250" spans="1:23" x14ac:dyDescent="0.3">
      <c r="A250">
        <v>537</v>
      </c>
      <c r="B250" t="s">
        <v>1043</v>
      </c>
      <c r="C250" s="1">
        <v>45173</v>
      </c>
      <c r="D250">
        <v>20230904</v>
      </c>
      <c r="E250" t="s">
        <v>1044</v>
      </c>
      <c r="F250" t="s">
        <v>166</v>
      </c>
      <c r="G250" t="s">
        <v>227</v>
      </c>
      <c r="H250" t="s">
        <v>81</v>
      </c>
      <c r="I250" t="s">
        <v>168</v>
      </c>
      <c r="J250" t="s">
        <v>349</v>
      </c>
      <c r="K250">
        <v>1078</v>
      </c>
      <c r="L250" t="s">
        <v>56</v>
      </c>
      <c r="M250" t="s">
        <v>29</v>
      </c>
      <c r="N250" t="s">
        <v>50</v>
      </c>
      <c r="O250" t="s">
        <v>1045</v>
      </c>
      <c r="P250">
        <v>42.616</v>
      </c>
      <c r="Q250">
        <v>7</v>
      </c>
      <c r="R250">
        <v>0.8</v>
      </c>
      <c r="S250">
        <v>-68.185599999999994</v>
      </c>
      <c r="T250" t="s">
        <v>171</v>
      </c>
      <c r="U250">
        <v>110.80159999999999</v>
      </c>
      <c r="V250" s="2">
        <f>Table1[[#This Row],[Expenses]]*0.3</f>
        <v>33.240479999999998</v>
      </c>
      <c r="W250" t="str">
        <f>VLOOKUP(K250, Helper!A:C, 3, FALSE)</f>
        <v>2020-01</v>
      </c>
    </row>
    <row r="251" spans="1:23" x14ac:dyDescent="0.3">
      <c r="A251">
        <v>538</v>
      </c>
      <c r="B251" t="s">
        <v>1046</v>
      </c>
      <c r="C251" s="1">
        <v>44533</v>
      </c>
      <c r="D251">
        <v>20211203</v>
      </c>
      <c r="E251" t="s">
        <v>510</v>
      </c>
      <c r="F251" t="s">
        <v>211</v>
      </c>
      <c r="G251" t="s">
        <v>212</v>
      </c>
      <c r="H251" t="s">
        <v>25</v>
      </c>
      <c r="I251" t="s">
        <v>26</v>
      </c>
      <c r="J251" t="s">
        <v>439</v>
      </c>
      <c r="K251">
        <v>1033</v>
      </c>
      <c r="L251" t="s">
        <v>74</v>
      </c>
      <c r="M251" t="s">
        <v>85</v>
      </c>
      <c r="N251" t="s">
        <v>50</v>
      </c>
      <c r="O251" t="s">
        <v>1047</v>
      </c>
      <c r="P251">
        <v>10.752000000000001</v>
      </c>
      <c r="Q251">
        <v>4</v>
      </c>
      <c r="R251">
        <v>0.2</v>
      </c>
      <c r="S251">
        <v>3.36</v>
      </c>
      <c r="T251" t="s">
        <v>163</v>
      </c>
      <c r="U251">
        <v>7.3920000000000003</v>
      </c>
      <c r="V251" s="2">
        <f>Table1[[#This Row],[Expenses]]*0.3</f>
        <v>2.2176</v>
      </c>
      <c r="W251" t="str">
        <f>VLOOKUP(K251, Helper!A:C, 3, FALSE)</f>
        <v>2020-03</v>
      </c>
    </row>
    <row r="252" spans="1:23" x14ac:dyDescent="0.3">
      <c r="A252">
        <v>539</v>
      </c>
      <c r="B252" t="s">
        <v>1048</v>
      </c>
      <c r="C252" s="1">
        <v>44537</v>
      </c>
      <c r="D252">
        <v>20211207</v>
      </c>
      <c r="E252" t="s">
        <v>1049</v>
      </c>
      <c r="F252" t="s">
        <v>23</v>
      </c>
      <c r="G252" t="s">
        <v>24</v>
      </c>
      <c r="H252" t="s">
        <v>25</v>
      </c>
      <c r="I252" t="s">
        <v>26</v>
      </c>
      <c r="J252" t="s">
        <v>621</v>
      </c>
      <c r="K252">
        <v>1060</v>
      </c>
      <c r="L252" t="s">
        <v>105</v>
      </c>
      <c r="M252" t="s">
        <v>29</v>
      </c>
      <c r="N252" t="s">
        <v>86</v>
      </c>
      <c r="O252" t="s">
        <v>1050</v>
      </c>
      <c r="P252">
        <v>152.94</v>
      </c>
      <c r="Q252">
        <v>3</v>
      </c>
      <c r="R252">
        <v>0</v>
      </c>
      <c r="S252">
        <v>41.293799999999997</v>
      </c>
      <c r="T252" t="s">
        <v>163</v>
      </c>
      <c r="U252">
        <v>111.64619999999999</v>
      </c>
      <c r="V252" s="2">
        <f>Table1[[#This Row],[Expenses]]*0.3</f>
        <v>33.493859999999998</v>
      </c>
      <c r="W252" t="str">
        <f>VLOOKUP(K252, Helper!A:C, 3, FALSE)</f>
        <v>2020-01</v>
      </c>
    </row>
    <row r="253" spans="1:23" x14ac:dyDescent="0.3">
      <c r="A253">
        <v>541</v>
      </c>
      <c r="B253" t="s">
        <v>1051</v>
      </c>
      <c r="C253" s="1">
        <v>43863</v>
      </c>
      <c r="D253">
        <v>20200202</v>
      </c>
      <c r="E253" t="s">
        <v>1052</v>
      </c>
      <c r="F253" t="s">
        <v>91</v>
      </c>
      <c r="G253" t="s">
        <v>1053</v>
      </c>
      <c r="H253" t="s">
        <v>25</v>
      </c>
      <c r="I253" t="s">
        <v>93</v>
      </c>
      <c r="J253" t="s">
        <v>272</v>
      </c>
      <c r="K253">
        <v>1094</v>
      </c>
      <c r="L253" t="s">
        <v>273</v>
      </c>
      <c r="M253" t="s">
        <v>29</v>
      </c>
      <c r="N253" t="s">
        <v>185</v>
      </c>
      <c r="O253" t="s">
        <v>1054</v>
      </c>
      <c r="P253">
        <v>468.9</v>
      </c>
      <c r="Q253">
        <v>6</v>
      </c>
      <c r="R253">
        <v>0</v>
      </c>
      <c r="S253">
        <v>206.316</v>
      </c>
      <c r="T253" t="s">
        <v>919</v>
      </c>
      <c r="U253">
        <v>262.58399999999898</v>
      </c>
      <c r="V253" s="2">
        <f>Table1[[#This Row],[Expenses]]*0.3</f>
        <v>78.775199999999685</v>
      </c>
      <c r="W253" t="str">
        <f>VLOOKUP(K253, Helper!A:C, 3, FALSE)</f>
        <v>2020-02</v>
      </c>
    </row>
    <row r="254" spans="1:23" x14ac:dyDescent="0.3">
      <c r="A254">
        <v>542</v>
      </c>
      <c r="B254" t="s">
        <v>1055</v>
      </c>
      <c r="C254" s="1">
        <v>44757</v>
      </c>
      <c r="D254">
        <v>20220715</v>
      </c>
      <c r="E254" t="s">
        <v>177</v>
      </c>
      <c r="F254" t="s">
        <v>232</v>
      </c>
      <c r="G254" t="s">
        <v>385</v>
      </c>
      <c r="H254" t="s">
        <v>37</v>
      </c>
      <c r="I254" t="s">
        <v>119</v>
      </c>
      <c r="J254" t="s">
        <v>179</v>
      </c>
      <c r="K254">
        <v>1015</v>
      </c>
      <c r="L254" t="s">
        <v>74</v>
      </c>
      <c r="M254" t="s">
        <v>40</v>
      </c>
      <c r="N254" t="s">
        <v>156</v>
      </c>
      <c r="O254" t="s">
        <v>1056</v>
      </c>
      <c r="P254">
        <v>380.86399999999998</v>
      </c>
      <c r="Q254">
        <v>8</v>
      </c>
      <c r="R254">
        <v>0.2</v>
      </c>
      <c r="S254">
        <v>38.086399999999998</v>
      </c>
      <c r="T254" t="s">
        <v>175</v>
      </c>
      <c r="U254">
        <v>342.77760000000001</v>
      </c>
      <c r="V254" s="2">
        <f>Table1[[#This Row],[Expenses]]*0.3</f>
        <v>102.83328</v>
      </c>
      <c r="W254" t="str">
        <f>VLOOKUP(K254, Helper!A:C, 3, FALSE)</f>
        <v>2020-03</v>
      </c>
    </row>
    <row r="255" spans="1:23" x14ac:dyDescent="0.3">
      <c r="A255">
        <v>543</v>
      </c>
      <c r="B255" t="s">
        <v>1057</v>
      </c>
      <c r="C255" s="1">
        <v>44548</v>
      </c>
      <c r="D255">
        <v>20211218</v>
      </c>
      <c r="E255" t="s">
        <v>1058</v>
      </c>
      <c r="F255" t="s">
        <v>358</v>
      </c>
      <c r="G255" t="s">
        <v>1059</v>
      </c>
      <c r="H255" t="s">
        <v>37</v>
      </c>
      <c r="I255" t="s">
        <v>119</v>
      </c>
      <c r="J255" t="s">
        <v>655</v>
      </c>
      <c r="K255">
        <v>1024</v>
      </c>
      <c r="L255" t="s">
        <v>28</v>
      </c>
      <c r="M255" t="s">
        <v>29</v>
      </c>
      <c r="N255" t="s">
        <v>96</v>
      </c>
      <c r="O255" t="s">
        <v>1060</v>
      </c>
      <c r="P255">
        <v>646.77599999999995</v>
      </c>
      <c r="Q255">
        <v>9</v>
      </c>
      <c r="R255">
        <v>0.2</v>
      </c>
      <c r="S255">
        <v>-145.52459999999999</v>
      </c>
      <c r="T255" t="s">
        <v>163</v>
      </c>
      <c r="U255">
        <v>792.30059999999901</v>
      </c>
      <c r="V255" s="2">
        <f>Table1[[#This Row],[Expenses]]*0.3</f>
        <v>237.69017999999969</v>
      </c>
      <c r="W255" t="str">
        <f>VLOOKUP(K255, Helper!A:C, 3, FALSE)</f>
        <v>2020-01</v>
      </c>
    </row>
    <row r="256" spans="1:23" x14ac:dyDescent="0.3">
      <c r="A256">
        <v>544</v>
      </c>
      <c r="B256" t="s">
        <v>1061</v>
      </c>
      <c r="C256" s="1">
        <v>43962</v>
      </c>
      <c r="D256">
        <v>20200511</v>
      </c>
      <c r="E256" t="s">
        <v>290</v>
      </c>
      <c r="F256" t="s">
        <v>79</v>
      </c>
      <c r="G256" t="s">
        <v>80</v>
      </c>
      <c r="H256" t="s">
        <v>81</v>
      </c>
      <c r="I256" t="s">
        <v>82</v>
      </c>
      <c r="J256" t="s">
        <v>291</v>
      </c>
      <c r="K256">
        <v>1052</v>
      </c>
      <c r="L256" t="s">
        <v>259</v>
      </c>
      <c r="M256" t="s">
        <v>29</v>
      </c>
      <c r="N256" t="s">
        <v>185</v>
      </c>
      <c r="O256" t="s">
        <v>1062</v>
      </c>
      <c r="P256">
        <v>58.112000000000002</v>
      </c>
      <c r="Q256">
        <v>2</v>
      </c>
      <c r="R256">
        <v>0.2</v>
      </c>
      <c r="S256">
        <v>7.2640000000000002</v>
      </c>
      <c r="T256" t="s">
        <v>107</v>
      </c>
      <c r="U256">
        <v>50.847999999999999</v>
      </c>
      <c r="V256" s="2">
        <f>Table1[[#This Row],[Expenses]]*0.3</f>
        <v>15.254399999999999</v>
      </c>
      <c r="W256" t="str">
        <f>VLOOKUP(K256, Helper!A:C, 3, FALSE)</f>
        <v>2020-04</v>
      </c>
    </row>
    <row r="257" spans="1:23" x14ac:dyDescent="0.3">
      <c r="A257">
        <v>547</v>
      </c>
      <c r="B257" t="s">
        <v>1063</v>
      </c>
      <c r="C257" s="1">
        <v>45250</v>
      </c>
      <c r="D257">
        <v>20231120</v>
      </c>
      <c r="E257" t="s">
        <v>1064</v>
      </c>
      <c r="F257" t="s">
        <v>211</v>
      </c>
      <c r="G257" t="s">
        <v>212</v>
      </c>
      <c r="H257" t="s">
        <v>25</v>
      </c>
      <c r="I257" t="s">
        <v>26</v>
      </c>
      <c r="J257" t="s">
        <v>1065</v>
      </c>
      <c r="K257">
        <v>1097</v>
      </c>
      <c r="L257" t="s">
        <v>273</v>
      </c>
      <c r="M257" t="s">
        <v>85</v>
      </c>
      <c r="N257" t="s">
        <v>50</v>
      </c>
      <c r="O257" t="s">
        <v>1066</v>
      </c>
      <c r="P257">
        <v>41.28</v>
      </c>
      <c r="Q257">
        <v>6</v>
      </c>
      <c r="R257">
        <v>0.2</v>
      </c>
      <c r="S257">
        <v>13.932</v>
      </c>
      <c r="T257" t="s">
        <v>283</v>
      </c>
      <c r="U257">
        <v>27.347999999999999</v>
      </c>
      <c r="V257" s="2">
        <f>Table1[[#This Row],[Expenses]]*0.3</f>
        <v>8.2043999999999997</v>
      </c>
      <c r="W257" t="str">
        <f>VLOOKUP(K257, Helper!A:C, 3, FALSE)</f>
        <v>2020-04</v>
      </c>
    </row>
    <row r="258" spans="1:23" x14ac:dyDescent="0.3">
      <c r="A258">
        <v>549</v>
      </c>
      <c r="B258" t="s">
        <v>1067</v>
      </c>
      <c r="C258" s="1">
        <v>44515</v>
      </c>
      <c r="D258">
        <v>20211115</v>
      </c>
      <c r="E258" t="s">
        <v>801</v>
      </c>
      <c r="F258" t="s">
        <v>166</v>
      </c>
      <c r="G258" t="s">
        <v>227</v>
      </c>
      <c r="H258" t="s">
        <v>81</v>
      </c>
      <c r="I258" t="s">
        <v>168</v>
      </c>
      <c r="J258" t="s">
        <v>504</v>
      </c>
      <c r="K258">
        <v>1010</v>
      </c>
      <c r="L258" t="s">
        <v>273</v>
      </c>
      <c r="M258" t="s">
        <v>40</v>
      </c>
      <c r="N258" t="s">
        <v>96</v>
      </c>
      <c r="O258" t="s">
        <v>1068</v>
      </c>
      <c r="P258">
        <v>250.27199999999999</v>
      </c>
      <c r="Q258">
        <v>9</v>
      </c>
      <c r="R258">
        <v>0.2</v>
      </c>
      <c r="S258">
        <v>15.641999999999999</v>
      </c>
      <c r="T258" t="s">
        <v>88</v>
      </c>
      <c r="U258">
        <v>234.63</v>
      </c>
      <c r="V258" s="2">
        <f>Table1[[#This Row],[Expenses]]*0.3</f>
        <v>70.388999999999996</v>
      </c>
      <c r="W258" t="str">
        <f>VLOOKUP(K258, Helper!A:C, 3, FALSE)</f>
        <v>2020-03</v>
      </c>
    </row>
    <row r="259" spans="1:23" x14ac:dyDescent="0.3">
      <c r="A259">
        <v>552</v>
      </c>
      <c r="B259" t="s">
        <v>1069</v>
      </c>
      <c r="C259" s="1">
        <v>44667</v>
      </c>
      <c r="D259">
        <v>20220416</v>
      </c>
      <c r="E259" t="s">
        <v>1070</v>
      </c>
      <c r="F259" t="s">
        <v>35</v>
      </c>
      <c r="G259" t="s">
        <v>110</v>
      </c>
      <c r="H259" t="s">
        <v>37</v>
      </c>
      <c r="I259" t="s">
        <v>38</v>
      </c>
      <c r="J259" t="s">
        <v>596</v>
      </c>
      <c r="K259">
        <v>1038</v>
      </c>
      <c r="L259" t="s">
        <v>84</v>
      </c>
      <c r="M259" t="s">
        <v>29</v>
      </c>
      <c r="N259" t="s">
        <v>41</v>
      </c>
      <c r="O259" t="s">
        <v>1071</v>
      </c>
      <c r="P259">
        <v>1121.568</v>
      </c>
      <c r="Q259">
        <v>2</v>
      </c>
      <c r="R259">
        <v>0.2</v>
      </c>
      <c r="S259">
        <v>0</v>
      </c>
      <c r="T259" t="s">
        <v>296</v>
      </c>
      <c r="U259">
        <v>1121.568</v>
      </c>
      <c r="V259" s="2">
        <f>Table1[[#This Row],[Expenses]]*0.3</f>
        <v>336.47039999999998</v>
      </c>
      <c r="W259" t="str">
        <f>VLOOKUP(K259, Helper!A:C, 3, FALSE)</f>
        <v>2020-04</v>
      </c>
    </row>
    <row r="260" spans="1:23" x14ac:dyDescent="0.3">
      <c r="A260">
        <v>553</v>
      </c>
      <c r="B260" t="s">
        <v>1072</v>
      </c>
      <c r="C260" s="1">
        <v>45181</v>
      </c>
      <c r="D260">
        <v>20230912</v>
      </c>
      <c r="E260" t="s">
        <v>357</v>
      </c>
      <c r="F260" t="s">
        <v>46</v>
      </c>
      <c r="G260" t="s">
        <v>888</v>
      </c>
      <c r="H260" t="s">
        <v>25</v>
      </c>
      <c r="I260" t="s">
        <v>48</v>
      </c>
      <c r="J260" t="s">
        <v>360</v>
      </c>
      <c r="K260">
        <v>1004</v>
      </c>
      <c r="L260" t="s">
        <v>74</v>
      </c>
      <c r="M260" t="s">
        <v>29</v>
      </c>
      <c r="N260" t="s">
        <v>57</v>
      </c>
      <c r="O260" t="s">
        <v>1073</v>
      </c>
      <c r="P260">
        <v>34.503999999999998</v>
      </c>
      <c r="Q260">
        <v>1</v>
      </c>
      <c r="R260">
        <v>0.2</v>
      </c>
      <c r="S260">
        <v>6.0381999999999998</v>
      </c>
      <c r="T260" t="s">
        <v>171</v>
      </c>
      <c r="U260">
        <v>28.465799999999899</v>
      </c>
      <c r="V260" s="2">
        <f>Table1[[#This Row],[Expenses]]*0.3</f>
        <v>8.5397399999999699</v>
      </c>
      <c r="W260" t="str">
        <f>VLOOKUP(K260, Helper!A:C, 3, FALSE)</f>
        <v>2020-01</v>
      </c>
    </row>
    <row r="261" spans="1:23" x14ac:dyDescent="0.3">
      <c r="A261">
        <v>554</v>
      </c>
      <c r="B261" t="s">
        <v>1074</v>
      </c>
      <c r="C261" s="1">
        <v>45255</v>
      </c>
      <c r="D261">
        <v>20231125</v>
      </c>
      <c r="E261" t="s">
        <v>1075</v>
      </c>
      <c r="F261" t="s">
        <v>79</v>
      </c>
      <c r="G261" t="s">
        <v>147</v>
      </c>
      <c r="H261" t="s">
        <v>81</v>
      </c>
      <c r="I261" t="s">
        <v>82</v>
      </c>
      <c r="J261" t="s">
        <v>993</v>
      </c>
      <c r="K261">
        <v>1044</v>
      </c>
      <c r="L261" t="s">
        <v>28</v>
      </c>
      <c r="M261" t="s">
        <v>29</v>
      </c>
      <c r="N261" t="s">
        <v>214</v>
      </c>
      <c r="O261" t="s">
        <v>1076</v>
      </c>
      <c r="P261">
        <v>10.824</v>
      </c>
      <c r="Q261">
        <v>3</v>
      </c>
      <c r="R261">
        <v>0.2</v>
      </c>
      <c r="S261">
        <v>2.5707</v>
      </c>
      <c r="T261" t="s">
        <v>283</v>
      </c>
      <c r="U261">
        <v>8.2532999999999994</v>
      </c>
      <c r="V261" s="2">
        <f>Table1[[#This Row],[Expenses]]*0.3</f>
        <v>2.4759899999999999</v>
      </c>
      <c r="W261" t="str">
        <f>VLOOKUP(K261, Helper!A:C, 3, FALSE)</f>
        <v>2020-02</v>
      </c>
    </row>
    <row r="262" spans="1:23" x14ac:dyDescent="0.3">
      <c r="A262">
        <v>555</v>
      </c>
      <c r="B262" t="s">
        <v>1077</v>
      </c>
      <c r="C262" s="1">
        <v>45107</v>
      </c>
      <c r="D262">
        <v>20230630</v>
      </c>
      <c r="E262" t="s">
        <v>801</v>
      </c>
      <c r="F262" t="s">
        <v>35</v>
      </c>
      <c r="G262" t="s">
        <v>1078</v>
      </c>
      <c r="H262" t="s">
        <v>37</v>
      </c>
      <c r="I262" t="s">
        <v>38</v>
      </c>
      <c r="J262" t="s">
        <v>504</v>
      </c>
      <c r="K262">
        <v>1010</v>
      </c>
      <c r="L262" t="s">
        <v>273</v>
      </c>
      <c r="M262" t="s">
        <v>40</v>
      </c>
      <c r="N262" t="s">
        <v>96</v>
      </c>
      <c r="O262" t="s">
        <v>1079</v>
      </c>
      <c r="P262">
        <v>1295.78</v>
      </c>
      <c r="Q262">
        <v>2</v>
      </c>
      <c r="R262">
        <v>0</v>
      </c>
      <c r="S262">
        <v>310.98719999999997</v>
      </c>
      <c r="T262" t="s">
        <v>318</v>
      </c>
      <c r="U262">
        <v>984.79279999999903</v>
      </c>
      <c r="V262" s="2">
        <f>Table1[[#This Row],[Expenses]]*0.3</f>
        <v>295.43783999999971</v>
      </c>
      <c r="W262" t="str">
        <f>VLOOKUP(K262, Helper!A:C, 3, FALSE)</f>
        <v>2020-03</v>
      </c>
    </row>
    <row r="263" spans="1:23" x14ac:dyDescent="0.3">
      <c r="A263">
        <v>556</v>
      </c>
      <c r="B263" t="s">
        <v>1080</v>
      </c>
      <c r="C263" s="1">
        <v>43893</v>
      </c>
      <c r="D263">
        <v>20200303</v>
      </c>
      <c r="E263" t="s">
        <v>1081</v>
      </c>
      <c r="F263" t="s">
        <v>62</v>
      </c>
      <c r="G263" t="s">
        <v>63</v>
      </c>
      <c r="H263" t="s">
        <v>25</v>
      </c>
      <c r="I263" t="s">
        <v>64</v>
      </c>
      <c r="J263" t="s">
        <v>592</v>
      </c>
      <c r="K263">
        <v>1030</v>
      </c>
      <c r="L263" t="s">
        <v>95</v>
      </c>
      <c r="M263" t="s">
        <v>29</v>
      </c>
      <c r="N263" t="s">
        <v>112</v>
      </c>
      <c r="O263" t="s">
        <v>1082</v>
      </c>
      <c r="P263">
        <v>19.456</v>
      </c>
      <c r="Q263">
        <v>4</v>
      </c>
      <c r="R263">
        <v>0.2</v>
      </c>
      <c r="S263">
        <v>3.4047999999999998</v>
      </c>
      <c r="T263" t="s">
        <v>445</v>
      </c>
      <c r="U263">
        <v>16.051200000000001</v>
      </c>
      <c r="V263" s="2">
        <f>Table1[[#This Row],[Expenses]]*0.3</f>
        <v>4.8153600000000001</v>
      </c>
      <c r="W263" t="str">
        <f>VLOOKUP(K263, Helper!A:C, 3, FALSE)</f>
        <v>2020-01</v>
      </c>
    </row>
    <row r="264" spans="1:23" x14ac:dyDescent="0.3">
      <c r="A264">
        <v>557</v>
      </c>
      <c r="B264" t="s">
        <v>1083</v>
      </c>
      <c r="C264" s="1">
        <v>44723</v>
      </c>
      <c r="D264">
        <v>20220611</v>
      </c>
      <c r="E264" t="s">
        <v>1084</v>
      </c>
      <c r="F264" t="s">
        <v>35</v>
      </c>
      <c r="G264" t="s">
        <v>36</v>
      </c>
      <c r="H264" t="s">
        <v>37</v>
      </c>
      <c r="I264" t="s">
        <v>38</v>
      </c>
      <c r="J264" t="s">
        <v>693</v>
      </c>
      <c r="K264">
        <v>1070</v>
      </c>
      <c r="L264" t="s">
        <v>56</v>
      </c>
      <c r="M264" t="s">
        <v>29</v>
      </c>
      <c r="N264" t="s">
        <v>41</v>
      </c>
      <c r="O264" t="s">
        <v>1085</v>
      </c>
      <c r="P264">
        <v>20.7</v>
      </c>
      <c r="Q264">
        <v>2</v>
      </c>
      <c r="R264">
        <v>0</v>
      </c>
      <c r="S264">
        <v>9.9359999999999999</v>
      </c>
      <c r="T264" t="s">
        <v>43</v>
      </c>
      <c r="U264">
        <v>10.763999999999999</v>
      </c>
      <c r="V264" s="2">
        <f>Table1[[#This Row],[Expenses]]*0.3</f>
        <v>3.2291999999999996</v>
      </c>
      <c r="W264" t="str">
        <f>VLOOKUP(K264, Helper!A:C, 3, FALSE)</f>
        <v>2020-02</v>
      </c>
    </row>
    <row r="265" spans="1:23" x14ac:dyDescent="0.3">
      <c r="A265">
        <v>560</v>
      </c>
      <c r="B265" t="s">
        <v>1086</v>
      </c>
      <c r="C265" s="1">
        <v>45251</v>
      </c>
      <c r="D265">
        <v>20231121</v>
      </c>
      <c r="E265" t="s">
        <v>1087</v>
      </c>
      <c r="F265" t="s">
        <v>35</v>
      </c>
      <c r="G265" t="s">
        <v>110</v>
      </c>
      <c r="H265" t="s">
        <v>37</v>
      </c>
      <c r="I265" t="s">
        <v>38</v>
      </c>
      <c r="J265" t="s">
        <v>360</v>
      </c>
      <c r="K265">
        <v>1004</v>
      </c>
      <c r="L265" t="s">
        <v>74</v>
      </c>
      <c r="M265" t="s">
        <v>29</v>
      </c>
      <c r="N265" t="s">
        <v>57</v>
      </c>
      <c r="O265" t="s">
        <v>1088</v>
      </c>
      <c r="P265">
        <v>42.6</v>
      </c>
      <c r="Q265">
        <v>3</v>
      </c>
      <c r="R265">
        <v>0</v>
      </c>
      <c r="S265">
        <v>16.614000000000001</v>
      </c>
      <c r="T265" t="s">
        <v>283</v>
      </c>
      <c r="U265">
        <v>25.986000000000001</v>
      </c>
      <c r="V265" s="2">
        <f>Table1[[#This Row],[Expenses]]*0.3</f>
        <v>7.7957999999999998</v>
      </c>
      <c r="W265" t="str">
        <f>VLOOKUP(K265, Helper!A:C, 3, FALSE)</f>
        <v>2020-01</v>
      </c>
    </row>
    <row r="266" spans="1:23" x14ac:dyDescent="0.3">
      <c r="A266">
        <v>562</v>
      </c>
      <c r="B266" t="s">
        <v>1089</v>
      </c>
      <c r="C266" s="1">
        <v>44088</v>
      </c>
      <c r="D266">
        <v>20200914</v>
      </c>
      <c r="E266" t="s">
        <v>1090</v>
      </c>
      <c r="F266" t="s">
        <v>46</v>
      </c>
      <c r="G266" t="s">
        <v>580</v>
      </c>
      <c r="H266" t="s">
        <v>25</v>
      </c>
      <c r="I266" t="s">
        <v>48</v>
      </c>
      <c r="J266" t="s">
        <v>398</v>
      </c>
      <c r="K266">
        <v>1026</v>
      </c>
      <c r="L266" t="s">
        <v>105</v>
      </c>
      <c r="M266" t="s">
        <v>29</v>
      </c>
      <c r="N266" t="s">
        <v>86</v>
      </c>
      <c r="O266" t="s">
        <v>1091</v>
      </c>
      <c r="P266">
        <v>13</v>
      </c>
      <c r="Q266">
        <v>5</v>
      </c>
      <c r="R266">
        <v>0.2</v>
      </c>
      <c r="S266">
        <v>1.3</v>
      </c>
      <c r="T266" t="s">
        <v>382</v>
      </c>
      <c r="U266">
        <v>11.7</v>
      </c>
      <c r="V266" s="2">
        <f>Table1[[#This Row],[Expenses]]*0.3</f>
        <v>3.51</v>
      </c>
      <c r="W266" t="str">
        <f>VLOOKUP(K266, Helper!A:C, 3, FALSE)</f>
        <v>2020-01</v>
      </c>
    </row>
    <row r="267" spans="1:23" x14ac:dyDescent="0.3">
      <c r="A267">
        <v>564</v>
      </c>
      <c r="B267" t="s">
        <v>1092</v>
      </c>
      <c r="C267" s="1">
        <v>44537</v>
      </c>
      <c r="D267">
        <v>20211207</v>
      </c>
      <c r="E267" t="s">
        <v>1093</v>
      </c>
      <c r="F267" t="s">
        <v>71</v>
      </c>
      <c r="G267" t="s">
        <v>72</v>
      </c>
      <c r="H267" t="s">
        <v>37</v>
      </c>
      <c r="I267" t="s">
        <v>38</v>
      </c>
      <c r="J267" t="s">
        <v>452</v>
      </c>
      <c r="K267">
        <v>1054</v>
      </c>
      <c r="L267" t="s">
        <v>56</v>
      </c>
      <c r="M267" t="s">
        <v>29</v>
      </c>
      <c r="N267" t="s">
        <v>214</v>
      </c>
      <c r="O267" t="s">
        <v>1094</v>
      </c>
      <c r="P267">
        <v>3.96</v>
      </c>
      <c r="Q267">
        <v>2</v>
      </c>
      <c r="R267">
        <v>0</v>
      </c>
      <c r="S267">
        <v>0</v>
      </c>
      <c r="T267" t="s">
        <v>163</v>
      </c>
      <c r="U267">
        <v>3.96</v>
      </c>
      <c r="V267" s="2">
        <f>Table1[[#This Row],[Expenses]]*0.3</f>
        <v>1.1879999999999999</v>
      </c>
      <c r="W267" t="str">
        <f>VLOOKUP(K267, Helper!A:C, 3, FALSE)</f>
        <v>2020-05</v>
      </c>
    </row>
    <row r="268" spans="1:23" x14ac:dyDescent="0.3">
      <c r="A268">
        <v>566</v>
      </c>
      <c r="B268" t="s">
        <v>1095</v>
      </c>
      <c r="C268" s="1">
        <v>45268</v>
      </c>
      <c r="D268">
        <v>20231208</v>
      </c>
      <c r="E268" t="s">
        <v>1096</v>
      </c>
      <c r="F268" t="s">
        <v>35</v>
      </c>
      <c r="G268" t="s">
        <v>36</v>
      </c>
      <c r="H268" t="s">
        <v>37</v>
      </c>
      <c r="I268" t="s">
        <v>38</v>
      </c>
      <c r="J268" t="s">
        <v>560</v>
      </c>
      <c r="K268">
        <v>1080</v>
      </c>
      <c r="L268" t="s">
        <v>56</v>
      </c>
      <c r="M268" t="s">
        <v>29</v>
      </c>
      <c r="N268" t="s">
        <v>156</v>
      </c>
      <c r="O268" t="s">
        <v>1097</v>
      </c>
      <c r="P268">
        <v>374.37599999999998</v>
      </c>
      <c r="Q268">
        <v>3</v>
      </c>
      <c r="R268">
        <v>0.2</v>
      </c>
      <c r="S268">
        <v>46.796999999999997</v>
      </c>
      <c r="T268" t="s">
        <v>261</v>
      </c>
      <c r="U268">
        <v>327.57899999999898</v>
      </c>
      <c r="V268" s="2">
        <f>Table1[[#This Row],[Expenses]]*0.3</f>
        <v>98.273699999999693</v>
      </c>
      <c r="W268" t="str">
        <f>VLOOKUP(K268, Helper!A:C, 3, FALSE)</f>
        <v>2020-03</v>
      </c>
    </row>
    <row r="269" spans="1:23" x14ac:dyDescent="0.3">
      <c r="A269">
        <v>567</v>
      </c>
      <c r="B269" t="s">
        <v>1098</v>
      </c>
      <c r="C269" s="1">
        <v>45201</v>
      </c>
      <c r="D269">
        <v>20231002</v>
      </c>
      <c r="E269" t="s">
        <v>1099</v>
      </c>
      <c r="F269" t="s">
        <v>71</v>
      </c>
      <c r="G269" t="s">
        <v>72</v>
      </c>
      <c r="H269" t="s">
        <v>37</v>
      </c>
      <c r="I269" t="s">
        <v>38</v>
      </c>
      <c r="J269" t="s">
        <v>138</v>
      </c>
      <c r="K269">
        <v>1043</v>
      </c>
      <c r="L269" t="s">
        <v>95</v>
      </c>
      <c r="M269" t="s">
        <v>40</v>
      </c>
      <c r="N269" t="s">
        <v>66</v>
      </c>
      <c r="O269" t="s">
        <v>1100</v>
      </c>
      <c r="P269">
        <v>91.84</v>
      </c>
      <c r="Q269">
        <v>8</v>
      </c>
      <c r="R269">
        <v>0</v>
      </c>
      <c r="S269">
        <v>45.001600000000003</v>
      </c>
      <c r="T269" t="s">
        <v>151</v>
      </c>
      <c r="U269">
        <v>46.8384</v>
      </c>
      <c r="V269" s="2">
        <f>Table1[[#This Row],[Expenses]]*0.3</f>
        <v>14.05152</v>
      </c>
      <c r="W269" t="str">
        <f>VLOOKUP(K269, Helper!A:C, 3, FALSE)</f>
        <v>2020-01</v>
      </c>
    </row>
    <row r="270" spans="1:23" x14ac:dyDescent="0.3">
      <c r="A270">
        <v>571</v>
      </c>
      <c r="B270" t="s">
        <v>1101</v>
      </c>
      <c r="C270" s="1">
        <v>45289</v>
      </c>
      <c r="D270">
        <v>20231229</v>
      </c>
      <c r="E270" t="s">
        <v>1102</v>
      </c>
      <c r="F270" t="s">
        <v>211</v>
      </c>
      <c r="G270" t="s">
        <v>212</v>
      </c>
      <c r="H270" t="s">
        <v>25</v>
      </c>
      <c r="I270" t="s">
        <v>26</v>
      </c>
      <c r="J270" t="s">
        <v>439</v>
      </c>
      <c r="K270">
        <v>1033</v>
      </c>
      <c r="L270" t="s">
        <v>74</v>
      </c>
      <c r="M270" t="s">
        <v>29</v>
      </c>
      <c r="N270" t="s">
        <v>41</v>
      </c>
      <c r="O270" t="s">
        <v>1103</v>
      </c>
      <c r="P270">
        <v>72.45</v>
      </c>
      <c r="Q270">
        <v>7</v>
      </c>
      <c r="R270">
        <v>0</v>
      </c>
      <c r="S270">
        <v>34.776000000000003</v>
      </c>
      <c r="T270" t="s">
        <v>261</v>
      </c>
      <c r="U270">
        <v>37.673999999999999</v>
      </c>
      <c r="V270" s="2">
        <f>Table1[[#This Row],[Expenses]]*0.3</f>
        <v>11.302199999999999</v>
      </c>
      <c r="W270" t="str">
        <f>VLOOKUP(K270, Helper!A:C, 3, FALSE)</f>
        <v>2020-03</v>
      </c>
    </row>
    <row r="271" spans="1:23" x14ac:dyDescent="0.3">
      <c r="A271">
        <v>575</v>
      </c>
      <c r="B271" t="s">
        <v>1104</v>
      </c>
      <c r="C271" s="1">
        <v>44869</v>
      </c>
      <c r="D271">
        <v>20221104</v>
      </c>
      <c r="E271" t="s">
        <v>1105</v>
      </c>
      <c r="F271" t="s">
        <v>71</v>
      </c>
      <c r="G271" t="s">
        <v>1106</v>
      </c>
      <c r="H271" t="s">
        <v>37</v>
      </c>
      <c r="I271" t="s">
        <v>38</v>
      </c>
      <c r="J271" t="s">
        <v>192</v>
      </c>
      <c r="K271">
        <v>1068</v>
      </c>
      <c r="L271" t="s">
        <v>56</v>
      </c>
      <c r="M271" t="s">
        <v>29</v>
      </c>
      <c r="N271" t="s">
        <v>112</v>
      </c>
      <c r="O271" t="s">
        <v>1107</v>
      </c>
      <c r="P271">
        <v>8.82</v>
      </c>
      <c r="Q271">
        <v>3</v>
      </c>
      <c r="R271">
        <v>0</v>
      </c>
      <c r="S271">
        <v>2.3814000000000002</v>
      </c>
      <c r="T271" t="s">
        <v>32</v>
      </c>
      <c r="U271">
        <v>6.4386000000000001</v>
      </c>
      <c r="V271" s="2">
        <f>Table1[[#This Row],[Expenses]]*0.3</f>
        <v>1.9315799999999999</v>
      </c>
      <c r="W271" t="str">
        <f>VLOOKUP(K271, Helper!A:C, 3, FALSE)</f>
        <v>2020-01</v>
      </c>
    </row>
    <row r="272" spans="1:23" x14ac:dyDescent="0.3">
      <c r="A272">
        <v>576</v>
      </c>
      <c r="B272" t="s">
        <v>1108</v>
      </c>
      <c r="C272" s="1">
        <v>44457</v>
      </c>
      <c r="D272">
        <v>20210918</v>
      </c>
      <c r="E272" t="s">
        <v>1109</v>
      </c>
      <c r="F272" t="s">
        <v>35</v>
      </c>
      <c r="G272" t="s">
        <v>708</v>
      </c>
      <c r="H272" t="s">
        <v>37</v>
      </c>
      <c r="I272" t="s">
        <v>38</v>
      </c>
      <c r="J272" t="s">
        <v>278</v>
      </c>
      <c r="K272">
        <v>1032</v>
      </c>
      <c r="L272" t="s">
        <v>56</v>
      </c>
      <c r="M272" t="s">
        <v>29</v>
      </c>
      <c r="N272" t="s">
        <v>66</v>
      </c>
      <c r="O272" t="s">
        <v>1110</v>
      </c>
      <c r="P272">
        <v>160.72</v>
      </c>
      <c r="Q272">
        <v>14</v>
      </c>
      <c r="R272">
        <v>0</v>
      </c>
      <c r="S272">
        <v>78.752799999999993</v>
      </c>
      <c r="T272" t="s">
        <v>135</v>
      </c>
      <c r="U272">
        <v>81.967200000000005</v>
      </c>
      <c r="V272" s="2">
        <f>Table1[[#This Row],[Expenses]]*0.3</f>
        <v>24.590160000000001</v>
      </c>
      <c r="W272" t="str">
        <f>VLOOKUP(K272, Helper!A:C, 3, FALSE)</f>
        <v>2020-02</v>
      </c>
    </row>
    <row r="273" spans="1:23" x14ac:dyDescent="0.3">
      <c r="A273">
        <v>579</v>
      </c>
      <c r="B273" t="s">
        <v>1111</v>
      </c>
      <c r="C273" s="1">
        <v>45128</v>
      </c>
      <c r="D273">
        <v>20230721</v>
      </c>
      <c r="E273" t="s">
        <v>1112</v>
      </c>
      <c r="F273" t="s">
        <v>166</v>
      </c>
      <c r="G273" t="s">
        <v>227</v>
      </c>
      <c r="H273" t="s">
        <v>81</v>
      </c>
      <c r="I273" t="s">
        <v>168</v>
      </c>
      <c r="J273" t="s">
        <v>312</v>
      </c>
      <c r="K273">
        <v>1014</v>
      </c>
      <c r="L273" t="s">
        <v>95</v>
      </c>
      <c r="M273" t="s">
        <v>29</v>
      </c>
      <c r="N273" t="s">
        <v>96</v>
      </c>
      <c r="O273" t="s">
        <v>1113</v>
      </c>
      <c r="P273">
        <v>69.712000000000003</v>
      </c>
      <c r="Q273">
        <v>2</v>
      </c>
      <c r="R273">
        <v>0.2</v>
      </c>
      <c r="S273">
        <v>8.7140000000000004</v>
      </c>
      <c r="T273" t="s">
        <v>128</v>
      </c>
      <c r="U273">
        <v>60.997999999999998</v>
      </c>
      <c r="V273" s="2">
        <f>Table1[[#This Row],[Expenses]]*0.3</f>
        <v>18.299399999999999</v>
      </c>
      <c r="W273" t="str">
        <f>VLOOKUP(K273, Helper!A:C, 3, FALSE)</f>
        <v>2020-01</v>
      </c>
    </row>
    <row r="274" spans="1:23" x14ac:dyDescent="0.3">
      <c r="A274">
        <v>581</v>
      </c>
      <c r="B274" t="s">
        <v>1114</v>
      </c>
      <c r="C274" s="1">
        <v>44449</v>
      </c>
      <c r="D274">
        <v>20210910</v>
      </c>
      <c r="E274" t="s">
        <v>1115</v>
      </c>
      <c r="F274" t="s">
        <v>35</v>
      </c>
      <c r="G274" t="s">
        <v>36</v>
      </c>
      <c r="H274" t="s">
        <v>37</v>
      </c>
      <c r="I274" t="s">
        <v>38</v>
      </c>
      <c r="J274" t="s">
        <v>244</v>
      </c>
      <c r="K274">
        <v>1002</v>
      </c>
      <c r="L274" t="s">
        <v>84</v>
      </c>
      <c r="M274" t="s">
        <v>29</v>
      </c>
      <c r="N274" t="s">
        <v>66</v>
      </c>
      <c r="O274" t="s">
        <v>1116</v>
      </c>
      <c r="P274">
        <v>51.52</v>
      </c>
      <c r="Q274">
        <v>4</v>
      </c>
      <c r="R274">
        <v>0</v>
      </c>
      <c r="S274">
        <v>1.5456000000000001</v>
      </c>
      <c r="T274" t="s">
        <v>135</v>
      </c>
      <c r="U274">
        <v>49.974400000000003</v>
      </c>
      <c r="V274" s="2">
        <f>Table1[[#This Row],[Expenses]]*0.3</f>
        <v>14.992319999999999</v>
      </c>
      <c r="W274" t="str">
        <f>VLOOKUP(K274, Helper!A:C, 3, FALSE)</f>
        <v>2020-03</v>
      </c>
    </row>
    <row r="275" spans="1:23" x14ac:dyDescent="0.3">
      <c r="A275">
        <v>582</v>
      </c>
      <c r="B275" t="s">
        <v>1117</v>
      </c>
      <c r="C275" s="1">
        <v>45262</v>
      </c>
      <c r="D275">
        <v>20231202</v>
      </c>
      <c r="E275" t="s">
        <v>1118</v>
      </c>
      <c r="F275" t="s">
        <v>334</v>
      </c>
      <c r="G275" t="s">
        <v>335</v>
      </c>
      <c r="H275" t="s">
        <v>25</v>
      </c>
      <c r="I275" t="s">
        <v>336</v>
      </c>
      <c r="J275" t="s">
        <v>812</v>
      </c>
      <c r="K275">
        <v>1092</v>
      </c>
      <c r="L275" t="s">
        <v>84</v>
      </c>
      <c r="M275" t="s">
        <v>29</v>
      </c>
      <c r="N275" t="s">
        <v>156</v>
      </c>
      <c r="O275" t="s">
        <v>1119</v>
      </c>
      <c r="P275">
        <v>470.37599999999998</v>
      </c>
      <c r="Q275">
        <v>3</v>
      </c>
      <c r="R275">
        <v>0.2</v>
      </c>
      <c r="S275">
        <v>52.917299999999997</v>
      </c>
      <c r="T275" t="s">
        <v>261</v>
      </c>
      <c r="U275">
        <v>417.458699999999</v>
      </c>
      <c r="V275" s="2">
        <f>Table1[[#This Row],[Expenses]]*0.3</f>
        <v>125.23760999999969</v>
      </c>
      <c r="W275" t="str">
        <f>VLOOKUP(K275, Helper!A:C, 3, FALSE)</f>
        <v>2020-02</v>
      </c>
    </row>
    <row r="276" spans="1:23" x14ac:dyDescent="0.3">
      <c r="A276">
        <v>587</v>
      </c>
      <c r="B276" t="s">
        <v>1120</v>
      </c>
      <c r="C276" s="1">
        <v>44380</v>
      </c>
      <c r="D276">
        <v>20210703</v>
      </c>
      <c r="E276" t="s">
        <v>1121</v>
      </c>
      <c r="F276" t="s">
        <v>23</v>
      </c>
      <c r="G276" t="s">
        <v>24</v>
      </c>
      <c r="H276" t="s">
        <v>25</v>
      </c>
      <c r="I276" t="s">
        <v>26</v>
      </c>
      <c r="J276" t="s">
        <v>1030</v>
      </c>
      <c r="K276">
        <v>1012</v>
      </c>
      <c r="L276" t="s">
        <v>56</v>
      </c>
      <c r="M276" t="s">
        <v>29</v>
      </c>
      <c r="N276" t="s">
        <v>41</v>
      </c>
      <c r="O276" t="s">
        <v>1122</v>
      </c>
      <c r="P276">
        <v>70.98</v>
      </c>
      <c r="Q276">
        <v>1</v>
      </c>
      <c r="R276">
        <v>0</v>
      </c>
      <c r="S276">
        <v>4.9686000000000003</v>
      </c>
      <c r="T276" t="s">
        <v>642</v>
      </c>
      <c r="U276">
        <v>66.011399999999995</v>
      </c>
      <c r="V276" s="2">
        <f>Table1[[#This Row],[Expenses]]*0.3</f>
        <v>19.803419999999999</v>
      </c>
      <c r="W276" t="str">
        <f>VLOOKUP(K276, Helper!A:C, 3, FALSE)</f>
        <v>2020-03</v>
      </c>
    </row>
    <row r="277" spans="1:23" x14ac:dyDescent="0.3">
      <c r="A277">
        <v>589</v>
      </c>
      <c r="B277" t="s">
        <v>1123</v>
      </c>
      <c r="C277" s="1">
        <v>44641</v>
      </c>
      <c r="D277">
        <v>20220321</v>
      </c>
      <c r="E277" t="s">
        <v>1124</v>
      </c>
      <c r="F277" t="s">
        <v>306</v>
      </c>
      <c r="G277" t="s">
        <v>307</v>
      </c>
      <c r="H277" t="s">
        <v>25</v>
      </c>
      <c r="I277" t="s">
        <v>48</v>
      </c>
      <c r="J277" t="s">
        <v>466</v>
      </c>
      <c r="K277">
        <v>1046</v>
      </c>
      <c r="L277" t="s">
        <v>95</v>
      </c>
      <c r="M277" t="s">
        <v>29</v>
      </c>
      <c r="N277" t="s">
        <v>156</v>
      </c>
      <c r="O277" t="s">
        <v>1125</v>
      </c>
      <c r="P277">
        <v>84.784000000000006</v>
      </c>
      <c r="Q277">
        <v>2</v>
      </c>
      <c r="R277">
        <v>0.2</v>
      </c>
      <c r="S277">
        <v>-20.136199999999999</v>
      </c>
      <c r="T277" t="s">
        <v>187</v>
      </c>
      <c r="U277">
        <v>104.92019999999999</v>
      </c>
      <c r="V277" s="2">
        <f>Table1[[#This Row],[Expenses]]*0.3</f>
        <v>31.476059999999997</v>
      </c>
      <c r="W277" t="str">
        <f>VLOOKUP(K277, Helper!A:C, 3, FALSE)</f>
        <v>2020-02</v>
      </c>
    </row>
    <row r="278" spans="1:23" x14ac:dyDescent="0.3">
      <c r="A278">
        <v>593</v>
      </c>
      <c r="B278" t="s">
        <v>1126</v>
      </c>
      <c r="C278" s="1">
        <v>43840</v>
      </c>
      <c r="D278">
        <v>20200110</v>
      </c>
      <c r="E278" t="s">
        <v>1127</v>
      </c>
      <c r="F278" t="s">
        <v>79</v>
      </c>
      <c r="G278" t="s">
        <v>964</v>
      </c>
      <c r="H278" t="s">
        <v>81</v>
      </c>
      <c r="I278" t="s">
        <v>82</v>
      </c>
      <c r="J278" t="s">
        <v>638</v>
      </c>
      <c r="K278">
        <v>1008</v>
      </c>
      <c r="L278" t="s">
        <v>74</v>
      </c>
      <c r="M278" t="s">
        <v>29</v>
      </c>
      <c r="N278" t="s">
        <v>112</v>
      </c>
      <c r="O278" t="s">
        <v>1128</v>
      </c>
      <c r="P278">
        <v>9.3439999999999994</v>
      </c>
      <c r="Q278">
        <v>2</v>
      </c>
      <c r="R278">
        <v>0.2</v>
      </c>
      <c r="S278">
        <v>1.1679999999999999</v>
      </c>
      <c r="T278" t="s">
        <v>1129</v>
      </c>
      <c r="U278">
        <v>8.1760000000000002</v>
      </c>
      <c r="V278" s="2">
        <f>Table1[[#This Row],[Expenses]]*0.3</f>
        <v>2.4527999999999999</v>
      </c>
      <c r="W278" t="str">
        <f>VLOOKUP(K278, Helper!A:C, 3, FALSE)</f>
        <v>2020-01</v>
      </c>
    </row>
    <row r="279" spans="1:23" x14ac:dyDescent="0.3">
      <c r="A279">
        <v>595</v>
      </c>
      <c r="B279" t="s">
        <v>1130</v>
      </c>
      <c r="C279" s="1">
        <v>44051</v>
      </c>
      <c r="D279">
        <v>20200808</v>
      </c>
      <c r="E279" t="s">
        <v>1131</v>
      </c>
      <c r="F279" t="s">
        <v>35</v>
      </c>
      <c r="G279" t="s">
        <v>600</v>
      </c>
      <c r="H279" t="s">
        <v>37</v>
      </c>
      <c r="I279" t="s">
        <v>38</v>
      </c>
      <c r="J279" t="s">
        <v>1132</v>
      </c>
      <c r="K279">
        <v>1053</v>
      </c>
      <c r="L279" t="s">
        <v>74</v>
      </c>
      <c r="M279" t="s">
        <v>29</v>
      </c>
      <c r="N279" t="s">
        <v>86</v>
      </c>
      <c r="O279" t="s">
        <v>1133</v>
      </c>
      <c r="P279">
        <v>76.12</v>
      </c>
      <c r="Q279">
        <v>2</v>
      </c>
      <c r="R279">
        <v>0</v>
      </c>
      <c r="S279">
        <v>22.0748</v>
      </c>
      <c r="T279" t="s">
        <v>114</v>
      </c>
      <c r="U279">
        <v>54.045200000000001</v>
      </c>
      <c r="V279" s="2">
        <f>Table1[[#This Row],[Expenses]]*0.3</f>
        <v>16.213560000000001</v>
      </c>
      <c r="W279" t="str">
        <f>VLOOKUP(K279, Helper!A:C, 3, FALSE)</f>
        <v>2020-05</v>
      </c>
    </row>
    <row r="280" spans="1:23" x14ac:dyDescent="0.3">
      <c r="A280">
        <v>599</v>
      </c>
      <c r="B280" t="s">
        <v>1134</v>
      </c>
      <c r="C280" s="1">
        <v>44757</v>
      </c>
      <c r="D280">
        <v>20220715</v>
      </c>
      <c r="E280" t="s">
        <v>1135</v>
      </c>
      <c r="F280" t="s">
        <v>124</v>
      </c>
      <c r="G280" t="s">
        <v>125</v>
      </c>
      <c r="H280" t="s">
        <v>25</v>
      </c>
      <c r="I280" t="s">
        <v>48</v>
      </c>
      <c r="J280" t="s">
        <v>917</v>
      </c>
      <c r="K280">
        <v>1029</v>
      </c>
      <c r="L280" t="s">
        <v>84</v>
      </c>
      <c r="M280" t="s">
        <v>29</v>
      </c>
      <c r="N280" t="s">
        <v>66</v>
      </c>
      <c r="O280" t="s">
        <v>1136</v>
      </c>
      <c r="P280">
        <v>11.632</v>
      </c>
      <c r="Q280">
        <v>2</v>
      </c>
      <c r="R280">
        <v>0.2</v>
      </c>
      <c r="S280">
        <v>1.0178</v>
      </c>
      <c r="T280" t="s">
        <v>175</v>
      </c>
      <c r="U280">
        <v>10.6142</v>
      </c>
      <c r="V280" s="2">
        <f>Table1[[#This Row],[Expenses]]*0.3</f>
        <v>3.1842600000000001</v>
      </c>
      <c r="W280" t="str">
        <f>VLOOKUP(K280, Helper!A:C, 3, FALSE)</f>
        <v>2020-01</v>
      </c>
    </row>
    <row r="281" spans="1:23" x14ac:dyDescent="0.3">
      <c r="A281">
        <v>600</v>
      </c>
      <c r="B281" t="s">
        <v>1137</v>
      </c>
      <c r="C281" s="1">
        <v>44759</v>
      </c>
      <c r="D281">
        <v>20220717</v>
      </c>
      <c r="E281" t="s">
        <v>1138</v>
      </c>
      <c r="F281" t="s">
        <v>124</v>
      </c>
      <c r="G281" t="s">
        <v>125</v>
      </c>
      <c r="H281" t="s">
        <v>25</v>
      </c>
      <c r="I281" t="s">
        <v>48</v>
      </c>
      <c r="J281" t="s">
        <v>160</v>
      </c>
      <c r="K281">
        <v>1101</v>
      </c>
      <c r="L281" t="s">
        <v>56</v>
      </c>
      <c r="M281" t="s">
        <v>29</v>
      </c>
      <c r="N281" t="s">
        <v>156</v>
      </c>
      <c r="O281" t="s">
        <v>1139</v>
      </c>
      <c r="P281">
        <v>143.982</v>
      </c>
      <c r="Q281">
        <v>3</v>
      </c>
      <c r="R281">
        <v>0.4</v>
      </c>
      <c r="S281">
        <v>-28.796399999999998</v>
      </c>
      <c r="T281" t="s">
        <v>175</v>
      </c>
      <c r="U281">
        <v>172.7784</v>
      </c>
      <c r="V281" s="2">
        <f>Table1[[#This Row],[Expenses]]*0.3</f>
        <v>51.83352</v>
      </c>
      <c r="W281" t="str">
        <f>VLOOKUP(K281, Helper!A:C, 3, FALSE)</f>
        <v>2020-03</v>
      </c>
    </row>
    <row r="282" spans="1:23" x14ac:dyDescent="0.3">
      <c r="A282">
        <v>603</v>
      </c>
      <c r="B282" t="s">
        <v>1140</v>
      </c>
      <c r="C282" s="1">
        <v>43905</v>
      </c>
      <c r="D282">
        <v>20200315</v>
      </c>
      <c r="E282" t="s">
        <v>1141</v>
      </c>
      <c r="F282" t="s">
        <v>46</v>
      </c>
      <c r="G282" t="s">
        <v>580</v>
      </c>
      <c r="H282" t="s">
        <v>25</v>
      </c>
      <c r="I282" t="s">
        <v>48</v>
      </c>
      <c r="J282" t="s">
        <v>626</v>
      </c>
      <c r="K282">
        <v>1009</v>
      </c>
      <c r="L282" t="s">
        <v>95</v>
      </c>
      <c r="M282" t="s">
        <v>29</v>
      </c>
      <c r="N282" t="s">
        <v>96</v>
      </c>
      <c r="O282" t="s">
        <v>1142</v>
      </c>
      <c r="P282">
        <v>142.77600000000001</v>
      </c>
      <c r="Q282">
        <v>1</v>
      </c>
      <c r="R282">
        <v>0.2</v>
      </c>
      <c r="S282">
        <v>17.847000000000001</v>
      </c>
      <c r="T282" t="s">
        <v>445</v>
      </c>
      <c r="U282">
        <v>124.929</v>
      </c>
      <c r="V282" s="2">
        <f>Table1[[#This Row],[Expenses]]*0.3</f>
        <v>37.478699999999996</v>
      </c>
      <c r="W282" t="str">
        <f>VLOOKUP(K282, Helper!A:C, 3, FALSE)</f>
        <v>2020-03</v>
      </c>
    </row>
    <row r="283" spans="1:23" x14ac:dyDescent="0.3">
      <c r="A283">
        <v>608</v>
      </c>
      <c r="B283" t="s">
        <v>1143</v>
      </c>
      <c r="C283" s="1">
        <v>43974</v>
      </c>
      <c r="D283">
        <v>20200523</v>
      </c>
      <c r="E283" t="s">
        <v>1144</v>
      </c>
      <c r="F283" t="s">
        <v>124</v>
      </c>
      <c r="G283" t="s">
        <v>125</v>
      </c>
      <c r="H283" t="s">
        <v>25</v>
      </c>
      <c r="I283" t="s">
        <v>48</v>
      </c>
      <c r="J283" t="s">
        <v>1013</v>
      </c>
      <c r="K283">
        <v>1073</v>
      </c>
      <c r="L283" t="s">
        <v>133</v>
      </c>
      <c r="M283" t="s">
        <v>29</v>
      </c>
      <c r="N283" t="s">
        <v>50</v>
      </c>
      <c r="O283" t="s">
        <v>1145</v>
      </c>
      <c r="P283">
        <v>3.282</v>
      </c>
      <c r="Q283">
        <v>2</v>
      </c>
      <c r="R283">
        <v>0.7</v>
      </c>
      <c r="S283">
        <v>-2.6255999999999999</v>
      </c>
      <c r="T283" t="s">
        <v>107</v>
      </c>
      <c r="U283">
        <v>5.9076000000000004</v>
      </c>
      <c r="V283" s="2">
        <f>Table1[[#This Row],[Expenses]]*0.3</f>
        <v>1.7722800000000001</v>
      </c>
      <c r="W283" t="str">
        <f>VLOOKUP(K283, Helper!A:C, 3, FALSE)</f>
        <v>2020-03</v>
      </c>
    </row>
    <row r="284" spans="1:23" x14ac:dyDescent="0.3">
      <c r="A284">
        <v>611</v>
      </c>
      <c r="B284" t="s">
        <v>1146</v>
      </c>
      <c r="C284" s="1">
        <v>44680</v>
      </c>
      <c r="D284">
        <v>20220429</v>
      </c>
      <c r="E284" t="s">
        <v>1147</v>
      </c>
      <c r="F284" t="s">
        <v>79</v>
      </c>
      <c r="G284" t="s">
        <v>154</v>
      </c>
      <c r="H284" t="s">
        <v>81</v>
      </c>
      <c r="I284" t="s">
        <v>82</v>
      </c>
      <c r="J284" t="s">
        <v>560</v>
      </c>
      <c r="K284">
        <v>1080</v>
      </c>
      <c r="L284" t="s">
        <v>56</v>
      </c>
      <c r="M284" t="s">
        <v>40</v>
      </c>
      <c r="N284" t="s">
        <v>156</v>
      </c>
      <c r="O284" t="s">
        <v>1148</v>
      </c>
      <c r="P284">
        <v>369.57600000000002</v>
      </c>
      <c r="Q284">
        <v>3</v>
      </c>
      <c r="R284">
        <v>0.2</v>
      </c>
      <c r="S284">
        <v>41.577300000000001</v>
      </c>
      <c r="T284" t="s">
        <v>296</v>
      </c>
      <c r="U284">
        <v>327.99869999999999</v>
      </c>
      <c r="V284" s="2">
        <f>Table1[[#This Row],[Expenses]]*0.3</f>
        <v>98.399609999999996</v>
      </c>
      <c r="W284" t="str">
        <f>VLOOKUP(K284, Helper!A:C, 3, FALSE)</f>
        <v>2020-03</v>
      </c>
    </row>
    <row r="285" spans="1:23" x14ac:dyDescent="0.3">
      <c r="A285">
        <v>613</v>
      </c>
      <c r="B285" t="s">
        <v>1149</v>
      </c>
      <c r="C285" s="1">
        <v>44816</v>
      </c>
      <c r="D285">
        <v>20220912</v>
      </c>
      <c r="E285" t="s">
        <v>1150</v>
      </c>
      <c r="F285" t="s">
        <v>124</v>
      </c>
      <c r="G285" t="s">
        <v>125</v>
      </c>
      <c r="H285" t="s">
        <v>25</v>
      </c>
      <c r="I285" t="s">
        <v>48</v>
      </c>
      <c r="J285" t="s">
        <v>812</v>
      </c>
      <c r="K285">
        <v>1092</v>
      </c>
      <c r="L285" t="s">
        <v>84</v>
      </c>
      <c r="M285" t="s">
        <v>40</v>
      </c>
      <c r="N285" t="s">
        <v>66</v>
      </c>
      <c r="O285" t="s">
        <v>1151</v>
      </c>
      <c r="P285">
        <v>8.4480000000000004</v>
      </c>
      <c r="Q285">
        <v>2</v>
      </c>
      <c r="R285">
        <v>0.2</v>
      </c>
      <c r="S285">
        <v>2.64</v>
      </c>
      <c r="T285" t="s">
        <v>246</v>
      </c>
      <c r="U285">
        <v>5.8079999999999998</v>
      </c>
      <c r="V285" s="2">
        <f>Table1[[#This Row],[Expenses]]*0.3</f>
        <v>1.7423999999999999</v>
      </c>
      <c r="W285" t="str">
        <f>VLOOKUP(K285, Helper!A:C, 3, FALSE)</f>
        <v>2020-02</v>
      </c>
    </row>
    <row r="286" spans="1:23" x14ac:dyDescent="0.3">
      <c r="A286">
        <v>615</v>
      </c>
      <c r="B286" t="s">
        <v>1152</v>
      </c>
      <c r="C286" s="1">
        <v>45245</v>
      </c>
      <c r="D286">
        <v>20231115</v>
      </c>
      <c r="E286" t="s">
        <v>1153</v>
      </c>
      <c r="F286" t="s">
        <v>358</v>
      </c>
      <c r="G286" t="s">
        <v>532</v>
      </c>
      <c r="H286" t="s">
        <v>37</v>
      </c>
      <c r="I286" t="s">
        <v>119</v>
      </c>
      <c r="J286" t="s">
        <v>592</v>
      </c>
      <c r="K286">
        <v>1030</v>
      </c>
      <c r="L286" t="s">
        <v>95</v>
      </c>
      <c r="M286" t="s">
        <v>29</v>
      </c>
      <c r="N286" t="s">
        <v>156</v>
      </c>
      <c r="O286" t="s">
        <v>1154</v>
      </c>
      <c r="P286">
        <v>119.94</v>
      </c>
      <c r="Q286">
        <v>10</v>
      </c>
      <c r="R286">
        <v>0.4</v>
      </c>
      <c r="S286">
        <v>15.992000000000001</v>
      </c>
      <c r="T286" t="s">
        <v>283</v>
      </c>
      <c r="U286">
        <v>103.94799999999999</v>
      </c>
      <c r="V286" s="2">
        <f>Table1[[#This Row],[Expenses]]*0.3</f>
        <v>31.184399999999997</v>
      </c>
      <c r="W286" t="str">
        <f>VLOOKUP(K286, Helper!A:C, 3, FALSE)</f>
        <v>2020-01</v>
      </c>
    </row>
    <row r="287" spans="1:23" x14ac:dyDescent="0.3">
      <c r="A287">
        <v>617</v>
      </c>
      <c r="B287" t="s">
        <v>1155</v>
      </c>
      <c r="C287" s="1">
        <v>45157</v>
      </c>
      <c r="D287">
        <v>20230819</v>
      </c>
      <c r="E287" t="s">
        <v>1156</v>
      </c>
      <c r="F287" t="s">
        <v>211</v>
      </c>
      <c r="G287" t="s">
        <v>212</v>
      </c>
      <c r="H287" t="s">
        <v>25</v>
      </c>
      <c r="I287" t="s">
        <v>26</v>
      </c>
      <c r="J287" t="s">
        <v>439</v>
      </c>
      <c r="K287">
        <v>1033</v>
      </c>
      <c r="L287" t="s">
        <v>74</v>
      </c>
      <c r="M287" t="s">
        <v>40</v>
      </c>
      <c r="N287" t="s">
        <v>57</v>
      </c>
      <c r="O287" t="s">
        <v>1157</v>
      </c>
      <c r="P287">
        <v>40.479999999999997</v>
      </c>
      <c r="Q287">
        <v>2</v>
      </c>
      <c r="R287">
        <v>0</v>
      </c>
      <c r="S287">
        <v>15.7872</v>
      </c>
      <c r="T287" t="s">
        <v>786</v>
      </c>
      <c r="U287">
        <v>24.692799999999998</v>
      </c>
      <c r="V287" s="2">
        <f>Table1[[#This Row],[Expenses]]*0.3</f>
        <v>7.4078399999999993</v>
      </c>
      <c r="W287" t="str">
        <f>VLOOKUP(K287, Helper!A:C, 3, FALSE)</f>
        <v>2020-03</v>
      </c>
    </row>
    <row r="288" spans="1:23" x14ac:dyDescent="0.3">
      <c r="A288">
        <v>622</v>
      </c>
      <c r="B288" t="s">
        <v>1158</v>
      </c>
      <c r="C288" s="1">
        <v>44191</v>
      </c>
      <c r="D288">
        <v>20201226</v>
      </c>
      <c r="E288" t="s">
        <v>1159</v>
      </c>
      <c r="F288" t="s">
        <v>166</v>
      </c>
      <c r="G288" t="s">
        <v>227</v>
      </c>
      <c r="H288" t="s">
        <v>81</v>
      </c>
      <c r="I288" t="s">
        <v>168</v>
      </c>
      <c r="J288" t="s">
        <v>155</v>
      </c>
      <c r="K288">
        <v>1077</v>
      </c>
      <c r="L288" t="s">
        <v>133</v>
      </c>
      <c r="M288" t="s">
        <v>29</v>
      </c>
      <c r="N288" t="s">
        <v>50</v>
      </c>
      <c r="O288" t="s">
        <v>1160</v>
      </c>
      <c r="P288">
        <v>8.69</v>
      </c>
      <c r="Q288">
        <v>5</v>
      </c>
      <c r="R288">
        <v>0.8</v>
      </c>
      <c r="S288">
        <v>-14.773</v>
      </c>
      <c r="T288" t="s">
        <v>235</v>
      </c>
      <c r="U288">
        <v>23.463000000000001</v>
      </c>
      <c r="V288" s="2">
        <f>Table1[[#This Row],[Expenses]]*0.3</f>
        <v>7.0388999999999999</v>
      </c>
      <c r="W288" t="str">
        <f>VLOOKUP(K288, Helper!A:C, 3, FALSE)</f>
        <v>2020-03</v>
      </c>
    </row>
    <row r="289" spans="1:23" x14ac:dyDescent="0.3">
      <c r="A289">
        <v>623</v>
      </c>
      <c r="B289" t="s">
        <v>1161</v>
      </c>
      <c r="C289" s="1">
        <v>44529</v>
      </c>
      <c r="D289">
        <v>20211129</v>
      </c>
      <c r="E289" t="s">
        <v>1162</v>
      </c>
      <c r="F289" t="s">
        <v>190</v>
      </c>
      <c r="G289" t="s">
        <v>568</v>
      </c>
      <c r="H289" t="s">
        <v>37</v>
      </c>
      <c r="I289" t="s">
        <v>119</v>
      </c>
      <c r="J289" t="s">
        <v>83</v>
      </c>
      <c r="K289">
        <v>1074</v>
      </c>
      <c r="L289" t="s">
        <v>84</v>
      </c>
      <c r="M289" t="s">
        <v>40</v>
      </c>
      <c r="N289" t="s">
        <v>41</v>
      </c>
      <c r="O289" t="s">
        <v>1163</v>
      </c>
      <c r="P289">
        <v>301.95999999999998</v>
      </c>
      <c r="Q289">
        <v>2</v>
      </c>
      <c r="R289">
        <v>0</v>
      </c>
      <c r="S289">
        <v>87.568399999999997</v>
      </c>
      <c r="T289" t="s">
        <v>88</v>
      </c>
      <c r="U289">
        <v>214.39159999999899</v>
      </c>
      <c r="V289" s="2">
        <f>Table1[[#This Row],[Expenses]]*0.3</f>
        <v>64.317479999999691</v>
      </c>
      <c r="W289" t="str">
        <f>VLOOKUP(K289, Helper!A:C, 3, FALSE)</f>
        <v>2020-05</v>
      </c>
    </row>
    <row r="290" spans="1:23" x14ac:dyDescent="0.3">
      <c r="A290">
        <v>627</v>
      </c>
      <c r="B290" t="s">
        <v>1164</v>
      </c>
      <c r="C290" s="1">
        <v>45185</v>
      </c>
      <c r="D290">
        <v>20230916</v>
      </c>
      <c r="E290" t="s">
        <v>1165</v>
      </c>
      <c r="F290" t="s">
        <v>211</v>
      </c>
      <c r="G290" t="s">
        <v>212</v>
      </c>
      <c r="H290" t="s">
        <v>25</v>
      </c>
      <c r="I290" t="s">
        <v>26</v>
      </c>
      <c r="J290" t="s">
        <v>240</v>
      </c>
      <c r="K290">
        <v>1035</v>
      </c>
      <c r="L290" t="s">
        <v>56</v>
      </c>
      <c r="M290" t="s">
        <v>85</v>
      </c>
      <c r="N290" t="s">
        <v>57</v>
      </c>
      <c r="O290" t="s">
        <v>1166</v>
      </c>
      <c r="P290">
        <v>35.56</v>
      </c>
      <c r="Q290">
        <v>7</v>
      </c>
      <c r="R290">
        <v>0</v>
      </c>
      <c r="S290">
        <v>12.090400000000001</v>
      </c>
      <c r="T290" t="s">
        <v>171</v>
      </c>
      <c r="U290">
        <v>23.4696</v>
      </c>
      <c r="V290" s="2">
        <f>Table1[[#This Row],[Expenses]]*0.3</f>
        <v>7.0408799999999996</v>
      </c>
      <c r="W290" t="str">
        <f>VLOOKUP(K290, Helper!A:C, 3, FALSE)</f>
        <v>2020-04</v>
      </c>
    </row>
    <row r="291" spans="1:23" x14ac:dyDescent="0.3">
      <c r="A291">
        <v>628</v>
      </c>
      <c r="B291" t="s">
        <v>1167</v>
      </c>
      <c r="C291" s="1">
        <v>45066</v>
      </c>
      <c r="D291">
        <v>20230520</v>
      </c>
      <c r="E291" t="s">
        <v>1168</v>
      </c>
      <c r="F291" t="s">
        <v>71</v>
      </c>
      <c r="G291" t="s">
        <v>72</v>
      </c>
      <c r="H291" t="s">
        <v>37</v>
      </c>
      <c r="I291" t="s">
        <v>38</v>
      </c>
      <c r="J291" t="s">
        <v>104</v>
      </c>
      <c r="K291">
        <v>1047</v>
      </c>
      <c r="L291" t="s">
        <v>105</v>
      </c>
      <c r="M291" t="s">
        <v>29</v>
      </c>
      <c r="N291" t="s">
        <v>86</v>
      </c>
      <c r="O291" t="s">
        <v>1169</v>
      </c>
      <c r="P291">
        <v>97.16</v>
      </c>
      <c r="Q291">
        <v>2</v>
      </c>
      <c r="R291">
        <v>0</v>
      </c>
      <c r="S291">
        <v>28.176400000000001</v>
      </c>
      <c r="T291" t="s">
        <v>288</v>
      </c>
      <c r="U291">
        <v>68.983599999999996</v>
      </c>
      <c r="V291" s="2">
        <f>Table1[[#This Row],[Expenses]]*0.3</f>
        <v>20.695079999999997</v>
      </c>
      <c r="W291" t="str">
        <f>VLOOKUP(K291, Helper!A:C, 3, FALSE)</f>
        <v>2020-03</v>
      </c>
    </row>
    <row r="292" spans="1:23" x14ac:dyDescent="0.3">
      <c r="A292">
        <v>629</v>
      </c>
      <c r="B292" t="s">
        <v>1170</v>
      </c>
      <c r="C292" s="1">
        <v>45278</v>
      </c>
      <c r="D292">
        <v>20231218</v>
      </c>
      <c r="E292" t="s">
        <v>538</v>
      </c>
      <c r="F292" t="s">
        <v>35</v>
      </c>
      <c r="G292" t="s">
        <v>110</v>
      </c>
      <c r="H292" t="s">
        <v>37</v>
      </c>
      <c r="I292" t="s">
        <v>38</v>
      </c>
      <c r="J292" t="s">
        <v>539</v>
      </c>
      <c r="K292">
        <v>1081</v>
      </c>
      <c r="L292" t="s">
        <v>273</v>
      </c>
      <c r="M292" t="s">
        <v>29</v>
      </c>
      <c r="N292" t="s">
        <v>50</v>
      </c>
      <c r="O292" t="s">
        <v>1171</v>
      </c>
      <c r="P292">
        <v>15.24</v>
      </c>
      <c r="Q292">
        <v>5</v>
      </c>
      <c r="R292">
        <v>0.2</v>
      </c>
      <c r="S292">
        <v>5.1435000000000004</v>
      </c>
      <c r="T292" t="s">
        <v>261</v>
      </c>
      <c r="U292">
        <v>10.096499999999899</v>
      </c>
      <c r="V292" s="2">
        <f>Table1[[#This Row],[Expenses]]*0.3</f>
        <v>3.0289499999999698</v>
      </c>
      <c r="W292" t="str">
        <f>VLOOKUP(K292, Helper!A:C, 3, FALSE)</f>
        <v>2020-03</v>
      </c>
    </row>
    <row r="293" spans="1:23" x14ac:dyDescent="0.3">
      <c r="A293">
        <v>631</v>
      </c>
      <c r="B293" t="s">
        <v>1172</v>
      </c>
      <c r="C293" s="1">
        <v>44907</v>
      </c>
      <c r="D293">
        <v>20221212</v>
      </c>
      <c r="E293" t="s">
        <v>1173</v>
      </c>
      <c r="F293" t="s">
        <v>334</v>
      </c>
      <c r="G293" t="s">
        <v>335</v>
      </c>
      <c r="H293" t="s">
        <v>25</v>
      </c>
      <c r="I293" t="s">
        <v>336</v>
      </c>
      <c r="J293" t="s">
        <v>698</v>
      </c>
      <c r="K293">
        <v>1013</v>
      </c>
      <c r="L293" t="s">
        <v>28</v>
      </c>
      <c r="M293" t="s">
        <v>29</v>
      </c>
      <c r="N293" t="s">
        <v>96</v>
      </c>
      <c r="O293" t="s">
        <v>1174</v>
      </c>
      <c r="P293">
        <v>243.38399999999999</v>
      </c>
      <c r="Q293">
        <v>3</v>
      </c>
      <c r="R293">
        <v>0.2</v>
      </c>
      <c r="S293">
        <v>-51.719099999999997</v>
      </c>
      <c r="T293" t="s">
        <v>76</v>
      </c>
      <c r="U293">
        <v>295.10309999999998</v>
      </c>
      <c r="V293" s="2">
        <f>Table1[[#This Row],[Expenses]]*0.3</f>
        <v>88.530929999999998</v>
      </c>
      <c r="W293" t="str">
        <f>VLOOKUP(K293, Helper!A:C, 3, FALSE)</f>
        <v>2020-02</v>
      </c>
    </row>
    <row r="294" spans="1:23" x14ac:dyDescent="0.3">
      <c r="A294">
        <v>634</v>
      </c>
      <c r="B294" t="s">
        <v>1175</v>
      </c>
      <c r="C294" s="1">
        <v>45194</v>
      </c>
      <c r="D294">
        <v>20230925</v>
      </c>
      <c r="E294" t="s">
        <v>1018</v>
      </c>
      <c r="F294" t="s">
        <v>46</v>
      </c>
      <c r="G294" t="s">
        <v>837</v>
      </c>
      <c r="H294" t="s">
        <v>25</v>
      </c>
      <c r="I294" t="s">
        <v>48</v>
      </c>
      <c r="J294" t="s">
        <v>360</v>
      </c>
      <c r="K294">
        <v>1004</v>
      </c>
      <c r="L294" t="s">
        <v>74</v>
      </c>
      <c r="M294" t="s">
        <v>29</v>
      </c>
      <c r="N294" t="s">
        <v>185</v>
      </c>
      <c r="O294" t="s">
        <v>1176</v>
      </c>
      <c r="P294">
        <v>17.88</v>
      </c>
      <c r="Q294">
        <v>3</v>
      </c>
      <c r="R294">
        <v>0.2</v>
      </c>
      <c r="S294">
        <v>2.4584999999999999</v>
      </c>
      <c r="T294" t="s">
        <v>171</v>
      </c>
      <c r="U294">
        <v>15.421499999999901</v>
      </c>
      <c r="V294" s="2">
        <f>Table1[[#This Row],[Expenses]]*0.3</f>
        <v>4.62644999999997</v>
      </c>
      <c r="W294" t="str">
        <f>VLOOKUP(K294, Helper!A:C, 3, FALSE)</f>
        <v>2020-01</v>
      </c>
    </row>
    <row r="295" spans="1:23" x14ac:dyDescent="0.3">
      <c r="A295">
        <v>636</v>
      </c>
      <c r="B295" t="s">
        <v>1177</v>
      </c>
      <c r="C295" s="1">
        <v>44473</v>
      </c>
      <c r="D295">
        <v>20211004</v>
      </c>
      <c r="E295" t="s">
        <v>1178</v>
      </c>
      <c r="F295" t="s">
        <v>758</v>
      </c>
      <c r="G295" t="s">
        <v>1179</v>
      </c>
      <c r="H295" t="s">
        <v>25</v>
      </c>
      <c r="I295" t="s">
        <v>64</v>
      </c>
      <c r="J295" t="s">
        <v>138</v>
      </c>
      <c r="K295">
        <v>1043</v>
      </c>
      <c r="L295" t="s">
        <v>95</v>
      </c>
      <c r="M295" t="s">
        <v>40</v>
      </c>
      <c r="N295" t="s">
        <v>41</v>
      </c>
      <c r="O295" t="s">
        <v>1180</v>
      </c>
      <c r="P295">
        <v>392.94</v>
      </c>
      <c r="Q295">
        <v>3</v>
      </c>
      <c r="R295">
        <v>0</v>
      </c>
      <c r="S295">
        <v>43.223399999999998</v>
      </c>
      <c r="T295" t="s">
        <v>52</v>
      </c>
      <c r="U295">
        <v>349.716599999999</v>
      </c>
      <c r="V295" s="2">
        <f>Table1[[#This Row],[Expenses]]*0.3</f>
        <v>104.9149799999997</v>
      </c>
      <c r="W295" t="str">
        <f>VLOOKUP(K295, Helper!A:C, 3, FALSE)</f>
        <v>2020-01</v>
      </c>
    </row>
    <row r="296" spans="1:23" x14ac:dyDescent="0.3">
      <c r="A296">
        <v>637</v>
      </c>
      <c r="B296" t="s">
        <v>1181</v>
      </c>
      <c r="C296" s="1">
        <v>44789</v>
      </c>
      <c r="D296">
        <v>20220816</v>
      </c>
      <c r="E296" t="s">
        <v>1182</v>
      </c>
      <c r="F296" t="s">
        <v>334</v>
      </c>
      <c r="G296" t="s">
        <v>335</v>
      </c>
      <c r="H296" t="s">
        <v>25</v>
      </c>
      <c r="I296" t="s">
        <v>336</v>
      </c>
      <c r="J296" t="s">
        <v>386</v>
      </c>
      <c r="K296">
        <v>1045</v>
      </c>
      <c r="L296" t="s">
        <v>95</v>
      </c>
      <c r="M296" t="s">
        <v>29</v>
      </c>
      <c r="N296" t="s">
        <v>50</v>
      </c>
      <c r="O296" t="s">
        <v>1183</v>
      </c>
      <c r="P296">
        <v>18.882000000000001</v>
      </c>
      <c r="Q296">
        <v>3</v>
      </c>
      <c r="R296">
        <v>0.7</v>
      </c>
      <c r="S296">
        <v>-13.8468</v>
      </c>
      <c r="T296" t="s">
        <v>327</v>
      </c>
      <c r="U296">
        <v>32.7288</v>
      </c>
      <c r="V296" s="2">
        <f>Table1[[#This Row],[Expenses]]*0.3</f>
        <v>9.8186400000000003</v>
      </c>
      <c r="W296" t="str">
        <f>VLOOKUP(K296, Helper!A:C, 3, FALSE)</f>
        <v>2020-01</v>
      </c>
    </row>
    <row r="297" spans="1:23" x14ac:dyDescent="0.3">
      <c r="A297">
        <v>639</v>
      </c>
      <c r="B297" t="s">
        <v>1184</v>
      </c>
      <c r="C297" s="1">
        <v>44702</v>
      </c>
      <c r="D297">
        <v>20220521</v>
      </c>
      <c r="E297" t="s">
        <v>324</v>
      </c>
      <c r="F297" t="s">
        <v>35</v>
      </c>
      <c r="G297" t="s">
        <v>1185</v>
      </c>
      <c r="H297" t="s">
        <v>37</v>
      </c>
      <c r="I297" t="s">
        <v>38</v>
      </c>
      <c r="J297" t="s">
        <v>325</v>
      </c>
      <c r="K297">
        <v>1075</v>
      </c>
      <c r="L297" t="s">
        <v>133</v>
      </c>
      <c r="M297" t="s">
        <v>85</v>
      </c>
      <c r="N297" t="s">
        <v>57</v>
      </c>
      <c r="O297" t="s">
        <v>1186</v>
      </c>
      <c r="P297">
        <v>1049.2</v>
      </c>
      <c r="Q297">
        <v>5</v>
      </c>
      <c r="R297">
        <v>0</v>
      </c>
      <c r="S297">
        <v>272.79199999999997</v>
      </c>
      <c r="T297" t="s">
        <v>454</v>
      </c>
      <c r="U297">
        <v>776.40800000000002</v>
      </c>
      <c r="V297" s="2">
        <f>Table1[[#This Row],[Expenses]]*0.3</f>
        <v>232.92239999999998</v>
      </c>
      <c r="W297" t="str">
        <f>VLOOKUP(K297, Helper!A:C, 3, FALSE)</f>
        <v>2020-03</v>
      </c>
    </row>
    <row r="298" spans="1:23" x14ac:dyDescent="0.3">
      <c r="A298">
        <v>641</v>
      </c>
      <c r="B298" t="s">
        <v>1187</v>
      </c>
      <c r="C298" s="1">
        <v>44914</v>
      </c>
      <c r="D298">
        <v>20221219</v>
      </c>
      <c r="E298" t="s">
        <v>1188</v>
      </c>
      <c r="F298" t="s">
        <v>183</v>
      </c>
      <c r="G298" t="s">
        <v>183</v>
      </c>
      <c r="H298" t="s">
        <v>25</v>
      </c>
      <c r="I298" t="s">
        <v>48</v>
      </c>
      <c r="J298" t="s">
        <v>200</v>
      </c>
      <c r="K298">
        <v>1011</v>
      </c>
      <c r="L298" t="s">
        <v>56</v>
      </c>
      <c r="M298" t="s">
        <v>40</v>
      </c>
      <c r="N298" t="s">
        <v>57</v>
      </c>
      <c r="O298" t="s">
        <v>1189</v>
      </c>
      <c r="P298">
        <v>18.84</v>
      </c>
      <c r="Q298">
        <v>3</v>
      </c>
      <c r="R298">
        <v>0</v>
      </c>
      <c r="S298">
        <v>6.0288000000000004</v>
      </c>
      <c r="T298" t="s">
        <v>76</v>
      </c>
      <c r="U298">
        <v>12.811199999999999</v>
      </c>
      <c r="V298" s="2">
        <f>Table1[[#This Row],[Expenses]]*0.3</f>
        <v>3.8433599999999997</v>
      </c>
      <c r="W298" t="str">
        <f>VLOOKUP(K298, Helper!A:C, 3, FALSE)</f>
        <v>2020-06</v>
      </c>
    </row>
    <row r="299" spans="1:23" x14ac:dyDescent="0.3">
      <c r="A299">
        <v>642</v>
      </c>
      <c r="B299" t="s">
        <v>1190</v>
      </c>
      <c r="C299" s="1">
        <v>45138</v>
      </c>
      <c r="D299">
        <v>20230731</v>
      </c>
      <c r="E299" t="s">
        <v>1191</v>
      </c>
      <c r="F299" t="s">
        <v>35</v>
      </c>
      <c r="G299" t="s">
        <v>1192</v>
      </c>
      <c r="H299" t="s">
        <v>37</v>
      </c>
      <c r="I299" t="s">
        <v>38</v>
      </c>
      <c r="J299" t="s">
        <v>244</v>
      </c>
      <c r="K299">
        <v>1002</v>
      </c>
      <c r="L299" t="s">
        <v>84</v>
      </c>
      <c r="M299" t="s">
        <v>29</v>
      </c>
      <c r="N299" t="s">
        <v>96</v>
      </c>
      <c r="O299" t="s">
        <v>1193</v>
      </c>
      <c r="P299">
        <v>330.4</v>
      </c>
      <c r="Q299">
        <v>2</v>
      </c>
      <c r="R299">
        <v>0</v>
      </c>
      <c r="S299">
        <v>85.903999999999996</v>
      </c>
      <c r="T299" t="s">
        <v>128</v>
      </c>
      <c r="U299">
        <v>244.49599999999899</v>
      </c>
      <c r="V299" s="2">
        <f>Table1[[#This Row],[Expenses]]*0.3</f>
        <v>73.348799999999699</v>
      </c>
      <c r="W299" t="str">
        <f>VLOOKUP(K299, Helper!A:C, 3, FALSE)</f>
        <v>2020-03</v>
      </c>
    </row>
    <row r="300" spans="1:23" x14ac:dyDescent="0.3">
      <c r="A300">
        <v>644</v>
      </c>
      <c r="B300" t="s">
        <v>1194</v>
      </c>
      <c r="C300" s="1">
        <v>45088</v>
      </c>
      <c r="D300">
        <v>20230611</v>
      </c>
      <c r="E300" t="s">
        <v>1195</v>
      </c>
      <c r="F300" t="s">
        <v>190</v>
      </c>
      <c r="G300" t="s">
        <v>1196</v>
      </c>
      <c r="H300" t="s">
        <v>37</v>
      </c>
      <c r="I300" t="s">
        <v>119</v>
      </c>
      <c r="J300" t="s">
        <v>413</v>
      </c>
      <c r="K300">
        <v>1022</v>
      </c>
      <c r="L300" t="s">
        <v>273</v>
      </c>
      <c r="M300" t="s">
        <v>29</v>
      </c>
      <c r="N300" t="s">
        <v>185</v>
      </c>
      <c r="O300" t="s">
        <v>1197</v>
      </c>
      <c r="P300">
        <v>132.52000000000001</v>
      </c>
      <c r="Q300">
        <v>4</v>
      </c>
      <c r="R300">
        <v>0</v>
      </c>
      <c r="S300">
        <v>54.333199999999998</v>
      </c>
      <c r="T300" t="s">
        <v>318</v>
      </c>
      <c r="U300">
        <v>78.186800000000005</v>
      </c>
      <c r="V300" s="2">
        <f>Table1[[#This Row],[Expenses]]*0.3</f>
        <v>23.456040000000002</v>
      </c>
      <c r="W300" t="str">
        <f>VLOOKUP(K300, Helper!A:C, 3, FALSE)</f>
        <v>2020-03</v>
      </c>
    </row>
    <row r="301" spans="1:23" x14ac:dyDescent="0.3">
      <c r="A301">
        <v>645</v>
      </c>
      <c r="B301" t="s">
        <v>1198</v>
      </c>
      <c r="C301" s="1">
        <v>45129</v>
      </c>
      <c r="D301">
        <v>20230722</v>
      </c>
      <c r="E301" t="s">
        <v>429</v>
      </c>
      <c r="F301" t="s">
        <v>522</v>
      </c>
      <c r="G301" t="s">
        <v>1199</v>
      </c>
      <c r="H301" t="s">
        <v>37</v>
      </c>
      <c r="I301" t="s">
        <v>119</v>
      </c>
      <c r="J301" t="s">
        <v>430</v>
      </c>
      <c r="K301">
        <v>1055</v>
      </c>
      <c r="L301" t="s">
        <v>84</v>
      </c>
      <c r="M301" t="s">
        <v>85</v>
      </c>
      <c r="N301" t="s">
        <v>66</v>
      </c>
      <c r="O301" t="s">
        <v>1200</v>
      </c>
      <c r="P301">
        <v>6.48</v>
      </c>
      <c r="Q301">
        <v>1</v>
      </c>
      <c r="R301">
        <v>0</v>
      </c>
      <c r="S301">
        <v>3.1751999999999998</v>
      </c>
      <c r="T301" t="s">
        <v>128</v>
      </c>
      <c r="U301">
        <v>3.3048000000000002</v>
      </c>
      <c r="V301" s="2">
        <f>Table1[[#This Row],[Expenses]]*0.3</f>
        <v>0.99143999999999999</v>
      </c>
      <c r="W301" t="str">
        <f>VLOOKUP(K301, Helper!A:C, 3, FALSE)</f>
        <v>2020-01</v>
      </c>
    </row>
    <row r="302" spans="1:23" x14ac:dyDescent="0.3">
      <c r="A302">
        <v>646</v>
      </c>
      <c r="B302" t="s">
        <v>1201</v>
      </c>
      <c r="C302" s="1">
        <v>45291</v>
      </c>
      <c r="D302">
        <v>20231231</v>
      </c>
      <c r="E302" t="s">
        <v>1202</v>
      </c>
      <c r="F302" t="s">
        <v>204</v>
      </c>
      <c r="G302" t="s">
        <v>903</v>
      </c>
      <c r="H302" t="s">
        <v>81</v>
      </c>
      <c r="I302" t="s">
        <v>206</v>
      </c>
      <c r="J302" t="s">
        <v>489</v>
      </c>
      <c r="K302">
        <v>1064</v>
      </c>
      <c r="L302" t="s">
        <v>84</v>
      </c>
      <c r="M302" t="s">
        <v>85</v>
      </c>
      <c r="N302" t="s">
        <v>86</v>
      </c>
      <c r="O302" t="s">
        <v>1203</v>
      </c>
      <c r="P302">
        <v>209.3</v>
      </c>
      <c r="Q302">
        <v>2</v>
      </c>
      <c r="R302">
        <v>0</v>
      </c>
      <c r="S302">
        <v>56.511000000000003</v>
      </c>
      <c r="T302" t="s">
        <v>261</v>
      </c>
      <c r="U302">
        <v>152.78899999999999</v>
      </c>
      <c r="V302" s="2">
        <f>Table1[[#This Row],[Expenses]]*0.3</f>
        <v>45.836699999999993</v>
      </c>
      <c r="W302" t="str">
        <f>VLOOKUP(K302, Helper!A:C, 3, FALSE)</f>
        <v>2020-06</v>
      </c>
    </row>
    <row r="303" spans="1:23" x14ac:dyDescent="0.3">
      <c r="A303">
        <v>647</v>
      </c>
      <c r="B303" t="s">
        <v>1204</v>
      </c>
      <c r="C303" s="1">
        <v>44653</v>
      </c>
      <c r="D303">
        <v>20220402</v>
      </c>
      <c r="E303" t="s">
        <v>644</v>
      </c>
      <c r="F303" t="s">
        <v>232</v>
      </c>
      <c r="G303" t="s">
        <v>233</v>
      </c>
      <c r="H303" t="s">
        <v>37</v>
      </c>
      <c r="I303" t="s">
        <v>119</v>
      </c>
      <c r="J303" t="s">
        <v>621</v>
      </c>
      <c r="K303">
        <v>1060</v>
      </c>
      <c r="L303" t="s">
        <v>105</v>
      </c>
      <c r="M303" t="s">
        <v>40</v>
      </c>
      <c r="N303" t="s">
        <v>214</v>
      </c>
      <c r="O303" t="s">
        <v>1205</v>
      </c>
      <c r="P303">
        <v>31.56</v>
      </c>
      <c r="Q303">
        <v>5</v>
      </c>
      <c r="R303">
        <v>0.2</v>
      </c>
      <c r="S303">
        <v>9.8625000000000007</v>
      </c>
      <c r="T303" t="s">
        <v>296</v>
      </c>
      <c r="U303">
        <v>21.697499999999899</v>
      </c>
      <c r="V303" s="2">
        <f>Table1[[#This Row],[Expenses]]*0.3</f>
        <v>6.5092499999999696</v>
      </c>
      <c r="W303" t="str">
        <f>VLOOKUP(K303, Helper!A:C, 3, FALSE)</f>
        <v>2020-01</v>
      </c>
    </row>
    <row r="304" spans="1:23" x14ac:dyDescent="0.3">
      <c r="A304">
        <v>649</v>
      </c>
      <c r="B304" t="s">
        <v>1206</v>
      </c>
      <c r="C304" s="1">
        <v>44907</v>
      </c>
      <c r="D304">
        <v>20221212</v>
      </c>
      <c r="E304" t="s">
        <v>1207</v>
      </c>
      <c r="F304" t="s">
        <v>71</v>
      </c>
      <c r="G304" t="s">
        <v>1208</v>
      </c>
      <c r="H304" t="s">
        <v>37</v>
      </c>
      <c r="I304" t="s">
        <v>38</v>
      </c>
      <c r="J304" t="s">
        <v>316</v>
      </c>
      <c r="K304">
        <v>1093</v>
      </c>
      <c r="L304" t="s">
        <v>28</v>
      </c>
      <c r="M304" t="s">
        <v>40</v>
      </c>
      <c r="N304" t="s">
        <v>57</v>
      </c>
      <c r="O304" t="s">
        <v>1209</v>
      </c>
      <c r="P304">
        <v>14.8</v>
      </c>
      <c r="Q304">
        <v>4</v>
      </c>
      <c r="R304">
        <v>0</v>
      </c>
      <c r="S304">
        <v>6.0679999999999996</v>
      </c>
      <c r="T304" t="s">
        <v>76</v>
      </c>
      <c r="U304">
        <v>8.7319999999999993</v>
      </c>
      <c r="V304" s="2">
        <f>Table1[[#This Row],[Expenses]]*0.3</f>
        <v>2.6195999999999997</v>
      </c>
      <c r="W304" t="str">
        <f>VLOOKUP(K304, Helper!A:C, 3, FALSE)</f>
        <v>2020-03</v>
      </c>
    </row>
    <row r="305" spans="1:23" x14ac:dyDescent="0.3">
      <c r="A305">
        <v>652</v>
      </c>
      <c r="B305" t="s">
        <v>1210</v>
      </c>
      <c r="C305" s="1">
        <v>44858</v>
      </c>
      <c r="D305">
        <v>20221024</v>
      </c>
      <c r="E305" t="s">
        <v>1211</v>
      </c>
      <c r="F305" t="s">
        <v>211</v>
      </c>
      <c r="G305" t="s">
        <v>212</v>
      </c>
      <c r="H305" t="s">
        <v>25</v>
      </c>
      <c r="I305" t="s">
        <v>26</v>
      </c>
      <c r="J305" t="s">
        <v>574</v>
      </c>
      <c r="K305">
        <v>1090</v>
      </c>
      <c r="L305" t="s">
        <v>259</v>
      </c>
      <c r="M305" t="s">
        <v>85</v>
      </c>
      <c r="N305" t="s">
        <v>66</v>
      </c>
      <c r="O305" t="s">
        <v>1212</v>
      </c>
      <c r="P305">
        <v>379.4</v>
      </c>
      <c r="Q305">
        <v>10</v>
      </c>
      <c r="R305">
        <v>0</v>
      </c>
      <c r="S305">
        <v>178.31800000000001</v>
      </c>
      <c r="T305" t="s">
        <v>400</v>
      </c>
      <c r="U305">
        <v>201.081999999999</v>
      </c>
      <c r="V305" s="2">
        <f>Table1[[#This Row],[Expenses]]*0.3</f>
        <v>60.324599999999698</v>
      </c>
      <c r="W305" t="str">
        <f>VLOOKUP(K305, Helper!A:C, 3, FALSE)</f>
        <v>2020-02</v>
      </c>
    </row>
    <row r="306" spans="1:23" x14ac:dyDescent="0.3">
      <c r="A306">
        <v>653</v>
      </c>
      <c r="B306" t="s">
        <v>1213</v>
      </c>
      <c r="C306" s="1">
        <v>45097</v>
      </c>
      <c r="D306">
        <v>20230620</v>
      </c>
      <c r="E306" t="s">
        <v>783</v>
      </c>
      <c r="F306" t="s">
        <v>211</v>
      </c>
      <c r="G306" t="s">
        <v>212</v>
      </c>
      <c r="H306" t="s">
        <v>25</v>
      </c>
      <c r="I306" t="s">
        <v>26</v>
      </c>
      <c r="J306" t="s">
        <v>184</v>
      </c>
      <c r="K306">
        <v>1028</v>
      </c>
      <c r="L306" t="s">
        <v>74</v>
      </c>
      <c r="M306" t="s">
        <v>40</v>
      </c>
      <c r="N306" t="s">
        <v>66</v>
      </c>
      <c r="O306" t="s">
        <v>1214</v>
      </c>
      <c r="P306">
        <v>97.82</v>
      </c>
      <c r="Q306">
        <v>2</v>
      </c>
      <c r="R306">
        <v>0</v>
      </c>
      <c r="S306">
        <v>45.9754</v>
      </c>
      <c r="T306" t="s">
        <v>318</v>
      </c>
      <c r="U306">
        <v>51.8445999999999</v>
      </c>
      <c r="V306" s="2">
        <f>Table1[[#This Row],[Expenses]]*0.3</f>
        <v>15.553379999999969</v>
      </c>
      <c r="W306" t="str">
        <f>VLOOKUP(K306, Helper!A:C, 3, FALSE)</f>
        <v>2020-04</v>
      </c>
    </row>
    <row r="307" spans="1:23" x14ac:dyDescent="0.3">
      <c r="A307">
        <v>655</v>
      </c>
      <c r="B307" t="s">
        <v>1215</v>
      </c>
      <c r="C307" s="1">
        <v>44796</v>
      </c>
      <c r="D307">
        <v>20220823</v>
      </c>
      <c r="E307" t="s">
        <v>1216</v>
      </c>
      <c r="F307" t="s">
        <v>358</v>
      </c>
      <c r="G307" t="s">
        <v>359</v>
      </c>
      <c r="H307" t="s">
        <v>37</v>
      </c>
      <c r="I307" t="s">
        <v>119</v>
      </c>
      <c r="J307" t="s">
        <v>1013</v>
      </c>
      <c r="K307">
        <v>1073</v>
      </c>
      <c r="L307" t="s">
        <v>133</v>
      </c>
      <c r="M307" t="s">
        <v>29</v>
      </c>
      <c r="N307" t="s">
        <v>86</v>
      </c>
      <c r="O307" t="s">
        <v>1217</v>
      </c>
      <c r="P307">
        <v>113.55200000000001</v>
      </c>
      <c r="Q307">
        <v>2</v>
      </c>
      <c r="R307">
        <v>0.2</v>
      </c>
      <c r="S307">
        <v>8.5164000000000009</v>
      </c>
      <c r="T307" t="s">
        <v>327</v>
      </c>
      <c r="U307">
        <v>105.0356</v>
      </c>
      <c r="V307" s="2">
        <f>Table1[[#This Row],[Expenses]]*0.3</f>
        <v>31.510680000000001</v>
      </c>
      <c r="W307" t="str">
        <f>VLOOKUP(K307, Helper!A:C, 3, FALSE)</f>
        <v>2020-03</v>
      </c>
    </row>
    <row r="308" spans="1:23" x14ac:dyDescent="0.3">
      <c r="A308">
        <v>658</v>
      </c>
      <c r="B308" t="s">
        <v>1218</v>
      </c>
      <c r="C308" s="1">
        <v>44824</v>
      </c>
      <c r="D308">
        <v>20220920</v>
      </c>
      <c r="E308" t="s">
        <v>1219</v>
      </c>
      <c r="F308" t="s">
        <v>166</v>
      </c>
      <c r="G308" t="s">
        <v>488</v>
      </c>
      <c r="H308" t="s">
        <v>81</v>
      </c>
      <c r="I308" t="s">
        <v>168</v>
      </c>
      <c r="J308" t="s">
        <v>325</v>
      </c>
      <c r="K308">
        <v>1075</v>
      </c>
      <c r="L308" t="s">
        <v>133</v>
      </c>
      <c r="M308" t="s">
        <v>85</v>
      </c>
      <c r="N308" t="s">
        <v>41</v>
      </c>
      <c r="O308" t="s">
        <v>1220</v>
      </c>
      <c r="P308">
        <v>701.37199999999996</v>
      </c>
      <c r="Q308">
        <v>2</v>
      </c>
      <c r="R308">
        <v>0.3</v>
      </c>
      <c r="S308">
        <v>-50.097999999999999</v>
      </c>
      <c r="T308" t="s">
        <v>246</v>
      </c>
      <c r="U308">
        <v>751.469999999999</v>
      </c>
      <c r="V308" s="2">
        <f>Table1[[#This Row],[Expenses]]*0.3</f>
        <v>225.44099999999969</v>
      </c>
      <c r="W308" t="str">
        <f>VLOOKUP(K308, Helper!A:C, 3, FALSE)</f>
        <v>2020-03</v>
      </c>
    </row>
    <row r="309" spans="1:23" x14ac:dyDescent="0.3">
      <c r="A309">
        <v>660</v>
      </c>
      <c r="B309" t="s">
        <v>1221</v>
      </c>
      <c r="C309" s="1">
        <v>44432</v>
      </c>
      <c r="D309">
        <v>20210824</v>
      </c>
      <c r="E309" t="s">
        <v>518</v>
      </c>
      <c r="F309" t="s">
        <v>79</v>
      </c>
      <c r="G309" t="s">
        <v>1222</v>
      </c>
      <c r="H309" t="s">
        <v>81</v>
      </c>
      <c r="I309" t="s">
        <v>82</v>
      </c>
      <c r="J309" t="s">
        <v>268</v>
      </c>
      <c r="K309">
        <v>1088</v>
      </c>
      <c r="L309" t="s">
        <v>133</v>
      </c>
      <c r="M309" t="s">
        <v>29</v>
      </c>
      <c r="N309" t="s">
        <v>96</v>
      </c>
      <c r="O309" t="s">
        <v>1223</v>
      </c>
      <c r="P309">
        <v>999.43200000000002</v>
      </c>
      <c r="Q309">
        <v>7</v>
      </c>
      <c r="R309">
        <v>0.2</v>
      </c>
      <c r="S309">
        <v>124.929</v>
      </c>
      <c r="T309" t="s">
        <v>570</v>
      </c>
      <c r="U309">
        <v>874.50300000000004</v>
      </c>
      <c r="V309" s="2">
        <f>Table1[[#This Row],[Expenses]]*0.3</f>
        <v>262.35090000000002</v>
      </c>
      <c r="W309" t="str">
        <f>VLOOKUP(K309, Helper!A:C, 3, FALSE)</f>
        <v>2020-03</v>
      </c>
    </row>
    <row r="310" spans="1:23" x14ac:dyDescent="0.3">
      <c r="A310">
        <v>664</v>
      </c>
      <c r="B310" t="s">
        <v>1224</v>
      </c>
      <c r="C310" s="1">
        <v>44647</v>
      </c>
      <c r="D310">
        <v>20220327</v>
      </c>
      <c r="E310" t="s">
        <v>1225</v>
      </c>
      <c r="F310" t="s">
        <v>211</v>
      </c>
      <c r="G310" t="s">
        <v>212</v>
      </c>
      <c r="H310" t="s">
        <v>25</v>
      </c>
      <c r="I310" t="s">
        <v>26</v>
      </c>
      <c r="J310" t="s">
        <v>596</v>
      </c>
      <c r="K310">
        <v>1038</v>
      </c>
      <c r="L310" t="s">
        <v>84</v>
      </c>
      <c r="M310" t="s">
        <v>40</v>
      </c>
      <c r="N310" t="s">
        <v>96</v>
      </c>
      <c r="O310" t="s">
        <v>1226</v>
      </c>
      <c r="P310">
        <v>459.95</v>
      </c>
      <c r="Q310">
        <v>5</v>
      </c>
      <c r="R310">
        <v>0</v>
      </c>
      <c r="S310">
        <v>18.398</v>
      </c>
      <c r="T310" t="s">
        <v>187</v>
      </c>
      <c r="U310">
        <v>441.551999999999</v>
      </c>
      <c r="V310" s="2">
        <f>Table1[[#This Row],[Expenses]]*0.3</f>
        <v>132.46559999999968</v>
      </c>
      <c r="W310" t="str">
        <f>VLOOKUP(K310, Helper!A:C, 3, FALSE)</f>
        <v>2020-04</v>
      </c>
    </row>
    <row r="311" spans="1:23" x14ac:dyDescent="0.3">
      <c r="A311">
        <v>665</v>
      </c>
      <c r="B311" t="s">
        <v>1227</v>
      </c>
      <c r="C311" s="1">
        <v>44870</v>
      </c>
      <c r="D311">
        <v>20221105</v>
      </c>
      <c r="E311" t="s">
        <v>620</v>
      </c>
      <c r="F311" t="s">
        <v>23</v>
      </c>
      <c r="G311" t="s">
        <v>24</v>
      </c>
      <c r="H311" t="s">
        <v>25</v>
      </c>
      <c r="I311" t="s">
        <v>26</v>
      </c>
      <c r="J311" t="s">
        <v>621</v>
      </c>
      <c r="K311">
        <v>1060</v>
      </c>
      <c r="L311" t="s">
        <v>105</v>
      </c>
      <c r="M311" t="s">
        <v>29</v>
      </c>
      <c r="N311" t="s">
        <v>214</v>
      </c>
      <c r="O311" t="s">
        <v>1228</v>
      </c>
      <c r="P311">
        <v>10.74</v>
      </c>
      <c r="Q311">
        <v>3</v>
      </c>
      <c r="R311">
        <v>0</v>
      </c>
      <c r="S311">
        <v>5.2625999999999999</v>
      </c>
      <c r="T311" t="s">
        <v>32</v>
      </c>
      <c r="U311">
        <v>5.4774000000000003</v>
      </c>
      <c r="V311" s="2">
        <f>Table1[[#This Row],[Expenses]]*0.3</f>
        <v>1.6432200000000001</v>
      </c>
      <c r="W311" t="str">
        <f>VLOOKUP(K311, Helper!A:C, 3, FALSE)</f>
        <v>2020-01</v>
      </c>
    </row>
    <row r="312" spans="1:23" x14ac:dyDescent="0.3">
      <c r="A312">
        <v>666</v>
      </c>
      <c r="B312" t="s">
        <v>1229</v>
      </c>
      <c r="C312" s="1">
        <v>45086</v>
      </c>
      <c r="D312">
        <v>20230609</v>
      </c>
      <c r="E312" t="s">
        <v>1230</v>
      </c>
      <c r="F312" t="s">
        <v>79</v>
      </c>
      <c r="G312" t="s">
        <v>154</v>
      </c>
      <c r="H312" t="s">
        <v>81</v>
      </c>
      <c r="I312" t="s">
        <v>82</v>
      </c>
      <c r="J312" t="s">
        <v>1231</v>
      </c>
      <c r="K312">
        <v>1086</v>
      </c>
      <c r="L312" t="s">
        <v>74</v>
      </c>
      <c r="M312" t="s">
        <v>40</v>
      </c>
      <c r="N312" t="s">
        <v>66</v>
      </c>
      <c r="O312" t="s">
        <v>1232</v>
      </c>
      <c r="P312">
        <v>23.76</v>
      </c>
      <c r="Q312">
        <v>3</v>
      </c>
      <c r="R312">
        <v>0.2</v>
      </c>
      <c r="S312">
        <v>2.0790000000000002</v>
      </c>
      <c r="T312" t="s">
        <v>318</v>
      </c>
      <c r="U312">
        <v>21.681000000000001</v>
      </c>
      <c r="V312" s="2">
        <f>Table1[[#This Row],[Expenses]]*0.3</f>
        <v>6.5042999999999997</v>
      </c>
      <c r="W312" t="str">
        <f>VLOOKUP(K312, Helper!A:C, 3, FALSE)</f>
        <v>2020-01</v>
      </c>
    </row>
    <row r="313" spans="1:23" x14ac:dyDescent="0.3">
      <c r="A313">
        <v>669</v>
      </c>
      <c r="B313" t="s">
        <v>1233</v>
      </c>
      <c r="C313" s="1">
        <v>44189</v>
      </c>
      <c r="D313">
        <v>20201224</v>
      </c>
      <c r="E313" t="s">
        <v>1234</v>
      </c>
      <c r="F313" t="s">
        <v>358</v>
      </c>
      <c r="G313" t="s">
        <v>1235</v>
      </c>
      <c r="H313" t="s">
        <v>37</v>
      </c>
      <c r="I313" t="s">
        <v>119</v>
      </c>
      <c r="J313" t="s">
        <v>268</v>
      </c>
      <c r="K313">
        <v>1088</v>
      </c>
      <c r="L313" t="s">
        <v>133</v>
      </c>
      <c r="M313" t="s">
        <v>29</v>
      </c>
      <c r="N313" t="s">
        <v>57</v>
      </c>
      <c r="O313" t="s">
        <v>1236</v>
      </c>
      <c r="P313">
        <v>30.36</v>
      </c>
      <c r="Q313">
        <v>5</v>
      </c>
      <c r="R313">
        <v>0.2</v>
      </c>
      <c r="S313">
        <v>8.7285000000000004</v>
      </c>
      <c r="T313" t="s">
        <v>235</v>
      </c>
      <c r="U313">
        <v>21.631499999999999</v>
      </c>
      <c r="V313" s="2">
        <f>Table1[[#This Row],[Expenses]]*0.3</f>
        <v>6.4894499999999997</v>
      </c>
      <c r="W313" t="str">
        <f>VLOOKUP(K313, Helper!A:C, 3, FALSE)</f>
        <v>2020-03</v>
      </c>
    </row>
    <row r="314" spans="1:23" x14ac:dyDescent="0.3">
      <c r="A314">
        <v>670</v>
      </c>
      <c r="B314" t="s">
        <v>1237</v>
      </c>
      <c r="C314" s="1">
        <v>45087</v>
      </c>
      <c r="D314">
        <v>20230610</v>
      </c>
      <c r="E314" t="s">
        <v>1165</v>
      </c>
      <c r="F314" t="s">
        <v>166</v>
      </c>
      <c r="G314" t="s">
        <v>227</v>
      </c>
      <c r="H314" t="s">
        <v>81</v>
      </c>
      <c r="I314" t="s">
        <v>168</v>
      </c>
      <c r="J314" t="s">
        <v>240</v>
      </c>
      <c r="K314">
        <v>1035</v>
      </c>
      <c r="L314" t="s">
        <v>56</v>
      </c>
      <c r="M314" t="s">
        <v>85</v>
      </c>
      <c r="N314" t="s">
        <v>57</v>
      </c>
      <c r="O314" t="s">
        <v>1238</v>
      </c>
      <c r="P314">
        <v>23.975999999999999</v>
      </c>
      <c r="Q314">
        <v>3</v>
      </c>
      <c r="R314">
        <v>0.6</v>
      </c>
      <c r="S314">
        <v>-14.3856</v>
      </c>
      <c r="T314" t="s">
        <v>318</v>
      </c>
      <c r="U314">
        <v>38.361599999999903</v>
      </c>
      <c r="V314" s="2">
        <f>Table1[[#This Row],[Expenses]]*0.3</f>
        <v>11.50847999999997</v>
      </c>
      <c r="W314" t="str">
        <f>VLOOKUP(K314, Helper!A:C, 3, FALSE)</f>
        <v>2020-04</v>
      </c>
    </row>
    <row r="315" spans="1:23" x14ac:dyDescent="0.3">
      <c r="A315">
        <v>673</v>
      </c>
      <c r="B315" t="s">
        <v>1239</v>
      </c>
      <c r="C315" s="1">
        <v>45093</v>
      </c>
      <c r="D315">
        <v>20230616</v>
      </c>
      <c r="E315" t="s">
        <v>743</v>
      </c>
      <c r="F315" t="s">
        <v>166</v>
      </c>
      <c r="G315" t="s">
        <v>167</v>
      </c>
      <c r="H315" t="s">
        <v>81</v>
      </c>
      <c r="I315" t="s">
        <v>168</v>
      </c>
      <c r="J315" t="s">
        <v>268</v>
      </c>
      <c r="K315">
        <v>1088</v>
      </c>
      <c r="L315" t="s">
        <v>133</v>
      </c>
      <c r="M315" t="s">
        <v>29</v>
      </c>
      <c r="N315" t="s">
        <v>112</v>
      </c>
      <c r="O315" t="s">
        <v>1240</v>
      </c>
      <c r="P315">
        <v>19.559999999999999</v>
      </c>
      <c r="Q315">
        <v>5</v>
      </c>
      <c r="R315">
        <v>0.2</v>
      </c>
      <c r="S315">
        <v>1.7115</v>
      </c>
      <c r="T315" t="s">
        <v>318</v>
      </c>
      <c r="U315">
        <v>17.848499999999898</v>
      </c>
      <c r="V315" s="2">
        <f>Table1[[#This Row],[Expenses]]*0.3</f>
        <v>5.3545499999999695</v>
      </c>
      <c r="W315" t="str">
        <f>VLOOKUP(K315, Helper!A:C, 3, FALSE)</f>
        <v>2020-03</v>
      </c>
    </row>
    <row r="316" spans="1:23" x14ac:dyDescent="0.3">
      <c r="A316">
        <v>674</v>
      </c>
      <c r="B316" t="s">
        <v>1241</v>
      </c>
      <c r="C316" s="1">
        <v>45266</v>
      </c>
      <c r="D316">
        <v>20231206</v>
      </c>
      <c r="E316" t="s">
        <v>1242</v>
      </c>
      <c r="F316" t="s">
        <v>204</v>
      </c>
      <c r="G316" t="s">
        <v>903</v>
      </c>
      <c r="H316" t="s">
        <v>81</v>
      </c>
      <c r="I316" t="s">
        <v>206</v>
      </c>
      <c r="J316" t="s">
        <v>398</v>
      </c>
      <c r="K316">
        <v>1026</v>
      </c>
      <c r="L316" t="s">
        <v>105</v>
      </c>
      <c r="M316" t="s">
        <v>29</v>
      </c>
      <c r="N316" t="s">
        <v>86</v>
      </c>
      <c r="O316" t="s">
        <v>1243</v>
      </c>
      <c r="P316">
        <v>61.44</v>
      </c>
      <c r="Q316">
        <v>3</v>
      </c>
      <c r="R316">
        <v>0</v>
      </c>
      <c r="S316">
        <v>16.588799999999999</v>
      </c>
      <c r="T316" t="s">
        <v>261</v>
      </c>
      <c r="U316">
        <v>44.851199999999999</v>
      </c>
      <c r="V316" s="2">
        <f>Table1[[#This Row],[Expenses]]*0.3</f>
        <v>13.455359999999999</v>
      </c>
      <c r="W316" t="str">
        <f>VLOOKUP(K316, Helper!A:C, 3, FALSE)</f>
        <v>2020-01</v>
      </c>
    </row>
    <row r="317" spans="1:23" x14ac:dyDescent="0.3">
      <c r="A317">
        <v>677</v>
      </c>
      <c r="B317" t="s">
        <v>1244</v>
      </c>
      <c r="C317" s="1">
        <v>45004</v>
      </c>
      <c r="D317">
        <v>20230319</v>
      </c>
      <c r="E317" t="s">
        <v>1245</v>
      </c>
      <c r="F317" t="s">
        <v>79</v>
      </c>
      <c r="G317" t="s">
        <v>1222</v>
      </c>
      <c r="H317" t="s">
        <v>81</v>
      </c>
      <c r="I317" t="s">
        <v>82</v>
      </c>
      <c r="J317" t="s">
        <v>1246</v>
      </c>
      <c r="K317">
        <v>1071</v>
      </c>
      <c r="L317" t="s">
        <v>149</v>
      </c>
      <c r="M317" t="s">
        <v>29</v>
      </c>
      <c r="N317" t="s">
        <v>86</v>
      </c>
      <c r="O317" t="s">
        <v>1247</v>
      </c>
      <c r="P317">
        <v>2.6880000000000002</v>
      </c>
      <c r="Q317">
        <v>3</v>
      </c>
      <c r="R317">
        <v>0.8</v>
      </c>
      <c r="S317">
        <v>-7.3920000000000003</v>
      </c>
      <c r="T317" t="s">
        <v>761</v>
      </c>
      <c r="U317">
        <v>10.08</v>
      </c>
      <c r="V317" s="2">
        <f>Table1[[#This Row],[Expenses]]*0.3</f>
        <v>3.024</v>
      </c>
      <c r="W317" t="str">
        <f>VLOOKUP(K317, Helper!A:C, 3, FALSE)</f>
        <v>2020-04</v>
      </c>
    </row>
    <row r="318" spans="1:23" x14ac:dyDescent="0.3">
      <c r="A318">
        <v>681</v>
      </c>
      <c r="B318" t="s">
        <v>1248</v>
      </c>
      <c r="C318" s="1">
        <v>44885</v>
      </c>
      <c r="D318">
        <v>20221120</v>
      </c>
      <c r="E318" t="s">
        <v>1249</v>
      </c>
      <c r="F318" t="s">
        <v>211</v>
      </c>
      <c r="G318" t="s">
        <v>212</v>
      </c>
      <c r="H318" t="s">
        <v>25</v>
      </c>
      <c r="I318" t="s">
        <v>26</v>
      </c>
      <c r="J318" t="s">
        <v>200</v>
      </c>
      <c r="K318">
        <v>1011</v>
      </c>
      <c r="L318" t="s">
        <v>56</v>
      </c>
      <c r="M318" t="s">
        <v>29</v>
      </c>
      <c r="N318" t="s">
        <v>50</v>
      </c>
      <c r="O318" t="s">
        <v>1250</v>
      </c>
      <c r="P318">
        <v>14.352</v>
      </c>
      <c r="Q318">
        <v>3</v>
      </c>
      <c r="R318">
        <v>0.2</v>
      </c>
      <c r="S318">
        <v>4.6643999999999997</v>
      </c>
      <c r="T318" t="s">
        <v>32</v>
      </c>
      <c r="U318">
        <v>9.6875999999999998</v>
      </c>
      <c r="V318" s="2">
        <f>Table1[[#This Row],[Expenses]]*0.3</f>
        <v>2.9062799999999998</v>
      </c>
      <c r="W318" t="str">
        <f>VLOOKUP(K318, Helper!A:C, 3, FALSE)</f>
        <v>2020-06</v>
      </c>
    </row>
    <row r="319" spans="1:23" x14ac:dyDescent="0.3">
      <c r="A319">
        <v>684</v>
      </c>
      <c r="B319" t="s">
        <v>1251</v>
      </c>
      <c r="C319" s="1">
        <v>45235</v>
      </c>
      <c r="D319">
        <v>20231105</v>
      </c>
      <c r="E319" t="s">
        <v>1252</v>
      </c>
      <c r="F319" t="s">
        <v>62</v>
      </c>
      <c r="G319" t="s">
        <v>1253</v>
      </c>
      <c r="H319" t="s">
        <v>25</v>
      </c>
      <c r="I319" t="s">
        <v>64</v>
      </c>
      <c r="J319" t="s">
        <v>126</v>
      </c>
      <c r="K319">
        <v>1025</v>
      </c>
      <c r="L319" t="s">
        <v>105</v>
      </c>
      <c r="M319" t="s">
        <v>40</v>
      </c>
      <c r="N319" t="s">
        <v>617</v>
      </c>
      <c r="O319" t="s">
        <v>1254</v>
      </c>
      <c r="P319">
        <v>7999.98</v>
      </c>
      <c r="Q319">
        <v>4</v>
      </c>
      <c r="R319">
        <v>0.5</v>
      </c>
      <c r="S319">
        <v>-3839.9904000000001</v>
      </c>
      <c r="T319" t="s">
        <v>283</v>
      </c>
      <c r="U319">
        <v>11839.9704</v>
      </c>
      <c r="V319" s="2">
        <f>Table1[[#This Row],[Expenses]]*0.3</f>
        <v>3551.9911200000001</v>
      </c>
      <c r="W319" t="str">
        <f>VLOOKUP(K319, Helper!A:C, 3, FALSE)</f>
        <v>2020-04</v>
      </c>
    </row>
    <row r="320" spans="1:23" x14ac:dyDescent="0.3">
      <c r="A320">
        <v>686</v>
      </c>
      <c r="B320" t="s">
        <v>1255</v>
      </c>
      <c r="C320" s="1">
        <v>44017</v>
      </c>
      <c r="D320">
        <v>20200705</v>
      </c>
      <c r="E320" t="s">
        <v>1256</v>
      </c>
      <c r="F320" t="s">
        <v>868</v>
      </c>
      <c r="G320" t="s">
        <v>869</v>
      </c>
      <c r="H320" t="s">
        <v>25</v>
      </c>
      <c r="I320" t="s">
        <v>336</v>
      </c>
      <c r="J320" t="s">
        <v>515</v>
      </c>
      <c r="K320">
        <v>1003</v>
      </c>
      <c r="L320" t="s">
        <v>56</v>
      </c>
      <c r="M320" t="s">
        <v>29</v>
      </c>
      <c r="N320" t="s">
        <v>185</v>
      </c>
      <c r="O320" t="s">
        <v>1257</v>
      </c>
      <c r="P320">
        <v>479.97</v>
      </c>
      <c r="Q320">
        <v>3</v>
      </c>
      <c r="R320">
        <v>0</v>
      </c>
      <c r="S320">
        <v>163.18979999999999</v>
      </c>
      <c r="T320" t="s">
        <v>729</v>
      </c>
      <c r="U320">
        <v>316.78019999999998</v>
      </c>
      <c r="V320" s="2">
        <f>Table1[[#This Row],[Expenses]]*0.3</f>
        <v>95.034059999999997</v>
      </c>
      <c r="W320" t="str">
        <f>VLOOKUP(K320, Helper!A:C, 3, FALSE)</f>
        <v>2020-02</v>
      </c>
    </row>
    <row r="321" spans="1:23" x14ac:dyDescent="0.3">
      <c r="A321">
        <v>689</v>
      </c>
      <c r="B321" t="s">
        <v>1258</v>
      </c>
      <c r="C321" s="1">
        <v>45286</v>
      </c>
      <c r="D321">
        <v>20231226</v>
      </c>
      <c r="E321" t="s">
        <v>1259</v>
      </c>
      <c r="F321" t="s">
        <v>211</v>
      </c>
      <c r="G321" t="s">
        <v>212</v>
      </c>
      <c r="H321" t="s">
        <v>25</v>
      </c>
      <c r="I321" t="s">
        <v>26</v>
      </c>
      <c r="J321" t="s">
        <v>73</v>
      </c>
      <c r="K321">
        <v>1066</v>
      </c>
      <c r="L321" t="s">
        <v>74</v>
      </c>
      <c r="M321" t="s">
        <v>29</v>
      </c>
      <c r="N321" t="s">
        <v>30</v>
      </c>
      <c r="O321" t="s">
        <v>1260</v>
      </c>
      <c r="P321">
        <v>191.98400000000001</v>
      </c>
      <c r="Q321">
        <v>2</v>
      </c>
      <c r="R321">
        <v>0.2</v>
      </c>
      <c r="S321">
        <v>4.7995999999999999</v>
      </c>
      <c r="T321" t="s">
        <v>261</v>
      </c>
      <c r="U321">
        <v>187.18440000000001</v>
      </c>
      <c r="V321" s="2">
        <f>Table1[[#This Row],[Expenses]]*0.3</f>
        <v>56.155320000000003</v>
      </c>
      <c r="W321" t="str">
        <f>VLOOKUP(K321, Helper!A:C, 3, FALSE)</f>
        <v>2020-09</v>
      </c>
    </row>
    <row r="322" spans="1:23" x14ac:dyDescent="0.3">
      <c r="A322">
        <v>690</v>
      </c>
      <c r="B322" t="s">
        <v>1261</v>
      </c>
      <c r="C322" s="1">
        <v>44003</v>
      </c>
      <c r="D322">
        <v>20200621</v>
      </c>
      <c r="E322" t="s">
        <v>1262</v>
      </c>
      <c r="F322" t="s">
        <v>238</v>
      </c>
      <c r="G322" t="s">
        <v>239</v>
      </c>
      <c r="H322" t="s">
        <v>25</v>
      </c>
      <c r="I322" t="s">
        <v>48</v>
      </c>
      <c r="J322" t="s">
        <v>1263</v>
      </c>
      <c r="K322">
        <v>1016</v>
      </c>
      <c r="L322" t="s">
        <v>95</v>
      </c>
      <c r="M322" t="s">
        <v>29</v>
      </c>
      <c r="N322" t="s">
        <v>57</v>
      </c>
      <c r="O322" t="s">
        <v>1264</v>
      </c>
      <c r="P322">
        <v>104.01</v>
      </c>
      <c r="Q322">
        <v>1</v>
      </c>
      <c r="R322">
        <v>0</v>
      </c>
      <c r="S322">
        <v>14.561400000000001</v>
      </c>
      <c r="T322" t="s">
        <v>59</v>
      </c>
      <c r="U322">
        <v>89.448599999999999</v>
      </c>
      <c r="V322" s="2">
        <f>Table1[[#This Row],[Expenses]]*0.3</f>
        <v>26.834579999999999</v>
      </c>
      <c r="W322" t="str">
        <f>VLOOKUP(K322, Helper!A:C, 3, FALSE)</f>
        <v>2020-03</v>
      </c>
    </row>
    <row r="323" spans="1:23" x14ac:dyDescent="0.3">
      <c r="A323">
        <v>693</v>
      </c>
      <c r="B323" t="s">
        <v>1265</v>
      </c>
      <c r="C323" s="1">
        <v>44283</v>
      </c>
      <c r="D323">
        <v>20210328</v>
      </c>
      <c r="E323" t="s">
        <v>1266</v>
      </c>
      <c r="F323" t="s">
        <v>35</v>
      </c>
      <c r="G323" t="s">
        <v>36</v>
      </c>
      <c r="H323" t="s">
        <v>37</v>
      </c>
      <c r="I323" t="s">
        <v>38</v>
      </c>
      <c r="J323" t="s">
        <v>143</v>
      </c>
      <c r="K323">
        <v>1051</v>
      </c>
      <c r="L323" t="s">
        <v>74</v>
      </c>
      <c r="M323" t="s">
        <v>29</v>
      </c>
      <c r="N323" t="s">
        <v>185</v>
      </c>
      <c r="O323" t="s">
        <v>1267</v>
      </c>
      <c r="P323">
        <v>166.24</v>
      </c>
      <c r="Q323">
        <v>1</v>
      </c>
      <c r="R323">
        <v>0</v>
      </c>
      <c r="S323">
        <v>24.936</v>
      </c>
      <c r="T323" t="s">
        <v>365</v>
      </c>
      <c r="U323">
        <v>141.304</v>
      </c>
      <c r="V323" s="2">
        <f>Table1[[#This Row],[Expenses]]*0.3</f>
        <v>42.391199999999998</v>
      </c>
      <c r="W323" t="str">
        <f>VLOOKUP(K323, Helper!A:C, 3, FALSE)</f>
        <v>2020-03</v>
      </c>
    </row>
    <row r="324" spans="1:23" x14ac:dyDescent="0.3">
      <c r="A324">
        <v>695</v>
      </c>
      <c r="B324" t="s">
        <v>1268</v>
      </c>
      <c r="C324" s="1">
        <v>44330</v>
      </c>
      <c r="D324">
        <v>20210514</v>
      </c>
      <c r="E324" t="s">
        <v>1269</v>
      </c>
      <c r="F324" t="s">
        <v>124</v>
      </c>
      <c r="G324" t="s">
        <v>1270</v>
      </c>
      <c r="H324" t="s">
        <v>25</v>
      </c>
      <c r="I324" t="s">
        <v>48</v>
      </c>
      <c r="J324" t="s">
        <v>138</v>
      </c>
      <c r="K324">
        <v>1043</v>
      </c>
      <c r="L324" t="s">
        <v>95</v>
      </c>
      <c r="M324" t="s">
        <v>85</v>
      </c>
      <c r="N324" t="s">
        <v>112</v>
      </c>
      <c r="O324" t="s">
        <v>1271</v>
      </c>
      <c r="P324">
        <v>198.27199999999999</v>
      </c>
      <c r="Q324">
        <v>8</v>
      </c>
      <c r="R324">
        <v>0.2</v>
      </c>
      <c r="S324">
        <v>17.348800000000001</v>
      </c>
      <c r="T324" t="s">
        <v>436</v>
      </c>
      <c r="U324">
        <v>180.92319999999901</v>
      </c>
      <c r="V324" s="2">
        <f>Table1[[#This Row],[Expenses]]*0.3</f>
        <v>54.276959999999704</v>
      </c>
      <c r="W324" t="str">
        <f>VLOOKUP(K324, Helper!A:C, 3, FALSE)</f>
        <v>2020-01</v>
      </c>
    </row>
    <row r="325" spans="1:23" x14ac:dyDescent="0.3">
      <c r="A325">
        <v>702</v>
      </c>
      <c r="B325" t="s">
        <v>1272</v>
      </c>
      <c r="C325" s="1">
        <v>45172</v>
      </c>
      <c r="D325">
        <v>20230903</v>
      </c>
      <c r="E325" t="s">
        <v>613</v>
      </c>
      <c r="F325" t="s">
        <v>358</v>
      </c>
      <c r="G325" t="s">
        <v>1235</v>
      </c>
      <c r="H325" t="s">
        <v>37</v>
      </c>
      <c r="I325" t="s">
        <v>119</v>
      </c>
      <c r="J325" t="s">
        <v>169</v>
      </c>
      <c r="K325">
        <v>1058</v>
      </c>
      <c r="L325" t="s">
        <v>28</v>
      </c>
      <c r="M325" t="s">
        <v>40</v>
      </c>
      <c r="N325" t="s">
        <v>57</v>
      </c>
      <c r="O325" t="s">
        <v>1273</v>
      </c>
      <c r="P325">
        <v>15.071999999999999</v>
      </c>
      <c r="Q325">
        <v>3</v>
      </c>
      <c r="R325">
        <v>0.2</v>
      </c>
      <c r="S325">
        <v>4.1448</v>
      </c>
      <c r="T325" t="s">
        <v>171</v>
      </c>
      <c r="U325">
        <v>10.927199999999999</v>
      </c>
      <c r="V325" s="2">
        <f>Table1[[#This Row],[Expenses]]*0.3</f>
        <v>3.2781599999999997</v>
      </c>
      <c r="W325" t="str">
        <f>VLOOKUP(K325, Helper!A:C, 3, FALSE)</f>
        <v>2020-01</v>
      </c>
    </row>
    <row r="326" spans="1:23" x14ac:dyDescent="0.3">
      <c r="A326">
        <v>703</v>
      </c>
      <c r="B326" t="s">
        <v>1274</v>
      </c>
      <c r="C326" s="1">
        <v>44870</v>
      </c>
      <c r="D326">
        <v>20221105</v>
      </c>
      <c r="E326" t="s">
        <v>791</v>
      </c>
      <c r="F326" t="s">
        <v>71</v>
      </c>
      <c r="G326" t="s">
        <v>72</v>
      </c>
      <c r="H326" t="s">
        <v>37</v>
      </c>
      <c r="I326" t="s">
        <v>38</v>
      </c>
      <c r="J326" t="s">
        <v>560</v>
      </c>
      <c r="K326">
        <v>1080</v>
      </c>
      <c r="L326" t="s">
        <v>56</v>
      </c>
      <c r="M326" t="s">
        <v>40</v>
      </c>
      <c r="N326" t="s">
        <v>57</v>
      </c>
      <c r="O326" t="s">
        <v>1275</v>
      </c>
      <c r="P326">
        <v>209.88</v>
      </c>
      <c r="Q326">
        <v>3</v>
      </c>
      <c r="R326">
        <v>0</v>
      </c>
      <c r="S326">
        <v>35.679600000000001</v>
      </c>
      <c r="T326" t="s">
        <v>32</v>
      </c>
      <c r="U326">
        <v>174.2004</v>
      </c>
      <c r="V326" s="2">
        <f>Table1[[#This Row],[Expenses]]*0.3</f>
        <v>52.260120000000001</v>
      </c>
      <c r="W326" t="str">
        <f>VLOOKUP(K326, Helper!A:C, 3, FALSE)</f>
        <v>2020-03</v>
      </c>
    </row>
    <row r="327" spans="1:23" x14ac:dyDescent="0.3">
      <c r="A327">
        <v>704</v>
      </c>
      <c r="B327" t="s">
        <v>1276</v>
      </c>
      <c r="C327" s="1">
        <v>44295</v>
      </c>
      <c r="D327">
        <v>20210409</v>
      </c>
      <c r="E327" t="s">
        <v>1277</v>
      </c>
      <c r="F327" t="s">
        <v>35</v>
      </c>
      <c r="G327" t="s">
        <v>708</v>
      </c>
      <c r="H327" t="s">
        <v>37</v>
      </c>
      <c r="I327" t="s">
        <v>38</v>
      </c>
      <c r="J327" t="s">
        <v>278</v>
      </c>
      <c r="K327">
        <v>1032</v>
      </c>
      <c r="L327" t="s">
        <v>56</v>
      </c>
      <c r="M327" t="s">
        <v>29</v>
      </c>
      <c r="N327" t="s">
        <v>50</v>
      </c>
      <c r="O327" t="s">
        <v>1278</v>
      </c>
      <c r="P327">
        <v>369.91199999999998</v>
      </c>
      <c r="Q327">
        <v>3</v>
      </c>
      <c r="R327">
        <v>0.2</v>
      </c>
      <c r="S327">
        <v>-13.871700000000001</v>
      </c>
      <c r="T327" t="s">
        <v>208</v>
      </c>
      <c r="U327">
        <v>383.78369999999899</v>
      </c>
      <c r="V327" s="2">
        <f>Table1[[#This Row],[Expenses]]*0.3</f>
        <v>115.13510999999968</v>
      </c>
      <c r="W327" t="str">
        <f>VLOOKUP(K327, Helper!A:C, 3, FALSE)</f>
        <v>2020-02</v>
      </c>
    </row>
    <row r="328" spans="1:23" x14ac:dyDescent="0.3">
      <c r="A328">
        <v>705</v>
      </c>
      <c r="B328" t="s">
        <v>1279</v>
      </c>
      <c r="C328" s="1">
        <v>44086</v>
      </c>
      <c r="D328">
        <v>20200912</v>
      </c>
      <c r="E328" t="s">
        <v>1280</v>
      </c>
      <c r="F328" t="s">
        <v>62</v>
      </c>
      <c r="G328" t="s">
        <v>1253</v>
      </c>
      <c r="H328" t="s">
        <v>25</v>
      </c>
      <c r="I328" t="s">
        <v>64</v>
      </c>
      <c r="J328" t="s">
        <v>325</v>
      </c>
      <c r="K328">
        <v>1075</v>
      </c>
      <c r="L328" t="s">
        <v>133</v>
      </c>
      <c r="M328" t="s">
        <v>40</v>
      </c>
      <c r="N328" t="s">
        <v>66</v>
      </c>
      <c r="O328" t="s">
        <v>1281</v>
      </c>
      <c r="P328">
        <v>10.368</v>
      </c>
      <c r="Q328">
        <v>2</v>
      </c>
      <c r="R328">
        <v>0.2</v>
      </c>
      <c r="S328">
        <v>3.6288</v>
      </c>
      <c r="T328" t="s">
        <v>382</v>
      </c>
      <c r="U328">
        <v>6.7392000000000003</v>
      </c>
      <c r="V328" s="2">
        <f>Table1[[#This Row],[Expenses]]*0.3</f>
        <v>2.02176</v>
      </c>
      <c r="W328" t="str">
        <f>VLOOKUP(K328, Helper!A:C, 3, FALSE)</f>
        <v>2020-03</v>
      </c>
    </row>
    <row r="329" spans="1:23" x14ac:dyDescent="0.3">
      <c r="A329">
        <v>708</v>
      </c>
      <c r="B329" t="s">
        <v>1282</v>
      </c>
      <c r="C329" s="1">
        <v>44167</v>
      </c>
      <c r="D329">
        <v>20201202</v>
      </c>
      <c r="E329" t="s">
        <v>1283</v>
      </c>
      <c r="F329" t="s">
        <v>211</v>
      </c>
      <c r="G329" t="s">
        <v>212</v>
      </c>
      <c r="H329" t="s">
        <v>25</v>
      </c>
      <c r="I329" t="s">
        <v>26</v>
      </c>
      <c r="J329" t="s">
        <v>132</v>
      </c>
      <c r="K329">
        <v>1063</v>
      </c>
      <c r="L329" t="s">
        <v>133</v>
      </c>
      <c r="M329" t="s">
        <v>29</v>
      </c>
      <c r="N329" t="s">
        <v>185</v>
      </c>
      <c r="O329" t="s">
        <v>1284</v>
      </c>
      <c r="P329">
        <v>119.96</v>
      </c>
      <c r="Q329">
        <v>4</v>
      </c>
      <c r="R329">
        <v>0</v>
      </c>
      <c r="S329">
        <v>52.782400000000003</v>
      </c>
      <c r="T329" t="s">
        <v>235</v>
      </c>
      <c r="U329">
        <v>67.177599999999899</v>
      </c>
      <c r="V329" s="2">
        <f>Table1[[#This Row],[Expenses]]*0.3</f>
        <v>20.15327999999997</v>
      </c>
      <c r="W329" t="str">
        <f>VLOOKUP(K329, Helper!A:C, 3, FALSE)</f>
        <v>2020-05</v>
      </c>
    </row>
    <row r="330" spans="1:23" x14ac:dyDescent="0.3">
      <c r="A330">
        <v>711</v>
      </c>
      <c r="B330" t="s">
        <v>1285</v>
      </c>
      <c r="C330" s="1">
        <v>43926</v>
      </c>
      <c r="D330">
        <v>20200405</v>
      </c>
      <c r="E330" t="s">
        <v>1286</v>
      </c>
      <c r="F330" t="s">
        <v>211</v>
      </c>
      <c r="G330" t="s">
        <v>212</v>
      </c>
      <c r="H330" t="s">
        <v>25</v>
      </c>
      <c r="I330" t="s">
        <v>26</v>
      </c>
      <c r="J330" t="s">
        <v>524</v>
      </c>
      <c r="K330">
        <v>1039</v>
      </c>
      <c r="L330" t="s">
        <v>95</v>
      </c>
      <c r="M330" t="s">
        <v>85</v>
      </c>
      <c r="N330" t="s">
        <v>66</v>
      </c>
      <c r="O330" t="s">
        <v>1287</v>
      </c>
      <c r="P330">
        <v>55.48</v>
      </c>
      <c r="Q330">
        <v>1</v>
      </c>
      <c r="R330">
        <v>0</v>
      </c>
      <c r="S330">
        <v>26.630400000000002</v>
      </c>
      <c r="T330" t="s">
        <v>735</v>
      </c>
      <c r="U330">
        <v>28.849599999999899</v>
      </c>
      <c r="V330" s="2">
        <f>Table1[[#This Row],[Expenses]]*0.3</f>
        <v>8.6548799999999702</v>
      </c>
      <c r="W330" t="str">
        <f>VLOOKUP(K330, Helper!A:C, 3, FALSE)</f>
        <v>2020-01</v>
      </c>
    </row>
    <row r="331" spans="1:23" x14ac:dyDescent="0.3">
      <c r="A331">
        <v>712</v>
      </c>
      <c r="B331" t="s">
        <v>1288</v>
      </c>
      <c r="C331" s="1">
        <v>45173</v>
      </c>
      <c r="D331">
        <v>20230904</v>
      </c>
      <c r="E331" t="s">
        <v>1289</v>
      </c>
      <c r="F331" t="s">
        <v>46</v>
      </c>
      <c r="G331" t="s">
        <v>697</v>
      </c>
      <c r="H331" t="s">
        <v>25</v>
      </c>
      <c r="I331" t="s">
        <v>48</v>
      </c>
      <c r="J331" t="s">
        <v>504</v>
      </c>
      <c r="K331">
        <v>1010</v>
      </c>
      <c r="L331" t="s">
        <v>273</v>
      </c>
      <c r="M331" t="s">
        <v>29</v>
      </c>
      <c r="N331" t="s">
        <v>161</v>
      </c>
      <c r="O331" t="s">
        <v>1290</v>
      </c>
      <c r="P331">
        <v>24.448</v>
      </c>
      <c r="Q331">
        <v>4</v>
      </c>
      <c r="R331">
        <v>0.2</v>
      </c>
      <c r="S331">
        <v>8.8623999999999992</v>
      </c>
      <c r="T331" t="s">
        <v>171</v>
      </c>
      <c r="U331">
        <v>15.585599999999999</v>
      </c>
      <c r="V331" s="2">
        <f>Table1[[#This Row],[Expenses]]*0.3</f>
        <v>4.6756799999999998</v>
      </c>
      <c r="W331" t="str">
        <f>VLOOKUP(K331, Helper!A:C, 3, FALSE)</f>
        <v>2020-03</v>
      </c>
    </row>
    <row r="332" spans="1:23" x14ac:dyDescent="0.3">
      <c r="A332">
        <v>713</v>
      </c>
      <c r="B332" t="s">
        <v>1291</v>
      </c>
      <c r="C332" s="1">
        <v>45066</v>
      </c>
      <c r="D332">
        <v>20230520</v>
      </c>
      <c r="E332" t="s">
        <v>1292</v>
      </c>
      <c r="F332" t="s">
        <v>211</v>
      </c>
      <c r="G332" t="s">
        <v>1293</v>
      </c>
      <c r="H332" t="s">
        <v>25</v>
      </c>
      <c r="I332" t="s">
        <v>26</v>
      </c>
      <c r="J332" t="s">
        <v>1263</v>
      </c>
      <c r="K332">
        <v>1016</v>
      </c>
      <c r="L332" t="s">
        <v>95</v>
      </c>
      <c r="M332" t="s">
        <v>40</v>
      </c>
      <c r="N332" t="s">
        <v>86</v>
      </c>
      <c r="O332" t="s">
        <v>1294</v>
      </c>
      <c r="P332">
        <v>281.33999999999997</v>
      </c>
      <c r="Q332">
        <v>6</v>
      </c>
      <c r="R332">
        <v>0</v>
      </c>
      <c r="S332">
        <v>109.7226</v>
      </c>
      <c r="T332" t="s">
        <v>288</v>
      </c>
      <c r="U332">
        <v>171.61739999999901</v>
      </c>
      <c r="V332" s="2">
        <f>Table1[[#This Row],[Expenses]]*0.3</f>
        <v>51.4852199999997</v>
      </c>
      <c r="W332" t="str">
        <f>VLOOKUP(K332, Helper!A:C, 3, FALSE)</f>
        <v>2020-03</v>
      </c>
    </row>
    <row r="333" spans="1:23" x14ac:dyDescent="0.3">
      <c r="A333">
        <v>716</v>
      </c>
      <c r="B333" t="s">
        <v>1295</v>
      </c>
      <c r="C333" s="1">
        <v>44013</v>
      </c>
      <c r="D333">
        <v>20200701</v>
      </c>
      <c r="E333" t="s">
        <v>613</v>
      </c>
      <c r="F333" t="s">
        <v>71</v>
      </c>
      <c r="G333" t="s">
        <v>72</v>
      </c>
      <c r="H333" t="s">
        <v>37</v>
      </c>
      <c r="I333" t="s">
        <v>38</v>
      </c>
      <c r="J333" t="s">
        <v>169</v>
      </c>
      <c r="K333">
        <v>1058</v>
      </c>
      <c r="L333" t="s">
        <v>28</v>
      </c>
      <c r="M333" t="s">
        <v>40</v>
      </c>
      <c r="N333" t="s">
        <v>50</v>
      </c>
      <c r="O333" t="s">
        <v>1296</v>
      </c>
      <c r="P333">
        <v>19.920000000000002</v>
      </c>
      <c r="Q333">
        <v>5</v>
      </c>
      <c r="R333">
        <v>0.2</v>
      </c>
      <c r="S333">
        <v>6.9720000000000004</v>
      </c>
      <c r="T333" t="s">
        <v>729</v>
      </c>
      <c r="U333">
        <v>12.948</v>
      </c>
      <c r="V333" s="2">
        <f>Table1[[#This Row],[Expenses]]*0.3</f>
        <v>3.8843999999999999</v>
      </c>
      <c r="W333" t="str">
        <f>VLOOKUP(K333, Helper!A:C, 3, FALSE)</f>
        <v>2020-01</v>
      </c>
    </row>
    <row r="334" spans="1:23" x14ac:dyDescent="0.3">
      <c r="A334">
        <v>717</v>
      </c>
      <c r="B334" t="s">
        <v>1297</v>
      </c>
      <c r="C334" s="1">
        <v>43842</v>
      </c>
      <c r="D334">
        <v>20200112</v>
      </c>
      <c r="E334" t="s">
        <v>1298</v>
      </c>
      <c r="F334" t="s">
        <v>197</v>
      </c>
      <c r="G334" t="s">
        <v>198</v>
      </c>
      <c r="H334" t="s">
        <v>81</v>
      </c>
      <c r="I334" t="s">
        <v>199</v>
      </c>
      <c r="J334" t="s">
        <v>111</v>
      </c>
      <c r="K334">
        <v>1099</v>
      </c>
      <c r="L334" t="s">
        <v>56</v>
      </c>
      <c r="M334" t="s">
        <v>29</v>
      </c>
      <c r="N334" t="s">
        <v>57</v>
      </c>
      <c r="O334" t="s">
        <v>1299</v>
      </c>
      <c r="P334">
        <v>9.94</v>
      </c>
      <c r="Q334">
        <v>2</v>
      </c>
      <c r="R334">
        <v>0</v>
      </c>
      <c r="S334">
        <v>3.0813999999999999</v>
      </c>
      <c r="T334" t="s">
        <v>1129</v>
      </c>
      <c r="U334">
        <v>6.8585999999999903</v>
      </c>
      <c r="V334" s="2">
        <f>Table1[[#This Row],[Expenses]]*0.3</f>
        <v>2.0575799999999971</v>
      </c>
      <c r="W334" t="str">
        <f>VLOOKUP(K334, Helper!A:C, 3, FALSE)</f>
        <v>2020-01</v>
      </c>
    </row>
    <row r="335" spans="1:23" x14ac:dyDescent="0.3">
      <c r="A335">
        <v>718</v>
      </c>
      <c r="B335" t="s">
        <v>1300</v>
      </c>
      <c r="C335" s="1">
        <v>45194</v>
      </c>
      <c r="D335">
        <v>20230925</v>
      </c>
      <c r="E335" t="s">
        <v>599</v>
      </c>
      <c r="F335" t="s">
        <v>358</v>
      </c>
      <c r="G335" t="s">
        <v>422</v>
      </c>
      <c r="H335" t="s">
        <v>37</v>
      </c>
      <c r="I335" t="s">
        <v>119</v>
      </c>
      <c r="J335" t="s">
        <v>104</v>
      </c>
      <c r="K335">
        <v>1047</v>
      </c>
      <c r="L335" t="s">
        <v>105</v>
      </c>
      <c r="M335" t="s">
        <v>29</v>
      </c>
      <c r="N335" t="s">
        <v>57</v>
      </c>
      <c r="O335" t="s">
        <v>1301</v>
      </c>
      <c r="P335">
        <v>103.056</v>
      </c>
      <c r="Q335">
        <v>3</v>
      </c>
      <c r="R335">
        <v>0.2</v>
      </c>
      <c r="S335">
        <v>24.4758</v>
      </c>
      <c r="T335" t="s">
        <v>171</v>
      </c>
      <c r="U335">
        <v>78.580199999999905</v>
      </c>
      <c r="V335" s="2">
        <f>Table1[[#This Row],[Expenses]]*0.3</f>
        <v>23.574059999999971</v>
      </c>
      <c r="W335" t="str">
        <f>VLOOKUP(K335, Helper!A:C, 3, FALSE)</f>
        <v>2020-03</v>
      </c>
    </row>
    <row r="336" spans="1:23" x14ac:dyDescent="0.3">
      <c r="A336">
        <v>719</v>
      </c>
      <c r="B336" t="s">
        <v>1302</v>
      </c>
      <c r="C336" s="1">
        <v>43984</v>
      </c>
      <c r="D336">
        <v>20200602</v>
      </c>
      <c r="E336" t="s">
        <v>1303</v>
      </c>
      <c r="F336" t="s">
        <v>101</v>
      </c>
      <c r="G336" t="s">
        <v>131</v>
      </c>
      <c r="H336" t="s">
        <v>25</v>
      </c>
      <c r="I336" t="s">
        <v>103</v>
      </c>
      <c r="J336" t="s">
        <v>413</v>
      </c>
      <c r="K336">
        <v>1022</v>
      </c>
      <c r="L336" t="s">
        <v>273</v>
      </c>
      <c r="M336" t="s">
        <v>85</v>
      </c>
      <c r="N336" t="s">
        <v>50</v>
      </c>
      <c r="O336" t="s">
        <v>1304</v>
      </c>
      <c r="P336">
        <v>59.808</v>
      </c>
      <c r="Q336">
        <v>3</v>
      </c>
      <c r="R336">
        <v>0.2</v>
      </c>
      <c r="S336">
        <v>19.4376</v>
      </c>
      <c r="T336" t="s">
        <v>59</v>
      </c>
      <c r="U336">
        <v>40.370399999999997</v>
      </c>
      <c r="V336" s="2">
        <f>Table1[[#This Row],[Expenses]]*0.3</f>
        <v>12.111119999999998</v>
      </c>
      <c r="W336" t="str">
        <f>VLOOKUP(K336, Helper!A:C, 3, FALSE)</f>
        <v>2020-03</v>
      </c>
    </row>
    <row r="337" spans="1:23" x14ac:dyDescent="0.3">
      <c r="A337">
        <v>721</v>
      </c>
      <c r="B337" t="s">
        <v>1305</v>
      </c>
      <c r="C337" s="1">
        <v>44605</v>
      </c>
      <c r="D337">
        <v>20220213</v>
      </c>
      <c r="E337" t="s">
        <v>1306</v>
      </c>
      <c r="F337" t="s">
        <v>35</v>
      </c>
      <c r="G337" t="s">
        <v>36</v>
      </c>
      <c r="H337" t="s">
        <v>37</v>
      </c>
      <c r="I337" t="s">
        <v>38</v>
      </c>
      <c r="J337" t="s">
        <v>457</v>
      </c>
      <c r="K337">
        <v>1057</v>
      </c>
      <c r="L337" t="s">
        <v>105</v>
      </c>
      <c r="M337" t="s">
        <v>85</v>
      </c>
      <c r="N337" t="s">
        <v>66</v>
      </c>
      <c r="O337" t="s">
        <v>1307</v>
      </c>
      <c r="P337">
        <v>146.82</v>
      </c>
      <c r="Q337">
        <v>3</v>
      </c>
      <c r="R337">
        <v>0</v>
      </c>
      <c r="S337">
        <v>73.41</v>
      </c>
      <c r="T337" t="s">
        <v>1308</v>
      </c>
      <c r="U337">
        <v>73.41</v>
      </c>
      <c r="V337" s="2">
        <f>Table1[[#This Row],[Expenses]]*0.3</f>
        <v>22.023</v>
      </c>
      <c r="W337" t="str">
        <f>VLOOKUP(K337, Helper!A:C, 3, FALSE)</f>
        <v>2020-01</v>
      </c>
    </row>
    <row r="338" spans="1:23" x14ac:dyDescent="0.3">
      <c r="A338">
        <v>722</v>
      </c>
      <c r="B338" t="s">
        <v>1309</v>
      </c>
      <c r="C338" s="1">
        <v>44911</v>
      </c>
      <c r="D338">
        <v>20221216</v>
      </c>
      <c r="E338" t="s">
        <v>864</v>
      </c>
      <c r="F338" t="s">
        <v>190</v>
      </c>
      <c r="G338" t="s">
        <v>568</v>
      </c>
      <c r="H338" t="s">
        <v>37</v>
      </c>
      <c r="I338" t="s">
        <v>119</v>
      </c>
      <c r="J338" t="s">
        <v>413</v>
      </c>
      <c r="K338">
        <v>1022</v>
      </c>
      <c r="L338" t="s">
        <v>273</v>
      </c>
      <c r="M338" t="s">
        <v>40</v>
      </c>
      <c r="N338" t="s">
        <v>50</v>
      </c>
      <c r="O338" t="s">
        <v>1310</v>
      </c>
      <c r="P338">
        <v>1652.94</v>
      </c>
      <c r="Q338">
        <v>3</v>
      </c>
      <c r="R338">
        <v>0</v>
      </c>
      <c r="S338">
        <v>231.41159999999999</v>
      </c>
      <c r="T338" t="s">
        <v>76</v>
      </c>
      <c r="U338">
        <v>1421.5283999999999</v>
      </c>
      <c r="V338" s="2">
        <f>Table1[[#This Row],[Expenses]]*0.3</f>
        <v>426.45851999999996</v>
      </c>
      <c r="W338" t="str">
        <f>VLOOKUP(K338, Helper!A:C, 3, FALSE)</f>
        <v>2020-03</v>
      </c>
    </row>
    <row r="339" spans="1:23" x14ac:dyDescent="0.3">
      <c r="A339">
        <v>724</v>
      </c>
      <c r="B339" t="s">
        <v>1311</v>
      </c>
      <c r="C339" s="1">
        <v>44111</v>
      </c>
      <c r="D339">
        <v>20201007</v>
      </c>
      <c r="E339" t="s">
        <v>1312</v>
      </c>
      <c r="F339" t="s">
        <v>124</v>
      </c>
      <c r="G339" t="s">
        <v>125</v>
      </c>
      <c r="H339" t="s">
        <v>25</v>
      </c>
      <c r="I339" t="s">
        <v>48</v>
      </c>
      <c r="J339" t="s">
        <v>457</v>
      </c>
      <c r="K339">
        <v>1057</v>
      </c>
      <c r="L339" t="s">
        <v>105</v>
      </c>
      <c r="M339" t="s">
        <v>85</v>
      </c>
      <c r="N339" t="s">
        <v>57</v>
      </c>
      <c r="O339" t="s">
        <v>1313</v>
      </c>
      <c r="P339">
        <v>129.91999999999999</v>
      </c>
      <c r="Q339">
        <v>5</v>
      </c>
      <c r="R339">
        <v>0.2</v>
      </c>
      <c r="S339">
        <v>21.111999999999998</v>
      </c>
      <c r="T339" t="s">
        <v>194</v>
      </c>
      <c r="U339">
        <v>108.807999999999</v>
      </c>
      <c r="V339" s="2">
        <f>Table1[[#This Row],[Expenses]]*0.3</f>
        <v>32.642399999999697</v>
      </c>
      <c r="W339" t="str">
        <f>VLOOKUP(K339, Helper!A:C, 3, FALSE)</f>
        <v>2020-01</v>
      </c>
    </row>
    <row r="340" spans="1:23" x14ac:dyDescent="0.3">
      <c r="A340">
        <v>725</v>
      </c>
      <c r="B340" t="s">
        <v>1314</v>
      </c>
      <c r="C340" s="1">
        <v>44750</v>
      </c>
      <c r="D340">
        <v>20220708</v>
      </c>
      <c r="E340" t="s">
        <v>1315</v>
      </c>
      <c r="F340" t="s">
        <v>46</v>
      </c>
      <c r="G340" t="s">
        <v>178</v>
      </c>
      <c r="H340" t="s">
        <v>25</v>
      </c>
      <c r="I340" t="s">
        <v>48</v>
      </c>
      <c r="J340" t="s">
        <v>240</v>
      </c>
      <c r="K340">
        <v>1035</v>
      </c>
      <c r="L340" t="s">
        <v>56</v>
      </c>
      <c r="M340" t="s">
        <v>40</v>
      </c>
      <c r="N340" t="s">
        <v>66</v>
      </c>
      <c r="O340" t="s">
        <v>1316</v>
      </c>
      <c r="P340">
        <v>45.584000000000003</v>
      </c>
      <c r="Q340">
        <v>7</v>
      </c>
      <c r="R340">
        <v>0.2</v>
      </c>
      <c r="S340">
        <v>5.1281999999999996</v>
      </c>
      <c r="T340" t="s">
        <v>175</v>
      </c>
      <c r="U340">
        <v>40.455800000000004</v>
      </c>
      <c r="V340" s="2">
        <f>Table1[[#This Row],[Expenses]]*0.3</f>
        <v>12.136740000000001</v>
      </c>
      <c r="W340" t="str">
        <f>VLOOKUP(K340, Helper!A:C, 3, FALSE)</f>
        <v>2020-04</v>
      </c>
    </row>
    <row r="341" spans="1:23" x14ac:dyDescent="0.3">
      <c r="A341">
        <v>726</v>
      </c>
      <c r="B341" t="s">
        <v>1317</v>
      </c>
      <c r="C341" s="1">
        <v>45186</v>
      </c>
      <c r="D341">
        <v>20230917</v>
      </c>
      <c r="E341" t="s">
        <v>1318</v>
      </c>
      <c r="F341" t="s">
        <v>79</v>
      </c>
      <c r="G341" t="s">
        <v>737</v>
      </c>
      <c r="H341" t="s">
        <v>81</v>
      </c>
      <c r="I341" t="s">
        <v>82</v>
      </c>
      <c r="J341" t="s">
        <v>626</v>
      </c>
      <c r="K341">
        <v>1009</v>
      </c>
      <c r="L341" t="s">
        <v>95</v>
      </c>
      <c r="M341" t="s">
        <v>29</v>
      </c>
      <c r="N341" t="s">
        <v>161</v>
      </c>
      <c r="O341" t="s">
        <v>1319</v>
      </c>
      <c r="P341">
        <v>17.568000000000001</v>
      </c>
      <c r="Q341">
        <v>2</v>
      </c>
      <c r="R341">
        <v>0.2</v>
      </c>
      <c r="S341">
        <v>6.3684000000000003</v>
      </c>
      <c r="T341" t="s">
        <v>171</v>
      </c>
      <c r="U341">
        <v>11.1996</v>
      </c>
      <c r="V341" s="2">
        <f>Table1[[#This Row],[Expenses]]*0.3</f>
        <v>3.35988</v>
      </c>
      <c r="W341" t="str">
        <f>VLOOKUP(K341, Helper!A:C, 3, FALSE)</f>
        <v>2020-03</v>
      </c>
    </row>
    <row r="342" spans="1:23" x14ac:dyDescent="0.3">
      <c r="A342">
        <v>728</v>
      </c>
      <c r="B342" t="s">
        <v>1320</v>
      </c>
      <c r="C342" s="1">
        <v>44899</v>
      </c>
      <c r="D342">
        <v>20221204</v>
      </c>
      <c r="E342" t="s">
        <v>1321</v>
      </c>
      <c r="F342" t="s">
        <v>211</v>
      </c>
      <c r="G342" t="s">
        <v>1322</v>
      </c>
      <c r="H342" t="s">
        <v>25</v>
      </c>
      <c r="I342" t="s">
        <v>26</v>
      </c>
      <c r="J342" t="s">
        <v>27</v>
      </c>
      <c r="K342">
        <v>1017</v>
      </c>
      <c r="L342" t="s">
        <v>28</v>
      </c>
      <c r="M342" t="s">
        <v>29</v>
      </c>
      <c r="N342" t="s">
        <v>66</v>
      </c>
      <c r="O342" t="s">
        <v>1323</v>
      </c>
      <c r="P342">
        <v>182.72</v>
      </c>
      <c r="Q342">
        <v>8</v>
      </c>
      <c r="R342">
        <v>0</v>
      </c>
      <c r="S342">
        <v>84.051199999999994</v>
      </c>
      <c r="T342" t="s">
        <v>76</v>
      </c>
      <c r="U342">
        <v>98.668800000000005</v>
      </c>
      <c r="V342" s="2">
        <f>Table1[[#This Row],[Expenses]]*0.3</f>
        <v>29.600639999999999</v>
      </c>
      <c r="W342" t="str">
        <f>VLOOKUP(K342, Helper!A:C, 3, FALSE)</f>
        <v>2020-02</v>
      </c>
    </row>
    <row r="343" spans="1:23" x14ac:dyDescent="0.3">
      <c r="A343">
        <v>733</v>
      </c>
      <c r="B343" t="s">
        <v>1324</v>
      </c>
      <c r="C343" s="1">
        <v>44948</v>
      </c>
      <c r="D343">
        <v>20230122</v>
      </c>
      <c r="E343" t="s">
        <v>1325</v>
      </c>
      <c r="F343" t="s">
        <v>71</v>
      </c>
      <c r="G343" t="s">
        <v>72</v>
      </c>
      <c r="H343" t="s">
        <v>37</v>
      </c>
      <c r="I343" t="s">
        <v>38</v>
      </c>
      <c r="J343" t="s">
        <v>337</v>
      </c>
      <c r="K343">
        <v>1096</v>
      </c>
      <c r="L343" t="s">
        <v>105</v>
      </c>
      <c r="M343" t="s">
        <v>85</v>
      </c>
      <c r="N343" t="s">
        <v>96</v>
      </c>
      <c r="O343" t="s">
        <v>1326</v>
      </c>
      <c r="P343">
        <v>242.94</v>
      </c>
      <c r="Q343">
        <v>3</v>
      </c>
      <c r="R343">
        <v>0</v>
      </c>
      <c r="S343">
        <v>9.7175999999999991</v>
      </c>
      <c r="T343" t="s">
        <v>898</v>
      </c>
      <c r="U343">
        <v>233.22239999999999</v>
      </c>
      <c r="V343" s="2">
        <f>Table1[[#This Row],[Expenses]]*0.3</f>
        <v>69.966719999999995</v>
      </c>
      <c r="W343" t="str">
        <f>VLOOKUP(K343, Helper!A:C, 3, FALSE)</f>
        <v>2020-03</v>
      </c>
    </row>
    <row r="344" spans="1:23" x14ac:dyDescent="0.3">
      <c r="A344">
        <v>739</v>
      </c>
      <c r="B344" t="s">
        <v>1327</v>
      </c>
      <c r="C344" s="1">
        <v>44082</v>
      </c>
      <c r="D344">
        <v>20200908</v>
      </c>
      <c r="E344" t="s">
        <v>329</v>
      </c>
      <c r="F344" t="s">
        <v>35</v>
      </c>
      <c r="G344" t="s">
        <v>110</v>
      </c>
      <c r="H344" t="s">
        <v>37</v>
      </c>
      <c r="I344" t="s">
        <v>38</v>
      </c>
      <c r="J344" t="s">
        <v>330</v>
      </c>
      <c r="K344">
        <v>1100</v>
      </c>
      <c r="L344" t="s">
        <v>56</v>
      </c>
      <c r="M344" t="s">
        <v>29</v>
      </c>
      <c r="N344" t="s">
        <v>185</v>
      </c>
      <c r="O344" t="s">
        <v>1328</v>
      </c>
      <c r="P344">
        <v>49.98</v>
      </c>
      <c r="Q344">
        <v>2</v>
      </c>
      <c r="R344">
        <v>0</v>
      </c>
      <c r="S344">
        <v>8.4966000000000008</v>
      </c>
      <c r="T344" t="s">
        <v>382</v>
      </c>
      <c r="U344">
        <v>41.483399999999897</v>
      </c>
      <c r="V344" s="2">
        <f>Table1[[#This Row],[Expenses]]*0.3</f>
        <v>12.445019999999969</v>
      </c>
      <c r="W344" t="str">
        <f>VLOOKUP(K344, Helper!A:C, 3, FALSE)</f>
        <v>2020-03</v>
      </c>
    </row>
    <row r="345" spans="1:23" x14ac:dyDescent="0.3">
      <c r="A345">
        <v>740</v>
      </c>
      <c r="B345" t="s">
        <v>1329</v>
      </c>
      <c r="C345" s="1">
        <v>43835</v>
      </c>
      <c r="D345">
        <v>20200105</v>
      </c>
      <c r="E345" t="s">
        <v>1330</v>
      </c>
      <c r="F345" t="s">
        <v>166</v>
      </c>
      <c r="G345" t="s">
        <v>167</v>
      </c>
      <c r="H345" t="s">
        <v>81</v>
      </c>
      <c r="I345" t="s">
        <v>168</v>
      </c>
      <c r="J345" t="s">
        <v>398</v>
      </c>
      <c r="K345">
        <v>1026</v>
      </c>
      <c r="L345" t="s">
        <v>105</v>
      </c>
      <c r="M345" t="s">
        <v>85</v>
      </c>
      <c r="N345" t="s">
        <v>41</v>
      </c>
      <c r="O345" t="s">
        <v>1331</v>
      </c>
      <c r="P345">
        <v>11.784000000000001</v>
      </c>
      <c r="Q345">
        <v>3</v>
      </c>
      <c r="R345">
        <v>0.2</v>
      </c>
      <c r="S345">
        <v>4.2717000000000001</v>
      </c>
      <c r="T345" t="s">
        <v>1129</v>
      </c>
      <c r="U345">
        <v>7.5122999999999998</v>
      </c>
      <c r="V345" s="2">
        <f>Table1[[#This Row],[Expenses]]*0.3</f>
        <v>2.2536899999999997</v>
      </c>
      <c r="W345" t="str">
        <f>VLOOKUP(K345, Helper!A:C, 3, FALSE)</f>
        <v>2020-01</v>
      </c>
    </row>
    <row r="346" spans="1:23" x14ac:dyDescent="0.3">
      <c r="A346">
        <v>743</v>
      </c>
      <c r="B346" t="s">
        <v>1332</v>
      </c>
      <c r="C346" s="1">
        <v>44801</v>
      </c>
      <c r="D346">
        <v>20220828</v>
      </c>
      <c r="E346" t="s">
        <v>1333</v>
      </c>
      <c r="F346" t="s">
        <v>79</v>
      </c>
      <c r="G346" t="s">
        <v>154</v>
      </c>
      <c r="H346" t="s">
        <v>81</v>
      </c>
      <c r="I346" t="s">
        <v>82</v>
      </c>
      <c r="J346" t="s">
        <v>413</v>
      </c>
      <c r="K346">
        <v>1022</v>
      </c>
      <c r="L346" t="s">
        <v>273</v>
      </c>
      <c r="M346" t="s">
        <v>29</v>
      </c>
      <c r="N346" t="s">
        <v>66</v>
      </c>
      <c r="O346" t="s">
        <v>1334</v>
      </c>
      <c r="P346">
        <v>51.52</v>
      </c>
      <c r="Q346">
        <v>5</v>
      </c>
      <c r="R346">
        <v>0.2</v>
      </c>
      <c r="S346">
        <v>-10.948</v>
      </c>
      <c r="T346" t="s">
        <v>327</v>
      </c>
      <c r="U346">
        <v>62.468000000000004</v>
      </c>
      <c r="V346" s="2">
        <f>Table1[[#This Row],[Expenses]]*0.3</f>
        <v>18.740400000000001</v>
      </c>
      <c r="W346" t="str">
        <f>VLOOKUP(K346, Helper!A:C, 3, FALSE)</f>
        <v>2020-03</v>
      </c>
    </row>
    <row r="347" spans="1:23" x14ac:dyDescent="0.3">
      <c r="A347">
        <v>747</v>
      </c>
      <c r="B347" t="s">
        <v>1335</v>
      </c>
      <c r="C347" s="1">
        <v>43978</v>
      </c>
      <c r="D347">
        <v>20200527</v>
      </c>
      <c r="E347" t="s">
        <v>936</v>
      </c>
      <c r="F347" t="s">
        <v>35</v>
      </c>
      <c r="G347" t="s">
        <v>600</v>
      </c>
      <c r="H347" t="s">
        <v>37</v>
      </c>
      <c r="I347" t="s">
        <v>38</v>
      </c>
      <c r="J347" t="s">
        <v>403</v>
      </c>
      <c r="K347">
        <v>1041</v>
      </c>
      <c r="L347" t="s">
        <v>95</v>
      </c>
      <c r="M347" t="s">
        <v>40</v>
      </c>
      <c r="N347" t="s">
        <v>50</v>
      </c>
      <c r="O347" t="s">
        <v>1336</v>
      </c>
      <c r="P347">
        <v>567.12</v>
      </c>
      <c r="Q347">
        <v>10</v>
      </c>
      <c r="R347">
        <v>0.2</v>
      </c>
      <c r="S347">
        <v>-28.356000000000002</v>
      </c>
      <c r="T347" t="s">
        <v>107</v>
      </c>
      <c r="U347">
        <v>595.476</v>
      </c>
      <c r="V347" s="2">
        <f>Table1[[#This Row],[Expenses]]*0.3</f>
        <v>178.64279999999999</v>
      </c>
      <c r="W347" t="str">
        <f>VLOOKUP(K347, Helper!A:C, 3, FALSE)</f>
        <v>2020-03</v>
      </c>
    </row>
    <row r="348" spans="1:23" x14ac:dyDescent="0.3">
      <c r="A348">
        <v>749</v>
      </c>
      <c r="B348" t="s">
        <v>1337</v>
      </c>
      <c r="C348" s="1">
        <v>44641</v>
      </c>
      <c r="D348">
        <v>20220321</v>
      </c>
      <c r="E348" t="s">
        <v>1338</v>
      </c>
      <c r="F348" t="s">
        <v>166</v>
      </c>
      <c r="G348" t="s">
        <v>1339</v>
      </c>
      <c r="H348" t="s">
        <v>81</v>
      </c>
      <c r="I348" t="s">
        <v>168</v>
      </c>
      <c r="J348" t="s">
        <v>94</v>
      </c>
      <c r="K348">
        <v>1087</v>
      </c>
      <c r="L348" t="s">
        <v>95</v>
      </c>
      <c r="M348" t="s">
        <v>29</v>
      </c>
      <c r="N348" t="s">
        <v>156</v>
      </c>
      <c r="O348" t="s">
        <v>1340</v>
      </c>
      <c r="P348">
        <v>11.992000000000001</v>
      </c>
      <c r="Q348">
        <v>1</v>
      </c>
      <c r="R348">
        <v>0.2</v>
      </c>
      <c r="S348">
        <v>0.89939999999999998</v>
      </c>
      <c r="T348" t="s">
        <v>187</v>
      </c>
      <c r="U348">
        <v>11.092599999999999</v>
      </c>
      <c r="V348" s="2">
        <f>Table1[[#This Row],[Expenses]]*0.3</f>
        <v>3.3277799999999997</v>
      </c>
      <c r="W348" t="str">
        <f>VLOOKUP(K348, Helper!A:C, 3, FALSE)</f>
        <v>2020-06</v>
      </c>
    </row>
    <row r="349" spans="1:23" x14ac:dyDescent="0.3">
      <c r="A349">
        <v>750</v>
      </c>
      <c r="B349" t="s">
        <v>1341</v>
      </c>
      <c r="C349" s="1">
        <v>45202</v>
      </c>
      <c r="D349">
        <v>20231003</v>
      </c>
      <c r="E349" t="s">
        <v>1342</v>
      </c>
      <c r="F349" t="s">
        <v>190</v>
      </c>
      <c r="G349" t="s">
        <v>1343</v>
      </c>
      <c r="H349" t="s">
        <v>37</v>
      </c>
      <c r="I349" t="s">
        <v>119</v>
      </c>
      <c r="J349" t="s">
        <v>376</v>
      </c>
      <c r="K349">
        <v>1036</v>
      </c>
      <c r="L349" t="s">
        <v>259</v>
      </c>
      <c r="M349" t="s">
        <v>29</v>
      </c>
      <c r="N349" t="s">
        <v>50</v>
      </c>
      <c r="O349" t="s">
        <v>1344</v>
      </c>
      <c r="P349">
        <v>58.05</v>
      </c>
      <c r="Q349">
        <v>3</v>
      </c>
      <c r="R349">
        <v>0</v>
      </c>
      <c r="S349">
        <v>26.702999999999999</v>
      </c>
      <c r="T349" t="s">
        <v>151</v>
      </c>
      <c r="U349">
        <v>31.346999999999898</v>
      </c>
      <c r="V349" s="2">
        <f>Table1[[#This Row],[Expenses]]*0.3</f>
        <v>9.4040999999999695</v>
      </c>
      <c r="W349" t="str">
        <f>VLOOKUP(K349, Helper!A:C, 3, FALSE)</f>
        <v>2020-04</v>
      </c>
    </row>
    <row r="350" spans="1:23" x14ac:dyDescent="0.3">
      <c r="A350">
        <v>754</v>
      </c>
      <c r="B350" t="s">
        <v>1345</v>
      </c>
      <c r="C350" s="1">
        <v>44659</v>
      </c>
      <c r="D350">
        <v>20220408</v>
      </c>
      <c r="E350" t="s">
        <v>1346</v>
      </c>
      <c r="F350" t="s">
        <v>35</v>
      </c>
      <c r="G350" t="s">
        <v>110</v>
      </c>
      <c r="H350" t="s">
        <v>37</v>
      </c>
      <c r="I350" t="s">
        <v>38</v>
      </c>
      <c r="J350" t="s">
        <v>27</v>
      </c>
      <c r="K350">
        <v>1017</v>
      </c>
      <c r="L350" t="s">
        <v>28</v>
      </c>
      <c r="M350" t="s">
        <v>40</v>
      </c>
      <c r="N350" t="s">
        <v>1005</v>
      </c>
      <c r="O350" t="s">
        <v>1347</v>
      </c>
      <c r="P350">
        <v>1199.9760000000001</v>
      </c>
      <c r="Q350">
        <v>3</v>
      </c>
      <c r="R350">
        <v>0.2</v>
      </c>
      <c r="S350">
        <v>374.99250000000001</v>
      </c>
      <c r="T350" t="s">
        <v>296</v>
      </c>
      <c r="U350">
        <v>824.98350000000005</v>
      </c>
      <c r="V350" s="2">
        <f>Table1[[#This Row],[Expenses]]*0.3</f>
        <v>247.49504999999999</v>
      </c>
      <c r="W350" t="str">
        <f>VLOOKUP(K350, Helper!A:C, 3, FALSE)</f>
        <v>2020-02</v>
      </c>
    </row>
    <row r="351" spans="1:23" x14ac:dyDescent="0.3">
      <c r="A351">
        <v>755</v>
      </c>
      <c r="B351" t="s">
        <v>1348</v>
      </c>
      <c r="C351" s="1">
        <v>44537</v>
      </c>
      <c r="D351">
        <v>20211207</v>
      </c>
      <c r="E351" t="s">
        <v>1127</v>
      </c>
      <c r="F351" t="s">
        <v>35</v>
      </c>
      <c r="G351" t="s">
        <v>36</v>
      </c>
      <c r="H351" t="s">
        <v>37</v>
      </c>
      <c r="I351" t="s">
        <v>38</v>
      </c>
      <c r="J351" t="s">
        <v>638</v>
      </c>
      <c r="K351">
        <v>1008</v>
      </c>
      <c r="L351" t="s">
        <v>74</v>
      </c>
      <c r="M351" t="s">
        <v>29</v>
      </c>
      <c r="N351" t="s">
        <v>57</v>
      </c>
      <c r="O351" t="s">
        <v>1349</v>
      </c>
      <c r="P351">
        <v>79.92</v>
      </c>
      <c r="Q351">
        <v>4</v>
      </c>
      <c r="R351">
        <v>0</v>
      </c>
      <c r="S351">
        <v>28.7712</v>
      </c>
      <c r="T351" t="s">
        <v>163</v>
      </c>
      <c r="U351">
        <v>51.148800000000001</v>
      </c>
      <c r="V351" s="2">
        <f>Table1[[#This Row],[Expenses]]*0.3</f>
        <v>15.34464</v>
      </c>
      <c r="W351" t="str">
        <f>VLOOKUP(K351, Helper!A:C, 3, FALSE)</f>
        <v>2020-01</v>
      </c>
    </row>
    <row r="352" spans="1:23" x14ac:dyDescent="0.3">
      <c r="A352">
        <v>756</v>
      </c>
      <c r="B352" t="s">
        <v>1350</v>
      </c>
      <c r="C352" s="1">
        <v>44823</v>
      </c>
      <c r="D352">
        <v>20220919</v>
      </c>
      <c r="E352" t="s">
        <v>1147</v>
      </c>
      <c r="F352" t="s">
        <v>46</v>
      </c>
      <c r="G352" t="s">
        <v>888</v>
      </c>
      <c r="H352" t="s">
        <v>25</v>
      </c>
      <c r="I352" t="s">
        <v>48</v>
      </c>
      <c r="J352" t="s">
        <v>560</v>
      </c>
      <c r="K352">
        <v>1080</v>
      </c>
      <c r="L352" t="s">
        <v>56</v>
      </c>
      <c r="M352" t="s">
        <v>40</v>
      </c>
      <c r="N352" t="s">
        <v>50</v>
      </c>
      <c r="O352" t="s">
        <v>1351</v>
      </c>
      <c r="P352">
        <v>383.43799999999999</v>
      </c>
      <c r="Q352">
        <v>4</v>
      </c>
      <c r="R352">
        <v>0.45</v>
      </c>
      <c r="S352">
        <v>-167.3184</v>
      </c>
      <c r="T352" t="s">
        <v>246</v>
      </c>
      <c r="U352">
        <v>550.75639999999999</v>
      </c>
      <c r="V352" s="2">
        <f>Table1[[#This Row],[Expenses]]*0.3</f>
        <v>165.22691999999998</v>
      </c>
      <c r="W352" t="str">
        <f>VLOOKUP(K352, Helper!A:C, 3, FALSE)</f>
        <v>2020-03</v>
      </c>
    </row>
    <row r="353" spans="1:23" x14ac:dyDescent="0.3">
      <c r="A353">
        <v>757</v>
      </c>
      <c r="B353" t="s">
        <v>1352</v>
      </c>
      <c r="C353" s="1">
        <v>44194</v>
      </c>
      <c r="D353">
        <v>20201229</v>
      </c>
      <c r="E353" t="s">
        <v>1353</v>
      </c>
      <c r="F353" t="s">
        <v>183</v>
      </c>
      <c r="G353" t="s">
        <v>183</v>
      </c>
      <c r="H353" t="s">
        <v>25</v>
      </c>
      <c r="I353" t="s">
        <v>48</v>
      </c>
      <c r="J353" t="s">
        <v>272</v>
      </c>
      <c r="K353">
        <v>1094</v>
      </c>
      <c r="L353" t="s">
        <v>273</v>
      </c>
      <c r="M353" t="s">
        <v>29</v>
      </c>
      <c r="N353" t="s">
        <v>96</v>
      </c>
      <c r="O353" t="s">
        <v>1354</v>
      </c>
      <c r="P353">
        <v>24.56</v>
      </c>
      <c r="Q353">
        <v>2</v>
      </c>
      <c r="R353">
        <v>0</v>
      </c>
      <c r="S353">
        <v>6.8768000000000002</v>
      </c>
      <c r="T353" t="s">
        <v>235</v>
      </c>
      <c r="U353">
        <v>17.683199999999999</v>
      </c>
      <c r="V353" s="2">
        <f>Table1[[#This Row],[Expenses]]*0.3</f>
        <v>5.3049599999999995</v>
      </c>
      <c r="W353" t="str">
        <f>VLOOKUP(K353, Helper!A:C, 3, FALSE)</f>
        <v>2020-02</v>
      </c>
    </row>
    <row r="354" spans="1:23" x14ac:dyDescent="0.3">
      <c r="A354">
        <v>759</v>
      </c>
      <c r="B354" t="s">
        <v>1355</v>
      </c>
      <c r="C354" s="1">
        <v>45131</v>
      </c>
      <c r="D354">
        <v>20230724</v>
      </c>
      <c r="E354" t="s">
        <v>1356</v>
      </c>
      <c r="F354" t="s">
        <v>211</v>
      </c>
      <c r="G354" t="s">
        <v>212</v>
      </c>
      <c r="H354" t="s">
        <v>25</v>
      </c>
      <c r="I354" t="s">
        <v>26</v>
      </c>
      <c r="J354" t="s">
        <v>515</v>
      </c>
      <c r="K354">
        <v>1003</v>
      </c>
      <c r="L354" t="s">
        <v>56</v>
      </c>
      <c r="M354" t="s">
        <v>40</v>
      </c>
      <c r="N354" t="s">
        <v>50</v>
      </c>
      <c r="O354" t="s">
        <v>1357</v>
      </c>
      <c r="P354">
        <v>13.128</v>
      </c>
      <c r="Q354">
        <v>3</v>
      </c>
      <c r="R354">
        <v>0.2</v>
      </c>
      <c r="S354">
        <v>4.2666000000000004</v>
      </c>
      <c r="T354" t="s">
        <v>128</v>
      </c>
      <c r="U354">
        <v>8.8613999999999997</v>
      </c>
      <c r="V354" s="2">
        <f>Table1[[#This Row],[Expenses]]*0.3</f>
        <v>2.65842</v>
      </c>
      <c r="W354" t="str">
        <f>VLOOKUP(K354, Helper!A:C, 3, FALSE)</f>
        <v>2020-02</v>
      </c>
    </row>
    <row r="355" spans="1:23" x14ac:dyDescent="0.3">
      <c r="A355">
        <v>760</v>
      </c>
      <c r="B355" t="s">
        <v>1358</v>
      </c>
      <c r="C355" s="1">
        <v>45188</v>
      </c>
      <c r="D355">
        <v>20230919</v>
      </c>
      <c r="E355" t="s">
        <v>1359</v>
      </c>
      <c r="F355" t="s">
        <v>91</v>
      </c>
      <c r="G355" t="s">
        <v>1053</v>
      </c>
      <c r="H355" t="s">
        <v>25</v>
      </c>
      <c r="I355" t="s">
        <v>93</v>
      </c>
      <c r="J355" t="s">
        <v>698</v>
      </c>
      <c r="K355">
        <v>1013</v>
      </c>
      <c r="L355" t="s">
        <v>28</v>
      </c>
      <c r="M355" t="s">
        <v>40</v>
      </c>
      <c r="N355" t="s">
        <v>66</v>
      </c>
      <c r="O355" t="s">
        <v>1360</v>
      </c>
      <c r="P355">
        <v>22.72</v>
      </c>
      <c r="Q355">
        <v>4</v>
      </c>
      <c r="R355">
        <v>0</v>
      </c>
      <c r="S355">
        <v>10.224</v>
      </c>
      <c r="T355" t="s">
        <v>171</v>
      </c>
      <c r="U355">
        <v>12.495999999999899</v>
      </c>
      <c r="V355" s="2">
        <f>Table1[[#This Row],[Expenses]]*0.3</f>
        <v>3.7487999999999695</v>
      </c>
      <c r="W355" t="str">
        <f>VLOOKUP(K355, Helper!A:C, 3, FALSE)</f>
        <v>2020-02</v>
      </c>
    </row>
    <row r="356" spans="1:23" x14ac:dyDescent="0.3">
      <c r="A356">
        <v>761</v>
      </c>
      <c r="B356" t="s">
        <v>1361</v>
      </c>
      <c r="C356" s="1">
        <v>44439</v>
      </c>
      <c r="D356">
        <v>20210831</v>
      </c>
      <c r="E356" t="s">
        <v>1144</v>
      </c>
      <c r="F356" t="s">
        <v>35</v>
      </c>
      <c r="G356" t="s">
        <v>36</v>
      </c>
      <c r="H356" t="s">
        <v>37</v>
      </c>
      <c r="I356" t="s">
        <v>38</v>
      </c>
      <c r="J356" t="s">
        <v>1013</v>
      </c>
      <c r="K356">
        <v>1073</v>
      </c>
      <c r="L356" t="s">
        <v>133</v>
      </c>
      <c r="M356" t="s">
        <v>29</v>
      </c>
      <c r="N356" t="s">
        <v>66</v>
      </c>
      <c r="O356" t="s">
        <v>1362</v>
      </c>
      <c r="P356">
        <v>58.32</v>
      </c>
      <c r="Q356">
        <v>9</v>
      </c>
      <c r="R356">
        <v>0</v>
      </c>
      <c r="S356">
        <v>27.993600000000001</v>
      </c>
      <c r="T356" t="s">
        <v>570</v>
      </c>
      <c r="U356">
        <v>30.3264</v>
      </c>
      <c r="V356" s="2">
        <f>Table1[[#This Row],[Expenses]]*0.3</f>
        <v>9.0979200000000002</v>
      </c>
      <c r="W356" t="str">
        <f>VLOOKUP(K356, Helper!A:C, 3, FALSE)</f>
        <v>2020-03</v>
      </c>
    </row>
    <row r="357" spans="1:23" x14ac:dyDescent="0.3">
      <c r="A357">
        <v>762</v>
      </c>
      <c r="B357" t="s">
        <v>1363</v>
      </c>
      <c r="C357" s="1">
        <v>45234</v>
      </c>
      <c r="D357">
        <v>20231104</v>
      </c>
      <c r="E357" t="s">
        <v>276</v>
      </c>
      <c r="F357" t="s">
        <v>758</v>
      </c>
      <c r="G357" t="s">
        <v>759</v>
      </c>
      <c r="H357" t="s">
        <v>25</v>
      </c>
      <c r="I357" t="s">
        <v>64</v>
      </c>
      <c r="J357" t="s">
        <v>278</v>
      </c>
      <c r="K357">
        <v>1032</v>
      </c>
      <c r="L357" t="s">
        <v>56</v>
      </c>
      <c r="M357" t="s">
        <v>40</v>
      </c>
      <c r="N357" t="s">
        <v>41</v>
      </c>
      <c r="O357" t="s">
        <v>1364</v>
      </c>
      <c r="P357">
        <v>12.39</v>
      </c>
      <c r="Q357">
        <v>3</v>
      </c>
      <c r="R357">
        <v>0</v>
      </c>
      <c r="S357">
        <v>5.6993999999999998</v>
      </c>
      <c r="T357" t="s">
        <v>283</v>
      </c>
      <c r="U357">
        <v>6.6905999999999999</v>
      </c>
      <c r="V357" s="2">
        <f>Table1[[#This Row],[Expenses]]*0.3</f>
        <v>2.00718</v>
      </c>
      <c r="W357" t="str">
        <f>VLOOKUP(K357, Helper!A:C, 3, FALSE)</f>
        <v>2020-02</v>
      </c>
    </row>
    <row r="358" spans="1:23" x14ac:dyDescent="0.3">
      <c r="A358">
        <v>763</v>
      </c>
      <c r="B358" t="s">
        <v>1365</v>
      </c>
      <c r="C358" s="1">
        <v>44235</v>
      </c>
      <c r="D358">
        <v>20210208</v>
      </c>
      <c r="E358" t="s">
        <v>1366</v>
      </c>
      <c r="F358" t="s">
        <v>358</v>
      </c>
      <c r="G358" t="s">
        <v>359</v>
      </c>
      <c r="H358" t="s">
        <v>37</v>
      </c>
      <c r="I358" t="s">
        <v>119</v>
      </c>
      <c r="J358" t="s">
        <v>1367</v>
      </c>
      <c r="K358">
        <v>1020</v>
      </c>
      <c r="L358" t="s">
        <v>56</v>
      </c>
      <c r="M358" t="s">
        <v>29</v>
      </c>
      <c r="N358" t="s">
        <v>156</v>
      </c>
      <c r="O358" t="s">
        <v>1368</v>
      </c>
      <c r="P358">
        <v>107.982</v>
      </c>
      <c r="Q358">
        <v>3</v>
      </c>
      <c r="R358">
        <v>0.4</v>
      </c>
      <c r="S358">
        <v>-26.9955</v>
      </c>
      <c r="T358" t="s">
        <v>554</v>
      </c>
      <c r="U358">
        <v>134.97749999999999</v>
      </c>
      <c r="V358" s="2">
        <f>Table1[[#This Row],[Expenses]]*0.3</f>
        <v>40.493249999999996</v>
      </c>
      <c r="W358" t="str">
        <f>VLOOKUP(K358, Helper!A:C, 3, FALSE)</f>
        <v>2020-04</v>
      </c>
    </row>
    <row r="359" spans="1:23" x14ac:dyDescent="0.3">
      <c r="A359">
        <v>764</v>
      </c>
      <c r="B359" t="s">
        <v>1369</v>
      </c>
      <c r="C359" s="1">
        <v>43844</v>
      </c>
      <c r="D359">
        <v>20200114</v>
      </c>
      <c r="E359" t="s">
        <v>1370</v>
      </c>
      <c r="F359" t="s">
        <v>493</v>
      </c>
      <c r="G359" t="s">
        <v>1371</v>
      </c>
      <c r="H359" t="s">
        <v>25</v>
      </c>
      <c r="I359" t="s">
        <v>336</v>
      </c>
      <c r="J359" t="s">
        <v>685</v>
      </c>
      <c r="K359">
        <v>1076</v>
      </c>
      <c r="L359" t="s">
        <v>74</v>
      </c>
      <c r="M359" t="s">
        <v>40</v>
      </c>
      <c r="N359" t="s">
        <v>161</v>
      </c>
      <c r="O359" t="s">
        <v>1372</v>
      </c>
      <c r="P359">
        <v>11.36</v>
      </c>
      <c r="Q359">
        <v>2</v>
      </c>
      <c r="R359">
        <v>0</v>
      </c>
      <c r="S359">
        <v>5.3391999999999999</v>
      </c>
      <c r="T359" t="s">
        <v>1129</v>
      </c>
      <c r="U359">
        <v>6.0207999999999897</v>
      </c>
      <c r="V359" s="2">
        <f>Table1[[#This Row],[Expenses]]*0.3</f>
        <v>1.8062399999999967</v>
      </c>
      <c r="W359" t="str">
        <f>VLOOKUP(K359, Helper!A:C, 3, FALSE)</f>
        <v>2020-01</v>
      </c>
    </row>
    <row r="360" spans="1:23" x14ac:dyDescent="0.3">
      <c r="A360">
        <v>769</v>
      </c>
      <c r="B360" t="s">
        <v>1373</v>
      </c>
      <c r="C360" s="1">
        <v>43965</v>
      </c>
      <c r="D360">
        <v>20200514</v>
      </c>
      <c r="E360" t="s">
        <v>1374</v>
      </c>
      <c r="F360" t="s">
        <v>46</v>
      </c>
      <c r="G360" t="s">
        <v>697</v>
      </c>
      <c r="H360" t="s">
        <v>25</v>
      </c>
      <c r="I360" t="s">
        <v>48</v>
      </c>
      <c r="J360" t="s">
        <v>321</v>
      </c>
      <c r="K360">
        <v>1089</v>
      </c>
      <c r="L360" t="s">
        <v>133</v>
      </c>
      <c r="M360" t="s">
        <v>40</v>
      </c>
      <c r="N360" t="s">
        <v>57</v>
      </c>
      <c r="O360" t="s">
        <v>1375</v>
      </c>
      <c r="P360">
        <v>310.88</v>
      </c>
      <c r="Q360">
        <v>2</v>
      </c>
      <c r="R360">
        <v>0.2</v>
      </c>
      <c r="S360">
        <v>23.315999999999999</v>
      </c>
      <c r="T360" t="s">
        <v>107</v>
      </c>
      <c r="U360">
        <v>287.56400000000002</v>
      </c>
      <c r="V360" s="2">
        <f>Table1[[#This Row],[Expenses]]*0.3</f>
        <v>86.269199999999998</v>
      </c>
      <c r="W360" t="str">
        <f>VLOOKUP(K360, Helper!A:C, 3, FALSE)</f>
        <v>2020-01</v>
      </c>
    </row>
    <row r="361" spans="1:23" x14ac:dyDescent="0.3">
      <c r="A361">
        <v>770</v>
      </c>
      <c r="B361" t="s">
        <v>1376</v>
      </c>
      <c r="C361" s="1">
        <v>44701</v>
      </c>
      <c r="D361">
        <v>20220520</v>
      </c>
      <c r="E361" t="s">
        <v>545</v>
      </c>
      <c r="F361" t="s">
        <v>238</v>
      </c>
      <c r="G361" t="s">
        <v>239</v>
      </c>
      <c r="H361" t="s">
        <v>25</v>
      </c>
      <c r="I361" t="s">
        <v>48</v>
      </c>
      <c r="J361" t="s">
        <v>430</v>
      </c>
      <c r="K361">
        <v>1055</v>
      </c>
      <c r="L361" t="s">
        <v>84</v>
      </c>
      <c r="M361" t="s">
        <v>29</v>
      </c>
      <c r="N361" t="s">
        <v>41</v>
      </c>
      <c r="O361" t="s">
        <v>1377</v>
      </c>
      <c r="P361">
        <v>641.96</v>
      </c>
      <c r="Q361">
        <v>2</v>
      </c>
      <c r="R361">
        <v>0</v>
      </c>
      <c r="S361">
        <v>179.74879999999999</v>
      </c>
      <c r="T361" t="s">
        <v>454</v>
      </c>
      <c r="U361">
        <v>462.21120000000002</v>
      </c>
      <c r="V361" s="2">
        <f>Table1[[#This Row],[Expenses]]*0.3</f>
        <v>138.66336000000001</v>
      </c>
      <c r="W361" t="str">
        <f>VLOOKUP(K361, Helper!A:C, 3, FALSE)</f>
        <v>2020-01</v>
      </c>
    </row>
    <row r="362" spans="1:23" x14ac:dyDescent="0.3">
      <c r="A362">
        <v>771</v>
      </c>
      <c r="B362" t="s">
        <v>1378</v>
      </c>
      <c r="C362" s="1">
        <v>44957</v>
      </c>
      <c r="D362">
        <v>20230131</v>
      </c>
      <c r="E362" t="s">
        <v>1379</v>
      </c>
      <c r="F362" t="s">
        <v>353</v>
      </c>
      <c r="G362" t="s">
        <v>1380</v>
      </c>
      <c r="H362" t="s">
        <v>25</v>
      </c>
      <c r="I362" t="s">
        <v>48</v>
      </c>
      <c r="J362" t="s">
        <v>219</v>
      </c>
      <c r="K362">
        <v>1006</v>
      </c>
      <c r="L362" t="s">
        <v>56</v>
      </c>
      <c r="M362" t="s">
        <v>40</v>
      </c>
      <c r="N362" t="s">
        <v>50</v>
      </c>
      <c r="O362" t="s">
        <v>1381</v>
      </c>
      <c r="P362">
        <v>18.28</v>
      </c>
      <c r="Q362">
        <v>2</v>
      </c>
      <c r="R362">
        <v>0</v>
      </c>
      <c r="S362">
        <v>9.14</v>
      </c>
      <c r="T362" t="s">
        <v>898</v>
      </c>
      <c r="U362">
        <v>9.14</v>
      </c>
      <c r="V362" s="2">
        <f>Table1[[#This Row],[Expenses]]*0.3</f>
        <v>2.742</v>
      </c>
      <c r="W362" t="str">
        <f>VLOOKUP(K362, Helper!A:C, 3, FALSE)</f>
        <v>2020-01</v>
      </c>
    </row>
    <row r="363" spans="1:23" x14ac:dyDescent="0.3">
      <c r="A363">
        <v>777</v>
      </c>
      <c r="B363" t="s">
        <v>1382</v>
      </c>
      <c r="C363" s="1">
        <v>44011</v>
      </c>
      <c r="D363">
        <v>20200629</v>
      </c>
      <c r="E363" t="s">
        <v>1383</v>
      </c>
      <c r="F363" t="s">
        <v>358</v>
      </c>
      <c r="G363" t="s">
        <v>532</v>
      </c>
      <c r="H363" t="s">
        <v>37</v>
      </c>
      <c r="I363" t="s">
        <v>119</v>
      </c>
      <c r="J363" t="s">
        <v>349</v>
      </c>
      <c r="K363">
        <v>1078</v>
      </c>
      <c r="L363" t="s">
        <v>56</v>
      </c>
      <c r="M363" t="s">
        <v>29</v>
      </c>
      <c r="N363" t="s">
        <v>112</v>
      </c>
      <c r="O363" t="s">
        <v>1384</v>
      </c>
      <c r="P363">
        <v>32.76</v>
      </c>
      <c r="Q363">
        <v>7</v>
      </c>
      <c r="R363">
        <v>0.2</v>
      </c>
      <c r="S363">
        <v>3.6855000000000002</v>
      </c>
      <c r="T363" t="s">
        <v>59</v>
      </c>
      <c r="U363">
        <v>29.074499999999901</v>
      </c>
      <c r="V363" s="2">
        <f>Table1[[#This Row],[Expenses]]*0.3</f>
        <v>8.7223499999999703</v>
      </c>
      <c r="W363" t="str">
        <f>VLOOKUP(K363, Helper!A:C, 3, FALSE)</f>
        <v>2020-01</v>
      </c>
    </row>
    <row r="364" spans="1:23" x14ac:dyDescent="0.3">
      <c r="A364">
        <v>778</v>
      </c>
      <c r="B364" t="s">
        <v>1385</v>
      </c>
      <c r="C364" s="1">
        <v>44429</v>
      </c>
      <c r="D364">
        <v>20210821</v>
      </c>
      <c r="E364" t="s">
        <v>664</v>
      </c>
      <c r="F364" t="s">
        <v>35</v>
      </c>
      <c r="G364" t="s">
        <v>110</v>
      </c>
      <c r="H364" t="s">
        <v>37</v>
      </c>
      <c r="I364" t="s">
        <v>38</v>
      </c>
      <c r="J364" t="s">
        <v>138</v>
      </c>
      <c r="K364">
        <v>1043</v>
      </c>
      <c r="L364" t="s">
        <v>95</v>
      </c>
      <c r="M364" t="s">
        <v>85</v>
      </c>
      <c r="N364" t="s">
        <v>41</v>
      </c>
      <c r="O364" t="s">
        <v>1386</v>
      </c>
      <c r="P364">
        <v>544.00800000000004</v>
      </c>
      <c r="Q364">
        <v>3</v>
      </c>
      <c r="R364">
        <v>0.2</v>
      </c>
      <c r="S364">
        <v>40.800600000000003</v>
      </c>
      <c r="T364" t="s">
        <v>570</v>
      </c>
      <c r="U364">
        <v>503.20740000000001</v>
      </c>
      <c r="V364" s="2">
        <f>Table1[[#This Row],[Expenses]]*0.3</f>
        <v>150.96222</v>
      </c>
      <c r="W364" t="str">
        <f>VLOOKUP(K364, Helper!A:C, 3, FALSE)</f>
        <v>2020-01</v>
      </c>
    </row>
    <row r="365" spans="1:23" x14ac:dyDescent="0.3">
      <c r="A365">
        <v>782</v>
      </c>
      <c r="B365" t="s">
        <v>1387</v>
      </c>
      <c r="C365" s="1">
        <v>44472</v>
      </c>
      <c r="D365">
        <v>20211003</v>
      </c>
      <c r="E365" t="s">
        <v>1388</v>
      </c>
      <c r="F365" t="s">
        <v>358</v>
      </c>
      <c r="G365" t="s">
        <v>359</v>
      </c>
      <c r="H365" t="s">
        <v>37</v>
      </c>
      <c r="I365" t="s">
        <v>119</v>
      </c>
      <c r="J365" t="s">
        <v>291</v>
      </c>
      <c r="K365">
        <v>1052</v>
      </c>
      <c r="L365" t="s">
        <v>259</v>
      </c>
      <c r="M365" t="s">
        <v>29</v>
      </c>
      <c r="N365" t="s">
        <v>50</v>
      </c>
      <c r="O365" t="s">
        <v>1389</v>
      </c>
      <c r="P365">
        <v>32.07</v>
      </c>
      <c r="Q365">
        <v>5</v>
      </c>
      <c r="R365">
        <v>0.7</v>
      </c>
      <c r="S365">
        <v>-22.449000000000002</v>
      </c>
      <c r="T365" t="s">
        <v>52</v>
      </c>
      <c r="U365">
        <v>54.518999999999998</v>
      </c>
      <c r="V365" s="2">
        <f>Table1[[#This Row],[Expenses]]*0.3</f>
        <v>16.355699999999999</v>
      </c>
      <c r="W365" t="str">
        <f>VLOOKUP(K365, Helper!A:C, 3, FALSE)</f>
        <v>2020-04</v>
      </c>
    </row>
    <row r="366" spans="1:23" x14ac:dyDescent="0.3">
      <c r="A366">
        <v>786</v>
      </c>
      <c r="B366" t="s">
        <v>1390</v>
      </c>
      <c r="C366" s="1">
        <v>44339</v>
      </c>
      <c r="D366">
        <v>20210523</v>
      </c>
      <c r="E366" t="s">
        <v>577</v>
      </c>
      <c r="F366" t="s">
        <v>285</v>
      </c>
      <c r="G366" t="s">
        <v>286</v>
      </c>
      <c r="H366" t="s">
        <v>37</v>
      </c>
      <c r="I366" t="s">
        <v>119</v>
      </c>
      <c r="J366" t="s">
        <v>120</v>
      </c>
      <c r="K366">
        <v>1048</v>
      </c>
      <c r="L366" t="s">
        <v>105</v>
      </c>
      <c r="M366" t="s">
        <v>40</v>
      </c>
      <c r="N366" t="s">
        <v>161</v>
      </c>
      <c r="O366" t="s">
        <v>1391</v>
      </c>
      <c r="P366">
        <v>186.69</v>
      </c>
      <c r="Q366">
        <v>3</v>
      </c>
      <c r="R366">
        <v>0</v>
      </c>
      <c r="S366">
        <v>87.744299999999996</v>
      </c>
      <c r="T366" t="s">
        <v>436</v>
      </c>
      <c r="U366">
        <v>98.945700000000002</v>
      </c>
      <c r="V366" s="2">
        <f>Table1[[#This Row],[Expenses]]*0.3</f>
        <v>29.683709999999998</v>
      </c>
      <c r="W366" t="str">
        <f>VLOOKUP(K366, Helper!A:C, 3, FALSE)</f>
        <v>2020-02</v>
      </c>
    </row>
    <row r="367" spans="1:23" x14ac:dyDescent="0.3">
      <c r="A367">
        <v>787</v>
      </c>
      <c r="B367" t="s">
        <v>1392</v>
      </c>
      <c r="C367" s="1">
        <v>45003</v>
      </c>
      <c r="D367">
        <v>20230318</v>
      </c>
      <c r="E367" t="s">
        <v>352</v>
      </c>
      <c r="F367" t="s">
        <v>35</v>
      </c>
      <c r="G367" t="s">
        <v>1393</v>
      </c>
      <c r="H367" t="s">
        <v>37</v>
      </c>
      <c r="I367" t="s">
        <v>38</v>
      </c>
      <c r="J367" t="s">
        <v>337</v>
      </c>
      <c r="K367">
        <v>1096</v>
      </c>
      <c r="L367" t="s">
        <v>105</v>
      </c>
      <c r="M367" t="s">
        <v>29</v>
      </c>
      <c r="N367" t="s">
        <v>50</v>
      </c>
      <c r="O367" t="s">
        <v>1394</v>
      </c>
      <c r="P367">
        <v>17.456</v>
      </c>
      <c r="Q367">
        <v>2</v>
      </c>
      <c r="R367">
        <v>0.2</v>
      </c>
      <c r="S367">
        <v>5.8914</v>
      </c>
      <c r="T367" t="s">
        <v>761</v>
      </c>
      <c r="U367">
        <v>11.564599999999899</v>
      </c>
      <c r="V367" s="2">
        <f>Table1[[#This Row],[Expenses]]*0.3</f>
        <v>3.4693799999999695</v>
      </c>
      <c r="W367" t="str">
        <f>VLOOKUP(K367, Helper!A:C, 3, FALSE)</f>
        <v>2020-03</v>
      </c>
    </row>
    <row r="368" spans="1:23" x14ac:dyDescent="0.3">
      <c r="A368">
        <v>788</v>
      </c>
      <c r="B368" t="s">
        <v>1395</v>
      </c>
      <c r="C368" s="1">
        <v>44542</v>
      </c>
      <c r="D368">
        <v>20211212</v>
      </c>
      <c r="E368" t="s">
        <v>1396</v>
      </c>
      <c r="F368" t="s">
        <v>35</v>
      </c>
      <c r="G368" t="s">
        <v>1393</v>
      </c>
      <c r="H368" t="s">
        <v>37</v>
      </c>
      <c r="I368" t="s">
        <v>38</v>
      </c>
      <c r="J368" t="s">
        <v>254</v>
      </c>
      <c r="K368">
        <v>1072</v>
      </c>
      <c r="L368" t="s">
        <v>74</v>
      </c>
      <c r="M368" t="s">
        <v>29</v>
      </c>
      <c r="N368" t="s">
        <v>41</v>
      </c>
      <c r="O368" t="s">
        <v>1397</v>
      </c>
      <c r="P368">
        <v>348.928</v>
      </c>
      <c r="Q368">
        <v>2</v>
      </c>
      <c r="R368">
        <v>0.2</v>
      </c>
      <c r="S368">
        <v>34.892800000000001</v>
      </c>
      <c r="T368" t="s">
        <v>163</v>
      </c>
      <c r="U368">
        <v>314.03519999999997</v>
      </c>
      <c r="V368" s="2">
        <f>Table1[[#This Row],[Expenses]]*0.3</f>
        <v>94.210559999999987</v>
      </c>
      <c r="W368" t="str">
        <f>VLOOKUP(K368, Helper!A:C, 3, FALSE)</f>
        <v>2020-06</v>
      </c>
    </row>
    <row r="369" spans="1:23" x14ac:dyDescent="0.3">
      <c r="A369">
        <v>789</v>
      </c>
      <c r="B369" t="s">
        <v>1398</v>
      </c>
      <c r="C369" s="1">
        <v>44373</v>
      </c>
      <c r="D369">
        <v>20210626</v>
      </c>
      <c r="E369" t="s">
        <v>960</v>
      </c>
      <c r="F369" t="s">
        <v>238</v>
      </c>
      <c r="G369" t="s">
        <v>1399</v>
      </c>
      <c r="H369" t="s">
        <v>25</v>
      </c>
      <c r="I369" t="s">
        <v>48</v>
      </c>
      <c r="J369" t="s">
        <v>27</v>
      </c>
      <c r="K369">
        <v>1017</v>
      </c>
      <c r="L369" t="s">
        <v>28</v>
      </c>
      <c r="M369" t="s">
        <v>29</v>
      </c>
      <c r="N369" t="s">
        <v>50</v>
      </c>
      <c r="O369" t="s">
        <v>1400</v>
      </c>
      <c r="P369">
        <v>143.96</v>
      </c>
      <c r="Q369">
        <v>4</v>
      </c>
      <c r="R369">
        <v>0</v>
      </c>
      <c r="S369">
        <v>69.100800000000007</v>
      </c>
      <c r="T369" t="s">
        <v>732</v>
      </c>
      <c r="U369">
        <v>74.859200000000001</v>
      </c>
      <c r="V369" s="2">
        <f>Table1[[#This Row],[Expenses]]*0.3</f>
        <v>22.45776</v>
      </c>
      <c r="W369" t="str">
        <f>VLOOKUP(K369, Helper!A:C, 3, FALSE)</f>
        <v>2020-02</v>
      </c>
    </row>
    <row r="370" spans="1:23" x14ac:dyDescent="0.3">
      <c r="A370">
        <v>793</v>
      </c>
      <c r="B370" t="s">
        <v>1401</v>
      </c>
      <c r="C370" s="1">
        <v>44702</v>
      </c>
      <c r="D370">
        <v>20220521</v>
      </c>
      <c r="E370" t="s">
        <v>1402</v>
      </c>
      <c r="F370" t="s">
        <v>62</v>
      </c>
      <c r="G370" t="s">
        <v>63</v>
      </c>
      <c r="H370" t="s">
        <v>25</v>
      </c>
      <c r="I370" t="s">
        <v>64</v>
      </c>
      <c r="J370" t="s">
        <v>621</v>
      </c>
      <c r="K370">
        <v>1060</v>
      </c>
      <c r="L370" t="s">
        <v>105</v>
      </c>
      <c r="M370" t="s">
        <v>29</v>
      </c>
      <c r="N370" t="s">
        <v>156</v>
      </c>
      <c r="O370" t="s">
        <v>1403</v>
      </c>
      <c r="P370">
        <v>1363.96</v>
      </c>
      <c r="Q370">
        <v>5</v>
      </c>
      <c r="R370">
        <v>0.2</v>
      </c>
      <c r="S370">
        <v>85.247500000000002</v>
      </c>
      <c r="T370" t="s">
        <v>454</v>
      </c>
      <c r="U370">
        <v>1278.7125000000001</v>
      </c>
      <c r="V370" s="2">
        <f>Table1[[#This Row],[Expenses]]*0.3</f>
        <v>383.61375000000004</v>
      </c>
      <c r="W370" t="str">
        <f>VLOOKUP(K370, Helper!A:C, 3, FALSE)</f>
        <v>2020-01</v>
      </c>
    </row>
    <row r="371" spans="1:23" x14ac:dyDescent="0.3">
      <c r="A371">
        <v>794</v>
      </c>
      <c r="B371" t="s">
        <v>1404</v>
      </c>
      <c r="C371" s="1">
        <v>44094</v>
      </c>
      <c r="D371">
        <v>20200920</v>
      </c>
      <c r="E371" t="s">
        <v>1405</v>
      </c>
      <c r="F371" t="s">
        <v>35</v>
      </c>
      <c r="G371" t="s">
        <v>110</v>
      </c>
      <c r="H371" t="s">
        <v>37</v>
      </c>
      <c r="I371" t="s">
        <v>38</v>
      </c>
      <c r="J371" t="s">
        <v>104</v>
      </c>
      <c r="K371">
        <v>1047</v>
      </c>
      <c r="L371" t="s">
        <v>105</v>
      </c>
      <c r="M371" t="s">
        <v>29</v>
      </c>
      <c r="N371" t="s">
        <v>41</v>
      </c>
      <c r="O371" t="s">
        <v>1406</v>
      </c>
      <c r="P371">
        <v>9.9600000000000009</v>
      </c>
      <c r="Q371">
        <v>2</v>
      </c>
      <c r="R371">
        <v>0</v>
      </c>
      <c r="S371">
        <v>4.5815999999999999</v>
      </c>
      <c r="T371" t="s">
        <v>382</v>
      </c>
      <c r="U371">
        <v>5.3784000000000001</v>
      </c>
      <c r="V371" s="2">
        <f>Table1[[#This Row],[Expenses]]*0.3</f>
        <v>1.6135200000000001</v>
      </c>
      <c r="W371" t="str">
        <f>VLOOKUP(K371, Helper!A:C, 3, FALSE)</f>
        <v>2020-03</v>
      </c>
    </row>
    <row r="372" spans="1:23" x14ac:dyDescent="0.3">
      <c r="A372">
        <v>796</v>
      </c>
      <c r="B372" t="s">
        <v>1407</v>
      </c>
      <c r="C372" s="1">
        <v>45191</v>
      </c>
      <c r="D372">
        <v>20230922</v>
      </c>
      <c r="E372" t="s">
        <v>1408</v>
      </c>
      <c r="F372" t="s">
        <v>183</v>
      </c>
      <c r="G372" t="s">
        <v>183</v>
      </c>
      <c r="H372" t="s">
        <v>25</v>
      </c>
      <c r="I372" t="s">
        <v>48</v>
      </c>
      <c r="J372" t="s">
        <v>65</v>
      </c>
      <c r="K372">
        <v>1062</v>
      </c>
      <c r="L372" t="s">
        <v>28</v>
      </c>
      <c r="M372" t="s">
        <v>29</v>
      </c>
      <c r="N372" t="s">
        <v>50</v>
      </c>
      <c r="O372" t="s">
        <v>1409</v>
      </c>
      <c r="P372">
        <v>20.16</v>
      </c>
      <c r="Q372">
        <v>7</v>
      </c>
      <c r="R372">
        <v>0</v>
      </c>
      <c r="S372">
        <v>9.8783999999999992</v>
      </c>
      <c r="T372" t="s">
        <v>171</v>
      </c>
      <c r="U372">
        <v>10.281599999999999</v>
      </c>
      <c r="V372" s="2">
        <f>Table1[[#This Row],[Expenses]]*0.3</f>
        <v>3.0844799999999997</v>
      </c>
      <c r="W372" t="str">
        <f>VLOOKUP(K372, Helper!A:C, 3, FALSE)</f>
        <v>2020-01</v>
      </c>
    </row>
    <row r="373" spans="1:23" x14ac:dyDescent="0.3">
      <c r="A373">
        <v>797</v>
      </c>
      <c r="B373" t="s">
        <v>1410</v>
      </c>
      <c r="C373" s="1">
        <v>44554</v>
      </c>
      <c r="D373">
        <v>20211224</v>
      </c>
      <c r="E373" t="s">
        <v>583</v>
      </c>
      <c r="F373" t="s">
        <v>211</v>
      </c>
      <c r="G373" t="s">
        <v>968</v>
      </c>
      <c r="H373" t="s">
        <v>25</v>
      </c>
      <c r="I373" t="s">
        <v>26</v>
      </c>
      <c r="J373" t="s">
        <v>489</v>
      </c>
      <c r="K373">
        <v>1064</v>
      </c>
      <c r="L373" t="s">
        <v>84</v>
      </c>
      <c r="M373" t="s">
        <v>40</v>
      </c>
      <c r="N373" t="s">
        <v>66</v>
      </c>
      <c r="O373" t="s">
        <v>1411</v>
      </c>
      <c r="P373">
        <v>132.79</v>
      </c>
      <c r="Q373">
        <v>7</v>
      </c>
      <c r="R373">
        <v>0</v>
      </c>
      <c r="S373">
        <v>63.739199999999997</v>
      </c>
      <c r="T373" t="s">
        <v>163</v>
      </c>
      <c r="U373">
        <v>69.050799999999995</v>
      </c>
      <c r="V373" s="2">
        <f>Table1[[#This Row],[Expenses]]*0.3</f>
        <v>20.715239999999998</v>
      </c>
      <c r="W373" t="str">
        <f>VLOOKUP(K373, Helper!A:C, 3, FALSE)</f>
        <v>2020-06</v>
      </c>
    </row>
    <row r="374" spans="1:23" x14ac:dyDescent="0.3">
      <c r="A374">
        <v>800</v>
      </c>
      <c r="B374" t="s">
        <v>1412</v>
      </c>
      <c r="C374" s="1">
        <v>44527</v>
      </c>
      <c r="D374">
        <v>20211127</v>
      </c>
      <c r="E374" t="s">
        <v>1413</v>
      </c>
      <c r="F374" t="s">
        <v>35</v>
      </c>
      <c r="G374" t="s">
        <v>1414</v>
      </c>
      <c r="H374" t="s">
        <v>37</v>
      </c>
      <c r="I374" t="s">
        <v>38</v>
      </c>
      <c r="J374" t="s">
        <v>539</v>
      </c>
      <c r="K374">
        <v>1081</v>
      </c>
      <c r="L374" t="s">
        <v>273</v>
      </c>
      <c r="M374" t="s">
        <v>29</v>
      </c>
      <c r="N374" t="s">
        <v>41</v>
      </c>
      <c r="O374" t="s">
        <v>1415</v>
      </c>
      <c r="P374">
        <v>283.92</v>
      </c>
      <c r="Q374">
        <v>5</v>
      </c>
      <c r="R374">
        <v>0.2</v>
      </c>
      <c r="S374">
        <v>17.745000000000001</v>
      </c>
      <c r="T374" t="s">
        <v>88</v>
      </c>
      <c r="U374">
        <v>266.17500000000001</v>
      </c>
      <c r="V374" s="2">
        <f>Table1[[#This Row],[Expenses]]*0.3</f>
        <v>79.852500000000006</v>
      </c>
      <c r="W374" t="str">
        <f>VLOOKUP(K374, Helper!A:C, 3, FALSE)</f>
        <v>2020-03</v>
      </c>
    </row>
    <row r="375" spans="1:23" x14ac:dyDescent="0.3">
      <c r="A375">
        <v>801</v>
      </c>
      <c r="B375" t="s">
        <v>1416</v>
      </c>
      <c r="C375" s="1">
        <v>44978</v>
      </c>
      <c r="D375">
        <v>20230221</v>
      </c>
      <c r="E375" t="s">
        <v>1417</v>
      </c>
      <c r="F375" t="s">
        <v>35</v>
      </c>
      <c r="G375" t="s">
        <v>600</v>
      </c>
      <c r="H375" t="s">
        <v>37</v>
      </c>
      <c r="I375" t="s">
        <v>38</v>
      </c>
      <c r="J375" t="s">
        <v>316</v>
      </c>
      <c r="K375">
        <v>1093</v>
      </c>
      <c r="L375" t="s">
        <v>28</v>
      </c>
      <c r="M375" t="s">
        <v>40</v>
      </c>
      <c r="N375" t="s">
        <v>57</v>
      </c>
      <c r="O375" t="s">
        <v>1418</v>
      </c>
      <c r="P375">
        <v>22.23</v>
      </c>
      <c r="Q375">
        <v>1</v>
      </c>
      <c r="R375">
        <v>0</v>
      </c>
      <c r="S375">
        <v>7.3358999999999996</v>
      </c>
      <c r="T375" t="s">
        <v>394</v>
      </c>
      <c r="U375">
        <v>14.8941</v>
      </c>
      <c r="V375" s="2">
        <f>Table1[[#This Row],[Expenses]]*0.3</f>
        <v>4.4682300000000001</v>
      </c>
      <c r="W375" t="str">
        <f>VLOOKUP(K375, Helper!A:C, 3, FALSE)</f>
        <v>2020-03</v>
      </c>
    </row>
    <row r="376" spans="1:23" x14ac:dyDescent="0.3">
      <c r="A376">
        <v>803</v>
      </c>
      <c r="B376" t="s">
        <v>1419</v>
      </c>
      <c r="C376" s="1">
        <v>44792</v>
      </c>
      <c r="D376">
        <v>20220819</v>
      </c>
      <c r="E376" t="s">
        <v>1417</v>
      </c>
      <c r="F376" t="s">
        <v>211</v>
      </c>
      <c r="G376" t="s">
        <v>212</v>
      </c>
      <c r="H376" t="s">
        <v>25</v>
      </c>
      <c r="I376" t="s">
        <v>26</v>
      </c>
      <c r="J376" t="s">
        <v>316</v>
      </c>
      <c r="K376">
        <v>1093</v>
      </c>
      <c r="L376" t="s">
        <v>28</v>
      </c>
      <c r="M376" t="s">
        <v>40</v>
      </c>
      <c r="N376" t="s">
        <v>86</v>
      </c>
      <c r="O376" t="s">
        <v>1420</v>
      </c>
      <c r="P376">
        <v>355.32</v>
      </c>
      <c r="Q376">
        <v>9</v>
      </c>
      <c r="R376">
        <v>0</v>
      </c>
      <c r="S376">
        <v>99.489599999999996</v>
      </c>
      <c r="T376" t="s">
        <v>327</v>
      </c>
      <c r="U376">
        <v>255.8304</v>
      </c>
      <c r="V376" s="2">
        <f>Table1[[#This Row],[Expenses]]*0.3</f>
        <v>76.749119999999991</v>
      </c>
      <c r="W376" t="str">
        <f>VLOOKUP(K376, Helper!A:C, 3, FALSE)</f>
        <v>2020-03</v>
      </c>
    </row>
    <row r="377" spans="1:23" x14ac:dyDescent="0.3">
      <c r="A377">
        <v>804</v>
      </c>
      <c r="B377" t="s">
        <v>1421</v>
      </c>
      <c r="C377" s="1">
        <v>44633</v>
      </c>
      <c r="D377">
        <v>20220313</v>
      </c>
      <c r="E377" t="s">
        <v>1422</v>
      </c>
      <c r="F377" t="s">
        <v>493</v>
      </c>
      <c r="G377" t="s">
        <v>1423</v>
      </c>
      <c r="H377" t="s">
        <v>25</v>
      </c>
      <c r="I377" t="s">
        <v>336</v>
      </c>
      <c r="J377" t="s">
        <v>49</v>
      </c>
      <c r="K377">
        <v>1031</v>
      </c>
      <c r="L377" t="s">
        <v>28</v>
      </c>
      <c r="M377" t="s">
        <v>40</v>
      </c>
      <c r="N377" t="s">
        <v>66</v>
      </c>
      <c r="O377" t="s">
        <v>1424</v>
      </c>
      <c r="P377">
        <v>12.96</v>
      </c>
      <c r="Q377">
        <v>2</v>
      </c>
      <c r="R377">
        <v>0</v>
      </c>
      <c r="S377">
        <v>6.2207999999999997</v>
      </c>
      <c r="T377" t="s">
        <v>187</v>
      </c>
      <c r="U377">
        <v>6.7392000000000003</v>
      </c>
      <c r="V377" s="2">
        <f>Table1[[#This Row],[Expenses]]*0.3</f>
        <v>2.02176</v>
      </c>
      <c r="W377" t="str">
        <f>VLOOKUP(K377, Helper!A:C, 3, FALSE)</f>
        <v>2020-01</v>
      </c>
    </row>
    <row r="378" spans="1:23" x14ac:dyDescent="0.3">
      <c r="A378">
        <v>805</v>
      </c>
      <c r="B378" t="s">
        <v>1425</v>
      </c>
      <c r="C378" s="1">
        <v>45039</v>
      </c>
      <c r="D378">
        <v>20230423</v>
      </c>
      <c r="E378" t="s">
        <v>1426</v>
      </c>
      <c r="F378" t="s">
        <v>35</v>
      </c>
      <c r="G378" t="s">
        <v>110</v>
      </c>
      <c r="H378" t="s">
        <v>37</v>
      </c>
      <c r="I378" t="s">
        <v>38</v>
      </c>
      <c r="J378" t="s">
        <v>386</v>
      </c>
      <c r="K378">
        <v>1045</v>
      </c>
      <c r="L378" t="s">
        <v>95</v>
      </c>
      <c r="M378" t="s">
        <v>29</v>
      </c>
      <c r="N378" t="s">
        <v>57</v>
      </c>
      <c r="O378" t="s">
        <v>1427</v>
      </c>
      <c r="P378">
        <v>18.28</v>
      </c>
      <c r="Q378">
        <v>2</v>
      </c>
      <c r="R378">
        <v>0</v>
      </c>
      <c r="S378">
        <v>6.2152000000000003</v>
      </c>
      <c r="T378" t="s">
        <v>68</v>
      </c>
      <c r="U378">
        <v>12.0648</v>
      </c>
      <c r="V378" s="2">
        <f>Table1[[#This Row],[Expenses]]*0.3</f>
        <v>3.61944</v>
      </c>
      <c r="W378" t="str">
        <f>VLOOKUP(K378, Helper!A:C, 3, FALSE)</f>
        <v>2020-01</v>
      </c>
    </row>
    <row r="379" spans="1:23" x14ac:dyDescent="0.3">
      <c r="A379">
        <v>806</v>
      </c>
      <c r="B379" t="s">
        <v>1428</v>
      </c>
      <c r="C379" s="1">
        <v>44136</v>
      </c>
      <c r="D379">
        <v>20201101</v>
      </c>
      <c r="E379" t="s">
        <v>788</v>
      </c>
      <c r="F379" t="s">
        <v>334</v>
      </c>
      <c r="G379" t="s">
        <v>335</v>
      </c>
      <c r="H379" t="s">
        <v>25</v>
      </c>
      <c r="I379" t="s">
        <v>336</v>
      </c>
      <c r="J379" t="s">
        <v>184</v>
      </c>
      <c r="K379">
        <v>1028</v>
      </c>
      <c r="L379" t="s">
        <v>74</v>
      </c>
      <c r="M379" t="s">
        <v>29</v>
      </c>
      <c r="N379" t="s">
        <v>112</v>
      </c>
      <c r="O379" t="s">
        <v>1429</v>
      </c>
      <c r="P379">
        <v>43.176000000000002</v>
      </c>
      <c r="Q379">
        <v>3</v>
      </c>
      <c r="R379">
        <v>0.2</v>
      </c>
      <c r="S379">
        <v>4.3175999999999997</v>
      </c>
      <c r="T379" t="s">
        <v>98</v>
      </c>
      <c r="U379">
        <v>38.858400000000003</v>
      </c>
      <c r="V379" s="2">
        <f>Table1[[#This Row],[Expenses]]*0.3</f>
        <v>11.65752</v>
      </c>
      <c r="W379" t="str">
        <f>VLOOKUP(K379, Helper!A:C, 3, FALSE)</f>
        <v>2020-04</v>
      </c>
    </row>
    <row r="380" spans="1:23" x14ac:dyDescent="0.3">
      <c r="A380">
        <v>808</v>
      </c>
      <c r="B380" t="s">
        <v>1430</v>
      </c>
      <c r="C380" s="1">
        <v>44230</v>
      </c>
      <c r="D380">
        <v>20210203</v>
      </c>
      <c r="E380" t="s">
        <v>1040</v>
      </c>
      <c r="F380" t="s">
        <v>117</v>
      </c>
      <c r="G380" t="s">
        <v>118</v>
      </c>
      <c r="H380" t="s">
        <v>37</v>
      </c>
      <c r="I380" t="s">
        <v>119</v>
      </c>
      <c r="J380" t="s">
        <v>413</v>
      </c>
      <c r="K380">
        <v>1022</v>
      </c>
      <c r="L380" t="s">
        <v>273</v>
      </c>
      <c r="M380" t="s">
        <v>29</v>
      </c>
      <c r="N380" t="s">
        <v>57</v>
      </c>
      <c r="O380" t="s">
        <v>1431</v>
      </c>
      <c r="P380">
        <v>28.4</v>
      </c>
      <c r="Q380">
        <v>2</v>
      </c>
      <c r="R380">
        <v>0</v>
      </c>
      <c r="S380">
        <v>11.076000000000001</v>
      </c>
      <c r="T380" t="s">
        <v>554</v>
      </c>
      <c r="U380">
        <v>17.323999999999899</v>
      </c>
      <c r="V380" s="2">
        <f>Table1[[#This Row],[Expenses]]*0.3</f>
        <v>5.1971999999999694</v>
      </c>
      <c r="W380" t="str">
        <f>VLOOKUP(K380, Helper!A:C, 3, FALSE)</f>
        <v>2020-03</v>
      </c>
    </row>
    <row r="381" spans="1:23" x14ac:dyDescent="0.3">
      <c r="A381">
        <v>810</v>
      </c>
      <c r="B381" t="s">
        <v>1432</v>
      </c>
      <c r="C381" s="1">
        <v>44117</v>
      </c>
      <c r="D381">
        <v>20201013</v>
      </c>
      <c r="E381" t="s">
        <v>1124</v>
      </c>
      <c r="F381" t="s">
        <v>71</v>
      </c>
      <c r="G381" t="s">
        <v>1433</v>
      </c>
      <c r="H381" t="s">
        <v>37</v>
      </c>
      <c r="I381" t="s">
        <v>38</v>
      </c>
      <c r="J381" t="s">
        <v>466</v>
      </c>
      <c r="K381">
        <v>1046</v>
      </c>
      <c r="L381" t="s">
        <v>95</v>
      </c>
      <c r="M381" t="s">
        <v>29</v>
      </c>
      <c r="N381" t="s">
        <v>112</v>
      </c>
      <c r="O381" t="s">
        <v>1434</v>
      </c>
      <c r="P381">
        <v>11.52</v>
      </c>
      <c r="Q381">
        <v>4</v>
      </c>
      <c r="R381">
        <v>0</v>
      </c>
      <c r="S381">
        <v>3.2256</v>
      </c>
      <c r="T381" t="s">
        <v>194</v>
      </c>
      <c r="U381">
        <v>8.2943999999999996</v>
      </c>
      <c r="V381" s="2">
        <f>Table1[[#This Row],[Expenses]]*0.3</f>
        <v>2.4883199999999999</v>
      </c>
      <c r="W381" t="str">
        <f>VLOOKUP(K381, Helper!A:C, 3, FALSE)</f>
        <v>2020-02</v>
      </c>
    </row>
    <row r="382" spans="1:23" x14ac:dyDescent="0.3">
      <c r="A382">
        <v>814</v>
      </c>
      <c r="B382" t="s">
        <v>1435</v>
      </c>
      <c r="C382" s="1">
        <v>45061</v>
      </c>
      <c r="D382">
        <v>20230515</v>
      </c>
      <c r="E382" t="s">
        <v>1436</v>
      </c>
      <c r="F382" t="s">
        <v>35</v>
      </c>
      <c r="G382" t="s">
        <v>1437</v>
      </c>
      <c r="H382" t="s">
        <v>37</v>
      </c>
      <c r="I382" t="s">
        <v>38</v>
      </c>
      <c r="J382" t="s">
        <v>169</v>
      </c>
      <c r="K382">
        <v>1058</v>
      </c>
      <c r="L382" t="s">
        <v>28</v>
      </c>
      <c r="M382" t="s">
        <v>29</v>
      </c>
      <c r="N382" t="s">
        <v>57</v>
      </c>
      <c r="O382" t="s">
        <v>1438</v>
      </c>
      <c r="P382">
        <v>18.28</v>
      </c>
      <c r="Q382">
        <v>2</v>
      </c>
      <c r="R382">
        <v>0</v>
      </c>
      <c r="S382">
        <v>6.2152000000000003</v>
      </c>
      <c r="T382" t="s">
        <v>288</v>
      </c>
      <c r="U382">
        <v>12.0648</v>
      </c>
      <c r="V382" s="2">
        <f>Table1[[#This Row],[Expenses]]*0.3</f>
        <v>3.61944</v>
      </c>
      <c r="W382" t="str">
        <f>VLOOKUP(K382, Helper!A:C, 3, FALSE)</f>
        <v>2020-01</v>
      </c>
    </row>
    <row r="383" spans="1:23" x14ac:dyDescent="0.3">
      <c r="A383">
        <v>816</v>
      </c>
      <c r="B383" t="s">
        <v>1439</v>
      </c>
      <c r="C383" s="1">
        <v>44275</v>
      </c>
      <c r="D383">
        <v>20210320</v>
      </c>
      <c r="E383" t="s">
        <v>1440</v>
      </c>
      <c r="F383" t="s">
        <v>91</v>
      </c>
      <c r="G383" t="s">
        <v>1441</v>
      </c>
      <c r="H383" t="s">
        <v>25</v>
      </c>
      <c r="I383" t="s">
        <v>93</v>
      </c>
      <c r="J383" t="s">
        <v>649</v>
      </c>
      <c r="K383">
        <v>1023</v>
      </c>
      <c r="L383" t="s">
        <v>28</v>
      </c>
      <c r="M383" t="s">
        <v>40</v>
      </c>
      <c r="N383" t="s">
        <v>66</v>
      </c>
      <c r="O383" t="s">
        <v>1442</v>
      </c>
      <c r="P383">
        <v>51.84</v>
      </c>
      <c r="Q383">
        <v>8</v>
      </c>
      <c r="R383">
        <v>0</v>
      </c>
      <c r="S383">
        <v>24.883199999999999</v>
      </c>
      <c r="T383" t="s">
        <v>365</v>
      </c>
      <c r="U383">
        <v>26.956800000000001</v>
      </c>
      <c r="V383" s="2">
        <f>Table1[[#This Row],[Expenses]]*0.3</f>
        <v>8.08704</v>
      </c>
      <c r="W383" t="str">
        <f>VLOOKUP(K383, Helper!A:C, 3, FALSE)</f>
        <v>2020-08</v>
      </c>
    </row>
    <row r="384" spans="1:23" x14ac:dyDescent="0.3">
      <c r="A384">
        <v>817</v>
      </c>
      <c r="B384" t="s">
        <v>1443</v>
      </c>
      <c r="C384" s="1">
        <v>44820</v>
      </c>
      <c r="D384">
        <v>20220916</v>
      </c>
      <c r="E384" t="s">
        <v>1008</v>
      </c>
      <c r="F384" t="s">
        <v>124</v>
      </c>
      <c r="G384" t="s">
        <v>125</v>
      </c>
      <c r="H384" t="s">
        <v>25</v>
      </c>
      <c r="I384" t="s">
        <v>48</v>
      </c>
      <c r="J384" t="s">
        <v>1009</v>
      </c>
      <c r="K384">
        <v>1021</v>
      </c>
      <c r="L384" t="s">
        <v>133</v>
      </c>
      <c r="M384" t="s">
        <v>29</v>
      </c>
      <c r="N384" t="s">
        <v>66</v>
      </c>
      <c r="O384" t="s">
        <v>1444</v>
      </c>
      <c r="P384">
        <v>5.3440000000000003</v>
      </c>
      <c r="Q384">
        <v>1</v>
      </c>
      <c r="R384">
        <v>0.2</v>
      </c>
      <c r="S384">
        <v>1.8704000000000001</v>
      </c>
      <c r="T384" t="s">
        <v>246</v>
      </c>
      <c r="U384">
        <v>3.4735999999999998</v>
      </c>
      <c r="V384" s="2">
        <f>Table1[[#This Row],[Expenses]]*0.3</f>
        <v>1.0420799999999999</v>
      </c>
      <c r="W384" t="str">
        <f>VLOOKUP(K384, Helper!A:C, 3, FALSE)</f>
        <v>2020-02</v>
      </c>
    </row>
    <row r="385" spans="1:23" x14ac:dyDescent="0.3">
      <c r="A385">
        <v>818</v>
      </c>
      <c r="B385" t="s">
        <v>1445</v>
      </c>
      <c r="C385" s="1">
        <v>44010</v>
      </c>
      <c r="D385">
        <v>20200628</v>
      </c>
      <c r="E385" t="s">
        <v>1090</v>
      </c>
      <c r="F385" t="s">
        <v>124</v>
      </c>
      <c r="G385" t="s">
        <v>125</v>
      </c>
      <c r="H385" t="s">
        <v>25</v>
      </c>
      <c r="I385" t="s">
        <v>48</v>
      </c>
      <c r="J385" t="s">
        <v>398</v>
      </c>
      <c r="K385">
        <v>1026</v>
      </c>
      <c r="L385" t="s">
        <v>105</v>
      </c>
      <c r="M385" t="s">
        <v>29</v>
      </c>
      <c r="N385" t="s">
        <v>66</v>
      </c>
      <c r="O385" t="s">
        <v>1446</v>
      </c>
      <c r="P385">
        <v>41.472000000000001</v>
      </c>
      <c r="Q385">
        <v>8</v>
      </c>
      <c r="R385">
        <v>0.2</v>
      </c>
      <c r="S385">
        <v>14.5152</v>
      </c>
      <c r="T385" t="s">
        <v>59</v>
      </c>
      <c r="U385">
        <v>26.956800000000001</v>
      </c>
      <c r="V385" s="2">
        <f>Table1[[#This Row],[Expenses]]*0.3</f>
        <v>8.08704</v>
      </c>
      <c r="W385" t="str">
        <f>VLOOKUP(K385, Helper!A:C, 3, FALSE)</f>
        <v>2020-01</v>
      </c>
    </row>
    <row r="386" spans="1:23" x14ac:dyDescent="0.3">
      <c r="A386">
        <v>823</v>
      </c>
      <c r="B386" t="s">
        <v>1447</v>
      </c>
      <c r="C386" s="1">
        <v>45098</v>
      </c>
      <c r="D386">
        <v>20230621</v>
      </c>
      <c r="E386" t="s">
        <v>1448</v>
      </c>
      <c r="F386" t="s">
        <v>522</v>
      </c>
      <c r="G386" t="s">
        <v>671</v>
      </c>
      <c r="H386" t="s">
        <v>37</v>
      </c>
      <c r="I386" t="s">
        <v>119</v>
      </c>
      <c r="J386" t="s">
        <v>330</v>
      </c>
      <c r="K386">
        <v>1100</v>
      </c>
      <c r="L386" t="s">
        <v>56</v>
      </c>
      <c r="M386" t="s">
        <v>29</v>
      </c>
      <c r="N386" t="s">
        <v>185</v>
      </c>
      <c r="O386" t="s">
        <v>1449</v>
      </c>
      <c r="P386">
        <v>239.97</v>
      </c>
      <c r="Q386">
        <v>3</v>
      </c>
      <c r="R386">
        <v>0</v>
      </c>
      <c r="S386">
        <v>71.991</v>
      </c>
      <c r="T386" t="s">
        <v>318</v>
      </c>
      <c r="U386">
        <v>167.97899999999899</v>
      </c>
      <c r="V386" s="2">
        <f>Table1[[#This Row],[Expenses]]*0.3</f>
        <v>50.393699999999697</v>
      </c>
      <c r="W386" t="str">
        <f>VLOOKUP(K386, Helper!A:C, 3, FALSE)</f>
        <v>2020-03</v>
      </c>
    </row>
    <row r="387" spans="1:23" x14ac:dyDescent="0.3">
      <c r="A387">
        <v>825</v>
      </c>
      <c r="B387" t="s">
        <v>1450</v>
      </c>
      <c r="C387" s="1">
        <v>43960</v>
      </c>
      <c r="D387">
        <v>20200509</v>
      </c>
      <c r="E387" t="s">
        <v>1451</v>
      </c>
      <c r="F387" t="s">
        <v>35</v>
      </c>
      <c r="G387" t="s">
        <v>110</v>
      </c>
      <c r="H387" t="s">
        <v>37</v>
      </c>
      <c r="I387" t="s">
        <v>38</v>
      </c>
      <c r="J387" t="s">
        <v>621</v>
      </c>
      <c r="K387">
        <v>1060</v>
      </c>
      <c r="L387" t="s">
        <v>105</v>
      </c>
      <c r="M387" t="s">
        <v>29</v>
      </c>
      <c r="N387" t="s">
        <v>185</v>
      </c>
      <c r="O387" t="s">
        <v>1452</v>
      </c>
      <c r="P387">
        <v>67.8</v>
      </c>
      <c r="Q387">
        <v>4</v>
      </c>
      <c r="R387">
        <v>0</v>
      </c>
      <c r="S387">
        <v>4.0679999999999996</v>
      </c>
      <c r="T387" t="s">
        <v>107</v>
      </c>
      <c r="U387">
        <v>63.731999999999999</v>
      </c>
      <c r="V387" s="2">
        <f>Table1[[#This Row],[Expenses]]*0.3</f>
        <v>19.119599999999998</v>
      </c>
      <c r="W387" t="str">
        <f>VLOOKUP(K387, Helper!A:C, 3, FALSE)</f>
        <v>2020-01</v>
      </c>
    </row>
    <row r="388" spans="1:23" x14ac:dyDescent="0.3">
      <c r="A388">
        <v>827</v>
      </c>
      <c r="B388" t="s">
        <v>1453</v>
      </c>
      <c r="C388" s="1">
        <v>45160</v>
      </c>
      <c r="D388">
        <v>20230822</v>
      </c>
      <c r="E388" t="s">
        <v>1075</v>
      </c>
      <c r="F388" t="s">
        <v>183</v>
      </c>
      <c r="G388" t="s">
        <v>183</v>
      </c>
      <c r="H388" t="s">
        <v>25</v>
      </c>
      <c r="I388" t="s">
        <v>48</v>
      </c>
      <c r="J388" t="s">
        <v>993</v>
      </c>
      <c r="K388">
        <v>1044</v>
      </c>
      <c r="L388" t="s">
        <v>28</v>
      </c>
      <c r="M388" t="s">
        <v>29</v>
      </c>
      <c r="N388" t="s">
        <v>214</v>
      </c>
      <c r="O388" t="s">
        <v>1454</v>
      </c>
      <c r="P388">
        <v>35</v>
      </c>
      <c r="Q388">
        <v>7</v>
      </c>
      <c r="R388">
        <v>0</v>
      </c>
      <c r="S388">
        <v>16.8</v>
      </c>
      <c r="T388" t="s">
        <v>786</v>
      </c>
      <c r="U388">
        <v>18.2</v>
      </c>
      <c r="V388" s="2">
        <f>Table1[[#This Row],[Expenses]]*0.3</f>
        <v>5.46</v>
      </c>
      <c r="W388" t="str">
        <f>VLOOKUP(K388, Helper!A:C, 3, FALSE)</f>
        <v>2020-02</v>
      </c>
    </row>
    <row r="389" spans="1:23" x14ac:dyDescent="0.3">
      <c r="A389">
        <v>830</v>
      </c>
      <c r="B389" t="s">
        <v>1455</v>
      </c>
      <c r="C389" s="1">
        <v>45094</v>
      </c>
      <c r="D389">
        <v>20230617</v>
      </c>
      <c r="E389" t="s">
        <v>251</v>
      </c>
      <c r="F389" t="s">
        <v>23</v>
      </c>
      <c r="G389" t="s">
        <v>1456</v>
      </c>
      <c r="H389" t="s">
        <v>25</v>
      </c>
      <c r="I389" t="s">
        <v>26</v>
      </c>
      <c r="J389" t="s">
        <v>254</v>
      </c>
      <c r="K389">
        <v>1072</v>
      </c>
      <c r="L389" t="s">
        <v>74</v>
      </c>
      <c r="M389" t="s">
        <v>29</v>
      </c>
      <c r="N389" t="s">
        <v>41</v>
      </c>
      <c r="O389" t="s">
        <v>1457</v>
      </c>
      <c r="P389">
        <v>301.95999999999998</v>
      </c>
      <c r="Q389">
        <v>2</v>
      </c>
      <c r="R389">
        <v>0</v>
      </c>
      <c r="S389">
        <v>90.587999999999994</v>
      </c>
      <c r="T389" t="s">
        <v>318</v>
      </c>
      <c r="U389">
        <v>211.37199999999899</v>
      </c>
      <c r="V389" s="2">
        <f>Table1[[#This Row],[Expenses]]*0.3</f>
        <v>63.411599999999694</v>
      </c>
      <c r="W389" t="str">
        <f>VLOOKUP(K389, Helper!A:C, 3, FALSE)</f>
        <v>2020-06</v>
      </c>
    </row>
    <row r="390" spans="1:23" x14ac:dyDescent="0.3">
      <c r="A390">
        <v>834</v>
      </c>
      <c r="B390" t="s">
        <v>1458</v>
      </c>
      <c r="C390" s="1">
        <v>44766</v>
      </c>
      <c r="D390">
        <v>20220724</v>
      </c>
      <c r="E390" t="s">
        <v>476</v>
      </c>
      <c r="F390" t="s">
        <v>46</v>
      </c>
      <c r="G390" t="s">
        <v>580</v>
      </c>
      <c r="H390" t="s">
        <v>25</v>
      </c>
      <c r="I390" t="s">
        <v>48</v>
      </c>
      <c r="J390" t="s">
        <v>49</v>
      </c>
      <c r="K390">
        <v>1031</v>
      </c>
      <c r="L390" t="s">
        <v>28</v>
      </c>
      <c r="M390" t="s">
        <v>40</v>
      </c>
      <c r="N390" t="s">
        <v>112</v>
      </c>
      <c r="O390" t="s">
        <v>1459</v>
      </c>
      <c r="P390">
        <v>35.216000000000001</v>
      </c>
      <c r="Q390">
        <v>2</v>
      </c>
      <c r="R390">
        <v>0.2</v>
      </c>
      <c r="S390">
        <v>2.6412</v>
      </c>
      <c r="T390" t="s">
        <v>175</v>
      </c>
      <c r="U390">
        <v>32.574800000000003</v>
      </c>
      <c r="V390" s="2">
        <f>Table1[[#This Row],[Expenses]]*0.3</f>
        <v>9.7724400000000013</v>
      </c>
      <c r="W390" t="str">
        <f>VLOOKUP(K390, Helper!A:C, 3, FALSE)</f>
        <v>2020-01</v>
      </c>
    </row>
    <row r="391" spans="1:23" x14ac:dyDescent="0.3">
      <c r="A391">
        <v>837</v>
      </c>
      <c r="B391" t="s">
        <v>1460</v>
      </c>
      <c r="C391" s="1">
        <v>44082</v>
      </c>
      <c r="D391">
        <v>20200908</v>
      </c>
      <c r="E391" t="s">
        <v>1366</v>
      </c>
      <c r="F391" t="s">
        <v>79</v>
      </c>
      <c r="G391" t="s">
        <v>1222</v>
      </c>
      <c r="H391" t="s">
        <v>81</v>
      </c>
      <c r="I391" t="s">
        <v>82</v>
      </c>
      <c r="J391" t="s">
        <v>1367</v>
      </c>
      <c r="K391">
        <v>1020</v>
      </c>
      <c r="L391" t="s">
        <v>56</v>
      </c>
      <c r="M391" t="s">
        <v>29</v>
      </c>
      <c r="N391" t="s">
        <v>50</v>
      </c>
      <c r="O391" t="s">
        <v>1461</v>
      </c>
      <c r="P391">
        <v>51.183999999999997</v>
      </c>
      <c r="Q391">
        <v>4</v>
      </c>
      <c r="R391">
        <v>0.8</v>
      </c>
      <c r="S391">
        <v>-79.3352</v>
      </c>
      <c r="T391" t="s">
        <v>382</v>
      </c>
      <c r="U391">
        <v>130.51920000000001</v>
      </c>
      <c r="V391" s="2">
        <f>Table1[[#This Row],[Expenses]]*0.3</f>
        <v>39.155760000000001</v>
      </c>
      <c r="W391" t="str">
        <f>VLOOKUP(K391, Helper!A:C, 3, FALSE)</f>
        <v>2020-04</v>
      </c>
    </row>
    <row r="392" spans="1:23" x14ac:dyDescent="0.3">
      <c r="A392">
        <v>838</v>
      </c>
      <c r="B392" t="s">
        <v>1462</v>
      </c>
      <c r="C392" s="1">
        <v>45235</v>
      </c>
      <c r="D392">
        <v>20231105</v>
      </c>
      <c r="E392" t="s">
        <v>1463</v>
      </c>
      <c r="F392" t="s">
        <v>252</v>
      </c>
      <c r="G392" t="s">
        <v>573</v>
      </c>
      <c r="H392" t="s">
        <v>25</v>
      </c>
      <c r="I392" t="s">
        <v>103</v>
      </c>
      <c r="J392" t="s">
        <v>254</v>
      </c>
      <c r="K392">
        <v>1072</v>
      </c>
      <c r="L392" t="s">
        <v>74</v>
      </c>
      <c r="M392" t="s">
        <v>85</v>
      </c>
      <c r="N392" t="s">
        <v>66</v>
      </c>
      <c r="O392" t="s">
        <v>1464</v>
      </c>
      <c r="P392">
        <v>9.6639999999999997</v>
      </c>
      <c r="Q392">
        <v>2</v>
      </c>
      <c r="R392">
        <v>0.2</v>
      </c>
      <c r="S392">
        <v>3.2616000000000001</v>
      </c>
      <c r="T392" t="s">
        <v>283</v>
      </c>
      <c r="U392">
        <v>6.4024000000000001</v>
      </c>
      <c r="V392" s="2">
        <f>Table1[[#This Row],[Expenses]]*0.3</f>
        <v>1.92072</v>
      </c>
      <c r="W392" t="str">
        <f>VLOOKUP(K392, Helper!A:C, 3, FALSE)</f>
        <v>2020-06</v>
      </c>
    </row>
    <row r="393" spans="1:23" x14ac:dyDescent="0.3">
      <c r="A393">
        <v>839</v>
      </c>
      <c r="B393" t="s">
        <v>1465</v>
      </c>
      <c r="C393" s="1">
        <v>44628</v>
      </c>
      <c r="D393">
        <v>20220308</v>
      </c>
      <c r="E393" t="s">
        <v>910</v>
      </c>
      <c r="F393" t="s">
        <v>79</v>
      </c>
      <c r="G393" t="s">
        <v>80</v>
      </c>
      <c r="H393" t="s">
        <v>81</v>
      </c>
      <c r="I393" t="s">
        <v>82</v>
      </c>
      <c r="J393" t="s">
        <v>272</v>
      </c>
      <c r="K393">
        <v>1094</v>
      </c>
      <c r="L393" t="s">
        <v>273</v>
      </c>
      <c r="M393" t="s">
        <v>40</v>
      </c>
      <c r="N393" t="s">
        <v>156</v>
      </c>
      <c r="O393" t="s">
        <v>1466</v>
      </c>
      <c r="P393">
        <v>21.071999999999999</v>
      </c>
      <c r="Q393">
        <v>3</v>
      </c>
      <c r="R393">
        <v>0.2</v>
      </c>
      <c r="S393">
        <v>1.5804</v>
      </c>
      <c r="T393" t="s">
        <v>187</v>
      </c>
      <c r="U393">
        <v>19.491599999999998</v>
      </c>
      <c r="V393" s="2">
        <f>Table1[[#This Row],[Expenses]]*0.3</f>
        <v>5.8474799999999991</v>
      </c>
      <c r="W393" t="str">
        <f>VLOOKUP(K393, Helper!A:C, 3, FALSE)</f>
        <v>2020-02</v>
      </c>
    </row>
    <row r="394" spans="1:23" x14ac:dyDescent="0.3">
      <c r="A394">
        <v>840</v>
      </c>
      <c r="B394" t="s">
        <v>1467</v>
      </c>
      <c r="C394" s="1">
        <v>44520</v>
      </c>
      <c r="D394">
        <v>20211120</v>
      </c>
      <c r="E394" t="s">
        <v>1468</v>
      </c>
      <c r="F394" t="s">
        <v>211</v>
      </c>
      <c r="G394" t="s">
        <v>212</v>
      </c>
      <c r="H394" t="s">
        <v>25</v>
      </c>
      <c r="I394" t="s">
        <v>26</v>
      </c>
      <c r="J394" t="s">
        <v>466</v>
      </c>
      <c r="K394">
        <v>1046</v>
      </c>
      <c r="L394" t="s">
        <v>95</v>
      </c>
      <c r="M394" t="s">
        <v>40</v>
      </c>
      <c r="N394" t="s">
        <v>112</v>
      </c>
      <c r="O394" t="s">
        <v>1469</v>
      </c>
      <c r="P394">
        <v>60.45</v>
      </c>
      <c r="Q394">
        <v>3</v>
      </c>
      <c r="R394">
        <v>0</v>
      </c>
      <c r="S394">
        <v>16.3215</v>
      </c>
      <c r="T394" t="s">
        <v>88</v>
      </c>
      <c r="U394">
        <v>44.128500000000003</v>
      </c>
      <c r="V394" s="2">
        <f>Table1[[#This Row],[Expenses]]*0.3</f>
        <v>13.23855</v>
      </c>
      <c r="W394" t="str">
        <f>VLOOKUP(K394, Helper!A:C, 3, FALSE)</f>
        <v>2020-02</v>
      </c>
    </row>
    <row r="395" spans="1:23" x14ac:dyDescent="0.3">
      <c r="A395">
        <v>843</v>
      </c>
      <c r="B395" t="s">
        <v>1470</v>
      </c>
      <c r="C395" s="1">
        <v>44873</v>
      </c>
      <c r="D395">
        <v>20221108</v>
      </c>
      <c r="E395" t="s">
        <v>1471</v>
      </c>
      <c r="F395" t="s">
        <v>35</v>
      </c>
      <c r="G395" t="s">
        <v>36</v>
      </c>
      <c r="H395" t="s">
        <v>37</v>
      </c>
      <c r="I395" t="s">
        <v>38</v>
      </c>
      <c r="J395" t="s">
        <v>1472</v>
      </c>
      <c r="K395">
        <v>1091</v>
      </c>
      <c r="L395" t="s">
        <v>74</v>
      </c>
      <c r="M395" t="s">
        <v>40</v>
      </c>
      <c r="N395" t="s">
        <v>50</v>
      </c>
      <c r="O395" t="s">
        <v>1473</v>
      </c>
      <c r="P395">
        <v>37.44</v>
      </c>
      <c r="Q395">
        <v>4</v>
      </c>
      <c r="R395">
        <v>0.2</v>
      </c>
      <c r="S395">
        <v>11.7</v>
      </c>
      <c r="T395" t="s">
        <v>32</v>
      </c>
      <c r="U395">
        <v>25.74</v>
      </c>
      <c r="V395" s="2">
        <f>Table1[[#This Row],[Expenses]]*0.3</f>
        <v>7.7219999999999995</v>
      </c>
      <c r="W395" t="str">
        <f>VLOOKUP(K395, Helper!A:C, 3, FALSE)</f>
        <v>2020-02</v>
      </c>
    </row>
    <row r="396" spans="1:23" x14ac:dyDescent="0.3">
      <c r="A396">
        <v>847</v>
      </c>
      <c r="B396" t="s">
        <v>1474</v>
      </c>
      <c r="C396" s="1">
        <v>44482</v>
      </c>
      <c r="D396">
        <v>20211013</v>
      </c>
      <c r="E396" t="s">
        <v>1475</v>
      </c>
      <c r="F396" t="s">
        <v>23</v>
      </c>
      <c r="G396" t="s">
        <v>24</v>
      </c>
      <c r="H396" t="s">
        <v>25</v>
      </c>
      <c r="I396" t="s">
        <v>26</v>
      </c>
      <c r="J396" t="s">
        <v>132</v>
      </c>
      <c r="K396">
        <v>1063</v>
      </c>
      <c r="L396" t="s">
        <v>133</v>
      </c>
      <c r="M396" t="s">
        <v>29</v>
      </c>
      <c r="N396" t="s">
        <v>156</v>
      </c>
      <c r="O396" t="s">
        <v>1476</v>
      </c>
      <c r="P396">
        <v>83.72</v>
      </c>
      <c r="Q396">
        <v>7</v>
      </c>
      <c r="R396">
        <v>0</v>
      </c>
      <c r="S396">
        <v>23.441600000000001</v>
      </c>
      <c r="T396" t="s">
        <v>52</v>
      </c>
      <c r="U396">
        <v>60.278399999999998</v>
      </c>
      <c r="V396" s="2">
        <f>Table1[[#This Row],[Expenses]]*0.3</f>
        <v>18.08352</v>
      </c>
      <c r="W396" t="str">
        <f>VLOOKUP(K396, Helper!A:C, 3, FALSE)</f>
        <v>2020-05</v>
      </c>
    </row>
    <row r="397" spans="1:23" x14ac:dyDescent="0.3">
      <c r="A397">
        <v>849</v>
      </c>
      <c r="B397" t="s">
        <v>1477</v>
      </c>
      <c r="C397" s="1">
        <v>44928</v>
      </c>
      <c r="D397">
        <v>20230102</v>
      </c>
      <c r="E397" t="s">
        <v>1478</v>
      </c>
      <c r="F397" t="s">
        <v>358</v>
      </c>
      <c r="G397" t="s">
        <v>359</v>
      </c>
      <c r="H397" t="s">
        <v>37</v>
      </c>
      <c r="I397" t="s">
        <v>119</v>
      </c>
      <c r="J397" t="s">
        <v>1026</v>
      </c>
      <c r="K397">
        <v>1040</v>
      </c>
      <c r="L397" t="s">
        <v>56</v>
      </c>
      <c r="M397" t="s">
        <v>29</v>
      </c>
      <c r="N397" t="s">
        <v>57</v>
      </c>
      <c r="O397" t="s">
        <v>1479</v>
      </c>
      <c r="P397">
        <v>48.896000000000001</v>
      </c>
      <c r="Q397">
        <v>4</v>
      </c>
      <c r="R397">
        <v>0.2</v>
      </c>
      <c r="S397">
        <v>8.5568000000000008</v>
      </c>
      <c r="T397" t="s">
        <v>898</v>
      </c>
      <c r="U397">
        <v>40.339199999999998</v>
      </c>
      <c r="V397" s="2">
        <f>Table1[[#This Row],[Expenses]]*0.3</f>
        <v>12.101759999999999</v>
      </c>
      <c r="W397" t="str">
        <f>VLOOKUP(K397, Helper!A:C, 3, FALSE)</f>
        <v>2020-02</v>
      </c>
    </row>
    <row r="398" spans="1:23" x14ac:dyDescent="0.3">
      <c r="A398">
        <v>850</v>
      </c>
      <c r="B398" t="s">
        <v>1480</v>
      </c>
      <c r="C398" s="1">
        <v>43869</v>
      </c>
      <c r="D398">
        <v>20200208</v>
      </c>
      <c r="E398" t="s">
        <v>1481</v>
      </c>
      <c r="F398" t="s">
        <v>522</v>
      </c>
      <c r="G398" t="s">
        <v>1199</v>
      </c>
      <c r="H398" t="s">
        <v>37</v>
      </c>
      <c r="I398" t="s">
        <v>119</v>
      </c>
      <c r="J398" t="s">
        <v>693</v>
      </c>
      <c r="K398">
        <v>1070</v>
      </c>
      <c r="L398" t="s">
        <v>56</v>
      </c>
      <c r="M398" t="s">
        <v>40</v>
      </c>
      <c r="N398" t="s">
        <v>185</v>
      </c>
      <c r="O398" t="s">
        <v>1482</v>
      </c>
      <c r="P398">
        <v>115.36</v>
      </c>
      <c r="Q398">
        <v>7</v>
      </c>
      <c r="R398">
        <v>0</v>
      </c>
      <c r="S398">
        <v>49.604799999999997</v>
      </c>
      <c r="T398" t="s">
        <v>919</v>
      </c>
      <c r="U398">
        <v>65.755200000000002</v>
      </c>
      <c r="V398" s="2">
        <f>Table1[[#This Row],[Expenses]]*0.3</f>
        <v>19.726559999999999</v>
      </c>
      <c r="W398" t="str">
        <f>VLOOKUP(K398, Helper!A:C, 3, FALSE)</f>
        <v>2020-02</v>
      </c>
    </row>
    <row r="399" spans="1:23" x14ac:dyDescent="0.3">
      <c r="A399">
        <v>851</v>
      </c>
      <c r="B399" t="s">
        <v>1483</v>
      </c>
      <c r="C399" s="1">
        <v>44733</v>
      </c>
      <c r="D399">
        <v>20220621</v>
      </c>
      <c r="E399" t="s">
        <v>1484</v>
      </c>
      <c r="F399" t="s">
        <v>35</v>
      </c>
      <c r="G399" t="s">
        <v>1485</v>
      </c>
      <c r="H399" t="s">
        <v>37</v>
      </c>
      <c r="I399" t="s">
        <v>38</v>
      </c>
      <c r="J399" t="s">
        <v>132</v>
      </c>
      <c r="K399">
        <v>1063</v>
      </c>
      <c r="L399" t="s">
        <v>133</v>
      </c>
      <c r="M399" t="s">
        <v>40</v>
      </c>
      <c r="N399" t="s">
        <v>112</v>
      </c>
      <c r="O399" t="s">
        <v>1486</v>
      </c>
      <c r="P399">
        <v>5.16</v>
      </c>
      <c r="Q399">
        <v>2</v>
      </c>
      <c r="R399">
        <v>0</v>
      </c>
      <c r="S399">
        <v>1.3415999999999999</v>
      </c>
      <c r="T399" t="s">
        <v>43</v>
      </c>
      <c r="U399">
        <v>3.8184</v>
      </c>
      <c r="V399" s="2">
        <f>Table1[[#This Row],[Expenses]]*0.3</f>
        <v>1.1455199999999999</v>
      </c>
      <c r="W399" t="str">
        <f>VLOOKUP(K399, Helper!A:C, 3, FALSE)</f>
        <v>2020-05</v>
      </c>
    </row>
    <row r="400" spans="1:23" x14ac:dyDescent="0.3">
      <c r="A400">
        <v>853</v>
      </c>
      <c r="B400" t="s">
        <v>1487</v>
      </c>
      <c r="C400" s="1">
        <v>44710</v>
      </c>
      <c r="D400">
        <v>20220529</v>
      </c>
      <c r="E400" t="s">
        <v>572</v>
      </c>
      <c r="F400" t="s">
        <v>868</v>
      </c>
      <c r="G400" t="s">
        <v>869</v>
      </c>
      <c r="H400" t="s">
        <v>25</v>
      </c>
      <c r="I400" t="s">
        <v>336</v>
      </c>
      <c r="J400" t="s">
        <v>574</v>
      </c>
      <c r="K400">
        <v>1090</v>
      </c>
      <c r="L400" t="s">
        <v>259</v>
      </c>
      <c r="M400" t="s">
        <v>29</v>
      </c>
      <c r="N400" t="s">
        <v>112</v>
      </c>
      <c r="O400" t="s">
        <v>1488</v>
      </c>
      <c r="P400">
        <v>185.88</v>
      </c>
      <c r="Q400">
        <v>6</v>
      </c>
      <c r="R400">
        <v>0</v>
      </c>
      <c r="S400">
        <v>50.187600000000003</v>
      </c>
      <c r="T400" t="s">
        <v>454</v>
      </c>
      <c r="U400">
        <v>135.69239999999999</v>
      </c>
      <c r="V400" s="2">
        <f>Table1[[#This Row],[Expenses]]*0.3</f>
        <v>40.707719999999995</v>
      </c>
      <c r="W400" t="str">
        <f>VLOOKUP(K400, Helper!A:C, 3, FALSE)</f>
        <v>2020-02</v>
      </c>
    </row>
    <row r="401" spans="1:23" x14ac:dyDescent="0.3">
      <c r="A401">
        <v>854</v>
      </c>
      <c r="B401" t="s">
        <v>1489</v>
      </c>
      <c r="C401" s="1">
        <v>44611</v>
      </c>
      <c r="D401">
        <v>20220219</v>
      </c>
      <c r="E401" t="s">
        <v>1075</v>
      </c>
      <c r="F401" t="s">
        <v>211</v>
      </c>
      <c r="G401" t="s">
        <v>212</v>
      </c>
      <c r="H401" t="s">
        <v>25</v>
      </c>
      <c r="I401" t="s">
        <v>26</v>
      </c>
      <c r="J401" t="s">
        <v>993</v>
      </c>
      <c r="K401">
        <v>1044</v>
      </c>
      <c r="L401" t="s">
        <v>28</v>
      </c>
      <c r="M401" t="s">
        <v>29</v>
      </c>
      <c r="N401" t="s">
        <v>57</v>
      </c>
      <c r="O401" t="s">
        <v>1490</v>
      </c>
      <c r="P401">
        <v>44.46</v>
      </c>
      <c r="Q401">
        <v>2</v>
      </c>
      <c r="R401">
        <v>0</v>
      </c>
      <c r="S401">
        <v>14.671799999999999</v>
      </c>
      <c r="T401" t="s">
        <v>1308</v>
      </c>
      <c r="U401">
        <v>29.7882</v>
      </c>
      <c r="V401" s="2">
        <f>Table1[[#This Row],[Expenses]]*0.3</f>
        <v>8.9364600000000003</v>
      </c>
      <c r="W401" t="str">
        <f>VLOOKUP(K401, Helper!A:C, 3, FALSE)</f>
        <v>2020-02</v>
      </c>
    </row>
    <row r="402" spans="1:23" x14ac:dyDescent="0.3">
      <c r="A402">
        <v>856</v>
      </c>
      <c r="B402" t="s">
        <v>1491</v>
      </c>
      <c r="C402" s="1">
        <v>44046</v>
      </c>
      <c r="D402">
        <v>20200803</v>
      </c>
      <c r="E402" t="s">
        <v>1492</v>
      </c>
      <c r="F402" t="s">
        <v>211</v>
      </c>
      <c r="G402" t="s">
        <v>212</v>
      </c>
      <c r="H402" t="s">
        <v>25</v>
      </c>
      <c r="I402" t="s">
        <v>26</v>
      </c>
      <c r="J402" t="s">
        <v>228</v>
      </c>
      <c r="K402">
        <v>1001</v>
      </c>
      <c r="L402" t="s">
        <v>84</v>
      </c>
      <c r="M402" t="s">
        <v>29</v>
      </c>
      <c r="N402" t="s">
        <v>66</v>
      </c>
      <c r="O402" t="s">
        <v>1493</v>
      </c>
      <c r="P402">
        <v>39.96</v>
      </c>
      <c r="Q402">
        <v>2</v>
      </c>
      <c r="R402">
        <v>0</v>
      </c>
      <c r="S402">
        <v>18.781199999999998</v>
      </c>
      <c r="T402" t="s">
        <v>114</v>
      </c>
      <c r="U402">
        <v>21.178799999999999</v>
      </c>
      <c r="V402" s="2">
        <f>Table1[[#This Row],[Expenses]]*0.3</f>
        <v>6.3536399999999995</v>
      </c>
      <c r="W402" t="str">
        <f>VLOOKUP(K402, Helper!A:C, 3, FALSE)</f>
        <v>2020-04</v>
      </c>
    </row>
    <row r="403" spans="1:23" x14ac:dyDescent="0.3">
      <c r="A403">
        <v>859</v>
      </c>
      <c r="B403" t="s">
        <v>1494</v>
      </c>
      <c r="C403" s="1">
        <v>45027</v>
      </c>
      <c r="D403">
        <v>20230411</v>
      </c>
      <c r="E403" t="s">
        <v>1495</v>
      </c>
      <c r="F403" t="s">
        <v>522</v>
      </c>
      <c r="G403" t="s">
        <v>671</v>
      </c>
      <c r="H403" t="s">
        <v>37</v>
      </c>
      <c r="I403" t="s">
        <v>119</v>
      </c>
      <c r="J403" t="s">
        <v>376</v>
      </c>
      <c r="K403">
        <v>1036</v>
      </c>
      <c r="L403" t="s">
        <v>259</v>
      </c>
      <c r="M403" t="s">
        <v>85</v>
      </c>
      <c r="N403" t="s">
        <v>66</v>
      </c>
      <c r="O403" t="s">
        <v>1496</v>
      </c>
      <c r="P403">
        <v>7.61</v>
      </c>
      <c r="Q403">
        <v>1</v>
      </c>
      <c r="R403">
        <v>0</v>
      </c>
      <c r="S403">
        <v>3.5767000000000002</v>
      </c>
      <c r="T403" t="s">
        <v>68</v>
      </c>
      <c r="U403">
        <v>4.0332999999999997</v>
      </c>
      <c r="V403" s="2">
        <f>Table1[[#This Row],[Expenses]]*0.3</f>
        <v>1.2099899999999999</v>
      </c>
      <c r="W403" t="str">
        <f>VLOOKUP(K403, Helper!A:C, 3, FALSE)</f>
        <v>2020-04</v>
      </c>
    </row>
    <row r="404" spans="1:23" x14ac:dyDescent="0.3">
      <c r="A404">
        <v>861</v>
      </c>
      <c r="B404" t="s">
        <v>1497</v>
      </c>
      <c r="C404" s="1">
        <v>43991</v>
      </c>
      <c r="D404">
        <v>20200609</v>
      </c>
      <c r="E404" t="s">
        <v>1498</v>
      </c>
      <c r="F404" t="s">
        <v>35</v>
      </c>
      <c r="G404" t="s">
        <v>110</v>
      </c>
      <c r="H404" t="s">
        <v>37</v>
      </c>
      <c r="I404" t="s">
        <v>38</v>
      </c>
      <c r="J404" t="s">
        <v>413</v>
      </c>
      <c r="K404">
        <v>1022</v>
      </c>
      <c r="L404" t="s">
        <v>273</v>
      </c>
      <c r="M404" t="s">
        <v>29</v>
      </c>
      <c r="N404" t="s">
        <v>66</v>
      </c>
      <c r="O404" t="s">
        <v>1499</v>
      </c>
      <c r="P404">
        <v>7.36</v>
      </c>
      <c r="Q404">
        <v>2</v>
      </c>
      <c r="R404">
        <v>0</v>
      </c>
      <c r="S404">
        <v>0.1472</v>
      </c>
      <c r="T404" t="s">
        <v>59</v>
      </c>
      <c r="U404">
        <v>7.2127999999999997</v>
      </c>
      <c r="V404" s="2">
        <f>Table1[[#This Row],[Expenses]]*0.3</f>
        <v>2.16384</v>
      </c>
      <c r="W404" t="str">
        <f>VLOOKUP(K404, Helper!A:C, 3, FALSE)</f>
        <v>2020-03</v>
      </c>
    </row>
    <row r="405" spans="1:23" x14ac:dyDescent="0.3">
      <c r="A405">
        <v>863</v>
      </c>
      <c r="B405" t="s">
        <v>1500</v>
      </c>
      <c r="C405" s="1">
        <v>44566</v>
      </c>
      <c r="D405">
        <v>20220105</v>
      </c>
      <c r="E405" t="s">
        <v>1374</v>
      </c>
      <c r="F405" t="s">
        <v>46</v>
      </c>
      <c r="G405" t="s">
        <v>888</v>
      </c>
      <c r="H405" t="s">
        <v>25</v>
      </c>
      <c r="I405" t="s">
        <v>48</v>
      </c>
      <c r="J405" t="s">
        <v>321</v>
      </c>
      <c r="K405">
        <v>1089</v>
      </c>
      <c r="L405" t="s">
        <v>133</v>
      </c>
      <c r="M405" t="s">
        <v>40</v>
      </c>
      <c r="N405" t="s">
        <v>185</v>
      </c>
      <c r="O405" t="s">
        <v>1501</v>
      </c>
      <c r="P405">
        <v>191.47200000000001</v>
      </c>
      <c r="Q405">
        <v>6</v>
      </c>
      <c r="R405">
        <v>0.2</v>
      </c>
      <c r="S405">
        <v>40.687800000000003</v>
      </c>
      <c r="T405" t="s">
        <v>140</v>
      </c>
      <c r="U405">
        <v>150.7842</v>
      </c>
      <c r="V405" s="2">
        <f>Table1[[#This Row],[Expenses]]*0.3</f>
        <v>45.235259999999997</v>
      </c>
      <c r="W405" t="str">
        <f>VLOOKUP(K405, Helper!A:C, 3, FALSE)</f>
        <v>2020-01</v>
      </c>
    </row>
    <row r="406" spans="1:23" x14ac:dyDescent="0.3">
      <c r="A406">
        <v>866</v>
      </c>
      <c r="B406" t="s">
        <v>1502</v>
      </c>
      <c r="C406" s="1">
        <v>43841</v>
      </c>
      <c r="D406">
        <v>20200111</v>
      </c>
      <c r="E406" t="s">
        <v>1503</v>
      </c>
      <c r="F406" t="s">
        <v>238</v>
      </c>
      <c r="G406" t="s">
        <v>239</v>
      </c>
      <c r="H406" t="s">
        <v>25</v>
      </c>
      <c r="I406" t="s">
        <v>48</v>
      </c>
      <c r="J406" t="s">
        <v>592</v>
      </c>
      <c r="K406">
        <v>1030</v>
      </c>
      <c r="L406" t="s">
        <v>95</v>
      </c>
      <c r="M406" t="s">
        <v>40</v>
      </c>
      <c r="N406" t="s">
        <v>41</v>
      </c>
      <c r="O406" t="s">
        <v>1504</v>
      </c>
      <c r="P406">
        <v>2.89</v>
      </c>
      <c r="Q406">
        <v>1</v>
      </c>
      <c r="R406">
        <v>0</v>
      </c>
      <c r="S406">
        <v>1.3583000000000001</v>
      </c>
      <c r="T406" t="s">
        <v>1129</v>
      </c>
      <c r="U406">
        <v>1.5317000000000001</v>
      </c>
      <c r="V406" s="2">
        <f>Table1[[#This Row],[Expenses]]*0.3</f>
        <v>0.45950999999999997</v>
      </c>
      <c r="W406" t="str">
        <f>VLOOKUP(K406, Helper!A:C, 3, FALSE)</f>
        <v>2020-01</v>
      </c>
    </row>
    <row r="407" spans="1:23" x14ac:dyDescent="0.3">
      <c r="A407">
        <v>868</v>
      </c>
      <c r="B407" t="s">
        <v>1505</v>
      </c>
      <c r="C407" s="1">
        <v>44834</v>
      </c>
      <c r="D407">
        <v>20220930</v>
      </c>
      <c r="E407" t="s">
        <v>1506</v>
      </c>
      <c r="F407" t="s">
        <v>124</v>
      </c>
      <c r="G407" t="s">
        <v>125</v>
      </c>
      <c r="H407" t="s">
        <v>25</v>
      </c>
      <c r="I407" t="s">
        <v>48</v>
      </c>
      <c r="J407" t="s">
        <v>764</v>
      </c>
      <c r="K407">
        <v>1061</v>
      </c>
      <c r="L407" t="s">
        <v>28</v>
      </c>
      <c r="M407" t="s">
        <v>40</v>
      </c>
      <c r="N407" t="s">
        <v>41</v>
      </c>
      <c r="O407" t="s">
        <v>1507</v>
      </c>
      <c r="P407">
        <v>15.936</v>
      </c>
      <c r="Q407">
        <v>4</v>
      </c>
      <c r="R407">
        <v>0.2</v>
      </c>
      <c r="S407">
        <v>5.1791999999999998</v>
      </c>
      <c r="T407" t="s">
        <v>246</v>
      </c>
      <c r="U407">
        <v>10.7568</v>
      </c>
      <c r="V407" s="2">
        <f>Table1[[#This Row],[Expenses]]*0.3</f>
        <v>3.2270400000000001</v>
      </c>
      <c r="W407" t="str">
        <f>VLOOKUP(K407, Helper!A:C, 3, FALSE)</f>
        <v>2020-03</v>
      </c>
    </row>
    <row r="408" spans="1:23" x14ac:dyDescent="0.3">
      <c r="A408">
        <v>869</v>
      </c>
      <c r="B408" t="s">
        <v>1508</v>
      </c>
      <c r="C408" s="1">
        <v>43927</v>
      </c>
      <c r="D408">
        <v>20200406</v>
      </c>
      <c r="E408" t="s">
        <v>1509</v>
      </c>
      <c r="F408" t="s">
        <v>124</v>
      </c>
      <c r="G408" t="s">
        <v>1510</v>
      </c>
      <c r="H408" t="s">
        <v>25</v>
      </c>
      <c r="I408" t="s">
        <v>48</v>
      </c>
      <c r="J408" t="s">
        <v>1246</v>
      </c>
      <c r="K408">
        <v>1071</v>
      </c>
      <c r="L408" t="s">
        <v>149</v>
      </c>
      <c r="M408" t="s">
        <v>40</v>
      </c>
      <c r="N408" t="s">
        <v>50</v>
      </c>
      <c r="O408" t="s">
        <v>1511</v>
      </c>
      <c r="P408">
        <v>44.91</v>
      </c>
      <c r="Q408">
        <v>6</v>
      </c>
      <c r="R408">
        <v>0.7</v>
      </c>
      <c r="S408">
        <v>-35.927999999999997</v>
      </c>
      <c r="T408" t="s">
        <v>735</v>
      </c>
      <c r="U408">
        <v>80.837999999999994</v>
      </c>
      <c r="V408" s="2">
        <f>Table1[[#This Row],[Expenses]]*0.3</f>
        <v>24.251399999999997</v>
      </c>
      <c r="W408" t="str">
        <f>VLOOKUP(K408, Helper!A:C, 3, FALSE)</f>
        <v>2020-04</v>
      </c>
    </row>
    <row r="409" spans="1:23" x14ac:dyDescent="0.3">
      <c r="A409">
        <v>870</v>
      </c>
      <c r="B409" t="s">
        <v>1512</v>
      </c>
      <c r="C409" s="1">
        <v>44808</v>
      </c>
      <c r="D409">
        <v>20220904</v>
      </c>
      <c r="E409" t="s">
        <v>1513</v>
      </c>
      <c r="F409" t="s">
        <v>124</v>
      </c>
      <c r="G409" t="s">
        <v>125</v>
      </c>
      <c r="H409" t="s">
        <v>25</v>
      </c>
      <c r="I409" t="s">
        <v>48</v>
      </c>
      <c r="J409" t="s">
        <v>504</v>
      </c>
      <c r="K409">
        <v>1010</v>
      </c>
      <c r="L409" t="s">
        <v>273</v>
      </c>
      <c r="M409" t="s">
        <v>85</v>
      </c>
      <c r="N409" t="s">
        <v>50</v>
      </c>
      <c r="O409" t="s">
        <v>1514</v>
      </c>
      <c r="P409">
        <v>1141.47</v>
      </c>
      <c r="Q409">
        <v>5</v>
      </c>
      <c r="R409">
        <v>0.7</v>
      </c>
      <c r="S409">
        <v>-760.98</v>
      </c>
      <c r="T409" t="s">
        <v>246</v>
      </c>
      <c r="U409">
        <v>1902.45</v>
      </c>
      <c r="V409" s="2">
        <f>Table1[[#This Row],[Expenses]]*0.3</f>
        <v>570.73500000000001</v>
      </c>
      <c r="W409" t="str">
        <f>VLOOKUP(K409, Helper!A:C, 3, FALSE)</f>
        <v>2020-03</v>
      </c>
    </row>
    <row r="410" spans="1:23" x14ac:dyDescent="0.3">
      <c r="A410">
        <v>872</v>
      </c>
      <c r="B410" t="s">
        <v>1515</v>
      </c>
      <c r="C410" s="1">
        <v>44488</v>
      </c>
      <c r="D410">
        <v>20211019</v>
      </c>
      <c r="E410" t="s">
        <v>142</v>
      </c>
      <c r="F410" t="s">
        <v>1516</v>
      </c>
      <c r="G410" t="s">
        <v>1517</v>
      </c>
      <c r="H410" t="s">
        <v>25</v>
      </c>
      <c r="I410" t="s">
        <v>336</v>
      </c>
      <c r="J410" t="s">
        <v>143</v>
      </c>
      <c r="K410">
        <v>1051</v>
      </c>
      <c r="L410" t="s">
        <v>74</v>
      </c>
      <c r="M410" t="s">
        <v>29</v>
      </c>
      <c r="N410" t="s">
        <v>66</v>
      </c>
      <c r="O410" t="s">
        <v>1518</v>
      </c>
      <c r="P410">
        <v>34.44</v>
      </c>
      <c r="Q410">
        <v>3</v>
      </c>
      <c r="R410">
        <v>0</v>
      </c>
      <c r="S410">
        <v>17.22</v>
      </c>
      <c r="T410" t="s">
        <v>52</v>
      </c>
      <c r="U410">
        <v>17.22</v>
      </c>
      <c r="V410" s="2">
        <f>Table1[[#This Row],[Expenses]]*0.3</f>
        <v>5.1659999999999995</v>
      </c>
      <c r="W410" t="str">
        <f>VLOOKUP(K410, Helper!A:C, 3, FALSE)</f>
        <v>2020-03</v>
      </c>
    </row>
    <row r="411" spans="1:23" x14ac:dyDescent="0.3">
      <c r="A411">
        <v>873</v>
      </c>
      <c r="B411" t="s">
        <v>1519</v>
      </c>
      <c r="C411" s="1">
        <v>44175</v>
      </c>
      <c r="D411">
        <v>20201210</v>
      </c>
      <c r="E411" t="s">
        <v>1520</v>
      </c>
      <c r="F411" t="s">
        <v>211</v>
      </c>
      <c r="G411" t="s">
        <v>212</v>
      </c>
      <c r="H411" t="s">
        <v>25</v>
      </c>
      <c r="I411" t="s">
        <v>26</v>
      </c>
      <c r="J411" t="s">
        <v>111</v>
      </c>
      <c r="K411">
        <v>1099</v>
      </c>
      <c r="L411" t="s">
        <v>56</v>
      </c>
      <c r="M411" t="s">
        <v>29</v>
      </c>
      <c r="N411" t="s">
        <v>66</v>
      </c>
      <c r="O411" t="s">
        <v>1521</v>
      </c>
      <c r="P411">
        <v>11.36</v>
      </c>
      <c r="Q411">
        <v>2</v>
      </c>
      <c r="R411">
        <v>0</v>
      </c>
      <c r="S411">
        <v>5.2256</v>
      </c>
      <c r="T411" t="s">
        <v>235</v>
      </c>
      <c r="U411">
        <v>6.1343999999999896</v>
      </c>
      <c r="V411" s="2">
        <f>Table1[[#This Row],[Expenses]]*0.3</f>
        <v>1.8403199999999968</v>
      </c>
      <c r="W411" t="str">
        <f>VLOOKUP(K411, Helper!A:C, 3, FALSE)</f>
        <v>2020-01</v>
      </c>
    </row>
    <row r="412" spans="1:23" x14ac:dyDescent="0.3">
      <c r="A412">
        <v>875</v>
      </c>
      <c r="B412" t="s">
        <v>1522</v>
      </c>
      <c r="C412" s="1">
        <v>45164</v>
      </c>
      <c r="D412">
        <v>20230826</v>
      </c>
      <c r="E412" t="s">
        <v>1478</v>
      </c>
      <c r="F412" t="s">
        <v>62</v>
      </c>
      <c r="G412" t="s">
        <v>63</v>
      </c>
      <c r="H412" t="s">
        <v>25</v>
      </c>
      <c r="I412" t="s">
        <v>64</v>
      </c>
      <c r="J412" t="s">
        <v>1026</v>
      </c>
      <c r="K412">
        <v>1040</v>
      </c>
      <c r="L412" t="s">
        <v>56</v>
      </c>
      <c r="M412" t="s">
        <v>29</v>
      </c>
      <c r="N412" t="s">
        <v>66</v>
      </c>
      <c r="O412" t="s">
        <v>1523</v>
      </c>
      <c r="P412">
        <v>192.16</v>
      </c>
      <c r="Q412">
        <v>5</v>
      </c>
      <c r="R412">
        <v>0.2</v>
      </c>
      <c r="S412">
        <v>67.256</v>
      </c>
      <c r="T412" t="s">
        <v>786</v>
      </c>
      <c r="U412">
        <v>124.904</v>
      </c>
      <c r="V412" s="2">
        <f>Table1[[#This Row],[Expenses]]*0.3</f>
        <v>37.471199999999996</v>
      </c>
      <c r="W412" t="str">
        <f>VLOOKUP(K412, Helper!A:C, 3, FALSE)</f>
        <v>2020-02</v>
      </c>
    </row>
    <row r="413" spans="1:23" x14ac:dyDescent="0.3">
      <c r="A413">
        <v>876</v>
      </c>
      <c r="B413" t="s">
        <v>1524</v>
      </c>
      <c r="C413" s="1">
        <v>44578</v>
      </c>
      <c r="D413">
        <v>20220117</v>
      </c>
      <c r="E413" t="s">
        <v>1202</v>
      </c>
      <c r="F413" t="s">
        <v>1516</v>
      </c>
      <c r="G413" t="s">
        <v>1517</v>
      </c>
      <c r="H413" t="s">
        <v>25</v>
      </c>
      <c r="I413" t="s">
        <v>336</v>
      </c>
      <c r="J413" t="s">
        <v>489</v>
      </c>
      <c r="K413">
        <v>1064</v>
      </c>
      <c r="L413" t="s">
        <v>84</v>
      </c>
      <c r="M413" t="s">
        <v>85</v>
      </c>
      <c r="N413" t="s">
        <v>57</v>
      </c>
      <c r="O413" t="s">
        <v>1525</v>
      </c>
      <c r="P413">
        <v>322.58999999999997</v>
      </c>
      <c r="Q413">
        <v>3</v>
      </c>
      <c r="R413">
        <v>0</v>
      </c>
      <c r="S413">
        <v>64.518000000000001</v>
      </c>
      <c r="T413" t="s">
        <v>140</v>
      </c>
      <c r="U413">
        <v>258.072</v>
      </c>
      <c r="V413" s="2">
        <f>Table1[[#This Row],[Expenses]]*0.3</f>
        <v>77.421599999999998</v>
      </c>
      <c r="W413" t="str">
        <f>VLOOKUP(K413, Helper!A:C, 3, FALSE)</f>
        <v>2020-06</v>
      </c>
    </row>
    <row r="414" spans="1:23" x14ac:dyDescent="0.3">
      <c r="A414">
        <v>879</v>
      </c>
      <c r="B414" t="s">
        <v>1526</v>
      </c>
      <c r="C414" s="1">
        <v>44091</v>
      </c>
      <c r="D414">
        <v>20200917</v>
      </c>
      <c r="E414" t="s">
        <v>1527</v>
      </c>
      <c r="F414" t="s">
        <v>124</v>
      </c>
      <c r="G414" t="s">
        <v>125</v>
      </c>
      <c r="H414" t="s">
        <v>25</v>
      </c>
      <c r="I414" t="s">
        <v>48</v>
      </c>
      <c r="J414" t="s">
        <v>376</v>
      </c>
      <c r="K414">
        <v>1036</v>
      </c>
      <c r="L414" t="s">
        <v>259</v>
      </c>
      <c r="M414" t="s">
        <v>85</v>
      </c>
      <c r="N414" t="s">
        <v>50</v>
      </c>
      <c r="O414" t="s">
        <v>1528</v>
      </c>
      <c r="P414">
        <v>5.8920000000000003</v>
      </c>
      <c r="Q414">
        <v>4</v>
      </c>
      <c r="R414">
        <v>0.7</v>
      </c>
      <c r="S414">
        <v>-4.1243999999999996</v>
      </c>
      <c r="T414" t="s">
        <v>382</v>
      </c>
      <c r="U414">
        <v>10.016400000000001</v>
      </c>
      <c r="V414" s="2">
        <f>Table1[[#This Row],[Expenses]]*0.3</f>
        <v>3.0049200000000003</v>
      </c>
      <c r="W414" t="str">
        <f>VLOOKUP(K414, Helper!A:C, 3, FALSE)</f>
        <v>2020-04</v>
      </c>
    </row>
    <row r="415" spans="1:23" x14ac:dyDescent="0.3">
      <c r="A415">
        <v>880</v>
      </c>
      <c r="B415" t="s">
        <v>1529</v>
      </c>
      <c r="C415" s="1">
        <v>45261</v>
      </c>
      <c r="D415">
        <v>20231201</v>
      </c>
      <c r="E415" t="s">
        <v>78</v>
      </c>
      <c r="F415" t="s">
        <v>211</v>
      </c>
      <c r="G415" t="s">
        <v>212</v>
      </c>
      <c r="H415" t="s">
        <v>25</v>
      </c>
      <c r="I415" t="s">
        <v>26</v>
      </c>
      <c r="J415" t="s">
        <v>83</v>
      </c>
      <c r="K415">
        <v>1074</v>
      </c>
      <c r="L415" t="s">
        <v>84</v>
      </c>
      <c r="M415" t="s">
        <v>85</v>
      </c>
      <c r="N415" t="s">
        <v>50</v>
      </c>
      <c r="O415" t="s">
        <v>1530</v>
      </c>
      <c r="P415">
        <v>68.471999999999994</v>
      </c>
      <c r="Q415">
        <v>3</v>
      </c>
      <c r="R415">
        <v>0.2</v>
      </c>
      <c r="S415">
        <v>23.109300000000001</v>
      </c>
      <c r="T415" t="s">
        <v>261</v>
      </c>
      <c r="U415">
        <v>45.362699999999897</v>
      </c>
      <c r="V415" s="2">
        <f>Table1[[#This Row],[Expenses]]*0.3</f>
        <v>13.608809999999968</v>
      </c>
      <c r="W415" t="str">
        <f>VLOOKUP(K415, Helper!A:C, 3, FALSE)</f>
        <v>2020-05</v>
      </c>
    </row>
    <row r="416" spans="1:23" x14ac:dyDescent="0.3">
      <c r="A416">
        <v>882</v>
      </c>
      <c r="B416" t="s">
        <v>1531</v>
      </c>
      <c r="C416" s="1">
        <v>44478</v>
      </c>
      <c r="D416">
        <v>20211009</v>
      </c>
      <c r="E416" t="s">
        <v>363</v>
      </c>
      <c r="F416" t="s">
        <v>238</v>
      </c>
      <c r="G416" t="s">
        <v>239</v>
      </c>
      <c r="H416" t="s">
        <v>25</v>
      </c>
      <c r="I416" t="s">
        <v>48</v>
      </c>
      <c r="J416" t="s">
        <v>330</v>
      </c>
      <c r="K416">
        <v>1100</v>
      </c>
      <c r="L416" t="s">
        <v>56</v>
      </c>
      <c r="M416" t="s">
        <v>29</v>
      </c>
      <c r="N416" t="s">
        <v>96</v>
      </c>
      <c r="O416" t="s">
        <v>1532</v>
      </c>
      <c r="P416">
        <v>30.84</v>
      </c>
      <c r="Q416">
        <v>2</v>
      </c>
      <c r="R416">
        <v>0</v>
      </c>
      <c r="S416">
        <v>8.3268000000000004</v>
      </c>
      <c r="T416" t="s">
        <v>52</v>
      </c>
      <c r="U416">
        <v>22.513199999999902</v>
      </c>
      <c r="V416" s="2">
        <f>Table1[[#This Row],[Expenses]]*0.3</f>
        <v>6.75395999999997</v>
      </c>
      <c r="W416" t="str">
        <f>VLOOKUP(K416, Helper!A:C, 3, FALSE)</f>
        <v>2020-03</v>
      </c>
    </row>
    <row r="417" spans="1:23" x14ac:dyDescent="0.3">
      <c r="A417">
        <v>883</v>
      </c>
      <c r="B417" t="s">
        <v>1533</v>
      </c>
      <c r="C417" s="1">
        <v>45284</v>
      </c>
      <c r="D417">
        <v>20231224</v>
      </c>
      <c r="E417" t="s">
        <v>329</v>
      </c>
      <c r="F417" t="s">
        <v>35</v>
      </c>
      <c r="G417" t="s">
        <v>110</v>
      </c>
      <c r="H417" t="s">
        <v>37</v>
      </c>
      <c r="I417" t="s">
        <v>38</v>
      </c>
      <c r="J417" t="s">
        <v>330</v>
      </c>
      <c r="K417">
        <v>1100</v>
      </c>
      <c r="L417" t="s">
        <v>56</v>
      </c>
      <c r="M417" t="s">
        <v>29</v>
      </c>
      <c r="N417" t="s">
        <v>112</v>
      </c>
      <c r="O417" t="s">
        <v>1534</v>
      </c>
      <c r="P417">
        <v>13.48</v>
      </c>
      <c r="Q417">
        <v>4</v>
      </c>
      <c r="R417">
        <v>0</v>
      </c>
      <c r="S417">
        <v>5.9311999999999996</v>
      </c>
      <c r="T417" t="s">
        <v>261</v>
      </c>
      <c r="U417">
        <v>7.5488</v>
      </c>
      <c r="V417" s="2">
        <f>Table1[[#This Row],[Expenses]]*0.3</f>
        <v>2.26464</v>
      </c>
      <c r="W417" t="str">
        <f>VLOOKUP(K417, Helper!A:C, 3, FALSE)</f>
        <v>2020-03</v>
      </c>
    </row>
    <row r="418" spans="1:23" x14ac:dyDescent="0.3">
      <c r="A418">
        <v>884</v>
      </c>
      <c r="B418" t="s">
        <v>1535</v>
      </c>
      <c r="C418" s="1">
        <v>44857</v>
      </c>
      <c r="D418">
        <v>20221023</v>
      </c>
      <c r="E418" t="s">
        <v>1536</v>
      </c>
      <c r="F418" t="s">
        <v>190</v>
      </c>
      <c r="G418" t="s">
        <v>568</v>
      </c>
      <c r="H418" t="s">
        <v>37</v>
      </c>
      <c r="I418" t="s">
        <v>119</v>
      </c>
      <c r="J418" t="s">
        <v>291</v>
      </c>
      <c r="K418">
        <v>1052</v>
      </c>
      <c r="L418" t="s">
        <v>259</v>
      </c>
      <c r="M418" t="s">
        <v>85</v>
      </c>
      <c r="N418" t="s">
        <v>57</v>
      </c>
      <c r="O418" t="s">
        <v>1537</v>
      </c>
      <c r="P418">
        <v>31.4</v>
      </c>
      <c r="Q418">
        <v>5</v>
      </c>
      <c r="R418">
        <v>0</v>
      </c>
      <c r="S418">
        <v>10.048</v>
      </c>
      <c r="T418" t="s">
        <v>400</v>
      </c>
      <c r="U418">
        <v>21.351999999999901</v>
      </c>
      <c r="V418" s="2">
        <f>Table1[[#This Row],[Expenses]]*0.3</f>
        <v>6.4055999999999704</v>
      </c>
      <c r="W418" t="str">
        <f>VLOOKUP(K418, Helper!A:C, 3, FALSE)</f>
        <v>2020-04</v>
      </c>
    </row>
    <row r="419" spans="1:23" x14ac:dyDescent="0.3">
      <c r="A419">
        <v>885</v>
      </c>
      <c r="B419" t="s">
        <v>1538</v>
      </c>
      <c r="C419" s="1">
        <v>43950</v>
      </c>
      <c r="D419">
        <v>20200429</v>
      </c>
      <c r="E419" t="s">
        <v>1539</v>
      </c>
      <c r="F419" t="s">
        <v>211</v>
      </c>
      <c r="G419" t="s">
        <v>968</v>
      </c>
      <c r="H419" t="s">
        <v>25</v>
      </c>
      <c r="I419" t="s">
        <v>26</v>
      </c>
      <c r="J419" t="s">
        <v>244</v>
      </c>
      <c r="K419">
        <v>1002</v>
      </c>
      <c r="L419" t="s">
        <v>84</v>
      </c>
      <c r="M419" t="s">
        <v>29</v>
      </c>
      <c r="N419" t="s">
        <v>57</v>
      </c>
      <c r="O419" t="s">
        <v>1540</v>
      </c>
      <c r="P419">
        <v>17.46</v>
      </c>
      <c r="Q419">
        <v>2</v>
      </c>
      <c r="R419">
        <v>0</v>
      </c>
      <c r="S419">
        <v>5.9363999999999999</v>
      </c>
      <c r="T419" t="s">
        <v>735</v>
      </c>
      <c r="U419">
        <v>11.5236</v>
      </c>
      <c r="V419" s="2">
        <f>Table1[[#This Row],[Expenses]]*0.3</f>
        <v>3.4570799999999999</v>
      </c>
      <c r="W419" t="str">
        <f>VLOOKUP(K419, Helper!A:C, 3, FALSE)</f>
        <v>2020-03</v>
      </c>
    </row>
    <row r="420" spans="1:23" x14ac:dyDescent="0.3">
      <c r="A420">
        <v>886</v>
      </c>
      <c r="B420" t="s">
        <v>1541</v>
      </c>
      <c r="C420" s="1">
        <v>44311</v>
      </c>
      <c r="D420">
        <v>20210425</v>
      </c>
      <c r="E420" t="s">
        <v>1542</v>
      </c>
      <c r="F420" t="s">
        <v>35</v>
      </c>
      <c r="G420" t="s">
        <v>36</v>
      </c>
      <c r="H420" t="s">
        <v>37</v>
      </c>
      <c r="I420" t="s">
        <v>38</v>
      </c>
      <c r="J420" t="s">
        <v>917</v>
      </c>
      <c r="K420">
        <v>1029</v>
      </c>
      <c r="L420" t="s">
        <v>84</v>
      </c>
      <c r="M420" t="s">
        <v>40</v>
      </c>
      <c r="N420" t="s">
        <v>50</v>
      </c>
      <c r="O420" t="s">
        <v>1543</v>
      </c>
      <c r="P420">
        <v>13.944000000000001</v>
      </c>
      <c r="Q420">
        <v>3</v>
      </c>
      <c r="R420">
        <v>0.2</v>
      </c>
      <c r="S420">
        <v>4.5317999999999996</v>
      </c>
      <c r="T420" t="s">
        <v>208</v>
      </c>
      <c r="U420">
        <v>9.4122000000000003</v>
      </c>
      <c r="V420" s="2">
        <f>Table1[[#This Row],[Expenses]]*0.3</f>
        <v>2.8236599999999998</v>
      </c>
      <c r="W420" t="str">
        <f>VLOOKUP(K420, Helper!A:C, 3, FALSE)</f>
        <v>2020-01</v>
      </c>
    </row>
    <row r="421" spans="1:23" x14ac:dyDescent="0.3">
      <c r="A421">
        <v>887</v>
      </c>
      <c r="B421" t="s">
        <v>1544</v>
      </c>
      <c r="C421" s="1">
        <v>45104</v>
      </c>
      <c r="D421">
        <v>20230627</v>
      </c>
      <c r="E421" t="s">
        <v>1084</v>
      </c>
      <c r="F421" t="s">
        <v>35</v>
      </c>
      <c r="G421" t="s">
        <v>600</v>
      </c>
      <c r="H421" t="s">
        <v>37</v>
      </c>
      <c r="I421" t="s">
        <v>38</v>
      </c>
      <c r="J421" t="s">
        <v>693</v>
      </c>
      <c r="K421">
        <v>1070</v>
      </c>
      <c r="L421" t="s">
        <v>56</v>
      </c>
      <c r="M421" t="s">
        <v>29</v>
      </c>
      <c r="N421" t="s">
        <v>96</v>
      </c>
      <c r="O421" t="s">
        <v>1545</v>
      </c>
      <c r="P421">
        <v>83.76</v>
      </c>
      <c r="Q421">
        <v>12</v>
      </c>
      <c r="R421">
        <v>0</v>
      </c>
      <c r="S421">
        <v>1.6752</v>
      </c>
      <c r="T421" t="s">
        <v>318</v>
      </c>
      <c r="U421">
        <v>82.084800000000001</v>
      </c>
      <c r="V421" s="2">
        <f>Table1[[#This Row],[Expenses]]*0.3</f>
        <v>24.625440000000001</v>
      </c>
      <c r="W421" t="str">
        <f>VLOOKUP(K421, Helper!A:C, 3, FALSE)</f>
        <v>2020-02</v>
      </c>
    </row>
    <row r="422" spans="1:23" x14ac:dyDescent="0.3">
      <c r="A422">
        <v>888</v>
      </c>
      <c r="B422" t="s">
        <v>1546</v>
      </c>
      <c r="C422" s="1">
        <v>45214</v>
      </c>
      <c r="D422">
        <v>20231015</v>
      </c>
      <c r="E422" t="s">
        <v>1547</v>
      </c>
      <c r="F422" t="s">
        <v>1548</v>
      </c>
      <c r="G422" t="s">
        <v>1549</v>
      </c>
      <c r="H422" t="s">
        <v>81</v>
      </c>
      <c r="I422" t="s">
        <v>199</v>
      </c>
      <c r="J422" t="s">
        <v>1013</v>
      </c>
      <c r="K422">
        <v>1073</v>
      </c>
      <c r="L422" t="s">
        <v>133</v>
      </c>
      <c r="M422" t="s">
        <v>85</v>
      </c>
      <c r="N422" t="s">
        <v>50</v>
      </c>
      <c r="O422" t="s">
        <v>1550</v>
      </c>
      <c r="P422">
        <v>37.659999999999997</v>
      </c>
      <c r="Q422">
        <v>7</v>
      </c>
      <c r="R422">
        <v>0</v>
      </c>
      <c r="S422">
        <v>18.453399999999998</v>
      </c>
      <c r="T422" t="s">
        <v>151</v>
      </c>
      <c r="U422">
        <v>19.206599999999899</v>
      </c>
      <c r="V422" s="2">
        <f>Table1[[#This Row],[Expenses]]*0.3</f>
        <v>5.7619799999999692</v>
      </c>
      <c r="W422" t="str">
        <f>VLOOKUP(K422, Helper!A:C, 3, FALSE)</f>
        <v>2020-03</v>
      </c>
    </row>
    <row r="423" spans="1:23" x14ac:dyDescent="0.3">
      <c r="A423">
        <v>889</v>
      </c>
      <c r="B423" t="s">
        <v>1551</v>
      </c>
      <c r="C423" s="1">
        <v>44174</v>
      </c>
      <c r="D423">
        <v>20201209</v>
      </c>
      <c r="E423" t="s">
        <v>1481</v>
      </c>
      <c r="F423" t="s">
        <v>35</v>
      </c>
      <c r="G423" t="s">
        <v>110</v>
      </c>
      <c r="H423" t="s">
        <v>37</v>
      </c>
      <c r="I423" t="s">
        <v>38</v>
      </c>
      <c r="J423" t="s">
        <v>693</v>
      </c>
      <c r="K423">
        <v>1070</v>
      </c>
      <c r="L423" t="s">
        <v>56</v>
      </c>
      <c r="M423" t="s">
        <v>40</v>
      </c>
      <c r="N423" t="s">
        <v>66</v>
      </c>
      <c r="O423" t="s">
        <v>1552</v>
      </c>
      <c r="P423">
        <v>34.68</v>
      </c>
      <c r="Q423">
        <v>6</v>
      </c>
      <c r="R423">
        <v>0</v>
      </c>
      <c r="S423">
        <v>16.993200000000002</v>
      </c>
      <c r="T423" t="s">
        <v>235</v>
      </c>
      <c r="U423">
        <v>17.686799999999899</v>
      </c>
      <c r="V423" s="2">
        <f>Table1[[#This Row],[Expenses]]*0.3</f>
        <v>5.3060399999999692</v>
      </c>
      <c r="W423" t="str">
        <f>VLOOKUP(K423, Helper!A:C, 3, FALSE)</f>
        <v>2020-02</v>
      </c>
    </row>
    <row r="424" spans="1:23" x14ac:dyDescent="0.3">
      <c r="A424">
        <v>890</v>
      </c>
      <c r="B424" t="s">
        <v>1553</v>
      </c>
      <c r="C424" s="1">
        <v>45098</v>
      </c>
      <c r="D424">
        <v>20230621</v>
      </c>
      <c r="E424" t="s">
        <v>945</v>
      </c>
      <c r="F424" t="s">
        <v>211</v>
      </c>
      <c r="G424" t="s">
        <v>875</v>
      </c>
      <c r="H424" t="s">
        <v>25</v>
      </c>
      <c r="I424" t="s">
        <v>26</v>
      </c>
      <c r="J424" t="s">
        <v>321</v>
      </c>
      <c r="K424">
        <v>1089</v>
      </c>
      <c r="L424" t="s">
        <v>133</v>
      </c>
      <c r="M424" t="s">
        <v>29</v>
      </c>
      <c r="N424" t="s">
        <v>185</v>
      </c>
      <c r="O424" t="s">
        <v>1554</v>
      </c>
      <c r="P424">
        <v>149.94999999999999</v>
      </c>
      <c r="Q424">
        <v>5</v>
      </c>
      <c r="R424">
        <v>0</v>
      </c>
      <c r="S424">
        <v>14.994999999999999</v>
      </c>
      <c r="T424" t="s">
        <v>318</v>
      </c>
      <c r="U424">
        <v>134.95499999999899</v>
      </c>
      <c r="V424" s="2">
        <f>Table1[[#This Row],[Expenses]]*0.3</f>
        <v>40.486499999999694</v>
      </c>
      <c r="W424" t="str">
        <f>VLOOKUP(K424, Helper!A:C, 3, FALSE)</f>
        <v>2020-01</v>
      </c>
    </row>
    <row r="425" spans="1:23" x14ac:dyDescent="0.3">
      <c r="A425">
        <v>892</v>
      </c>
      <c r="B425" t="s">
        <v>1555</v>
      </c>
      <c r="C425" s="1">
        <v>45104</v>
      </c>
      <c r="D425">
        <v>20230627</v>
      </c>
      <c r="E425" t="s">
        <v>1286</v>
      </c>
      <c r="F425" t="s">
        <v>190</v>
      </c>
      <c r="G425" t="s">
        <v>568</v>
      </c>
      <c r="H425" t="s">
        <v>37</v>
      </c>
      <c r="I425" t="s">
        <v>119</v>
      </c>
      <c r="J425" t="s">
        <v>524</v>
      </c>
      <c r="K425">
        <v>1039</v>
      </c>
      <c r="L425" t="s">
        <v>95</v>
      </c>
      <c r="M425" t="s">
        <v>85</v>
      </c>
      <c r="N425" t="s">
        <v>66</v>
      </c>
      <c r="O425" t="s">
        <v>1556</v>
      </c>
      <c r="P425">
        <v>4.54</v>
      </c>
      <c r="Q425">
        <v>1</v>
      </c>
      <c r="R425">
        <v>0</v>
      </c>
      <c r="S425">
        <v>2.0430000000000001</v>
      </c>
      <c r="T425" t="s">
        <v>318</v>
      </c>
      <c r="U425">
        <v>2.4969999999999999</v>
      </c>
      <c r="V425" s="2">
        <f>Table1[[#This Row],[Expenses]]*0.3</f>
        <v>0.74909999999999999</v>
      </c>
      <c r="W425" t="str">
        <f>VLOOKUP(K425, Helper!A:C, 3, FALSE)</f>
        <v>2020-01</v>
      </c>
    </row>
    <row r="426" spans="1:23" x14ac:dyDescent="0.3">
      <c r="A426">
        <v>895</v>
      </c>
      <c r="B426" t="s">
        <v>1557</v>
      </c>
      <c r="C426" s="1">
        <v>44876</v>
      </c>
      <c r="D426">
        <v>20221111</v>
      </c>
      <c r="E426" t="s">
        <v>1558</v>
      </c>
      <c r="F426" t="s">
        <v>35</v>
      </c>
      <c r="G426" t="s">
        <v>110</v>
      </c>
      <c r="H426" t="s">
        <v>37</v>
      </c>
      <c r="I426" t="s">
        <v>38</v>
      </c>
      <c r="J426" t="s">
        <v>111</v>
      </c>
      <c r="K426">
        <v>1099</v>
      </c>
      <c r="L426" t="s">
        <v>56</v>
      </c>
      <c r="M426" t="s">
        <v>40</v>
      </c>
      <c r="N426" t="s">
        <v>96</v>
      </c>
      <c r="O426" t="s">
        <v>1559</v>
      </c>
      <c r="P426">
        <v>155.82</v>
      </c>
      <c r="Q426">
        <v>7</v>
      </c>
      <c r="R426">
        <v>0</v>
      </c>
      <c r="S426">
        <v>42.071399999999997</v>
      </c>
      <c r="T426" t="s">
        <v>32</v>
      </c>
      <c r="U426">
        <v>113.7486</v>
      </c>
      <c r="V426" s="2">
        <f>Table1[[#This Row],[Expenses]]*0.3</f>
        <v>34.124579999999995</v>
      </c>
      <c r="W426" t="str">
        <f>VLOOKUP(K426, Helper!A:C, 3, FALSE)</f>
        <v>2020-01</v>
      </c>
    </row>
    <row r="427" spans="1:23" x14ac:dyDescent="0.3">
      <c r="A427">
        <v>897</v>
      </c>
      <c r="B427" t="s">
        <v>1560</v>
      </c>
      <c r="C427" s="1">
        <v>44838</v>
      </c>
      <c r="D427">
        <v>20221004</v>
      </c>
      <c r="E427" t="s">
        <v>1561</v>
      </c>
      <c r="F427" t="s">
        <v>79</v>
      </c>
      <c r="G427" t="s">
        <v>147</v>
      </c>
      <c r="H427" t="s">
        <v>81</v>
      </c>
      <c r="I427" t="s">
        <v>82</v>
      </c>
      <c r="J427" t="s">
        <v>621</v>
      </c>
      <c r="K427">
        <v>1060</v>
      </c>
      <c r="L427" t="s">
        <v>105</v>
      </c>
      <c r="M427" t="s">
        <v>29</v>
      </c>
      <c r="N427" t="s">
        <v>161</v>
      </c>
      <c r="O427" t="s">
        <v>1562</v>
      </c>
      <c r="P427">
        <v>15.648</v>
      </c>
      <c r="Q427">
        <v>2</v>
      </c>
      <c r="R427">
        <v>0.2</v>
      </c>
      <c r="S427">
        <v>5.0856000000000003</v>
      </c>
      <c r="T427" t="s">
        <v>400</v>
      </c>
      <c r="U427">
        <v>10.5624</v>
      </c>
      <c r="V427" s="2">
        <f>Table1[[#This Row],[Expenses]]*0.3</f>
        <v>3.16872</v>
      </c>
      <c r="W427" t="str">
        <f>VLOOKUP(K427, Helper!A:C, 3, FALSE)</f>
        <v>2020-01</v>
      </c>
    </row>
    <row r="428" spans="1:23" x14ac:dyDescent="0.3">
      <c r="A428">
        <v>898</v>
      </c>
      <c r="B428" t="s">
        <v>1563</v>
      </c>
      <c r="C428" s="1">
        <v>44083</v>
      </c>
      <c r="D428">
        <v>20200909</v>
      </c>
      <c r="E428" t="s">
        <v>1564</v>
      </c>
      <c r="F428" t="s">
        <v>190</v>
      </c>
      <c r="G428" t="s">
        <v>568</v>
      </c>
      <c r="H428" t="s">
        <v>37</v>
      </c>
      <c r="I428" t="s">
        <v>119</v>
      </c>
      <c r="J428" t="s">
        <v>268</v>
      </c>
      <c r="K428">
        <v>1088</v>
      </c>
      <c r="L428" t="s">
        <v>133</v>
      </c>
      <c r="M428" t="s">
        <v>29</v>
      </c>
      <c r="N428" t="s">
        <v>41</v>
      </c>
      <c r="O428" t="s">
        <v>1565</v>
      </c>
      <c r="P428">
        <v>103.6</v>
      </c>
      <c r="Q428">
        <v>7</v>
      </c>
      <c r="R428">
        <v>0</v>
      </c>
      <c r="S428">
        <v>51.8</v>
      </c>
      <c r="T428" t="s">
        <v>382</v>
      </c>
      <c r="U428">
        <v>51.8</v>
      </c>
      <c r="V428" s="2">
        <f>Table1[[#This Row],[Expenses]]*0.3</f>
        <v>15.54</v>
      </c>
      <c r="W428" t="str">
        <f>VLOOKUP(K428, Helper!A:C, 3, FALSE)</f>
        <v>2020-03</v>
      </c>
    </row>
    <row r="429" spans="1:23" x14ac:dyDescent="0.3">
      <c r="A429">
        <v>899</v>
      </c>
      <c r="B429" t="s">
        <v>1566</v>
      </c>
      <c r="C429" s="1">
        <v>45229</v>
      </c>
      <c r="D429">
        <v>20231030</v>
      </c>
      <c r="E429" t="s">
        <v>1567</v>
      </c>
      <c r="F429" t="s">
        <v>211</v>
      </c>
      <c r="G429" t="s">
        <v>907</v>
      </c>
      <c r="H429" t="s">
        <v>25</v>
      </c>
      <c r="I429" t="s">
        <v>26</v>
      </c>
      <c r="J429" t="s">
        <v>308</v>
      </c>
      <c r="K429">
        <v>1095</v>
      </c>
      <c r="L429" t="s">
        <v>105</v>
      </c>
      <c r="M429" t="s">
        <v>40</v>
      </c>
      <c r="N429" t="s">
        <v>66</v>
      </c>
      <c r="O429" t="s">
        <v>1568</v>
      </c>
      <c r="P429">
        <v>46.96</v>
      </c>
      <c r="Q429">
        <v>8</v>
      </c>
      <c r="R429">
        <v>0</v>
      </c>
      <c r="S429">
        <v>22.540800000000001</v>
      </c>
      <c r="T429" t="s">
        <v>151</v>
      </c>
      <c r="U429">
        <v>24.4192</v>
      </c>
      <c r="V429" s="2">
        <f>Table1[[#This Row],[Expenses]]*0.3</f>
        <v>7.3257599999999998</v>
      </c>
      <c r="W429" t="str">
        <f>VLOOKUP(K429, Helper!A:C, 3, FALSE)</f>
        <v>2020-02</v>
      </c>
    </row>
    <row r="430" spans="1:23" x14ac:dyDescent="0.3">
      <c r="A430">
        <v>900</v>
      </c>
      <c r="B430" t="s">
        <v>1569</v>
      </c>
      <c r="C430" s="1">
        <v>44662</v>
      </c>
      <c r="D430">
        <v>20220411</v>
      </c>
      <c r="E430" t="s">
        <v>1570</v>
      </c>
      <c r="F430" t="s">
        <v>358</v>
      </c>
      <c r="G430" t="s">
        <v>1059</v>
      </c>
      <c r="H430" t="s">
        <v>37</v>
      </c>
      <c r="I430" t="s">
        <v>119</v>
      </c>
      <c r="J430" t="s">
        <v>337</v>
      </c>
      <c r="K430">
        <v>1096</v>
      </c>
      <c r="L430" t="s">
        <v>105</v>
      </c>
      <c r="M430" t="s">
        <v>40</v>
      </c>
      <c r="N430" t="s">
        <v>50</v>
      </c>
      <c r="O430" t="s">
        <v>1571</v>
      </c>
      <c r="P430">
        <v>8.9039999999999999</v>
      </c>
      <c r="Q430">
        <v>2</v>
      </c>
      <c r="R430">
        <v>0.7</v>
      </c>
      <c r="S430">
        <v>-6.5296000000000003</v>
      </c>
      <c r="T430" t="s">
        <v>296</v>
      </c>
      <c r="U430">
        <v>15.4336</v>
      </c>
      <c r="V430" s="2">
        <f>Table1[[#This Row],[Expenses]]*0.3</f>
        <v>4.6300799999999995</v>
      </c>
      <c r="W430" t="str">
        <f>VLOOKUP(K430, Helper!A:C, 3, FALSE)</f>
        <v>2020-03</v>
      </c>
    </row>
    <row r="431" spans="1:23" x14ac:dyDescent="0.3">
      <c r="A431">
        <v>901</v>
      </c>
      <c r="B431" t="s">
        <v>1572</v>
      </c>
      <c r="C431" s="1">
        <v>45242</v>
      </c>
      <c r="D431">
        <v>20231112</v>
      </c>
      <c r="E431" t="s">
        <v>743</v>
      </c>
      <c r="F431" t="s">
        <v>79</v>
      </c>
      <c r="G431" t="s">
        <v>737</v>
      </c>
      <c r="H431" t="s">
        <v>81</v>
      </c>
      <c r="I431" t="s">
        <v>82</v>
      </c>
      <c r="J431" t="s">
        <v>268</v>
      </c>
      <c r="K431">
        <v>1088</v>
      </c>
      <c r="L431" t="s">
        <v>133</v>
      </c>
      <c r="M431" t="s">
        <v>29</v>
      </c>
      <c r="N431" t="s">
        <v>41</v>
      </c>
      <c r="O431" t="s">
        <v>1573</v>
      </c>
      <c r="P431">
        <v>10.44</v>
      </c>
      <c r="Q431">
        <v>5</v>
      </c>
      <c r="R431">
        <v>0.2</v>
      </c>
      <c r="S431">
        <v>3.3929999999999998</v>
      </c>
      <c r="T431" t="s">
        <v>283</v>
      </c>
      <c r="U431">
        <v>7.0469999999999997</v>
      </c>
      <c r="V431" s="2">
        <f>Table1[[#This Row],[Expenses]]*0.3</f>
        <v>2.1140999999999996</v>
      </c>
      <c r="W431" t="str">
        <f>VLOOKUP(K431, Helper!A:C, 3, FALSE)</f>
        <v>2020-03</v>
      </c>
    </row>
    <row r="432" spans="1:23" x14ac:dyDescent="0.3">
      <c r="A432">
        <v>903</v>
      </c>
      <c r="B432" t="s">
        <v>1574</v>
      </c>
      <c r="C432" s="1">
        <v>45185</v>
      </c>
      <c r="D432">
        <v>20230916</v>
      </c>
      <c r="E432" t="s">
        <v>442</v>
      </c>
      <c r="F432" t="s">
        <v>166</v>
      </c>
      <c r="G432" t="s">
        <v>227</v>
      </c>
      <c r="H432" t="s">
        <v>81</v>
      </c>
      <c r="I432" t="s">
        <v>168</v>
      </c>
      <c r="J432" t="s">
        <v>443</v>
      </c>
      <c r="K432">
        <v>1005</v>
      </c>
      <c r="L432" t="s">
        <v>56</v>
      </c>
      <c r="M432" t="s">
        <v>29</v>
      </c>
      <c r="N432" t="s">
        <v>156</v>
      </c>
      <c r="O432" t="s">
        <v>1575</v>
      </c>
      <c r="P432">
        <v>323.976</v>
      </c>
      <c r="Q432">
        <v>3</v>
      </c>
      <c r="R432">
        <v>0.2</v>
      </c>
      <c r="S432">
        <v>20.2485</v>
      </c>
      <c r="T432" t="s">
        <v>171</v>
      </c>
      <c r="U432">
        <v>303.72750000000002</v>
      </c>
      <c r="V432" s="2">
        <f>Table1[[#This Row],[Expenses]]*0.3</f>
        <v>91.118250000000003</v>
      </c>
      <c r="W432" t="str">
        <f>VLOOKUP(K432, Helper!A:C, 3, FALSE)</f>
        <v>2020-03</v>
      </c>
    </row>
    <row r="433" spans="1:23" x14ac:dyDescent="0.3">
      <c r="A433">
        <v>904</v>
      </c>
      <c r="B433" t="s">
        <v>1576</v>
      </c>
      <c r="C433" s="1">
        <v>44660</v>
      </c>
      <c r="D433">
        <v>20220409</v>
      </c>
      <c r="E433" t="s">
        <v>538</v>
      </c>
      <c r="F433" t="s">
        <v>35</v>
      </c>
      <c r="G433" t="s">
        <v>36</v>
      </c>
      <c r="H433" t="s">
        <v>37</v>
      </c>
      <c r="I433" t="s">
        <v>38</v>
      </c>
      <c r="J433" t="s">
        <v>539</v>
      </c>
      <c r="K433">
        <v>1081</v>
      </c>
      <c r="L433" t="s">
        <v>273</v>
      </c>
      <c r="M433" t="s">
        <v>29</v>
      </c>
      <c r="N433" t="s">
        <v>66</v>
      </c>
      <c r="O433" t="s">
        <v>1577</v>
      </c>
      <c r="P433">
        <v>20.04</v>
      </c>
      <c r="Q433">
        <v>3</v>
      </c>
      <c r="R433">
        <v>0</v>
      </c>
      <c r="S433">
        <v>9.6191999999999993</v>
      </c>
      <c r="T433" t="s">
        <v>296</v>
      </c>
      <c r="U433">
        <v>10.4208</v>
      </c>
      <c r="V433" s="2">
        <f>Table1[[#This Row],[Expenses]]*0.3</f>
        <v>3.1262399999999997</v>
      </c>
      <c r="W433" t="str">
        <f>VLOOKUP(K433, Helper!A:C, 3, FALSE)</f>
        <v>2020-03</v>
      </c>
    </row>
    <row r="434" spans="1:23" x14ac:dyDescent="0.3">
      <c r="A434">
        <v>907</v>
      </c>
      <c r="B434" t="s">
        <v>1578</v>
      </c>
      <c r="C434" s="1">
        <v>45291</v>
      </c>
      <c r="D434">
        <v>20231231</v>
      </c>
      <c r="E434" t="s">
        <v>189</v>
      </c>
      <c r="F434" t="s">
        <v>211</v>
      </c>
      <c r="G434" t="s">
        <v>212</v>
      </c>
      <c r="H434" t="s">
        <v>25</v>
      </c>
      <c r="I434" t="s">
        <v>26</v>
      </c>
      <c r="J434" t="s">
        <v>192</v>
      </c>
      <c r="K434">
        <v>1068</v>
      </c>
      <c r="L434" t="s">
        <v>56</v>
      </c>
      <c r="M434" t="s">
        <v>29</v>
      </c>
      <c r="N434" t="s">
        <v>30</v>
      </c>
      <c r="O434" t="s">
        <v>1579</v>
      </c>
      <c r="P434">
        <v>323.13600000000002</v>
      </c>
      <c r="Q434">
        <v>4</v>
      </c>
      <c r="R434">
        <v>0.2</v>
      </c>
      <c r="S434">
        <v>12.117599999999999</v>
      </c>
      <c r="T434" t="s">
        <v>261</v>
      </c>
      <c r="U434">
        <v>311.01839999999999</v>
      </c>
      <c r="V434" s="2">
        <f>Table1[[#This Row],[Expenses]]*0.3</f>
        <v>93.305519999999987</v>
      </c>
      <c r="W434" t="str">
        <f>VLOOKUP(K434, Helper!A:C, 3, FALSE)</f>
        <v>2020-01</v>
      </c>
    </row>
    <row r="435" spans="1:23" x14ac:dyDescent="0.3">
      <c r="A435">
        <v>910</v>
      </c>
      <c r="B435" t="s">
        <v>1580</v>
      </c>
      <c r="C435" s="1">
        <v>45172</v>
      </c>
      <c r="D435">
        <v>20230903</v>
      </c>
      <c r="E435" t="s">
        <v>1581</v>
      </c>
      <c r="F435" t="s">
        <v>190</v>
      </c>
      <c r="G435" t="s">
        <v>248</v>
      </c>
      <c r="H435" t="s">
        <v>37</v>
      </c>
      <c r="I435" t="s">
        <v>119</v>
      </c>
      <c r="J435" t="s">
        <v>812</v>
      </c>
      <c r="K435">
        <v>1092</v>
      </c>
      <c r="L435" t="s">
        <v>84</v>
      </c>
      <c r="M435" t="s">
        <v>85</v>
      </c>
      <c r="N435" t="s">
        <v>156</v>
      </c>
      <c r="O435" t="s">
        <v>1582</v>
      </c>
      <c r="P435">
        <v>1199.8</v>
      </c>
      <c r="Q435">
        <v>4</v>
      </c>
      <c r="R435">
        <v>0</v>
      </c>
      <c r="S435">
        <v>323.94600000000003</v>
      </c>
      <c r="T435" t="s">
        <v>171</v>
      </c>
      <c r="U435">
        <v>875.85399999999902</v>
      </c>
      <c r="V435" s="2">
        <f>Table1[[#This Row],[Expenses]]*0.3</f>
        <v>262.75619999999969</v>
      </c>
      <c r="W435" t="str">
        <f>VLOOKUP(K435, Helper!A:C, 3, FALSE)</f>
        <v>2020-02</v>
      </c>
    </row>
    <row r="436" spans="1:23" x14ac:dyDescent="0.3">
      <c r="A436">
        <v>913</v>
      </c>
      <c r="B436" t="s">
        <v>1583</v>
      </c>
      <c r="C436" s="1">
        <v>44347</v>
      </c>
      <c r="D436">
        <v>20210531</v>
      </c>
      <c r="E436" t="s">
        <v>1584</v>
      </c>
      <c r="F436" t="s">
        <v>498</v>
      </c>
      <c r="G436" t="s">
        <v>771</v>
      </c>
      <c r="H436" t="s">
        <v>25</v>
      </c>
      <c r="I436" t="s">
        <v>103</v>
      </c>
      <c r="J436" t="s">
        <v>316</v>
      </c>
      <c r="K436">
        <v>1093</v>
      </c>
      <c r="L436" t="s">
        <v>28</v>
      </c>
      <c r="M436" t="s">
        <v>85</v>
      </c>
      <c r="N436" t="s">
        <v>57</v>
      </c>
      <c r="O436" t="s">
        <v>1585</v>
      </c>
      <c r="P436">
        <v>22.2</v>
      </c>
      <c r="Q436">
        <v>6</v>
      </c>
      <c r="R436">
        <v>0</v>
      </c>
      <c r="S436">
        <v>9.1020000000000003</v>
      </c>
      <c r="T436" t="s">
        <v>436</v>
      </c>
      <c r="U436">
        <v>13.0979999999999</v>
      </c>
      <c r="V436" s="2">
        <f>Table1[[#This Row],[Expenses]]*0.3</f>
        <v>3.9293999999999696</v>
      </c>
      <c r="W436" t="str">
        <f>VLOOKUP(K436, Helper!A:C, 3, FALSE)</f>
        <v>2020-03</v>
      </c>
    </row>
    <row r="437" spans="1:23" x14ac:dyDescent="0.3">
      <c r="A437">
        <v>914</v>
      </c>
      <c r="B437" t="s">
        <v>1586</v>
      </c>
      <c r="C437" s="1">
        <v>45258</v>
      </c>
      <c r="D437">
        <v>20231128</v>
      </c>
      <c r="E437" t="s">
        <v>1468</v>
      </c>
      <c r="F437" t="s">
        <v>91</v>
      </c>
      <c r="G437" t="s">
        <v>1441</v>
      </c>
      <c r="H437" t="s">
        <v>25</v>
      </c>
      <c r="I437" t="s">
        <v>93</v>
      </c>
      <c r="J437" t="s">
        <v>466</v>
      </c>
      <c r="K437">
        <v>1046</v>
      </c>
      <c r="L437" t="s">
        <v>95</v>
      </c>
      <c r="M437" t="s">
        <v>40</v>
      </c>
      <c r="N437" t="s">
        <v>57</v>
      </c>
      <c r="O437" t="s">
        <v>1587</v>
      </c>
      <c r="P437">
        <v>46.94</v>
      </c>
      <c r="Q437">
        <v>1</v>
      </c>
      <c r="R437">
        <v>0</v>
      </c>
      <c r="S437">
        <v>19.2454</v>
      </c>
      <c r="T437" t="s">
        <v>283</v>
      </c>
      <c r="U437">
        <v>27.694599999999902</v>
      </c>
      <c r="V437" s="2">
        <f>Table1[[#This Row],[Expenses]]*0.3</f>
        <v>8.3083799999999695</v>
      </c>
      <c r="W437" t="str">
        <f>VLOOKUP(K437, Helper!A:C, 3, FALSE)</f>
        <v>2020-02</v>
      </c>
    </row>
    <row r="438" spans="1:23" x14ac:dyDescent="0.3">
      <c r="A438">
        <v>916</v>
      </c>
      <c r="B438" t="s">
        <v>1588</v>
      </c>
      <c r="C438" s="1">
        <v>43997</v>
      </c>
      <c r="D438">
        <v>20200615</v>
      </c>
      <c r="E438" t="s">
        <v>667</v>
      </c>
      <c r="F438" t="s">
        <v>79</v>
      </c>
      <c r="G438" t="s">
        <v>470</v>
      </c>
      <c r="H438" t="s">
        <v>81</v>
      </c>
      <c r="I438" t="s">
        <v>82</v>
      </c>
      <c r="J438" t="s">
        <v>489</v>
      </c>
      <c r="K438">
        <v>1064</v>
      </c>
      <c r="L438" t="s">
        <v>84</v>
      </c>
      <c r="M438" t="s">
        <v>40</v>
      </c>
      <c r="N438" t="s">
        <v>50</v>
      </c>
      <c r="O438" t="s">
        <v>1589</v>
      </c>
      <c r="P438">
        <v>99.918000000000006</v>
      </c>
      <c r="Q438">
        <v>2</v>
      </c>
      <c r="R438">
        <v>0.3</v>
      </c>
      <c r="S438">
        <v>-18.5562</v>
      </c>
      <c r="T438" t="s">
        <v>59</v>
      </c>
      <c r="U438">
        <v>118.4742</v>
      </c>
      <c r="V438" s="2">
        <f>Table1[[#This Row],[Expenses]]*0.3</f>
        <v>35.542259999999999</v>
      </c>
      <c r="W438" t="str">
        <f>VLOOKUP(K438, Helper!A:C, 3, FALSE)</f>
        <v>2020-06</v>
      </c>
    </row>
    <row r="439" spans="1:23" x14ac:dyDescent="0.3">
      <c r="A439">
        <v>919</v>
      </c>
      <c r="B439" t="s">
        <v>1590</v>
      </c>
      <c r="C439" s="1">
        <v>44626</v>
      </c>
      <c r="D439">
        <v>20220306</v>
      </c>
      <c r="E439" t="s">
        <v>1591</v>
      </c>
      <c r="F439" t="s">
        <v>79</v>
      </c>
      <c r="G439" t="s">
        <v>154</v>
      </c>
      <c r="H439" t="s">
        <v>81</v>
      </c>
      <c r="I439" t="s">
        <v>82</v>
      </c>
      <c r="J439" t="s">
        <v>27</v>
      </c>
      <c r="K439">
        <v>1017</v>
      </c>
      <c r="L439" t="s">
        <v>28</v>
      </c>
      <c r="M439" t="s">
        <v>40</v>
      </c>
      <c r="N439" t="s">
        <v>161</v>
      </c>
      <c r="O439" t="s">
        <v>1592</v>
      </c>
      <c r="P439">
        <v>149.352</v>
      </c>
      <c r="Q439">
        <v>3</v>
      </c>
      <c r="R439">
        <v>0.2</v>
      </c>
      <c r="S439">
        <v>50.406300000000002</v>
      </c>
      <c r="T439" t="s">
        <v>187</v>
      </c>
      <c r="U439">
        <v>98.945700000000002</v>
      </c>
      <c r="V439" s="2">
        <f>Table1[[#This Row],[Expenses]]*0.3</f>
        <v>29.683709999999998</v>
      </c>
      <c r="W439" t="str">
        <f>VLOOKUP(K439, Helper!A:C, 3, FALSE)</f>
        <v>2020-02</v>
      </c>
    </row>
    <row r="440" spans="1:23" x14ac:dyDescent="0.3">
      <c r="A440">
        <v>921</v>
      </c>
      <c r="B440" t="s">
        <v>1593</v>
      </c>
      <c r="C440" s="1">
        <v>44170</v>
      </c>
      <c r="D440">
        <v>20201205</v>
      </c>
      <c r="E440" t="s">
        <v>620</v>
      </c>
      <c r="F440" t="s">
        <v>238</v>
      </c>
      <c r="G440" t="s">
        <v>1594</v>
      </c>
      <c r="H440" t="s">
        <v>25</v>
      </c>
      <c r="I440" t="s">
        <v>48</v>
      </c>
      <c r="J440" t="s">
        <v>621</v>
      </c>
      <c r="K440">
        <v>1060</v>
      </c>
      <c r="L440" t="s">
        <v>105</v>
      </c>
      <c r="M440" t="s">
        <v>29</v>
      </c>
      <c r="N440" t="s">
        <v>96</v>
      </c>
      <c r="O440" t="s">
        <v>1595</v>
      </c>
      <c r="P440">
        <v>24.56</v>
      </c>
      <c r="Q440">
        <v>2</v>
      </c>
      <c r="R440">
        <v>0</v>
      </c>
      <c r="S440">
        <v>6.8768000000000002</v>
      </c>
      <c r="T440" t="s">
        <v>235</v>
      </c>
      <c r="U440">
        <v>17.683199999999999</v>
      </c>
      <c r="V440" s="2">
        <f>Table1[[#This Row],[Expenses]]*0.3</f>
        <v>5.3049599999999995</v>
      </c>
      <c r="W440" t="str">
        <f>VLOOKUP(K440, Helper!A:C, 3, FALSE)</f>
        <v>2020-01</v>
      </c>
    </row>
    <row r="441" spans="1:23" x14ac:dyDescent="0.3">
      <c r="A441">
        <v>922</v>
      </c>
      <c r="B441" t="s">
        <v>1596</v>
      </c>
      <c r="C441" s="1">
        <v>44297</v>
      </c>
      <c r="D441">
        <v>20210411</v>
      </c>
      <c r="E441" t="s">
        <v>1597</v>
      </c>
      <c r="F441" t="s">
        <v>211</v>
      </c>
      <c r="G441" t="s">
        <v>212</v>
      </c>
      <c r="H441" t="s">
        <v>25</v>
      </c>
      <c r="I441" t="s">
        <v>26</v>
      </c>
      <c r="J441" t="s">
        <v>386</v>
      </c>
      <c r="K441">
        <v>1045</v>
      </c>
      <c r="L441" t="s">
        <v>95</v>
      </c>
      <c r="M441" t="s">
        <v>29</v>
      </c>
      <c r="N441" t="s">
        <v>185</v>
      </c>
      <c r="O441" t="s">
        <v>1598</v>
      </c>
      <c r="P441">
        <v>85.14</v>
      </c>
      <c r="Q441">
        <v>3</v>
      </c>
      <c r="R441">
        <v>0</v>
      </c>
      <c r="S441">
        <v>34.907400000000003</v>
      </c>
      <c r="T441" t="s">
        <v>208</v>
      </c>
      <c r="U441">
        <v>50.232599999999998</v>
      </c>
      <c r="V441" s="2">
        <f>Table1[[#This Row],[Expenses]]*0.3</f>
        <v>15.069779999999998</v>
      </c>
      <c r="W441" t="str">
        <f>VLOOKUP(K441, Helper!A:C, 3, FALSE)</f>
        <v>2020-01</v>
      </c>
    </row>
    <row r="442" spans="1:23" x14ac:dyDescent="0.3">
      <c r="A442">
        <v>925</v>
      </c>
      <c r="B442" t="s">
        <v>1599</v>
      </c>
      <c r="C442" s="1">
        <v>44820</v>
      </c>
      <c r="D442">
        <v>20220916</v>
      </c>
      <c r="E442" t="s">
        <v>1600</v>
      </c>
      <c r="F442" t="s">
        <v>211</v>
      </c>
      <c r="G442" t="s">
        <v>212</v>
      </c>
      <c r="H442" t="s">
        <v>25</v>
      </c>
      <c r="I442" t="s">
        <v>26</v>
      </c>
      <c r="J442" t="s">
        <v>457</v>
      </c>
      <c r="K442">
        <v>1057</v>
      </c>
      <c r="L442" t="s">
        <v>105</v>
      </c>
      <c r="M442" t="s">
        <v>40</v>
      </c>
      <c r="N442" t="s">
        <v>50</v>
      </c>
      <c r="O442" t="s">
        <v>1601</v>
      </c>
      <c r="P442">
        <v>841.56799999999998</v>
      </c>
      <c r="Q442">
        <v>2</v>
      </c>
      <c r="R442">
        <v>0.2</v>
      </c>
      <c r="S442">
        <v>294.54880000000003</v>
      </c>
      <c r="T442" t="s">
        <v>246</v>
      </c>
      <c r="U442">
        <v>547.01919999999996</v>
      </c>
      <c r="V442" s="2">
        <f>Table1[[#This Row],[Expenses]]*0.3</f>
        <v>164.10575999999998</v>
      </c>
      <c r="W442" t="str">
        <f>VLOOKUP(K442, Helper!A:C, 3, FALSE)</f>
        <v>2020-01</v>
      </c>
    </row>
    <row r="443" spans="1:23" x14ac:dyDescent="0.3">
      <c r="A443">
        <v>926</v>
      </c>
      <c r="B443" t="s">
        <v>1602</v>
      </c>
      <c r="C443" s="1">
        <v>44087</v>
      </c>
      <c r="D443">
        <v>20200913</v>
      </c>
      <c r="E443" t="s">
        <v>1603</v>
      </c>
      <c r="F443" t="s">
        <v>124</v>
      </c>
      <c r="G443" t="s">
        <v>125</v>
      </c>
      <c r="H443" t="s">
        <v>25</v>
      </c>
      <c r="I443" t="s">
        <v>48</v>
      </c>
      <c r="J443" t="s">
        <v>443</v>
      </c>
      <c r="K443">
        <v>1005</v>
      </c>
      <c r="L443" t="s">
        <v>56</v>
      </c>
      <c r="M443" t="s">
        <v>29</v>
      </c>
      <c r="N443" t="s">
        <v>66</v>
      </c>
      <c r="O443" t="s">
        <v>1604</v>
      </c>
      <c r="P443">
        <v>15.552</v>
      </c>
      <c r="Q443">
        <v>3</v>
      </c>
      <c r="R443">
        <v>0.2</v>
      </c>
      <c r="S443">
        <v>5.4432</v>
      </c>
      <c r="T443" t="s">
        <v>382</v>
      </c>
      <c r="U443">
        <v>10.108799999999899</v>
      </c>
      <c r="V443" s="2">
        <f>Table1[[#This Row],[Expenses]]*0.3</f>
        <v>3.0326399999999696</v>
      </c>
      <c r="W443" t="str">
        <f>VLOOKUP(K443, Helper!A:C, 3, FALSE)</f>
        <v>2020-03</v>
      </c>
    </row>
    <row r="444" spans="1:23" x14ac:dyDescent="0.3">
      <c r="A444">
        <v>928</v>
      </c>
      <c r="B444" t="s">
        <v>1605</v>
      </c>
      <c r="C444" s="1">
        <v>44474</v>
      </c>
      <c r="D444">
        <v>20211005</v>
      </c>
      <c r="E444" t="s">
        <v>1606</v>
      </c>
      <c r="F444" t="s">
        <v>238</v>
      </c>
      <c r="G444" t="s">
        <v>239</v>
      </c>
      <c r="H444" t="s">
        <v>25</v>
      </c>
      <c r="I444" t="s">
        <v>48</v>
      </c>
      <c r="J444" t="s">
        <v>466</v>
      </c>
      <c r="K444">
        <v>1046</v>
      </c>
      <c r="L444" t="s">
        <v>95</v>
      </c>
      <c r="M444" t="s">
        <v>85</v>
      </c>
      <c r="N444" t="s">
        <v>112</v>
      </c>
      <c r="O444" t="s">
        <v>1607</v>
      </c>
      <c r="P444">
        <v>46.2</v>
      </c>
      <c r="Q444">
        <v>4</v>
      </c>
      <c r="R444">
        <v>0</v>
      </c>
      <c r="S444">
        <v>12.936</v>
      </c>
      <c r="T444" t="s">
        <v>52</v>
      </c>
      <c r="U444">
        <v>33.264000000000003</v>
      </c>
      <c r="V444" s="2">
        <f>Table1[[#This Row],[Expenses]]*0.3</f>
        <v>9.9792000000000005</v>
      </c>
      <c r="W444" t="str">
        <f>VLOOKUP(K444, Helper!A:C, 3, FALSE)</f>
        <v>2020-02</v>
      </c>
    </row>
    <row r="445" spans="1:23" x14ac:dyDescent="0.3">
      <c r="A445">
        <v>930</v>
      </c>
      <c r="B445" t="s">
        <v>1608</v>
      </c>
      <c r="C445" s="1">
        <v>45031</v>
      </c>
      <c r="D445">
        <v>20230415</v>
      </c>
      <c r="E445" t="s">
        <v>1266</v>
      </c>
      <c r="F445" t="s">
        <v>358</v>
      </c>
      <c r="G445" t="s">
        <v>1609</v>
      </c>
      <c r="H445" t="s">
        <v>37</v>
      </c>
      <c r="I445" t="s">
        <v>119</v>
      </c>
      <c r="J445" t="s">
        <v>143</v>
      </c>
      <c r="K445">
        <v>1051</v>
      </c>
      <c r="L445" t="s">
        <v>74</v>
      </c>
      <c r="M445" t="s">
        <v>29</v>
      </c>
      <c r="N445" t="s">
        <v>112</v>
      </c>
      <c r="O445" t="s">
        <v>1610</v>
      </c>
      <c r="P445">
        <v>14.592000000000001</v>
      </c>
      <c r="Q445">
        <v>3</v>
      </c>
      <c r="R445">
        <v>0.2</v>
      </c>
      <c r="S445">
        <v>2.5535999999999999</v>
      </c>
      <c r="T445" t="s">
        <v>68</v>
      </c>
      <c r="U445">
        <v>12.038399999999999</v>
      </c>
      <c r="V445" s="2">
        <f>Table1[[#This Row],[Expenses]]*0.3</f>
        <v>3.6115199999999996</v>
      </c>
      <c r="W445" t="str">
        <f>VLOOKUP(K445, Helper!A:C, 3, FALSE)</f>
        <v>2020-03</v>
      </c>
    </row>
    <row r="446" spans="1:23" x14ac:dyDescent="0.3">
      <c r="A446">
        <v>933</v>
      </c>
      <c r="B446" t="s">
        <v>1611</v>
      </c>
      <c r="C446" s="1">
        <v>45172</v>
      </c>
      <c r="D446">
        <v>20230903</v>
      </c>
      <c r="E446" t="s">
        <v>1612</v>
      </c>
      <c r="F446" t="s">
        <v>124</v>
      </c>
      <c r="G446" t="s">
        <v>125</v>
      </c>
      <c r="H446" t="s">
        <v>25</v>
      </c>
      <c r="I446" t="s">
        <v>48</v>
      </c>
      <c r="J446" t="s">
        <v>443</v>
      </c>
      <c r="K446">
        <v>1005</v>
      </c>
      <c r="L446" t="s">
        <v>56</v>
      </c>
      <c r="M446" t="s">
        <v>29</v>
      </c>
      <c r="N446" t="s">
        <v>66</v>
      </c>
      <c r="O446" t="s">
        <v>1613</v>
      </c>
      <c r="P446">
        <v>12.192</v>
      </c>
      <c r="Q446">
        <v>3</v>
      </c>
      <c r="R446">
        <v>0.2</v>
      </c>
      <c r="S446">
        <v>4.1147999999999998</v>
      </c>
      <c r="T446" t="s">
        <v>171</v>
      </c>
      <c r="U446">
        <v>8.0771999999999995</v>
      </c>
      <c r="V446" s="2">
        <f>Table1[[#This Row],[Expenses]]*0.3</f>
        <v>2.4231599999999998</v>
      </c>
      <c r="W446" t="str">
        <f>VLOOKUP(K446, Helper!A:C, 3, FALSE)</f>
        <v>2020-03</v>
      </c>
    </row>
    <row r="447" spans="1:23" x14ac:dyDescent="0.3">
      <c r="A447">
        <v>934</v>
      </c>
      <c r="B447" t="s">
        <v>1614</v>
      </c>
      <c r="C447" s="1">
        <v>44733</v>
      </c>
      <c r="D447">
        <v>20220621</v>
      </c>
      <c r="E447" t="s">
        <v>1615</v>
      </c>
      <c r="F447" t="s">
        <v>124</v>
      </c>
      <c r="G447" t="s">
        <v>125</v>
      </c>
      <c r="H447" t="s">
        <v>25</v>
      </c>
      <c r="I447" t="s">
        <v>48</v>
      </c>
      <c r="J447" t="s">
        <v>592</v>
      </c>
      <c r="K447">
        <v>1030</v>
      </c>
      <c r="L447" t="s">
        <v>95</v>
      </c>
      <c r="M447" t="s">
        <v>85</v>
      </c>
      <c r="N447" t="s">
        <v>66</v>
      </c>
      <c r="O447" t="s">
        <v>1616</v>
      </c>
      <c r="P447">
        <v>45.055999999999997</v>
      </c>
      <c r="Q447">
        <v>8</v>
      </c>
      <c r="R447">
        <v>0.2</v>
      </c>
      <c r="S447">
        <v>15.2064</v>
      </c>
      <c r="T447" t="s">
        <v>43</v>
      </c>
      <c r="U447">
        <v>29.849599999999899</v>
      </c>
      <c r="V447" s="2">
        <f>Table1[[#This Row],[Expenses]]*0.3</f>
        <v>8.9548799999999691</v>
      </c>
      <c r="W447" t="str">
        <f>VLOOKUP(K447, Helper!A:C, 3, FALSE)</f>
        <v>2020-01</v>
      </c>
    </row>
    <row r="448" spans="1:23" x14ac:dyDescent="0.3">
      <c r="A448">
        <v>938</v>
      </c>
      <c r="B448" t="s">
        <v>1617</v>
      </c>
      <c r="C448" s="1">
        <v>45236</v>
      </c>
      <c r="D448">
        <v>20231106</v>
      </c>
      <c r="E448" t="s">
        <v>173</v>
      </c>
      <c r="F448" t="s">
        <v>461</v>
      </c>
      <c r="G448" t="s">
        <v>1618</v>
      </c>
      <c r="H448" t="s">
        <v>81</v>
      </c>
      <c r="I448" t="s">
        <v>168</v>
      </c>
      <c r="J448" t="s">
        <v>138</v>
      </c>
      <c r="K448">
        <v>1043</v>
      </c>
      <c r="L448" t="s">
        <v>95</v>
      </c>
      <c r="M448" t="s">
        <v>40</v>
      </c>
      <c r="N448" t="s">
        <v>185</v>
      </c>
      <c r="O448" t="s">
        <v>1619</v>
      </c>
      <c r="P448">
        <v>159.99</v>
      </c>
      <c r="Q448">
        <v>1</v>
      </c>
      <c r="R448">
        <v>0</v>
      </c>
      <c r="S448">
        <v>54.396599999999999</v>
      </c>
      <c r="T448" t="s">
        <v>283</v>
      </c>
      <c r="U448">
        <v>105.5934</v>
      </c>
      <c r="V448" s="2">
        <f>Table1[[#This Row],[Expenses]]*0.3</f>
        <v>31.67802</v>
      </c>
      <c r="W448" t="str">
        <f>VLOOKUP(K448, Helper!A:C, 3, FALSE)</f>
        <v>2020-01</v>
      </c>
    </row>
    <row r="449" spans="1:23" x14ac:dyDescent="0.3">
      <c r="A449">
        <v>939</v>
      </c>
      <c r="B449" t="s">
        <v>1620</v>
      </c>
      <c r="C449" s="1">
        <v>44543</v>
      </c>
      <c r="D449">
        <v>20211213</v>
      </c>
      <c r="E449" t="s">
        <v>1621</v>
      </c>
      <c r="F449" t="s">
        <v>35</v>
      </c>
      <c r="G449" t="s">
        <v>916</v>
      </c>
      <c r="H449" t="s">
        <v>37</v>
      </c>
      <c r="I449" t="s">
        <v>38</v>
      </c>
      <c r="J449" t="s">
        <v>321</v>
      </c>
      <c r="K449">
        <v>1089</v>
      </c>
      <c r="L449" t="s">
        <v>133</v>
      </c>
      <c r="M449" t="s">
        <v>40</v>
      </c>
      <c r="N449" t="s">
        <v>66</v>
      </c>
      <c r="O449" t="s">
        <v>1622</v>
      </c>
      <c r="P449">
        <v>12.96</v>
      </c>
      <c r="Q449">
        <v>2</v>
      </c>
      <c r="R449">
        <v>0</v>
      </c>
      <c r="S449">
        <v>6.2207999999999997</v>
      </c>
      <c r="T449" t="s">
        <v>163</v>
      </c>
      <c r="U449">
        <v>6.7392000000000003</v>
      </c>
      <c r="V449" s="2">
        <f>Table1[[#This Row],[Expenses]]*0.3</f>
        <v>2.02176</v>
      </c>
      <c r="W449" t="str">
        <f>VLOOKUP(K449, Helper!A:C, 3, FALSE)</f>
        <v>2020-01</v>
      </c>
    </row>
    <row r="450" spans="1:23" x14ac:dyDescent="0.3">
      <c r="A450">
        <v>941</v>
      </c>
      <c r="B450" t="s">
        <v>1623</v>
      </c>
      <c r="C450" s="1">
        <v>44732</v>
      </c>
      <c r="D450">
        <v>20220620</v>
      </c>
      <c r="E450" t="s">
        <v>1624</v>
      </c>
      <c r="F450" t="s">
        <v>35</v>
      </c>
      <c r="G450" t="s">
        <v>110</v>
      </c>
      <c r="H450" t="s">
        <v>37</v>
      </c>
      <c r="I450" t="s">
        <v>38</v>
      </c>
      <c r="J450" t="s">
        <v>604</v>
      </c>
      <c r="K450">
        <v>1042</v>
      </c>
      <c r="L450" t="s">
        <v>56</v>
      </c>
      <c r="M450" t="s">
        <v>40</v>
      </c>
      <c r="N450" t="s">
        <v>66</v>
      </c>
      <c r="O450" t="s">
        <v>1625</v>
      </c>
      <c r="P450">
        <v>17.12</v>
      </c>
      <c r="Q450">
        <v>2</v>
      </c>
      <c r="R450">
        <v>0</v>
      </c>
      <c r="S450">
        <v>8.0464000000000002</v>
      </c>
      <c r="T450" t="s">
        <v>43</v>
      </c>
      <c r="U450">
        <v>9.0736000000000008</v>
      </c>
      <c r="V450" s="2">
        <f>Table1[[#This Row],[Expenses]]*0.3</f>
        <v>2.7220800000000001</v>
      </c>
      <c r="W450" t="str">
        <f>VLOOKUP(K450, Helper!A:C, 3, FALSE)</f>
        <v>2020-01</v>
      </c>
    </row>
    <row r="451" spans="1:23" x14ac:dyDescent="0.3">
      <c r="A451">
        <v>942</v>
      </c>
      <c r="B451" t="s">
        <v>1626</v>
      </c>
      <c r="C451" s="1">
        <v>44909</v>
      </c>
      <c r="D451">
        <v>20221214</v>
      </c>
      <c r="E451" t="s">
        <v>1591</v>
      </c>
      <c r="F451" t="s">
        <v>35</v>
      </c>
      <c r="G451" t="s">
        <v>1627</v>
      </c>
      <c r="H451" t="s">
        <v>37</v>
      </c>
      <c r="I451" t="s">
        <v>38</v>
      </c>
      <c r="J451" t="s">
        <v>27</v>
      </c>
      <c r="K451">
        <v>1017</v>
      </c>
      <c r="L451" t="s">
        <v>28</v>
      </c>
      <c r="M451" t="s">
        <v>40</v>
      </c>
      <c r="N451" t="s">
        <v>50</v>
      </c>
      <c r="O451" t="s">
        <v>1628</v>
      </c>
      <c r="P451">
        <v>6.0960000000000001</v>
      </c>
      <c r="Q451">
        <v>2</v>
      </c>
      <c r="R451">
        <v>0.2</v>
      </c>
      <c r="S451">
        <v>2.2098</v>
      </c>
      <c r="T451" t="s">
        <v>76</v>
      </c>
      <c r="U451">
        <v>3.8862000000000001</v>
      </c>
      <c r="V451" s="2">
        <f>Table1[[#This Row],[Expenses]]*0.3</f>
        <v>1.1658599999999999</v>
      </c>
      <c r="W451" t="str">
        <f>VLOOKUP(K451, Helper!A:C, 3, FALSE)</f>
        <v>2020-02</v>
      </c>
    </row>
    <row r="452" spans="1:23" x14ac:dyDescent="0.3">
      <c r="A452">
        <v>944</v>
      </c>
      <c r="B452" t="s">
        <v>1629</v>
      </c>
      <c r="C452" s="1">
        <v>44345</v>
      </c>
      <c r="D452">
        <v>20210529</v>
      </c>
      <c r="E452" t="s">
        <v>721</v>
      </c>
      <c r="F452" t="s">
        <v>71</v>
      </c>
      <c r="G452" t="s">
        <v>72</v>
      </c>
      <c r="H452" t="s">
        <v>37</v>
      </c>
      <c r="I452" t="s">
        <v>38</v>
      </c>
      <c r="J452" t="s">
        <v>418</v>
      </c>
      <c r="K452">
        <v>1007</v>
      </c>
      <c r="L452" t="s">
        <v>84</v>
      </c>
      <c r="M452" t="s">
        <v>29</v>
      </c>
      <c r="N452" t="s">
        <v>66</v>
      </c>
      <c r="O452" t="s">
        <v>1630</v>
      </c>
      <c r="P452">
        <v>32.4</v>
      </c>
      <c r="Q452">
        <v>5</v>
      </c>
      <c r="R452">
        <v>0</v>
      </c>
      <c r="S452">
        <v>15.552</v>
      </c>
      <c r="T452" t="s">
        <v>436</v>
      </c>
      <c r="U452">
        <v>16.847999999999999</v>
      </c>
      <c r="V452" s="2">
        <f>Table1[[#This Row],[Expenses]]*0.3</f>
        <v>5.0543999999999993</v>
      </c>
      <c r="W452" t="str">
        <f>VLOOKUP(K452, Helper!A:C, 3, FALSE)</f>
        <v>2020-02</v>
      </c>
    </row>
    <row r="453" spans="1:23" x14ac:dyDescent="0.3">
      <c r="A453">
        <v>947</v>
      </c>
      <c r="B453" t="s">
        <v>1631</v>
      </c>
      <c r="C453" s="1">
        <v>44403</v>
      </c>
      <c r="D453">
        <v>20210726</v>
      </c>
      <c r="E453" t="s">
        <v>1090</v>
      </c>
      <c r="F453" t="s">
        <v>232</v>
      </c>
      <c r="G453" t="s">
        <v>1041</v>
      </c>
      <c r="H453" t="s">
        <v>37</v>
      </c>
      <c r="I453" t="s">
        <v>119</v>
      </c>
      <c r="J453" t="s">
        <v>398</v>
      </c>
      <c r="K453">
        <v>1026</v>
      </c>
      <c r="L453" t="s">
        <v>105</v>
      </c>
      <c r="M453" t="s">
        <v>29</v>
      </c>
      <c r="N453" t="s">
        <v>50</v>
      </c>
      <c r="O453" t="s">
        <v>1632</v>
      </c>
      <c r="P453">
        <v>393.16500000000002</v>
      </c>
      <c r="Q453">
        <v>3</v>
      </c>
      <c r="R453">
        <v>0.5</v>
      </c>
      <c r="S453">
        <v>-204.44579999999999</v>
      </c>
      <c r="T453" t="s">
        <v>642</v>
      </c>
      <c r="U453">
        <v>597.61080000000004</v>
      </c>
      <c r="V453" s="2">
        <f>Table1[[#This Row],[Expenses]]*0.3</f>
        <v>179.28324000000001</v>
      </c>
      <c r="W453" t="str">
        <f>VLOOKUP(K453, Helper!A:C, 3, FALSE)</f>
        <v>2020-01</v>
      </c>
    </row>
    <row r="454" spans="1:23" x14ac:dyDescent="0.3">
      <c r="A454">
        <v>948</v>
      </c>
      <c r="B454" t="s">
        <v>1633</v>
      </c>
      <c r="C454" s="1">
        <v>45259</v>
      </c>
      <c r="D454">
        <v>20231129</v>
      </c>
      <c r="E454" t="s">
        <v>881</v>
      </c>
      <c r="F454" t="s">
        <v>124</v>
      </c>
      <c r="G454" t="s">
        <v>125</v>
      </c>
      <c r="H454" t="s">
        <v>25</v>
      </c>
      <c r="I454" t="s">
        <v>48</v>
      </c>
      <c r="J454" t="s">
        <v>621</v>
      </c>
      <c r="K454">
        <v>1060</v>
      </c>
      <c r="L454" t="s">
        <v>105</v>
      </c>
      <c r="M454" t="s">
        <v>85</v>
      </c>
      <c r="N454" t="s">
        <v>57</v>
      </c>
      <c r="O454" t="s">
        <v>1634</v>
      </c>
      <c r="P454">
        <v>516.48800000000006</v>
      </c>
      <c r="Q454">
        <v>7</v>
      </c>
      <c r="R454">
        <v>0.2</v>
      </c>
      <c r="S454">
        <v>-12.9122</v>
      </c>
      <c r="T454" t="s">
        <v>283</v>
      </c>
      <c r="U454">
        <v>529.40020000000004</v>
      </c>
      <c r="V454" s="2">
        <f>Table1[[#This Row],[Expenses]]*0.3</f>
        <v>158.82006000000001</v>
      </c>
      <c r="W454" t="str">
        <f>VLOOKUP(K454, Helper!A:C, 3, FALSE)</f>
        <v>2020-01</v>
      </c>
    </row>
    <row r="455" spans="1:23" x14ac:dyDescent="0.3">
      <c r="A455">
        <v>953</v>
      </c>
      <c r="B455" t="s">
        <v>1635</v>
      </c>
      <c r="C455" s="1">
        <v>45020</v>
      </c>
      <c r="D455">
        <v>20230404</v>
      </c>
      <c r="E455" t="s">
        <v>1636</v>
      </c>
      <c r="F455" t="s">
        <v>124</v>
      </c>
      <c r="G455" t="s">
        <v>125</v>
      </c>
      <c r="H455" t="s">
        <v>25</v>
      </c>
      <c r="I455" t="s">
        <v>48</v>
      </c>
      <c r="J455" t="s">
        <v>126</v>
      </c>
      <c r="K455">
        <v>1025</v>
      </c>
      <c r="L455" t="s">
        <v>105</v>
      </c>
      <c r="M455" t="s">
        <v>29</v>
      </c>
      <c r="N455" t="s">
        <v>57</v>
      </c>
      <c r="O455" t="s">
        <v>1637</v>
      </c>
      <c r="P455">
        <v>25.472000000000001</v>
      </c>
      <c r="Q455">
        <v>4</v>
      </c>
      <c r="R455">
        <v>0.2</v>
      </c>
      <c r="S455">
        <v>7.6416000000000004</v>
      </c>
      <c r="T455" t="s">
        <v>68</v>
      </c>
      <c r="U455">
        <v>17.830400000000001</v>
      </c>
      <c r="V455" s="2">
        <f>Table1[[#This Row],[Expenses]]*0.3</f>
        <v>5.3491200000000001</v>
      </c>
      <c r="W455" t="str">
        <f>VLOOKUP(K455, Helper!A:C, 3, FALSE)</f>
        <v>2020-04</v>
      </c>
    </row>
    <row r="456" spans="1:23" x14ac:dyDescent="0.3">
      <c r="A456">
        <v>954</v>
      </c>
      <c r="B456" t="s">
        <v>1638</v>
      </c>
      <c r="C456" s="1">
        <v>45289</v>
      </c>
      <c r="D456">
        <v>20231229</v>
      </c>
      <c r="E456" t="s">
        <v>1639</v>
      </c>
      <c r="F456" t="s">
        <v>79</v>
      </c>
      <c r="G456" t="s">
        <v>1640</v>
      </c>
      <c r="H456" t="s">
        <v>81</v>
      </c>
      <c r="I456" t="s">
        <v>82</v>
      </c>
      <c r="J456" t="s">
        <v>223</v>
      </c>
      <c r="K456">
        <v>1067</v>
      </c>
      <c r="L456" t="s">
        <v>133</v>
      </c>
      <c r="M456" t="s">
        <v>29</v>
      </c>
      <c r="N456" t="s">
        <v>112</v>
      </c>
      <c r="O456" t="s">
        <v>1641</v>
      </c>
      <c r="P456">
        <v>27.167999999999999</v>
      </c>
      <c r="Q456">
        <v>2</v>
      </c>
      <c r="R456">
        <v>0.2</v>
      </c>
      <c r="S456">
        <v>2.7168000000000001</v>
      </c>
      <c r="T456" t="s">
        <v>261</v>
      </c>
      <c r="U456">
        <v>24.4512</v>
      </c>
      <c r="V456" s="2">
        <f>Table1[[#This Row],[Expenses]]*0.3</f>
        <v>7.3353599999999997</v>
      </c>
      <c r="W456" t="str">
        <f>VLOOKUP(K456, Helper!A:C, 3, FALSE)</f>
        <v>2020-02</v>
      </c>
    </row>
    <row r="457" spans="1:23" x14ac:dyDescent="0.3">
      <c r="A457">
        <v>956</v>
      </c>
      <c r="B457" t="s">
        <v>1642</v>
      </c>
      <c r="C457" s="1">
        <v>45261</v>
      </c>
      <c r="D457">
        <v>20231201</v>
      </c>
      <c r="E457" t="s">
        <v>1643</v>
      </c>
      <c r="F457" t="s">
        <v>868</v>
      </c>
      <c r="G457" t="s">
        <v>869</v>
      </c>
      <c r="H457" t="s">
        <v>25</v>
      </c>
      <c r="I457" t="s">
        <v>336</v>
      </c>
      <c r="J457" t="s">
        <v>626</v>
      </c>
      <c r="K457">
        <v>1009</v>
      </c>
      <c r="L457" t="s">
        <v>95</v>
      </c>
      <c r="M457" t="s">
        <v>29</v>
      </c>
      <c r="N457" t="s">
        <v>96</v>
      </c>
      <c r="O457" t="s">
        <v>1644</v>
      </c>
      <c r="P457">
        <v>173.8</v>
      </c>
      <c r="Q457">
        <v>5</v>
      </c>
      <c r="R457">
        <v>0</v>
      </c>
      <c r="S457">
        <v>43.45</v>
      </c>
      <c r="T457" t="s">
        <v>261</v>
      </c>
      <c r="U457">
        <v>130.35</v>
      </c>
      <c r="V457" s="2">
        <f>Table1[[#This Row],[Expenses]]*0.3</f>
        <v>39.104999999999997</v>
      </c>
      <c r="W457" t="str">
        <f>VLOOKUP(K457, Helper!A:C, 3, FALSE)</f>
        <v>2020-03</v>
      </c>
    </row>
    <row r="458" spans="1:23" x14ac:dyDescent="0.3">
      <c r="A458">
        <v>957</v>
      </c>
      <c r="B458" t="s">
        <v>1645</v>
      </c>
      <c r="C458" s="1">
        <v>45062</v>
      </c>
      <c r="D458">
        <v>20230516</v>
      </c>
      <c r="E458" t="s">
        <v>1646</v>
      </c>
      <c r="F458" t="s">
        <v>232</v>
      </c>
      <c r="G458" t="s">
        <v>385</v>
      </c>
      <c r="H458" t="s">
        <v>37</v>
      </c>
      <c r="I458" t="s">
        <v>119</v>
      </c>
      <c r="J458" t="s">
        <v>418</v>
      </c>
      <c r="K458">
        <v>1007</v>
      </c>
      <c r="L458" t="s">
        <v>84</v>
      </c>
      <c r="M458" t="s">
        <v>29</v>
      </c>
      <c r="N458" t="s">
        <v>156</v>
      </c>
      <c r="O458" t="s">
        <v>1647</v>
      </c>
      <c r="P458">
        <v>29.591999999999999</v>
      </c>
      <c r="Q458">
        <v>1</v>
      </c>
      <c r="R458">
        <v>0.2</v>
      </c>
      <c r="S458">
        <v>2.5893000000000002</v>
      </c>
      <c r="T458" t="s">
        <v>288</v>
      </c>
      <c r="U458">
        <v>27.002699999999901</v>
      </c>
      <c r="V458" s="2">
        <f>Table1[[#This Row],[Expenses]]*0.3</f>
        <v>8.1008099999999708</v>
      </c>
      <c r="W458" t="str">
        <f>VLOOKUP(K458, Helper!A:C, 3, FALSE)</f>
        <v>2020-02</v>
      </c>
    </row>
    <row r="459" spans="1:23" x14ac:dyDescent="0.3">
      <c r="A459">
        <v>960</v>
      </c>
      <c r="B459" t="s">
        <v>1648</v>
      </c>
      <c r="C459" s="1">
        <v>44461</v>
      </c>
      <c r="D459">
        <v>20210922</v>
      </c>
      <c r="E459" t="s">
        <v>1649</v>
      </c>
      <c r="F459" t="s">
        <v>35</v>
      </c>
      <c r="G459" t="s">
        <v>1650</v>
      </c>
      <c r="H459" t="s">
        <v>37</v>
      </c>
      <c r="I459" t="s">
        <v>38</v>
      </c>
      <c r="J459" t="s">
        <v>407</v>
      </c>
      <c r="K459">
        <v>1082</v>
      </c>
      <c r="L459" t="s">
        <v>56</v>
      </c>
      <c r="M459" t="s">
        <v>29</v>
      </c>
      <c r="N459" t="s">
        <v>57</v>
      </c>
      <c r="O459" t="s">
        <v>1651</v>
      </c>
      <c r="P459">
        <v>204.6</v>
      </c>
      <c r="Q459">
        <v>2</v>
      </c>
      <c r="R459">
        <v>0</v>
      </c>
      <c r="S459">
        <v>53.195999999999998</v>
      </c>
      <c r="T459" t="s">
        <v>135</v>
      </c>
      <c r="U459">
        <v>151.404</v>
      </c>
      <c r="V459" s="2">
        <f>Table1[[#This Row],[Expenses]]*0.3</f>
        <v>45.421199999999999</v>
      </c>
      <c r="W459" t="str">
        <f>VLOOKUP(K459, Helper!A:C, 3, FALSE)</f>
        <v>2020-07</v>
      </c>
    </row>
    <row r="460" spans="1:23" x14ac:dyDescent="0.3">
      <c r="A460">
        <v>961</v>
      </c>
      <c r="B460" t="s">
        <v>1652</v>
      </c>
      <c r="C460" s="1">
        <v>45245</v>
      </c>
      <c r="D460">
        <v>20231115</v>
      </c>
      <c r="E460" t="s">
        <v>1653</v>
      </c>
      <c r="F460" t="s">
        <v>35</v>
      </c>
      <c r="G460" t="s">
        <v>110</v>
      </c>
      <c r="H460" t="s">
        <v>37</v>
      </c>
      <c r="I460" t="s">
        <v>38</v>
      </c>
      <c r="J460" t="s">
        <v>752</v>
      </c>
      <c r="K460">
        <v>1084</v>
      </c>
      <c r="L460" t="s">
        <v>133</v>
      </c>
      <c r="M460" t="s">
        <v>40</v>
      </c>
      <c r="N460" t="s">
        <v>41</v>
      </c>
      <c r="O460" t="s">
        <v>1654</v>
      </c>
      <c r="P460">
        <v>321.56799999999998</v>
      </c>
      <c r="Q460">
        <v>2</v>
      </c>
      <c r="R460">
        <v>0.2</v>
      </c>
      <c r="S460">
        <v>28.1372</v>
      </c>
      <c r="T460" t="s">
        <v>283</v>
      </c>
      <c r="U460">
        <v>293.43079999999998</v>
      </c>
      <c r="V460" s="2">
        <f>Table1[[#This Row],[Expenses]]*0.3</f>
        <v>88.029239999999987</v>
      </c>
      <c r="W460" t="str">
        <f>VLOOKUP(K460, Helper!A:C, 3, FALSE)</f>
        <v>2020-02</v>
      </c>
    </row>
    <row r="461" spans="1:23" x14ac:dyDescent="0.3">
      <c r="A461">
        <v>962</v>
      </c>
      <c r="B461" t="s">
        <v>1655</v>
      </c>
      <c r="C461" s="1">
        <v>44527</v>
      </c>
      <c r="D461">
        <v>20211127</v>
      </c>
      <c r="E461" t="s">
        <v>1656</v>
      </c>
      <c r="F461" t="s">
        <v>978</v>
      </c>
      <c r="G461" t="s">
        <v>979</v>
      </c>
      <c r="H461" t="s">
        <v>25</v>
      </c>
      <c r="I461" t="s">
        <v>103</v>
      </c>
      <c r="J461" t="s">
        <v>1472</v>
      </c>
      <c r="K461">
        <v>1091</v>
      </c>
      <c r="L461" t="s">
        <v>74</v>
      </c>
      <c r="M461" t="s">
        <v>85</v>
      </c>
      <c r="N461" t="s">
        <v>50</v>
      </c>
      <c r="O461" t="s">
        <v>1657</v>
      </c>
      <c r="P461">
        <v>6.24</v>
      </c>
      <c r="Q461">
        <v>2</v>
      </c>
      <c r="R461">
        <v>0</v>
      </c>
      <c r="S461">
        <v>3.0575999999999999</v>
      </c>
      <c r="T461" t="s">
        <v>88</v>
      </c>
      <c r="U461">
        <v>3.1823999999999999</v>
      </c>
      <c r="V461" s="2">
        <f>Table1[[#This Row],[Expenses]]*0.3</f>
        <v>0.9547199999999999</v>
      </c>
      <c r="W461" t="str">
        <f>VLOOKUP(K461, Helper!A:C, 3, FALSE)</f>
        <v>2020-02</v>
      </c>
    </row>
    <row r="462" spans="1:23" x14ac:dyDescent="0.3">
      <c r="A462">
        <v>963</v>
      </c>
      <c r="B462" t="s">
        <v>1658</v>
      </c>
      <c r="C462" s="1">
        <v>44806</v>
      </c>
      <c r="D462">
        <v>20220902</v>
      </c>
      <c r="E462" t="s">
        <v>348</v>
      </c>
      <c r="F462" t="s">
        <v>35</v>
      </c>
      <c r="G462" t="s">
        <v>110</v>
      </c>
      <c r="H462" t="s">
        <v>37</v>
      </c>
      <c r="I462" t="s">
        <v>38</v>
      </c>
      <c r="J462" t="s">
        <v>349</v>
      </c>
      <c r="K462">
        <v>1078</v>
      </c>
      <c r="L462" t="s">
        <v>56</v>
      </c>
      <c r="M462" t="s">
        <v>40</v>
      </c>
      <c r="N462" t="s">
        <v>161</v>
      </c>
      <c r="O462" t="s">
        <v>1659</v>
      </c>
      <c r="P462">
        <v>21.88</v>
      </c>
      <c r="Q462">
        <v>2</v>
      </c>
      <c r="R462">
        <v>0</v>
      </c>
      <c r="S462">
        <v>10.94</v>
      </c>
      <c r="T462" t="s">
        <v>246</v>
      </c>
      <c r="U462">
        <v>10.94</v>
      </c>
      <c r="V462" s="2">
        <f>Table1[[#This Row],[Expenses]]*0.3</f>
        <v>3.2819999999999996</v>
      </c>
      <c r="W462" t="str">
        <f>VLOOKUP(K462, Helper!A:C, 3, FALSE)</f>
        <v>2020-01</v>
      </c>
    </row>
    <row r="463" spans="1:23" x14ac:dyDescent="0.3">
      <c r="A463">
        <v>964</v>
      </c>
      <c r="B463" t="s">
        <v>1660</v>
      </c>
      <c r="C463" s="1">
        <v>44096</v>
      </c>
      <c r="D463">
        <v>20200922</v>
      </c>
      <c r="E463" t="s">
        <v>1564</v>
      </c>
      <c r="F463" t="s">
        <v>46</v>
      </c>
      <c r="G463" t="s">
        <v>697</v>
      </c>
      <c r="H463" t="s">
        <v>25</v>
      </c>
      <c r="I463" t="s">
        <v>48</v>
      </c>
      <c r="J463" t="s">
        <v>268</v>
      </c>
      <c r="K463">
        <v>1088</v>
      </c>
      <c r="L463" t="s">
        <v>133</v>
      </c>
      <c r="M463" t="s">
        <v>29</v>
      </c>
      <c r="N463" t="s">
        <v>41</v>
      </c>
      <c r="O463" t="s">
        <v>1661</v>
      </c>
      <c r="P463">
        <v>4.6079999999999997</v>
      </c>
      <c r="Q463">
        <v>2</v>
      </c>
      <c r="R463">
        <v>0.2</v>
      </c>
      <c r="S463">
        <v>1.6704000000000001</v>
      </c>
      <c r="T463" t="s">
        <v>382</v>
      </c>
      <c r="U463">
        <v>2.93759999999999</v>
      </c>
      <c r="V463" s="2">
        <f>Table1[[#This Row],[Expenses]]*0.3</f>
        <v>0.88127999999999695</v>
      </c>
      <c r="W463" t="str">
        <f>VLOOKUP(K463, Helper!A:C, 3, FALSE)</f>
        <v>2020-03</v>
      </c>
    </row>
    <row r="464" spans="1:23" x14ac:dyDescent="0.3">
      <c r="A464">
        <v>965</v>
      </c>
      <c r="B464" t="s">
        <v>1662</v>
      </c>
      <c r="C464" s="1">
        <v>45026</v>
      </c>
      <c r="D464">
        <v>20230410</v>
      </c>
      <c r="E464" t="s">
        <v>1663</v>
      </c>
      <c r="F464" t="s">
        <v>211</v>
      </c>
      <c r="G464" t="s">
        <v>212</v>
      </c>
      <c r="H464" t="s">
        <v>25</v>
      </c>
      <c r="I464" t="s">
        <v>26</v>
      </c>
      <c r="J464" t="s">
        <v>254</v>
      </c>
      <c r="K464">
        <v>1072</v>
      </c>
      <c r="L464" t="s">
        <v>74</v>
      </c>
      <c r="M464" t="s">
        <v>85</v>
      </c>
      <c r="N464" t="s">
        <v>41</v>
      </c>
      <c r="O464" t="s">
        <v>1664</v>
      </c>
      <c r="P464">
        <v>9.82</v>
      </c>
      <c r="Q464">
        <v>2</v>
      </c>
      <c r="R464">
        <v>0</v>
      </c>
      <c r="S464">
        <v>4.8117999999999999</v>
      </c>
      <c r="T464" t="s">
        <v>68</v>
      </c>
      <c r="U464">
        <v>5.0082000000000004</v>
      </c>
      <c r="V464" s="2">
        <f>Table1[[#This Row],[Expenses]]*0.3</f>
        <v>1.5024600000000001</v>
      </c>
      <c r="W464" t="str">
        <f>VLOOKUP(K464, Helper!A:C, 3, FALSE)</f>
        <v>2020-06</v>
      </c>
    </row>
    <row r="465" spans="1:23" x14ac:dyDescent="0.3">
      <c r="A465">
        <v>971</v>
      </c>
      <c r="B465" t="s">
        <v>1665</v>
      </c>
      <c r="C465" s="1">
        <v>43847</v>
      </c>
      <c r="D465">
        <v>20200117</v>
      </c>
      <c r="E465" t="s">
        <v>603</v>
      </c>
      <c r="F465" t="s">
        <v>124</v>
      </c>
      <c r="G465" t="s">
        <v>125</v>
      </c>
      <c r="H465" t="s">
        <v>25</v>
      </c>
      <c r="I465" t="s">
        <v>48</v>
      </c>
      <c r="J465" t="s">
        <v>604</v>
      </c>
      <c r="K465">
        <v>1042</v>
      </c>
      <c r="L465" t="s">
        <v>56</v>
      </c>
      <c r="M465" t="s">
        <v>29</v>
      </c>
      <c r="N465" t="s">
        <v>57</v>
      </c>
      <c r="O465" t="s">
        <v>1666</v>
      </c>
      <c r="P465">
        <v>127.104</v>
      </c>
      <c r="Q465">
        <v>6</v>
      </c>
      <c r="R465">
        <v>0.2</v>
      </c>
      <c r="S465">
        <v>28.598400000000002</v>
      </c>
      <c r="T465" t="s">
        <v>1129</v>
      </c>
      <c r="U465">
        <v>98.505600000000001</v>
      </c>
      <c r="V465" s="2">
        <f>Table1[[#This Row],[Expenses]]*0.3</f>
        <v>29.551679999999998</v>
      </c>
      <c r="W465" t="str">
        <f>VLOOKUP(K465, Helper!A:C, 3, FALSE)</f>
        <v>2020-01</v>
      </c>
    </row>
    <row r="466" spans="1:23" x14ac:dyDescent="0.3">
      <c r="A466">
        <v>975</v>
      </c>
      <c r="B466" t="s">
        <v>1667</v>
      </c>
      <c r="C466" s="1">
        <v>45205</v>
      </c>
      <c r="D466">
        <v>20231006</v>
      </c>
      <c r="E466" t="s">
        <v>1330</v>
      </c>
      <c r="F466" t="s">
        <v>211</v>
      </c>
      <c r="G466" t="s">
        <v>212</v>
      </c>
      <c r="H466" t="s">
        <v>25</v>
      </c>
      <c r="I466" t="s">
        <v>26</v>
      </c>
      <c r="J466" t="s">
        <v>398</v>
      </c>
      <c r="K466">
        <v>1026</v>
      </c>
      <c r="L466" t="s">
        <v>105</v>
      </c>
      <c r="M466" t="s">
        <v>85</v>
      </c>
      <c r="N466" t="s">
        <v>156</v>
      </c>
      <c r="O466" t="s">
        <v>1668</v>
      </c>
      <c r="P466">
        <v>160.93</v>
      </c>
      <c r="Q466">
        <v>7</v>
      </c>
      <c r="R466">
        <v>0</v>
      </c>
      <c r="S466">
        <v>3.2185999999999999</v>
      </c>
      <c r="T466" t="s">
        <v>151</v>
      </c>
      <c r="U466">
        <v>157.7114</v>
      </c>
      <c r="V466" s="2">
        <f>Table1[[#This Row],[Expenses]]*0.3</f>
        <v>47.313420000000001</v>
      </c>
      <c r="W466" t="str">
        <f>VLOOKUP(K466, Helper!A:C, 3, FALSE)</f>
        <v>2020-01</v>
      </c>
    </row>
    <row r="467" spans="1:23" x14ac:dyDescent="0.3">
      <c r="A467">
        <v>977</v>
      </c>
      <c r="B467" t="s">
        <v>1669</v>
      </c>
      <c r="C467" s="1">
        <v>45117</v>
      </c>
      <c r="D467">
        <v>20230710</v>
      </c>
      <c r="E467" t="s">
        <v>743</v>
      </c>
      <c r="F467" t="s">
        <v>306</v>
      </c>
      <c r="G467" t="s">
        <v>307</v>
      </c>
      <c r="H467" t="s">
        <v>25</v>
      </c>
      <c r="I467" t="s">
        <v>48</v>
      </c>
      <c r="J467" t="s">
        <v>268</v>
      </c>
      <c r="K467">
        <v>1088</v>
      </c>
      <c r="L467" t="s">
        <v>133</v>
      </c>
      <c r="M467" t="s">
        <v>29</v>
      </c>
      <c r="N467" t="s">
        <v>50</v>
      </c>
      <c r="O467" t="s">
        <v>1670</v>
      </c>
      <c r="P467">
        <v>1.08</v>
      </c>
      <c r="Q467">
        <v>2</v>
      </c>
      <c r="R467">
        <v>0.7</v>
      </c>
      <c r="S467">
        <v>-0.79200000000000004</v>
      </c>
      <c r="T467" t="s">
        <v>128</v>
      </c>
      <c r="U467">
        <v>1.8720000000000001</v>
      </c>
      <c r="V467" s="2">
        <f>Table1[[#This Row],[Expenses]]*0.3</f>
        <v>0.56159999999999999</v>
      </c>
      <c r="W467" t="str">
        <f>VLOOKUP(K467, Helper!A:C, 3, FALSE)</f>
        <v>2020-03</v>
      </c>
    </row>
    <row r="468" spans="1:23" x14ac:dyDescent="0.3">
      <c r="A468">
        <v>978</v>
      </c>
      <c r="B468" t="s">
        <v>1671</v>
      </c>
      <c r="C468" s="1">
        <v>44934</v>
      </c>
      <c r="D468">
        <v>20230108</v>
      </c>
      <c r="E468" t="s">
        <v>1440</v>
      </c>
      <c r="F468" t="s">
        <v>190</v>
      </c>
      <c r="G468" t="s">
        <v>568</v>
      </c>
      <c r="H468" t="s">
        <v>37</v>
      </c>
      <c r="I468" t="s">
        <v>119</v>
      </c>
      <c r="J468" t="s">
        <v>649</v>
      </c>
      <c r="K468">
        <v>1023</v>
      </c>
      <c r="L468" t="s">
        <v>28</v>
      </c>
      <c r="M468" t="s">
        <v>40</v>
      </c>
      <c r="N468" t="s">
        <v>617</v>
      </c>
      <c r="O468" t="s">
        <v>1672</v>
      </c>
      <c r="P468">
        <v>3059.982</v>
      </c>
      <c r="Q468">
        <v>2</v>
      </c>
      <c r="R468">
        <v>0.1</v>
      </c>
      <c r="S468">
        <v>679.99599999999998</v>
      </c>
      <c r="T468" t="s">
        <v>898</v>
      </c>
      <c r="U468">
        <v>2379.9859999999999</v>
      </c>
      <c r="V468" s="2">
        <f>Table1[[#This Row],[Expenses]]*0.3</f>
        <v>713.99579999999992</v>
      </c>
      <c r="W468" t="str">
        <f>VLOOKUP(K468, Helper!A:C, 3, FALSE)</f>
        <v>2020-08</v>
      </c>
    </row>
    <row r="469" spans="1:23" x14ac:dyDescent="0.3">
      <c r="A469">
        <v>979</v>
      </c>
      <c r="B469" t="s">
        <v>1673</v>
      </c>
      <c r="C469" s="1">
        <v>44712</v>
      </c>
      <c r="D469">
        <v>20220531</v>
      </c>
      <c r="E469" t="s">
        <v>1674</v>
      </c>
      <c r="F469" t="s">
        <v>62</v>
      </c>
      <c r="G469" t="s">
        <v>63</v>
      </c>
      <c r="H469" t="s">
        <v>25</v>
      </c>
      <c r="I469" t="s">
        <v>64</v>
      </c>
      <c r="J469" t="s">
        <v>219</v>
      </c>
      <c r="K469">
        <v>1006</v>
      </c>
      <c r="L469" t="s">
        <v>56</v>
      </c>
      <c r="M469" t="s">
        <v>29</v>
      </c>
      <c r="N469" t="s">
        <v>50</v>
      </c>
      <c r="O469" t="s">
        <v>1675</v>
      </c>
      <c r="P469">
        <v>3.282</v>
      </c>
      <c r="Q469">
        <v>2</v>
      </c>
      <c r="R469">
        <v>0.7</v>
      </c>
      <c r="S469">
        <v>-2.6255999999999999</v>
      </c>
      <c r="T469" t="s">
        <v>454</v>
      </c>
      <c r="U469">
        <v>5.9076000000000004</v>
      </c>
      <c r="V469" s="2">
        <f>Table1[[#This Row],[Expenses]]*0.3</f>
        <v>1.7722800000000001</v>
      </c>
      <c r="W469" t="str">
        <f>VLOOKUP(K469, Helper!A:C, 3, FALSE)</f>
        <v>2020-01</v>
      </c>
    </row>
    <row r="470" spans="1:23" x14ac:dyDescent="0.3">
      <c r="A470">
        <v>980</v>
      </c>
      <c r="B470" t="s">
        <v>1676</v>
      </c>
      <c r="C470" s="1">
        <v>44539</v>
      </c>
      <c r="D470">
        <v>20211209</v>
      </c>
      <c r="E470" t="s">
        <v>257</v>
      </c>
      <c r="F470" t="s">
        <v>204</v>
      </c>
      <c r="G470" t="s">
        <v>903</v>
      </c>
      <c r="H470" t="s">
        <v>81</v>
      </c>
      <c r="I470" t="s">
        <v>206</v>
      </c>
      <c r="J470" t="s">
        <v>258</v>
      </c>
      <c r="K470">
        <v>1098</v>
      </c>
      <c r="L470" t="s">
        <v>259</v>
      </c>
      <c r="M470" t="s">
        <v>40</v>
      </c>
      <c r="N470" t="s">
        <v>66</v>
      </c>
      <c r="O470" t="s">
        <v>1677</v>
      </c>
      <c r="P470">
        <v>34.020000000000003</v>
      </c>
      <c r="Q470">
        <v>3</v>
      </c>
      <c r="R470">
        <v>0</v>
      </c>
      <c r="S470">
        <v>16.669799999999999</v>
      </c>
      <c r="T470" t="s">
        <v>163</v>
      </c>
      <c r="U470">
        <v>17.350200000000001</v>
      </c>
      <c r="V470" s="2">
        <f>Table1[[#This Row],[Expenses]]*0.3</f>
        <v>5.2050600000000005</v>
      </c>
      <c r="W470" t="str">
        <f>VLOOKUP(K470, Helper!A:C, 3, FALSE)</f>
        <v>2020-01</v>
      </c>
    </row>
    <row r="471" spans="1:23" x14ac:dyDescent="0.3">
      <c r="A471">
        <v>981</v>
      </c>
      <c r="B471" t="s">
        <v>1678</v>
      </c>
      <c r="C471" s="1">
        <v>44838</v>
      </c>
      <c r="D471">
        <v>20221004</v>
      </c>
      <c r="E471" t="s">
        <v>130</v>
      </c>
      <c r="F471" t="s">
        <v>211</v>
      </c>
      <c r="G471" t="s">
        <v>212</v>
      </c>
      <c r="H471" t="s">
        <v>25</v>
      </c>
      <c r="I471" t="s">
        <v>26</v>
      </c>
      <c r="J471" t="s">
        <v>132</v>
      </c>
      <c r="K471">
        <v>1063</v>
      </c>
      <c r="L471" t="s">
        <v>133</v>
      </c>
      <c r="M471" t="s">
        <v>29</v>
      </c>
      <c r="N471" t="s">
        <v>41</v>
      </c>
      <c r="O471" t="s">
        <v>1679</v>
      </c>
      <c r="P471">
        <v>599.29200000000003</v>
      </c>
      <c r="Q471">
        <v>6</v>
      </c>
      <c r="R471">
        <v>0.1</v>
      </c>
      <c r="S471">
        <v>93.223200000000006</v>
      </c>
      <c r="T471" t="s">
        <v>400</v>
      </c>
      <c r="U471">
        <v>506.06880000000001</v>
      </c>
      <c r="V471" s="2">
        <f>Table1[[#This Row],[Expenses]]*0.3</f>
        <v>151.82064</v>
      </c>
      <c r="W471" t="str">
        <f>VLOOKUP(K471, Helper!A:C, 3, FALSE)</f>
        <v>2020-05</v>
      </c>
    </row>
    <row r="472" spans="1:23" x14ac:dyDescent="0.3">
      <c r="A472">
        <v>982</v>
      </c>
      <c r="B472" t="s">
        <v>1680</v>
      </c>
      <c r="C472" s="1">
        <v>44146</v>
      </c>
      <c r="D472">
        <v>20201111</v>
      </c>
      <c r="E472" t="s">
        <v>1681</v>
      </c>
      <c r="F472" t="s">
        <v>334</v>
      </c>
      <c r="G472" t="s">
        <v>335</v>
      </c>
      <c r="H472" t="s">
        <v>25</v>
      </c>
      <c r="I472" t="s">
        <v>336</v>
      </c>
      <c r="J472" t="s">
        <v>213</v>
      </c>
      <c r="K472">
        <v>1059</v>
      </c>
      <c r="L472" t="s">
        <v>105</v>
      </c>
      <c r="M472" t="s">
        <v>29</v>
      </c>
      <c r="N472" t="s">
        <v>112</v>
      </c>
      <c r="O472" t="s">
        <v>1682</v>
      </c>
      <c r="P472">
        <v>3.3919999999999999</v>
      </c>
      <c r="Q472">
        <v>1</v>
      </c>
      <c r="R472">
        <v>0.2</v>
      </c>
      <c r="S472">
        <v>0.80559999999999998</v>
      </c>
      <c r="T472" t="s">
        <v>98</v>
      </c>
      <c r="U472">
        <v>2.5863999999999998</v>
      </c>
      <c r="V472" s="2">
        <f>Table1[[#This Row],[Expenses]]*0.3</f>
        <v>0.77591999999999994</v>
      </c>
      <c r="W472" t="str">
        <f>VLOOKUP(K472, Helper!A:C, 3, FALSE)</f>
        <v>2020-08</v>
      </c>
    </row>
    <row r="473" spans="1:23" x14ac:dyDescent="0.3">
      <c r="A473">
        <v>985</v>
      </c>
      <c r="B473" t="s">
        <v>1683</v>
      </c>
      <c r="C473" s="1">
        <v>45199</v>
      </c>
      <c r="D473">
        <v>20230930</v>
      </c>
      <c r="E473" t="s">
        <v>1684</v>
      </c>
      <c r="F473" t="s">
        <v>79</v>
      </c>
      <c r="G473" t="s">
        <v>147</v>
      </c>
      <c r="H473" t="s">
        <v>81</v>
      </c>
      <c r="I473" t="s">
        <v>82</v>
      </c>
      <c r="J473" t="s">
        <v>1263</v>
      </c>
      <c r="K473">
        <v>1016</v>
      </c>
      <c r="L473" t="s">
        <v>95</v>
      </c>
      <c r="M473" t="s">
        <v>85</v>
      </c>
      <c r="N473" t="s">
        <v>41</v>
      </c>
      <c r="O473" t="s">
        <v>1685</v>
      </c>
      <c r="P473">
        <v>7.968</v>
      </c>
      <c r="Q473">
        <v>2</v>
      </c>
      <c r="R473">
        <v>0.2</v>
      </c>
      <c r="S473">
        <v>2.5895999999999999</v>
      </c>
      <c r="T473" t="s">
        <v>171</v>
      </c>
      <c r="U473">
        <v>5.3784000000000001</v>
      </c>
      <c r="V473" s="2">
        <f>Table1[[#This Row],[Expenses]]*0.3</f>
        <v>1.6135200000000001</v>
      </c>
      <c r="W473" t="str">
        <f>VLOOKUP(K473, Helper!A:C, 3, FALSE)</f>
        <v>2020-03</v>
      </c>
    </row>
    <row r="474" spans="1:23" x14ac:dyDescent="0.3">
      <c r="A474">
        <v>988</v>
      </c>
      <c r="B474" t="s">
        <v>1686</v>
      </c>
      <c r="C474" s="1">
        <v>44265</v>
      </c>
      <c r="D474">
        <v>20210310</v>
      </c>
      <c r="E474" t="s">
        <v>1687</v>
      </c>
      <c r="F474" t="s">
        <v>79</v>
      </c>
      <c r="G474" t="s">
        <v>147</v>
      </c>
      <c r="H474" t="s">
        <v>81</v>
      </c>
      <c r="I474" t="s">
        <v>82</v>
      </c>
      <c r="J474" t="s">
        <v>169</v>
      </c>
      <c r="K474">
        <v>1058</v>
      </c>
      <c r="L474" t="s">
        <v>28</v>
      </c>
      <c r="M474" t="s">
        <v>29</v>
      </c>
      <c r="N474" t="s">
        <v>50</v>
      </c>
      <c r="O474" t="s">
        <v>1688</v>
      </c>
      <c r="P474">
        <v>1.1120000000000001</v>
      </c>
      <c r="Q474">
        <v>2</v>
      </c>
      <c r="R474">
        <v>0.8</v>
      </c>
      <c r="S474">
        <v>-1.8904000000000001</v>
      </c>
      <c r="T474" t="s">
        <v>365</v>
      </c>
      <c r="U474">
        <v>3.0024000000000002</v>
      </c>
      <c r="V474" s="2">
        <f>Table1[[#This Row],[Expenses]]*0.3</f>
        <v>0.90071999999999997</v>
      </c>
      <c r="W474" t="str">
        <f>VLOOKUP(K474, Helper!A:C, 3, FALSE)</f>
        <v>2020-01</v>
      </c>
    </row>
    <row r="475" spans="1:23" x14ac:dyDescent="0.3">
      <c r="A475">
        <v>989</v>
      </c>
      <c r="B475" t="s">
        <v>1689</v>
      </c>
      <c r="C475" s="1">
        <v>45068</v>
      </c>
      <c r="D475">
        <v>20230522</v>
      </c>
      <c r="E475" t="s">
        <v>948</v>
      </c>
      <c r="F475" t="s">
        <v>211</v>
      </c>
      <c r="G475" t="s">
        <v>907</v>
      </c>
      <c r="H475" t="s">
        <v>25</v>
      </c>
      <c r="I475" t="s">
        <v>26</v>
      </c>
      <c r="J475" t="s">
        <v>291</v>
      </c>
      <c r="K475">
        <v>1052</v>
      </c>
      <c r="L475" t="s">
        <v>259</v>
      </c>
      <c r="M475" t="s">
        <v>40</v>
      </c>
      <c r="N475" t="s">
        <v>57</v>
      </c>
      <c r="O475" t="s">
        <v>1690</v>
      </c>
      <c r="P475">
        <v>520.04999999999995</v>
      </c>
      <c r="Q475">
        <v>5</v>
      </c>
      <c r="R475">
        <v>0</v>
      </c>
      <c r="S475">
        <v>72.807000000000002</v>
      </c>
      <c r="T475" t="s">
        <v>288</v>
      </c>
      <c r="U475">
        <v>447.24299999999897</v>
      </c>
      <c r="V475" s="2">
        <f>Table1[[#This Row],[Expenses]]*0.3</f>
        <v>134.17289999999969</v>
      </c>
      <c r="W475" t="str">
        <f>VLOOKUP(K475, Helper!A:C, 3, FALSE)</f>
        <v>2020-04</v>
      </c>
    </row>
    <row r="476" spans="1:23" x14ac:dyDescent="0.3">
      <c r="A476">
        <v>991</v>
      </c>
      <c r="B476" t="s">
        <v>1691</v>
      </c>
      <c r="C476" s="1">
        <v>44284</v>
      </c>
      <c r="D476">
        <v>20210329</v>
      </c>
      <c r="E476" t="s">
        <v>1692</v>
      </c>
      <c r="F476" t="s">
        <v>46</v>
      </c>
      <c r="G476" t="s">
        <v>888</v>
      </c>
      <c r="H476" t="s">
        <v>25</v>
      </c>
      <c r="I476" t="s">
        <v>48</v>
      </c>
      <c r="J476" t="s">
        <v>626</v>
      </c>
      <c r="K476">
        <v>1009</v>
      </c>
      <c r="L476" t="s">
        <v>95</v>
      </c>
      <c r="M476" t="s">
        <v>85</v>
      </c>
      <c r="N476" t="s">
        <v>41</v>
      </c>
      <c r="O476" t="s">
        <v>1693</v>
      </c>
      <c r="P476">
        <v>1166.92</v>
      </c>
      <c r="Q476">
        <v>5</v>
      </c>
      <c r="R476">
        <v>0.2</v>
      </c>
      <c r="S476">
        <v>131.27850000000001</v>
      </c>
      <c r="T476" t="s">
        <v>365</v>
      </c>
      <c r="U476">
        <v>1035.6415</v>
      </c>
      <c r="V476" s="2">
        <f>Table1[[#This Row],[Expenses]]*0.3</f>
        <v>310.69244999999995</v>
      </c>
      <c r="W476" t="str">
        <f>VLOOKUP(K476, Helper!A:C, 3, FALSE)</f>
        <v>2020-03</v>
      </c>
    </row>
    <row r="477" spans="1:23" x14ac:dyDescent="0.3">
      <c r="A477">
        <v>992</v>
      </c>
      <c r="B477" t="s">
        <v>1694</v>
      </c>
      <c r="C477" s="1">
        <v>44814</v>
      </c>
      <c r="D477">
        <v>20220910</v>
      </c>
      <c r="E477" t="s">
        <v>384</v>
      </c>
      <c r="F477" t="s">
        <v>211</v>
      </c>
      <c r="G477" t="s">
        <v>212</v>
      </c>
      <c r="H477" t="s">
        <v>25</v>
      </c>
      <c r="I477" t="s">
        <v>26</v>
      </c>
      <c r="J477" t="s">
        <v>386</v>
      </c>
      <c r="K477">
        <v>1045</v>
      </c>
      <c r="L477" t="s">
        <v>95</v>
      </c>
      <c r="M477" t="s">
        <v>29</v>
      </c>
      <c r="N477" t="s">
        <v>50</v>
      </c>
      <c r="O477" t="s">
        <v>1695</v>
      </c>
      <c r="P477">
        <v>14.624000000000001</v>
      </c>
      <c r="Q477">
        <v>2</v>
      </c>
      <c r="R477">
        <v>0.2</v>
      </c>
      <c r="S477">
        <v>5.484</v>
      </c>
      <c r="T477" t="s">
        <v>246</v>
      </c>
      <c r="U477">
        <v>9.14</v>
      </c>
      <c r="V477" s="2">
        <f>Table1[[#This Row],[Expenses]]*0.3</f>
        <v>2.742</v>
      </c>
      <c r="W477" t="str">
        <f>VLOOKUP(K477, Helper!A:C, 3, FALSE)</f>
        <v>2020-01</v>
      </c>
    </row>
    <row r="478" spans="1:23" x14ac:dyDescent="0.3">
      <c r="A478">
        <v>993</v>
      </c>
      <c r="B478" t="s">
        <v>1696</v>
      </c>
      <c r="C478" s="1">
        <v>44800</v>
      </c>
      <c r="D478">
        <v>20220827</v>
      </c>
      <c r="E478" t="s">
        <v>1342</v>
      </c>
      <c r="F478" t="s">
        <v>35</v>
      </c>
      <c r="G478" t="s">
        <v>434</v>
      </c>
      <c r="H478" t="s">
        <v>37</v>
      </c>
      <c r="I478" t="s">
        <v>38</v>
      </c>
      <c r="J478" t="s">
        <v>376</v>
      </c>
      <c r="K478">
        <v>1036</v>
      </c>
      <c r="L478" t="s">
        <v>259</v>
      </c>
      <c r="M478" t="s">
        <v>29</v>
      </c>
      <c r="N478" t="s">
        <v>214</v>
      </c>
      <c r="O478" t="s">
        <v>1697</v>
      </c>
      <c r="P478">
        <v>10.23</v>
      </c>
      <c r="Q478">
        <v>3</v>
      </c>
      <c r="R478">
        <v>0</v>
      </c>
      <c r="S478">
        <v>4.9104000000000001</v>
      </c>
      <c r="T478" t="s">
        <v>327</v>
      </c>
      <c r="U478">
        <v>5.3196000000000003</v>
      </c>
      <c r="V478" s="2">
        <f>Table1[[#This Row],[Expenses]]*0.3</f>
        <v>1.59588</v>
      </c>
      <c r="W478" t="str">
        <f>VLOOKUP(K478, Helper!A:C, 3, FALSE)</f>
        <v>2020-04</v>
      </c>
    </row>
    <row r="479" spans="1:23" x14ac:dyDescent="0.3">
      <c r="A479">
        <v>995</v>
      </c>
      <c r="B479" t="s">
        <v>1698</v>
      </c>
      <c r="C479" s="1">
        <v>43972</v>
      </c>
      <c r="D479">
        <v>20200521</v>
      </c>
      <c r="E479" t="s">
        <v>1699</v>
      </c>
      <c r="F479" t="s">
        <v>238</v>
      </c>
      <c r="G479" t="s">
        <v>1700</v>
      </c>
      <c r="H479" t="s">
        <v>25</v>
      </c>
      <c r="I479" t="s">
        <v>48</v>
      </c>
      <c r="J479" t="s">
        <v>1065</v>
      </c>
      <c r="K479">
        <v>1097</v>
      </c>
      <c r="L479" t="s">
        <v>273</v>
      </c>
      <c r="M479" t="s">
        <v>40</v>
      </c>
      <c r="N479" t="s">
        <v>50</v>
      </c>
      <c r="O479" t="s">
        <v>1701</v>
      </c>
      <c r="P479">
        <v>2715.93</v>
      </c>
      <c r="Q479">
        <v>7</v>
      </c>
      <c r="R479">
        <v>0</v>
      </c>
      <c r="S479">
        <v>1276.4871000000001</v>
      </c>
      <c r="T479" t="s">
        <v>107</v>
      </c>
      <c r="U479">
        <v>1439.44289999999</v>
      </c>
      <c r="V479" s="2">
        <f>Table1[[#This Row],[Expenses]]*0.3</f>
        <v>431.832869999997</v>
      </c>
      <c r="W479" t="str">
        <f>VLOOKUP(K479, Helper!A:C, 3, FALSE)</f>
        <v>2020-04</v>
      </c>
    </row>
    <row r="480" spans="1:23" x14ac:dyDescent="0.3">
      <c r="A480">
        <v>997</v>
      </c>
      <c r="B480" t="s">
        <v>1702</v>
      </c>
      <c r="C480" s="1">
        <v>44497</v>
      </c>
      <c r="D480">
        <v>20211028</v>
      </c>
      <c r="E480" t="s">
        <v>1703</v>
      </c>
      <c r="F480" t="s">
        <v>23</v>
      </c>
      <c r="G480" t="s">
        <v>24</v>
      </c>
      <c r="H480" t="s">
        <v>25</v>
      </c>
      <c r="I480" t="s">
        <v>26</v>
      </c>
      <c r="J480" t="s">
        <v>596</v>
      </c>
      <c r="K480">
        <v>1038</v>
      </c>
      <c r="L480" t="s">
        <v>84</v>
      </c>
      <c r="M480" t="s">
        <v>29</v>
      </c>
      <c r="N480" t="s">
        <v>161</v>
      </c>
      <c r="O480" t="s">
        <v>1704</v>
      </c>
      <c r="P480">
        <v>10.67</v>
      </c>
      <c r="Q480">
        <v>1</v>
      </c>
      <c r="R480">
        <v>0</v>
      </c>
      <c r="S480">
        <v>4.9081999999999999</v>
      </c>
      <c r="T480" t="s">
        <v>52</v>
      </c>
      <c r="U480">
        <v>5.7618</v>
      </c>
      <c r="V480" s="2">
        <f>Table1[[#This Row],[Expenses]]*0.3</f>
        <v>1.72854</v>
      </c>
      <c r="W480" t="str">
        <f>VLOOKUP(K480, Helper!A:C, 3, FALSE)</f>
        <v>2020-04</v>
      </c>
    </row>
    <row r="481" spans="1:23" x14ac:dyDescent="0.3">
      <c r="A481">
        <v>1001</v>
      </c>
      <c r="B481" t="s">
        <v>1705</v>
      </c>
      <c r="C481" s="1">
        <v>44879</v>
      </c>
      <c r="D481">
        <v>20221114</v>
      </c>
      <c r="E481" t="s">
        <v>502</v>
      </c>
      <c r="F481" t="s">
        <v>71</v>
      </c>
      <c r="G481" t="s">
        <v>1208</v>
      </c>
      <c r="H481" t="s">
        <v>37</v>
      </c>
      <c r="I481" t="s">
        <v>38</v>
      </c>
      <c r="J481" t="s">
        <v>504</v>
      </c>
      <c r="K481">
        <v>1010</v>
      </c>
      <c r="L481" t="s">
        <v>273</v>
      </c>
      <c r="M481" t="s">
        <v>85</v>
      </c>
      <c r="N481" t="s">
        <v>112</v>
      </c>
      <c r="O481" t="s">
        <v>1706</v>
      </c>
      <c r="P481">
        <v>44.02</v>
      </c>
      <c r="Q481">
        <v>2</v>
      </c>
      <c r="R481">
        <v>0</v>
      </c>
      <c r="S481">
        <v>11.4452</v>
      </c>
      <c r="T481" t="s">
        <v>32</v>
      </c>
      <c r="U481">
        <v>32.574800000000003</v>
      </c>
      <c r="V481" s="2">
        <f>Table1[[#This Row],[Expenses]]*0.3</f>
        <v>9.7724400000000013</v>
      </c>
      <c r="W481" t="str">
        <f>VLOOKUP(K481, Helper!A:C, 3, FALSE)</f>
        <v>2020-03</v>
      </c>
    </row>
    <row r="482" spans="1:23" x14ac:dyDescent="0.3">
      <c r="A482">
        <v>1002</v>
      </c>
      <c r="B482" t="s">
        <v>1707</v>
      </c>
      <c r="C482" s="1">
        <v>44408</v>
      </c>
      <c r="D482">
        <v>20210731</v>
      </c>
      <c r="E482" t="s">
        <v>1408</v>
      </c>
      <c r="F482" t="s">
        <v>211</v>
      </c>
      <c r="G482" t="s">
        <v>212</v>
      </c>
      <c r="H482" t="s">
        <v>25</v>
      </c>
      <c r="I482" t="s">
        <v>26</v>
      </c>
      <c r="J482" t="s">
        <v>65</v>
      </c>
      <c r="K482">
        <v>1062</v>
      </c>
      <c r="L482" t="s">
        <v>28</v>
      </c>
      <c r="M482" t="s">
        <v>29</v>
      </c>
      <c r="N482" t="s">
        <v>185</v>
      </c>
      <c r="O482" t="s">
        <v>1708</v>
      </c>
      <c r="P482">
        <v>2309.65</v>
      </c>
      <c r="Q482">
        <v>7</v>
      </c>
      <c r="R482">
        <v>0</v>
      </c>
      <c r="S482">
        <v>762.18449999999996</v>
      </c>
      <c r="T482" t="s">
        <v>642</v>
      </c>
      <c r="U482">
        <v>1547.4655</v>
      </c>
      <c r="V482" s="2">
        <f>Table1[[#This Row],[Expenses]]*0.3</f>
        <v>464.23964999999998</v>
      </c>
      <c r="W482" t="str">
        <f>VLOOKUP(K482, Helper!A:C, 3, FALSE)</f>
        <v>2020-01</v>
      </c>
    </row>
    <row r="483" spans="1:23" x14ac:dyDescent="0.3">
      <c r="A483">
        <v>1005</v>
      </c>
      <c r="B483" t="s">
        <v>1709</v>
      </c>
      <c r="C483" s="1">
        <v>44435</v>
      </c>
      <c r="D483">
        <v>20210827</v>
      </c>
      <c r="E483" t="s">
        <v>1710</v>
      </c>
      <c r="F483" t="s">
        <v>35</v>
      </c>
      <c r="G483" t="s">
        <v>1711</v>
      </c>
      <c r="H483" t="s">
        <v>37</v>
      </c>
      <c r="I483" t="s">
        <v>38</v>
      </c>
      <c r="J483" t="s">
        <v>120</v>
      </c>
      <c r="K483">
        <v>1048</v>
      </c>
      <c r="L483" t="s">
        <v>105</v>
      </c>
      <c r="M483" t="s">
        <v>29</v>
      </c>
      <c r="N483" t="s">
        <v>96</v>
      </c>
      <c r="O483" t="s">
        <v>1712</v>
      </c>
      <c r="P483">
        <v>484.65</v>
      </c>
      <c r="Q483">
        <v>3</v>
      </c>
      <c r="R483">
        <v>0</v>
      </c>
      <c r="S483">
        <v>92.083500000000001</v>
      </c>
      <c r="T483" t="s">
        <v>570</v>
      </c>
      <c r="U483">
        <v>392.566499999999</v>
      </c>
      <c r="V483" s="2">
        <f>Table1[[#This Row],[Expenses]]*0.3</f>
        <v>117.7699499999997</v>
      </c>
      <c r="W483" t="str">
        <f>VLOOKUP(K483, Helper!A:C, 3, FALSE)</f>
        <v>2020-02</v>
      </c>
    </row>
    <row r="484" spans="1:23" x14ac:dyDescent="0.3">
      <c r="A484">
        <v>1006</v>
      </c>
      <c r="B484" t="s">
        <v>1713</v>
      </c>
      <c r="C484" s="1">
        <v>44513</v>
      </c>
      <c r="D484">
        <v>20211113</v>
      </c>
      <c r="E484" t="s">
        <v>1402</v>
      </c>
      <c r="F484" t="s">
        <v>62</v>
      </c>
      <c r="G484" t="s">
        <v>63</v>
      </c>
      <c r="H484" t="s">
        <v>25</v>
      </c>
      <c r="I484" t="s">
        <v>64</v>
      </c>
      <c r="J484" t="s">
        <v>621</v>
      </c>
      <c r="K484">
        <v>1060</v>
      </c>
      <c r="L484" t="s">
        <v>105</v>
      </c>
      <c r="M484" t="s">
        <v>29</v>
      </c>
      <c r="N484" t="s">
        <v>66</v>
      </c>
      <c r="O484" t="s">
        <v>1714</v>
      </c>
      <c r="P484">
        <v>115.29600000000001</v>
      </c>
      <c r="Q484">
        <v>3</v>
      </c>
      <c r="R484">
        <v>0.2</v>
      </c>
      <c r="S484">
        <v>40.3536</v>
      </c>
      <c r="T484" t="s">
        <v>88</v>
      </c>
      <c r="U484">
        <v>74.942400000000006</v>
      </c>
      <c r="V484" s="2">
        <f>Table1[[#This Row],[Expenses]]*0.3</f>
        <v>22.48272</v>
      </c>
      <c r="W484" t="str">
        <f>VLOOKUP(K484, Helper!A:C, 3, FALSE)</f>
        <v>2020-01</v>
      </c>
    </row>
    <row r="485" spans="1:23" x14ac:dyDescent="0.3">
      <c r="A485">
        <v>1007</v>
      </c>
      <c r="B485" t="s">
        <v>1715</v>
      </c>
      <c r="C485" s="1">
        <v>44506</v>
      </c>
      <c r="D485">
        <v>20211106</v>
      </c>
      <c r="E485" t="s">
        <v>1716</v>
      </c>
      <c r="F485" t="s">
        <v>232</v>
      </c>
      <c r="G485" t="s">
        <v>233</v>
      </c>
      <c r="H485" t="s">
        <v>37</v>
      </c>
      <c r="I485" t="s">
        <v>119</v>
      </c>
      <c r="J485" t="s">
        <v>1246</v>
      </c>
      <c r="K485">
        <v>1071</v>
      </c>
      <c r="L485" t="s">
        <v>149</v>
      </c>
      <c r="M485" t="s">
        <v>29</v>
      </c>
      <c r="N485" t="s">
        <v>161</v>
      </c>
      <c r="O485" t="s">
        <v>1717</v>
      </c>
      <c r="P485">
        <v>7.08</v>
      </c>
      <c r="Q485">
        <v>3</v>
      </c>
      <c r="R485">
        <v>0.2</v>
      </c>
      <c r="S485">
        <v>2.4780000000000002</v>
      </c>
      <c r="T485" t="s">
        <v>88</v>
      </c>
      <c r="U485">
        <v>4.6020000000000003</v>
      </c>
      <c r="V485" s="2">
        <f>Table1[[#This Row],[Expenses]]*0.3</f>
        <v>1.3806</v>
      </c>
      <c r="W485" t="str">
        <f>VLOOKUP(K485, Helper!A:C, 3, FALSE)</f>
        <v>2020-04</v>
      </c>
    </row>
    <row r="486" spans="1:23" x14ac:dyDescent="0.3">
      <c r="A486">
        <v>1009</v>
      </c>
      <c r="B486" t="s">
        <v>1718</v>
      </c>
      <c r="C486" s="1">
        <v>45287</v>
      </c>
      <c r="D486">
        <v>20231227</v>
      </c>
      <c r="E486" t="s">
        <v>718</v>
      </c>
      <c r="F486" t="s">
        <v>353</v>
      </c>
      <c r="G486" t="s">
        <v>1380</v>
      </c>
      <c r="H486" t="s">
        <v>25</v>
      </c>
      <c r="I486" t="s">
        <v>48</v>
      </c>
      <c r="J486" t="s">
        <v>83</v>
      </c>
      <c r="K486">
        <v>1074</v>
      </c>
      <c r="L486" t="s">
        <v>84</v>
      </c>
      <c r="M486" t="s">
        <v>29</v>
      </c>
      <c r="N486" t="s">
        <v>66</v>
      </c>
      <c r="O486" t="s">
        <v>1719</v>
      </c>
      <c r="P486">
        <v>44.75</v>
      </c>
      <c r="Q486">
        <v>5</v>
      </c>
      <c r="R486">
        <v>0</v>
      </c>
      <c r="S486">
        <v>20.585000000000001</v>
      </c>
      <c r="T486" t="s">
        <v>261</v>
      </c>
      <c r="U486">
        <v>24.164999999999999</v>
      </c>
      <c r="V486" s="2">
        <f>Table1[[#This Row],[Expenses]]*0.3</f>
        <v>7.2494999999999994</v>
      </c>
      <c r="W486" t="str">
        <f>VLOOKUP(K486, Helper!A:C, 3, FALSE)</f>
        <v>2020-05</v>
      </c>
    </row>
    <row r="487" spans="1:23" x14ac:dyDescent="0.3">
      <c r="A487">
        <v>1010</v>
      </c>
      <c r="B487" t="s">
        <v>1720</v>
      </c>
      <c r="C487" s="1">
        <v>45140</v>
      </c>
      <c r="D487">
        <v>20230802</v>
      </c>
      <c r="E487" t="s">
        <v>1168</v>
      </c>
      <c r="F487" t="s">
        <v>166</v>
      </c>
      <c r="G487" t="s">
        <v>227</v>
      </c>
      <c r="H487" t="s">
        <v>81</v>
      </c>
      <c r="I487" t="s">
        <v>168</v>
      </c>
      <c r="J487" t="s">
        <v>104</v>
      </c>
      <c r="K487">
        <v>1047</v>
      </c>
      <c r="L487" t="s">
        <v>105</v>
      </c>
      <c r="M487" t="s">
        <v>29</v>
      </c>
      <c r="N487" t="s">
        <v>156</v>
      </c>
      <c r="O487" t="s">
        <v>1721</v>
      </c>
      <c r="P487">
        <v>95.983999999999995</v>
      </c>
      <c r="Q487">
        <v>2</v>
      </c>
      <c r="R487">
        <v>0.2</v>
      </c>
      <c r="S487">
        <v>5.9989999999999997</v>
      </c>
      <c r="T487" t="s">
        <v>786</v>
      </c>
      <c r="U487">
        <v>89.984999999999999</v>
      </c>
      <c r="V487" s="2">
        <f>Table1[[#This Row],[Expenses]]*0.3</f>
        <v>26.9955</v>
      </c>
      <c r="W487" t="str">
        <f>VLOOKUP(K487, Helper!A:C, 3, FALSE)</f>
        <v>2020-03</v>
      </c>
    </row>
    <row r="488" spans="1:23" x14ac:dyDescent="0.3">
      <c r="A488">
        <v>1011</v>
      </c>
      <c r="B488" t="s">
        <v>1722</v>
      </c>
      <c r="C488" s="1">
        <v>44159</v>
      </c>
      <c r="D488">
        <v>20201124</v>
      </c>
      <c r="E488" t="s">
        <v>1723</v>
      </c>
      <c r="F488" t="s">
        <v>35</v>
      </c>
      <c r="G488" t="s">
        <v>600</v>
      </c>
      <c r="H488" t="s">
        <v>37</v>
      </c>
      <c r="I488" t="s">
        <v>38</v>
      </c>
      <c r="J488" t="s">
        <v>655</v>
      </c>
      <c r="K488">
        <v>1024</v>
      </c>
      <c r="L488" t="s">
        <v>28</v>
      </c>
      <c r="M488" t="s">
        <v>29</v>
      </c>
      <c r="N488" t="s">
        <v>57</v>
      </c>
      <c r="O488" t="s">
        <v>1724</v>
      </c>
      <c r="P488">
        <v>151.72</v>
      </c>
      <c r="Q488">
        <v>4</v>
      </c>
      <c r="R488">
        <v>0</v>
      </c>
      <c r="S488">
        <v>27.3096</v>
      </c>
      <c r="T488" t="s">
        <v>98</v>
      </c>
      <c r="U488">
        <v>124.4104</v>
      </c>
      <c r="V488" s="2">
        <f>Table1[[#This Row],[Expenses]]*0.3</f>
        <v>37.323119999999996</v>
      </c>
      <c r="W488" t="str">
        <f>VLOOKUP(K488, Helper!A:C, 3, FALSE)</f>
        <v>2020-01</v>
      </c>
    </row>
    <row r="489" spans="1:23" x14ac:dyDescent="0.3">
      <c r="A489">
        <v>1012</v>
      </c>
      <c r="B489" t="s">
        <v>1725</v>
      </c>
      <c r="C489" s="1">
        <v>45095</v>
      </c>
      <c r="D489">
        <v>20230618</v>
      </c>
      <c r="E489" t="s">
        <v>379</v>
      </c>
      <c r="F489" t="s">
        <v>71</v>
      </c>
      <c r="G489" t="s">
        <v>1726</v>
      </c>
      <c r="H489" t="s">
        <v>37</v>
      </c>
      <c r="I489" t="s">
        <v>38</v>
      </c>
      <c r="J489" t="s">
        <v>213</v>
      </c>
      <c r="K489">
        <v>1059</v>
      </c>
      <c r="L489" t="s">
        <v>105</v>
      </c>
      <c r="M489" t="s">
        <v>29</v>
      </c>
      <c r="N489" t="s">
        <v>57</v>
      </c>
      <c r="O489" t="s">
        <v>1727</v>
      </c>
      <c r="P489">
        <v>155.25</v>
      </c>
      <c r="Q489">
        <v>3</v>
      </c>
      <c r="R489">
        <v>0</v>
      </c>
      <c r="S489">
        <v>46.575000000000003</v>
      </c>
      <c r="T489" t="s">
        <v>318</v>
      </c>
      <c r="U489">
        <v>108.675</v>
      </c>
      <c r="V489" s="2">
        <f>Table1[[#This Row],[Expenses]]*0.3</f>
        <v>32.602499999999999</v>
      </c>
      <c r="W489" t="str">
        <f>VLOOKUP(K489, Helper!A:C, 3, FALSE)</f>
        <v>2020-08</v>
      </c>
    </row>
    <row r="490" spans="1:23" x14ac:dyDescent="0.3">
      <c r="A490">
        <v>1014</v>
      </c>
      <c r="B490" t="s">
        <v>1728</v>
      </c>
      <c r="C490" s="1">
        <v>44551</v>
      </c>
      <c r="D490">
        <v>20211221</v>
      </c>
      <c r="E490" t="s">
        <v>1729</v>
      </c>
      <c r="F490" t="s">
        <v>71</v>
      </c>
      <c r="G490" t="s">
        <v>72</v>
      </c>
      <c r="H490" t="s">
        <v>37</v>
      </c>
      <c r="I490" t="s">
        <v>38</v>
      </c>
      <c r="J490" t="s">
        <v>443</v>
      </c>
      <c r="K490">
        <v>1005</v>
      </c>
      <c r="L490" t="s">
        <v>56</v>
      </c>
      <c r="M490" t="s">
        <v>29</v>
      </c>
      <c r="N490" t="s">
        <v>50</v>
      </c>
      <c r="O490" t="s">
        <v>1730</v>
      </c>
      <c r="P490">
        <v>1618.37</v>
      </c>
      <c r="Q490">
        <v>13</v>
      </c>
      <c r="R490">
        <v>0</v>
      </c>
      <c r="S490">
        <v>356.04140000000001</v>
      </c>
      <c r="T490" t="s">
        <v>163</v>
      </c>
      <c r="U490">
        <v>1262.32859999999</v>
      </c>
      <c r="V490" s="2">
        <f>Table1[[#This Row],[Expenses]]*0.3</f>
        <v>378.69857999999698</v>
      </c>
      <c r="W490" t="str">
        <f>VLOOKUP(K490, Helper!A:C, 3, FALSE)</f>
        <v>2020-03</v>
      </c>
    </row>
    <row r="491" spans="1:23" x14ac:dyDescent="0.3">
      <c r="A491">
        <v>1016</v>
      </c>
      <c r="B491" t="s">
        <v>1731</v>
      </c>
      <c r="C491" s="1">
        <v>44456</v>
      </c>
      <c r="D491">
        <v>20210917</v>
      </c>
      <c r="E491" t="s">
        <v>1165</v>
      </c>
      <c r="F491" t="s">
        <v>35</v>
      </c>
      <c r="G491" t="s">
        <v>36</v>
      </c>
      <c r="H491" t="s">
        <v>37</v>
      </c>
      <c r="I491" t="s">
        <v>38</v>
      </c>
      <c r="J491" t="s">
        <v>240</v>
      </c>
      <c r="K491">
        <v>1035</v>
      </c>
      <c r="L491" t="s">
        <v>56</v>
      </c>
      <c r="M491" t="s">
        <v>85</v>
      </c>
      <c r="N491" t="s">
        <v>66</v>
      </c>
      <c r="O491" t="s">
        <v>1732</v>
      </c>
      <c r="P491">
        <v>32.4</v>
      </c>
      <c r="Q491">
        <v>5</v>
      </c>
      <c r="R491">
        <v>0</v>
      </c>
      <c r="S491">
        <v>15.552</v>
      </c>
      <c r="T491" t="s">
        <v>135</v>
      </c>
      <c r="U491">
        <v>16.847999999999999</v>
      </c>
      <c r="V491" s="2">
        <f>Table1[[#This Row],[Expenses]]*0.3</f>
        <v>5.0543999999999993</v>
      </c>
      <c r="W491" t="str">
        <f>VLOOKUP(K491, Helper!A:C, 3, FALSE)</f>
        <v>2020-04</v>
      </c>
    </row>
    <row r="492" spans="1:23" x14ac:dyDescent="0.3">
      <c r="A492">
        <v>1017</v>
      </c>
      <c r="B492" t="s">
        <v>1733</v>
      </c>
      <c r="C492" s="1">
        <v>44383</v>
      </c>
      <c r="D492">
        <v>20210706</v>
      </c>
      <c r="E492" t="s">
        <v>1734</v>
      </c>
      <c r="F492" t="s">
        <v>211</v>
      </c>
      <c r="G492" t="s">
        <v>212</v>
      </c>
      <c r="H492" t="s">
        <v>25</v>
      </c>
      <c r="I492" t="s">
        <v>26</v>
      </c>
      <c r="J492" t="s">
        <v>308</v>
      </c>
      <c r="K492">
        <v>1095</v>
      </c>
      <c r="L492" t="s">
        <v>105</v>
      </c>
      <c r="M492" t="s">
        <v>40</v>
      </c>
      <c r="N492" t="s">
        <v>57</v>
      </c>
      <c r="O492" t="s">
        <v>1735</v>
      </c>
      <c r="P492">
        <v>13.96</v>
      </c>
      <c r="Q492">
        <v>2</v>
      </c>
      <c r="R492">
        <v>0</v>
      </c>
      <c r="S492">
        <v>6.7008000000000001</v>
      </c>
      <c r="T492" t="s">
        <v>642</v>
      </c>
      <c r="U492">
        <v>7.2591999999999999</v>
      </c>
      <c r="V492" s="2">
        <f>Table1[[#This Row],[Expenses]]*0.3</f>
        <v>2.1777599999999997</v>
      </c>
      <c r="W492" t="str">
        <f>VLOOKUP(K492, Helper!A:C, 3, FALSE)</f>
        <v>2020-02</v>
      </c>
    </row>
    <row r="493" spans="1:23" x14ac:dyDescent="0.3">
      <c r="A493">
        <v>1021</v>
      </c>
      <c r="B493" t="s">
        <v>1736</v>
      </c>
      <c r="C493" s="1">
        <v>44313</v>
      </c>
      <c r="D493">
        <v>20210427</v>
      </c>
      <c r="E493" t="s">
        <v>1075</v>
      </c>
      <c r="F493" t="s">
        <v>1737</v>
      </c>
      <c r="G493" t="s">
        <v>1738</v>
      </c>
      <c r="H493" t="s">
        <v>25</v>
      </c>
      <c r="I493" t="s">
        <v>48</v>
      </c>
      <c r="J493" t="s">
        <v>993</v>
      </c>
      <c r="K493">
        <v>1044</v>
      </c>
      <c r="L493" t="s">
        <v>28</v>
      </c>
      <c r="M493" t="s">
        <v>29</v>
      </c>
      <c r="N493" t="s">
        <v>112</v>
      </c>
      <c r="O493" t="s">
        <v>1739</v>
      </c>
      <c r="P493">
        <v>22.74</v>
      </c>
      <c r="Q493">
        <v>3</v>
      </c>
      <c r="R493">
        <v>0</v>
      </c>
      <c r="S493">
        <v>8.8686000000000007</v>
      </c>
      <c r="T493" t="s">
        <v>208</v>
      </c>
      <c r="U493">
        <v>13.8713999999999</v>
      </c>
      <c r="V493" s="2">
        <f>Table1[[#This Row],[Expenses]]*0.3</f>
        <v>4.1614199999999695</v>
      </c>
      <c r="W493" t="str">
        <f>VLOOKUP(K493, Helper!A:C, 3, FALSE)</f>
        <v>2020-02</v>
      </c>
    </row>
    <row r="494" spans="1:23" x14ac:dyDescent="0.3">
      <c r="A494">
        <v>1024</v>
      </c>
      <c r="B494" t="s">
        <v>1740</v>
      </c>
      <c r="C494" s="1">
        <v>44363</v>
      </c>
      <c r="D494">
        <v>20210616</v>
      </c>
      <c r="E494" t="s">
        <v>855</v>
      </c>
      <c r="F494" t="s">
        <v>124</v>
      </c>
      <c r="G494" t="s">
        <v>125</v>
      </c>
      <c r="H494" t="s">
        <v>25</v>
      </c>
      <c r="I494" t="s">
        <v>48</v>
      </c>
      <c r="J494" t="s">
        <v>443</v>
      </c>
      <c r="K494">
        <v>1005</v>
      </c>
      <c r="L494" t="s">
        <v>56</v>
      </c>
      <c r="M494" t="s">
        <v>29</v>
      </c>
      <c r="N494" t="s">
        <v>161</v>
      </c>
      <c r="O494" t="s">
        <v>1741</v>
      </c>
      <c r="P494">
        <v>6.2080000000000002</v>
      </c>
      <c r="Q494">
        <v>2</v>
      </c>
      <c r="R494">
        <v>0.2</v>
      </c>
      <c r="S494">
        <v>2.1728000000000001</v>
      </c>
      <c r="T494" t="s">
        <v>732</v>
      </c>
      <c r="U494">
        <v>4.0351999999999997</v>
      </c>
      <c r="V494" s="2">
        <f>Table1[[#This Row],[Expenses]]*0.3</f>
        <v>1.2105599999999999</v>
      </c>
      <c r="W494" t="str">
        <f>VLOOKUP(K494, Helper!A:C, 3, FALSE)</f>
        <v>2020-03</v>
      </c>
    </row>
    <row r="495" spans="1:23" x14ac:dyDescent="0.3">
      <c r="A495">
        <v>1025</v>
      </c>
      <c r="B495" t="s">
        <v>1742</v>
      </c>
      <c r="C495" s="1">
        <v>45278</v>
      </c>
      <c r="D495">
        <v>20231218</v>
      </c>
      <c r="E495" t="s">
        <v>1743</v>
      </c>
      <c r="F495" t="s">
        <v>35</v>
      </c>
      <c r="G495" t="s">
        <v>36</v>
      </c>
      <c r="H495" t="s">
        <v>37</v>
      </c>
      <c r="I495" t="s">
        <v>38</v>
      </c>
      <c r="J495" t="s">
        <v>39</v>
      </c>
      <c r="K495">
        <v>1056</v>
      </c>
      <c r="L495" t="s">
        <v>28</v>
      </c>
      <c r="M495" t="s">
        <v>85</v>
      </c>
      <c r="N495" t="s">
        <v>50</v>
      </c>
      <c r="O495" t="s">
        <v>1744</v>
      </c>
      <c r="P495">
        <v>11.808</v>
      </c>
      <c r="Q495">
        <v>2</v>
      </c>
      <c r="R495">
        <v>0.2</v>
      </c>
      <c r="S495">
        <v>4.2804000000000002</v>
      </c>
      <c r="T495" t="s">
        <v>261</v>
      </c>
      <c r="U495">
        <v>7.5275999999999996</v>
      </c>
      <c r="V495" s="2">
        <f>Table1[[#This Row],[Expenses]]*0.3</f>
        <v>2.2582799999999996</v>
      </c>
      <c r="W495" t="str">
        <f>VLOOKUP(K495, Helper!A:C, 3, FALSE)</f>
        <v>2020-03</v>
      </c>
    </row>
    <row r="496" spans="1:23" x14ac:dyDescent="0.3">
      <c r="A496">
        <v>1026</v>
      </c>
      <c r="B496" t="s">
        <v>1745</v>
      </c>
      <c r="C496" s="1">
        <v>44572</v>
      </c>
      <c r="D496">
        <v>20220111</v>
      </c>
      <c r="E496" t="s">
        <v>1746</v>
      </c>
      <c r="F496" t="s">
        <v>358</v>
      </c>
      <c r="G496" t="s">
        <v>1059</v>
      </c>
      <c r="H496" t="s">
        <v>37</v>
      </c>
      <c r="I496" t="s">
        <v>119</v>
      </c>
      <c r="J496" t="s">
        <v>1132</v>
      </c>
      <c r="K496">
        <v>1053</v>
      </c>
      <c r="L496" t="s">
        <v>74</v>
      </c>
      <c r="M496" t="s">
        <v>85</v>
      </c>
      <c r="N496" t="s">
        <v>66</v>
      </c>
      <c r="O496" t="s">
        <v>1747</v>
      </c>
      <c r="P496">
        <v>15.552</v>
      </c>
      <c r="Q496">
        <v>3</v>
      </c>
      <c r="R496">
        <v>0.2</v>
      </c>
      <c r="S496">
        <v>5.4432</v>
      </c>
      <c r="T496" t="s">
        <v>140</v>
      </c>
      <c r="U496">
        <v>10.108799999999899</v>
      </c>
      <c r="V496" s="2">
        <f>Table1[[#This Row],[Expenses]]*0.3</f>
        <v>3.0326399999999696</v>
      </c>
      <c r="W496" t="str">
        <f>VLOOKUP(K496, Helper!A:C, 3, FALSE)</f>
        <v>2020-05</v>
      </c>
    </row>
    <row r="497" spans="1:23" x14ac:dyDescent="0.3">
      <c r="A497">
        <v>1029</v>
      </c>
      <c r="B497" t="s">
        <v>1748</v>
      </c>
      <c r="C497" s="1">
        <v>44023</v>
      </c>
      <c r="D497">
        <v>20200711</v>
      </c>
      <c r="E497" t="s">
        <v>794</v>
      </c>
      <c r="F497" t="s">
        <v>522</v>
      </c>
      <c r="G497" t="s">
        <v>692</v>
      </c>
      <c r="H497" t="s">
        <v>37</v>
      </c>
      <c r="I497" t="s">
        <v>119</v>
      </c>
      <c r="J497" t="s">
        <v>143</v>
      </c>
      <c r="K497">
        <v>1051</v>
      </c>
      <c r="L497" t="s">
        <v>74</v>
      </c>
      <c r="M497" t="s">
        <v>40</v>
      </c>
      <c r="N497" t="s">
        <v>66</v>
      </c>
      <c r="O497" t="s">
        <v>1749</v>
      </c>
      <c r="P497">
        <v>177.2</v>
      </c>
      <c r="Q497">
        <v>5</v>
      </c>
      <c r="R497">
        <v>0</v>
      </c>
      <c r="S497">
        <v>83.284000000000006</v>
      </c>
      <c r="T497" t="s">
        <v>729</v>
      </c>
      <c r="U497">
        <v>93.915999999999897</v>
      </c>
      <c r="V497" s="2">
        <f>Table1[[#This Row],[Expenses]]*0.3</f>
        <v>28.174799999999969</v>
      </c>
      <c r="W497" t="str">
        <f>VLOOKUP(K497, Helper!A:C, 3, FALSE)</f>
        <v>2020-03</v>
      </c>
    </row>
    <row r="498" spans="1:23" x14ac:dyDescent="0.3">
      <c r="A498">
        <v>1034</v>
      </c>
      <c r="B498" t="s">
        <v>1750</v>
      </c>
      <c r="C498" s="1">
        <v>44886</v>
      </c>
      <c r="D498">
        <v>20221121</v>
      </c>
      <c r="E498" t="s">
        <v>1751</v>
      </c>
      <c r="F498" t="s">
        <v>358</v>
      </c>
      <c r="G498" t="s">
        <v>532</v>
      </c>
      <c r="H498" t="s">
        <v>37</v>
      </c>
      <c r="I498" t="s">
        <v>119</v>
      </c>
      <c r="J498" t="s">
        <v>308</v>
      </c>
      <c r="K498">
        <v>1095</v>
      </c>
      <c r="L498" t="s">
        <v>105</v>
      </c>
      <c r="M498" t="s">
        <v>29</v>
      </c>
      <c r="N498" t="s">
        <v>66</v>
      </c>
      <c r="O498" t="s">
        <v>1752</v>
      </c>
      <c r="P498">
        <v>15.696</v>
      </c>
      <c r="Q498">
        <v>3</v>
      </c>
      <c r="R498">
        <v>0.2</v>
      </c>
      <c r="S498">
        <v>5.1012000000000004</v>
      </c>
      <c r="T498" t="s">
        <v>32</v>
      </c>
      <c r="U498">
        <v>10.594799999999999</v>
      </c>
      <c r="V498" s="2">
        <f>Table1[[#This Row],[Expenses]]*0.3</f>
        <v>3.1784399999999997</v>
      </c>
      <c r="W498" t="str">
        <f>VLOOKUP(K498, Helper!A:C, 3, FALSE)</f>
        <v>2020-02</v>
      </c>
    </row>
    <row r="499" spans="1:23" x14ac:dyDescent="0.3">
      <c r="A499">
        <v>1037</v>
      </c>
      <c r="B499" t="s">
        <v>1753</v>
      </c>
      <c r="C499" s="1">
        <v>44674</v>
      </c>
      <c r="D499">
        <v>20220423</v>
      </c>
      <c r="E499" t="s">
        <v>1547</v>
      </c>
      <c r="F499" t="s">
        <v>411</v>
      </c>
      <c r="G499" t="s">
        <v>412</v>
      </c>
      <c r="H499" t="s">
        <v>25</v>
      </c>
      <c r="I499" t="s">
        <v>48</v>
      </c>
      <c r="J499" t="s">
        <v>1013</v>
      </c>
      <c r="K499">
        <v>1073</v>
      </c>
      <c r="L499" t="s">
        <v>133</v>
      </c>
      <c r="M499" t="s">
        <v>85</v>
      </c>
      <c r="N499" t="s">
        <v>57</v>
      </c>
      <c r="O499" t="s">
        <v>1754</v>
      </c>
      <c r="P499">
        <v>86.62</v>
      </c>
      <c r="Q499">
        <v>2</v>
      </c>
      <c r="R499">
        <v>0</v>
      </c>
      <c r="S499">
        <v>8.6620000000000008</v>
      </c>
      <c r="T499" t="s">
        <v>296</v>
      </c>
      <c r="U499">
        <v>77.957999999999998</v>
      </c>
      <c r="V499" s="2">
        <f>Table1[[#This Row],[Expenses]]*0.3</f>
        <v>23.3874</v>
      </c>
      <c r="W499" t="str">
        <f>VLOOKUP(K499, Helper!A:C, 3, FALSE)</f>
        <v>2020-03</v>
      </c>
    </row>
    <row r="500" spans="1:23" x14ac:dyDescent="0.3">
      <c r="A500">
        <v>1038</v>
      </c>
      <c r="B500" t="s">
        <v>1755</v>
      </c>
      <c r="C500" s="1">
        <v>44360</v>
      </c>
      <c r="D500">
        <v>20210613</v>
      </c>
      <c r="E500" t="s">
        <v>1756</v>
      </c>
      <c r="F500" t="s">
        <v>35</v>
      </c>
      <c r="G500" t="s">
        <v>36</v>
      </c>
      <c r="H500" t="s">
        <v>37</v>
      </c>
      <c r="I500" t="s">
        <v>38</v>
      </c>
      <c r="J500" t="s">
        <v>126</v>
      </c>
      <c r="K500">
        <v>1025</v>
      </c>
      <c r="L500" t="s">
        <v>105</v>
      </c>
      <c r="M500" t="s">
        <v>29</v>
      </c>
      <c r="N500" t="s">
        <v>50</v>
      </c>
      <c r="O500" t="s">
        <v>1757</v>
      </c>
      <c r="P500">
        <v>36.624000000000002</v>
      </c>
      <c r="Q500">
        <v>3</v>
      </c>
      <c r="R500">
        <v>0.2</v>
      </c>
      <c r="S500">
        <v>13.734</v>
      </c>
      <c r="T500" t="s">
        <v>732</v>
      </c>
      <c r="U500">
        <v>22.89</v>
      </c>
      <c r="V500" s="2">
        <f>Table1[[#This Row],[Expenses]]*0.3</f>
        <v>6.867</v>
      </c>
      <c r="W500" t="str">
        <f>VLOOKUP(K500, Helper!A:C, 3, FALSE)</f>
        <v>2020-04</v>
      </c>
    </row>
    <row r="501" spans="1:23" x14ac:dyDescent="0.3">
      <c r="A501">
        <v>1039</v>
      </c>
      <c r="B501" t="s">
        <v>1758</v>
      </c>
      <c r="C501" s="1">
        <v>45251</v>
      </c>
      <c r="D501">
        <v>20231121</v>
      </c>
      <c r="E501" t="s">
        <v>1759</v>
      </c>
      <c r="F501" t="s">
        <v>62</v>
      </c>
      <c r="G501" t="s">
        <v>1253</v>
      </c>
      <c r="H501" t="s">
        <v>25</v>
      </c>
      <c r="I501" t="s">
        <v>64</v>
      </c>
      <c r="J501" t="s">
        <v>1472</v>
      </c>
      <c r="K501">
        <v>1091</v>
      </c>
      <c r="L501" t="s">
        <v>74</v>
      </c>
      <c r="M501" t="s">
        <v>29</v>
      </c>
      <c r="N501" t="s">
        <v>112</v>
      </c>
      <c r="O501" t="s">
        <v>1760</v>
      </c>
      <c r="P501">
        <v>23.968</v>
      </c>
      <c r="Q501">
        <v>7</v>
      </c>
      <c r="R501">
        <v>0.2</v>
      </c>
      <c r="S501">
        <v>2.6964000000000001</v>
      </c>
      <c r="T501" t="s">
        <v>283</v>
      </c>
      <c r="U501">
        <v>21.271599999999999</v>
      </c>
      <c r="V501" s="2">
        <f>Table1[[#This Row],[Expenses]]*0.3</f>
        <v>6.3814799999999998</v>
      </c>
      <c r="W501" t="str">
        <f>VLOOKUP(K501, Helper!A:C, 3, FALSE)</f>
        <v>2020-02</v>
      </c>
    </row>
    <row r="502" spans="1:23" x14ac:dyDescent="0.3">
      <c r="A502">
        <v>1041</v>
      </c>
      <c r="B502" t="s">
        <v>1761</v>
      </c>
      <c r="C502" s="1">
        <v>44641</v>
      </c>
      <c r="D502">
        <v>20220321</v>
      </c>
      <c r="E502" t="s">
        <v>1762</v>
      </c>
      <c r="F502" t="s">
        <v>411</v>
      </c>
      <c r="G502" t="s">
        <v>997</v>
      </c>
      <c r="H502" t="s">
        <v>25</v>
      </c>
      <c r="I502" t="s">
        <v>48</v>
      </c>
      <c r="J502" t="s">
        <v>39</v>
      </c>
      <c r="K502">
        <v>1056</v>
      </c>
      <c r="L502" t="s">
        <v>28</v>
      </c>
      <c r="M502" t="s">
        <v>85</v>
      </c>
      <c r="N502" t="s">
        <v>50</v>
      </c>
      <c r="O502" t="s">
        <v>1763</v>
      </c>
      <c r="P502">
        <v>697.16</v>
      </c>
      <c r="Q502">
        <v>4</v>
      </c>
      <c r="R502">
        <v>0</v>
      </c>
      <c r="S502">
        <v>146.40360000000001</v>
      </c>
      <c r="T502" t="s">
        <v>187</v>
      </c>
      <c r="U502">
        <v>550.75639999999999</v>
      </c>
      <c r="V502" s="2">
        <f>Table1[[#This Row],[Expenses]]*0.3</f>
        <v>165.22691999999998</v>
      </c>
      <c r="W502" t="str">
        <f>VLOOKUP(K502, Helper!A:C, 3, FALSE)</f>
        <v>2020-03</v>
      </c>
    </row>
    <row r="503" spans="1:23" x14ac:dyDescent="0.3">
      <c r="A503">
        <v>1042</v>
      </c>
      <c r="B503" t="s">
        <v>1764</v>
      </c>
      <c r="C503" s="1">
        <v>44811</v>
      </c>
      <c r="D503">
        <v>20220907</v>
      </c>
      <c r="E503" t="s">
        <v>1765</v>
      </c>
      <c r="F503" t="s">
        <v>211</v>
      </c>
      <c r="G503" t="s">
        <v>212</v>
      </c>
      <c r="H503" t="s">
        <v>25</v>
      </c>
      <c r="I503" t="s">
        <v>26</v>
      </c>
      <c r="J503" t="s">
        <v>817</v>
      </c>
      <c r="K503">
        <v>1050</v>
      </c>
      <c r="L503" t="s">
        <v>95</v>
      </c>
      <c r="M503" t="s">
        <v>29</v>
      </c>
      <c r="N503" t="s">
        <v>185</v>
      </c>
      <c r="O503" t="s">
        <v>1766</v>
      </c>
      <c r="P503">
        <v>31.86</v>
      </c>
      <c r="Q503">
        <v>2</v>
      </c>
      <c r="R503">
        <v>0</v>
      </c>
      <c r="S503">
        <v>11.151</v>
      </c>
      <c r="T503" t="s">
        <v>246</v>
      </c>
      <c r="U503">
        <v>20.709</v>
      </c>
      <c r="V503" s="2">
        <f>Table1[[#This Row],[Expenses]]*0.3</f>
        <v>6.2126999999999999</v>
      </c>
      <c r="W503" t="str">
        <f>VLOOKUP(K503, Helper!A:C, 3, FALSE)</f>
        <v>2020-01</v>
      </c>
    </row>
    <row r="504" spans="1:23" x14ac:dyDescent="0.3">
      <c r="A504">
        <v>1044</v>
      </c>
      <c r="B504" t="s">
        <v>1767</v>
      </c>
      <c r="C504" s="1">
        <v>45117</v>
      </c>
      <c r="D504">
        <v>20230710</v>
      </c>
      <c r="E504" t="s">
        <v>1768</v>
      </c>
      <c r="F504" t="s">
        <v>166</v>
      </c>
      <c r="G504" t="s">
        <v>227</v>
      </c>
      <c r="H504" t="s">
        <v>81</v>
      </c>
      <c r="I504" t="s">
        <v>168</v>
      </c>
      <c r="J504" t="s">
        <v>27</v>
      </c>
      <c r="K504">
        <v>1017</v>
      </c>
      <c r="L504" t="s">
        <v>28</v>
      </c>
      <c r="M504" t="s">
        <v>40</v>
      </c>
      <c r="N504" t="s">
        <v>112</v>
      </c>
      <c r="O504" t="s">
        <v>1769</v>
      </c>
      <c r="P504">
        <v>8.84</v>
      </c>
      <c r="Q504">
        <v>5</v>
      </c>
      <c r="R504">
        <v>0.2</v>
      </c>
      <c r="S504">
        <v>2.9834999999999998</v>
      </c>
      <c r="T504" t="s">
        <v>128</v>
      </c>
      <c r="U504">
        <v>5.8564999999999996</v>
      </c>
      <c r="V504" s="2">
        <f>Table1[[#This Row],[Expenses]]*0.3</f>
        <v>1.7569499999999998</v>
      </c>
      <c r="W504" t="str">
        <f>VLOOKUP(K504, Helper!A:C, 3, FALSE)</f>
        <v>2020-02</v>
      </c>
    </row>
    <row r="505" spans="1:23" x14ac:dyDescent="0.3">
      <c r="A505">
        <v>1046</v>
      </c>
      <c r="B505" t="s">
        <v>1770</v>
      </c>
      <c r="C505" s="1">
        <v>45212</v>
      </c>
      <c r="D505">
        <v>20231013</v>
      </c>
      <c r="E505" t="s">
        <v>159</v>
      </c>
      <c r="F505" t="s">
        <v>166</v>
      </c>
      <c r="G505" t="s">
        <v>488</v>
      </c>
      <c r="H505" t="s">
        <v>81</v>
      </c>
      <c r="I505" t="s">
        <v>168</v>
      </c>
      <c r="J505" t="s">
        <v>160</v>
      </c>
      <c r="K505">
        <v>1101</v>
      </c>
      <c r="L505" t="s">
        <v>56</v>
      </c>
      <c r="M505" t="s">
        <v>85</v>
      </c>
      <c r="N505" t="s">
        <v>41</v>
      </c>
      <c r="O505" t="s">
        <v>1771</v>
      </c>
      <c r="P505">
        <v>254.60400000000001</v>
      </c>
      <c r="Q505">
        <v>14</v>
      </c>
      <c r="R505">
        <v>0.3</v>
      </c>
      <c r="S505">
        <v>-18.186</v>
      </c>
      <c r="T505" t="s">
        <v>151</v>
      </c>
      <c r="U505">
        <v>272.79000000000002</v>
      </c>
      <c r="V505" s="2">
        <f>Table1[[#This Row],[Expenses]]*0.3</f>
        <v>81.837000000000003</v>
      </c>
      <c r="W505" t="str">
        <f>VLOOKUP(K505, Helper!A:C, 3, FALSE)</f>
        <v>2020-03</v>
      </c>
    </row>
    <row r="506" spans="1:23" x14ac:dyDescent="0.3">
      <c r="A506">
        <v>1047</v>
      </c>
      <c r="B506" t="s">
        <v>1772</v>
      </c>
      <c r="C506" s="1">
        <v>44629</v>
      </c>
      <c r="D506">
        <v>20220309</v>
      </c>
      <c r="E506" t="s">
        <v>1124</v>
      </c>
      <c r="F506" t="s">
        <v>46</v>
      </c>
      <c r="G506" t="s">
        <v>837</v>
      </c>
      <c r="H506" t="s">
        <v>25</v>
      </c>
      <c r="I506" t="s">
        <v>48</v>
      </c>
      <c r="J506" t="s">
        <v>466</v>
      </c>
      <c r="K506">
        <v>1046</v>
      </c>
      <c r="L506" t="s">
        <v>95</v>
      </c>
      <c r="M506" t="s">
        <v>29</v>
      </c>
      <c r="N506" t="s">
        <v>156</v>
      </c>
      <c r="O506" t="s">
        <v>1773</v>
      </c>
      <c r="P506">
        <v>1363.96</v>
      </c>
      <c r="Q506">
        <v>5</v>
      </c>
      <c r="R506">
        <v>0.2</v>
      </c>
      <c r="S506">
        <v>85.247500000000002</v>
      </c>
      <c r="T506" t="s">
        <v>187</v>
      </c>
      <c r="U506">
        <v>1278.7125000000001</v>
      </c>
      <c r="V506" s="2">
        <f>Table1[[#This Row],[Expenses]]*0.3</f>
        <v>383.61375000000004</v>
      </c>
      <c r="W506" t="str">
        <f>VLOOKUP(K506, Helper!A:C, 3, FALSE)</f>
        <v>2020-02</v>
      </c>
    </row>
    <row r="507" spans="1:23" x14ac:dyDescent="0.3">
      <c r="A507">
        <v>1049</v>
      </c>
      <c r="B507" t="s">
        <v>1774</v>
      </c>
      <c r="C507" s="1">
        <v>43978</v>
      </c>
      <c r="D507">
        <v>20200527</v>
      </c>
      <c r="E507" t="s">
        <v>396</v>
      </c>
      <c r="F507" t="s">
        <v>35</v>
      </c>
      <c r="G507" t="s">
        <v>110</v>
      </c>
      <c r="H507" t="s">
        <v>37</v>
      </c>
      <c r="I507" t="s">
        <v>38</v>
      </c>
      <c r="J507" t="s">
        <v>398</v>
      </c>
      <c r="K507">
        <v>1026</v>
      </c>
      <c r="L507" t="s">
        <v>105</v>
      </c>
      <c r="M507" t="s">
        <v>29</v>
      </c>
      <c r="N507" t="s">
        <v>156</v>
      </c>
      <c r="O507" t="s">
        <v>1775</v>
      </c>
      <c r="P507">
        <v>1113.5039999999999</v>
      </c>
      <c r="Q507">
        <v>12</v>
      </c>
      <c r="R507">
        <v>0.2</v>
      </c>
      <c r="S507">
        <v>125.2692</v>
      </c>
      <c r="T507" t="s">
        <v>107</v>
      </c>
      <c r="U507">
        <v>988.23479999999995</v>
      </c>
      <c r="V507" s="2">
        <f>Table1[[#This Row],[Expenses]]*0.3</f>
        <v>296.47044</v>
      </c>
      <c r="W507" t="str">
        <f>VLOOKUP(K507, Helper!A:C, 3, FALSE)</f>
        <v>2020-01</v>
      </c>
    </row>
    <row r="508" spans="1:23" x14ac:dyDescent="0.3">
      <c r="A508">
        <v>1051</v>
      </c>
      <c r="B508" t="s">
        <v>1776</v>
      </c>
      <c r="C508" s="1">
        <v>44380</v>
      </c>
      <c r="D508">
        <v>20210703</v>
      </c>
      <c r="E508" t="s">
        <v>1777</v>
      </c>
      <c r="F508" t="s">
        <v>124</v>
      </c>
      <c r="G508" t="s">
        <v>125</v>
      </c>
      <c r="H508" t="s">
        <v>25</v>
      </c>
      <c r="I508" t="s">
        <v>48</v>
      </c>
      <c r="J508" t="s">
        <v>132</v>
      </c>
      <c r="K508">
        <v>1063</v>
      </c>
      <c r="L508" t="s">
        <v>133</v>
      </c>
      <c r="M508" t="s">
        <v>40</v>
      </c>
      <c r="N508" t="s">
        <v>57</v>
      </c>
      <c r="O508" t="s">
        <v>1778</v>
      </c>
      <c r="P508">
        <v>168.464</v>
      </c>
      <c r="Q508">
        <v>2</v>
      </c>
      <c r="R508">
        <v>0.2</v>
      </c>
      <c r="S508">
        <v>-29.481200000000001</v>
      </c>
      <c r="T508" t="s">
        <v>642</v>
      </c>
      <c r="U508">
        <v>197.9452</v>
      </c>
      <c r="V508" s="2">
        <f>Table1[[#This Row],[Expenses]]*0.3</f>
        <v>59.383559999999996</v>
      </c>
      <c r="W508" t="str">
        <f>VLOOKUP(K508, Helper!A:C, 3, FALSE)</f>
        <v>2020-05</v>
      </c>
    </row>
    <row r="509" spans="1:23" x14ac:dyDescent="0.3">
      <c r="A509">
        <v>1054</v>
      </c>
      <c r="B509" t="s">
        <v>1779</v>
      </c>
      <c r="C509" s="1">
        <v>44290</v>
      </c>
      <c r="D509">
        <v>20210404</v>
      </c>
      <c r="E509" t="s">
        <v>1780</v>
      </c>
      <c r="F509" t="s">
        <v>211</v>
      </c>
      <c r="G509" t="s">
        <v>212</v>
      </c>
      <c r="H509" t="s">
        <v>25</v>
      </c>
      <c r="I509" t="s">
        <v>26</v>
      </c>
      <c r="J509" t="s">
        <v>179</v>
      </c>
      <c r="K509">
        <v>1015</v>
      </c>
      <c r="L509" t="s">
        <v>74</v>
      </c>
      <c r="M509" t="s">
        <v>85</v>
      </c>
      <c r="N509" t="s">
        <v>112</v>
      </c>
      <c r="O509" t="s">
        <v>1781</v>
      </c>
      <c r="P509">
        <v>11.16</v>
      </c>
      <c r="Q509">
        <v>2</v>
      </c>
      <c r="R509">
        <v>0</v>
      </c>
      <c r="S509">
        <v>4.3524000000000003</v>
      </c>
      <c r="T509" t="s">
        <v>208</v>
      </c>
      <c r="U509">
        <v>6.8075999999999999</v>
      </c>
      <c r="V509" s="2">
        <f>Table1[[#This Row],[Expenses]]*0.3</f>
        <v>2.0422799999999999</v>
      </c>
      <c r="W509" t="str">
        <f>VLOOKUP(K509, Helper!A:C, 3, FALSE)</f>
        <v>2020-03</v>
      </c>
    </row>
    <row r="510" spans="1:23" x14ac:dyDescent="0.3">
      <c r="A510">
        <v>1058</v>
      </c>
      <c r="B510" t="s">
        <v>1782</v>
      </c>
      <c r="C510" s="1">
        <v>45271</v>
      </c>
      <c r="D510">
        <v>20231211</v>
      </c>
      <c r="E510" t="s">
        <v>688</v>
      </c>
      <c r="F510" t="s">
        <v>35</v>
      </c>
      <c r="G510" t="s">
        <v>600</v>
      </c>
      <c r="H510" t="s">
        <v>37</v>
      </c>
      <c r="I510" t="s">
        <v>38</v>
      </c>
      <c r="J510" t="s">
        <v>560</v>
      </c>
      <c r="K510">
        <v>1080</v>
      </c>
      <c r="L510" t="s">
        <v>56</v>
      </c>
      <c r="M510" t="s">
        <v>40</v>
      </c>
      <c r="N510" t="s">
        <v>50</v>
      </c>
      <c r="O510" t="s">
        <v>1783</v>
      </c>
      <c r="P510">
        <v>19.936</v>
      </c>
      <c r="Q510">
        <v>4</v>
      </c>
      <c r="R510">
        <v>0.2</v>
      </c>
      <c r="S510">
        <v>7.2267999999999999</v>
      </c>
      <c r="T510" t="s">
        <v>261</v>
      </c>
      <c r="U510">
        <v>12.709199999999999</v>
      </c>
      <c r="V510" s="2">
        <f>Table1[[#This Row],[Expenses]]*0.3</f>
        <v>3.8127599999999995</v>
      </c>
      <c r="W510" t="str">
        <f>VLOOKUP(K510, Helper!A:C, 3, FALSE)</f>
        <v>2020-03</v>
      </c>
    </row>
    <row r="511" spans="1:23" x14ac:dyDescent="0.3">
      <c r="A511">
        <v>1060</v>
      </c>
      <c r="B511" t="s">
        <v>1784</v>
      </c>
      <c r="C511" s="1">
        <v>44890</v>
      </c>
      <c r="D511">
        <v>20221125</v>
      </c>
      <c r="E511" t="s">
        <v>1785</v>
      </c>
      <c r="F511" t="s">
        <v>124</v>
      </c>
      <c r="G511" t="s">
        <v>125</v>
      </c>
      <c r="H511" t="s">
        <v>25</v>
      </c>
      <c r="I511" t="s">
        <v>48</v>
      </c>
      <c r="J511" t="s">
        <v>812</v>
      </c>
      <c r="K511">
        <v>1092</v>
      </c>
      <c r="L511" t="s">
        <v>84</v>
      </c>
      <c r="M511" t="s">
        <v>85</v>
      </c>
      <c r="N511" t="s">
        <v>214</v>
      </c>
      <c r="O511" t="s">
        <v>1786</v>
      </c>
      <c r="P511">
        <v>4.4160000000000004</v>
      </c>
      <c r="Q511">
        <v>3</v>
      </c>
      <c r="R511">
        <v>0.2</v>
      </c>
      <c r="S511">
        <v>1.6008</v>
      </c>
      <c r="T511" t="s">
        <v>32</v>
      </c>
      <c r="U511">
        <v>2.8151999999999999</v>
      </c>
      <c r="V511" s="2">
        <f>Table1[[#This Row],[Expenses]]*0.3</f>
        <v>0.84455999999999998</v>
      </c>
      <c r="W511" t="str">
        <f>VLOOKUP(K511, Helper!A:C, 3, FALSE)</f>
        <v>2020-02</v>
      </c>
    </row>
    <row r="512" spans="1:23" x14ac:dyDescent="0.3">
      <c r="A512">
        <v>1061</v>
      </c>
      <c r="B512" t="s">
        <v>1787</v>
      </c>
      <c r="C512" s="1">
        <v>44278</v>
      </c>
      <c r="D512">
        <v>20210323</v>
      </c>
      <c r="E512" t="s">
        <v>767</v>
      </c>
      <c r="F512" t="s">
        <v>79</v>
      </c>
      <c r="G512" t="s">
        <v>147</v>
      </c>
      <c r="H512" t="s">
        <v>81</v>
      </c>
      <c r="I512" t="s">
        <v>82</v>
      </c>
      <c r="J512" t="s">
        <v>341</v>
      </c>
      <c r="K512">
        <v>1019</v>
      </c>
      <c r="L512" t="s">
        <v>74</v>
      </c>
      <c r="M512" t="s">
        <v>29</v>
      </c>
      <c r="N512" t="s">
        <v>41</v>
      </c>
      <c r="O512" t="s">
        <v>1788</v>
      </c>
      <c r="P512">
        <v>107.77200000000001</v>
      </c>
      <c r="Q512">
        <v>2</v>
      </c>
      <c r="R512">
        <v>0.3</v>
      </c>
      <c r="S512">
        <v>-29.252400000000002</v>
      </c>
      <c r="T512" t="s">
        <v>365</v>
      </c>
      <c r="U512">
        <v>137.02440000000001</v>
      </c>
      <c r="V512" s="2">
        <f>Table1[[#This Row],[Expenses]]*0.3</f>
        <v>41.107320000000001</v>
      </c>
      <c r="W512" t="str">
        <f>VLOOKUP(K512, Helper!A:C, 3, FALSE)</f>
        <v>2020-03</v>
      </c>
    </row>
    <row r="513" spans="1:23" x14ac:dyDescent="0.3">
      <c r="A513">
        <v>1062</v>
      </c>
      <c r="B513" t="s">
        <v>1789</v>
      </c>
      <c r="C513" s="1">
        <v>44302</v>
      </c>
      <c r="D513">
        <v>20210416</v>
      </c>
      <c r="E513" t="s">
        <v>1790</v>
      </c>
      <c r="F513" t="s">
        <v>358</v>
      </c>
      <c r="G513" t="s">
        <v>1609</v>
      </c>
      <c r="H513" t="s">
        <v>37</v>
      </c>
      <c r="I513" t="s">
        <v>119</v>
      </c>
      <c r="J513" t="s">
        <v>560</v>
      </c>
      <c r="K513">
        <v>1080</v>
      </c>
      <c r="L513" t="s">
        <v>56</v>
      </c>
      <c r="M513" t="s">
        <v>40</v>
      </c>
      <c r="N513" t="s">
        <v>86</v>
      </c>
      <c r="O513" t="s">
        <v>1791</v>
      </c>
      <c r="P513">
        <v>45.216000000000001</v>
      </c>
      <c r="Q513">
        <v>3</v>
      </c>
      <c r="R513">
        <v>0.2</v>
      </c>
      <c r="S513">
        <v>4.5216000000000003</v>
      </c>
      <c r="T513" t="s">
        <v>208</v>
      </c>
      <c r="U513">
        <v>40.694400000000002</v>
      </c>
      <c r="V513" s="2">
        <f>Table1[[#This Row],[Expenses]]*0.3</f>
        <v>12.208320000000001</v>
      </c>
      <c r="W513" t="str">
        <f>VLOOKUP(K513, Helper!A:C, 3, FALSE)</f>
        <v>2020-03</v>
      </c>
    </row>
    <row r="514" spans="1:23" x14ac:dyDescent="0.3">
      <c r="A514">
        <v>1068</v>
      </c>
      <c r="B514" t="s">
        <v>1792</v>
      </c>
      <c r="C514" s="1">
        <v>44836</v>
      </c>
      <c r="D514">
        <v>20221002</v>
      </c>
      <c r="E514" t="s">
        <v>1793</v>
      </c>
      <c r="F514" t="s">
        <v>35</v>
      </c>
      <c r="G514" t="s">
        <v>110</v>
      </c>
      <c r="H514" t="s">
        <v>37</v>
      </c>
      <c r="I514" t="s">
        <v>38</v>
      </c>
      <c r="J514" t="s">
        <v>179</v>
      </c>
      <c r="K514">
        <v>1015</v>
      </c>
      <c r="L514" t="s">
        <v>74</v>
      </c>
      <c r="M514" t="s">
        <v>29</v>
      </c>
      <c r="N514" t="s">
        <v>41</v>
      </c>
      <c r="O514" t="s">
        <v>1794</v>
      </c>
      <c r="P514">
        <v>194.84800000000001</v>
      </c>
      <c r="Q514">
        <v>4</v>
      </c>
      <c r="R514">
        <v>0.2</v>
      </c>
      <c r="S514">
        <v>12.178000000000001</v>
      </c>
      <c r="T514" t="s">
        <v>400</v>
      </c>
      <c r="U514">
        <v>182.67</v>
      </c>
      <c r="V514" s="2">
        <f>Table1[[#This Row],[Expenses]]*0.3</f>
        <v>54.800999999999995</v>
      </c>
      <c r="W514" t="str">
        <f>VLOOKUP(K514, Helper!A:C, 3, FALSE)</f>
        <v>2020-03</v>
      </c>
    </row>
    <row r="515" spans="1:23" x14ac:dyDescent="0.3">
      <c r="A515">
        <v>1069</v>
      </c>
      <c r="B515" t="s">
        <v>1795</v>
      </c>
      <c r="C515" s="1">
        <v>45198</v>
      </c>
      <c r="D515">
        <v>20230929</v>
      </c>
      <c r="E515" t="s">
        <v>1796</v>
      </c>
      <c r="F515" t="s">
        <v>79</v>
      </c>
      <c r="G515" t="s">
        <v>470</v>
      </c>
      <c r="H515" t="s">
        <v>81</v>
      </c>
      <c r="I515" t="s">
        <v>82</v>
      </c>
      <c r="J515" t="s">
        <v>528</v>
      </c>
      <c r="K515">
        <v>1049</v>
      </c>
      <c r="L515" t="s">
        <v>84</v>
      </c>
      <c r="M515" t="s">
        <v>29</v>
      </c>
      <c r="N515" t="s">
        <v>66</v>
      </c>
      <c r="O515" t="s">
        <v>1797</v>
      </c>
      <c r="P515">
        <v>1.744</v>
      </c>
      <c r="Q515">
        <v>1</v>
      </c>
      <c r="R515">
        <v>0.2</v>
      </c>
      <c r="S515">
        <v>-0.3488</v>
      </c>
      <c r="T515" t="s">
        <v>171</v>
      </c>
      <c r="U515">
        <v>2.0928</v>
      </c>
      <c r="V515" s="2">
        <f>Table1[[#This Row],[Expenses]]*0.3</f>
        <v>0.62783999999999995</v>
      </c>
      <c r="W515" t="str">
        <f>VLOOKUP(K515, Helper!A:C, 3, FALSE)</f>
        <v>2020-05</v>
      </c>
    </row>
    <row r="516" spans="1:23" x14ac:dyDescent="0.3">
      <c r="A516">
        <v>1070</v>
      </c>
      <c r="B516" t="s">
        <v>1798</v>
      </c>
      <c r="C516" s="1">
        <v>44402</v>
      </c>
      <c r="D516">
        <v>20210725</v>
      </c>
      <c r="E516" t="s">
        <v>881</v>
      </c>
      <c r="F516" t="s">
        <v>124</v>
      </c>
      <c r="G516" t="s">
        <v>125</v>
      </c>
      <c r="H516" t="s">
        <v>25</v>
      </c>
      <c r="I516" t="s">
        <v>48</v>
      </c>
      <c r="J516" t="s">
        <v>621</v>
      </c>
      <c r="K516">
        <v>1060</v>
      </c>
      <c r="L516" t="s">
        <v>105</v>
      </c>
      <c r="M516" t="s">
        <v>85</v>
      </c>
      <c r="N516" t="s">
        <v>50</v>
      </c>
      <c r="O516" t="s">
        <v>1799</v>
      </c>
      <c r="P516">
        <v>25.175999999999998</v>
      </c>
      <c r="Q516">
        <v>4</v>
      </c>
      <c r="R516">
        <v>0.7</v>
      </c>
      <c r="S516">
        <v>-18.462399999999999</v>
      </c>
      <c r="T516" t="s">
        <v>642</v>
      </c>
      <c r="U516">
        <v>43.638399999999997</v>
      </c>
      <c r="V516" s="2">
        <f>Table1[[#This Row],[Expenses]]*0.3</f>
        <v>13.091519999999999</v>
      </c>
      <c r="W516" t="str">
        <f>VLOOKUP(K516, Helper!A:C, 3, FALSE)</f>
        <v>2020-01</v>
      </c>
    </row>
    <row r="517" spans="1:23" x14ac:dyDescent="0.3">
      <c r="A517">
        <v>1071</v>
      </c>
      <c r="B517" t="s">
        <v>1800</v>
      </c>
      <c r="C517" s="1">
        <v>44520</v>
      </c>
      <c r="D517">
        <v>20211120</v>
      </c>
      <c r="E517" t="s">
        <v>1801</v>
      </c>
      <c r="F517" t="s">
        <v>35</v>
      </c>
      <c r="G517" t="s">
        <v>36</v>
      </c>
      <c r="H517" t="s">
        <v>37</v>
      </c>
      <c r="I517" t="s">
        <v>38</v>
      </c>
      <c r="J517" t="s">
        <v>817</v>
      </c>
      <c r="K517">
        <v>1050</v>
      </c>
      <c r="L517" t="s">
        <v>95</v>
      </c>
      <c r="M517" t="s">
        <v>85</v>
      </c>
      <c r="N517" t="s">
        <v>112</v>
      </c>
      <c r="O517" t="s">
        <v>1802</v>
      </c>
      <c r="P517">
        <v>19.46</v>
      </c>
      <c r="Q517">
        <v>7</v>
      </c>
      <c r="R517">
        <v>0</v>
      </c>
      <c r="S517">
        <v>5.0595999999999997</v>
      </c>
      <c r="T517" t="s">
        <v>88</v>
      </c>
      <c r="U517">
        <v>14.400399999999999</v>
      </c>
      <c r="V517" s="2">
        <f>Table1[[#This Row],[Expenses]]*0.3</f>
        <v>4.3201199999999993</v>
      </c>
      <c r="W517" t="str">
        <f>VLOOKUP(K517, Helper!A:C, 3, FALSE)</f>
        <v>2020-01</v>
      </c>
    </row>
    <row r="518" spans="1:23" x14ac:dyDescent="0.3">
      <c r="A518">
        <v>1072</v>
      </c>
      <c r="B518" t="s">
        <v>1803</v>
      </c>
      <c r="C518" s="1">
        <v>44680</v>
      </c>
      <c r="D518">
        <v>20220429</v>
      </c>
      <c r="E518" t="s">
        <v>1804</v>
      </c>
      <c r="F518" t="s">
        <v>334</v>
      </c>
      <c r="G518" t="s">
        <v>335</v>
      </c>
      <c r="H518" t="s">
        <v>25</v>
      </c>
      <c r="I518" t="s">
        <v>336</v>
      </c>
      <c r="J518" t="s">
        <v>993</v>
      </c>
      <c r="K518">
        <v>1044</v>
      </c>
      <c r="L518" t="s">
        <v>28</v>
      </c>
      <c r="M518" t="s">
        <v>85</v>
      </c>
      <c r="N518" t="s">
        <v>66</v>
      </c>
      <c r="O518" t="s">
        <v>1805</v>
      </c>
      <c r="P518">
        <v>29.472000000000001</v>
      </c>
      <c r="Q518">
        <v>3</v>
      </c>
      <c r="R518">
        <v>0.2</v>
      </c>
      <c r="S518">
        <v>9.9467999999999996</v>
      </c>
      <c r="T518" t="s">
        <v>296</v>
      </c>
      <c r="U518">
        <v>19.525200000000002</v>
      </c>
      <c r="V518" s="2">
        <f>Table1[[#This Row],[Expenses]]*0.3</f>
        <v>5.8575600000000003</v>
      </c>
      <c r="W518" t="str">
        <f>VLOOKUP(K518, Helper!A:C, 3, FALSE)</f>
        <v>2020-02</v>
      </c>
    </row>
    <row r="519" spans="1:23" x14ac:dyDescent="0.3">
      <c r="A519">
        <v>1073</v>
      </c>
      <c r="B519" t="s">
        <v>1806</v>
      </c>
      <c r="C519" s="1">
        <v>45245</v>
      </c>
      <c r="D519">
        <v>20231115</v>
      </c>
      <c r="E519" t="s">
        <v>1807</v>
      </c>
      <c r="F519" t="s">
        <v>211</v>
      </c>
      <c r="G519" t="s">
        <v>212</v>
      </c>
      <c r="H519" t="s">
        <v>25</v>
      </c>
      <c r="I519" t="s">
        <v>26</v>
      </c>
      <c r="J519" t="s">
        <v>638</v>
      </c>
      <c r="K519">
        <v>1008</v>
      </c>
      <c r="L519" t="s">
        <v>74</v>
      </c>
      <c r="M519" t="s">
        <v>29</v>
      </c>
      <c r="N519" t="s">
        <v>50</v>
      </c>
      <c r="O519" t="s">
        <v>1808</v>
      </c>
      <c r="P519">
        <v>8.64</v>
      </c>
      <c r="Q519">
        <v>2</v>
      </c>
      <c r="R519">
        <v>0.2</v>
      </c>
      <c r="S519">
        <v>3.024</v>
      </c>
      <c r="T519" t="s">
        <v>283</v>
      </c>
      <c r="U519">
        <v>5.6159999999999997</v>
      </c>
      <c r="V519" s="2">
        <f>Table1[[#This Row],[Expenses]]*0.3</f>
        <v>1.6847999999999999</v>
      </c>
      <c r="W519" t="str">
        <f>VLOOKUP(K519, Helper!A:C, 3, FALSE)</f>
        <v>2020-01</v>
      </c>
    </row>
    <row r="520" spans="1:23" x14ac:dyDescent="0.3">
      <c r="A520">
        <v>1074</v>
      </c>
      <c r="B520" t="s">
        <v>1809</v>
      </c>
      <c r="C520" s="1">
        <v>44878</v>
      </c>
      <c r="D520">
        <v>20221113</v>
      </c>
      <c r="E520" t="s">
        <v>1810</v>
      </c>
      <c r="F520" t="s">
        <v>232</v>
      </c>
      <c r="G520" t="s">
        <v>1041</v>
      </c>
      <c r="H520" t="s">
        <v>37</v>
      </c>
      <c r="I520" t="s">
        <v>119</v>
      </c>
      <c r="J520" t="s">
        <v>764</v>
      </c>
      <c r="K520">
        <v>1061</v>
      </c>
      <c r="L520" t="s">
        <v>28</v>
      </c>
      <c r="M520" t="s">
        <v>29</v>
      </c>
      <c r="N520" t="s">
        <v>50</v>
      </c>
      <c r="O520" t="s">
        <v>1811</v>
      </c>
      <c r="P520">
        <v>6.27</v>
      </c>
      <c r="Q520">
        <v>5</v>
      </c>
      <c r="R520">
        <v>0.7</v>
      </c>
      <c r="S520">
        <v>-4.5979999999999999</v>
      </c>
      <c r="T520" t="s">
        <v>32</v>
      </c>
      <c r="U520">
        <v>10.867999999999901</v>
      </c>
      <c r="V520" s="2">
        <f>Table1[[#This Row],[Expenses]]*0.3</f>
        <v>3.26039999999997</v>
      </c>
      <c r="W520" t="str">
        <f>VLOOKUP(K520, Helper!A:C, 3, FALSE)</f>
        <v>2020-03</v>
      </c>
    </row>
    <row r="521" spans="1:23" x14ac:dyDescent="0.3">
      <c r="A521">
        <v>1077</v>
      </c>
      <c r="B521" t="s">
        <v>1812</v>
      </c>
      <c r="C521" s="1">
        <v>44834</v>
      </c>
      <c r="D521">
        <v>20220930</v>
      </c>
      <c r="E521" t="s">
        <v>1813</v>
      </c>
      <c r="F521" t="s">
        <v>204</v>
      </c>
      <c r="G521" t="s">
        <v>903</v>
      </c>
      <c r="H521" t="s">
        <v>81</v>
      </c>
      <c r="I521" t="s">
        <v>206</v>
      </c>
      <c r="J521" t="s">
        <v>638</v>
      </c>
      <c r="K521">
        <v>1008</v>
      </c>
      <c r="L521" t="s">
        <v>74</v>
      </c>
      <c r="M521" t="s">
        <v>85</v>
      </c>
      <c r="N521" t="s">
        <v>112</v>
      </c>
      <c r="O521" t="s">
        <v>1814</v>
      </c>
      <c r="P521">
        <v>40.880000000000003</v>
      </c>
      <c r="Q521">
        <v>7</v>
      </c>
      <c r="R521">
        <v>0</v>
      </c>
      <c r="S521">
        <v>10.6288</v>
      </c>
      <c r="T521" t="s">
        <v>246</v>
      </c>
      <c r="U521">
        <v>30.251200000000001</v>
      </c>
      <c r="V521" s="2">
        <f>Table1[[#This Row],[Expenses]]*0.3</f>
        <v>9.0753599999999999</v>
      </c>
      <c r="W521" t="str">
        <f>VLOOKUP(K521, Helper!A:C, 3, FALSE)</f>
        <v>2020-01</v>
      </c>
    </row>
    <row r="522" spans="1:23" x14ac:dyDescent="0.3">
      <c r="A522">
        <v>1078</v>
      </c>
      <c r="B522" t="s">
        <v>1815</v>
      </c>
      <c r="C522" s="1">
        <v>45193</v>
      </c>
      <c r="D522">
        <v>20230924</v>
      </c>
      <c r="E522" t="s">
        <v>1816</v>
      </c>
      <c r="F522" t="s">
        <v>71</v>
      </c>
      <c r="G522" t="s">
        <v>72</v>
      </c>
      <c r="H522" t="s">
        <v>37</v>
      </c>
      <c r="I522" t="s">
        <v>38</v>
      </c>
      <c r="J522" t="s">
        <v>278</v>
      </c>
      <c r="K522">
        <v>1032</v>
      </c>
      <c r="L522" t="s">
        <v>56</v>
      </c>
      <c r="M522" t="s">
        <v>29</v>
      </c>
      <c r="N522" t="s">
        <v>86</v>
      </c>
      <c r="O522" t="s">
        <v>1817</v>
      </c>
      <c r="P522">
        <v>119.96</v>
      </c>
      <c r="Q522">
        <v>2</v>
      </c>
      <c r="R522">
        <v>0</v>
      </c>
      <c r="S522">
        <v>33.588799999999999</v>
      </c>
      <c r="T522" t="s">
        <v>171</v>
      </c>
      <c r="U522">
        <v>86.371199999999902</v>
      </c>
      <c r="V522" s="2">
        <f>Table1[[#This Row],[Expenses]]*0.3</f>
        <v>25.91135999999997</v>
      </c>
      <c r="W522" t="str">
        <f>VLOOKUP(K522, Helper!A:C, 3, FALSE)</f>
        <v>2020-02</v>
      </c>
    </row>
    <row r="523" spans="1:23" x14ac:dyDescent="0.3">
      <c r="A523">
        <v>1081</v>
      </c>
      <c r="B523" t="s">
        <v>1818</v>
      </c>
      <c r="C523" s="1">
        <v>44529</v>
      </c>
      <c r="D523">
        <v>20211129</v>
      </c>
      <c r="E523" t="s">
        <v>1819</v>
      </c>
      <c r="F523" t="s">
        <v>190</v>
      </c>
      <c r="G523" t="s">
        <v>568</v>
      </c>
      <c r="H523" t="s">
        <v>37</v>
      </c>
      <c r="I523" t="s">
        <v>119</v>
      </c>
      <c r="J523" t="s">
        <v>325</v>
      </c>
      <c r="K523">
        <v>1075</v>
      </c>
      <c r="L523" t="s">
        <v>133</v>
      </c>
      <c r="M523" t="s">
        <v>40</v>
      </c>
      <c r="N523" t="s">
        <v>66</v>
      </c>
      <c r="O523" t="s">
        <v>1820</v>
      </c>
      <c r="P523">
        <v>19.920000000000002</v>
      </c>
      <c r="Q523">
        <v>4</v>
      </c>
      <c r="R523">
        <v>0</v>
      </c>
      <c r="S523">
        <v>9.3623999999999992</v>
      </c>
      <c r="T523" t="s">
        <v>88</v>
      </c>
      <c r="U523">
        <v>10.557600000000001</v>
      </c>
      <c r="V523" s="2">
        <f>Table1[[#This Row],[Expenses]]*0.3</f>
        <v>3.1672800000000003</v>
      </c>
      <c r="W523" t="str">
        <f>VLOOKUP(K523, Helper!A:C, 3, FALSE)</f>
        <v>2020-03</v>
      </c>
    </row>
    <row r="524" spans="1:23" x14ac:dyDescent="0.3">
      <c r="A524">
        <v>1083</v>
      </c>
      <c r="B524" t="s">
        <v>1821</v>
      </c>
      <c r="C524" s="1">
        <v>44622</v>
      </c>
      <c r="D524">
        <v>20220302</v>
      </c>
      <c r="E524" t="s">
        <v>237</v>
      </c>
      <c r="F524" t="s">
        <v>211</v>
      </c>
      <c r="G524" t="s">
        <v>1822</v>
      </c>
      <c r="H524" t="s">
        <v>25</v>
      </c>
      <c r="I524" t="s">
        <v>26</v>
      </c>
      <c r="J524" t="s">
        <v>240</v>
      </c>
      <c r="K524">
        <v>1035</v>
      </c>
      <c r="L524" t="s">
        <v>56</v>
      </c>
      <c r="M524" t="s">
        <v>29</v>
      </c>
      <c r="N524" t="s">
        <v>50</v>
      </c>
      <c r="O524" t="s">
        <v>1823</v>
      </c>
      <c r="P524">
        <v>836.59199999999998</v>
      </c>
      <c r="Q524">
        <v>8</v>
      </c>
      <c r="R524">
        <v>0.4</v>
      </c>
      <c r="S524">
        <v>-264.92079999999999</v>
      </c>
      <c r="T524" t="s">
        <v>187</v>
      </c>
      <c r="U524">
        <v>1101.5128</v>
      </c>
      <c r="V524" s="2">
        <f>Table1[[#This Row],[Expenses]]*0.3</f>
        <v>330.45383999999996</v>
      </c>
      <c r="W524" t="str">
        <f>VLOOKUP(K524, Helper!A:C, 3, FALSE)</f>
        <v>2020-04</v>
      </c>
    </row>
    <row r="525" spans="1:23" x14ac:dyDescent="0.3">
      <c r="A525">
        <v>1087</v>
      </c>
      <c r="B525" t="s">
        <v>1824</v>
      </c>
      <c r="C525" s="1">
        <v>44786</v>
      </c>
      <c r="D525">
        <v>20220813</v>
      </c>
      <c r="E525" t="s">
        <v>333</v>
      </c>
      <c r="F525" t="s">
        <v>353</v>
      </c>
      <c r="G525" t="s">
        <v>1380</v>
      </c>
      <c r="H525" t="s">
        <v>25</v>
      </c>
      <c r="I525" t="s">
        <v>48</v>
      </c>
      <c r="J525" t="s">
        <v>337</v>
      </c>
      <c r="K525">
        <v>1096</v>
      </c>
      <c r="L525" t="s">
        <v>105</v>
      </c>
      <c r="M525" t="s">
        <v>29</v>
      </c>
      <c r="N525" t="s">
        <v>66</v>
      </c>
      <c r="O525" t="s">
        <v>1825</v>
      </c>
      <c r="P525">
        <v>6.48</v>
      </c>
      <c r="Q525">
        <v>1</v>
      </c>
      <c r="R525">
        <v>0</v>
      </c>
      <c r="S525">
        <v>3.1103999999999998</v>
      </c>
      <c r="T525" t="s">
        <v>327</v>
      </c>
      <c r="U525">
        <v>3.3696000000000002</v>
      </c>
      <c r="V525" s="2">
        <f>Table1[[#This Row],[Expenses]]*0.3</f>
        <v>1.01088</v>
      </c>
      <c r="W525" t="str">
        <f>VLOOKUP(K525, Helper!A:C, 3, FALSE)</f>
        <v>2020-03</v>
      </c>
    </row>
    <row r="526" spans="1:23" x14ac:dyDescent="0.3">
      <c r="A526">
        <v>1088</v>
      </c>
      <c r="B526" t="s">
        <v>1826</v>
      </c>
      <c r="C526" s="1">
        <v>44789</v>
      </c>
      <c r="D526">
        <v>20220816</v>
      </c>
      <c r="E526" t="s">
        <v>1827</v>
      </c>
      <c r="F526" t="s">
        <v>35</v>
      </c>
      <c r="G526" t="s">
        <v>1828</v>
      </c>
      <c r="H526" t="s">
        <v>37</v>
      </c>
      <c r="I526" t="s">
        <v>38</v>
      </c>
      <c r="J526" t="s">
        <v>184</v>
      </c>
      <c r="K526">
        <v>1028</v>
      </c>
      <c r="L526" t="s">
        <v>74</v>
      </c>
      <c r="M526" t="s">
        <v>40</v>
      </c>
      <c r="N526" t="s">
        <v>156</v>
      </c>
      <c r="O526" t="s">
        <v>1829</v>
      </c>
      <c r="P526">
        <v>71.975999999999999</v>
      </c>
      <c r="Q526">
        <v>3</v>
      </c>
      <c r="R526">
        <v>0.2</v>
      </c>
      <c r="S526">
        <v>7.1976000000000004</v>
      </c>
      <c r="T526" t="s">
        <v>327</v>
      </c>
      <c r="U526">
        <v>64.778400000000005</v>
      </c>
      <c r="V526" s="2">
        <f>Table1[[#This Row],[Expenses]]*0.3</f>
        <v>19.433520000000001</v>
      </c>
      <c r="W526" t="str">
        <f>VLOOKUP(K526, Helper!A:C, 3, FALSE)</f>
        <v>2020-04</v>
      </c>
    </row>
    <row r="527" spans="1:23" x14ac:dyDescent="0.3">
      <c r="A527">
        <v>1090</v>
      </c>
      <c r="B527" t="s">
        <v>1830</v>
      </c>
      <c r="C527" s="1">
        <v>45082</v>
      </c>
      <c r="D527">
        <v>20230605</v>
      </c>
      <c r="E527" t="s">
        <v>1653</v>
      </c>
      <c r="F527" t="s">
        <v>62</v>
      </c>
      <c r="G527" t="s">
        <v>1253</v>
      </c>
      <c r="H527" t="s">
        <v>25</v>
      </c>
      <c r="I527" t="s">
        <v>64</v>
      </c>
      <c r="J527" t="s">
        <v>752</v>
      </c>
      <c r="K527">
        <v>1084</v>
      </c>
      <c r="L527" t="s">
        <v>133</v>
      </c>
      <c r="M527" t="s">
        <v>40</v>
      </c>
      <c r="N527" t="s">
        <v>57</v>
      </c>
      <c r="O527" t="s">
        <v>1831</v>
      </c>
      <c r="P527">
        <v>31.984000000000002</v>
      </c>
      <c r="Q527">
        <v>2</v>
      </c>
      <c r="R527">
        <v>0.2</v>
      </c>
      <c r="S527">
        <v>1.9990000000000001</v>
      </c>
      <c r="T527" t="s">
        <v>318</v>
      </c>
      <c r="U527">
        <v>29.984999999999999</v>
      </c>
      <c r="V527" s="2">
        <f>Table1[[#This Row],[Expenses]]*0.3</f>
        <v>8.9954999999999998</v>
      </c>
      <c r="W527" t="str">
        <f>VLOOKUP(K527, Helper!A:C, 3, FALSE)</f>
        <v>2020-02</v>
      </c>
    </row>
    <row r="528" spans="1:23" x14ac:dyDescent="0.3">
      <c r="A528">
        <v>1092</v>
      </c>
      <c r="B528" t="s">
        <v>1832</v>
      </c>
      <c r="C528" s="1">
        <v>44536</v>
      </c>
      <c r="D528">
        <v>20211206</v>
      </c>
      <c r="E528" t="s">
        <v>1262</v>
      </c>
      <c r="F528" t="s">
        <v>35</v>
      </c>
      <c r="G528" t="s">
        <v>600</v>
      </c>
      <c r="H528" t="s">
        <v>37</v>
      </c>
      <c r="I528" t="s">
        <v>38</v>
      </c>
      <c r="J528" t="s">
        <v>1263</v>
      </c>
      <c r="K528">
        <v>1016</v>
      </c>
      <c r="L528" t="s">
        <v>95</v>
      </c>
      <c r="M528" t="s">
        <v>29</v>
      </c>
      <c r="N528" t="s">
        <v>112</v>
      </c>
      <c r="O528" t="s">
        <v>1833</v>
      </c>
      <c r="P528">
        <v>120.15</v>
      </c>
      <c r="Q528">
        <v>9</v>
      </c>
      <c r="R528">
        <v>0</v>
      </c>
      <c r="S528">
        <v>33.642000000000003</v>
      </c>
      <c r="T528" t="s">
        <v>163</v>
      </c>
      <c r="U528">
        <v>86.507999999999996</v>
      </c>
      <c r="V528" s="2">
        <f>Table1[[#This Row],[Expenses]]*0.3</f>
        <v>25.952399999999997</v>
      </c>
      <c r="W528" t="str">
        <f>VLOOKUP(K528, Helper!A:C, 3, FALSE)</f>
        <v>2020-03</v>
      </c>
    </row>
    <row r="529" spans="1:23" x14ac:dyDescent="0.3">
      <c r="A529">
        <v>1094</v>
      </c>
      <c r="B529" t="s">
        <v>1834</v>
      </c>
      <c r="C529" s="1">
        <v>44557</v>
      </c>
      <c r="D529">
        <v>20211227</v>
      </c>
      <c r="E529" t="s">
        <v>1835</v>
      </c>
      <c r="F529" t="s">
        <v>1548</v>
      </c>
      <c r="G529" t="s">
        <v>1836</v>
      </c>
      <c r="H529" t="s">
        <v>81</v>
      </c>
      <c r="I529" t="s">
        <v>199</v>
      </c>
      <c r="J529" t="s">
        <v>213</v>
      </c>
      <c r="K529">
        <v>1059</v>
      </c>
      <c r="L529" t="s">
        <v>105</v>
      </c>
      <c r="M529" t="s">
        <v>85</v>
      </c>
      <c r="N529" t="s">
        <v>66</v>
      </c>
      <c r="O529" t="s">
        <v>1837</v>
      </c>
      <c r="P529">
        <v>28.9</v>
      </c>
      <c r="Q529">
        <v>5</v>
      </c>
      <c r="R529">
        <v>0</v>
      </c>
      <c r="S529">
        <v>14.161</v>
      </c>
      <c r="T529" t="s">
        <v>163</v>
      </c>
      <c r="U529">
        <v>14.7389999999999</v>
      </c>
      <c r="V529" s="2">
        <f>Table1[[#This Row],[Expenses]]*0.3</f>
        <v>4.4216999999999693</v>
      </c>
      <c r="W529" t="str">
        <f>VLOOKUP(K529, Helper!A:C, 3, FALSE)</f>
        <v>2020-08</v>
      </c>
    </row>
    <row r="530" spans="1:23" x14ac:dyDescent="0.3">
      <c r="A530">
        <v>1096</v>
      </c>
      <c r="B530" t="s">
        <v>1838</v>
      </c>
      <c r="C530" s="1">
        <v>44948</v>
      </c>
      <c r="D530">
        <v>20230122</v>
      </c>
      <c r="E530" t="s">
        <v>1839</v>
      </c>
      <c r="F530" t="s">
        <v>62</v>
      </c>
      <c r="G530" t="s">
        <v>63</v>
      </c>
      <c r="H530" t="s">
        <v>25</v>
      </c>
      <c r="I530" t="s">
        <v>64</v>
      </c>
      <c r="J530" t="s">
        <v>126</v>
      </c>
      <c r="K530">
        <v>1025</v>
      </c>
      <c r="L530" t="s">
        <v>105</v>
      </c>
      <c r="M530" t="s">
        <v>85</v>
      </c>
      <c r="N530" t="s">
        <v>96</v>
      </c>
      <c r="O530" t="s">
        <v>1840</v>
      </c>
      <c r="P530">
        <v>348.20800000000003</v>
      </c>
      <c r="Q530">
        <v>7</v>
      </c>
      <c r="R530">
        <v>0.2</v>
      </c>
      <c r="S530">
        <v>30.4682</v>
      </c>
      <c r="T530" t="s">
        <v>898</v>
      </c>
      <c r="U530">
        <v>317.7398</v>
      </c>
      <c r="V530" s="2">
        <f>Table1[[#This Row],[Expenses]]*0.3</f>
        <v>95.321939999999998</v>
      </c>
      <c r="W530" t="str">
        <f>VLOOKUP(K530, Helper!A:C, 3, FALSE)</f>
        <v>2020-04</v>
      </c>
    </row>
    <row r="531" spans="1:23" x14ac:dyDescent="0.3">
      <c r="A531">
        <v>1098</v>
      </c>
      <c r="B531" t="s">
        <v>1841</v>
      </c>
      <c r="C531" s="1">
        <v>44007</v>
      </c>
      <c r="D531">
        <v>20200625</v>
      </c>
      <c r="E531" t="s">
        <v>1768</v>
      </c>
      <c r="F531" t="s">
        <v>35</v>
      </c>
      <c r="G531" t="s">
        <v>36</v>
      </c>
      <c r="H531" t="s">
        <v>37</v>
      </c>
      <c r="I531" t="s">
        <v>38</v>
      </c>
      <c r="J531" t="s">
        <v>27</v>
      </c>
      <c r="K531">
        <v>1017</v>
      </c>
      <c r="L531" t="s">
        <v>28</v>
      </c>
      <c r="M531" t="s">
        <v>40</v>
      </c>
      <c r="N531" t="s">
        <v>50</v>
      </c>
      <c r="O531" t="s">
        <v>1842</v>
      </c>
      <c r="P531">
        <v>447.84</v>
      </c>
      <c r="Q531">
        <v>5</v>
      </c>
      <c r="R531">
        <v>0.2</v>
      </c>
      <c r="S531">
        <v>11.196</v>
      </c>
      <c r="T531" t="s">
        <v>59</v>
      </c>
      <c r="U531">
        <v>436.64399999999898</v>
      </c>
      <c r="V531" s="2">
        <f>Table1[[#This Row],[Expenses]]*0.3</f>
        <v>130.99319999999969</v>
      </c>
      <c r="W531" t="str">
        <f>VLOOKUP(K531, Helper!A:C, 3, FALSE)</f>
        <v>2020-02</v>
      </c>
    </row>
    <row r="532" spans="1:23" x14ac:dyDescent="0.3">
      <c r="A532">
        <v>1099</v>
      </c>
      <c r="B532" t="s">
        <v>1843</v>
      </c>
      <c r="C532" s="1">
        <v>44727</v>
      </c>
      <c r="D532">
        <v>20220615</v>
      </c>
      <c r="E532" t="s">
        <v>1844</v>
      </c>
      <c r="F532" t="s">
        <v>35</v>
      </c>
      <c r="G532" t="s">
        <v>110</v>
      </c>
      <c r="H532" t="s">
        <v>37</v>
      </c>
      <c r="I532" t="s">
        <v>38</v>
      </c>
      <c r="J532" t="s">
        <v>1472</v>
      </c>
      <c r="K532">
        <v>1091</v>
      </c>
      <c r="L532" t="s">
        <v>74</v>
      </c>
      <c r="M532" t="s">
        <v>85</v>
      </c>
      <c r="N532" t="s">
        <v>112</v>
      </c>
      <c r="O532" t="s">
        <v>1845</v>
      </c>
      <c r="P532">
        <v>7.04</v>
      </c>
      <c r="Q532">
        <v>4</v>
      </c>
      <c r="R532">
        <v>0</v>
      </c>
      <c r="S532">
        <v>2.0415999999999999</v>
      </c>
      <c r="T532" t="s">
        <v>43</v>
      </c>
      <c r="U532">
        <v>4.9984000000000002</v>
      </c>
      <c r="V532" s="2">
        <f>Table1[[#This Row],[Expenses]]*0.3</f>
        <v>1.49952</v>
      </c>
      <c r="W532" t="str">
        <f>VLOOKUP(K532, Helper!A:C, 3, FALSE)</f>
        <v>2020-02</v>
      </c>
    </row>
    <row r="533" spans="1:23" x14ac:dyDescent="0.3">
      <c r="A533">
        <v>1103</v>
      </c>
      <c r="B533" t="s">
        <v>1846</v>
      </c>
      <c r="C533" s="1">
        <v>45038</v>
      </c>
      <c r="D533">
        <v>20230422</v>
      </c>
      <c r="E533" t="s">
        <v>1234</v>
      </c>
      <c r="F533" t="s">
        <v>79</v>
      </c>
      <c r="G533" t="s">
        <v>147</v>
      </c>
      <c r="H533" t="s">
        <v>81</v>
      </c>
      <c r="I533" t="s">
        <v>82</v>
      </c>
      <c r="J533" t="s">
        <v>268</v>
      </c>
      <c r="K533">
        <v>1088</v>
      </c>
      <c r="L533" t="s">
        <v>133</v>
      </c>
      <c r="M533" t="s">
        <v>29</v>
      </c>
      <c r="N533" t="s">
        <v>50</v>
      </c>
      <c r="O533" t="s">
        <v>1847</v>
      </c>
      <c r="P533">
        <v>2.694</v>
      </c>
      <c r="Q533">
        <v>3</v>
      </c>
      <c r="R533">
        <v>0.8</v>
      </c>
      <c r="S533">
        <v>-4.7145000000000001</v>
      </c>
      <c r="T533" t="s">
        <v>68</v>
      </c>
      <c r="U533">
        <v>7.4085000000000001</v>
      </c>
      <c r="V533" s="2">
        <f>Table1[[#This Row],[Expenses]]*0.3</f>
        <v>2.22255</v>
      </c>
      <c r="W533" t="str">
        <f>VLOOKUP(K533, Helper!A:C, 3, FALSE)</f>
        <v>2020-03</v>
      </c>
    </row>
    <row r="534" spans="1:23" x14ac:dyDescent="0.3">
      <c r="A534">
        <v>1105</v>
      </c>
      <c r="B534" t="s">
        <v>1848</v>
      </c>
      <c r="C534" s="1">
        <v>44856</v>
      </c>
      <c r="D534">
        <v>20221022</v>
      </c>
      <c r="E534" t="s">
        <v>1849</v>
      </c>
      <c r="F534" t="s">
        <v>35</v>
      </c>
      <c r="G534" t="s">
        <v>916</v>
      </c>
      <c r="H534" t="s">
        <v>37</v>
      </c>
      <c r="I534" t="s">
        <v>38</v>
      </c>
      <c r="J534" t="s">
        <v>604</v>
      </c>
      <c r="K534">
        <v>1042</v>
      </c>
      <c r="L534" t="s">
        <v>56</v>
      </c>
      <c r="M534" t="s">
        <v>29</v>
      </c>
      <c r="N534" t="s">
        <v>66</v>
      </c>
      <c r="O534" t="s">
        <v>1850</v>
      </c>
      <c r="P534">
        <v>22.92</v>
      </c>
      <c r="Q534">
        <v>3</v>
      </c>
      <c r="R534">
        <v>0</v>
      </c>
      <c r="S534">
        <v>11.2308</v>
      </c>
      <c r="T534" t="s">
        <v>400</v>
      </c>
      <c r="U534">
        <v>11.6892</v>
      </c>
      <c r="V534" s="2">
        <f>Table1[[#This Row],[Expenses]]*0.3</f>
        <v>3.5067599999999999</v>
      </c>
      <c r="W534" t="str">
        <f>VLOOKUP(K534, Helper!A:C, 3, FALSE)</f>
        <v>2020-01</v>
      </c>
    </row>
    <row r="535" spans="1:23" x14ac:dyDescent="0.3">
      <c r="A535">
        <v>1106</v>
      </c>
      <c r="B535" t="s">
        <v>1851</v>
      </c>
      <c r="C535" s="1">
        <v>44885</v>
      </c>
      <c r="D535">
        <v>20221120</v>
      </c>
      <c r="E535" t="s">
        <v>137</v>
      </c>
      <c r="F535" t="s">
        <v>79</v>
      </c>
      <c r="G535" t="s">
        <v>147</v>
      </c>
      <c r="H535" t="s">
        <v>81</v>
      </c>
      <c r="I535" t="s">
        <v>82</v>
      </c>
      <c r="J535" t="s">
        <v>138</v>
      </c>
      <c r="K535">
        <v>1043</v>
      </c>
      <c r="L535" t="s">
        <v>95</v>
      </c>
      <c r="M535" t="s">
        <v>29</v>
      </c>
      <c r="N535" t="s">
        <v>96</v>
      </c>
      <c r="O535" t="s">
        <v>1852</v>
      </c>
      <c r="P535">
        <v>100.70399999999999</v>
      </c>
      <c r="Q535">
        <v>6</v>
      </c>
      <c r="R535">
        <v>0.2</v>
      </c>
      <c r="S535">
        <v>-16.3644</v>
      </c>
      <c r="T535" t="s">
        <v>32</v>
      </c>
      <c r="U535">
        <v>117.0684</v>
      </c>
      <c r="V535" s="2">
        <f>Table1[[#This Row],[Expenses]]*0.3</f>
        <v>35.120519999999999</v>
      </c>
      <c r="W535" t="str">
        <f>VLOOKUP(K535, Helper!A:C, 3, FALSE)</f>
        <v>2020-01</v>
      </c>
    </row>
    <row r="536" spans="1:23" x14ac:dyDescent="0.3">
      <c r="A536">
        <v>1114</v>
      </c>
      <c r="B536" t="s">
        <v>1853</v>
      </c>
      <c r="C536" s="1">
        <v>45279</v>
      </c>
      <c r="D536">
        <v>20231219</v>
      </c>
      <c r="E536" t="s">
        <v>788</v>
      </c>
      <c r="F536" t="s">
        <v>35</v>
      </c>
      <c r="G536" t="s">
        <v>1854</v>
      </c>
      <c r="H536" t="s">
        <v>37</v>
      </c>
      <c r="I536" t="s">
        <v>38</v>
      </c>
      <c r="J536" t="s">
        <v>184</v>
      </c>
      <c r="K536">
        <v>1028</v>
      </c>
      <c r="L536" t="s">
        <v>74</v>
      </c>
      <c r="M536" t="s">
        <v>29</v>
      </c>
      <c r="N536" t="s">
        <v>50</v>
      </c>
      <c r="O536" t="s">
        <v>1855</v>
      </c>
      <c r="P536">
        <v>46.671999999999997</v>
      </c>
      <c r="Q536">
        <v>2</v>
      </c>
      <c r="R536">
        <v>0.2</v>
      </c>
      <c r="S536">
        <v>16.3352</v>
      </c>
      <c r="T536" t="s">
        <v>261</v>
      </c>
      <c r="U536">
        <v>30.336799999999901</v>
      </c>
      <c r="V536" s="2">
        <f>Table1[[#This Row],[Expenses]]*0.3</f>
        <v>9.1010399999999692</v>
      </c>
      <c r="W536" t="str">
        <f>VLOOKUP(K536, Helper!A:C, 3, FALSE)</f>
        <v>2020-04</v>
      </c>
    </row>
    <row r="537" spans="1:23" x14ac:dyDescent="0.3">
      <c r="A537">
        <v>1117</v>
      </c>
      <c r="B537" t="s">
        <v>1856</v>
      </c>
      <c r="C537" s="1">
        <v>44765</v>
      </c>
      <c r="D537">
        <v>20220723</v>
      </c>
      <c r="E537" t="s">
        <v>1857</v>
      </c>
      <c r="F537" t="s">
        <v>35</v>
      </c>
      <c r="G537" t="s">
        <v>110</v>
      </c>
      <c r="H537" t="s">
        <v>37</v>
      </c>
      <c r="I537" t="s">
        <v>38</v>
      </c>
      <c r="J537" t="s">
        <v>987</v>
      </c>
      <c r="K537">
        <v>1018</v>
      </c>
      <c r="L537" t="s">
        <v>28</v>
      </c>
      <c r="M537" t="s">
        <v>40</v>
      </c>
      <c r="N537" t="s">
        <v>41</v>
      </c>
      <c r="O537" t="s">
        <v>1858</v>
      </c>
      <c r="P537">
        <v>6.3</v>
      </c>
      <c r="Q537">
        <v>2</v>
      </c>
      <c r="R537">
        <v>0</v>
      </c>
      <c r="S537">
        <v>3.024</v>
      </c>
      <c r="T537" t="s">
        <v>175</v>
      </c>
      <c r="U537">
        <v>3.2759999999999998</v>
      </c>
      <c r="V537" s="2">
        <f>Table1[[#This Row],[Expenses]]*0.3</f>
        <v>0.9827999999999999</v>
      </c>
      <c r="W537" t="str">
        <f>VLOOKUP(K537, Helper!A:C, 3, FALSE)</f>
        <v>2020-06</v>
      </c>
    </row>
    <row r="538" spans="1:23" x14ac:dyDescent="0.3">
      <c r="A538">
        <v>1118</v>
      </c>
      <c r="B538" t="s">
        <v>1859</v>
      </c>
      <c r="C538" s="1">
        <v>44443</v>
      </c>
      <c r="D538">
        <v>20210904</v>
      </c>
      <c r="E538" t="s">
        <v>1860</v>
      </c>
      <c r="F538" t="s">
        <v>758</v>
      </c>
      <c r="G538" t="s">
        <v>759</v>
      </c>
      <c r="H538" t="s">
        <v>25</v>
      </c>
      <c r="I538" t="s">
        <v>64</v>
      </c>
      <c r="J538" t="s">
        <v>55</v>
      </c>
      <c r="K538">
        <v>1065</v>
      </c>
      <c r="L538" t="s">
        <v>56</v>
      </c>
      <c r="M538" t="s">
        <v>29</v>
      </c>
      <c r="N538" t="s">
        <v>66</v>
      </c>
      <c r="O538" t="s">
        <v>1861</v>
      </c>
      <c r="P538">
        <v>279.89999999999998</v>
      </c>
      <c r="Q538">
        <v>5</v>
      </c>
      <c r="R538">
        <v>0</v>
      </c>
      <c r="S538">
        <v>137.15100000000001</v>
      </c>
      <c r="T538" t="s">
        <v>135</v>
      </c>
      <c r="U538">
        <v>142.748999999999</v>
      </c>
      <c r="V538" s="2">
        <f>Table1[[#This Row],[Expenses]]*0.3</f>
        <v>42.824699999999702</v>
      </c>
      <c r="W538" t="str">
        <f>VLOOKUP(K538, Helper!A:C, 3, FALSE)</f>
        <v>2020-04</v>
      </c>
    </row>
    <row r="539" spans="1:23" x14ac:dyDescent="0.3">
      <c r="A539">
        <v>1122</v>
      </c>
      <c r="B539" t="s">
        <v>1862</v>
      </c>
      <c r="C539" s="1">
        <v>43851</v>
      </c>
      <c r="D539">
        <v>20200121</v>
      </c>
      <c r="E539" t="s">
        <v>1561</v>
      </c>
      <c r="F539" t="s">
        <v>978</v>
      </c>
      <c r="G539" t="s">
        <v>1863</v>
      </c>
      <c r="H539" t="s">
        <v>25</v>
      </c>
      <c r="I539" t="s">
        <v>103</v>
      </c>
      <c r="J539" t="s">
        <v>621</v>
      </c>
      <c r="K539">
        <v>1060</v>
      </c>
      <c r="L539" t="s">
        <v>105</v>
      </c>
      <c r="M539" t="s">
        <v>29</v>
      </c>
      <c r="N539" t="s">
        <v>156</v>
      </c>
      <c r="O539" t="s">
        <v>1864</v>
      </c>
      <c r="P539">
        <v>699.93</v>
      </c>
      <c r="Q539">
        <v>7</v>
      </c>
      <c r="R539">
        <v>0</v>
      </c>
      <c r="S539">
        <v>181.98179999999999</v>
      </c>
      <c r="T539" t="s">
        <v>1129</v>
      </c>
      <c r="U539">
        <v>517.94819999999902</v>
      </c>
      <c r="V539" s="2">
        <f>Table1[[#This Row],[Expenses]]*0.3</f>
        <v>155.38445999999971</v>
      </c>
      <c r="W539" t="str">
        <f>VLOOKUP(K539, Helper!A:C, 3, FALSE)</f>
        <v>2020-01</v>
      </c>
    </row>
    <row r="540" spans="1:23" x14ac:dyDescent="0.3">
      <c r="A540">
        <v>1128</v>
      </c>
      <c r="B540" t="s">
        <v>1865</v>
      </c>
      <c r="C540" s="1">
        <v>44257</v>
      </c>
      <c r="D540">
        <v>20210302</v>
      </c>
      <c r="E540" t="s">
        <v>344</v>
      </c>
      <c r="F540" t="s">
        <v>204</v>
      </c>
      <c r="G540" t="s">
        <v>903</v>
      </c>
      <c r="H540" t="s">
        <v>81</v>
      </c>
      <c r="I540" t="s">
        <v>206</v>
      </c>
      <c r="J540" t="s">
        <v>258</v>
      </c>
      <c r="K540">
        <v>1098</v>
      </c>
      <c r="L540" t="s">
        <v>259</v>
      </c>
      <c r="M540" t="s">
        <v>85</v>
      </c>
      <c r="N540" t="s">
        <v>112</v>
      </c>
      <c r="O540" t="s">
        <v>1866</v>
      </c>
      <c r="P540">
        <v>10.16</v>
      </c>
      <c r="Q540">
        <v>1</v>
      </c>
      <c r="R540">
        <v>0</v>
      </c>
      <c r="S540">
        <v>2.6415999999999999</v>
      </c>
      <c r="T540" t="s">
        <v>365</v>
      </c>
      <c r="U540">
        <v>7.5183999999999997</v>
      </c>
      <c r="V540" s="2">
        <f>Table1[[#This Row],[Expenses]]*0.3</f>
        <v>2.2555199999999997</v>
      </c>
      <c r="W540" t="str">
        <f>VLOOKUP(K540, Helper!A:C, 3, FALSE)</f>
        <v>2020-01</v>
      </c>
    </row>
    <row r="541" spans="1:23" x14ac:dyDescent="0.3">
      <c r="A541">
        <v>1130</v>
      </c>
      <c r="B541" t="s">
        <v>1867</v>
      </c>
      <c r="C541" s="1">
        <v>44664</v>
      </c>
      <c r="D541">
        <v>20220413</v>
      </c>
      <c r="E541" t="s">
        <v>1018</v>
      </c>
      <c r="F541" t="s">
        <v>238</v>
      </c>
      <c r="G541" t="s">
        <v>239</v>
      </c>
      <c r="H541" t="s">
        <v>25</v>
      </c>
      <c r="I541" t="s">
        <v>48</v>
      </c>
      <c r="J541" t="s">
        <v>360</v>
      </c>
      <c r="K541">
        <v>1004</v>
      </c>
      <c r="L541" t="s">
        <v>74</v>
      </c>
      <c r="M541" t="s">
        <v>29</v>
      </c>
      <c r="N541" t="s">
        <v>50</v>
      </c>
      <c r="O541" t="s">
        <v>1868</v>
      </c>
      <c r="P541">
        <v>343.92</v>
      </c>
      <c r="Q541">
        <v>4</v>
      </c>
      <c r="R541">
        <v>0</v>
      </c>
      <c r="S541">
        <v>75.662400000000005</v>
      </c>
      <c r="T541" t="s">
        <v>296</v>
      </c>
      <c r="U541">
        <v>268.25760000000002</v>
      </c>
      <c r="V541" s="2">
        <f>Table1[[#This Row],[Expenses]]*0.3</f>
        <v>80.477280000000007</v>
      </c>
      <c r="W541" t="str">
        <f>VLOOKUP(K541, Helper!A:C, 3, FALSE)</f>
        <v>2020-01</v>
      </c>
    </row>
    <row r="542" spans="1:23" x14ac:dyDescent="0.3">
      <c r="A542">
        <v>1133</v>
      </c>
      <c r="B542" t="s">
        <v>1869</v>
      </c>
      <c r="C542" s="1">
        <v>44902</v>
      </c>
      <c r="D542">
        <v>20221207</v>
      </c>
      <c r="E542" t="s">
        <v>367</v>
      </c>
      <c r="F542" t="s">
        <v>35</v>
      </c>
      <c r="G542" t="s">
        <v>1870</v>
      </c>
      <c r="H542" t="s">
        <v>37</v>
      </c>
      <c r="I542" t="s">
        <v>38</v>
      </c>
      <c r="J542" t="s">
        <v>368</v>
      </c>
      <c r="K542">
        <v>1027</v>
      </c>
      <c r="L542" t="s">
        <v>28</v>
      </c>
      <c r="M542" t="s">
        <v>40</v>
      </c>
      <c r="N542" t="s">
        <v>66</v>
      </c>
      <c r="O542" t="s">
        <v>1871</v>
      </c>
      <c r="P542">
        <v>19.440000000000001</v>
      </c>
      <c r="Q542">
        <v>3</v>
      </c>
      <c r="R542">
        <v>0</v>
      </c>
      <c r="S542">
        <v>9.3312000000000008</v>
      </c>
      <c r="T542" t="s">
        <v>76</v>
      </c>
      <c r="U542">
        <v>10.1088</v>
      </c>
      <c r="V542" s="2">
        <f>Table1[[#This Row],[Expenses]]*0.3</f>
        <v>3.0326400000000002</v>
      </c>
      <c r="W542" t="str">
        <f>VLOOKUP(K542, Helper!A:C, 3, FALSE)</f>
        <v>2020-08</v>
      </c>
    </row>
    <row r="543" spans="1:23" x14ac:dyDescent="0.3">
      <c r="A543">
        <v>1134</v>
      </c>
      <c r="B543" t="s">
        <v>1872</v>
      </c>
      <c r="C543" s="1">
        <v>44718</v>
      </c>
      <c r="D543">
        <v>20220606</v>
      </c>
      <c r="E543" t="s">
        <v>928</v>
      </c>
      <c r="F543" t="s">
        <v>124</v>
      </c>
      <c r="G543" t="s">
        <v>125</v>
      </c>
      <c r="H543" t="s">
        <v>25</v>
      </c>
      <c r="I543" t="s">
        <v>48</v>
      </c>
      <c r="J543" t="s">
        <v>823</v>
      </c>
      <c r="K543">
        <v>1034</v>
      </c>
      <c r="L543" t="s">
        <v>28</v>
      </c>
      <c r="M543" t="s">
        <v>85</v>
      </c>
      <c r="N543" t="s">
        <v>96</v>
      </c>
      <c r="O543" t="s">
        <v>1873</v>
      </c>
      <c r="P543">
        <v>124.608</v>
      </c>
      <c r="Q543">
        <v>4</v>
      </c>
      <c r="R543">
        <v>0.2</v>
      </c>
      <c r="S543">
        <v>-23.364000000000001</v>
      </c>
      <c r="T543" t="s">
        <v>43</v>
      </c>
      <c r="U543">
        <v>147.97200000000001</v>
      </c>
      <c r="V543" s="2">
        <f>Table1[[#This Row],[Expenses]]*0.3</f>
        <v>44.391600000000004</v>
      </c>
      <c r="W543" t="str">
        <f>VLOOKUP(K543, Helper!A:C, 3, FALSE)</f>
        <v>2020-01</v>
      </c>
    </row>
    <row r="544" spans="1:23" x14ac:dyDescent="0.3">
      <c r="A544">
        <v>1136</v>
      </c>
      <c r="B544" t="s">
        <v>1874</v>
      </c>
      <c r="C544" s="1">
        <v>44907</v>
      </c>
      <c r="D544">
        <v>20221212</v>
      </c>
      <c r="E544" t="s">
        <v>1131</v>
      </c>
      <c r="F544" t="s">
        <v>46</v>
      </c>
      <c r="G544" t="s">
        <v>47</v>
      </c>
      <c r="H544" t="s">
        <v>25</v>
      </c>
      <c r="I544" t="s">
        <v>48</v>
      </c>
      <c r="J544" t="s">
        <v>1132</v>
      </c>
      <c r="K544">
        <v>1053</v>
      </c>
      <c r="L544" t="s">
        <v>74</v>
      </c>
      <c r="M544" t="s">
        <v>29</v>
      </c>
      <c r="N544" t="s">
        <v>96</v>
      </c>
      <c r="O544" t="s">
        <v>1875</v>
      </c>
      <c r="P544">
        <v>85.224000000000004</v>
      </c>
      <c r="Q544">
        <v>3</v>
      </c>
      <c r="R544">
        <v>0.2</v>
      </c>
      <c r="S544">
        <v>7.4570999999999996</v>
      </c>
      <c r="T544" t="s">
        <v>76</v>
      </c>
      <c r="U544">
        <v>77.766900000000007</v>
      </c>
      <c r="V544" s="2">
        <f>Table1[[#This Row],[Expenses]]*0.3</f>
        <v>23.330070000000003</v>
      </c>
      <c r="W544" t="str">
        <f>VLOOKUP(K544, Helper!A:C, 3, FALSE)</f>
        <v>2020-05</v>
      </c>
    </row>
    <row r="545" spans="1:23" x14ac:dyDescent="0.3">
      <c r="A545">
        <v>1137</v>
      </c>
      <c r="B545" t="s">
        <v>1876</v>
      </c>
      <c r="C545" s="1">
        <v>44878</v>
      </c>
      <c r="D545">
        <v>20221113</v>
      </c>
      <c r="E545" t="s">
        <v>1877</v>
      </c>
      <c r="F545" t="s">
        <v>204</v>
      </c>
      <c r="G545" t="s">
        <v>903</v>
      </c>
      <c r="H545" t="s">
        <v>81</v>
      </c>
      <c r="I545" t="s">
        <v>206</v>
      </c>
      <c r="J545" t="s">
        <v>398</v>
      </c>
      <c r="K545">
        <v>1026</v>
      </c>
      <c r="L545" t="s">
        <v>105</v>
      </c>
      <c r="M545" t="s">
        <v>40</v>
      </c>
      <c r="N545" t="s">
        <v>161</v>
      </c>
      <c r="O545" t="s">
        <v>1878</v>
      </c>
      <c r="P545">
        <v>287.52</v>
      </c>
      <c r="Q545">
        <v>8</v>
      </c>
      <c r="R545">
        <v>0</v>
      </c>
      <c r="S545">
        <v>129.38399999999999</v>
      </c>
      <c r="T545" t="s">
        <v>32</v>
      </c>
      <c r="U545">
        <v>158.136</v>
      </c>
      <c r="V545" s="2">
        <f>Table1[[#This Row],[Expenses]]*0.3</f>
        <v>47.440799999999996</v>
      </c>
      <c r="W545" t="str">
        <f>VLOOKUP(K545, Helper!A:C, 3, FALSE)</f>
        <v>2020-01</v>
      </c>
    </row>
    <row r="546" spans="1:23" x14ac:dyDescent="0.3">
      <c r="A546">
        <v>1142</v>
      </c>
      <c r="B546" t="s">
        <v>1879</v>
      </c>
      <c r="C546" s="1">
        <v>44103</v>
      </c>
      <c r="D546">
        <v>20200929</v>
      </c>
      <c r="E546" t="s">
        <v>1289</v>
      </c>
      <c r="F546" t="s">
        <v>35</v>
      </c>
      <c r="G546" t="s">
        <v>36</v>
      </c>
      <c r="H546" t="s">
        <v>37</v>
      </c>
      <c r="I546" t="s">
        <v>38</v>
      </c>
      <c r="J546" t="s">
        <v>504</v>
      </c>
      <c r="K546">
        <v>1010</v>
      </c>
      <c r="L546" t="s">
        <v>273</v>
      </c>
      <c r="M546" t="s">
        <v>29</v>
      </c>
      <c r="N546" t="s">
        <v>57</v>
      </c>
      <c r="O546" t="s">
        <v>1880</v>
      </c>
      <c r="P546">
        <v>204.6</v>
      </c>
      <c r="Q546">
        <v>2</v>
      </c>
      <c r="R546">
        <v>0</v>
      </c>
      <c r="S546">
        <v>53.195999999999998</v>
      </c>
      <c r="T546" t="s">
        <v>382</v>
      </c>
      <c r="U546">
        <v>151.404</v>
      </c>
      <c r="V546" s="2">
        <f>Table1[[#This Row],[Expenses]]*0.3</f>
        <v>45.421199999999999</v>
      </c>
      <c r="W546" t="str">
        <f>VLOOKUP(K546, Helper!A:C, 3, FALSE)</f>
        <v>2020-03</v>
      </c>
    </row>
    <row r="547" spans="1:23" x14ac:dyDescent="0.3">
      <c r="A547">
        <v>1147</v>
      </c>
      <c r="B547" t="s">
        <v>1881</v>
      </c>
      <c r="C547" s="1">
        <v>44290</v>
      </c>
      <c r="D547">
        <v>20210404</v>
      </c>
      <c r="E547" t="s">
        <v>1882</v>
      </c>
      <c r="F547" t="s">
        <v>190</v>
      </c>
      <c r="G547" t="s">
        <v>1196</v>
      </c>
      <c r="H547" t="s">
        <v>37</v>
      </c>
      <c r="I547" t="s">
        <v>119</v>
      </c>
      <c r="J547" t="s">
        <v>592</v>
      </c>
      <c r="K547">
        <v>1030</v>
      </c>
      <c r="L547" t="s">
        <v>95</v>
      </c>
      <c r="M547" t="s">
        <v>29</v>
      </c>
      <c r="N547" t="s">
        <v>86</v>
      </c>
      <c r="O547" t="s">
        <v>1883</v>
      </c>
      <c r="P547">
        <v>644.07600000000002</v>
      </c>
      <c r="Q547">
        <v>2</v>
      </c>
      <c r="R547">
        <v>0.1</v>
      </c>
      <c r="S547">
        <v>107.346</v>
      </c>
      <c r="T547" t="s">
        <v>208</v>
      </c>
      <c r="U547">
        <v>536.73</v>
      </c>
      <c r="V547" s="2">
        <f>Table1[[#This Row],[Expenses]]*0.3</f>
        <v>161.01900000000001</v>
      </c>
      <c r="W547" t="str">
        <f>VLOOKUP(K547, Helper!A:C, 3, FALSE)</f>
        <v>2020-01</v>
      </c>
    </row>
    <row r="548" spans="1:23" x14ac:dyDescent="0.3">
      <c r="A548">
        <v>1152</v>
      </c>
      <c r="B548" t="s">
        <v>1884</v>
      </c>
      <c r="C548" s="1">
        <v>44324</v>
      </c>
      <c r="D548">
        <v>20210508</v>
      </c>
      <c r="E548" t="s">
        <v>629</v>
      </c>
      <c r="F548" t="s">
        <v>358</v>
      </c>
      <c r="G548" t="s">
        <v>532</v>
      </c>
      <c r="H548" t="s">
        <v>37</v>
      </c>
      <c r="I548" t="s">
        <v>119</v>
      </c>
      <c r="J548" t="s">
        <v>398</v>
      </c>
      <c r="K548">
        <v>1026</v>
      </c>
      <c r="L548" t="s">
        <v>105</v>
      </c>
      <c r="M548" t="s">
        <v>40</v>
      </c>
      <c r="N548" t="s">
        <v>57</v>
      </c>
      <c r="O548" t="s">
        <v>1885</v>
      </c>
      <c r="P548">
        <v>8.3520000000000003</v>
      </c>
      <c r="Q548">
        <v>6</v>
      </c>
      <c r="R548">
        <v>0.2</v>
      </c>
      <c r="S548">
        <v>1.2527999999999999</v>
      </c>
      <c r="T548" t="s">
        <v>436</v>
      </c>
      <c r="U548">
        <v>7.0991999999999997</v>
      </c>
      <c r="V548" s="2">
        <f>Table1[[#This Row],[Expenses]]*0.3</f>
        <v>2.1297599999999997</v>
      </c>
      <c r="W548" t="str">
        <f>VLOOKUP(K548, Helper!A:C, 3, FALSE)</f>
        <v>2020-01</v>
      </c>
    </row>
    <row r="549" spans="1:23" x14ac:dyDescent="0.3">
      <c r="A549">
        <v>1153</v>
      </c>
      <c r="B549" t="s">
        <v>1886</v>
      </c>
      <c r="C549" s="1">
        <v>44927</v>
      </c>
      <c r="D549">
        <v>20230101</v>
      </c>
      <c r="E549" t="s">
        <v>667</v>
      </c>
      <c r="F549" t="s">
        <v>821</v>
      </c>
      <c r="G549" t="s">
        <v>1887</v>
      </c>
      <c r="H549" t="s">
        <v>25</v>
      </c>
      <c r="I549" t="s">
        <v>336</v>
      </c>
      <c r="J549" t="s">
        <v>489</v>
      </c>
      <c r="K549">
        <v>1064</v>
      </c>
      <c r="L549" t="s">
        <v>84</v>
      </c>
      <c r="M549" t="s">
        <v>40</v>
      </c>
      <c r="N549" t="s">
        <v>112</v>
      </c>
      <c r="O549" t="s">
        <v>1888</v>
      </c>
      <c r="P549">
        <v>3.64</v>
      </c>
      <c r="Q549">
        <v>2</v>
      </c>
      <c r="R549">
        <v>0</v>
      </c>
      <c r="S549">
        <v>1.6379999999999999</v>
      </c>
      <c r="T549" t="s">
        <v>898</v>
      </c>
      <c r="U549">
        <v>2.0019999999999998</v>
      </c>
      <c r="V549" s="2">
        <f>Table1[[#This Row],[Expenses]]*0.3</f>
        <v>0.60059999999999991</v>
      </c>
      <c r="W549" t="str">
        <f>VLOOKUP(K549, Helper!A:C, 3, FALSE)</f>
        <v>2020-06</v>
      </c>
    </row>
    <row r="550" spans="1:23" x14ac:dyDescent="0.3">
      <c r="A550">
        <v>1155</v>
      </c>
      <c r="B550" t="s">
        <v>1889</v>
      </c>
      <c r="C550" s="1">
        <v>44185</v>
      </c>
      <c r="D550">
        <v>20201220</v>
      </c>
      <c r="E550" t="s">
        <v>1839</v>
      </c>
      <c r="F550" t="s">
        <v>238</v>
      </c>
      <c r="G550" t="s">
        <v>1890</v>
      </c>
      <c r="H550" t="s">
        <v>25</v>
      </c>
      <c r="I550" t="s">
        <v>48</v>
      </c>
      <c r="J550" t="s">
        <v>126</v>
      </c>
      <c r="K550">
        <v>1025</v>
      </c>
      <c r="L550" t="s">
        <v>105</v>
      </c>
      <c r="M550" t="s">
        <v>85</v>
      </c>
      <c r="N550" t="s">
        <v>96</v>
      </c>
      <c r="O550" t="s">
        <v>1891</v>
      </c>
      <c r="P550">
        <v>122.48</v>
      </c>
      <c r="Q550">
        <v>2</v>
      </c>
      <c r="R550">
        <v>0</v>
      </c>
      <c r="S550">
        <v>0</v>
      </c>
      <c r="T550" t="s">
        <v>235</v>
      </c>
      <c r="U550">
        <v>122.48</v>
      </c>
      <c r="V550" s="2">
        <f>Table1[[#This Row],[Expenses]]*0.3</f>
        <v>36.744</v>
      </c>
      <c r="W550" t="str">
        <f>VLOOKUP(K550, Helper!A:C, 3, FALSE)</f>
        <v>2020-04</v>
      </c>
    </row>
    <row r="551" spans="1:23" x14ac:dyDescent="0.3">
      <c r="A551">
        <v>1159</v>
      </c>
      <c r="B551" t="s">
        <v>1892</v>
      </c>
      <c r="C551" s="1">
        <v>44745</v>
      </c>
      <c r="D551">
        <v>20220703</v>
      </c>
      <c r="E551" t="s">
        <v>1567</v>
      </c>
      <c r="F551" t="s">
        <v>35</v>
      </c>
      <c r="G551" t="s">
        <v>36</v>
      </c>
      <c r="H551" t="s">
        <v>37</v>
      </c>
      <c r="I551" t="s">
        <v>38</v>
      </c>
      <c r="J551" t="s">
        <v>308</v>
      </c>
      <c r="K551">
        <v>1095</v>
      </c>
      <c r="L551" t="s">
        <v>105</v>
      </c>
      <c r="M551" t="s">
        <v>40</v>
      </c>
      <c r="N551" t="s">
        <v>41</v>
      </c>
      <c r="O551" t="s">
        <v>1893</v>
      </c>
      <c r="P551">
        <v>195.184</v>
      </c>
      <c r="Q551">
        <v>1</v>
      </c>
      <c r="R551">
        <v>0.2</v>
      </c>
      <c r="S551">
        <v>19.5184</v>
      </c>
      <c r="T551" t="s">
        <v>175</v>
      </c>
      <c r="U551">
        <v>175.66559999999899</v>
      </c>
      <c r="V551" s="2">
        <f>Table1[[#This Row],[Expenses]]*0.3</f>
        <v>52.699679999999695</v>
      </c>
      <c r="W551" t="str">
        <f>VLOOKUP(K551, Helper!A:C, 3, FALSE)</f>
        <v>2020-02</v>
      </c>
    </row>
    <row r="552" spans="1:23" x14ac:dyDescent="0.3">
      <c r="A552">
        <v>1160</v>
      </c>
      <c r="B552" t="s">
        <v>1894</v>
      </c>
      <c r="C552" s="1">
        <v>45107</v>
      </c>
      <c r="D552">
        <v>20230630</v>
      </c>
      <c r="E552" t="s">
        <v>1895</v>
      </c>
      <c r="F552" t="s">
        <v>183</v>
      </c>
      <c r="G552" t="s">
        <v>183</v>
      </c>
      <c r="H552" t="s">
        <v>25</v>
      </c>
      <c r="I552" t="s">
        <v>48</v>
      </c>
      <c r="J552" t="s">
        <v>27</v>
      </c>
      <c r="K552">
        <v>1017</v>
      </c>
      <c r="L552" t="s">
        <v>28</v>
      </c>
      <c r="M552" t="s">
        <v>29</v>
      </c>
      <c r="N552" t="s">
        <v>86</v>
      </c>
      <c r="O552" t="s">
        <v>1896</v>
      </c>
      <c r="P552">
        <v>362.94</v>
      </c>
      <c r="Q552">
        <v>3</v>
      </c>
      <c r="R552">
        <v>0</v>
      </c>
      <c r="S552">
        <v>90.734999999999999</v>
      </c>
      <c r="T552" t="s">
        <v>318</v>
      </c>
      <c r="U552">
        <v>272.20499999999998</v>
      </c>
      <c r="V552" s="2">
        <f>Table1[[#This Row],[Expenses]]*0.3</f>
        <v>81.66149999999999</v>
      </c>
      <c r="W552" t="str">
        <f>VLOOKUP(K552, Helper!A:C, 3, FALSE)</f>
        <v>2020-02</v>
      </c>
    </row>
    <row r="553" spans="1:23" x14ac:dyDescent="0.3">
      <c r="A553">
        <v>1162</v>
      </c>
      <c r="B553" t="s">
        <v>1897</v>
      </c>
      <c r="C553" s="1">
        <v>44075</v>
      </c>
      <c r="D553">
        <v>20200901</v>
      </c>
      <c r="E553" t="s">
        <v>1898</v>
      </c>
      <c r="F553" t="s">
        <v>35</v>
      </c>
      <c r="G553" t="s">
        <v>1899</v>
      </c>
      <c r="H553" t="s">
        <v>37</v>
      </c>
      <c r="I553" t="s">
        <v>38</v>
      </c>
      <c r="J553" t="s">
        <v>418</v>
      </c>
      <c r="K553">
        <v>1007</v>
      </c>
      <c r="L553" t="s">
        <v>84</v>
      </c>
      <c r="M553" t="s">
        <v>29</v>
      </c>
      <c r="N553" t="s">
        <v>112</v>
      </c>
      <c r="O553" t="s">
        <v>1900</v>
      </c>
      <c r="P553">
        <v>53.94</v>
      </c>
      <c r="Q553">
        <v>3</v>
      </c>
      <c r="R553">
        <v>0</v>
      </c>
      <c r="S553">
        <v>15.6426</v>
      </c>
      <c r="T553" t="s">
        <v>382</v>
      </c>
      <c r="U553">
        <v>38.297399999999897</v>
      </c>
      <c r="V553" s="2">
        <f>Table1[[#This Row],[Expenses]]*0.3</f>
        <v>11.489219999999969</v>
      </c>
      <c r="W553" t="str">
        <f>VLOOKUP(K553, Helper!A:C, 3, FALSE)</f>
        <v>2020-02</v>
      </c>
    </row>
    <row r="554" spans="1:23" x14ac:dyDescent="0.3">
      <c r="A554">
        <v>1163</v>
      </c>
      <c r="B554" t="s">
        <v>1901</v>
      </c>
      <c r="C554" s="1">
        <v>43893</v>
      </c>
      <c r="D554">
        <v>20200303</v>
      </c>
      <c r="E554" t="s">
        <v>1902</v>
      </c>
      <c r="F554" t="s">
        <v>211</v>
      </c>
      <c r="G554" t="s">
        <v>212</v>
      </c>
      <c r="H554" t="s">
        <v>25</v>
      </c>
      <c r="I554" t="s">
        <v>26</v>
      </c>
      <c r="J554" t="s">
        <v>398</v>
      </c>
      <c r="K554">
        <v>1026</v>
      </c>
      <c r="L554" t="s">
        <v>105</v>
      </c>
      <c r="M554" t="s">
        <v>85</v>
      </c>
      <c r="N554" t="s">
        <v>156</v>
      </c>
      <c r="O554" t="s">
        <v>1903</v>
      </c>
      <c r="P554">
        <v>9.99</v>
      </c>
      <c r="Q554">
        <v>1</v>
      </c>
      <c r="R554">
        <v>0</v>
      </c>
      <c r="S554">
        <v>4.5953999999999997</v>
      </c>
      <c r="T554" t="s">
        <v>445</v>
      </c>
      <c r="U554">
        <v>5.3945999999999996</v>
      </c>
      <c r="V554" s="2">
        <f>Table1[[#This Row],[Expenses]]*0.3</f>
        <v>1.6183799999999999</v>
      </c>
      <c r="W554" t="str">
        <f>VLOOKUP(K554, Helper!A:C, 3, FALSE)</f>
        <v>2020-01</v>
      </c>
    </row>
    <row r="555" spans="1:23" x14ac:dyDescent="0.3">
      <c r="A555">
        <v>1166</v>
      </c>
      <c r="B555" t="s">
        <v>1904</v>
      </c>
      <c r="C555" s="1">
        <v>43955</v>
      </c>
      <c r="D555">
        <v>20200504</v>
      </c>
      <c r="E555" t="s">
        <v>1905</v>
      </c>
      <c r="F555" t="s">
        <v>190</v>
      </c>
      <c r="G555" t="s">
        <v>248</v>
      </c>
      <c r="H555" t="s">
        <v>37</v>
      </c>
      <c r="I555" t="s">
        <v>119</v>
      </c>
      <c r="J555" t="s">
        <v>1013</v>
      </c>
      <c r="K555">
        <v>1073</v>
      </c>
      <c r="L555" t="s">
        <v>133</v>
      </c>
      <c r="M555" t="s">
        <v>29</v>
      </c>
      <c r="N555" t="s">
        <v>50</v>
      </c>
      <c r="O555" t="s">
        <v>1906</v>
      </c>
      <c r="P555">
        <v>46.8</v>
      </c>
      <c r="Q555">
        <v>4</v>
      </c>
      <c r="R555">
        <v>0</v>
      </c>
      <c r="S555">
        <v>21.06</v>
      </c>
      <c r="T555" t="s">
        <v>107</v>
      </c>
      <c r="U555">
        <v>25.74</v>
      </c>
      <c r="V555" s="2">
        <f>Table1[[#This Row],[Expenses]]*0.3</f>
        <v>7.7219999999999995</v>
      </c>
      <c r="W555" t="str">
        <f>VLOOKUP(K555, Helper!A:C, 3, FALSE)</f>
        <v>2020-03</v>
      </c>
    </row>
    <row r="556" spans="1:23" x14ac:dyDescent="0.3">
      <c r="A556">
        <v>1167</v>
      </c>
      <c r="B556" t="s">
        <v>1907</v>
      </c>
      <c r="C556" s="1">
        <v>44502</v>
      </c>
      <c r="D556">
        <v>20211102</v>
      </c>
      <c r="E556" t="s">
        <v>599</v>
      </c>
      <c r="F556" t="s">
        <v>71</v>
      </c>
      <c r="G556" t="s">
        <v>72</v>
      </c>
      <c r="H556" t="s">
        <v>37</v>
      </c>
      <c r="I556" t="s">
        <v>38</v>
      </c>
      <c r="J556" t="s">
        <v>104</v>
      </c>
      <c r="K556">
        <v>1047</v>
      </c>
      <c r="L556" t="s">
        <v>105</v>
      </c>
      <c r="M556" t="s">
        <v>29</v>
      </c>
      <c r="N556" t="s">
        <v>185</v>
      </c>
      <c r="O556" t="s">
        <v>1908</v>
      </c>
      <c r="P556">
        <v>447.93</v>
      </c>
      <c r="Q556">
        <v>9</v>
      </c>
      <c r="R556">
        <v>0</v>
      </c>
      <c r="S556">
        <v>49.272300000000001</v>
      </c>
      <c r="T556" t="s">
        <v>88</v>
      </c>
      <c r="U556">
        <v>398.65769999999998</v>
      </c>
      <c r="V556" s="2">
        <f>Table1[[#This Row],[Expenses]]*0.3</f>
        <v>119.59730999999999</v>
      </c>
      <c r="W556" t="str">
        <f>VLOOKUP(K556, Helper!A:C, 3, FALSE)</f>
        <v>2020-03</v>
      </c>
    </row>
    <row r="557" spans="1:23" x14ac:dyDescent="0.3">
      <c r="A557">
        <v>1168</v>
      </c>
      <c r="B557" t="s">
        <v>1909</v>
      </c>
      <c r="C557" s="1">
        <v>45269</v>
      </c>
      <c r="D557">
        <v>20231209</v>
      </c>
      <c r="E557" t="s">
        <v>603</v>
      </c>
      <c r="F557" t="s">
        <v>211</v>
      </c>
      <c r="G557" t="s">
        <v>212</v>
      </c>
      <c r="H557" t="s">
        <v>25</v>
      </c>
      <c r="I557" t="s">
        <v>26</v>
      </c>
      <c r="J557" t="s">
        <v>604</v>
      </c>
      <c r="K557">
        <v>1042</v>
      </c>
      <c r="L557" t="s">
        <v>56</v>
      </c>
      <c r="M557" t="s">
        <v>29</v>
      </c>
      <c r="N557" t="s">
        <v>57</v>
      </c>
      <c r="O557" t="s">
        <v>1910</v>
      </c>
      <c r="P557">
        <v>109.48</v>
      </c>
      <c r="Q557">
        <v>2</v>
      </c>
      <c r="R557">
        <v>0</v>
      </c>
      <c r="S557">
        <v>33.938800000000001</v>
      </c>
      <c r="T557" t="s">
        <v>261</v>
      </c>
      <c r="U557">
        <v>75.541200000000003</v>
      </c>
      <c r="V557" s="2">
        <f>Table1[[#This Row],[Expenses]]*0.3</f>
        <v>22.66236</v>
      </c>
      <c r="W557" t="str">
        <f>VLOOKUP(K557, Helper!A:C, 3, FALSE)</f>
        <v>2020-01</v>
      </c>
    </row>
    <row r="558" spans="1:23" x14ac:dyDescent="0.3">
      <c r="A558">
        <v>1172</v>
      </c>
      <c r="B558" t="s">
        <v>1911</v>
      </c>
      <c r="C558" s="1">
        <v>43900</v>
      </c>
      <c r="D558">
        <v>20200310</v>
      </c>
      <c r="E558" t="s">
        <v>1643</v>
      </c>
      <c r="F558" t="s">
        <v>190</v>
      </c>
      <c r="G558" t="s">
        <v>568</v>
      </c>
      <c r="H558" t="s">
        <v>37</v>
      </c>
      <c r="I558" t="s">
        <v>119</v>
      </c>
      <c r="J558" t="s">
        <v>626</v>
      </c>
      <c r="K558">
        <v>1009</v>
      </c>
      <c r="L558" t="s">
        <v>95</v>
      </c>
      <c r="M558" t="s">
        <v>29</v>
      </c>
      <c r="N558" t="s">
        <v>66</v>
      </c>
      <c r="O558" t="s">
        <v>1912</v>
      </c>
      <c r="P558">
        <v>22.38</v>
      </c>
      <c r="Q558">
        <v>2</v>
      </c>
      <c r="R558">
        <v>0</v>
      </c>
      <c r="S558">
        <v>10.7424</v>
      </c>
      <c r="T558" t="s">
        <v>445</v>
      </c>
      <c r="U558">
        <v>11.6375999999999</v>
      </c>
      <c r="V558" s="2">
        <f>Table1[[#This Row],[Expenses]]*0.3</f>
        <v>3.49127999999997</v>
      </c>
      <c r="W558" t="str">
        <f>VLOOKUP(K558, Helper!A:C, 3, FALSE)</f>
        <v>2020-03</v>
      </c>
    </row>
    <row r="559" spans="1:23" x14ac:dyDescent="0.3">
      <c r="A559">
        <v>1173</v>
      </c>
      <c r="B559" t="s">
        <v>1913</v>
      </c>
      <c r="C559" s="1">
        <v>43942</v>
      </c>
      <c r="D559">
        <v>20200421</v>
      </c>
      <c r="E559" t="s">
        <v>1040</v>
      </c>
      <c r="F559" t="s">
        <v>35</v>
      </c>
      <c r="G559" t="s">
        <v>36</v>
      </c>
      <c r="H559" t="s">
        <v>37</v>
      </c>
      <c r="I559" t="s">
        <v>38</v>
      </c>
      <c r="J559" t="s">
        <v>413</v>
      </c>
      <c r="K559">
        <v>1022</v>
      </c>
      <c r="L559" t="s">
        <v>273</v>
      </c>
      <c r="M559" t="s">
        <v>29</v>
      </c>
      <c r="N559" t="s">
        <v>50</v>
      </c>
      <c r="O559" t="s">
        <v>1914</v>
      </c>
      <c r="P559">
        <v>16.52</v>
      </c>
      <c r="Q559">
        <v>5</v>
      </c>
      <c r="R559">
        <v>0.2</v>
      </c>
      <c r="S559">
        <v>5.5754999999999999</v>
      </c>
      <c r="T559" t="s">
        <v>735</v>
      </c>
      <c r="U559">
        <v>10.9445</v>
      </c>
      <c r="V559" s="2">
        <f>Table1[[#This Row],[Expenses]]*0.3</f>
        <v>3.28335</v>
      </c>
      <c r="W559" t="str">
        <f>VLOOKUP(K559, Helper!A:C, 3, FALSE)</f>
        <v>2020-03</v>
      </c>
    </row>
    <row r="560" spans="1:23" x14ac:dyDescent="0.3">
      <c r="A560">
        <v>1174</v>
      </c>
      <c r="B560" t="s">
        <v>1915</v>
      </c>
      <c r="C560" s="1">
        <v>44491</v>
      </c>
      <c r="D560">
        <v>20211022</v>
      </c>
      <c r="E560" t="s">
        <v>1396</v>
      </c>
      <c r="F560" t="s">
        <v>166</v>
      </c>
      <c r="G560" t="s">
        <v>380</v>
      </c>
      <c r="H560" t="s">
        <v>81</v>
      </c>
      <c r="I560" t="s">
        <v>168</v>
      </c>
      <c r="J560" t="s">
        <v>254</v>
      </c>
      <c r="K560">
        <v>1072</v>
      </c>
      <c r="L560" t="s">
        <v>74</v>
      </c>
      <c r="M560" t="s">
        <v>29</v>
      </c>
      <c r="N560" t="s">
        <v>50</v>
      </c>
      <c r="O560" t="s">
        <v>1916</v>
      </c>
      <c r="P560">
        <v>5.1760000000000002</v>
      </c>
      <c r="Q560">
        <v>4</v>
      </c>
      <c r="R560">
        <v>0.8</v>
      </c>
      <c r="S560">
        <v>-7.7640000000000002</v>
      </c>
      <c r="T560" t="s">
        <v>52</v>
      </c>
      <c r="U560">
        <v>12.94</v>
      </c>
      <c r="V560" s="2">
        <f>Table1[[#This Row],[Expenses]]*0.3</f>
        <v>3.8819999999999997</v>
      </c>
      <c r="W560" t="str">
        <f>VLOOKUP(K560, Helper!A:C, 3, FALSE)</f>
        <v>2020-06</v>
      </c>
    </row>
    <row r="561" spans="1:23" x14ac:dyDescent="0.3">
      <c r="A561">
        <v>1175</v>
      </c>
      <c r="B561" t="s">
        <v>1917</v>
      </c>
      <c r="C561" s="1">
        <v>44430</v>
      </c>
      <c r="D561">
        <v>20210822</v>
      </c>
      <c r="E561" t="s">
        <v>1484</v>
      </c>
      <c r="F561" t="s">
        <v>211</v>
      </c>
      <c r="G561" t="s">
        <v>212</v>
      </c>
      <c r="H561" t="s">
        <v>25</v>
      </c>
      <c r="I561" t="s">
        <v>26</v>
      </c>
      <c r="J561" t="s">
        <v>132</v>
      </c>
      <c r="K561">
        <v>1063</v>
      </c>
      <c r="L561" t="s">
        <v>133</v>
      </c>
      <c r="M561" t="s">
        <v>40</v>
      </c>
      <c r="N561" t="s">
        <v>50</v>
      </c>
      <c r="O561" t="s">
        <v>1918</v>
      </c>
      <c r="P561">
        <v>50.112000000000002</v>
      </c>
      <c r="Q561">
        <v>6</v>
      </c>
      <c r="R561">
        <v>0.2</v>
      </c>
      <c r="S561">
        <v>16.2864</v>
      </c>
      <c r="T561" t="s">
        <v>570</v>
      </c>
      <c r="U561">
        <v>33.825600000000001</v>
      </c>
      <c r="V561" s="2">
        <f>Table1[[#This Row],[Expenses]]*0.3</f>
        <v>10.147679999999999</v>
      </c>
      <c r="W561" t="str">
        <f>VLOOKUP(K561, Helper!A:C, 3, FALSE)</f>
        <v>2020-05</v>
      </c>
    </row>
    <row r="562" spans="1:23" x14ac:dyDescent="0.3">
      <c r="A562">
        <v>1176</v>
      </c>
      <c r="B562" t="s">
        <v>1919</v>
      </c>
      <c r="C562" s="1">
        <v>44803</v>
      </c>
      <c r="D562">
        <v>20220830</v>
      </c>
      <c r="E562" t="s">
        <v>748</v>
      </c>
      <c r="F562" t="s">
        <v>1516</v>
      </c>
      <c r="G562" t="s">
        <v>1517</v>
      </c>
      <c r="H562" t="s">
        <v>25</v>
      </c>
      <c r="I562" t="s">
        <v>336</v>
      </c>
      <c r="J562" t="s">
        <v>592</v>
      </c>
      <c r="K562">
        <v>1030</v>
      </c>
      <c r="L562" t="s">
        <v>95</v>
      </c>
      <c r="M562" t="s">
        <v>85</v>
      </c>
      <c r="N562" t="s">
        <v>66</v>
      </c>
      <c r="O562" t="s">
        <v>1920</v>
      </c>
      <c r="P562">
        <v>27.93</v>
      </c>
      <c r="Q562">
        <v>3</v>
      </c>
      <c r="R562">
        <v>0</v>
      </c>
      <c r="S562">
        <v>8.0997000000000003</v>
      </c>
      <c r="T562" t="s">
        <v>327</v>
      </c>
      <c r="U562">
        <v>19.830300000000001</v>
      </c>
      <c r="V562" s="2">
        <f>Table1[[#This Row],[Expenses]]*0.3</f>
        <v>5.94909</v>
      </c>
      <c r="W562" t="str">
        <f>VLOOKUP(K562, Helper!A:C, 3, FALSE)</f>
        <v>2020-01</v>
      </c>
    </row>
    <row r="563" spans="1:23" x14ac:dyDescent="0.3">
      <c r="A563">
        <v>1177</v>
      </c>
      <c r="B563" t="s">
        <v>1921</v>
      </c>
      <c r="C563" s="1">
        <v>44192</v>
      </c>
      <c r="D563">
        <v>20201227</v>
      </c>
      <c r="E563" t="s">
        <v>1922</v>
      </c>
      <c r="F563" t="s">
        <v>35</v>
      </c>
      <c r="G563" t="s">
        <v>36</v>
      </c>
      <c r="H563" t="s">
        <v>37</v>
      </c>
      <c r="I563" t="s">
        <v>38</v>
      </c>
      <c r="J563" t="s">
        <v>240</v>
      </c>
      <c r="K563">
        <v>1035</v>
      </c>
      <c r="L563" t="s">
        <v>56</v>
      </c>
      <c r="M563" t="s">
        <v>85</v>
      </c>
      <c r="N563" t="s">
        <v>41</v>
      </c>
      <c r="O563" t="s">
        <v>1923</v>
      </c>
      <c r="P563">
        <v>11.56</v>
      </c>
      <c r="Q563">
        <v>4</v>
      </c>
      <c r="R563">
        <v>0</v>
      </c>
      <c r="S563">
        <v>5.4332000000000003</v>
      </c>
      <c r="T563" t="s">
        <v>235</v>
      </c>
      <c r="U563">
        <v>6.1268000000000002</v>
      </c>
      <c r="V563" s="2">
        <f>Table1[[#This Row],[Expenses]]*0.3</f>
        <v>1.8380399999999999</v>
      </c>
      <c r="W563" t="str">
        <f>VLOOKUP(K563, Helper!A:C, 3, FALSE)</f>
        <v>2020-04</v>
      </c>
    </row>
    <row r="564" spans="1:23" x14ac:dyDescent="0.3">
      <c r="A564">
        <v>1178</v>
      </c>
      <c r="B564" t="s">
        <v>1924</v>
      </c>
      <c r="C564" s="1">
        <v>44897</v>
      </c>
      <c r="D564">
        <v>20221202</v>
      </c>
      <c r="E564" t="s">
        <v>251</v>
      </c>
      <c r="F564" t="s">
        <v>1548</v>
      </c>
      <c r="G564" t="s">
        <v>1925</v>
      </c>
      <c r="H564" t="s">
        <v>81</v>
      </c>
      <c r="I564" t="s">
        <v>199</v>
      </c>
      <c r="J564" t="s">
        <v>254</v>
      </c>
      <c r="K564">
        <v>1072</v>
      </c>
      <c r="L564" t="s">
        <v>74</v>
      </c>
      <c r="M564" t="s">
        <v>29</v>
      </c>
      <c r="N564" t="s">
        <v>41</v>
      </c>
      <c r="O564" t="s">
        <v>1926</v>
      </c>
      <c r="P564">
        <v>172.5</v>
      </c>
      <c r="Q564">
        <v>2</v>
      </c>
      <c r="R564">
        <v>0</v>
      </c>
      <c r="S564">
        <v>51.75</v>
      </c>
      <c r="T564" t="s">
        <v>76</v>
      </c>
      <c r="U564">
        <v>120.75</v>
      </c>
      <c r="V564" s="2">
        <f>Table1[[#This Row],[Expenses]]*0.3</f>
        <v>36.225000000000001</v>
      </c>
      <c r="W564" t="str">
        <f>VLOOKUP(K564, Helper!A:C, 3, FALSE)</f>
        <v>2020-06</v>
      </c>
    </row>
    <row r="565" spans="1:23" x14ac:dyDescent="0.3">
      <c r="A565">
        <v>1180</v>
      </c>
      <c r="B565" t="s">
        <v>1927</v>
      </c>
      <c r="C565" s="1">
        <v>44676</v>
      </c>
      <c r="D565">
        <v>20220425</v>
      </c>
      <c r="E565" t="s">
        <v>1928</v>
      </c>
      <c r="F565" t="s">
        <v>79</v>
      </c>
      <c r="G565" t="s">
        <v>147</v>
      </c>
      <c r="H565" t="s">
        <v>81</v>
      </c>
      <c r="I565" t="s">
        <v>82</v>
      </c>
      <c r="J565" t="s">
        <v>1065</v>
      </c>
      <c r="K565">
        <v>1097</v>
      </c>
      <c r="L565" t="s">
        <v>273</v>
      </c>
      <c r="M565" t="s">
        <v>85</v>
      </c>
      <c r="N565" t="s">
        <v>185</v>
      </c>
      <c r="O565" t="s">
        <v>1929</v>
      </c>
      <c r="P565">
        <v>258.69600000000003</v>
      </c>
      <c r="Q565">
        <v>3</v>
      </c>
      <c r="R565">
        <v>0.2</v>
      </c>
      <c r="S565">
        <v>64.674000000000007</v>
      </c>
      <c r="T565" t="s">
        <v>296</v>
      </c>
      <c r="U565">
        <v>194.02199999999999</v>
      </c>
      <c r="V565" s="2">
        <f>Table1[[#This Row],[Expenses]]*0.3</f>
        <v>58.206599999999995</v>
      </c>
      <c r="W565" t="str">
        <f>VLOOKUP(K565, Helper!A:C, 3, FALSE)</f>
        <v>2020-04</v>
      </c>
    </row>
    <row r="566" spans="1:23" x14ac:dyDescent="0.3">
      <c r="A566">
        <v>1181</v>
      </c>
      <c r="B566" t="s">
        <v>1930</v>
      </c>
      <c r="C566" s="1">
        <v>44003</v>
      </c>
      <c r="D566">
        <v>20200621</v>
      </c>
      <c r="E566" t="s">
        <v>442</v>
      </c>
      <c r="F566" t="s">
        <v>522</v>
      </c>
      <c r="G566" t="s">
        <v>671</v>
      </c>
      <c r="H566" t="s">
        <v>37</v>
      </c>
      <c r="I566" t="s">
        <v>119</v>
      </c>
      <c r="J566" t="s">
        <v>443</v>
      </c>
      <c r="K566">
        <v>1005</v>
      </c>
      <c r="L566" t="s">
        <v>56</v>
      </c>
      <c r="M566" t="s">
        <v>29</v>
      </c>
      <c r="N566" t="s">
        <v>156</v>
      </c>
      <c r="O566" t="s">
        <v>1931</v>
      </c>
      <c r="P566">
        <v>1322.93</v>
      </c>
      <c r="Q566">
        <v>7</v>
      </c>
      <c r="R566">
        <v>0</v>
      </c>
      <c r="S566">
        <v>357.19110000000001</v>
      </c>
      <c r="T566" t="s">
        <v>59</v>
      </c>
      <c r="U566">
        <v>965.73889999999994</v>
      </c>
      <c r="V566" s="2">
        <f>Table1[[#This Row],[Expenses]]*0.3</f>
        <v>289.72166999999996</v>
      </c>
      <c r="W566" t="str">
        <f>VLOOKUP(K566, Helper!A:C, 3, FALSE)</f>
        <v>2020-03</v>
      </c>
    </row>
    <row r="567" spans="1:23" x14ac:dyDescent="0.3">
      <c r="A567">
        <v>1183</v>
      </c>
      <c r="B567" t="s">
        <v>1932</v>
      </c>
      <c r="C567" s="1">
        <v>44941</v>
      </c>
      <c r="D567">
        <v>20230115</v>
      </c>
      <c r="E567" t="s">
        <v>1242</v>
      </c>
      <c r="F567" t="s">
        <v>62</v>
      </c>
      <c r="G567" t="s">
        <v>63</v>
      </c>
      <c r="H567" t="s">
        <v>25</v>
      </c>
      <c r="I567" t="s">
        <v>64</v>
      </c>
      <c r="J567" t="s">
        <v>398</v>
      </c>
      <c r="K567">
        <v>1026</v>
      </c>
      <c r="L567" t="s">
        <v>105</v>
      </c>
      <c r="M567" t="s">
        <v>29</v>
      </c>
      <c r="N567" t="s">
        <v>161</v>
      </c>
      <c r="O567" t="s">
        <v>1933</v>
      </c>
      <c r="P567">
        <v>21.744</v>
      </c>
      <c r="Q567">
        <v>1</v>
      </c>
      <c r="R567">
        <v>0.2</v>
      </c>
      <c r="S567">
        <v>7.3385999999999996</v>
      </c>
      <c r="T567" t="s">
        <v>898</v>
      </c>
      <c r="U567">
        <v>14.4054</v>
      </c>
      <c r="V567" s="2">
        <f>Table1[[#This Row],[Expenses]]*0.3</f>
        <v>4.3216200000000002</v>
      </c>
      <c r="W567" t="str">
        <f>VLOOKUP(K567, Helper!A:C, 3, FALSE)</f>
        <v>2020-01</v>
      </c>
    </row>
    <row r="568" spans="1:23" x14ac:dyDescent="0.3">
      <c r="A568">
        <v>1185</v>
      </c>
      <c r="B568" t="s">
        <v>1934</v>
      </c>
      <c r="C568" s="1">
        <v>44159</v>
      </c>
      <c r="D568">
        <v>20201124</v>
      </c>
      <c r="E568" t="s">
        <v>1935</v>
      </c>
      <c r="F568" t="s">
        <v>71</v>
      </c>
      <c r="G568" t="s">
        <v>72</v>
      </c>
      <c r="H568" t="s">
        <v>37</v>
      </c>
      <c r="I568" t="s">
        <v>38</v>
      </c>
      <c r="J568" t="s">
        <v>655</v>
      </c>
      <c r="K568">
        <v>1024</v>
      </c>
      <c r="L568" t="s">
        <v>28</v>
      </c>
      <c r="M568" t="s">
        <v>40</v>
      </c>
      <c r="N568" t="s">
        <v>50</v>
      </c>
      <c r="O568" t="s">
        <v>1936</v>
      </c>
      <c r="P568">
        <v>12.096</v>
      </c>
      <c r="Q568">
        <v>7</v>
      </c>
      <c r="R568">
        <v>0.2</v>
      </c>
      <c r="S568">
        <v>4.2336</v>
      </c>
      <c r="T568" t="s">
        <v>98</v>
      </c>
      <c r="U568">
        <v>7.8624000000000001</v>
      </c>
      <c r="V568" s="2">
        <f>Table1[[#This Row],[Expenses]]*0.3</f>
        <v>2.3587199999999999</v>
      </c>
      <c r="W568" t="str">
        <f>VLOOKUP(K568, Helper!A:C, 3, FALSE)</f>
        <v>2020-01</v>
      </c>
    </row>
    <row r="569" spans="1:23" x14ac:dyDescent="0.3">
      <c r="A569">
        <v>1189</v>
      </c>
      <c r="B569" t="s">
        <v>1937</v>
      </c>
      <c r="C569" s="1">
        <v>44984</v>
      </c>
      <c r="D569">
        <v>20230227</v>
      </c>
      <c r="E569" t="s">
        <v>1938</v>
      </c>
      <c r="F569" t="s">
        <v>35</v>
      </c>
      <c r="G569" t="s">
        <v>36</v>
      </c>
      <c r="H569" t="s">
        <v>37</v>
      </c>
      <c r="I569" t="s">
        <v>38</v>
      </c>
      <c r="J569" t="s">
        <v>349</v>
      </c>
      <c r="K569">
        <v>1078</v>
      </c>
      <c r="L569" t="s">
        <v>56</v>
      </c>
      <c r="M569" t="s">
        <v>85</v>
      </c>
      <c r="N569" t="s">
        <v>86</v>
      </c>
      <c r="O569" t="s">
        <v>1939</v>
      </c>
      <c r="P569">
        <v>81.92</v>
      </c>
      <c r="Q569">
        <v>4</v>
      </c>
      <c r="R569">
        <v>0</v>
      </c>
      <c r="S569">
        <v>22.118400000000001</v>
      </c>
      <c r="T569" t="s">
        <v>394</v>
      </c>
      <c r="U569">
        <v>59.801600000000001</v>
      </c>
      <c r="V569" s="2">
        <f>Table1[[#This Row],[Expenses]]*0.3</f>
        <v>17.940480000000001</v>
      </c>
      <c r="W569" t="str">
        <f>VLOOKUP(K569, Helper!A:C, 3, FALSE)</f>
        <v>2020-01</v>
      </c>
    </row>
    <row r="570" spans="1:23" x14ac:dyDescent="0.3">
      <c r="A570">
        <v>1194</v>
      </c>
      <c r="B570" t="s">
        <v>1940</v>
      </c>
      <c r="C570" s="1">
        <v>44454</v>
      </c>
      <c r="D570">
        <v>20210915</v>
      </c>
      <c r="E570" t="s">
        <v>1156</v>
      </c>
      <c r="F570" t="s">
        <v>46</v>
      </c>
      <c r="G570" t="s">
        <v>178</v>
      </c>
      <c r="H570" t="s">
        <v>25</v>
      </c>
      <c r="I570" t="s">
        <v>48</v>
      </c>
      <c r="J570" t="s">
        <v>439</v>
      </c>
      <c r="K570">
        <v>1033</v>
      </c>
      <c r="L570" t="s">
        <v>74</v>
      </c>
      <c r="M570" t="s">
        <v>40</v>
      </c>
      <c r="N570" t="s">
        <v>66</v>
      </c>
      <c r="O570" t="s">
        <v>1941</v>
      </c>
      <c r="P570">
        <v>15.552</v>
      </c>
      <c r="Q570">
        <v>3</v>
      </c>
      <c r="R570">
        <v>0.2</v>
      </c>
      <c r="S570">
        <v>5.4432</v>
      </c>
      <c r="T570" t="s">
        <v>135</v>
      </c>
      <c r="U570">
        <v>10.108799999999899</v>
      </c>
      <c r="V570" s="2">
        <f>Table1[[#This Row],[Expenses]]*0.3</f>
        <v>3.0326399999999696</v>
      </c>
      <c r="W570" t="str">
        <f>VLOOKUP(K570, Helper!A:C, 3, FALSE)</f>
        <v>2020-03</v>
      </c>
    </row>
    <row r="571" spans="1:23" x14ac:dyDescent="0.3">
      <c r="A571">
        <v>1198</v>
      </c>
      <c r="B571" t="s">
        <v>1942</v>
      </c>
      <c r="C571" s="1">
        <v>44660</v>
      </c>
      <c r="D571">
        <v>20220409</v>
      </c>
      <c r="E571" t="s">
        <v>1124</v>
      </c>
      <c r="F571" t="s">
        <v>79</v>
      </c>
      <c r="G571" t="s">
        <v>147</v>
      </c>
      <c r="H571" t="s">
        <v>81</v>
      </c>
      <c r="I571" t="s">
        <v>82</v>
      </c>
      <c r="J571" t="s">
        <v>466</v>
      </c>
      <c r="K571">
        <v>1046</v>
      </c>
      <c r="L571" t="s">
        <v>95</v>
      </c>
      <c r="M571" t="s">
        <v>29</v>
      </c>
      <c r="N571" t="s">
        <v>185</v>
      </c>
      <c r="O571" t="s">
        <v>1943</v>
      </c>
      <c r="P571">
        <v>431.928</v>
      </c>
      <c r="Q571">
        <v>9</v>
      </c>
      <c r="R571">
        <v>0.2</v>
      </c>
      <c r="S571">
        <v>64.789199999999994</v>
      </c>
      <c r="T571" t="s">
        <v>296</v>
      </c>
      <c r="U571">
        <v>367.1388</v>
      </c>
      <c r="V571" s="2">
        <f>Table1[[#This Row],[Expenses]]*0.3</f>
        <v>110.14164</v>
      </c>
      <c r="W571" t="str">
        <f>VLOOKUP(K571, Helper!A:C, 3, FALSE)</f>
        <v>2020-02</v>
      </c>
    </row>
    <row r="572" spans="1:23" x14ac:dyDescent="0.3">
      <c r="A572">
        <v>1201</v>
      </c>
      <c r="B572" t="s">
        <v>1944</v>
      </c>
      <c r="C572" s="1">
        <v>44761</v>
      </c>
      <c r="D572">
        <v>20220719</v>
      </c>
      <c r="E572" t="s">
        <v>1506</v>
      </c>
      <c r="F572" t="s">
        <v>334</v>
      </c>
      <c r="G572" t="s">
        <v>335</v>
      </c>
      <c r="H572" t="s">
        <v>25</v>
      </c>
      <c r="I572" t="s">
        <v>336</v>
      </c>
      <c r="J572" t="s">
        <v>764</v>
      </c>
      <c r="K572">
        <v>1061</v>
      </c>
      <c r="L572" t="s">
        <v>28</v>
      </c>
      <c r="M572" t="s">
        <v>40</v>
      </c>
      <c r="N572" t="s">
        <v>41</v>
      </c>
      <c r="O572" t="s">
        <v>1945</v>
      </c>
      <c r="P572">
        <v>544.00800000000004</v>
      </c>
      <c r="Q572">
        <v>3</v>
      </c>
      <c r="R572">
        <v>0.2</v>
      </c>
      <c r="S572">
        <v>40.800600000000003</v>
      </c>
      <c r="T572" t="s">
        <v>175</v>
      </c>
      <c r="U572">
        <v>503.20740000000001</v>
      </c>
      <c r="V572" s="2">
        <f>Table1[[#This Row],[Expenses]]*0.3</f>
        <v>150.96222</v>
      </c>
      <c r="W572" t="str">
        <f>VLOOKUP(K572, Helper!A:C, 3, FALSE)</f>
        <v>2020-03</v>
      </c>
    </row>
    <row r="573" spans="1:23" x14ac:dyDescent="0.3">
      <c r="A573">
        <v>1206</v>
      </c>
      <c r="B573" t="s">
        <v>1946</v>
      </c>
      <c r="C573" s="1">
        <v>45140</v>
      </c>
      <c r="D573">
        <v>20230802</v>
      </c>
      <c r="E573" t="s">
        <v>1947</v>
      </c>
      <c r="F573" t="s">
        <v>62</v>
      </c>
      <c r="G573" t="s">
        <v>63</v>
      </c>
      <c r="H573" t="s">
        <v>25</v>
      </c>
      <c r="I573" t="s">
        <v>64</v>
      </c>
      <c r="J573" t="s">
        <v>376</v>
      </c>
      <c r="K573">
        <v>1036</v>
      </c>
      <c r="L573" t="s">
        <v>259</v>
      </c>
      <c r="M573" t="s">
        <v>29</v>
      </c>
      <c r="N573" t="s">
        <v>156</v>
      </c>
      <c r="O573" t="s">
        <v>1948</v>
      </c>
      <c r="P573">
        <v>271.95999999999998</v>
      </c>
      <c r="Q573">
        <v>5</v>
      </c>
      <c r="R573">
        <v>0.2</v>
      </c>
      <c r="S573">
        <v>16.997499999999999</v>
      </c>
      <c r="T573" t="s">
        <v>786</v>
      </c>
      <c r="U573">
        <v>254.96249999999901</v>
      </c>
      <c r="V573" s="2">
        <f>Table1[[#This Row],[Expenses]]*0.3</f>
        <v>76.488749999999698</v>
      </c>
      <c r="W573" t="str">
        <f>VLOOKUP(K573, Helper!A:C, 3, FALSE)</f>
        <v>2020-04</v>
      </c>
    </row>
    <row r="574" spans="1:23" x14ac:dyDescent="0.3">
      <c r="A574">
        <v>1207</v>
      </c>
      <c r="B574" t="s">
        <v>1949</v>
      </c>
      <c r="C574" s="1">
        <v>44757</v>
      </c>
      <c r="D574">
        <v>20220715</v>
      </c>
      <c r="E574" t="s">
        <v>1950</v>
      </c>
      <c r="F574" t="s">
        <v>211</v>
      </c>
      <c r="G574" t="s">
        <v>212</v>
      </c>
      <c r="H574" t="s">
        <v>25</v>
      </c>
      <c r="I574" t="s">
        <v>26</v>
      </c>
      <c r="J574" t="s">
        <v>169</v>
      </c>
      <c r="K574">
        <v>1058</v>
      </c>
      <c r="L574" t="s">
        <v>28</v>
      </c>
      <c r="M574" t="s">
        <v>40</v>
      </c>
      <c r="N574" t="s">
        <v>96</v>
      </c>
      <c r="O574" t="s">
        <v>1951</v>
      </c>
      <c r="P574">
        <v>11.21</v>
      </c>
      <c r="Q574">
        <v>1</v>
      </c>
      <c r="R574">
        <v>0</v>
      </c>
      <c r="S574">
        <v>3.363</v>
      </c>
      <c r="T574" t="s">
        <v>175</v>
      </c>
      <c r="U574">
        <v>7.8470000000000004</v>
      </c>
      <c r="V574" s="2">
        <f>Table1[[#This Row],[Expenses]]*0.3</f>
        <v>2.3540999999999999</v>
      </c>
      <c r="W574" t="str">
        <f>VLOOKUP(K574, Helper!A:C, 3, FALSE)</f>
        <v>2020-01</v>
      </c>
    </row>
    <row r="575" spans="1:23" x14ac:dyDescent="0.3">
      <c r="A575">
        <v>1213</v>
      </c>
      <c r="B575" t="s">
        <v>1952</v>
      </c>
      <c r="C575" s="1">
        <v>45179</v>
      </c>
      <c r="D575">
        <v>20230910</v>
      </c>
      <c r="E575" t="s">
        <v>1953</v>
      </c>
      <c r="F575" t="s">
        <v>124</v>
      </c>
      <c r="G575" t="s">
        <v>125</v>
      </c>
      <c r="H575" t="s">
        <v>25</v>
      </c>
      <c r="I575" t="s">
        <v>48</v>
      </c>
      <c r="J575" t="s">
        <v>312</v>
      </c>
      <c r="K575">
        <v>1014</v>
      </c>
      <c r="L575" t="s">
        <v>95</v>
      </c>
      <c r="M575" t="s">
        <v>40</v>
      </c>
      <c r="N575" t="s">
        <v>41</v>
      </c>
      <c r="O575" t="s">
        <v>1954</v>
      </c>
      <c r="P575">
        <v>141.37200000000001</v>
      </c>
      <c r="Q575">
        <v>2</v>
      </c>
      <c r="R575">
        <v>0.3</v>
      </c>
      <c r="S575">
        <v>-48.470399999999998</v>
      </c>
      <c r="T575" t="s">
        <v>171</v>
      </c>
      <c r="U575">
        <v>189.8424</v>
      </c>
      <c r="V575" s="2">
        <f>Table1[[#This Row],[Expenses]]*0.3</f>
        <v>56.952719999999999</v>
      </c>
      <c r="W575" t="str">
        <f>VLOOKUP(K575, Helper!A:C, 3, FALSE)</f>
        <v>2020-01</v>
      </c>
    </row>
    <row r="576" spans="1:23" x14ac:dyDescent="0.3">
      <c r="A576">
        <v>1221</v>
      </c>
      <c r="B576" t="s">
        <v>1955</v>
      </c>
      <c r="C576" s="1">
        <v>44024</v>
      </c>
      <c r="D576">
        <v>20200712</v>
      </c>
      <c r="E576" t="s">
        <v>1956</v>
      </c>
      <c r="F576" t="s">
        <v>35</v>
      </c>
      <c r="G576" t="s">
        <v>36</v>
      </c>
      <c r="H576" t="s">
        <v>37</v>
      </c>
      <c r="I576" t="s">
        <v>38</v>
      </c>
      <c r="J576" t="s">
        <v>341</v>
      </c>
      <c r="K576">
        <v>1019</v>
      </c>
      <c r="L576" t="s">
        <v>74</v>
      </c>
      <c r="M576" t="s">
        <v>85</v>
      </c>
      <c r="N576" t="s">
        <v>96</v>
      </c>
      <c r="O576" t="s">
        <v>1957</v>
      </c>
      <c r="P576">
        <v>249.75</v>
      </c>
      <c r="Q576">
        <v>9</v>
      </c>
      <c r="R576">
        <v>0</v>
      </c>
      <c r="S576">
        <v>44.954999999999998</v>
      </c>
      <c r="T576" t="s">
        <v>729</v>
      </c>
      <c r="U576">
        <v>204.79499999999999</v>
      </c>
      <c r="V576" s="2">
        <f>Table1[[#This Row],[Expenses]]*0.3</f>
        <v>61.438499999999991</v>
      </c>
      <c r="W576" t="str">
        <f>VLOOKUP(K576, Helper!A:C, 3, FALSE)</f>
        <v>2020-03</v>
      </c>
    </row>
    <row r="577" spans="1:23" x14ac:dyDescent="0.3">
      <c r="A577">
        <v>1223</v>
      </c>
      <c r="B577" t="s">
        <v>1958</v>
      </c>
      <c r="C577" s="1">
        <v>44900</v>
      </c>
      <c r="D577">
        <v>20221205</v>
      </c>
      <c r="E577" t="s">
        <v>469</v>
      </c>
      <c r="F577" t="s">
        <v>211</v>
      </c>
      <c r="G577" t="s">
        <v>212</v>
      </c>
      <c r="H577" t="s">
        <v>25</v>
      </c>
      <c r="I577" t="s">
        <v>26</v>
      </c>
      <c r="J577" t="s">
        <v>258</v>
      </c>
      <c r="K577">
        <v>1098</v>
      </c>
      <c r="L577" t="s">
        <v>259</v>
      </c>
      <c r="M577" t="s">
        <v>29</v>
      </c>
      <c r="N577" t="s">
        <v>57</v>
      </c>
      <c r="O577" t="s">
        <v>1959</v>
      </c>
      <c r="P577">
        <v>113.79</v>
      </c>
      <c r="Q577">
        <v>3</v>
      </c>
      <c r="R577">
        <v>0</v>
      </c>
      <c r="S577">
        <v>20.482199999999999</v>
      </c>
      <c r="T577" t="s">
        <v>76</v>
      </c>
      <c r="U577">
        <v>93.3078</v>
      </c>
      <c r="V577" s="2">
        <f>Table1[[#This Row],[Expenses]]*0.3</f>
        <v>27.992339999999999</v>
      </c>
      <c r="W577" t="str">
        <f>VLOOKUP(K577, Helper!A:C, 3, FALSE)</f>
        <v>2020-01</v>
      </c>
    </row>
    <row r="578" spans="1:23" x14ac:dyDescent="0.3">
      <c r="A578">
        <v>1229</v>
      </c>
      <c r="B578" t="s">
        <v>1960</v>
      </c>
      <c r="C578" s="1">
        <v>45237</v>
      </c>
      <c r="D578">
        <v>20231107</v>
      </c>
      <c r="E578" t="s">
        <v>1124</v>
      </c>
      <c r="F578" t="s">
        <v>35</v>
      </c>
      <c r="G578" t="s">
        <v>36</v>
      </c>
      <c r="H578" t="s">
        <v>37</v>
      </c>
      <c r="I578" t="s">
        <v>38</v>
      </c>
      <c r="J578" t="s">
        <v>466</v>
      </c>
      <c r="K578">
        <v>1046</v>
      </c>
      <c r="L578" t="s">
        <v>95</v>
      </c>
      <c r="M578" t="s">
        <v>29</v>
      </c>
      <c r="N578" t="s">
        <v>161</v>
      </c>
      <c r="O578" t="s">
        <v>1961</v>
      </c>
      <c r="P578">
        <v>15.28</v>
      </c>
      <c r="Q578">
        <v>2</v>
      </c>
      <c r="R578">
        <v>0</v>
      </c>
      <c r="S578">
        <v>7.4871999999999996</v>
      </c>
      <c r="T578" t="s">
        <v>283</v>
      </c>
      <c r="U578">
        <v>7.7927999999999997</v>
      </c>
      <c r="V578" s="2">
        <f>Table1[[#This Row],[Expenses]]*0.3</f>
        <v>2.3378399999999999</v>
      </c>
      <c r="W578" t="str">
        <f>VLOOKUP(K578, Helper!A:C, 3, FALSE)</f>
        <v>2020-02</v>
      </c>
    </row>
    <row r="579" spans="1:23" x14ac:dyDescent="0.3">
      <c r="A579">
        <v>1232</v>
      </c>
      <c r="B579" t="s">
        <v>1962</v>
      </c>
      <c r="C579" s="1">
        <v>44500</v>
      </c>
      <c r="D579">
        <v>20211031</v>
      </c>
      <c r="E579" t="s">
        <v>1963</v>
      </c>
      <c r="F579" t="s">
        <v>211</v>
      </c>
      <c r="G579" t="s">
        <v>1964</v>
      </c>
      <c r="H579" t="s">
        <v>25</v>
      </c>
      <c r="I579" t="s">
        <v>26</v>
      </c>
      <c r="J579" t="s">
        <v>626</v>
      </c>
      <c r="K579">
        <v>1009</v>
      </c>
      <c r="L579" t="s">
        <v>95</v>
      </c>
      <c r="M579" t="s">
        <v>29</v>
      </c>
      <c r="N579" t="s">
        <v>112</v>
      </c>
      <c r="O579" t="s">
        <v>1965</v>
      </c>
      <c r="P579">
        <v>2.78</v>
      </c>
      <c r="Q579">
        <v>2</v>
      </c>
      <c r="R579">
        <v>0</v>
      </c>
      <c r="S579">
        <v>0.7228</v>
      </c>
      <c r="T579" t="s">
        <v>52</v>
      </c>
      <c r="U579">
        <v>2.0571999999999999</v>
      </c>
      <c r="V579" s="2">
        <f>Table1[[#This Row],[Expenses]]*0.3</f>
        <v>0.61715999999999993</v>
      </c>
      <c r="W579" t="str">
        <f>VLOOKUP(K579, Helper!A:C, 3, FALSE)</f>
        <v>2020-03</v>
      </c>
    </row>
    <row r="580" spans="1:23" x14ac:dyDescent="0.3">
      <c r="A580">
        <v>1234</v>
      </c>
      <c r="B580" t="s">
        <v>1966</v>
      </c>
      <c r="C580" s="1">
        <v>44712</v>
      </c>
      <c r="D580">
        <v>20220531</v>
      </c>
      <c r="E580" t="s">
        <v>1967</v>
      </c>
      <c r="F580" t="s">
        <v>358</v>
      </c>
      <c r="G580" t="s">
        <v>532</v>
      </c>
      <c r="H580" t="s">
        <v>37</v>
      </c>
      <c r="I580" t="s">
        <v>119</v>
      </c>
      <c r="J580" t="s">
        <v>83</v>
      </c>
      <c r="K580">
        <v>1074</v>
      </c>
      <c r="L580" t="s">
        <v>84</v>
      </c>
      <c r="M580" t="s">
        <v>40</v>
      </c>
      <c r="N580" t="s">
        <v>1005</v>
      </c>
      <c r="O580" t="s">
        <v>1968</v>
      </c>
      <c r="P580">
        <v>839.98800000000006</v>
      </c>
      <c r="Q580">
        <v>2</v>
      </c>
      <c r="R580">
        <v>0.4</v>
      </c>
      <c r="S580">
        <v>69.998999999999995</v>
      </c>
      <c r="T580" t="s">
        <v>454</v>
      </c>
      <c r="U580">
        <v>769.98900000000003</v>
      </c>
      <c r="V580" s="2">
        <f>Table1[[#This Row],[Expenses]]*0.3</f>
        <v>230.9967</v>
      </c>
      <c r="W580" t="str">
        <f>VLOOKUP(K580, Helper!A:C, 3, FALSE)</f>
        <v>2020-05</v>
      </c>
    </row>
    <row r="581" spans="1:23" x14ac:dyDescent="0.3">
      <c r="A581">
        <v>1235</v>
      </c>
      <c r="B581" t="s">
        <v>1969</v>
      </c>
      <c r="C581" s="1">
        <v>44863</v>
      </c>
      <c r="D581">
        <v>20221029</v>
      </c>
      <c r="E581" t="s">
        <v>1451</v>
      </c>
      <c r="F581" t="s">
        <v>46</v>
      </c>
      <c r="G581" t="s">
        <v>798</v>
      </c>
      <c r="H581" t="s">
        <v>25</v>
      </c>
      <c r="I581" t="s">
        <v>48</v>
      </c>
      <c r="J581" t="s">
        <v>621</v>
      </c>
      <c r="K581">
        <v>1060</v>
      </c>
      <c r="L581" t="s">
        <v>105</v>
      </c>
      <c r="M581" t="s">
        <v>29</v>
      </c>
      <c r="N581" t="s">
        <v>57</v>
      </c>
      <c r="O581" t="s">
        <v>1970</v>
      </c>
      <c r="P581">
        <v>47.951999999999998</v>
      </c>
      <c r="Q581">
        <v>3</v>
      </c>
      <c r="R581">
        <v>0.2</v>
      </c>
      <c r="S581">
        <v>13.786199999999999</v>
      </c>
      <c r="T581" t="s">
        <v>400</v>
      </c>
      <c r="U581">
        <v>34.165799999999997</v>
      </c>
      <c r="V581" s="2">
        <f>Table1[[#This Row],[Expenses]]*0.3</f>
        <v>10.249739999999999</v>
      </c>
      <c r="W581" t="str">
        <f>VLOOKUP(K581, Helper!A:C, 3, FALSE)</f>
        <v>2020-01</v>
      </c>
    </row>
    <row r="582" spans="1:23" x14ac:dyDescent="0.3">
      <c r="A582">
        <v>1239</v>
      </c>
      <c r="B582" t="s">
        <v>1971</v>
      </c>
      <c r="C582" s="1">
        <v>44054</v>
      </c>
      <c r="D582">
        <v>20200811</v>
      </c>
      <c r="E582" t="s">
        <v>1972</v>
      </c>
      <c r="F582" t="s">
        <v>71</v>
      </c>
      <c r="G582" t="s">
        <v>72</v>
      </c>
      <c r="H582" t="s">
        <v>37</v>
      </c>
      <c r="I582" t="s">
        <v>38</v>
      </c>
      <c r="J582" t="s">
        <v>143</v>
      </c>
      <c r="K582">
        <v>1051</v>
      </c>
      <c r="L582" t="s">
        <v>74</v>
      </c>
      <c r="M582" t="s">
        <v>29</v>
      </c>
      <c r="N582" t="s">
        <v>57</v>
      </c>
      <c r="O582" t="s">
        <v>1973</v>
      </c>
      <c r="P582">
        <v>12.35</v>
      </c>
      <c r="Q582">
        <v>1</v>
      </c>
      <c r="R582">
        <v>0</v>
      </c>
      <c r="S582">
        <v>5.4340000000000002</v>
      </c>
      <c r="T582" t="s">
        <v>114</v>
      </c>
      <c r="U582">
        <v>6.9159999999999897</v>
      </c>
      <c r="V582" s="2">
        <f>Table1[[#This Row],[Expenses]]*0.3</f>
        <v>2.0747999999999966</v>
      </c>
      <c r="W582" t="str">
        <f>VLOOKUP(K582, Helper!A:C, 3, FALSE)</f>
        <v>2020-03</v>
      </c>
    </row>
    <row r="583" spans="1:23" x14ac:dyDescent="0.3">
      <c r="A583">
        <v>1242</v>
      </c>
      <c r="B583" t="s">
        <v>1974</v>
      </c>
      <c r="C583" s="1">
        <v>44803</v>
      </c>
      <c r="D583">
        <v>20220830</v>
      </c>
      <c r="E583" t="s">
        <v>1165</v>
      </c>
      <c r="F583" t="s">
        <v>211</v>
      </c>
      <c r="G583" t="s">
        <v>212</v>
      </c>
      <c r="H583" t="s">
        <v>25</v>
      </c>
      <c r="I583" t="s">
        <v>26</v>
      </c>
      <c r="J583" t="s">
        <v>240</v>
      </c>
      <c r="K583">
        <v>1035</v>
      </c>
      <c r="L583" t="s">
        <v>56</v>
      </c>
      <c r="M583" t="s">
        <v>85</v>
      </c>
      <c r="N583" t="s">
        <v>156</v>
      </c>
      <c r="O583" t="s">
        <v>1975</v>
      </c>
      <c r="P583">
        <v>22</v>
      </c>
      <c r="Q583">
        <v>4</v>
      </c>
      <c r="R583">
        <v>0</v>
      </c>
      <c r="S583">
        <v>5.5</v>
      </c>
      <c r="T583" t="s">
        <v>327</v>
      </c>
      <c r="U583">
        <v>16.5</v>
      </c>
      <c r="V583" s="2">
        <f>Table1[[#This Row],[Expenses]]*0.3</f>
        <v>4.95</v>
      </c>
      <c r="W583" t="str">
        <f>VLOOKUP(K583, Helper!A:C, 3, FALSE)</f>
        <v>2020-04</v>
      </c>
    </row>
    <row r="584" spans="1:23" x14ac:dyDescent="0.3">
      <c r="A584">
        <v>1243</v>
      </c>
      <c r="B584" t="s">
        <v>1976</v>
      </c>
      <c r="C584" s="1">
        <v>44607</v>
      </c>
      <c r="D584">
        <v>20220215</v>
      </c>
      <c r="E584" t="s">
        <v>1451</v>
      </c>
      <c r="F584" t="s">
        <v>211</v>
      </c>
      <c r="G584" t="s">
        <v>212</v>
      </c>
      <c r="H584" t="s">
        <v>25</v>
      </c>
      <c r="I584" t="s">
        <v>26</v>
      </c>
      <c r="J584" t="s">
        <v>621</v>
      </c>
      <c r="K584">
        <v>1060</v>
      </c>
      <c r="L584" t="s">
        <v>105</v>
      </c>
      <c r="M584" t="s">
        <v>29</v>
      </c>
      <c r="N584" t="s">
        <v>50</v>
      </c>
      <c r="O584" t="s">
        <v>1977</v>
      </c>
      <c r="P584">
        <v>398.35199999999998</v>
      </c>
      <c r="Q584">
        <v>3</v>
      </c>
      <c r="R584">
        <v>0.2</v>
      </c>
      <c r="S584">
        <v>124.485</v>
      </c>
      <c r="T584" t="s">
        <v>1308</v>
      </c>
      <c r="U584">
        <v>273.866999999999</v>
      </c>
      <c r="V584" s="2">
        <f>Table1[[#This Row],[Expenses]]*0.3</f>
        <v>82.160099999999701</v>
      </c>
      <c r="W584" t="str">
        <f>VLOOKUP(K584, Helper!A:C, 3, FALSE)</f>
        <v>2020-01</v>
      </c>
    </row>
    <row r="585" spans="1:23" x14ac:dyDescent="0.3">
      <c r="A585">
        <v>1245</v>
      </c>
      <c r="B585" t="s">
        <v>1978</v>
      </c>
      <c r="C585" s="1">
        <v>45061</v>
      </c>
      <c r="D585">
        <v>20230515</v>
      </c>
      <c r="E585" t="s">
        <v>1979</v>
      </c>
      <c r="F585" t="s">
        <v>868</v>
      </c>
      <c r="G585" t="s">
        <v>1980</v>
      </c>
      <c r="H585" t="s">
        <v>25</v>
      </c>
      <c r="I585" t="s">
        <v>336</v>
      </c>
      <c r="J585" t="s">
        <v>626</v>
      </c>
      <c r="K585">
        <v>1009</v>
      </c>
      <c r="L585" t="s">
        <v>95</v>
      </c>
      <c r="M585" t="s">
        <v>29</v>
      </c>
      <c r="N585" t="s">
        <v>161</v>
      </c>
      <c r="O585" t="s">
        <v>1981</v>
      </c>
      <c r="P585">
        <v>48.69</v>
      </c>
      <c r="Q585">
        <v>9</v>
      </c>
      <c r="R585">
        <v>0</v>
      </c>
      <c r="S585">
        <v>23.8581</v>
      </c>
      <c r="T585" t="s">
        <v>288</v>
      </c>
      <c r="U585">
        <v>24.831899999999901</v>
      </c>
      <c r="V585" s="2">
        <f>Table1[[#This Row],[Expenses]]*0.3</f>
        <v>7.4495699999999703</v>
      </c>
      <c r="W585" t="str">
        <f>VLOOKUP(K585, Helper!A:C, 3, FALSE)</f>
        <v>2020-03</v>
      </c>
    </row>
    <row r="586" spans="1:23" x14ac:dyDescent="0.3">
      <c r="A586">
        <v>1246</v>
      </c>
      <c r="B586" t="s">
        <v>1982</v>
      </c>
      <c r="C586" s="1">
        <v>44177</v>
      </c>
      <c r="D586">
        <v>20201212</v>
      </c>
      <c r="E586" t="s">
        <v>1983</v>
      </c>
      <c r="F586" t="s">
        <v>35</v>
      </c>
      <c r="G586" t="s">
        <v>1984</v>
      </c>
      <c r="H586" t="s">
        <v>37</v>
      </c>
      <c r="I586" t="s">
        <v>38</v>
      </c>
      <c r="J586" t="s">
        <v>693</v>
      </c>
      <c r="K586">
        <v>1070</v>
      </c>
      <c r="L586" t="s">
        <v>56</v>
      </c>
      <c r="M586" t="s">
        <v>29</v>
      </c>
      <c r="N586" t="s">
        <v>50</v>
      </c>
      <c r="O586" t="s">
        <v>1985</v>
      </c>
      <c r="P586">
        <v>764.68799999999999</v>
      </c>
      <c r="Q586">
        <v>6</v>
      </c>
      <c r="R586">
        <v>0.2</v>
      </c>
      <c r="S586">
        <v>95.585999999999999</v>
      </c>
      <c r="T586" t="s">
        <v>235</v>
      </c>
      <c r="U586">
        <v>669.10199999999998</v>
      </c>
      <c r="V586" s="2">
        <f>Table1[[#This Row],[Expenses]]*0.3</f>
        <v>200.73059999999998</v>
      </c>
      <c r="W586" t="str">
        <f>VLOOKUP(K586, Helper!A:C, 3, FALSE)</f>
        <v>2020-02</v>
      </c>
    </row>
    <row r="587" spans="1:23" x14ac:dyDescent="0.3">
      <c r="A587">
        <v>1249</v>
      </c>
      <c r="B587" t="s">
        <v>1986</v>
      </c>
      <c r="C587" s="1">
        <v>45279</v>
      </c>
      <c r="D587">
        <v>20231219</v>
      </c>
      <c r="E587" t="s">
        <v>1249</v>
      </c>
      <c r="F587" t="s">
        <v>211</v>
      </c>
      <c r="G587" t="s">
        <v>212</v>
      </c>
      <c r="H587" t="s">
        <v>25</v>
      </c>
      <c r="I587" t="s">
        <v>26</v>
      </c>
      <c r="J587" t="s">
        <v>200</v>
      </c>
      <c r="K587">
        <v>1011</v>
      </c>
      <c r="L587" t="s">
        <v>56</v>
      </c>
      <c r="M587" t="s">
        <v>29</v>
      </c>
      <c r="N587" t="s">
        <v>112</v>
      </c>
      <c r="O587" t="s">
        <v>1987</v>
      </c>
      <c r="P587">
        <v>38.82</v>
      </c>
      <c r="Q587">
        <v>6</v>
      </c>
      <c r="R587">
        <v>0</v>
      </c>
      <c r="S587">
        <v>17.469000000000001</v>
      </c>
      <c r="T587" t="s">
        <v>261</v>
      </c>
      <c r="U587">
        <v>21.350999999999999</v>
      </c>
      <c r="V587" s="2">
        <f>Table1[[#This Row],[Expenses]]*0.3</f>
        <v>6.4052999999999995</v>
      </c>
      <c r="W587" t="str">
        <f>VLOOKUP(K587, Helper!A:C, 3, FALSE)</f>
        <v>2020-06</v>
      </c>
    </row>
    <row r="588" spans="1:23" x14ac:dyDescent="0.3">
      <c r="A588">
        <v>1253</v>
      </c>
      <c r="B588" t="s">
        <v>1988</v>
      </c>
      <c r="C588" s="1">
        <v>44381</v>
      </c>
      <c r="D588">
        <v>20210704</v>
      </c>
      <c r="E588" t="s">
        <v>70</v>
      </c>
      <c r="F588" t="s">
        <v>91</v>
      </c>
      <c r="G588" t="s">
        <v>1441</v>
      </c>
      <c r="H588" t="s">
        <v>25</v>
      </c>
      <c r="I588" t="s">
        <v>93</v>
      </c>
      <c r="J588" t="s">
        <v>73</v>
      </c>
      <c r="K588">
        <v>1066</v>
      </c>
      <c r="L588" t="s">
        <v>74</v>
      </c>
      <c r="M588" t="s">
        <v>29</v>
      </c>
      <c r="N588" t="s">
        <v>156</v>
      </c>
      <c r="O588" t="s">
        <v>1989</v>
      </c>
      <c r="P588">
        <v>1099.96</v>
      </c>
      <c r="Q588">
        <v>4</v>
      </c>
      <c r="R588">
        <v>0</v>
      </c>
      <c r="S588">
        <v>285.9896</v>
      </c>
      <c r="T588" t="s">
        <v>642</v>
      </c>
      <c r="U588">
        <v>813.97040000000004</v>
      </c>
      <c r="V588" s="2">
        <f>Table1[[#This Row],[Expenses]]*0.3</f>
        <v>244.19112000000001</v>
      </c>
      <c r="W588" t="str">
        <f>VLOOKUP(K588, Helper!A:C, 3, FALSE)</f>
        <v>2020-09</v>
      </c>
    </row>
    <row r="589" spans="1:23" x14ac:dyDescent="0.3">
      <c r="A589">
        <v>1254</v>
      </c>
      <c r="B589" t="s">
        <v>1990</v>
      </c>
      <c r="C589" s="1">
        <v>44996</v>
      </c>
      <c r="D589">
        <v>20230311</v>
      </c>
      <c r="E589" t="s">
        <v>1991</v>
      </c>
      <c r="F589" t="s">
        <v>124</v>
      </c>
      <c r="G589" t="s">
        <v>1270</v>
      </c>
      <c r="H589" t="s">
        <v>25</v>
      </c>
      <c r="I589" t="s">
        <v>48</v>
      </c>
      <c r="J589" t="s">
        <v>539</v>
      </c>
      <c r="K589">
        <v>1081</v>
      </c>
      <c r="L589" t="s">
        <v>273</v>
      </c>
      <c r="M589" t="s">
        <v>85</v>
      </c>
      <c r="N589" t="s">
        <v>112</v>
      </c>
      <c r="O589" t="s">
        <v>1992</v>
      </c>
      <c r="P589">
        <v>5.2480000000000002</v>
      </c>
      <c r="Q589">
        <v>2</v>
      </c>
      <c r="R589">
        <v>0.2</v>
      </c>
      <c r="S589">
        <v>0.59040000000000004</v>
      </c>
      <c r="T589" t="s">
        <v>761</v>
      </c>
      <c r="U589">
        <v>4.6576000000000004</v>
      </c>
      <c r="V589" s="2">
        <f>Table1[[#This Row],[Expenses]]*0.3</f>
        <v>1.3972800000000001</v>
      </c>
      <c r="W589" t="str">
        <f>VLOOKUP(K589, Helper!A:C, 3, FALSE)</f>
        <v>2020-03</v>
      </c>
    </row>
    <row r="590" spans="1:23" x14ac:dyDescent="0.3">
      <c r="A590">
        <v>1258</v>
      </c>
      <c r="B590" t="s">
        <v>1993</v>
      </c>
      <c r="C590" s="1">
        <v>44920</v>
      </c>
      <c r="D590">
        <v>20221225</v>
      </c>
      <c r="E590" t="s">
        <v>881</v>
      </c>
      <c r="F590" t="s">
        <v>62</v>
      </c>
      <c r="G590" t="s">
        <v>63</v>
      </c>
      <c r="H590" t="s">
        <v>25</v>
      </c>
      <c r="I590" t="s">
        <v>64</v>
      </c>
      <c r="J590" t="s">
        <v>621</v>
      </c>
      <c r="K590">
        <v>1060</v>
      </c>
      <c r="L590" t="s">
        <v>105</v>
      </c>
      <c r="M590" t="s">
        <v>85</v>
      </c>
      <c r="N590" t="s">
        <v>50</v>
      </c>
      <c r="O590" t="s">
        <v>1994</v>
      </c>
      <c r="P590">
        <v>27.882000000000001</v>
      </c>
      <c r="Q590">
        <v>3</v>
      </c>
      <c r="R590">
        <v>0.7</v>
      </c>
      <c r="S590">
        <v>-20.4468</v>
      </c>
      <c r="T590" t="s">
        <v>76</v>
      </c>
      <c r="U590">
        <v>48.328800000000001</v>
      </c>
      <c r="V590" s="2">
        <f>Table1[[#This Row],[Expenses]]*0.3</f>
        <v>14.49864</v>
      </c>
      <c r="W590" t="str">
        <f>VLOOKUP(K590, Helper!A:C, 3, FALSE)</f>
        <v>2020-01</v>
      </c>
    </row>
    <row r="591" spans="1:23" x14ac:dyDescent="0.3">
      <c r="A591">
        <v>1261</v>
      </c>
      <c r="B591" t="s">
        <v>1995</v>
      </c>
      <c r="C591" s="1">
        <v>45223</v>
      </c>
      <c r="D591">
        <v>20231024</v>
      </c>
      <c r="E591" t="s">
        <v>1996</v>
      </c>
      <c r="F591" t="s">
        <v>46</v>
      </c>
      <c r="G591" t="s">
        <v>888</v>
      </c>
      <c r="H591" t="s">
        <v>25</v>
      </c>
      <c r="I591" t="s">
        <v>48</v>
      </c>
      <c r="J591" t="s">
        <v>55</v>
      </c>
      <c r="K591">
        <v>1065</v>
      </c>
      <c r="L591" t="s">
        <v>56</v>
      </c>
      <c r="M591" t="s">
        <v>29</v>
      </c>
      <c r="N591" t="s">
        <v>156</v>
      </c>
      <c r="O591" t="s">
        <v>1997</v>
      </c>
      <c r="P591">
        <v>863.88</v>
      </c>
      <c r="Q591">
        <v>3</v>
      </c>
      <c r="R591">
        <v>0.2</v>
      </c>
      <c r="S591">
        <v>107.985</v>
      </c>
      <c r="T591" t="s">
        <v>151</v>
      </c>
      <c r="U591">
        <v>755.89499999999998</v>
      </c>
      <c r="V591" s="2">
        <f>Table1[[#This Row],[Expenses]]*0.3</f>
        <v>226.76849999999999</v>
      </c>
      <c r="W591" t="str">
        <f>VLOOKUP(K591, Helper!A:C, 3, FALSE)</f>
        <v>2020-04</v>
      </c>
    </row>
    <row r="592" spans="1:23" x14ac:dyDescent="0.3">
      <c r="A592">
        <v>1262</v>
      </c>
      <c r="B592" t="s">
        <v>1998</v>
      </c>
      <c r="C592" s="1">
        <v>44863</v>
      </c>
      <c r="D592">
        <v>20221029</v>
      </c>
      <c r="E592" t="s">
        <v>1999</v>
      </c>
      <c r="F592" t="s">
        <v>62</v>
      </c>
      <c r="G592" t="s">
        <v>277</v>
      </c>
      <c r="H592" t="s">
        <v>25</v>
      </c>
      <c r="I592" t="s">
        <v>64</v>
      </c>
      <c r="J592" t="s">
        <v>184</v>
      </c>
      <c r="K592">
        <v>1028</v>
      </c>
      <c r="L592" t="s">
        <v>74</v>
      </c>
      <c r="M592" t="s">
        <v>40</v>
      </c>
      <c r="N592" t="s">
        <v>50</v>
      </c>
      <c r="O592" t="s">
        <v>2000</v>
      </c>
      <c r="P592">
        <v>17.616</v>
      </c>
      <c r="Q592">
        <v>4</v>
      </c>
      <c r="R592">
        <v>0.7</v>
      </c>
      <c r="S592">
        <v>-14.0928</v>
      </c>
      <c r="T592" t="s">
        <v>400</v>
      </c>
      <c r="U592">
        <v>31.7088</v>
      </c>
      <c r="V592" s="2">
        <f>Table1[[#This Row],[Expenses]]*0.3</f>
        <v>9.5126399999999993</v>
      </c>
      <c r="W592" t="str">
        <f>VLOOKUP(K592, Helper!A:C, 3, FALSE)</f>
        <v>2020-04</v>
      </c>
    </row>
    <row r="593" spans="1:23" x14ac:dyDescent="0.3">
      <c r="A593">
        <v>1263</v>
      </c>
      <c r="B593" t="s">
        <v>2001</v>
      </c>
      <c r="C593" s="1">
        <v>45115</v>
      </c>
      <c r="D593">
        <v>20230708</v>
      </c>
      <c r="E593" t="s">
        <v>1860</v>
      </c>
      <c r="F593" t="s">
        <v>211</v>
      </c>
      <c r="G593" t="s">
        <v>1322</v>
      </c>
      <c r="H593" t="s">
        <v>25</v>
      </c>
      <c r="I593" t="s">
        <v>26</v>
      </c>
      <c r="J593" t="s">
        <v>55</v>
      </c>
      <c r="K593">
        <v>1065</v>
      </c>
      <c r="L593" t="s">
        <v>56</v>
      </c>
      <c r="M593" t="s">
        <v>29</v>
      </c>
      <c r="N593" t="s">
        <v>50</v>
      </c>
      <c r="O593" t="s">
        <v>2002</v>
      </c>
      <c r="P593">
        <v>17.472000000000001</v>
      </c>
      <c r="Q593">
        <v>3</v>
      </c>
      <c r="R593">
        <v>0.2</v>
      </c>
      <c r="S593">
        <v>6.3335999999999997</v>
      </c>
      <c r="T593" t="s">
        <v>128</v>
      </c>
      <c r="U593">
        <v>11.138400000000001</v>
      </c>
      <c r="V593" s="2">
        <f>Table1[[#This Row],[Expenses]]*0.3</f>
        <v>3.34152</v>
      </c>
      <c r="W593" t="str">
        <f>VLOOKUP(K593, Helper!A:C, 3, FALSE)</f>
        <v>2020-04</v>
      </c>
    </row>
    <row r="594" spans="1:23" x14ac:dyDescent="0.3">
      <c r="A594">
        <v>1264</v>
      </c>
      <c r="B594" t="s">
        <v>2003</v>
      </c>
      <c r="C594" s="1">
        <v>44836</v>
      </c>
      <c r="D594">
        <v>20221002</v>
      </c>
      <c r="E594" t="s">
        <v>2004</v>
      </c>
      <c r="F594" t="s">
        <v>204</v>
      </c>
      <c r="G594" t="s">
        <v>903</v>
      </c>
      <c r="H594" t="s">
        <v>81</v>
      </c>
      <c r="I594" t="s">
        <v>206</v>
      </c>
      <c r="J594" t="s">
        <v>413</v>
      </c>
      <c r="K594">
        <v>1022</v>
      </c>
      <c r="L594" t="s">
        <v>273</v>
      </c>
      <c r="M594" t="s">
        <v>29</v>
      </c>
      <c r="N594" t="s">
        <v>156</v>
      </c>
      <c r="O594" t="s">
        <v>2005</v>
      </c>
      <c r="P594">
        <v>69.900000000000006</v>
      </c>
      <c r="Q594">
        <v>2</v>
      </c>
      <c r="R594">
        <v>0</v>
      </c>
      <c r="S594">
        <v>18.873000000000001</v>
      </c>
      <c r="T594" t="s">
        <v>400</v>
      </c>
      <c r="U594">
        <v>51.027000000000001</v>
      </c>
      <c r="V594" s="2">
        <f>Table1[[#This Row],[Expenses]]*0.3</f>
        <v>15.3081</v>
      </c>
      <c r="W594" t="str">
        <f>VLOOKUP(K594, Helper!A:C, 3, FALSE)</f>
        <v>2020-03</v>
      </c>
    </row>
    <row r="595" spans="1:23" x14ac:dyDescent="0.3">
      <c r="A595">
        <v>1266</v>
      </c>
      <c r="B595" t="s">
        <v>2006</v>
      </c>
      <c r="C595" s="1">
        <v>45172</v>
      </c>
      <c r="D595">
        <v>20230903</v>
      </c>
      <c r="E595" t="s">
        <v>2007</v>
      </c>
      <c r="F595" t="s">
        <v>35</v>
      </c>
      <c r="G595" t="s">
        <v>110</v>
      </c>
      <c r="H595" t="s">
        <v>37</v>
      </c>
      <c r="I595" t="s">
        <v>38</v>
      </c>
      <c r="J595" t="s">
        <v>360</v>
      </c>
      <c r="K595">
        <v>1004</v>
      </c>
      <c r="L595" t="s">
        <v>74</v>
      </c>
      <c r="M595" t="s">
        <v>29</v>
      </c>
      <c r="N595" t="s">
        <v>112</v>
      </c>
      <c r="O595" t="s">
        <v>2008</v>
      </c>
      <c r="P595">
        <v>6.57</v>
      </c>
      <c r="Q595">
        <v>3</v>
      </c>
      <c r="R595">
        <v>0</v>
      </c>
      <c r="S595">
        <v>1.7739</v>
      </c>
      <c r="T595" t="s">
        <v>171</v>
      </c>
      <c r="U595">
        <v>4.7961</v>
      </c>
      <c r="V595" s="2">
        <f>Table1[[#This Row],[Expenses]]*0.3</f>
        <v>1.4388300000000001</v>
      </c>
      <c r="W595" t="str">
        <f>VLOOKUP(K595, Helper!A:C, 3, FALSE)</f>
        <v>2020-01</v>
      </c>
    </row>
    <row r="596" spans="1:23" x14ac:dyDescent="0.3">
      <c r="A596">
        <v>1267</v>
      </c>
      <c r="B596" t="s">
        <v>2009</v>
      </c>
      <c r="C596" s="1">
        <v>44189</v>
      </c>
      <c r="D596">
        <v>20201224</v>
      </c>
      <c r="E596" t="s">
        <v>276</v>
      </c>
      <c r="F596" t="s">
        <v>35</v>
      </c>
      <c r="G596" t="s">
        <v>36</v>
      </c>
      <c r="H596" t="s">
        <v>37</v>
      </c>
      <c r="I596" t="s">
        <v>38</v>
      </c>
      <c r="J596" t="s">
        <v>278</v>
      </c>
      <c r="K596">
        <v>1032</v>
      </c>
      <c r="L596" t="s">
        <v>56</v>
      </c>
      <c r="M596" t="s">
        <v>40</v>
      </c>
      <c r="N596" t="s">
        <v>96</v>
      </c>
      <c r="O596" t="s">
        <v>2010</v>
      </c>
      <c r="P596">
        <v>142.86000000000001</v>
      </c>
      <c r="Q596">
        <v>1</v>
      </c>
      <c r="R596">
        <v>0</v>
      </c>
      <c r="S596">
        <v>41.429400000000001</v>
      </c>
      <c r="T596" t="s">
        <v>235</v>
      </c>
      <c r="U596">
        <v>101.4306</v>
      </c>
      <c r="V596" s="2">
        <f>Table1[[#This Row],[Expenses]]*0.3</f>
        <v>30.429179999999999</v>
      </c>
      <c r="W596" t="str">
        <f>VLOOKUP(K596, Helper!A:C, 3, FALSE)</f>
        <v>2020-02</v>
      </c>
    </row>
    <row r="597" spans="1:23" x14ac:dyDescent="0.3">
      <c r="A597">
        <v>1269</v>
      </c>
      <c r="B597" t="s">
        <v>2011</v>
      </c>
      <c r="C597" s="1">
        <v>45193</v>
      </c>
      <c r="D597">
        <v>20230924</v>
      </c>
      <c r="E597" t="s">
        <v>1967</v>
      </c>
      <c r="F597" t="s">
        <v>334</v>
      </c>
      <c r="G597" t="s">
        <v>335</v>
      </c>
      <c r="H597" t="s">
        <v>25</v>
      </c>
      <c r="I597" t="s">
        <v>336</v>
      </c>
      <c r="J597" t="s">
        <v>83</v>
      </c>
      <c r="K597">
        <v>1074</v>
      </c>
      <c r="L597" t="s">
        <v>84</v>
      </c>
      <c r="M597" t="s">
        <v>40</v>
      </c>
      <c r="N597" t="s">
        <v>57</v>
      </c>
      <c r="O597" t="s">
        <v>2012</v>
      </c>
      <c r="P597">
        <v>29.327999999999999</v>
      </c>
      <c r="Q597">
        <v>3</v>
      </c>
      <c r="R597">
        <v>0.2</v>
      </c>
      <c r="S597">
        <v>3.6659999999999999</v>
      </c>
      <c r="T597" t="s">
        <v>171</v>
      </c>
      <c r="U597">
        <v>25.661999999999999</v>
      </c>
      <c r="V597" s="2">
        <f>Table1[[#This Row],[Expenses]]*0.3</f>
        <v>7.698599999999999</v>
      </c>
      <c r="W597" t="str">
        <f>VLOOKUP(K597, Helper!A:C, 3, FALSE)</f>
        <v>2020-05</v>
      </c>
    </row>
    <row r="598" spans="1:23" x14ac:dyDescent="0.3">
      <c r="A598">
        <v>1270</v>
      </c>
      <c r="B598" t="s">
        <v>2013</v>
      </c>
      <c r="C598" s="1">
        <v>45082</v>
      </c>
      <c r="D598">
        <v>20230605</v>
      </c>
      <c r="E598" t="s">
        <v>2014</v>
      </c>
      <c r="F598" t="s">
        <v>266</v>
      </c>
      <c r="G598" t="s">
        <v>267</v>
      </c>
      <c r="H598" t="s">
        <v>25</v>
      </c>
      <c r="I598" t="s">
        <v>48</v>
      </c>
      <c r="J598" t="s">
        <v>539</v>
      </c>
      <c r="K598">
        <v>1081</v>
      </c>
      <c r="L598" t="s">
        <v>273</v>
      </c>
      <c r="M598" t="s">
        <v>29</v>
      </c>
      <c r="N598" t="s">
        <v>66</v>
      </c>
      <c r="O598" t="s">
        <v>2015</v>
      </c>
      <c r="P598">
        <v>12.48</v>
      </c>
      <c r="Q598">
        <v>2</v>
      </c>
      <c r="R598">
        <v>0</v>
      </c>
      <c r="S598">
        <v>5.6159999999999997</v>
      </c>
      <c r="T598" t="s">
        <v>318</v>
      </c>
      <c r="U598">
        <v>6.8639999999999999</v>
      </c>
      <c r="V598" s="2">
        <f>Table1[[#This Row],[Expenses]]*0.3</f>
        <v>2.0591999999999997</v>
      </c>
      <c r="W598" t="str">
        <f>VLOOKUP(K598, Helper!A:C, 3, FALSE)</f>
        <v>2020-03</v>
      </c>
    </row>
    <row r="599" spans="1:23" x14ac:dyDescent="0.3">
      <c r="A599">
        <v>1271</v>
      </c>
      <c r="B599" t="s">
        <v>2016</v>
      </c>
      <c r="C599" s="1">
        <v>44673</v>
      </c>
      <c r="D599">
        <v>20220422</v>
      </c>
      <c r="E599" t="s">
        <v>1225</v>
      </c>
      <c r="F599" t="s">
        <v>166</v>
      </c>
      <c r="G599" t="s">
        <v>227</v>
      </c>
      <c r="H599" t="s">
        <v>81</v>
      </c>
      <c r="I599" t="s">
        <v>168</v>
      </c>
      <c r="J599" t="s">
        <v>596</v>
      </c>
      <c r="K599">
        <v>1038</v>
      </c>
      <c r="L599" t="s">
        <v>84</v>
      </c>
      <c r="M599" t="s">
        <v>40</v>
      </c>
      <c r="N599" t="s">
        <v>96</v>
      </c>
      <c r="O599" t="s">
        <v>2017</v>
      </c>
      <c r="P599">
        <v>102.336</v>
      </c>
      <c r="Q599">
        <v>4</v>
      </c>
      <c r="R599">
        <v>0.2</v>
      </c>
      <c r="S599">
        <v>-12.792</v>
      </c>
      <c r="T599" t="s">
        <v>296</v>
      </c>
      <c r="U599">
        <v>115.128</v>
      </c>
      <c r="V599" s="2">
        <f>Table1[[#This Row],[Expenses]]*0.3</f>
        <v>34.538399999999996</v>
      </c>
      <c r="W599" t="str">
        <f>VLOOKUP(K599, Helper!A:C, 3, FALSE)</f>
        <v>2020-04</v>
      </c>
    </row>
    <row r="600" spans="1:23" x14ac:dyDescent="0.3">
      <c r="A600">
        <v>1274</v>
      </c>
      <c r="B600" t="s">
        <v>2018</v>
      </c>
      <c r="C600" s="1">
        <v>44708</v>
      </c>
      <c r="D600">
        <v>20220527</v>
      </c>
      <c r="E600" t="s">
        <v>1810</v>
      </c>
      <c r="F600" t="s">
        <v>79</v>
      </c>
      <c r="G600" t="s">
        <v>80</v>
      </c>
      <c r="H600" t="s">
        <v>81</v>
      </c>
      <c r="I600" t="s">
        <v>82</v>
      </c>
      <c r="J600" t="s">
        <v>764</v>
      </c>
      <c r="K600">
        <v>1061</v>
      </c>
      <c r="L600" t="s">
        <v>28</v>
      </c>
      <c r="M600" t="s">
        <v>29</v>
      </c>
      <c r="N600" t="s">
        <v>66</v>
      </c>
      <c r="O600" t="s">
        <v>2019</v>
      </c>
      <c r="P600">
        <v>10.368</v>
      </c>
      <c r="Q600">
        <v>2</v>
      </c>
      <c r="R600">
        <v>0.2</v>
      </c>
      <c r="S600">
        <v>3.6288</v>
      </c>
      <c r="T600" t="s">
        <v>454</v>
      </c>
      <c r="U600">
        <v>6.7392000000000003</v>
      </c>
      <c r="V600" s="2">
        <f>Table1[[#This Row],[Expenses]]*0.3</f>
        <v>2.02176</v>
      </c>
      <c r="W600" t="str">
        <f>VLOOKUP(K600, Helper!A:C, 3, FALSE)</f>
        <v>2020-03</v>
      </c>
    </row>
    <row r="601" spans="1:23" x14ac:dyDescent="0.3">
      <c r="A601">
        <v>1278</v>
      </c>
      <c r="B601" t="s">
        <v>2020</v>
      </c>
      <c r="C601" s="1">
        <v>44684</v>
      </c>
      <c r="D601">
        <v>20220503</v>
      </c>
      <c r="E601" t="s">
        <v>2021</v>
      </c>
      <c r="F601" t="s">
        <v>79</v>
      </c>
      <c r="G601" t="s">
        <v>147</v>
      </c>
      <c r="H601" t="s">
        <v>81</v>
      </c>
      <c r="I601" t="s">
        <v>82</v>
      </c>
      <c r="J601" t="s">
        <v>27</v>
      </c>
      <c r="K601">
        <v>1017</v>
      </c>
      <c r="L601" t="s">
        <v>28</v>
      </c>
      <c r="M601" t="s">
        <v>29</v>
      </c>
      <c r="N601" t="s">
        <v>112</v>
      </c>
      <c r="O601" t="s">
        <v>2022</v>
      </c>
      <c r="P601">
        <v>86.352000000000004</v>
      </c>
      <c r="Q601">
        <v>3</v>
      </c>
      <c r="R601">
        <v>0.2</v>
      </c>
      <c r="S601">
        <v>5.3970000000000002</v>
      </c>
      <c r="T601" t="s">
        <v>454</v>
      </c>
      <c r="U601">
        <v>80.954999999999998</v>
      </c>
      <c r="V601" s="2">
        <f>Table1[[#This Row],[Expenses]]*0.3</f>
        <v>24.2865</v>
      </c>
      <c r="W601" t="str">
        <f>VLOOKUP(K601, Helper!A:C, 3, FALSE)</f>
        <v>2020-02</v>
      </c>
    </row>
    <row r="602" spans="1:23" x14ac:dyDescent="0.3">
      <c r="A602">
        <v>1279</v>
      </c>
      <c r="B602" t="s">
        <v>2023</v>
      </c>
      <c r="C602" s="1">
        <v>44082</v>
      </c>
      <c r="D602">
        <v>20200908</v>
      </c>
      <c r="E602" t="s">
        <v>1624</v>
      </c>
      <c r="F602" t="s">
        <v>758</v>
      </c>
      <c r="G602" t="s">
        <v>2024</v>
      </c>
      <c r="H602" t="s">
        <v>25</v>
      </c>
      <c r="I602" t="s">
        <v>64</v>
      </c>
      <c r="J602" t="s">
        <v>604</v>
      </c>
      <c r="K602">
        <v>1042</v>
      </c>
      <c r="L602" t="s">
        <v>56</v>
      </c>
      <c r="M602" t="s">
        <v>40</v>
      </c>
      <c r="N602" t="s">
        <v>185</v>
      </c>
      <c r="O602" t="s">
        <v>2025</v>
      </c>
      <c r="P602">
        <v>32.97</v>
      </c>
      <c r="Q602">
        <v>3</v>
      </c>
      <c r="R602">
        <v>0</v>
      </c>
      <c r="S602">
        <v>12.8583</v>
      </c>
      <c r="T602" t="s">
        <v>382</v>
      </c>
      <c r="U602">
        <v>20.111699999999999</v>
      </c>
      <c r="V602" s="2">
        <f>Table1[[#This Row],[Expenses]]*0.3</f>
        <v>6.0335099999999997</v>
      </c>
      <c r="W602" t="str">
        <f>VLOOKUP(K602, Helper!A:C, 3, FALSE)</f>
        <v>2020-01</v>
      </c>
    </row>
    <row r="603" spans="1:23" x14ac:dyDescent="0.3">
      <c r="A603">
        <v>1281</v>
      </c>
      <c r="B603" t="s">
        <v>2026</v>
      </c>
      <c r="C603" s="1">
        <v>44810</v>
      </c>
      <c r="D603">
        <v>20220906</v>
      </c>
      <c r="E603" t="s">
        <v>1448</v>
      </c>
      <c r="F603" t="s">
        <v>353</v>
      </c>
      <c r="G603" t="s">
        <v>354</v>
      </c>
      <c r="H603" t="s">
        <v>25</v>
      </c>
      <c r="I603" t="s">
        <v>48</v>
      </c>
      <c r="J603" t="s">
        <v>330</v>
      </c>
      <c r="K603">
        <v>1100</v>
      </c>
      <c r="L603" t="s">
        <v>56</v>
      </c>
      <c r="M603" t="s">
        <v>29</v>
      </c>
      <c r="N603" t="s">
        <v>156</v>
      </c>
      <c r="O603" t="s">
        <v>2027</v>
      </c>
      <c r="P603">
        <v>278.39999999999998</v>
      </c>
      <c r="Q603">
        <v>3</v>
      </c>
      <c r="R603">
        <v>0</v>
      </c>
      <c r="S603">
        <v>80.736000000000004</v>
      </c>
      <c r="T603" t="s">
        <v>246</v>
      </c>
      <c r="U603">
        <v>197.66399999999999</v>
      </c>
      <c r="V603" s="2">
        <f>Table1[[#This Row],[Expenses]]*0.3</f>
        <v>59.299199999999992</v>
      </c>
      <c r="W603" t="str">
        <f>VLOOKUP(K603, Helper!A:C, 3, FALSE)</f>
        <v>2020-03</v>
      </c>
    </row>
    <row r="604" spans="1:23" x14ac:dyDescent="0.3">
      <c r="A604">
        <v>1282</v>
      </c>
      <c r="B604" t="s">
        <v>2028</v>
      </c>
      <c r="C604" s="1">
        <v>45026</v>
      </c>
      <c r="D604">
        <v>20230410</v>
      </c>
      <c r="E604" t="s">
        <v>960</v>
      </c>
      <c r="F604" t="s">
        <v>46</v>
      </c>
      <c r="G604" t="s">
        <v>888</v>
      </c>
      <c r="H604" t="s">
        <v>25</v>
      </c>
      <c r="I604" t="s">
        <v>48</v>
      </c>
      <c r="J604" t="s">
        <v>27</v>
      </c>
      <c r="K604">
        <v>1017</v>
      </c>
      <c r="L604" t="s">
        <v>28</v>
      </c>
      <c r="M604" t="s">
        <v>29</v>
      </c>
      <c r="N604" t="s">
        <v>41</v>
      </c>
      <c r="O604" t="s">
        <v>2029</v>
      </c>
      <c r="P604">
        <v>15.12</v>
      </c>
      <c r="Q604">
        <v>3</v>
      </c>
      <c r="R604">
        <v>0.2</v>
      </c>
      <c r="S604">
        <v>4.9139999999999997</v>
      </c>
      <c r="T604" t="s">
        <v>68</v>
      </c>
      <c r="U604">
        <v>10.206</v>
      </c>
      <c r="V604" s="2">
        <f>Table1[[#This Row],[Expenses]]*0.3</f>
        <v>3.0617999999999999</v>
      </c>
      <c r="W604" t="str">
        <f>VLOOKUP(K604, Helper!A:C, 3, FALSE)</f>
        <v>2020-02</v>
      </c>
    </row>
    <row r="605" spans="1:23" x14ac:dyDescent="0.3">
      <c r="A605">
        <v>1285</v>
      </c>
      <c r="B605" t="s">
        <v>2030</v>
      </c>
      <c r="C605" s="1">
        <v>44536</v>
      </c>
      <c r="D605">
        <v>20211206</v>
      </c>
      <c r="E605" t="s">
        <v>763</v>
      </c>
      <c r="F605" t="s">
        <v>79</v>
      </c>
      <c r="G605" t="s">
        <v>737</v>
      </c>
      <c r="H605" t="s">
        <v>81</v>
      </c>
      <c r="I605" t="s">
        <v>82</v>
      </c>
      <c r="J605" t="s">
        <v>764</v>
      </c>
      <c r="K605">
        <v>1061</v>
      </c>
      <c r="L605" t="s">
        <v>28</v>
      </c>
      <c r="M605" t="s">
        <v>29</v>
      </c>
      <c r="N605" t="s">
        <v>50</v>
      </c>
      <c r="O605" t="s">
        <v>2031</v>
      </c>
      <c r="P605">
        <v>2.7719999999999998</v>
      </c>
      <c r="Q605">
        <v>7</v>
      </c>
      <c r="R605">
        <v>0.8</v>
      </c>
      <c r="S605">
        <v>-4.851</v>
      </c>
      <c r="T605" t="s">
        <v>163</v>
      </c>
      <c r="U605">
        <v>7.6229999999999896</v>
      </c>
      <c r="V605" s="2">
        <f>Table1[[#This Row],[Expenses]]*0.3</f>
        <v>2.2868999999999966</v>
      </c>
      <c r="W605" t="str">
        <f>VLOOKUP(K605, Helper!A:C, 3, FALSE)</f>
        <v>2020-03</v>
      </c>
    </row>
    <row r="606" spans="1:23" x14ac:dyDescent="0.3">
      <c r="A606">
        <v>1286</v>
      </c>
      <c r="B606" t="s">
        <v>2032</v>
      </c>
      <c r="C606" s="1">
        <v>44739</v>
      </c>
      <c r="D606">
        <v>20220627</v>
      </c>
      <c r="E606" t="s">
        <v>2033</v>
      </c>
      <c r="F606" t="s">
        <v>827</v>
      </c>
      <c r="G606" t="s">
        <v>2034</v>
      </c>
      <c r="H606" t="s">
        <v>25</v>
      </c>
      <c r="I606" t="s">
        <v>64</v>
      </c>
      <c r="J606" t="s">
        <v>254</v>
      </c>
      <c r="K606">
        <v>1072</v>
      </c>
      <c r="L606" t="s">
        <v>74</v>
      </c>
      <c r="M606" t="s">
        <v>29</v>
      </c>
      <c r="N606" t="s">
        <v>96</v>
      </c>
      <c r="O606" t="s">
        <v>2035</v>
      </c>
      <c r="P606">
        <v>14.9</v>
      </c>
      <c r="Q606">
        <v>5</v>
      </c>
      <c r="R606">
        <v>0</v>
      </c>
      <c r="S606">
        <v>1.0429999999999999</v>
      </c>
      <c r="T606" t="s">
        <v>43</v>
      </c>
      <c r="U606">
        <v>13.856999999999999</v>
      </c>
      <c r="V606" s="2">
        <f>Table1[[#This Row],[Expenses]]*0.3</f>
        <v>4.1570999999999998</v>
      </c>
      <c r="W606" t="str">
        <f>VLOOKUP(K606, Helper!A:C, 3, FALSE)</f>
        <v>2020-06</v>
      </c>
    </row>
    <row r="607" spans="1:23" x14ac:dyDescent="0.3">
      <c r="A607">
        <v>1287</v>
      </c>
      <c r="B607" t="s">
        <v>2036</v>
      </c>
      <c r="C607" s="1">
        <v>44381</v>
      </c>
      <c r="D607">
        <v>20210704</v>
      </c>
      <c r="E607" t="s">
        <v>375</v>
      </c>
      <c r="F607" t="s">
        <v>211</v>
      </c>
      <c r="G607" t="s">
        <v>212</v>
      </c>
      <c r="H607" t="s">
        <v>25</v>
      </c>
      <c r="I607" t="s">
        <v>26</v>
      </c>
      <c r="J607" t="s">
        <v>376</v>
      </c>
      <c r="K607">
        <v>1036</v>
      </c>
      <c r="L607" t="s">
        <v>259</v>
      </c>
      <c r="M607" t="s">
        <v>85</v>
      </c>
      <c r="N607" t="s">
        <v>112</v>
      </c>
      <c r="O607" t="s">
        <v>2037</v>
      </c>
      <c r="P607">
        <v>15.48</v>
      </c>
      <c r="Q607">
        <v>3</v>
      </c>
      <c r="R607">
        <v>0</v>
      </c>
      <c r="S607">
        <v>4.4892000000000003</v>
      </c>
      <c r="T607" t="s">
        <v>642</v>
      </c>
      <c r="U607">
        <v>10.9908</v>
      </c>
      <c r="V607" s="2">
        <f>Table1[[#This Row],[Expenses]]*0.3</f>
        <v>3.2972399999999999</v>
      </c>
      <c r="W607" t="str">
        <f>VLOOKUP(K607, Helper!A:C, 3, FALSE)</f>
        <v>2020-04</v>
      </c>
    </row>
    <row r="608" spans="1:23" x14ac:dyDescent="0.3">
      <c r="A608">
        <v>1288</v>
      </c>
      <c r="B608" t="s">
        <v>2038</v>
      </c>
      <c r="C608" s="1">
        <v>44888</v>
      </c>
      <c r="D608">
        <v>20221123</v>
      </c>
      <c r="E608" t="s">
        <v>2039</v>
      </c>
      <c r="F608" t="s">
        <v>211</v>
      </c>
      <c r="G608" t="s">
        <v>212</v>
      </c>
      <c r="H608" t="s">
        <v>25</v>
      </c>
      <c r="I608" t="s">
        <v>26</v>
      </c>
      <c r="J608" t="s">
        <v>430</v>
      </c>
      <c r="K608">
        <v>1055</v>
      </c>
      <c r="L608" t="s">
        <v>84</v>
      </c>
      <c r="M608" t="s">
        <v>40</v>
      </c>
      <c r="N608" t="s">
        <v>57</v>
      </c>
      <c r="O608" t="s">
        <v>2040</v>
      </c>
      <c r="P608">
        <v>39.880000000000003</v>
      </c>
      <c r="Q608">
        <v>2</v>
      </c>
      <c r="R608">
        <v>0</v>
      </c>
      <c r="S608">
        <v>11.166399999999999</v>
      </c>
      <c r="T608" t="s">
        <v>32</v>
      </c>
      <c r="U608">
        <v>28.7136</v>
      </c>
      <c r="V608" s="2">
        <f>Table1[[#This Row],[Expenses]]*0.3</f>
        <v>8.6140799999999995</v>
      </c>
      <c r="W608" t="str">
        <f>VLOOKUP(K608, Helper!A:C, 3, FALSE)</f>
        <v>2020-01</v>
      </c>
    </row>
    <row r="609" spans="1:23" x14ac:dyDescent="0.3">
      <c r="A609">
        <v>1291</v>
      </c>
      <c r="B609" t="s">
        <v>2041</v>
      </c>
      <c r="C609" s="1">
        <v>44876</v>
      </c>
      <c r="D609">
        <v>20221111</v>
      </c>
      <c r="E609" t="s">
        <v>1202</v>
      </c>
      <c r="F609" t="s">
        <v>35</v>
      </c>
      <c r="G609" t="s">
        <v>110</v>
      </c>
      <c r="H609" t="s">
        <v>37</v>
      </c>
      <c r="I609" t="s">
        <v>38</v>
      </c>
      <c r="J609" t="s">
        <v>489</v>
      </c>
      <c r="K609">
        <v>1064</v>
      </c>
      <c r="L609" t="s">
        <v>84</v>
      </c>
      <c r="M609" t="s">
        <v>85</v>
      </c>
      <c r="N609" t="s">
        <v>50</v>
      </c>
      <c r="O609" t="s">
        <v>2042</v>
      </c>
      <c r="P609">
        <v>13.215999999999999</v>
      </c>
      <c r="Q609">
        <v>4</v>
      </c>
      <c r="R609">
        <v>0.2</v>
      </c>
      <c r="S609">
        <v>4.4603999999999999</v>
      </c>
      <c r="T609" t="s">
        <v>32</v>
      </c>
      <c r="U609">
        <v>8.7555999999999994</v>
      </c>
      <c r="V609" s="2">
        <f>Table1[[#This Row],[Expenses]]*0.3</f>
        <v>2.6266799999999999</v>
      </c>
      <c r="W609" t="str">
        <f>VLOOKUP(K609, Helper!A:C, 3, FALSE)</f>
        <v>2020-06</v>
      </c>
    </row>
    <row r="610" spans="1:23" x14ac:dyDescent="0.3">
      <c r="A610">
        <v>1293</v>
      </c>
      <c r="B610" t="s">
        <v>2043</v>
      </c>
      <c r="C610" s="1">
        <v>44435</v>
      </c>
      <c r="D610">
        <v>20210827</v>
      </c>
      <c r="E610" t="s">
        <v>379</v>
      </c>
      <c r="F610" t="s">
        <v>35</v>
      </c>
      <c r="G610" t="s">
        <v>600</v>
      </c>
      <c r="H610" t="s">
        <v>37</v>
      </c>
      <c r="I610" t="s">
        <v>38</v>
      </c>
      <c r="J610" t="s">
        <v>213</v>
      </c>
      <c r="K610">
        <v>1059</v>
      </c>
      <c r="L610" t="s">
        <v>105</v>
      </c>
      <c r="M610" t="s">
        <v>29</v>
      </c>
      <c r="N610" t="s">
        <v>66</v>
      </c>
      <c r="O610" t="s">
        <v>2044</v>
      </c>
      <c r="P610">
        <v>32.94</v>
      </c>
      <c r="Q610">
        <v>3</v>
      </c>
      <c r="R610">
        <v>0</v>
      </c>
      <c r="S610">
        <v>9.2232000000000003</v>
      </c>
      <c r="T610" t="s">
        <v>570</v>
      </c>
      <c r="U610">
        <v>23.716799999999999</v>
      </c>
      <c r="V610" s="2">
        <f>Table1[[#This Row],[Expenses]]*0.3</f>
        <v>7.1150399999999996</v>
      </c>
      <c r="W610" t="str">
        <f>VLOOKUP(K610, Helper!A:C, 3, FALSE)</f>
        <v>2020-08</v>
      </c>
    </row>
    <row r="611" spans="1:23" x14ac:dyDescent="0.3">
      <c r="A611">
        <v>1296</v>
      </c>
      <c r="B611" t="s">
        <v>2045</v>
      </c>
      <c r="C611" s="1">
        <v>44341</v>
      </c>
      <c r="D611">
        <v>20210525</v>
      </c>
      <c r="E611" t="s">
        <v>2046</v>
      </c>
      <c r="F611" t="s">
        <v>334</v>
      </c>
      <c r="G611" t="s">
        <v>2047</v>
      </c>
      <c r="H611" t="s">
        <v>25</v>
      </c>
      <c r="I611" t="s">
        <v>336</v>
      </c>
      <c r="J611" t="s">
        <v>278</v>
      </c>
      <c r="K611">
        <v>1032</v>
      </c>
      <c r="L611" t="s">
        <v>56</v>
      </c>
      <c r="M611" t="s">
        <v>29</v>
      </c>
      <c r="N611" t="s">
        <v>86</v>
      </c>
      <c r="O611" t="s">
        <v>2048</v>
      </c>
      <c r="P611">
        <v>845.72799999999995</v>
      </c>
      <c r="Q611">
        <v>13</v>
      </c>
      <c r="R611">
        <v>0.2</v>
      </c>
      <c r="S611">
        <v>84.572800000000001</v>
      </c>
      <c r="T611" t="s">
        <v>436</v>
      </c>
      <c r="U611">
        <v>761.15519999999901</v>
      </c>
      <c r="V611" s="2">
        <f>Table1[[#This Row],[Expenses]]*0.3</f>
        <v>228.3465599999997</v>
      </c>
      <c r="W611" t="str">
        <f>VLOOKUP(K611, Helper!A:C, 3, FALSE)</f>
        <v>2020-02</v>
      </c>
    </row>
    <row r="612" spans="1:23" x14ac:dyDescent="0.3">
      <c r="A612">
        <v>1297</v>
      </c>
      <c r="B612" t="s">
        <v>2049</v>
      </c>
      <c r="C612" s="1">
        <v>45291</v>
      </c>
      <c r="D612">
        <v>20231231</v>
      </c>
      <c r="E612" t="s">
        <v>2050</v>
      </c>
      <c r="F612" t="s">
        <v>35</v>
      </c>
      <c r="G612" t="s">
        <v>2051</v>
      </c>
      <c r="H612" t="s">
        <v>37</v>
      </c>
      <c r="I612" t="s">
        <v>38</v>
      </c>
      <c r="J612" t="s">
        <v>219</v>
      </c>
      <c r="K612">
        <v>1006</v>
      </c>
      <c r="L612" t="s">
        <v>56</v>
      </c>
      <c r="M612" t="s">
        <v>40</v>
      </c>
      <c r="N612" t="s">
        <v>50</v>
      </c>
      <c r="O612" t="s">
        <v>2052</v>
      </c>
      <c r="P612">
        <v>13.904</v>
      </c>
      <c r="Q612">
        <v>2</v>
      </c>
      <c r="R612">
        <v>0.2</v>
      </c>
      <c r="S612">
        <v>4.5187999999999997</v>
      </c>
      <c r="T612" t="s">
        <v>261</v>
      </c>
      <c r="U612">
        <v>9.3851999999999993</v>
      </c>
      <c r="V612" s="2">
        <f>Table1[[#This Row],[Expenses]]*0.3</f>
        <v>2.8155599999999996</v>
      </c>
      <c r="W612" t="str">
        <f>VLOOKUP(K612, Helper!A:C, 3, FALSE)</f>
        <v>2020-01</v>
      </c>
    </row>
    <row r="613" spans="1:23" x14ac:dyDescent="0.3">
      <c r="A613">
        <v>1299</v>
      </c>
      <c r="B613" t="s">
        <v>2053</v>
      </c>
      <c r="C613" s="1">
        <v>44904</v>
      </c>
      <c r="D613">
        <v>20221209</v>
      </c>
      <c r="E613" t="s">
        <v>2054</v>
      </c>
      <c r="F613" t="s">
        <v>183</v>
      </c>
      <c r="G613" t="s">
        <v>183</v>
      </c>
      <c r="H613" t="s">
        <v>25</v>
      </c>
      <c r="I613" t="s">
        <v>48</v>
      </c>
      <c r="J613" t="s">
        <v>179</v>
      </c>
      <c r="K613">
        <v>1015</v>
      </c>
      <c r="L613" t="s">
        <v>74</v>
      </c>
      <c r="M613" t="s">
        <v>40</v>
      </c>
      <c r="N613" t="s">
        <v>156</v>
      </c>
      <c r="O613" t="s">
        <v>2055</v>
      </c>
      <c r="P613">
        <v>114.95</v>
      </c>
      <c r="Q613">
        <v>5</v>
      </c>
      <c r="R613">
        <v>0</v>
      </c>
      <c r="S613">
        <v>2.2989999999999999</v>
      </c>
      <c r="T613" t="s">
        <v>76</v>
      </c>
      <c r="U613">
        <v>112.651</v>
      </c>
      <c r="V613" s="2">
        <f>Table1[[#This Row],[Expenses]]*0.3</f>
        <v>33.795299999999997</v>
      </c>
      <c r="W613" t="str">
        <f>VLOOKUP(K613, Helper!A:C, 3, FALSE)</f>
        <v>2020-03</v>
      </c>
    </row>
    <row r="614" spans="1:23" x14ac:dyDescent="0.3">
      <c r="A614">
        <v>1300</v>
      </c>
      <c r="B614" t="s">
        <v>2056</v>
      </c>
      <c r="C614" s="1">
        <v>44473</v>
      </c>
      <c r="D614">
        <v>20211004</v>
      </c>
      <c r="E614" t="s">
        <v>1895</v>
      </c>
      <c r="F614" t="s">
        <v>35</v>
      </c>
      <c r="G614" t="s">
        <v>110</v>
      </c>
      <c r="H614" t="s">
        <v>37</v>
      </c>
      <c r="I614" t="s">
        <v>38</v>
      </c>
      <c r="J614" t="s">
        <v>27</v>
      </c>
      <c r="K614">
        <v>1017</v>
      </c>
      <c r="L614" t="s">
        <v>28</v>
      </c>
      <c r="M614" t="s">
        <v>29</v>
      </c>
      <c r="N614" t="s">
        <v>96</v>
      </c>
      <c r="O614" t="s">
        <v>2057</v>
      </c>
      <c r="P614">
        <v>26.96</v>
      </c>
      <c r="Q614">
        <v>2</v>
      </c>
      <c r="R614">
        <v>0</v>
      </c>
      <c r="S614">
        <v>7.0095999999999998</v>
      </c>
      <c r="T614" t="s">
        <v>52</v>
      </c>
      <c r="U614">
        <v>19.950399999999998</v>
      </c>
      <c r="V614" s="2">
        <f>Table1[[#This Row],[Expenses]]*0.3</f>
        <v>5.9851199999999993</v>
      </c>
      <c r="W614" t="str">
        <f>VLOOKUP(K614, Helper!A:C, 3, FALSE)</f>
        <v>2020-02</v>
      </c>
    </row>
    <row r="615" spans="1:23" x14ac:dyDescent="0.3">
      <c r="A615">
        <v>1301</v>
      </c>
      <c r="B615" t="s">
        <v>2058</v>
      </c>
      <c r="C615" s="1">
        <v>44919</v>
      </c>
      <c r="D615">
        <v>20221224</v>
      </c>
      <c r="E615" t="s">
        <v>538</v>
      </c>
      <c r="F615" t="s">
        <v>238</v>
      </c>
      <c r="G615" t="s">
        <v>239</v>
      </c>
      <c r="H615" t="s">
        <v>25</v>
      </c>
      <c r="I615" t="s">
        <v>48</v>
      </c>
      <c r="J615" t="s">
        <v>539</v>
      </c>
      <c r="K615">
        <v>1081</v>
      </c>
      <c r="L615" t="s">
        <v>273</v>
      </c>
      <c r="M615" t="s">
        <v>29</v>
      </c>
      <c r="N615" t="s">
        <v>57</v>
      </c>
      <c r="O615" t="s">
        <v>2059</v>
      </c>
      <c r="P615">
        <v>572.76</v>
      </c>
      <c r="Q615">
        <v>6</v>
      </c>
      <c r="R615">
        <v>0</v>
      </c>
      <c r="S615">
        <v>166.10040000000001</v>
      </c>
      <c r="T615" t="s">
        <v>76</v>
      </c>
      <c r="U615">
        <v>406.65959999999899</v>
      </c>
      <c r="V615" s="2">
        <f>Table1[[#This Row],[Expenses]]*0.3</f>
        <v>121.9978799999997</v>
      </c>
      <c r="W615" t="str">
        <f>VLOOKUP(K615, Helper!A:C, 3, FALSE)</f>
        <v>2020-03</v>
      </c>
    </row>
    <row r="616" spans="1:23" x14ac:dyDescent="0.3">
      <c r="A616">
        <v>1303</v>
      </c>
      <c r="B616" t="s">
        <v>2060</v>
      </c>
      <c r="C616" s="1">
        <v>44458</v>
      </c>
      <c r="D616">
        <v>20210919</v>
      </c>
      <c r="E616" t="s">
        <v>2061</v>
      </c>
      <c r="F616" t="s">
        <v>238</v>
      </c>
      <c r="G616" t="s">
        <v>239</v>
      </c>
      <c r="H616" t="s">
        <v>25</v>
      </c>
      <c r="I616" t="s">
        <v>48</v>
      </c>
      <c r="J616" t="s">
        <v>312</v>
      </c>
      <c r="K616">
        <v>1014</v>
      </c>
      <c r="L616" t="s">
        <v>95</v>
      </c>
      <c r="M616" t="s">
        <v>85</v>
      </c>
      <c r="N616" t="s">
        <v>30</v>
      </c>
      <c r="O616" t="s">
        <v>2062</v>
      </c>
      <c r="P616">
        <v>61.96</v>
      </c>
      <c r="Q616">
        <v>2</v>
      </c>
      <c r="R616">
        <v>0</v>
      </c>
      <c r="S616">
        <v>4.3372000000000002</v>
      </c>
      <c r="T616" t="s">
        <v>135</v>
      </c>
      <c r="U616">
        <v>57.622799999999998</v>
      </c>
      <c r="V616" s="2">
        <f>Table1[[#This Row],[Expenses]]*0.3</f>
        <v>17.286839999999998</v>
      </c>
      <c r="W616" t="str">
        <f>VLOOKUP(K616, Helper!A:C, 3, FALSE)</f>
        <v>2020-01</v>
      </c>
    </row>
    <row r="617" spans="1:23" x14ac:dyDescent="0.3">
      <c r="A617">
        <v>1304</v>
      </c>
      <c r="B617" t="s">
        <v>2063</v>
      </c>
      <c r="C617" s="1">
        <v>45111</v>
      </c>
      <c r="D617">
        <v>20230704</v>
      </c>
      <c r="E617" t="s">
        <v>2064</v>
      </c>
      <c r="F617" t="s">
        <v>758</v>
      </c>
      <c r="G617" t="s">
        <v>759</v>
      </c>
      <c r="H617" t="s">
        <v>25</v>
      </c>
      <c r="I617" t="s">
        <v>64</v>
      </c>
      <c r="J617" t="s">
        <v>588</v>
      </c>
      <c r="K617">
        <v>1085</v>
      </c>
      <c r="L617" t="s">
        <v>105</v>
      </c>
      <c r="M617" t="s">
        <v>29</v>
      </c>
      <c r="N617" t="s">
        <v>57</v>
      </c>
      <c r="O617" t="s">
        <v>2065</v>
      </c>
      <c r="P617">
        <v>23.99</v>
      </c>
      <c r="Q617">
        <v>1</v>
      </c>
      <c r="R617">
        <v>0</v>
      </c>
      <c r="S617">
        <v>5.5176999999999996</v>
      </c>
      <c r="T617" t="s">
        <v>128</v>
      </c>
      <c r="U617">
        <v>18.472299999999901</v>
      </c>
      <c r="V617" s="2">
        <f>Table1[[#This Row],[Expenses]]*0.3</f>
        <v>5.5416899999999698</v>
      </c>
      <c r="W617" t="str">
        <f>VLOOKUP(K617, Helper!A:C, 3, FALSE)</f>
        <v>2020-07</v>
      </c>
    </row>
    <row r="618" spans="1:23" x14ac:dyDescent="0.3">
      <c r="A618">
        <v>1306</v>
      </c>
      <c r="B618" t="s">
        <v>2066</v>
      </c>
      <c r="C618" s="1">
        <v>44757</v>
      </c>
      <c r="D618">
        <v>20220715</v>
      </c>
      <c r="E618" t="s">
        <v>1388</v>
      </c>
      <c r="F618" t="s">
        <v>79</v>
      </c>
      <c r="G618" t="s">
        <v>147</v>
      </c>
      <c r="H618" t="s">
        <v>81</v>
      </c>
      <c r="I618" t="s">
        <v>82</v>
      </c>
      <c r="J618" t="s">
        <v>291</v>
      </c>
      <c r="K618">
        <v>1052</v>
      </c>
      <c r="L618" t="s">
        <v>259</v>
      </c>
      <c r="M618" t="s">
        <v>29</v>
      </c>
      <c r="N618" t="s">
        <v>156</v>
      </c>
      <c r="O618" t="s">
        <v>2067</v>
      </c>
      <c r="P618">
        <v>419.94400000000002</v>
      </c>
      <c r="Q618">
        <v>7</v>
      </c>
      <c r="R618">
        <v>0.2</v>
      </c>
      <c r="S618">
        <v>52.493000000000002</v>
      </c>
      <c r="T618" t="s">
        <v>175</v>
      </c>
      <c r="U618">
        <v>367.45100000000002</v>
      </c>
      <c r="V618" s="2">
        <f>Table1[[#This Row],[Expenses]]*0.3</f>
        <v>110.23530000000001</v>
      </c>
      <c r="W618" t="str">
        <f>VLOOKUP(K618, Helper!A:C, 3, FALSE)</f>
        <v>2020-04</v>
      </c>
    </row>
    <row r="619" spans="1:23" x14ac:dyDescent="0.3">
      <c r="A619">
        <v>1307</v>
      </c>
      <c r="B619" t="s">
        <v>2068</v>
      </c>
      <c r="C619" s="1">
        <v>44733</v>
      </c>
      <c r="D619">
        <v>20220621</v>
      </c>
      <c r="E619" t="s">
        <v>620</v>
      </c>
      <c r="F619" t="s">
        <v>35</v>
      </c>
      <c r="G619" t="s">
        <v>417</v>
      </c>
      <c r="H619" t="s">
        <v>37</v>
      </c>
      <c r="I619" t="s">
        <v>38</v>
      </c>
      <c r="J619" t="s">
        <v>621</v>
      </c>
      <c r="K619">
        <v>1060</v>
      </c>
      <c r="L619" t="s">
        <v>105</v>
      </c>
      <c r="M619" t="s">
        <v>29</v>
      </c>
      <c r="N619" t="s">
        <v>66</v>
      </c>
      <c r="O619" t="s">
        <v>2069</v>
      </c>
      <c r="P619">
        <v>46.76</v>
      </c>
      <c r="Q619">
        <v>7</v>
      </c>
      <c r="R619">
        <v>0</v>
      </c>
      <c r="S619">
        <v>22.444800000000001</v>
      </c>
      <c r="T619" t="s">
        <v>43</v>
      </c>
      <c r="U619">
        <v>24.315199999999901</v>
      </c>
      <c r="V619" s="2">
        <f>Table1[[#This Row],[Expenses]]*0.3</f>
        <v>7.2945599999999704</v>
      </c>
      <c r="W619" t="str">
        <f>VLOOKUP(K619, Helper!A:C, 3, FALSE)</f>
        <v>2020-01</v>
      </c>
    </row>
    <row r="620" spans="1:23" x14ac:dyDescent="0.3">
      <c r="A620">
        <v>1312</v>
      </c>
      <c r="B620" t="s">
        <v>2070</v>
      </c>
      <c r="C620" s="1">
        <v>44905</v>
      </c>
      <c r="D620">
        <v>20221210</v>
      </c>
      <c r="E620" t="s">
        <v>1173</v>
      </c>
      <c r="F620" t="s">
        <v>744</v>
      </c>
      <c r="G620" t="s">
        <v>784</v>
      </c>
      <c r="H620" t="s">
        <v>81</v>
      </c>
      <c r="I620" t="s">
        <v>199</v>
      </c>
      <c r="J620" t="s">
        <v>698</v>
      </c>
      <c r="K620">
        <v>1013</v>
      </c>
      <c r="L620" t="s">
        <v>28</v>
      </c>
      <c r="M620" t="s">
        <v>29</v>
      </c>
      <c r="N620" t="s">
        <v>41</v>
      </c>
      <c r="O620" t="s">
        <v>2071</v>
      </c>
      <c r="P620">
        <v>3.69</v>
      </c>
      <c r="Q620">
        <v>1</v>
      </c>
      <c r="R620">
        <v>0</v>
      </c>
      <c r="S620">
        <v>1.7343</v>
      </c>
      <c r="T620" t="s">
        <v>76</v>
      </c>
      <c r="U620">
        <v>1.9557</v>
      </c>
      <c r="V620" s="2">
        <f>Table1[[#This Row],[Expenses]]*0.3</f>
        <v>0.58670999999999995</v>
      </c>
      <c r="W620" t="str">
        <f>VLOOKUP(K620, Helper!A:C, 3, FALSE)</f>
        <v>2020-02</v>
      </c>
    </row>
    <row r="621" spans="1:23" x14ac:dyDescent="0.3">
      <c r="A621">
        <v>1314</v>
      </c>
      <c r="B621" t="s">
        <v>2072</v>
      </c>
      <c r="C621" s="1">
        <v>44829</v>
      </c>
      <c r="D621">
        <v>20220925</v>
      </c>
      <c r="E621" t="s">
        <v>90</v>
      </c>
      <c r="F621" t="s">
        <v>358</v>
      </c>
      <c r="G621" t="s">
        <v>359</v>
      </c>
      <c r="H621" t="s">
        <v>37</v>
      </c>
      <c r="I621" t="s">
        <v>119</v>
      </c>
      <c r="J621" t="s">
        <v>94</v>
      </c>
      <c r="K621">
        <v>1087</v>
      </c>
      <c r="L621" t="s">
        <v>95</v>
      </c>
      <c r="M621" t="s">
        <v>29</v>
      </c>
      <c r="N621" t="s">
        <v>41</v>
      </c>
      <c r="O621" t="s">
        <v>2073</v>
      </c>
      <c r="P621">
        <v>155.37200000000001</v>
      </c>
      <c r="Q621">
        <v>2</v>
      </c>
      <c r="R621">
        <v>0.3</v>
      </c>
      <c r="S621">
        <v>-13.317600000000001</v>
      </c>
      <c r="T621" t="s">
        <v>246</v>
      </c>
      <c r="U621">
        <v>168.68960000000001</v>
      </c>
      <c r="V621" s="2">
        <f>Table1[[#This Row],[Expenses]]*0.3</f>
        <v>50.606880000000004</v>
      </c>
      <c r="W621" t="str">
        <f>VLOOKUP(K621, Helper!A:C, 3, FALSE)</f>
        <v>2020-06</v>
      </c>
    </row>
    <row r="622" spans="1:23" x14ac:dyDescent="0.3">
      <c r="A622">
        <v>1315</v>
      </c>
      <c r="B622" t="s">
        <v>2074</v>
      </c>
      <c r="C622" s="1">
        <v>44914</v>
      </c>
      <c r="D622">
        <v>20221219</v>
      </c>
      <c r="E622" t="s">
        <v>2075</v>
      </c>
      <c r="F622" t="s">
        <v>35</v>
      </c>
      <c r="G622" t="s">
        <v>36</v>
      </c>
      <c r="H622" t="s">
        <v>37</v>
      </c>
      <c r="I622" t="s">
        <v>38</v>
      </c>
      <c r="J622" t="s">
        <v>626</v>
      </c>
      <c r="K622">
        <v>1009</v>
      </c>
      <c r="L622" t="s">
        <v>95</v>
      </c>
      <c r="M622" t="s">
        <v>40</v>
      </c>
      <c r="N622" t="s">
        <v>66</v>
      </c>
      <c r="O622" t="s">
        <v>2076</v>
      </c>
      <c r="P622">
        <v>38.880000000000003</v>
      </c>
      <c r="Q622">
        <v>6</v>
      </c>
      <c r="R622">
        <v>0</v>
      </c>
      <c r="S622">
        <v>18.662400000000002</v>
      </c>
      <c r="T622" t="s">
        <v>76</v>
      </c>
      <c r="U622">
        <v>20.217600000000001</v>
      </c>
      <c r="V622" s="2">
        <f>Table1[[#This Row],[Expenses]]*0.3</f>
        <v>6.0652800000000004</v>
      </c>
      <c r="W622" t="str">
        <f>VLOOKUP(K622, Helper!A:C, 3, FALSE)</f>
        <v>2020-03</v>
      </c>
    </row>
    <row r="623" spans="1:23" x14ac:dyDescent="0.3">
      <c r="A623">
        <v>1318</v>
      </c>
      <c r="B623" t="s">
        <v>2077</v>
      </c>
      <c r="C623" s="1">
        <v>45271</v>
      </c>
      <c r="D623">
        <v>20231211</v>
      </c>
      <c r="E623" t="s">
        <v>416</v>
      </c>
      <c r="F623" t="s">
        <v>124</v>
      </c>
      <c r="G623" t="s">
        <v>125</v>
      </c>
      <c r="H623" t="s">
        <v>25</v>
      </c>
      <c r="I623" t="s">
        <v>48</v>
      </c>
      <c r="J623" t="s">
        <v>418</v>
      </c>
      <c r="K623">
        <v>1007</v>
      </c>
      <c r="L623" t="s">
        <v>84</v>
      </c>
      <c r="M623" t="s">
        <v>29</v>
      </c>
      <c r="N623" t="s">
        <v>185</v>
      </c>
      <c r="O623" t="s">
        <v>2078</v>
      </c>
      <c r="P623">
        <v>14.2</v>
      </c>
      <c r="Q623">
        <v>1</v>
      </c>
      <c r="R623">
        <v>0.2</v>
      </c>
      <c r="S623">
        <v>3.3725000000000001</v>
      </c>
      <c r="T623" t="s">
        <v>261</v>
      </c>
      <c r="U623">
        <v>10.827499999999899</v>
      </c>
      <c r="V623" s="2">
        <f>Table1[[#This Row],[Expenses]]*0.3</f>
        <v>3.2482499999999699</v>
      </c>
      <c r="W623" t="str">
        <f>VLOOKUP(K623, Helper!A:C, 3, FALSE)</f>
        <v>2020-02</v>
      </c>
    </row>
    <row r="624" spans="1:23" x14ac:dyDescent="0.3">
      <c r="A624">
        <v>1319</v>
      </c>
      <c r="B624" t="s">
        <v>2079</v>
      </c>
      <c r="C624" s="1">
        <v>44013</v>
      </c>
      <c r="D624">
        <v>20200701</v>
      </c>
      <c r="E624" t="s">
        <v>2080</v>
      </c>
      <c r="F624" t="s">
        <v>46</v>
      </c>
      <c r="G624" t="s">
        <v>47</v>
      </c>
      <c r="H624" t="s">
        <v>25</v>
      </c>
      <c r="I624" t="s">
        <v>48</v>
      </c>
      <c r="J624" t="s">
        <v>2081</v>
      </c>
      <c r="K624">
        <v>1079</v>
      </c>
      <c r="L624" t="s">
        <v>105</v>
      </c>
      <c r="M624" t="s">
        <v>40</v>
      </c>
      <c r="N624" t="s">
        <v>156</v>
      </c>
      <c r="O624" t="s">
        <v>2082</v>
      </c>
      <c r="P624">
        <v>575.91999999999996</v>
      </c>
      <c r="Q624">
        <v>2</v>
      </c>
      <c r="R624">
        <v>0.2</v>
      </c>
      <c r="S624">
        <v>71.989999999999995</v>
      </c>
      <c r="T624" t="s">
        <v>729</v>
      </c>
      <c r="U624">
        <v>503.92999999999898</v>
      </c>
      <c r="V624" s="2">
        <f>Table1[[#This Row],[Expenses]]*0.3</f>
        <v>151.17899999999969</v>
      </c>
      <c r="W624" t="str">
        <f>VLOOKUP(K624, Helper!A:C, 3, FALSE)</f>
        <v>2020-05</v>
      </c>
    </row>
    <row r="625" spans="1:23" x14ac:dyDescent="0.3">
      <c r="A625">
        <v>1321</v>
      </c>
      <c r="B625" t="s">
        <v>2083</v>
      </c>
      <c r="C625" s="1">
        <v>44961</v>
      </c>
      <c r="D625">
        <v>20230204</v>
      </c>
      <c r="E625" t="s">
        <v>2084</v>
      </c>
      <c r="F625" t="s">
        <v>358</v>
      </c>
      <c r="G625" t="s">
        <v>532</v>
      </c>
      <c r="H625" t="s">
        <v>37</v>
      </c>
      <c r="I625" t="s">
        <v>119</v>
      </c>
      <c r="J625" t="s">
        <v>528</v>
      </c>
      <c r="K625">
        <v>1049</v>
      </c>
      <c r="L625" t="s">
        <v>84</v>
      </c>
      <c r="M625" t="s">
        <v>29</v>
      </c>
      <c r="N625" t="s">
        <v>50</v>
      </c>
      <c r="O625" t="s">
        <v>2085</v>
      </c>
      <c r="P625">
        <v>5.2290000000000001</v>
      </c>
      <c r="Q625">
        <v>3</v>
      </c>
      <c r="R625">
        <v>0.7</v>
      </c>
      <c r="S625">
        <v>-4.1832000000000003</v>
      </c>
      <c r="T625" t="s">
        <v>394</v>
      </c>
      <c r="U625">
        <v>9.4122000000000003</v>
      </c>
      <c r="V625" s="2">
        <f>Table1[[#This Row],[Expenses]]*0.3</f>
        <v>2.8236599999999998</v>
      </c>
      <c r="W625" t="str">
        <f>VLOOKUP(K625, Helper!A:C, 3, FALSE)</f>
        <v>2020-05</v>
      </c>
    </row>
    <row r="626" spans="1:23" x14ac:dyDescent="0.3">
      <c r="A626">
        <v>1323</v>
      </c>
      <c r="B626" t="s">
        <v>2086</v>
      </c>
      <c r="C626" s="1">
        <v>44989</v>
      </c>
      <c r="D626">
        <v>20230304</v>
      </c>
      <c r="E626" t="s">
        <v>2087</v>
      </c>
      <c r="F626" t="s">
        <v>211</v>
      </c>
      <c r="G626" t="s">
        <v>2088</v>
      </c>
      <c r="H626" t="s">
        <v>25</v>
      </c>
      <c r="I626" t="s">
        <v>26</v>
      </c>
      <c r="J626" t="s">
        <v>1009</v>
      </c>
      <c r="K626">
        <v>1021</v>
      </c>
      <c r="L626" t="s">
        <v>133</v>
      </c>
      <c r="M626" t="s">
        <v>29</v>
      </c>
      <c r="N626" t="s">
        <v>86</v>
      </c>
      <c r="O626" t="s">
        <v>2089</v>
      </c>
      <c r="P626">
        <v>72.8</v>
      </c>
      <c r="Q626">
        <v>5</v>
      </c>
      <c r="R626">
        <v>0</v>
      </c>
      <c r="S626">
        <v>19.655999999999999</v>
      </c>
      <c r="T626" t="s">
        <v>761</v>
      </c>
      <c r="U626">
        <v>53.143999999999998</v>
      </c>
      <c r="V626" s="2">
        <f>Table1[[#This Row],[Expenses]]*0.3</f>
        <v>15.943199999999999</v>
      </c>
      <c r="W626" t="str">
        <f>VLOOKUP(K626, Helper!A:C, 3, FALSE)</f>
        <v>2020-02</v>
      </c>
    </row>
    <row r="627" spans="1:23" x14ac:dyDescent="0.3">
      <c r="A627">
        <v>1324</v>
      </c>
      <c r="B627" t="s">
        <v>2090</v>
      </c>
      <c r="C627" s="1">
        <v>45209</v>
      </c>
      <c r="D627">
        <v>20231010</v>
      </c>
      <c r="E627" t="s">
        <v>2091</v>
      </c>
      <c r="F627" t="s">
        <v>62</v>
      </c>
      <c r="G627" t="s">
        <v>63</v>
      </c>
      <c r="H627" t="s">
        <v>25</v>
      </c>
      <c r="I627" t="s">
        <v>64</v>
      </c>
      <c r="J627" t="s">
        <v>184</v>
      </c>
      <c r="K627">
        <v>1028</v>
      </c>
      <c r="L627" t="s">
        <v>74</v>
      </c>
      <c r="M627" t="s">
        <v>29</v>
      </c>
      <c r="N627" t="s">
        <v>66</v>
      </c>
      <c r="O627" t="s">
        <v>2092</v>
      </c>
      <c r="P627">
        <v>10.816000000000001</v>
      </c>
      <c r="Q627">
        <v>4</v>
      </c>
      <c r="R627">
        <v>0.2</v>
      </c>
      <c r="S627">
        <v>3.5152000000000001</v>
      </c>
      <c r="T627" t="s">
        <v>151</v>
      </c>
      <c r="U627">
        <v>7.3007999999999997</v>
      </c>
      <c r="V627" s="2">
        <f>Table1[[#This Row],[Expenses]]*0.3</f>
        <v>2.1902399999999997</v>
      </c>
      <c r="W627" t="str">
        <f>VLOOKUP(K627, Helper!A:C, 3, FALSE)</f>
        <v>2020-04</v>
      </c>
    </row>
    <row r="628" spans="1:23" x14ac:dyDescent="0.3">
      <c r="A628">
        <v>1325</v>
      </c>
      <c r="B628" t="s">
        <v>2093</v>
      </c>
      <c r="C628" s="1">
        <v>44102</v>
      </c>
      <c r="D628">
        <v>20200928</v>
      </c>
      <c r="E628" t="s">
        <v>2094</v>
      </c>
      <c r="F628" t="s">
        <v>744</v>
      </c>
      <c r="G628" t="s">
        <v>784</v>
      </c>
      <c r="H628" t="s">
        <v>81</v>
      </c>
      <c r="I628" t="s">
        <v>199</v>
      </c>
      <c r="J628" t="s">
        <v>360</v>
      </c>
      <c r="K628">
        <v>1004</v>
      </c>
      <c r="L628" t="s">
        <v>74</v>
      </c>
      <c r="M628" t="s">
        <v>40</v>
      </c>
      <c r="N628" t="s">
        <v>96</v>
      </c>
      <c r="O628" t="s">
        <v>2095</v>
      </c>
      <c r="P628">
        <v>46.26</v>
      </c>
      <c r="Q628">
        <v>3</v>
      </c>
      <c r="R628">
        <v>0</v>
      </c>
      <c r="S628">
        <v>12.4902</v>
      </c>
      <c r="T628" t="s">
        <v>382</v>
      </c>
      <c r="U628">
        <v>33.769799999999996</v>
      </c>
      <c r="V628" s="2">
        <f>Table1[[#This Row],[Expenses]]*0.3</f>
        <v>10.130939999999999</v>
      </c>
      <c r="W628" t="str">
        <f>VLOOKUP(K628, Helper!A:C, 3, FALSE)</f>
        <v>2020-01</v>
      </c>
    </row>
    <row r="629" spans="1:23" x14ac:dyDescent="0.3">
      <c r="A629">
        <v>1326</v>
      </c>
      <c r="B629" t="s">
        <v>2096</v>
      </c>
      <c r="C629" s="1">
        <v>43978</v>
      </c>
      <c r="D629">
        <v>20200527</v>
      </c>
      <c r="E629" t="s">
        <v>545</v>
      </c>
      <c r="F629" t="s">
        <v>166</v>
      </c>
      <c r="G629" t="s">
        <v>227</v>
      </c>
      <c r="H629" t="s">
        <v>81</v>
      </c>
      <c r="I629" t="s">
        <v>168</v>
      </c>
      <c r="J629" t="s">
        <v>430</v>
      </c>
      <c r="K629">
        <v>1055</v>
      </c>
      <c r="L629" t="s">
        <v>84</v>
      </c>
      <c r="M629" t="s">
        <v>29</v>
      </c>
      <c r="N629" t="s">
        <v>50</v>
      </c>
      <c r="O629" t="s">
        <v>2097</v>
      </c>
      <c r="P629">
        <v>17.46</v>
      </c>
      <c r="Q629">
        <v>6</v>
      </c>
      <c r="R629">
        <v>0.8</v>
      </c>
      <c r="S629">
        <v>-30.555</v>
      </c>
      <c r="T629" t="s">
        <v>107</v>
      </c>
      <c r="U629">
        <v>48.015000000000001</v>
      </c>
      <c r="V629" s="2">
        <f>Table1[[#This Row],[Expenses]]*0.3</f>
        <v>14.404499999999999</v>
      </c>
      <c r="W629" t="str">
        <f>VLOOKUP(K629, Helper!A:C, 3, FALSE)</f>
        <v>2020-01</v>
      </c>
    </row>
    <row r="630" spans="1:23" x14ac:dyDescent="0.3">
      <c r="A630">
        <v>1327</v>
      </c>
      <c r="B630" t="s">
        <v>2098</v>
      </c>
      <c r="C630" s="1">
        <v>44361</v>
      </c>
      <c r="D630">
        <v>20210614</v>
      </c>
      <c r="E630" t="s">
        <v>375</v>
      </c>
      <c r="F630" t="s">
        <v>124</v>
      </c>
      <c r="G630" t="s">
        <v>125</v>
      </c>
      <c r="H630" t="s">
        <v>25</v>
      </c>
      <c r="I630" t="s">
        <v>48</v>
      </c>
      <c r="J630" t="s">
        <v>376</v>
      </c>
      <c r="K630">
        <v>1036</v>
      </c>
      <c r="L630" t="s">
        <v>259</v>
      </c>
      <c r="M630" t="s">
        <v>85</v>
      </c>
      <c r="N630" t="s">
        <v>57</v>
      </c>
      <c r="O630" t="s">
        <v>2099</v>
      </c>
      <c r="P630">
        <v>51.072000000000003</v>
      </c>
      <c r="Q630">
        <v>6</v>
      </c>
      <c r="R630">
        <v>0.2</v>
      </c>
      <c r="S630">
        <v>5.1071999999999997</v>
      </c>
      <c r="T630" t="s">
        <v>732</v>
      </c>
      <c r="U630">
        <v>45.964799999999997</v>
      </c>
      <c r="V630" s="2">
        <f>Table1[[#This Row],[Expenses]]*0.3</f>
        <v>13.789439999999999</v>
      </c>
      <c r="W630" t="str">
        <f>VLOOKUP(K630, Helper!A:C, 3, FALSE)</f>
        <v>2020-04</v>
      </c>
    </row>
    <row r="631" spans="1:23" x14ac:dyDescent="0.3">
      <c r="A631">
        <v>1328</v>
      </c>
      <c r="B631" t="s">
        <v>2100</v>
      </c>
      <c r="C631" s="1">
        <v>44651</v>
      </c>
      <c r="D631">
        <v>20220331</v>
      </c>
      <c r="E631" t="s">
        <v>2101</v>
      </c>
      <c r="F631" t="s">
        <v>498</v>
      </c>
      <c r="G631" t="s">
        <v>771</v>
      </c>
      <c r="H631" t="s">
        <v>25</v>
      </c>
      <c r="I631" t="s">
        <v>103</v>
      </c>
      <c r="J631" t="s">
        <v>524</v>
      </c>
      <c r="K631">
        <v>1039</v>
      </c>
      <c r="L631" t="s">
        <v>95</v>
      </c>
      <c r="M631" t="s">
        <v>40</v>
      </c>
      <c r="N631" t="s">
        <v>66</v>
      </c>
      <c r="O631" t="s">
        <v>2102</v>
      </c>
      <c r="P631">
        <v>11.34</v>
      </c>
      <c r="Q631">
        <v>1</v>
      </c>
      <c r="R631">
        <v>0</v>
      </c>
      <c r="S631">
        <v>5.5566000000000004</v>
      </c>
      <c r="T631" t="s">
        <v>187</v>
      </c>
      <c r="U631">
        <v>5.7833999999999897</v>
      </c>
      <c r="V631" s="2">
        <f>Table1[[#This Row],[Expenses]]*0.3</f>
        <v>1.7350199999999969</v>
      </c>
      <c r="W631" t="str">
        <f>VLOOKUP(K631, Helper!A:C, 3, FALSE)</f>
        <v>2020-01</v>
      </c>
    </row>
    <row r="632" spans="1:23" x14ac:dyDescent="0.3">
      <c r="A632">
        <v>1329</v>
      </c>
      <c r="B632" t="s">
        <v>2103</v>
      </c>
      <c r="C632" s="1">
        <v>45215</v>
      </c>
      <c r="D632">
        <v>20231016</v>
      </c>
      <c r="E632" t="s">
        <v>2104</v>
      </c>
      <c r="F632" t="s">
        <v>35</v>
      </c>
      <c r="G632" t="s">
        <v>110</v>
      </c>
      <c r="H632" t="s">
        <v>37</v>
      </c>
      <c r="I632" t="s">
        <v>38</v>
      </c>
      <c r="J632" t="s">
        <v>1246</v>
      </c>
      <c r="K632">
        <v>1071</v>
      </c>
      <c r="L632" t="s">
        <v>149</v>
      </c>
      <c r="M632" t="s">
        <v>85</v>
      </c>
      <c r="N632" t="s">
        <v>112</v>
      </c>
      <c r="O632" t="s">
        <v>2105</v>
      </c>
      <c r="P632">
        <v>87.92</v>
      </c>
      <c r="Q632">
        <v>4</v>
      </c>
      <c r="R632">
        <v>0</v>
      </c>
      <c r="S632">
        <v>26.376000000000001</v>
      </c>
      <c r="T632" t="s">
        <v>151</v>
      </c>
      <c r="U632">
        <v>61.543999999999997</v>
      </c>
      <c r="V632" s="2">
        <f>Table1[[#This Row],[Expenses]]*0.3</f>
        <v>18.463199999999997</v>
      </c>
      <c r="W632" t="str">
        <f>VLOOKUP(K632, Helper!A:C, 3, FALSE)</f>
        <v>2020-04</v>
      </c>
    </row>
    <row r="633" spans="1:23" x14ac:dyDescent="0.3">
      <c r="A633">
        <v>1330</v>
      </c>
      <c r="B633" t="s">
        <v>2106</v>
      </c>
      <c r="C633" s="1">
        <v>44705</v>
      </c>
      <c r="D633">
        <v>20220524</v>
      </c>
      <c r="E633" t="s">
        <v>2107</v>
      </c>
      <c r="F633" t="s">
        <v>35</v>
      </c>
      <c r="G633" t="s">
        <v>110</v>
      </c>
      <c r="H633" t="s">
        <v>37</v>
      </c>
      <c r="I633" t="s">
        <v>38</v>
      </c>
      <c r="J633" t="s">
        <v>1231</v>
      </c>
      <c r="K633">
        <v>1086</v>
      </c>
      <c r="L633" t="s">
        <v>74</v>
      </c>
      <c r="M633" t="s">
        <v>29</v>
      </c>
      <c r="N633" t="s">
        <v>57</v>
      </c>
      <c r="O633" t="s">
        <v>2108</v>
      </c>
      <c r="P633">
        <v>37.049999999999997</v>
      </c>
      <c r="Q633">
        <v>3</v>
      </c>
      <c r="R633">
        <v>0</v>
      </c>
      <c r="S633">
        <v>16.302</v>
      </c>
      <c r="T633" t="s">
        <v>454</v>
      </c>
      <c r="U633">
        <v>20.747999999999902</v>
      </c>
      <c r="V633" s="2">
        <f>Table1[[#This Row],[Expenses]]*0.3</f>
        <v>6.22439999999997</v>
      </c>
      <c r="W633" t="str">
        <f>VLOOKUP(K633, Helper!A:C, 3, FALSE)</f>
        <v>2020-01</v>
      </c>
    </row>
    <row r="634" spans="1:23" x14ac:dyDescent="0.3">
      <c r="A634">
        <v>1331</v>
      </c>
      <c r="B634" t="s">
        <v>2109</v>
      </c>
      <c r="C634" s="1">
        <v>45080</v>
      </c>
      <c r="D634">
        <v>20230603</v>
      </c>
      <c r="E634" t="s">
        <v>2110</v>
      </c>
      <c r="F634" t="s">
        <v>358</v>
      </c>
      <c r="G634" t="s">
        <v>359</v>
      </c>
      <c r="H634" t="s">
        <v>37</v>
      </c>
      <c r="I634" t="s">
        <v>119</v>
      </c>
      <c r="J634" t="s">
        <v>49</v>
      </c>
      <c r="K634">
        <v>1031</v>
      </c>
      <c r="L634" t="s">
        <v>28</v>
      </c>
      <c r="M634" t="s">
        <v>85</v>
      </c>
      <c r="N634" t="s">
        <v>156</v>
      </c>
      <c r="O634" t="s">
        <v>2111</v>
      </c>
      <c r="P634">
        <v>2.97</v>
      </c>
      <c r="Q634">
        <v>1</v>
      </c>
      <c r="R634">
        <v>0.4</v>
      </c>
      <c r="S634">
        <v>-0.64349999999999996</v>
      </c>
      <c r="T634" t="s">
        <v>318</v>
      </c>
      <c r="U634">
        <v>3.6135000000000002</v>
      </c>
      <c r="V634" s="2">
        <f>Table1[[#This Row],[Expenses]]*0.3</f>
        <v>1.08405</v>
      </c>
      <c r="W634" t="str">
        <f>VLOOKUP(K634, Helper!A:C, 3, FALSE)</f>
        <v>2020-01</v>
      </c>
    </row>
    <row r="635" spans="1:23" x14ac:dyDescent="0.3">
      <c r="A635">
        <v>1333</v>
      </c>
      <c r="B635" t="s">
        <v>2112</v>
      </c>
      <c r="C635" s="1">
        <v>43878</v>
      </c>
      <c r="D635">
        <v>20200217</v>
      </c>
      <c r="E635" t="s">
        <v>2113</v>
      </c>
      <c r="F635" t="s">
        <v>79</v>
      </c>
      <c r="G635" t="s">
        <v>154</v>
      </c>
      <c r="H635" t="s">
        <v>81</v>
      </c>
      <c r="I635" t="s">
        <v>82</v>
      </c>
      <c r="J635" t="s">
        <v>65</v>
      </c>
      <c r="K635">
        <v>1062</v>
      </c>
      <c r="L635" t="s">
        <v>28</v>
      </c>
      <c r="M635" t="s">
        <v>29</v>
      </c>
      <c r="N635" t="s">
        <v>50</v>
      </c>
      <c r="O635" t="s">
        <v>2114</v>
      </c>
      <c r="P635">
        <v>1.08</v>
      </c>
      <c r="Q635">
        <v>3</v>
      </c>
      <c r="R635">
        <v>0.8</v>
      </c>
      <c r="S635">
        <v>-1.728</v>
      </c>
      <c r="T635" t="s">
        <v>919</v>
      </c>
      <c r="U635">
        <v>2.8079999999999998</v>
      </c>
      <c r="V635" s="2">
        <f>Table1[[#This Row],[Expenses]]*0.3</f>
        <v>0.84239999999999993</v>
      </c>
      <c r="W635" t="str">
        <f>VLOOKUP(K635, Helper!A:C, 3, FALSE)</f>
        <v>2020-01</v>
      </c>
    </row>
    <row r="636" spans="1:23" x14ac:dyDescent="0.3">
      <c r="A636">
        <v>1335</v>
      </c>
      <c r="B636" t="s">
        <v>2115</v>
      </c>
      <c r="C636" s="1">
        <v>43957</v>
      </c>
      <c r="D636">
        <v>20200506</v>
      </c>
      <c r="E636" t="s">
        <v>78</v>
      </c>
      <c r="F636" t="s">
        <v>35</v>
      </c>
      <c r="G636" t="s">
        <v>36</v>
      </c>
      <c r="H636" t="s">
        <v>37</v>
      </c>
      <c r="I636" t="s">
        <v>38</v>
      </c>
      <c r="J636" t="s">
        <v>83</v>
      </c>
      <c r="K636">
        <v>1074</v>
      </c>
      <c r="L636" t="s">
        <v>84</v>
      </c>
      <c r="M636" t="s">
        <v>85</v>
      </c>
      <c r="N636" t="s">
        <v>50</v>
      </c>
      <c r="O636" t="s">
        <v>2116</v>
      </c>
      <c r="P636">
        <v>140.73599999999999</v>
      </c>
      <c r="Q636">
        <v>8</v>
      </c>
      <c r="R636">
        <v>0.2</v>
      </c>
      <c r="S636">
        <v>52.776000000000003</v>
      </c>
      <c r="T636" t="s">
        <v>107</v>
      </c>
      <c r="U636">
        <v>87.959999999999894</v>
      </c>
      <c r="V636" s="2">
        <f>Table1[[#This Row],[Expenses]]*0.3</f>
        <v>26.387999999999966</v>
      </c>
      <c r="W636" t="str">
        <f>VLOOKUP(K636, Helper!A:C, 3, FALSE)</f>
        <v>2020-05</v>
      </c>
    </row>
    <row r="637" spans="1:23" x14ac:dyDescent="0.3">
      <c r="A637">
        <v>1336</v>
      </c>
      <c r="B637" t="s">
        <v>2117</v>
      </c>
      <c r="C637" s="1">
        <v>44698</v>
      </c>
      <c r="D637">
        <v>20220517</v>
      </c>
      <c r="E637" t="s">
        <v>2118</v>
      </c>
      <c r="F637" t="s">
        <v>498</v>
      </c>
      <c r="G637" t="s">
        <v>771</v>
      </c>
      <c r="H637" t="s">
        <v>25</v>
      </c>
      <c r="I637" t="s">
        <v>103</v>
      </c>
      <c r="J637" t="s">
        <v>258</v>
      </c>
      <c r="K637">
        <v>1098</v>
      </c>
      <c r="L637" t="s">
        <v>259</v>
      </c>
      <c r="M637" t="s">
        <v>29</v>
      </c>
      <c r="N637" t="s">
        <v>96</v>
      </c>
      <c r="O637" t="s">
        <v>2119</v>
      </c>
      <c r="P637">
        <v>552.55999999999995</v>
      </c>
      <c r="Q637">
        <v>4</v>
      </c>
      <c r="R637">
        <v>0</v>
      </c>
      <c r="S637">
        <v>0</v>
      </c>
      <c r="T637" t="s">
        <v>454</v>
      </c>
      <c r="U637">
        <v>552.55999999999995</v>
      </c>
      <c r="V637" s="2">
        <f>Table1[[#This Row],[Expenses]]*0.3</f>
        <v>165.76799999999997</v>
      </c>
      <c r="W637" t="str">
        <f>VLOOKUP(K637, Helper!A:C, 3, FALSE)</f>
        <v>2020-01</v>
      </c>
    </row>
    <row r="638" spans="1:23" x14ac:dyDescent="0.3">
      <c r="A638">
        <v>1337</v>
      </c>
      <c r="B638" t="s">
        <v>2120</v>
      </c>
      <c r="C638" s="1">
        <v>45019</v>
      </c>
      <c r="D638">
        <v>20230403</v>
      </c>
      <c r="E638" t="s">
        <v>2121</v>
      </c>
      <c r="F638" t="s">
        <v>35</v>
      </c>
      <c r="G638" t="s">
        <v>36</v>
      </c>
      <c r="H638" t="s">
        <v>37</v>
      </c>
      <c r="I638" t="s">
        <v>38</v>
      </c>
      <c r="J638" t="s">
        <v>349</v>
      </c>
      <c r="K638">
        <v>1078</v>
      </c>
      <c r="L638" t="s">
        <v>56</v>
      </c>
      <c r="M638" t="s">
        <v>29</v>
      </c>
      <c r="N638" t="s">
        <v>57</v>
      </c>
      <c r="O638" t="s">
        <v>2122</v>
      </c>
      <c r="P638">
        <v>25.11</v>
      </c>
      <c r="Q638">
        <v>3</v>
      </c>
      <c r="R638">
        <v>0</v>
      </c>
      <c r="S638">
        <v>6.5286</v>
      </c>
      <c r="T638" t="s">
        <v>68</v>
      </c>
      <c r="U638">
        <v>18.581399999999999</v>
      </c>
      <c r="V638" s="2">
        <f>Table1[[#This Row],[Expenses]]*0.3</f>
        <v>5.574419999999999</v>
      </c>
      <c r="W638" t="str">
        <f>VLOOKUP(K638, Helper!A:C, 3, FALSE)</f>
        <v>2020-01</v>
      </c>
    </row>
    <row r="639" spans="1:23" x14ac:dyDescent="0.3">
      <c r="A639">
        <v>1338</v>
      </c>
      <c r="B639" t="s">
        <v>2123</v>
      </c>
      <c r="C639" s="1">
        <v>45017</v>
      </c>
      <c r="D639">
        <v>20230401</v>
      </c>
      <c r="E639" t="s">
        <v>2124</v>
      </c>
      <c r="F639" t="s">
        <v>211</v>
      </c>
      <c r="G639" t="s">
        <v>212</v>
      </c>
      <c r="H639" t="s">
        <v>25</v>
      </c>
      <c r="I639" t="s">
        <v>26</v>
      </c>
      <c r="J639" t="s">
        <v>27</v>
      </c>
      <c r="K639">
        <v>1017</v>
      </c>
      <c r="L639" t="s">
        <v>28</v>
      </c>
      <c r="M639" t="s">
        <v>29</v>
      </c>
      <c r="N639" t="s">
        <v>57</v>
      </c>
      <c r="O639" t="s">
        <v>2125</v>
      </c>
      <c r="P639">
        <v>29.78</v>
      </c>
      <c r="Q639">
        <v>2</v>
      </c>
      <c r="R639">
        <v>0</v>
      </c>
      <c r="S639">
        <v>8.0405999999999995</v>
      </c>
      <c r="T639" t="s">
        <v>68</v>
      </c>
      <c r="U639">
        <v>21.7394</v>
      </c>
      <c r="V639" s="2">
        <f>Table1[[#This Row],[Expenses]]*0.3</f>
        <v>6.52182</v>
      </c>
      <c r="W639" t="str">
        <f>VLOOKUP(K639, Helper!A:C, 3, FALSE)</f>
        <v>2020-02</v>
      </c>
    </row>
    <row r="640" spans="1:23" x14ac:dyDescent="0.3">
      <c r="A640">
        <v>1341</v>
      </c>
      <c r="B640" t="s">
        <v>2126</v>
      </c>
      <c r="C640" s="1">
        <v>44929</v>
      </c>
      <c r="D640">
        <v>20230103</v>
      </c>
      <c r="E640" t="s">
        <v>2127</v>
      </c>
      <c r="F640" t="s">
        <v>62</v>
      </c>
      <c r="G640" t="s">
        <v>63</v>
      </c>
      <c r="H640" t="s">
        <v>25</v>
      </c>
      <c r="I640" t="s">
        <v>64</v>
      </c>
      <c r="J640" t="s">
        <v>1263</v>
      </c>
      <c r="K640">
        <v>1016</v>
      </c>
      <c r="L640" t="s">
        <v>95</v>
      </c>
      <c r="M640" t="s">
        <v>40</v>
      </c>
      <c r="N640" t="s">
        <v>617</v>
      </c>
      <c r="O640" t="s">
        <v>2128</v>
      </c>
      <c r="P640">
        <v>695.7</v>
      </c>
      <c r="Q640">
        <v>2</v>
      </c>
      <c r="R640">
        <v>0.5</v>
      </c>
      <c r="S640">
        <v>-27.827999999999999</v>
      </c>
      <c r="T640" t="s">
        <v>898</v>
      </c>
      <c r="U640">
        <v>723.52800000000002</v>
      </c>
      <c r="V640" s="2">
        <f>Table1[[#This Row],[Expenses]]*0.3</f>
        <v>217.05840000000001</v>
      </c>
      <c r="W640" t="str">
        <f>VLOOKUP(K640, Helper!A:C, 3, FALSE)</f>
        <v>2020-03</v>
      </c>
    </row>
    <row r="641" spans="1:23" x14ac:dyDescent="0.3">
      <c r="A641">
        <v>1344</v>
      </c>
      <c r="B641" t="s">
        <v>2129</v>
      </c>
      <c r="C641" s="1">
        <v>44344</v>
      </c>
      <c r="D641">
        <v>20210528</v>
      </c>
      <c r="E641" t="s">
        <v>301</v>
      </c>
      <c r="F641" t="s">
        <v>211</v>
      </c>
      <c r="G641" t="s">
        <v>937</v>
      </c>
      <c r="H641" t="s">
        <v>25</v>
      </c>
      <c r="I641" t="s">
        <v>26</v>
      </c>
      <c r="J641" t="s">
        <v>192</v>
      </c>
      <c r="K641">
        <v>1068</v>
      </c>
      <c r="L641" t="s">
        <v>56</v>
      </c>
      <c r="M641" t="s">
        <v>29</v>
      </c>
      <c r="N641" t="s">
        <v>112</v>
      </c>
      <c r="O641" t="s">
        <v>2130</v>
      </c>
      <c r="P641">
        <v>47.82</v>
      </c>
      <c r="Q641">
        <v>3</v>
      </c>
      <c r="R641">
        <v>0</v>
      </c>
      <c r="S641">
        <v>14.346</v>
      </c>
      <c r="T641" t="s">
        <v>436</v>
      </c>
      <c r="U641">
        <v>33.473999999999997</v>
      </c>
      <c r="V641" s="2">
        <f>Table1[[#This Row],[Expenses]]*0.3</f>
        <v>10.042199999999999</v>
      </c>
      <c r="W641" t="str">
        <f>VLOOKUP(K641, Helper!A:C, 3, FALSE)</f>
        <v>2020-01</v>
      </c>
    </row>
    <row r="642" spans="1:23" x14ac:dyDescent="0.3">
      <c r="A642">
        <v>1346</v>
      </c>
      <c r="B642" t="s">
        <v>2131</v>
      </c>
      <c r="C642" s="1">
        <v>43907</v>
      </c>
      <c r="D642">
        <v>20200317</v>
      </c>
      <c r="E642" t="s">
        <v>1002</v>
      </c>
      <c r="F642" t="s">
        <v>183</v>
      </c>
      <c r="G642" t="s">
        <v>183</v>
      </c>
      <c r="H642" t="s">
        <v>25</v>
      </c>
      <c r="I642" t="s">
        <v>48</v>
      </c>
      <c r="J642" t="s">
        <v>917</v>
      </c>
      <c r="K642">
        <v>1029</v>
      </c>
      <c r="L642" t="s">
        <v>84</v>
      </c>
      <c r="M642" t="s">
        <v>29</v>
      </c>
      <c r="N642" t="s">
        <v>86</v>
      </c>
      <c r="O642" t="s">
        <v>2132</v>
      </c>
      <c r="P642">
        <v>93.78</v>
      </c>
      <c r="Q642">
        <v>2</v>
      </c>
      <c r="R642">
        <v>0</v>
      </c>
      <c r="S642">
        <v>36.574199999999998</v>
      </c>
      <c r="T642" t="s">
        <v>445</v>
      </c>
      <c r="U642">
        <v>57.205800000000004</v>
      </c>
      <c r="V642" s="2">
        <f>Table1[[#This Row],[Expenses]]*0.3</f>
        <v>17.161740000000002</v>
      </c>
      <c r="W642" t="str">
        <f>VLOOKUP(K642, Helper!A:C, 3, FALSE)</f>
        <v>2020-01</v>
      </c>
    </row>
    <row r="643" spans="1:23" x14ac:dyDescent="0.3">
      <c r="A643">
        <v>1351</v>
      </c>
      <c r="B643" t="s">
        <v>2133</v>
      </c>
      <c r="C643" s="1">
        <v>44107</v>
      </c>
      <c r="D643">
        <v>20201003</v>
      </c>
      <c r="E643" t="s">
        <v>2134</v>
      </c>
      <c r="F643" t="s">
        <v>166</v>
      </c>
      <c r="G643" t="s">
        <v>1339</v>
      </c>
      <c r="H643" t="s">
        <v>81</v>
      </c>
      <c r="I643" t="s">
        <v>168</v>
      </c>
      <c r="J643" t="s">
        <v>223</v>
      </c>
      <c r="K643">
        <v>1067</v>
      </c>
      <c r="L643" t="s">
        <v>133</v>
      </c>
      <c r="M643" t="s">
        <v>29</v>
      </c>
      <c r="N643" t="s">
        <v>41</v>
      </c>
      <c r="O643" t="s">
        <v>2135</v>
      </c>
      <c r="P643">
        <v>258.279</v>
      </c>
      <c r="Q643">
        <v>3</v>
      </c>
      <c r="R643">
        <v>0.3</v>
      </c>
      <c r="S643">
        <v>-70.104299999999995</v>
      </c>
      <c r="T643" t="s">
        <v>194</v>
      </c>
      <c r="U643">
        <v>328.383299999999</v>
      </c>
      <c r="V643" s="2">
        <f>Table1[[#This Row],[Expenses]]*0.3</f>
        <v>98.514989999999699</v>
      </c>
      <c r="W643" t="str">
        <f>VLOOKUP(K643, Helper!A:C, 3, FALSE)</f>
        <v>2020-02</v>
      </c>
    </row>
    <row r="644" spans="1:23" x14ac:dyDescent="0.3">
      <c r="A644">
        <v>1352</v>
      </c>
      <c r="B644" t="s">
        <v>2136</v>
      </c>
      <c r="C644" s="1">
        <v>44649</v>
      </c>
      <c r="D644">
        <v>20220329</v>
      </c>
      <c r="E644" t="s">
        <v>2127</v>
      </c>
      <c r="F644" t="s">
        <v>238</v>
      </c>
      <c r="G644" t="s">
        <v>239</v>
      </c>
      <c r="H644" t="s">
        <v>25</v>
      </c>
      <c r="I644" t="s">
        <v>48</v>
      </c>
      <c r="J644" t="s">
        <v>1263</v>
      </c>
      <c r="K644">
        <v>1016</v>
      </c>
      <c r="L644" t="s">
        <v>95</v>
      </c>
      <c r="M644" t="s">
        <v>40</v>
      </c>
      <c r="N644" t="s">
        <v>96</v>
      </c>
      <c r="O644" t="s">
        <v>2137</v>
      </c>
      <c r="P644">
        <v>31.4</v>
      </c>
      <c r="Q644">
        <v>2</v>
      </c>
      <c r="R644">
        <v>0</v>
      </c>
      <c r="S644">
        <v>7.85</v>
      </c>
      <c r="T644" t="s">
        <v>187</v>
      </c>
      <c r="U644">
        <v>23.549999999999901</v>
      </c>
      <c r="V644" s="2">
        <f>Table1[[#This Row],[Expenses]]*0.3</f>
        <v>7.0649999999999702</v>
      </c>
      <c r="W644" t="str">
        <f>VLOOKUP(K644, Helper!A:C, 3, FALSE)</f>
        <v>2020-03</v>
      </c>
    </row>
    <row r="645" spans="1:23" x14ac:dyDescent="0.3">
      <c r="A645">
        <v>1353</v>
      </c>
      <c r="B645" t="s">
        <v>2138</v>
      </c>
      <c r="C645" s="1">
        <v>45051</v>
      </c>
      <c r="D645">
        <v>20230505</v>
      </c>
      <c r="E645" t="s">
        <v>1653</v>
      </c>
      <c r="F645" t="s">
        <v>35</v>
      </c>
      <c r="G645" t="s">
        <v>110</v>
      </c>
      <c r="H645" t="s">
        <v>37</v>
      </c>
      <c r="I645" t="s">
        <v>38</v>
      </c>
      <c r="J645" t="s">
        <v>752</v>
      </c>
      <c r="K645">
        <v>1084</v>
      </c>
      <c r="L645" t="s">
        <v>133</v>
      </c>
      <c r="M645" t="s">
        <v>40</v>
      </c>
      <c r="N645" t="s">
        <v>156</v>
      </c>
      <c r="O645" t="s">
        <v>2139</v>
      </c>
      <c r="P645">
        <v>183.96</v>
      </c>
      <c r="Q645">
        <v>5</v>
      </c>
      <c r="R645">
        <v>0.2</v>
      </c>
      <c r="S645">
        <v>20.695499999999999</v>
      </c>
      <c r="T645" t="s">
        <v>288</v>
      </c>
      <c r="U645">
        <v>163.2645</v>
      </c>
      <c r="V645" s="2">
        <f>Table1[[#This Row],[Expenses]]*0.3</f>
        <v>48.979349999999997</v>
      </c>
      <c r="W645" t="str">
        <f>VLOOKUP(K645, Helper!A:C, 3, FALSE)</f>
        <v>2020-02</v>
      </c>
    </row>
    <row r="646" spans="1:23" x14ac:dyDescent="0.3">
      <c r="A646">
        <v>1356</v>
      </c>
      <c r="B646" t="s">
        <v>2140</v>
      </c>
      <c r="C646" s="1">
        <v>44017</v>
      </c>
      <c r="D646">
        <v>20200705</v>
      </c>
      <c r="E646" t="s">
        <v>2014</v>
      </c>
      <c r="F646" t="s">
        <v>79</v>
      </c>
      <c r="G646" t="s">
        <v>147</v>
      </c>
      <c r="H646" t="s">
        <v>81</v>
      </c>
      <c r="I646" t="s">
        <v>82</v>
      </c>
      <c r="J646" t="s">
        <v>539</v>
      </c>
      <c r="K646">
        <v>1081</v>
      </c>
      <c r="L646" t="s">
        <v>273</v>
      </c>
      <c r="M646" t="s">
        <v>29</v>
      </c>
      <c r="N646" t="s">
        <v>96</v>
      </c>
      <c r="O646" t="s">
        <v>2141</v>
      </c>
      <c r="P646">
        <v>220.77600000000001</v>
      </c>
      <c r="Q646">
        <v>3</v>
      </c>
      <c r="R646">
        <v>0.2</v>
      </c>
      <c r="S646">
        <v>-44.155200000000001</v>
      </c>
      <c r="T646" t="s">
        <v>729</v>
      </c>
      <c r="U646">
        <v>264.93119999999999</v>
      </c>
      <c r="V646" s="2">
        <f>Table1[[#This Row],[Expenses]]*0.3</f>
        <v>79.47936</v>
      </c>
      <c r="W646" t="str">
        <f>VLOOKUP(K646, Helper!A:C, 3, FALSE)</f>
        <v>2020-03</v>
      </c>
    </row>
    <row r="647" spans="1:23" x14ac:dyDescent="0.3">
      <c r="A647">
        <v>1358</v>
      </c>
      <c r="B647" t="s">
        <v>2142</v>
      </c>
      <c r="C647" s="1">
        <v>44687</v>
      </c>
      <c r="D647">
        <v>20220506</v>
      </c>
      <c r="E647" t="s">
        <v>2143</v>
      </c>
      <c r="F647" t="s">
        <v>23</v>
      </c>
      <c r="G647" t="s">
        <v>24</v>
      </c>
      <c r="H647" t="s">
        <v>25</v>
      </c>
      <c r="I647" t="s">
        <v>26</v>
      </c>
      <c r="J647" t="s">
        <v>592</v>
      </c>
      <c r="K647">
        <v>1030</v>
      </c>
      <c r="L647" t="s">
        <v>95</v>
      </c>
      <c r="M647" t="s">
        <v>29</v>
      </c>
      <c r="N647" t="s">
        <v>66</v>
      </c>
      <c r="O647" t="s">
        <v>2144</v>
      </c>
      <c r="P647">
        <v>79.14</v>
      </c>
      <c r="Q647">
        <v>3</v>
      </c>
      <c r="R647">
        <v>0</v>
      </c>
      <c r="S647">
        <v>36.404400000000003</v>
      </c>
      <c r="T647" t="s">
        <v>454</v>
      </c>
      <c r="U647">
        <v>42.735599999999998</v>
      </c>
      <c r="V647" s="2">
        <f>Table1[[#This Row],[Expenses]]*0.3</f>
        <v>12.820679999999999</v>
      </c>
      <c r="W647" t="str">
        <f>VLOOKUP(K647, Helper!A:C, 3, FALSE)</f>
        <v>2020-01</v>
      </c>
    </row>
    <row r="648" spans="1:23" x14ac:dyDescent="0.3">
      <c r="A648">
        <v>1359</v>
      </c>
      <c r="B648" t="s">
        <v>2145</v>
      </c>
      <c r="C648" s="1">
        <v>45043</v>
      </c>
      <c r="D648">
        <v>20230427</v>
      </c>
      <c r="E648" t="s">
        <v>2146</v>
      </c>
      <c r="F648" t="s">
        <v>79</v>
      </c>
      <c r="G648" t="s">
        <v>80</v>
      </c>
      <c r="H648" t="s">
        <v>81</v>
      </c>
      <c r="I648" t="s">
        <v>82</v>
      </c>
      <c r="J648" t="s">
        <v>1009</v>
      </c>
      <c r="K648">
        <v>1021</v>
      </c>
      <c r="L648" t="s">
        <v>133</v>
      </c>
      <c r="M648" t="s">
        <v>29</v>
      </c>
      <c r="N648" t="s">
        <v>57</v>
      </c>
      <c r="O648" t="s">
        <v>2147</v>
      </c>
      <c r="P648">
        <v>1.988</v>
      </c>
      <c r="Q648">
        <v>1</v>
      </c>
      <c r="R648">
        <v>0.6</v>
      </c>
      <c r="S648">
        <v>-1.4413</v>
      </c>
      <c r="T648" t="s">
        <v>68</v>
      </c>
      <c r="U648">
        <v>3.4293</v>
      </c>
      <c r="V648" s="2">
        <f>Table1[[#This Row],[Expenses]]*0.3</f>
        <v>1.0287899999999999</v>
      </c>
      <c r="W648" t="str">
        <f>VLOOKUP(K648, Helper!A:C, 3, FALSE)</f>
        <v>2020-02</v>
      </c>
    </row>
    <row r="649" spans="1:23" x14ac:dyDescent="0.3">
      <c r="A649">
        <v>1360</v>
      </c>
      <c r="B649" t="s">
        <v>2148</v>
      </c>
      <c r="C649" s="1">
        <v>44100</v>
      </c>
      <c r="D649">
        <v>20200926</v>
      </c>
      <c r="E649" t="s">
        <v>2149</v>
      </c>
      <c r="F649" t="s">
        <v>35</v>
      </c>
      <c r="G649" t="s">
        <v>36</v>
      </c>
      <c r="H649" t="s">
        <v>37</v>
      </c>
      <c r="I649" t="s">
        <v>38</v>
      </c>
      <c r="J649" t="s">
        <v>94</v>
      </c>
      <c r="K649">
        <v>1087</v>
      </c>
      <c r="L649" t="s">
        <v>95</v>
      </c>
      <c r="M649" t="s">
        <v>29</v>
      </c>
      <c r="N649" t="s">
        <v>41</v>
      </c>
      <c r="O649" t="s">
        <v>2150</v>
      </c>
      <c r="P649">
        <v>145.56800000000001</v>
      </c>
      <c r="Q649">
        <v>2</v>
      </c>
      <c r="R649">
        <v>0.2</v>
      </c>
      <c r="S649">
        <v>0</v>
      </c>
      <c r="T649" t="s">
        <v>382</v>
      </c>
      <c r="U649">
        <v>145.56800000000001</v>
      </c>
      <c r="V649" s="2">
        <f>Table1[[#This Row],[Expenses]]*0.3</f>
        <v>43.670400000000001</v>
      </c>
      <c r="W649" t="str">
        <f>VLOOKUP(K649, Helper!A:C, 3, FALSE)</f>
        <v>2020-06</v>
      </c>
    </row>
    <row r="650" spans="1:23" x14ac:dyDescent="0.3">
      <c r="A650">
        <v>1361</v>
      </c>
      <c r="B650" t="s">
        <v>2151</v>
      </c>
      <c r="C650" s="1">
        <v>45219</v>
      </c>
      <c r="D650">
        <v>20231020</v>
      </c>
      <c r="E650" t="s">
        <v>2152</v>
      </c>
      <c r="F650" t="s">
        <v>124</v>
      </c>
      <c r="G650" t="s">
        <v>125</v>
      </c>
      <c r="H650" t="s">
        <v>25</v>
      </c>
      <c r="I650" t="s">
        <v>48</v>
      </c>
      <c r="J650" t="s">
        <v>55</v>
      </c>
      <c r="K650">
        <v>1065</v>
      </c>
      <c r="L650" t="s">
        <v>56</v>
      </c>
      <c r="M650" t="s">
        <v>40</v>
      </c>
      <c r="N650" t="s">
        <v>112</v>
      </c>
      <c r="O650" t="s">
        <v>2153</v>
      </c>
      <c r="P650">
        <v>123.256</v>
      </c>
      <c r="Q650">
        <v>7</v>
      </c>
      <c r="R650">
        <v>0.2</v>
      </c>
      <c r="S650">
        <v>9.2441999999999993</v>
      </c>
      <c r="T650" t="s">
        <v>151</v>
      </c>
      <c r="U650">
        <v>114.01179999999999</v>
      </c>
      <c r="V650" s="2">
        <f>Table1[[#This Row],[Expenses]]*0.3</f>
        <v>34.203539999999997</v>
      </c>
      <c r="W650" t="str">
        <f>VLOOKUP(K650, Helper!A:C, 3, FALSE)</f>
        <v>2020-04</v>
      </c>
    </row>
    <row r="651" spans="1:23" x14ac:dyDescent="0.3">
      <c r="A651">
        <v>1364</v>
      </c>
      <c r="B651" t="s">
        <v>2154</v>
      </c>
      <c r="C651" s="1">
        <v>45241</v>
      </c>
      <c r="D651">
        <v>20231111</v>
      </c>
      <c r="E651" t="s">
        <v>2155</v>
      </c>
      <c r="F651" t="s">
        <v>232</v>
      </c>
      <c r="G651" t="s">
        <v>385</v>
      </c>
      <c r="H651" t="s">
        <v>37</v>
      </c>
      <c r="I651" t="s">
        <v>119</v>
      </c>
      <c r="J651" t="s">
        <v>987</v>
      </c>
      <c r="K651">
        <v>1018</v>
      </c>
      <c r="L651" t="s">
        <v>28</v>
      </c>
      <c r="M651" t="s">
        <v>40</v>
      </c>
      <c r="N651" t="s">
        <v>50</v>
      </c>
      <c r="O651" t="s">
        <v>2156</v>
      </c>
      <c r="P651">
        <v>38.387999999999998</v>
      </c>
      <c r="Q651">
        <v>14</v>
      </c>
      <c r="R651">
        <v>0.7</v>
      </c>
      <c r="S651">
        <v>-25.591999999999999</v>
      </c>
      <c r="T651" t="s">
        <v>283</v>
      </c>
      <c r="U651">
        <v>63.98</v>
      </c>
      <c r="V651" s="2">
        <f>Table1[[#This Row],[Expenses]]*0.3</f>
        <v>19.193999999999999</v>
      </c>
      <c r="W651" t="str">
        <f>VLOOKUP(K651, Helper!A:C, 3, FALSE)</f>
        <v>2020-06</v>
      </c>
    </row>
    <row r="652" spans="1:23" x14ac:dyDescent="0.3">
      <c r="A652">
        <v>1369</v>
      </c>
      <c r="B652" t="s">
        <v>2157</v>
      </c>
      <c r="C652" s="1">
        <v>45116</v>
      </c>
      <c r="D652">
        <v>20230709</v>
      </c>
      <c r="E652" t="s">
        <v>2158</v>
      </c>
      <c r="F652" t="s">
        <v>35</v>
      </c>
      <c r="G652" t="s">
        <v>2159</v>
      </c>
      <c r="H652" t="s">
        <v>37</v>
      </c>
      <c r="I652" t="s">
        <v>38</v>
      </c>
      <c r="J652" t="s">
        <v>407</v>
      </c>
      <c r="K652">
        <v>1082</v>
      </c>
      <c r="L652" t="s">
        <v>56</v>
      </c>
      <c r="M652" t="s">
        <v>85</v>
      </c>
      <c r="N652" t="s">
        <v>57</v>
      </c>
      <c r="O652" t="s">
        <v>2160</v>
      </c>
      <c r="P652">
        <v>145.9</v>
      </c>
      <c r="Q652">
        <v>5</v>
      </c>
      <c r="R652">
        <v>0</v>
      </c>
      <c r="S652">
        <v>62.737000000000002</v>
      </c>
      <c r="T652" t="s">
        <v>128</v>
      </c>
      <c r="U652">
        <v>83.162999999999997</v>
      </c>
      <c r="V652" s="2">
        <f>Table1[[#This Row],[Expenses]]*0.3</f>
        <v>24.948899999999998</v>
      </c>
      <c r="W652" t="str">
        <f>VLOOKUP(K652, Helper!A:C, 3, FALSE)</f>
        <v>2020-07</v>
      </c>
    </row>
    <row r="653" spans="1:23" x14ac:dyDescent="0.3">
      <c r="A653">
        <v>1370</v>
      </c>
      <c r="B653" t="s">
        <v>2161</v>
      </c>
      <c r="C653" s="1">
        <v>44554</v>
      </c>
      <c r="D653">
        <v>20211224</v>
      </c>
      <c r="E653" t="s">
        <v>2118</v>
      </c>
      <c r="F653" t="s">
        <v>334</v>
      </c>
      <c r="G653" t="s">
        <v>668</v>
      </c>
      <c r="H653" t="s">
        <v>25</v>
      </c>
      <c r="I653" t="s">
        <v>336</v>
      </c>
      <c r="J653" t="s">
        <v>258</v>
      </c>
      <c r="K653">
        <v>1098</v>
      </c>
      <c r="L653" t="s">
        <v>259</v>
      </c>
      <c r="M653" t="s">
        <v>29</v>
      </c>
      <c r="N653" t="s">
        <v>30</v>
      </c>
      <c r="O653" t="s">
        <v>2162</v>
      </c>
      <c r="P653">
        <v>590.05799999999999</v>
      </c>
      <c r="Q653">
        <v>7</v>
      </c>
      <c r="R653">
        <v>0.7</v>
      </c>
      <c r="S653">
        <v>-786.74400000000003</v>
      </c>
      <c r="T653" t="s">
        <v>163</v>
      </c>
      <c r="U653">
        <v>1376.8019999999999</v>
      </c>
      <c r="V653" s="2">
        <f>Table1[[#This Row],[Expenses]]*0.3</f>
        <v>413.04059999999998</v>
      </c>
      <c r="W653" t="str">
        <f>VLOOKUP(K653, Helper!A:C, 3, FALSE)</f>
        <v>2020-01</v>
      </c>
    </row>
    <row r="654" spans="1:23" x14ac:dyDescent="0.3">
      <c r="A654">
        <v>1372</v>
      </c>
      <c r="B654" t="s">
        <v>2163</v>
      </c>
      <c r="C654" s="1">
        <v>44993</v>
      </c>
      <c r="D654">
        <v>20230308</v>
      </c>
      <c r="E654" t="s">
        <v>2164</v>
      </c>
      <c r="F654" t="s">
        <v>1548</v>
      </c>
      <c r="G654" t="s">
        <v>1836</v>
      </c>
      <c r="H654" t="s">
        <v>81</v>
      </c>
      <c r="I654" t="s">
        <v>199</v>
      </c>
      <c r="J654" t="s">
        <v>649</v>
      </c>
      <c r="K654">
        <v>1023</v>
      </c>
      <c r="L654" t="s">
        <v>28</v>
      </c>
      <c r="M654" t="s">
        <v>85</v>
      </c>
      <c r="N654" t="s">
        <v>185</v>
      </c>
      <c r="O654" t="s">
        <v>2165</v>
      </c>
      <c r="P654">
        <v>49.08</v>
      </c>
      <c r="Q654">
        <v>3</v>
      </c>
      <c r="R654">
        <v>0</v>
      </c>
      <c r="S654">
        <v>4.9080000000000004</v>
      </c>
      <c r="T654" t="s">
        <v>761</v>
      </c>
      <c r="U654">
        <v>44.171999999999997</v>
      </c>
      <c r="V654" s="2">
        <f>Table1[[#This Row],[Expenses]]*0.3</f>
        <v>13.251599999999998</v>
      </c>
      <c r="W654" t="str">
        <f>VLOOKUP(K654, Helper!A:C, 3, FALSE)</f>
        <v>2020-08</v>
      </c>
    </row>
    <row r="655" spans="1:23" x14ac:dyDescent="0.3">
      <c r="A655">
        <v>1373</v>
      </c>
      <c r="B655" t="s">
        <v>2166</v>
      </c>
      <c r="C655" s="1">
        <v>43922</v>
      </c>
      <c r="D655">
        <v>20200401</v>
      </c>
      <c r="E655" t="s">
        <v>222</v>
      </c>
      <c r="F655" t="s">
        <v>35</v>
      </c>
      <c r="G655" t="s">
        <v>1185</v>
      </c>
      <c r="H655" t="s">
        <v>37</v>
      </c>
      <c r="I655" t="s">
        <v>38</v>
      </c>
      <c r="J655" t="s">
        <v>223</v>
      </c>
      <c r="K655">
        <v>1067</v>
      </c>
      <c r="L655" t="s">
        <v>133</v>
      </c>
      <c r="M655" t="s">
        <v>29</v>
      </c>
      <c r="N655" t="s">
        <v>41</v>
      </c>
      <c r="O655" t="s">
        <v>2167</v>
      </c>
      <c r="P655">
        <v>29.6</v>
      </c>
      <c r="Q655">
        <v>2</v>
      </c>
      <c r="R655">
        <v>0</v>
      </c>
      <c r="S655">
        <v>14.8</v>
      </c>
      <c r="T655" t="s">
        <v>735</v>
      </c>
      <c r="U655">
        <v>14.8</v>
      </c>
      <c r="V655" s="2">
        <f>Table1[[#This Row],[Expenses]]*0.3</f>
        <v>4.4400000000000004</v>
      </c>
      <c r="W655" t="str">
        <f>VLOOKUP(K655, Helper!A:C, 3, FALSE)</f>
        <v>2020-02</v>
      </c>
    </row>
    <row r="656" spans="1:23" x14ac:dyDescent="0.3">
      <c r="A656">
        <v>1375</v>
      </c>
      <c r="B656" t="s">
        <v>2168</v>
      </c>
      <c r="C656" s="1">
        <v>44453</v>
      </c>
      <c r="D656">
        <v>20210914</v>
      </c>
      <c r="E656" t="s">
        <v>1159</v>
      </c>
      <c r="F656" t="s">
        <v>101</v>
      </c>
      <c r="G656" t="s">
        <v>102</v>
      </c>
      <c r="H656" t="s">
        <v>25</v>
      </c>
      <c r="I656" t="s">
        <v>103</v>
      </c>
      <c r="J656" t="s">
        <v>155</v>
      </c>
      <c r="K656">
        <v>1077</v>
      </c>
      <c r="L656" t="s">
        <v>133</v>
      </c>
      <c r="M656" t="s">
        <v>29</v>
      </c>
      <c r="N656" t="s">
        <v>50</v>
      </c>
      <c r="O656" t="s">
        <v>2169</v>
      </c>
      <c r="P656">
        <v>912.75</v>
      </c>
      <c r="Q656">
        <v>5</v>
      </c>
      <c r="R656">
        <v>0</v>
      </c>
      <c r="S656">
        <v>118.6575</v>
      </c>
      <c r="T656" t="s">
        <v>135</v>
      </c>
      <c r="U656">
        <v>794.09249999999997</v>
      </c>
      <c r="V656" s="2">
        <f>Table1[[#This Row],[Expenses]]*0.3</f>
        <v>238.22774999999999</v>
      </c>
      <c r="W656" t="str">
        <f>VLOOKUP(K656, Helper!A:C, 3, FALSE)</f>
        <v>2020-03</v>
      </c>
    </row>
    <row r="657" spans="1:23" x14ac:dyDescent="0.3">
      <c r="A657">
        <v>1376</v>
      </c>
      <c r="B657" t="s">
        <v>2170</v>
      </c>
      <c r="C657" s="1">
        <v>44047</v>
      </c>
      <c r="D657">
        <v>20200804</v>
      </c>
      <c r="E657" t="s">
        <v>572</v>
      </c>
      <c r="F657" t="s">
        <v>101</v>
      </c>
      <c r="G657" t="s">
        <v>2171</v>
      </c>
      <c r="H657" t="s">
        <v>25</v>
      </c>
      <c r="I657" t="s">
        <v>103</v>
      </c>
      <c r="J657" t="s">
        <v>574</v>
      </c>
      <c r="K657">
        <v>1090</v>
      </c>
      <c r="L657" t="s">
        <v>259</v>
      </c>
      <c r="M657" t="s">
        <v>29</v>
      </c>
      <c r="N657" t="s">
        <v>86</v>
      </c>
      <c r="O657" t="s">
        <v>2172</v>
      </c>
      <c r="P657">
        <v>1089.75</v>
      </c>
      <c r="Q657">
        <v>3</v>
      </c>
      <c r="R657">
        <v>0</v>
      </c>
      <c r="S657">
        <v>305.13</v>
      </c>
      <c r="T657" t="s">
        <v>114</v>
      </c>
      <c r="U657">
        <v>784.62</v>
      </c>
      <c r="V657" s="2">
        <f>Table1[[#This Row],[Expenses]]*0.3</f>
        <v>235.386</v>
      </c>
      <c r="W657" t="str">
        <f>VLOOKUP(K657, Helper!A:C, 3, FALSE)</f>
        <v>2020-02</v>
      </c>
    </row>
    <row r="658" spans="1:23" x14ac:dyDescent="0.3">
      <c r="A658">
        <v>1382</v>
      </c>
      <c r="B658" t="s">
        <v>2173</v>
      </c>
      <c r="C658" s="1">
        <v>44808</v>
      </c>
      <c r="D658">
        <v>20220904</v>
      </c>
      <c r="E658" t="s">
        <v>2174</v>
      </c>
      <c r="F658" t="s">
        <v>166</v>
      </c>
      <c r="G658" t="s">
        <v>488</v>
      </c>
      <c r="H658" t="s">
        <v>81</v>
      </c>
      <c r="I658" t="s">
        <v>168</v>
      </c>
      <c r="J658" t="s">
        <v>1231</v>
      </c>
      <c r="K658">
        <v>1086</v>
      </c>
      <c r="L658" t="s">
        <v>74</v>
      </c>
      <c r="M658" t="s">
        <v>85</v>
      </c>
      <c r="N658" t="s">
        <v>57</v>
      </c>
      <c r="O658" t="s">
        <v>2175</v>
      </c>
      <c r="P658">
        <v>83.951999999999998</v>
      </c>
      <c r="Q658">
        <v>3</v>
      </c>
      <c r="R658">
        <v>0.6</v>
      </c>
      <c r="S658">
        <v>-90.248400000000004</v>
      </c>
      <c r="T658" t="s">
        <v>246</v>
      </c>
      <c r="U658">
        <v>174.2004</v>
      </c>
      <c r="V658" s="2">
        <f>Table1[[#This Row],[Expenses]]*0.3</f>
        <v>52.260120000000001</v>
      </c>
      <c r="W658" t="str">
        <f>VLOOKUP(K658, Helper!A:C, 3, FALSE)</f>
        <v>2020-01</v>
      </c>
    </row>
    <row r="659" spans="1:23" x14ac:dyDescent="0.3">
      <c r="A659">
        <v>1383</v>
      </c>
      <c r="B659" t="s">
        <v>2176</v>
      </c>
      <c r="C659" s="1">
        <v>44597</v>
      </c>
      <c r="D659">
        <v>20220205</v>
      </c>
      <c r="E659" t="s">
        <v>2177</v>
      </c>
      <c r="F659" t="s">
        <v>758</v>
      </c>
      <c r="G659" t="s">
        <v>1179</v>
      </c>
      <c r="H659" t="s">
        <v>25</v>
      </c>
      <c r="I659" t="s">
        <v>64</v>
      </c>
      <c r="J659" t="s">
        <v>817</v>
      </c>
      <c r="K659">
        <v>1050</v>
      </c>
      <c r="L659" t="s">
        <v>95</v>
      </c>
      <c r="M659" t="s">
        <v>85</v>
      </c>
      <c r="N659" t="s">
        <v>96</v>
      </c>
      <c r="O659" t="s">
        <v>2178</v>
      </c>
      <c r="P659">
        <v>80.98</v>
      </c>
      <c r="Q659">
        <v>1</v>
      </c>
      <c r="R659">
        <v>0</v>
      </c>
      <c r="S659">
        <v>1.6195999999999999</v>
      </c>
      <c r="T659" t="s">
        <v>1308</v>
      </c>
      <c r="U659">
        <v>79.360399999999998</v>
      </c>
      <c r="V659" s="2">
        <f>Table1[[#This Row],[Expenses]]*0.3</f>
        <v>23.808119999999999</v>
      </c>
      <c r="W659" t="str">
        <f>VLOOKUP(K659, Helper!A:C, 3, FALSE)</f>
        <v>2020-01</v>
      </c>
    </row>
    <row r="660" spans="1:23" x14ac:dyDescent="0.3">
      <c r="A660">
        <v>1394</v>
      </c>
      <c r="B660" t="s">
        <v>2179</v>
      </c>
      <c r="C660" s="1">
        <v>45111</v>
      </c>
      <c r="D660">
        <v>20230704</v>
      </c>
      <c r="E660" t="s">
        <v>2180</v>
      </c>
      <c r="F660" t="s">
        <v>62</v>
      </c>
      <c r="G660" t="s">
        <v>1253</v>
      </c>
      <c r="H660" t="s">
        <v>25</v>
      </c>
      <c r="I660" t="s">
        <v>64</v>
      </c>
      <c r="J660" t="s">
        <v>200</v>
      </c>
      <c r="K660">
        <v>1011</v>
      </c>
      <c r="L660" t="s">
        <v>56</v>
      </c>
      <c r="M660" t="s">
        <v>40</v>
      </c>
      <c r="N660" t="s">
        <v>112</v>
      </c>
      <c r="O660" t="s">
        <v>2181</v>
      </c>
      <c r="P660">
        <v>9.5519999999999996</v>
      </c>
      <c r="Q660">
        <v>3</v>
      </c>
      <c r="R660">
        <v>0.2</v>
      </c>
      <c r="S660">
        <v>1.5522</v>
      </c>
      <c r="T660" t="s">
        <v>128</v>
      </c>
      <c r="U660">
        <v>7.9997999999999996</v>
      </c>
      <c r="V660" s="2">
        <f>Table1[[#This Row],[Expenses]]*0.3</f>
        <v>2.39994</v>
      </c>
      <c r="W660" t="str">
        <f>VLOOKUP(K660, Helper!A:C, 3, FALSE)</f>
        <v>2020-06</v>
      </c>
    </row>
    <row r="661" spans="1:23" x14ac:dyDescent="0.3">
      <c r="A661">
        <v>1395</v>
      </c>
      <c r="B661" t="s">
        <v>2182</v>
      </c>
      <c r="C661" s="1">
        <v>45209</v>
      </c>
      <c r="D661">
        <v>20231010</v>
      </c>
      <c r="E661" t="s">
        <v>1481</v>
      </c>
      <c r="F661" t="s">
        <v>166</v>
      </c>
      <c r="G661" t="s">
        <v>488</v>
      </c>
      <c r="H661" t="s">
        <v>81</v>
      </c>
      <c r="I661" t="s">
        <v>168</v>
      </c>
      <c r="J661" t="s">
        <v>693</v>
      </c>
      <c r="K661">
        <v>1070</v>
      </c>
      <c r="L661" t="s">
        <v>56</v>
      </c>
      <c r="M661" t="s">
        <v>40</v>
      </c>
      <c r="N661" t="s">
        <v>50</v>
      </c>
      <c r="O661" t="s">
        <v>2183</v>
      </c>
      <c r="P661">
        <v>652.45000000000005</v>
      </c>
      <c r="Q661">
        <v>5</v>
      </c>
      <c r="R661">
        <v>0.5</v>
      </c>
      <c r="S661">
        <v>-430.61700000000002</v>
      </c>
      <c r="T661" t="s">
        <v>151</v>
      </c>
      <c r="U661">
        <v>1083.067</v>
      </c>
      <c r="V661" s="2">
        <f>Table1[[#This Row],[Expenses]]*0.3</f>
        <v>324.92009999999999</v>
      </c>
      <c r="W661" t="str">
        <f>VLOOKUP(K661, Helper!A:C, 3, FALSE)</f>
        <v>2020-02</v>
      </c>
    </row>
    <row r="662" spans="1:23" x14ac:dyDescent="0.3">
      <c r="A662">
        <v>1397</v>
      </c>
      <c r="B662" t="s">
        <v>2184</v>
      </c>
      <c r="C662" s="1">
        <v>44890</v>
      </c>
      <c r="D662">
        <v>20221125</v>
      </c>
      <c r="E662" t="s">
        <v>1882</v>
      </c>
      <c r="F662" t="s">
        <v>211</v>
      </c>
      <c r="G662" t="s">
        <v>212</v>
      </c>
      <c r="H662" t="s">
        <v>25</v>
      </c>
      <c r="I662" t="s">
        <v>26</v>
      </c>
      <c r="J662" t="s">
        <v>592</v>
      </c>
      <c r="K662">
        <v>1030</v>
      </c>
      <c r="L662" t="s">
        <v>95</v>
      </c>
      <c r="M662" t="s">
        <v>29</v>
      </c>
      <c r="N662" t="s">
        <v>50</v>
      </c>
      <c r="O662" t="s">
        <v>2185</v>
      </c>
      <c r="P662">
        <v>17.216000000000001</v>
      </c>
      <c r="Q662">
        <v>4</v>
      </c>
      <c r="R662">
        <v>0.2</v>
      </c>
      <c r="S662">
        <v>6.0255999999999998</v>
      </c>
      <c r="T662" t="s">
        <v>32</v>
      </c>
      <c r="U662">
        <v>11.1904</v>
      </c>
      <c r="V662" s="2">
        <f>Table1[[#This Row],[Expenses]]*0.3</f>
        <v>3.3571200000000001</v>
      </c>
      <c r="W662" t="str">
        <f>VLOOKUP(K662, Helper!A:C, 3, FALSE)</f>
        <v>2020-01</v>
      </c>
    </row>
    <row r="663" spans="1:23" x14ac:dyDescent="0.3">
      <c r="A663">
        <v>1401</v>
      </c>
      <c r="B663" t="s">
        <v>2186</v>
      </c>
      <c r="C663" s="1">
        <v>44867</v>
      </c>
      <c r="D663">
        <v>20221102</v>
      </c>
      <c r="E663" t="s">
        <v>2187</v>
      </c>
      <c r="F663" t="s">
        <v>238</v>
      </c>
      <c r="G663" t="s">
        <v>239</v>
      </c>
      <c r="H663" t="s">
        <v>25</v>
      </c>
      <c r="I663" t="s">
        <v>48</v>
      </c>
      <c r="J663" t="s">
        <v>1065</v>
      </c>
      <c r="K663">
        <v>1097</v>
      </c>
      <c r="L663" t="s">
        <v>273</v>
      </c>
      <c r="M663" t="s">
        <v>85</v>
      </c>
      <c r="N663" t="s">
        <v>156</v>
      </c>
      <c r="O663" t="s">
        <v>2188</v>
      </c>
      <c r="P663">
        <v>21.8</v>
      </c>
      <c r="Q663">
        <v>2</v>
      </c>
      <c r="R663">
        <v>0</v>
      </c>
      <c r="S663">
        <v>6.1040000000000001</v>
      </c>
      <c r="T663" t="s">
        <v>32</v>
      </c>
      <c r="U663">
        <v>15.696</v>
      </c>
      <c r="V663" s="2">
        <f>Table1[[#This Row],[Expenses]]*0.3</f>
        <v>4.7088000000000001</v>
      </c>
      <c r="W663" t="str">
        <f>VLOOKUP(K663, Helper!A:C, 3, FALSE)</f>
        <v>2020-04</v>
      </c>
    </row>
    <row r="664" spans="1:23" x14ac:dyDescent="0.3">
      <c r="A664">
        <v>1403</v>
      </c>
      <c r="B664" t="s">
        <v>2189</v>
      </c>
      <c r="C664" s="1">
        <v>44671</v>
      </c>
      <c r="D664">
        <v>20220420</v>
      </c>
      <c r="E664" t="s">
        <v>294</v>
      </c>
      <c r="F664" t="s">
        <v>358</v>
      </c>
      <c r="G664" t="s">
        <v>359</v>
      </c>
      <c r="H664" t="s">
        <v>37</v>
      </c>
      <c r="I664" t="s">
        <v>119</v>
      </c>
      <c r="J664" t="s">
        <v>240</v>
      </c>
      <c r="K664">
        <v>1035</v>
      </c>
      <c r="L664" t="s">
        <v>56</v>
      </c>
      <c r="M664" t="s">
        <v>85</v>
      </c>
      <c r="N664" t="s">
        <v>50</v>
      </c>
      <c r="O664" t="s">
        <v>2190</v>
      </c>
      <c r="P664">
        <v>205.17599999999999</v>
      </c>
      <c r="Q664">
        <v>2</v>
      </c>
      <c r="R664">
        <v>0.4</v>
      </c>
      <c r="S664">
        <v>-58.133200000000002</v>
      </c>
      <c r="T664" t="s">
        <v>296</v>
      </c>
      <c r="U664">
        <v>263.30919999999998</v>
      </c>
      <c r="V664" s="2">
        <f>Table1[[#This Row],[Expenses]]*0.3</f>
        <v>78.99275999999999</v>
      </c>
      <c r="W664" t="str">
        <f>VLOOKUP(K664, Helper!A:C, 3, FALSE)</f>
        <v>2020-04</v>
      </c>
    </row>
    <row r="665" spans="1:23" x14ac:dyDescent="0.3">
      <c r="A665">
        <v>1405</v>
      </c>
      <c r="B665" t="s">
        <v>2191</v>
      </c>
      <c r="C665" s="1">
        <v>43927</v>
      </c>
      <c r="D665">
        <v>20200406</v>
      </c>
      <c r="E665" t="s">
        <v>874</v>
      </c>
      <c r="F665" t="s">
        <v>124</v>
      </c>
      <c r="G665" t="s">
        <v>125</v>
      </c>
      <c r="H665" t="s">
        <v>25</v>
      </c>
      <c r="I665" t="s">
        <v>48</v>
      </c>
      <c r="J665" t="s">
        <v>524</v>
      </c>
      <c r="K665">
        <v>1039</v>
      </c>
      <c r="L665" t="s">
        <v>95</v>
      </c>
      <c r="M665" t="s">
        <v>85</v>
      </c>
      <c r="N665" t="s">
        <v>66</v>
      </c>
      <c r="O665" t="s">
        <v>2192</v>
      </c>
      <c r="P665">
        <v>10.304</v>
      </c>
      <c r="Q665">
        <v>1</v>
      </c>
      <c r="R665">
        <v>0.2</v>
      </c>
      <c r="S665">
        <v>-2.1896</v>
      </c>
      <c r="T665" t="s">
        <v>735</v>
      </c>
      <c r="U665">
        <v>12.493600000000001</v>
      </c>
      <c r="V665" s="2">
        <f>Table1[[#This Row],[Expenses]]*0.3</f>
        <v>3.7480799999999999</v>
      </c>
      <c r="W665" t="str">
        <f>VLOOKUP(K665, Helper!A:C, 3, FALSE)</f>
        <v>2020-01</v>
      </c>
    </row>
    <row r="666" spans="1:23" x14ac:dyDescent="0.3">
      <c r="A666">
        <v>1408</v>
      </c>
      <c r="B666" t="s">
        <v>2193</v>
      </c>
      <c r="C666" s="1">
        <v>44807</v>
      </c>
      <c r="D666">
        <v>20220903</v>
      </c>
      <c r="E666" t="s">
        <v>237</v>
      </c>
      <c r="F666" t="s">
        <v>211</v>
      </c>
      <c r="G666" t="s">
        <v>212</v>
      </c>
      <c r="H666" t="s">
        <v>25</v>
      </c>
      <c r="I666" t="s">
        <v>26</v>
      </c>
      <c r="J666" t="s">
        <v>240</v>
      </c>
      <c r="K666">
        <v>1035</v>
      </c>
      <c r="L666" t="s">
        <v>56</v>
      </c>
      <c r="M666" t="s">
        <v>29</v>
      </c>
      <c r="N666" t="s">
        <v>112</v>
      </c>
      <c r="O666" t="s">
        <v>2194</v>
      </c>
      <c r="P666">
        <v>75.48</v>
      </c>
      <c r="Q666">
        <v>2</v>
      </c>
      <c r="R666">
        <v>0</v>
      </c>
      <c r="S666">
        <v>19.6248</v>
      </c>
      <c r="T666" t="s">
        <v>246</v>
      </c>
      <c r="U666">
        <v>55.855200000000004</v>
      </c>
      <c r="V666" s="2">
        <f>Table1[[#This Row],[Expenses]]*0.3</f>
        <v>16.75656</v>
      </c>
      <c r="W666" t="str">
        <f>VLOOKUP(K666, Helper!A:C, 3, FALSE)</f>
        <v>2020-04</v>
      </c>
    </row>
    <row r="667" spans="1:23" x14ac:dyDescent="0.3">
      <c r="A667">
        <v>1410</v>
      </c>
      <c r="B667" t="s">
        <v>2195</v>
      </c>
      <c r="C667" s="1">
        <v>44830</v>
      </c>
      <c r="D667">
        <v>20220926</v>
      </c>
      <c r="E667" t="s">
        <v>2196</v>
      </c>
      <c r="F667" t="s">
        <v>232</v>
      </c>
      <c r="G667" t="s">
        <v>385</v>
      </c>
      <c r="H667" t="s">
        <v>37</v>
      </c>
      <c r="I667" t="s">
        <v>119</v>
      </c>
      <c r="J667" t="s">
        <v>316</v>
      </c>
      <c r="K667">
        <v>1093</v>
      </c>
      <c r="L667" t="s">
        <v>28</v>
      </c>
      <c r="M667" t="s">
        <v>29</v>
      </c>
      <c r="N667" t="s">
        <v>50</v>
      </c>
      <c r="O667" t="s">
        <v>2197</v>
      </c>
      <c r="P667">
        <v>393.16500000000002</v>
      </c>
      <c r="Q667">
        <v>3</v>
      </c>
      <c r="R667">
        <v>0.5</v>
      </c>
      <c r="S667">
        <v>-204.44579999999999</v>
      </c>
      <c r="T667" t="s">
        <v>246</v>
      </c>
      <c r="U667">
        <v>597.61080000000004</v>
      </c>
      <c r="V667" s="2">
        <f>Table1[[#This Row],[Expenses]]*0.3</f>
        <v>179.28324000000001</v>
      </c>
      <c r="W667" t="str">
        <f>VLOOKUP(K667, Helper!A:C, 3, FALSE)</f>
        <v>2020-03</v>
      </c>
    </row>
    <row r="668" spans="1:23" x14ac:dyDescent="0.3">
      <c r="A668">
        <v>1411</v>
      </c>
      <c r="B668" t="s">
        <v>2198</v>
      </c>
      <c r="C668" s="1">
        <v>45235</v>
      </c>
      <c r="D668">
        <v>20231105</v>
      </c>
      <c r="E668" t="s">
        <v>2158</v>
      </c>
      <c r="F668" t="s">
        <v>79</v>
      </c>
      <c r="G668" t="s">
        <v>80</v>
      </c>
      <c r="H668" t="s">
        <v>81</v>
      </c>
      <c r="I668" t="s">
        <v>82</v>
      </c>
      <c r="J668" t="s">
        <v>407</v>
      </c>
      <c r="K668">
        <v>1082</v>
      </c>
      <c r="L668" t="s">
        <v>56</v>
      </c>
      <c r="M668" t="s">
        <v>85</v>
      </c>
      <c r="N668" t="s">
        <v>41</v>
      </c>
      <c r="O668" t="s">
        <v>2199</v>
      </c>
      <c r="P668">
        <v>23.68</v>
      </c>
      <c r="Q668">
        <v>2</v>
      </c>
      <c r="R668">
        <v>0.2</v>
      </c>
      <c r="S668">
        <v>8.8800000000000008</v>
      </c>
      <c r="T668" t="s">
        <v>283</v>
      </c>
      <c r="U668">
        <v>14.799999999999899</v>
      </c>
      <c r="V668" s="2">
        <f>Table1[[#This Row],[Expenses]]*0.3</f>
        <v>4.4399999999999693</v>
      </c>
      <c r="W668" t="str">
        <f>VLOOKUP(K668, Helper!A:C, 3, FALSE)</f>
        <v>2020-07</v>
      </c>
    </row>
    <row r="669" spans="1:23" x14ac:dyDescent="0.3">
      <c r="A669">
        <v>1412</v>
      </c>
      <c r="B669" t="s">
        <v>2200</v>
      </c>
      <c r="C669" s="1">
        <v>44752</v>
      </c>
      <c r="D669">
        <v>20220710</v>
      </c>
      <c r="E669" t="s">
        <v>402</v>
      </c>
      <c r="F669" t="s">
        <v>211</v>
      </c>
      <c r="G669" t="s">
        <v>212</v>
      </c>
      <c r="H669" t="s">
        <v>25</v>
      </c>
      <c r="I669" t="s">
        <v>26</v>
      </c>
      <c r="J669" t="s">
        <v>403</v>
      </c>
      <c r="K669">
        <v>1041</v>
      </c>
      <c r="L669" t="s">
        <v>95</v>
      </c>
      <c r="M669" t="s">
        <v>40</v>
      </c>
      <c r="N669" t="s">
        <v>41</v>
      </c>
      <c r="O669" t="s">
        <v>2201</v>
      </c>
      <c r="P669">
        <v>408.00599999999997</v>
      </c>
      <c r="Q669">
        <v>2</v>
      </c>
      <c r="R669">
        <v>0.1</v>
      </c>
      <c r="S669">
        <v>72.534400000000005</v>
      </c>
      <c r="T669" t="s">
        <v>175</v>
      </c>
      <c r="U669">
        <v>335.471599999999</v>
      </c>
      <c r="V669" s="2">
        <f>Table1[[#This Row],[Expenses]]*0.3</f>
        <v>100.6414799999997</v>
      </c>
      <c r="W669" t="str">
        <f>VLOOKUP(K669, Helper!A:C, 3, FALSE)</f>
        <v>2020-03</v>
      </c>
    </row>
    <row r="670" spans="1:23" x14ac:dyDescent="0.3">
      <c r="A670">
        <v>1414</v>
      </c>
      <c r="B670" t="s">
        <v>2202</v>
      </c>
      <c r="C670" s="1">
        <v>44012</v>
      </c>
      <c r="D670">
        <v>20200630</v>
      </c>
      <c r="E670" t="s">
        <v>2203</v>
      </c>
      <c r="F670" t="s">
        <v>211</v>
      </c>
      <c r="G670" t="s">
        <v>212</v>
      </c>
      <c r="H670" t="s">
        <v>25</v>
      </c>
      <c r="I670" t="s">
        <v>26</v>
      </c>
      <c r="J670" t="s">
        <v>443</v>
      </c>
      <c r="K670">
        <v>1005</v>
      </c>
      <c r="L670" t="s">
        <v>56</v>
      </c>
      <c r="M670" t="s">
        <v>29</v>
      </c>
      <c r="N670" t="s">
        <v>50</v>
      </c>
      <c r="O670" t="s">
        <v>2204</v>
      </c>
      <c r="P670">
        <v>334.76799999999997</v>
      </c>
      <c r="Q670">
        <v>7</v>
      </c>
      <c r="R670">
        <v>0.2</v>
      </c>
      <c r="S670">
        <v>108.7996</v>
      </c>
      <c r="T670" t="s">
        <v>59</v>
      </c>
      <c r="U670">
        <v>225.96839999999901</v>
      </c>
      <c r="V670" s="2">
        <f>Table1[[#This Row],[Expenses]]*0.3</f>
        <v>67.790519999999702</v>
      </c>
      <c r="W670" t="str">
        <f>VLOOKUP(K670, Helper!A:C, 3, FALSE)</f>
        <v>2020-03</v>
      </c>
    </row>
    <row r="671" spans="1:23" x14ac:dyDescent="0.3">
      <c r="A671">
        <v>1415</v>
      </c>
      <c r="B671" t="s">
        <v>2205</v>
      </c>
      <c r="C671" s="1">
        <v>44955</v>
      </c>
      <c r="D671">
        <v>20230129</v>
      </c>
      <c r="E671" t="s">
        <v>2206</v>
      </c>
      <c r="F671" t="s">
        <v>35</v>
      </c>
      <c r="G671" t="s">
        <v>982</v>
      </c>
      <c r="H671" t="s">
        <v>37</v>
      </c>
      <c r="I671" t="s">
        <v>38</v>
      </c>
      <c r="J671" t="s">
        <v>1367</v>
      </c>
      <c r="K671">
        <v>1020</v>
      </c>
      <c r="L671" t="s">
        <v>56</v>
      </c>
      <c r="M671" t="s">
        <v>85</v>
      </c>
      <c r="N671" t="s">
        <v>185</v>
      </c>
      <c r="O671" t="s">
        <v>2207</v>
      </c>
      <c r="P671">
        <v>239.97</v>
      </c>
      <c r="Q671">
        <v>3</v>
      </c>
      <c r="R671">
        <v>0</v>
      </c>
      <c r="S671">
        <v>26.396699999999999</v>
      </c>
      <c r="T671" t="s">
        <v>898</v>
      </c>
      <c r="U671">
        <v>213.57329999999999</v>
      </c>
      <c r="V671" s="2">
        <f>Table1[[#This Row],[Expenses]]*0.3</f>
        <v>64.07199</v>
      </c>
      <c r="W671" t="str">
        <f>VLOOKUP(K671, Helper!A:C, 3, FALSE)</f>
        <v>2020-04</v>
      </c>
    </row>
    <row r="672" spans="1:23" x14ac:dyDescent="0.3">
      <c r="A672">
        <v>1417</v>
      </c>
      <c r="B672" t="s">
        <v>2208</v>
      </c>
      <c r="C672" s="1">
        <v>44460</v>
      </c>
      <c r="D672">
        <v>20210921</v>
      </c>
      <c r="E672" t="s">
        <v>2209</v>
      </c>
      <c r="F672" t="s">
        <v>79</v>
      </c>
      <c r="G672" t="s">
        <v>147</v>
      </c>
      <c r="H672" t="s">
        <v>81</v>
      </c>
      <c r="I672" t="s">
        <v>82</v>
      </c>
      <c r="J672" t="s">
        <v>993</v>
      </c>
      <c r="K672">
        <v>1044</v>
      </c>
      <c r="L672" t="s">
        <v>28</v>
      </c>
      <c r="M672" t="s">
        <v>40</v>
      </c>
      <c r="N672" t="s">
        <v>156</v>
      </c>
      <c r="O672" t="s">
        <v>2210</v>
      </c>
      <c r="P672">
        <v>946.34400000000005</v>
      </c>
      <c r="Q672">
        <v>7</v>
      </c>
      <c r="R672">
        <v>0.2</v>
      </c>
      <c r="S672">
        <v>118.29300000000001</v>
      </c>
      <c r="T672" t="s">
        <v>135</v>
      </c>
      <c r="U672">
        <v>828.05100000000004</v>
      </c>
      <c r="V672" s="2">
        <f>Table1[[#This Row],[Expenses]]*0.3</f>
        <v>248.4153</v>
      </c>
      <c r="W672" t="str">
        <f>VLOOKUP(K672, Helper!A:C, 3, FALSE)</f>
        <v>2020-02</v>
      </c>
    </row>
    <row r="673" spans="1:23" x14ac:dyDescent="0.3">
      <c r="A673">
        <v>1420</v>
      </c>
      <c r="B673" t="s">
        <v>2211</v>
      </c>
      <c r="C673" s="1">
        <v>44465</v>
      </c>
      <c r="D673">
        <v>20210926</v>
      </c>
      <c r="E673" t="s">
        <v>2212</v>
      </c>
      <c r="F673" t="s">
        <v>232</v>
      </c>
      <c r="G673" t="s">
        <v>1041</v>
      </c>
      <c r="H673" t="s">
        <v>37</v>
      </c>
      <c r="I673" t="s">
        <v>119</v>
      </c>
      <c r="J673" t="s">
        <v>228</v>
      </c>
      <c r="K673">
        <v>1001</v>
      </c>
      <c r="L673" t="s">
        <v>84</v>
      </c>
      <c r="M673" t="s">
        <v>40</v>
      </c>
      <c r="N673" t="s">
        <v>66</v>
      </c>
      <c r="O673" t="s">
        <v>2213</v>
      </c>
      <c r="P673">
        <v>86.272000000000006</v>
      </c>
      <c r="Q673">
        <v>4</v>
      </c>
      <c r="R673">
        <v>0.2</v>
      </c>
      <c r="S673">
        <v>31.273599999999998</v>
      </c>
      <c r="T673" t="s">
        <v>135</v>
      </c>
      <c r="U673">
        <v>54.998399999999997</v>
      </c>
      <c r="V673" s="2">
        <f>Table1[[#This Row],[Expenses]]*0.3</f>
        <v>16.499519999999997</v>
      </c>
      <c r="W673" t="str">
        <f>VLOOKUP(K673, Helper!A:C, 3, FALSE)</f>
        <v>2020-04</v>
      </c>
    </row>
    <row r="674" spans="1:23" x14ac:dyDescent="0.3">
      <c r="A674">
        <v>1427</v>
      </c>
      <c r="B674" t="s">
        <v>2214</v>
      </c>
      <c r="C674" s="1">
        <v>44500</v>
      </c>
      <c r="D674">
        <v>20211031</v>
      </c>
      <c r="E674" t="s">
        <v>2215</v>
      </c>
      <c r="F674" t="s">
        <v>35</v>
      </c>
      <c r="G674" t="s">
        <v>1485</v>
      </c>
      <c r="H674" t="s">
        <v>37</v>
      </c>
      <c r="I674" t="s">
        <v>38</v>
      </c>
      <c r="J674" t="s">
        <v>155</v>
      </c>
      <c r="K674">
        <v>1077</v>
      </c>
      <c r="L674" t="s">
        <v>133</v>
      </c>
      <c r="M674" t="s">
        <v>40</v>
      </c>
      <c r="N674" t="s">
        <v>50</v>
      </c>
      <c r="O674" t="s">
        <v>2216</v>
      </c>
      <c r="P674">
        <v>9.7279999999999998</v>
      </c>
      <c r="Q674">
        <v>2</v>
      </c>
      <c r="R674">
        <v>0.2</v>
      </c>
      <c r="S674">
        <v>3.2831999999999999</v>
      </c>
      <c r="T674" t="s">
        <v>52</v>
      </c>
      <c r="U674">
        <v>6.4447999999999999</v>
      </c>
      <c r="V674" s="2">
        <f>Table1[[#This Row],[Expenses]]*0.3</f>
        <v>1.9334399999999998</v>
      </c>
      <c r="W674" t="str">
        <f>VLOOKUP(K674, Helper!A:C, 3, FALSE)</f>
        <v>2020-03</v>
      </c>
    </row>
    <row r="675" spans="1:23" x14ac:dyDescent="0.3">
      <c r="A675">
        <v>1431</v>
      </c>
      <c r="B675" t="s">
        <v>2217</v>
      </c>
      <c r="C675" s="1">
        <v>45257</v>
      </c>
      <c r="D675">
        <v>20231127</v>
      </c>
      <c r="E675" t="s">
        <v>1396</v>
      </c>
      <c r="F675" t="s">
        <v>358</v>
      </c>
      <c r="G675" t="s">
        <v>359</v>
      </c>
      <c r="H675" t="s">
        <v>37</v>
      </c>
      <c r="I675" t="s">
        <v>119</v>
      </c>
      <c r="J675" t="s">
        <v>254</v>
      </c>
      <c r="K675">
        <v>1072</v>
      </c>
      <c r="L675" t="s">
        <v>74</v>
      </c>
      <c r="M675" t="s">
        <v>29</v>
      </c>
      <c r="N675" t="s">
        <v>156</v>
      </c>
      <c r="O675" t="s">
        <v>2218</v>
      </c>
      <c r="P675">
        <v>220.75200000000001</v>
      </c>
      <c r="Q675">
        <v>8</v>
      </c>
      <c r="R675">
        <v>0.4</v>
      </c>
      <c r="S675">
        <v>-40.471200000000003</v>
      </c>
      <c r="T675" t="s">
        <v>283</v>
      </c>
      <c r="U675">
        <v>261.22320000000002</v>
      </c>
      <c r="V675" s="2">
        <f>Table1[[#This Row],[Expenses]]*0.3</f>
        <v>78.366960000000006</v>
      </c>
      <c r="W675" t="str">
        <f>VLOOKUP(K675, Helper!A:C, 3, FALSE)</f>
        <v>2020-06</v>
      </c>
    </row>
    <row r="676" spans="1:23" x14ac:dyDescent="0.3">
      <c r="A676">
        <v>1432</v>
      </c>
      <c r="B676" t="s">
        <v>2219</v>
      </c>
      <c r="C676" s="1">
        <v>44184</v>
      </c>
      <c r="D676">
        <v>20201219</v>
      </c>
      <c r="E676" t="s">
        <v>70</v>
      </c>
      <c r="F676" t="s">
        <v>266</v>
      </c>
      <c r="G676" t="s">
        <v>267</v>
      </c>
      <c r="H676" t="s">
        <v>25</v>
      </c>
      <c r="I676" t="s">
        <v>48</v>
      </c>
      <c r="J676" t="s">
        <v>73</v>
      </c>
      <c r="K676">
        <v>1066</v>
      </c>
      <c r="L676" t="s">
        <v>74</v>
      </c>
      <c r="M676" t="s">
        <v>29</v>
      </c>
      <c r="N676" t="s">
        <v>50</v>
      </c>
      <c r="O676" t="s">
        <v>2220</v>
      </c>
      <c r="P676">
        <v>152.76</v>
      </c>
      <c r="Q676">
        <v>6</v>
      </c>
      <c r="R676">
        <v>0</v>
      </c>
      <c r="S676">
        <v>74.852400000000003</v>
      </c>
      <c r="T676" t="s">
        <v>235</v>
      </c>
      <c r="U676">
        <v>77.907599999999903</v>
      </c>
      <c r="V676" s="2">
        <f>Table1[[#This Row],[Expenses]]*0.3</f>
        <v>23.372279999999972</v>
      </c>
      <c r="W676" t="str">
        <f>VLOOKUP(K676, Helper!A:C, 3, FALSE)</f>
        <v>2020-09</v>
      </c>
    </row>
    <row r="677" spans="1:23" x14ac:dyDescent="0.3">
      <c r="A677">
        <v>1435</v>
      </c>
      <c r="B677" t="s">
        <v>2221</v>
      </c>
      <c r="C677" s="1">
        <v>44922</v>
      </c>
      <c r="D677">
        <v>20221227</v>
      </c>
      <c r="E677" t="s">
        <v>1096</v>
      </c>
      <c r="F677" t="s">
        <v>71</v>
      </c>
      <c r="G677" t="s">
        <v>72</v>
      </c>
      <c r="H677" t="s">
        <v>37</v>
      </c>
      <c r="I677" t="s">
        <v>38</v>
      </c>
      <c r="J677" t="s">
        <v>560</v>
      </c>
      <c r="K677">
        <v>1080</v>
      </c>
      <c r="L677" t="s">
        <v>56</v>
      </c>
      <c r="M677" t="s">
        <v>29</v>
      </c>
      <c r="N677" t="s">
        <v>66</v>
      </c>
      <c r="O677" t="s">
        <v>2222</v>
      </c>
      <c r="P677">
        <v>33.9</v>
      </c>
      <c r="Q677">
        <v>5</v>
      </c>
      <c r="R677">
        <v>0</v>
      </c>
      <c r="S677">
        <v>15.593999999999999</v>
      </c>
      <c r="T677" t="s">
        <v>76</v>
      </c>
      <c r="U677">
        <v>18.305999999999901</v>
      </c>
      <c r="V677" s="2">
        <f>Table1[[#This Row],[Expenses]]*0.3</f>
        <v>5.4917999999999703</v>
      </c>
      <c r="W677" t="str">
        <f>VLOOKUP(K677, Helper!A:C, 3, FALSE)</f>
        <v>2020-03</v>
      </c>
    </row>
    <row r="678" spans="1:23" x14ac:dyDescent="0.3">
      <c r="A678">
        <v>1436</v>
      </c>
      <c r="B678" t="s">
        <v>2223</v>
      </c>
      <c r="C678" s="1">
        <v>45098</v>
      </c>
      <c r="D678">
        <v>20230621</v>
      </c>
      <c r="E678" t="s">
        <v>2224</v>
      </c>
      <c r="F678" t="s">
        <v>358</v>
      </c>
      <c r="G678" t="s">
        <v>2225</v>
      </c>
      <c r="H678" t="s">
        <v>37</v>
      </c>
      <c r="I678" t="s">
        <v>119</v>
      </c>
      <c r="J678" t="s">
        <v>812</v>
      </c>
      <c r="K678">
        <v>1092</v>
      </c>
      <c r="L678" t="s">
        <v>84</v>
      </c>
      <c r="M678" t="s">
        <v>29</v>
      </c>
      <c r="N678" t="s">
        <v>66</v>
      </c>
      <c r="O678" t="s">
        <v>2226</v>
      </c>
      <c r="P678">
        <v>31.103999999999999</v>
      </c>
      <c r="Q678">
        <v>6</v>
      </c>
      <c r="R678">
        <v>0.2</v>
      </c>
      <c r="S678">
        <v>10.8864</v>
      </c>
      <c r="T678" t="s">
        <v>318</v>
      </c>
      <c r="U678">
        <v>20.217599999999901</v>
      </c>
      <c r="V678" s="2">
        <f>Table1[[#This Row],[Expenses]]*0.3</f>
        <v>6.0652799999999703</v>
      </c>
      <c r="W678" t="str">
        <f>VLOOKUP(K678, Helper!A:C, 3, FALSE)</f>
        <v>2020-02</v>
      </c>
    </row>
    <row r="679" spans="1:23" x14ac:dyDescent="0.3">
      <c r="A679">
        <v>1438</v>
      </c>
      <c r="B679" t="s">
        <v>2227</v>
      </c>
      <c r="C679" s="1">
        <v>44484</v>
      </c>
      <c r="D679">
        <v>20211015</v>
      </c>
      <c r="E679" t="s">
        <v>251</v>
      </c>
      <c r="F679" t="s">
        <v>79</v>
      </c>
      <c r="G679" t="s">
        <v>931</v>
      </c>
      <c r="H679" t="s">
        <v>81</v>
      </c>
      <c r="I679" t="s">
        <v>82</v>
      </c>
      <c r="J679" t="s">
        <v>254</v>
      </c>
      <c r="K679">
        <v>1072</v>
      </c>
      <c r="L679" t="s">
        <v>74</v>
      </c>
      <c r="M679" t="s">
        <v>29</v>
      </c>
      <c r="N679" t="s">
        <v>185</v>
      </c>
      <c r="O679" t="s">
        <v>2228</v>
      </c>
      <c r="P679">
        <v>263.88</v>
      </c>
      <c r="Q679">
        <v>3</v>
      </c>
      <c r="R679">
        <v>0.2</v>
      </c>
      <c r="S679">
        <v>42.880499999999998</v>
      </c>
      <c r="T679" t="s">
        <v>52</v>
      </c>
      <c r="U679">
        <v>220.99950000000001</v>
      </c>
      <c r="V679" s="2">
        <f>Table1[[#This Row],[Expenses]]*0.3</f>
        <v>66.299850000000006</v>
      </c>
      <c r="W679" t="str">
        <f>VLOOKUP(K679, Helper!A:C, 3, FALSE)</f>
        <v>2020-06</v>
      </c>
    </row>
    <row r="680" spans="1:23" x14ac:dyDescent="0.3">
      <c r="A680">
        <v>1440</v>
      </c>
      <c r="B680" t="s">
        <v>2229</v>
      </c>
      <c r="C680" s="1">
        <v>45029</v>
      </c>
      <c r="D680">
        <v>20230413</v>
      </c>
      <c r="E680" t="s">
        <v>1070</v>
      </c>
      <c r="F680" t="s">
        <v>827</v>
      </c>
      <c r="G680" t="s">
        <v>2034</v>
      </c>
      <c r="H680" t="s">
        <v>25</v>
      </c>
      <c r="I680" t="s">
        <v>64</v>
      </c>
      <c r="J680" t="s">
        <v>596</v>
      </c>
      <c r="K680">
        <v>1038</v>
      </c>
      <c r="L680" t="s">
        <v>84</v>
      </c>
      <c r="M680" t="s">
        <v>29</v>
      </c>
      <c r="N680" t="s">
        <v>50</v>
      </c>
      <c r="O680" t="s">
        <v>2230</v>
      </c>
      <c r="P680">
        <v>29.7</v>
      </c>
      <c r="Q680">
        <v>5</v>
      </c>
      <c r="R680">
        <v>0</v>
      </c>
      <c r="S680">
        <v>13.365</v>
      </c>
      <c r="T680" t="s">
        <v>68</v>
      </c>
      <c r="U680">
        <v>16.335000000000001</v>
      </c>
      <c r="V680" s="2">
        <f>Table1[[#This Row],[Expenses]]*0.3</f>
        <v>4.9005000000000001</v>
      </c>
      <c r="W680" t="str">
        <f>VLOOKUP(K680, Helper!A:C, 3, FALSE)</f>
        <v>2020-04</v>
      </c>
    </row>
    <row r="681" spans="1:23" x14ac:dyDescent="0.3">
      <c r="A681">
        <v>1442</v>
      </c>
      <c r="B681" t="s">
        <v>2231</v>
      </c>
      <c r="C681" s="1">
        <v>45280</v>
      </c>
      <c r="D681">
        <v>20231220</v>
      </c>
      <c r="E681" t="s">
        <v>2232</v>
      </c>
      <c r="F681" t="s">
        <v>35</v>
      </c>
      <c r="G681" t="s">
        <v>110</v>
      </c>
      <c r="H681" t="s">
        <v>37</v>
      </c>
      <c r="I681" t="s">
        <v>38</v>
      </c>
      <c r="J681" t="s">
        <v>917</v>
      </c>
      <c r="K681">
        <v>1029</v>
      </c>
      <c r="L681" t="s">
        <v>84</v>
      </c>
      <c r="M681" t="s">
        <v>29</v>
      </c>
      <c r="N681" t="s">
        <v>50</v>
      </c>
      <c r="O681" t="s">
        <v>2233</v>
      </c>
      <c r="P681">
        <v>36.671999999999997</v>
      </c>
      <c r="Q681">
        <v>2</v>
      </c>
      <c r="R681">
        <v>0.2</v>
      </c>
      <c r="S681">
        <v>11.46</v>
      </c>
      <c r="T681" t="s">
        <v>261</v>
      </c>
      <c r="U681">
        <v>25.2119999999999</v>
      </c>
      <c r="V681" s="2">
        <f>Table1[[#This Row],[Expenses]]*0.3</f>
        <v>7.5635999999999699</v>
      </c>
      <c r="W681" t="str">
        <f>VLOOKUP(K681, Helper!A:C, 3, FALSE)</f>
        <v>2020-01</v>
      </c>
    </row>
    <row r="682" spans="1:23" x14ac:dyDescent="0.3">
      <c r="A682">
        <v>1443</v>
      </c>
      <c r="B682" t="s">
        <v>2234</v>
      </c>
      <c r="C682" s="1">
        <v>45144</v>
      </c>
      <c r="D682">
        <v>20230806</v>
      </c>
      <c r="E682" t="s">
        <v>2235</v>
      </c>
      <c r="F682" t="s">
        <v>23</v>
      </c>
      <c r="G682" t="s">
        <v>24</v>
      </c>
      <c r="H682" t="s">
        <v>25</v>
      </c>
      <c r="I682" t="s">
        <v>26</v>
      </c>
      <c r="J682" t="s">
        <v>515</v>
      </c>
      <c r="K682">
        <v>1003</v>
      </c>
      <c r="L682" t="s">
        <v>56</v>
      </c>
      <c r="M682" t="s">
        <v>40</v>
      </c>
      <c r="N682" t="s">
        <v>66</v>
      </c>
      <c r="O682" t="s">
        <v>2236</v>
      </c>
      <c r="P682">
        <v>13.76</v>
      </c>
      <c r="Q682">
        <v>2</v>
      </c>
      <c r="R682">
        <v>0</v>
      </c>
      <c r="S682">
        <v>6.3296000000000001</v>
      </c>
      <c r="T682" t="s">
        <v>786</v>
      </c>
      <c r="U682">
        <v>7.4303999999999997</v>
      </c>
      <c r="V682" s="2">
        <f>Table1[[#This Row],[Expenses]]*0.3</f>
        <v>2.22912</v>
      </c>
      <c r="W682" t="str">
        <f>VLOOKUP(K682, Helper!A:C, 3, FALSE)</f>
        <v>2020-02</v>
      </c>
    </row>
    <row r="683" spans="1:23" x14ac:dyDescent="0.3">
      <c r="A683">
        <v>1444</v>
      </c>
      <c r="B683" t="s">
        <v>2237</v>
      </c>
      <c r="C683" s="1">
        <v>44470</v>
      </c>
      <c r="D683">
        <v>20211001</v>
      </c>
      <c r="E683" t="s">
        <v>2238</v>
      </c>
      <c r="F683" t="s">
        <v>334</v>
      </c>
      <c r="G683" t="s">
        <v>335</v>
      </c>
      <c r="H683" t="s">
        <v>25</v>
      </c>
      <c r="I683" t="s">
        <v>336</v>
      </c>
      <c r="J683" t="s">
        <v>312</v>
      </c>
      <c r="K683">
        <v>1014</v>
      </c>
      <c r="L683" t="s">
        <v>95</v>
      </c>
      <c r="M683" t="s">
        <v>40</v>
      </c>
      <c r="N683" t="s">
        <v>96</v>
      </c>
      <c r="O683" t="s">
        <v>2239</v>
      </c>
      <c r="P683">
        <v>139.42400000000001</v>
      </c>
      <c r="Q683">
        <v>4</v>
      </c>
      <c r="R683">
        <v>0.2</v>
      </c>
      <c r="S683">
        <v>17.428000000000001</v>
      </c>
      <c r="T683" t="s">
        <v>52</v>
      </c>
      <c r="U683">
        <v>121.996</v>
      </c>
      <c r="V683" s="2">
        <f>Table1[[#This Row],[Expenses]]*0.3</f>
        <v>36.598799999999997</v>
      </c>
      <c r="W683" t="str">
        <f>VLOOKUP(K683, Helper!A:C, 3, FALSE)</f>
        <v>2020-01</v>
      </c>
    </row>
    <row r="684" spans="1:23" x14ac:dyDescent="0.3">
      <c r="A684">
        <v>1445</v>
      </c>
      <c r="B684" t="s">
        <v>2240</v>
      </c>
      <c r="C684" s="1">
        <v>44705</v>
      </c>
      <c r="D684">
        <v>20220524</v>
      </c>
      <c r="E684" t="s">
        <v>587</v>
      </c>
      <c r="F684" t="s">
        <v>166</v>
      </c>
      <c r="G684" t="s">
        <v>227</v>
      </c>
      <c r="H684" t="s">
        <v>81</v>
      </c>
      <c r="I684" t="s">
        <v>168</v>
      </c>
      <c r="J684" t="s">
        <v>588</v>
      </c>
      <c r="K684">
        <v>1085</v>
      </c>
      <c r="L684" t="s">
        <v>105</v>
      </c>
      <c r="M684" t="s">
        <v>29</v>
      </c>
      <c r="N684" t="s">
        <v>156</v>
      </c>
      <c r="O684" t="s">
        <v>2241</v>
      </c>
      <c r="P684">
        <v>1979.9280000000001</v>
      </c>
      <c r="Q684">
        <v>9</v>
      </c>
      <c r="R684">
        <v>0.2</v>
      </c>
      <c r="S684">
        <v>148.49459999999999</v>
      </c>
      <c r="T684" t="s">
        <v>454</v>
      </c>
      <c r="U684">
        <v>1831.4333999999999</v>
      </c>
      <c r="V684" s="2">
        <f>Table1[[#This Row],[Expenses]]*0.3</f>
        <v>549.4300199999999</v>
      </c>
      <c r="W684" t="str">
        <f>VLOOKUP(K684, Helper!A:C, 3, FALSE)</f>
        <v>2020-07</v>
      </c>
    </row>
    <row r="685" spans="1:23" x14ac:dyDescent="0.3">
      <c r="A685">
        <v>1446</v>
      </c>
      <c r="B685" t="s">
        <v>2242</v>
      </c>
      <c r="C685" s="1">
        <v>45091</v>
      </c>
      <c r="D685">
        <v>20230614</v>
      </c>
      <c r="E685" t="s">
        <v>874</v>
      </c>
      <c r="F685" t="s">
        <v>166</v>
      </c>
      <c r="G685" t="s">
        <v>227</v>
      </c>
      <c r="H685" t="s">
        <v>81</v>
      </c>
      <c r="I685" t="s">
        <v>168</v>
      </c>
      <c r="J685" t="s">
        <v>524</v>
      </c>
      <c r="K685">
        <v>1039</v>
      </c>
      <c r="L685" t="s">
        <v>95</v>
      </c>
      <c r="M685" t="s">
        <v>85</v>
      </c>
      <c r="N685" t="s">
        <v>96</v>
      </c>
      <c r="O685" t="s">
        <v>2243</v>
      </c>
      <c r="P685">
        <v>164.73599999999999</v>
      </c>
      <c r="Q685">
        <v>4</v>
      </c>
      <c r="R685">
        <v>0.2</v>
      </c>
      <c r="S685">
        <v>-39.1248</v>
      </c>
      <c r="T685" t="s">
        <v>318</v>
      </c>
      <c r="U685">
        <v>203.86079999999899</v>
      </c>
      <c r="V685" s="2">
        <f>Table1[[#This Row],[Expenses]]*0.3</f>
        <v>61.158239999999694</v>
      </c>
      <c r="W685" t="str">
        <f>VLOOKUP(K685, Helper!A:C, 3, FALSE)</f>
        <v>2020-01</v>
      </c>
    </row>
    <row r="686" spans="1:23" x14ac:dyDescent="0.3">
      <c r="A686">
        <v>1449</v>
      </c>
      <c r="B686" t="s">
        <v>2244</v>
      </c>
      <c r="C686" s="1">
        <v>43944</v>
      </c>
      <c r="D686">
        <v>20200423</v>
      </c>
      <c r="E686" t="s">
        <v>1790</v>
      </c>
      <c r="F686" t="s">
        <v>124</v>
      </c>
      <c r="G686" t="s">
        <v>125</v>
      </c>
      <c r="H686" t="s">
        <v>25</v>
      </c>
      <c r="I686" t="s">
        <v>48</v>
      </c>
      <c r="J686" t="s">
        <v>560</v>
      </c>
      <c r="K686">
        <v>1080</v>
      </c>
      <c r="L686" t="s">
        <v>56</v>
      </c>
      <c r="M686" t="s">
        <v>40</v>
      </c>
      <c r="N686" t="s">
        <v>50</v>
      </c>
      <c r="O686" t="s">
        <v>2245</v>
      </c>
      <c r="P686">
        <v>2.5019999999999998</v>
      </c>
      <c r="Q686">
        <v>3</v>
      </c>
      <c r="R686">
        <v>0.7</v>
      </c>
      <c r="S686">
        <v>-1.7514000000000001</v>
      </c>
      <c r="T686" t="s">
        <v>735</v>
      </c>
      <c r="U686">
        <v>4.2534000000000001</v>
      </c>
      <c r="V686" s="2">
        <f>Table1[[#This Row],[Expenses]]*0.3</f>
        <v>1.2760199999999999</v>
      </c>
      <c r="W686" t="str">
        <f>VLOOKUP(K686, Helper!A:C, 3, FALSE)</f>
        <v>2020-03</v>
      </c>
    </row>
    <row r="687" spans="1:23" x14ac:dyDescent="0.3">
      <c r="A687">
        <v>1450</v>
      </c>
      <c r="B687" t="s">
        <v>2246</v>
      </c>
      <c r="C687" s="1">
        <v>44317</v>
      </c>
      <c r="D687">
        <v>20210501</v>
      </c>
      <c r="E687" t="s">
        <v>476</v>
      </c>
      <c r="F687" t="s">
        <v>35</v>
      </c>
      <c r="G687" t="s">
        <v>36</v>
      </c>
      <c r="H687" t="s">
        <v>37</v>
      </c>
      <c r="I687" t="s">
        <v>38</v>
      </c>
      <c r="J687" t="s">
        <v>49</v>
      </c>
      <c r="K687">
        <v>1031</v>
      </c>
      <c r="L687" t="s">
        <v>28</v>
      </c>
      <c r="M687" t="s">
        <v>40</v>
      </c>
      <c r="N687" t="s">
        <v>156</v>
      </c>
      <c r="O687" t="s">
        <v>2247</v>
      </c>
      <c r="P687">
        <v>88.751999999999995</v>
      </c>
      <c r="Q687">
        <v>3</v>
      </c>
      <c r="R687">
        <v>0.2</v>
      </c>
      <c r="S687">
        <v>11.093999999999999</v>
      </c>
      <c r="T687" t="s">
        <v>436</v>
      </c>
      <c r="U687">
        <v>77.658000000000001</v>
      </c>
      <c r="V687" s="2">
        <f>Table1[[#This Row],[Expenses]]*0.3</f>
        <v>23.2974</v>
      </c>
      <c r="W687" t="str">
        <f>VLOOKUP(K687, Helper!A:C, 3, FALSE)</f>
        <v>2020-01</v>
      </c>
    </row>
    <row r="688" spans="1:23" x14ac:dyDescent="0.3">
      <c r="A688">
        <v>1451</v>
      </c>
      <c r="B688" t="s">
        <v>2248</v>
      </c>
      <c r="C688" s="1">
        <v>44396</v>
      </c>
      <c r="D688">
        <v>20210719</v>
      </c>
      <c r="E688" t="s">
        <v>2249</v>
      </c>
      <c r="F688" t="s">
        <v>232</v>
      </c>
      <c r="G688" t="s">
        <v>385</v>
      </c>
      <c r="H688" t="s">
        <v>37</v>
      </c>
      <c r="I688" t="s">
        <v>119</v>
      </c>
      <c r="J688" t="s">
        <v>360</v>
      </c>
      <c r="K688">
        <v>1004</v>
      </c>
      <c r="L688" t="s">
        <v>74</v>
      </c>
      <c r="M688" t="s">
        <v>29</v>
      </c>
      <c r="N688" t="s">
        <v>50</v>
      </c>
      <c r="O688" t="s">
        <v>2250</v>
      </c>
      <c r="P688">
        <v>2.0249999999999999</v>
      </c>
      <c r="Q688">
        <v>1</v>
      </c>
      <c r="R688">
        <v>0.7</v>
      </c>
      <c r="S688">
        <v>-1.35</v>
      </c>
      <c r="T688" t="s">
        <v>642</v>
      </c>
      <c r="U688">
        <v>3.375</v>
      </c>
      <c r="V688" s="2">
        <f>Table1[[#This Row],[Expenses]]*0.3</f>
        <v>1.0125</v>
      </c>
      <c r="W688" t="str">
        <f>VLOOKUP(K688, Helper!A:C, 3, FALSE)</f>
        <v>2020-01</v>
      </c>
    </row>
    <row r="689" spans="1:23" x14ac:dyDescent="0.3">
      <c r="A689">
        <v>1452</v>
      </c>
      <c r="B689" t="s">
        <v>2251</v>
      </c>
      <c r="C689" s="1">
        <v>44892</v>
      </c>
      <c r="D689">
        <v>20221127</v>
      </c>
      <c r="E689" t="s">
        <v>2252</v>
      </c>
      <c r="F689" t="s">
        <v>266</v>
      </c>
      <c r="G689" t="s">
        <v>267</v>
      </c>
      <c r="H689" t="s">
        <v>25</v>
      </c>
      <c r="I689" t="s">
        <v>48</v>
      </c>
      <c r="J689" t="s">
        <v>418</v>
      </c>
      <c r="K689">
        <v>1007</v>
      </c>
      <c r="L689" t="s">
        <v>84</v>
      </c>
      <c r="M689" t="s">
        <v>40</v>
      </c>
      <c r="N689" t="s">
        <v>66</v>
      </c>
      <c r="O689" t="s">
        <v>2253</v>
      </c>
      <c r="P689">
        <v>70.98</v>
      </c>
      <c r="Q689">
        <v>7</v>
      </c>
      <c r="R689">
        <v>0</v>
      </c>
      <c r="S689">
        <v>34.780200000000001</v>
      </c>
      <c r="T689" t="s">
        <v>32</v>
      </c>
      <c r="U689">
        <v>36.199800000000003</v>
      </c>
      <c r="V689" s="2">
        <f>Table1[[#This Row],[Expenses]]*0.3</f>
        <v>10.85994</v>
      </c>
      <c r="W689" t="str">
        <f>VLOOKUP(K689, Helper!A:C, 3, FALSE)</f>
        <v>2020-02</v>
      </c>
    </row>
    <row r="690" spans="1:23" x14ac:dyDescent="0.3">
      <c r="A690">
        <v>1456</v>
      </c>
      <c r="B690" t="s">
        <v>2254</v>
      </c>
      <c r="C690" s="1">
        <v>45090</v>
      </c>
      <c r="D690">
        <v>20230613</v>
      </c>
      <c r="E690" t="s">
        <v>2255</v>
      </c>
      <c r="F690" t="s">
        <v>758</v>
      </c>
      <c r="G690" t="s">
        <v>759</v>
      </c>
      <c r="H690" t="s">
        <v>25</v>
      </c>
      <c r="I690" t="s">
        <v>64</v>
      </c>
      <c r="J690" t="s">
        <v>49</v>
      </c>
      <c r="K690">
        <v>1031</v>
      </c>
      <c r="L690" t="s">
        <v>28</v>
      </c>
      <c r="M690" t="s">
        <v>85</v>
      </c>
      <c r="N690" t="s">
        <v>50</v>
      </c>
      <c r="O690" t="s">
        <v>2256</v>
      </c>
      <c r="P690">
        <v>91.2</v>
      </c>
      <c r="Q690">
        <v>3</v>
      </c>
      <c r="R690">
        <v>0</v>
      </c>
      <c r="S690">
        <v>41.951999999999998</v>
      </c>
      <c r="T690" t="s">
        <v>318</v>
      </c>
      <c r="U690">
        <v>49.247999999999998</v>
      </c>
      <c r="V690" s="2">
        <f>Table1[[#This Row],[Expenses]]*0.3</f>
        <v>14.774399999999998</v>
      </c>
      <c r="W690" t="str">
        <f>VLOOKUP(K690, Helper!A:C, 3, FALSE)</f>
        <v>2020-01</v>
      </c>
    </row>
    <row r="691" spans="1:23" x14ac:dyDescent="0.3">
      <c r="A691">
        <v>1458</v>
      </c>
      <c r="B691" t="s">
        <v>2257</v>
      </c>
      <c r="C691" s="1">
        <v>44425</v>
      </c>
      <c r="D691">
        <v>20210817</v>
      </c>
      <c r="E691" t="s">
        <v>2238</v>
      </c>
      <c r="F691" t="s">
        <v>744</v>
      </c>
      <c r="G691" t="s">
        <v>2258</v>
      </c>
      <c r="H691" t="s">
        <v>81</v>
      </c>
      <c r="I691" t="s">
        <v>199</v>
      </c>
      <c r="J691" t="s">
        <v>312</v>
      </c>
      <c r="K691">
        <v>1014</v>
      </c>
      <c r="L691" t="s">
        <v>95</v>
      </c>
      <c r="M691" t="s">
        <v>40</v>
      </c>
      <c r="N691" t="s">
        <v>50</v>
      </c>
      <c r="O691" t="s">
        <v>2259</v>
      </c>
      <c r="P691">
        <v>52.2</v>
      </c>
      <c r="Q691">
        <v>9</v>
      </c>
      <c r="R691">
        <v>0</v>
      </c>
      <c r="S691">
        <v>23.49</v>
      </c>
      <c r="T691" t="s">
        <v>570</v>
      </c>
      <c r="U691">
        <v>28.71</v>
      </c>
      <c r="V691" s="2">
        <f>Table1[[#This Row],[Expenses]]*0.3</f>
        <v>8.6129999999999995</v>
      </c>
      <c r="W691" t="str">
        <f>VLOOKUP(K691, Helper!A:C, 3, FALSE)</f>
        <v>2020-01</v>
      </c>
    </row>
    <row r="692" spans="1:23" x14ac:dyDescent="0.3">
      <c r="A692">
        <v>1459</v>
      </c>
      <c r="B692" t="s">
        <v>2260</v>
      </c>
      <c r="C692" s="1">
        <v>44830</v>
      </c>
      <c r="D692">
        <v>20220926</v>
      </c>
      <c r="E692" t="s">
        <v>2261</v>
      </c>
      <c r="F692" t="s">
        <v>79</v>
      </c>
      <c r="G692" t="s">
        <v>147</v>
      </c>
      <c r="H692" t="s">
        <v>81</v>
      </c>
      <c r="I692" t="s">
        <v>82</v>
      </c>
      <c r="J692" t="s">
        <v>330</v>
      </c>
      <c r="K692">
        <v>1100</v>
      </c>
      <c r="L692" t="s">
        <v>56</v>
      </c>
      <c r="M692" t="s">
        <v>40</v>
      </c>
      <c r="N692" t="s">
        <v>41</v>
      </c>
      <c r="O692" t="s">
        <v>2262</v>
      </c>
      <c r="P692">
        <v>15.936</v>
      </c>
      <c r="Q692">
        <v>4</v>
      </c>
      <c r="R692">
        <v>0.2</v>
      </c>
      <c r="S692">
        <v>5.1791999999999998</v>
      </c>
      <c r="T692" t="s">
        <v>246</v>
      </c>
      <c r="U692">
        <v>10.7568</v>
      </c>
      <c r="V692" s="2">
        <f>Table1[[#This Row],[Expenses]]*0.3</f>
        <v>3.2270400000000001</v>
      </c>
      <c r="W692" t="str">
        <f>VLOOKUP(K692, Helper!A:C, 3, FALSE)</f>
        <v>2020-03</v>
      </c>
    </row>
    <row r="693" spans="1:23" x14ac:dyDescent="0.3">
      <c r="A693">
        <v>1460</v>
      </c>
      <c r="B693" t="s">
        <v>2263</v>
      </c>
      <c r="C693" s="1">
        <v>43955</v>
      </c>
      <c r="D693">
        <v>20200504</v>
      </c>
      <c r="E693" t="s">
        <v>61</v>
      </c>
      <c r="F693" t="s">
        <v>498</v>
      </c>
      <c r="G693" t="s">
        <v>771</v>
      </c>
      <c r="H693" t="s">
        <v>25</v>
      </c>
      <c r="I693" t="s">
        <v>103</v>
      </c>
      <c r="J693" t="s">
        <v>65</v>
      </c>
      <c r="K693">
        <v>1062</v>
      </c>
      <c r="L693" t="s">
        <v>28</v>
      </c>
      <c r="M693" t="s">
        <v>29</v>
      </c>
      <c r="N693" t="s">
        <v>57</v>
      </c>
      <c r="O693" t="s">
        <v>2264</v>
      </c>
      <c r="P693">
        <v>27.46</v>
      </c>
      <c r="Q693">
        <v>2</v>
      </c>
      <c r="R693">
        <v>0</v>
      </c>
      <c r="S693">
        <v>9.8856000000000002</v>
      </c>
      <c r="T693" t="s">
        <v>107</v>
      </c>
      <c r="U693">
        <v>17.574400000000001</v>
      </c>
      <c r="V693" s="2">
        <f>Table1[[#This Row],[Expenses]]*0.3</f>
        <v>5.2723199999999997</v>
      </c>
      <c r="W693" t="str">
        <f>VLOOKUP(K693, Helper!A:C, 3, FALSE)</f>
        <v>2020-01</v>
      </c>
    </row>
    <row r="694" spans="1:23" x14ac:dyDescent="0.3">
      <c r="A694">
        <v>1461</v>
      </c>
      <c r="B694" t="s">
        <v>2265</v>
      </c>
      <c r="C694" s="1">
        <v>44531</v>
      </c>
      <c r="D694">
        <v>20211201</v>
      </c>
      <c r="E694" t="s">
        <v>538</v>
      </c>
      <c r="F694" t="s">
        <v>71</v>
      </c>
      <c r="G694" t="s">
        <v>72</v>
      </c>
      <c r="H694" t="s">
        <v>37</v>
      </c>
      <c r="I694" t="s">
        <v>38</v>
      </c>
      <c r="J694" t="s">
        <v>539</v>
      </c>
      <c r="K694">
        <v>1081</v>
      </c>
      <c r="L694" t="s">
        <v>273</v>
      </c>
      <c r="M694" t="s">
        <v>29</v>
      </c>
      <c r="N694" t="s">
        <v>50</v>
      </c>
      <c r="O694" t="s">
        <v>2266</v>
      </c>
      <c r="P694">
        <v>55.423999999999999</v>
      </c>
      <c r="Q694">
        <v>2</v>
      </c>
      <c r="R694">
        <v>0.2</v>
      </c>
      <c r="S694">
        <v>19.398399999999999</v>
      </c>
      <c r="T694" t="s">
        <v>163</v>
      </c>
      <c r="U694">
        <v>36.025599999999997</v>
      </c>
      <c r="V694" s="2">
        <f>Table1[[#This Row],[Expenses]]*0.3</f>
        <v>10.80768</v>
      </c>
      <c r="W694" t="str">
        <f>VLOOKUP(K694, Helper!A:C, 3, FALSE)</f>
        <v>2020-03</v>
      </c>
    </row>
    <row r="695" spans="1:23" x14ac:dyDescent="0.3">
      <c r="A695">
        <v>1462</v>
      </c>
      <c r="B695" t="s">
        <v>2267</v>
      </c>
      <c r="C695" s="1">
        <v>44632</v>
      </c>
      <c r="D695">
        <v>20220312</v>
      </c>
      <c r="E695" t="s">
        <v>2268</v>
      </c>
      <c r="F695" t="s">
        <v>522</v>
      </c>
      <c r="G695" t="s">
        <v>671</v>
      </c>
      <c r="H695" t="s">
        <v>37</v>
      </c>
      <c r="I695" t="s">
        <v>119</v>
      </c>
      <c r="J695" t="s">
        <v>817</v>
      </c>
      <c r="K695">
        <v>1050</v>
      </c>
      <c r="L695" t="s">
        <v>95</v>
      </c>
      <c r="M695" t="s">
        <v>29</v>
      </c>
      <c r="N695" t="s">
        <v>50</v>
      </c>
      <c r="O695" t="s">
        <v>2269</v>
      </c>
      <c r="P695">
        <v>244.006</v>
      </c>
      <c r="Q695">
        <v>2</v>
      </c>
      <c r="R695">
        <v>0.3</v>
      </c>
      <c r="S695">
        <v>-31.372199999999999</v>
      </c>
      <c r="T695" t="s">
        <v>187</v>
      </c>
      <c r="U695">
        <v>275.37819999999999</v>
      </c>
      <c r="V695" s="2">
        <f>Table1[[#This Row],[Expenses]]*0.3</f>
        <v>82.613459999999989</v>
      </c>
      <c r="W695" t="str">
        <f>VLOOKUP(K695, Helper!A:C, 3, FALSE)</f>
        <v>2020-01</v>
      </c>
    </row>
    <row r="696" spans="1:23" x14ac:dyDescent="0.3">
      <c r="A696">
        <v>1463</v>
      </c>
      <c r="B696" t="s">
        <v>2270</v>
      </c>
      <c r="C696" s="1">
        <v>44800</v>
      </c>
      <c r="D696">
        <v>20220827</v>
      </c>
      <c r="E696" t="s">
        <v>165</v>
      </c>
      <c r="F696" t="s">
        <v>79</v>
      </c>
      <c r="G696" t="s">
        <v>147</v>
      </c>
      <c r="H696" t="s">
        <v>81</v>
      </c>
      <c r="I696" t="s">
        <v>82</v>
      </c>
      <c r="J696" t="s">
        <v>169</v>
      </c>
      <c r="K696">
        <v>1058</v>
      </c>
      <c r="L696" t="s">
        <v>28</v>
      </c>
      <c r="M696" t="s">
        <v>40</v>
      </c>
      <c r="N696" t="s">
        <v>185</v>
      </c>
      <c r="O696" t="s">
        <v>2271</v>
      </c>
      <c r="P696">
        <v>159.98400000000001</v>
      </c>
      <c r="Q696">
        <v>2</v>
      </c>
      <c r="R696">
        <v>0.2</v>
      </c>
      <c r="S696">
        <v>43.995600000000003</v>
      </c>
      <c r="T696" t="s">
        <v>327</v>
      </c>
      <c r="U696">
        <v>115.9884</v>
      </c>
      <c r="V696" s="2">
        <f>Table1[[#This Row],[Expenses]]*0.3</f>
        <v>34.796520000000001</v>
      </c>
      <c r="W696" t="str">
        <f>VLOOKUP(K696, Helper!A:C, 3, FALSE)</f>
        <v>2020-01</v>
      </c>
    </row>
    <row r="697" spans="1:23" x14ac:dyDescent="0.3">
      <c r="A697">
        <v>1465</v>
      </c>
      <c r="B697" t="s">
        <v>2272</v>
      </c>
      <c r="C697" s="1">
        <v>44912</v>
      </c>
      <c r="D697">
        <v>20221217</v>
      </c>
      <c r="E697" t="s">
        <v>2273</v>
      </c>
      <c r="F697" t="s">
        <v>211</v>
      </c>
      <c r="G697" t="s">
        <v>212</v>
      </c>
      <c r="H697" t="s">
        <v>25</v>
      </c>
      <c r="I697" t="s">
        <v>26</v>
      </c>
      <c r="J697" t="s">
        <v>504</v>
      </c>
      <c r="K697">
        <v>1010</v>
      </c>
      <c r="L697" t="s">
        <v>273</v>
      </c>
      <c r="M697" t="s">
        <v>40</v>
      </c>
      <c r="N697" t="s">
        <v>214</v>
      </c>
      <c r="O697" t="s">
        <v>2274</v>
      </c>
      <c r="P697">
        <v>3.68</v>
      </c>
      <c r="Q697">
        <v>2</v>
      </c>
      <c r="R697">
        <v>0</v>
      </c>
      <c r="S697">
        <v>1.8031999999999999</v>
      </c>
      <c r="T697" t="s">
        <v>76</v>
      </c>
      <c r="U697">
        <v>1.8768</v>
      </c>
      <c r="V697" s="2">
        <f>Table1[[#This Row],[Expenses]]*0.3</f>
        <v>0.56303999999999998</v>
      </c>
      <c r="W697" t="str">
        <f>VLOOKUP(K697, Helper!A:C, 3, FALSE)</f>
        <v>2020-03</v>
      </c>
    </row>
    <row r="698" spans="1:23" x14ac:dyDescent="0.3">
      <c r="A698">
        <v>1466</v>
      </c>
      <c r="B698" t="s">
        <v>2275</v>
      </c>
      <c r="C698" s="1">
        <v>44051</v>
      </c>
      <c r="D698">
        <v>20200808</v>
      </c>
      <c r="E698" t="s">
        <v>531</v>
      </c>
      <c r="F698" t="s">
        <v>232</v>
      </c>
      <c r="G698" t="s">
        <v>385</v>
      </c>
      <c r="H698" t="s">
        <v>37</v>
      </c>
      <c r="I698" t="s">
        <v>119</v>
      </c>
      <c r="J698" t="s">
        <v>368</v>
      </c>
      <c r="K698">
        <v>1027</v>
      </c>
      <c r="L698" t="s">
        <v>28</v>
      </c>
      <c r="M698" t="s">
        <v>29</v>
      </c>
      <c r="N698" t="s">
        <v>57</v>
      </c>
      <c r="O698" t="s">
        <v>2276</v>
      </c>
      <c r="P698">
        <v>121.376</v>
      </c>
      <c r="Q698">
        <v>4</v>
      </c>
      <c r="R698">
        <v>0.2</v>
      </c>
      <c r="S698">
        <v>-3.0344000000000002</v>
      </c>
      <c r="T698" t="s">
        <v>114</v>
      </c>
      <c r="U698">
        <v>124.4104</v>
      </c>
      <c r="V698" s="2">
        <f>Table1[[#This Row],[Expenses]]*0.3</f>
        <v>37.323119999999996</v>
      </c>
      <c r="W698" t="str">
        <f>VLOOKUP(K698, Helper!A:C, 3, FALSE)</f>
        <v>2020-08</v>
      </c>
    </row>
    <row r="699" spans="1:23" x14ac:dyDescent="0.3">
      <c r="A699">
        <v>1468</v>
      </c>
      <c r="B699" t="s">
        <v>2277</v>
      </c>
      <c r="C699" s="1">
        <v>44332</v>
      </c>
      <c r="D699">
        <v>20210516</v>
      </c>
      <c r="E699" t="s">
        <v>1286</v>
      </c>
      <c r="F699" t="s">
        <v>46</v>
      </c>
      <c r="G699" t="s">
        <v>888</v>
      </c>
      <c r="H699" t="s">
        <v>25</v>
      </c>
      <c r="I699" t="s">
        <v>48</v>
      </c>
      <c r="J699" t="s">
        <v>524</v>
      </c>
      <c r="K699">
        <v>1039</v>
      </c>
      <c r="L699" t="s">
        <v>95</v>
      </c>
      <c r="M699" t="s">
        <v>85</v>
      </c>
      <c r="N699" t="s">
        <v>185</v>
      </c>
      <c r="O699" t="s">
        <v>2278</v>
      </c>
      <c r="P699">
        <v>255.96799999999999</v>
      </c>
      <c r="Q699">
        <v>4</v>
      </c>
      <c r="R699">
        <v>0.2</v>
      </c>
      <c r="S699">
        <v>31.995999999999999</v>
      </c>
      <c r="T699" t="s">
        <v>436</v>
      </c>
      <c r="U699">
        <v>223.97199999999901</v>
      </c>
      <c r="V699" s="2">
        <f>Table1[[#This Row],[Expenses]]*0.3</f>
        <v>67.191599999999696</v>
      </c>
      <c r="W699" t="str">
        <f>VLOOKUP(K699, Helper!A:C, 3, FALSE)</f>
        <v>2020-01</v>
      </c>
    </row>
    <row r="700" spans="1:23" x14ac:dyDescent="0.3">
      <c r="A700">
        <v>1469</v>
      </c>
      <c r="B700" t="s">
        <v>2279</v>
      </c>
      <c r="C700" s="1">
        <v>45270</v>
      </c>
      <c r="D700">
        <v>20231210</v>
      </c>
      <c r="E700" t="s">
        <v>2215</v>
      </c>
      <c r="F700" t="s">
        <v>190</v>
      </c>
      <c r="G700" t="s">
        <v>568</v>
      </c>
      <c r="H700" t="s">
        <v>37</v>
      </c>
      <c r="I700" t="s">
        <v>119</v>
      </c>
      <c r="J700" t="s">
        <v>155</v>
      </c>
      <c r="K700">
        <v>1077</v>
      </c>
      <c r="L700" t="s">
        <v>133</v>
      </c>
      <c r="M700" t="s">
        <v>40</v>
      </c>
      <c r="N700" t="s">
        <v>41</v>
      </c>
      <c r="O700" t="s">
        <v>2280</v>
      </c>
      <c r="P700">
        <v>872.94</v>
      </c>
      <c r="Q700">
        <v>3</v>
      </c>
      <c r="R700">
        <v>0</v>
      </c>
      <c r="S700">
        <v>226.96440000000001</v>
      </c>
      <c r="T700" t="s">
        <v>261</v>
      </c>
      <c r="U700">
        <v>645.97559999999999</v>
      </c>
      <c r="V700" s="2">
        <f>Table1[[#This Row],[Expenses]]*0.3</f>
        <v>193.79267999999999</v>
      </c>
      <c r="W700" t="str">
        <f>VLOOKUP(K700, Helper!A:C, 3, FALSE)</f>
        <v>2020-03</v>
      </c>
    </row>
    <row r="701" spans="1:23" x14ac:dyDescent="0.3">
      <c r="A701">
        <v>1472</v>
      </c>
      <c r="B701" t="s">
        <v>2281</v>
      </c>
      <c r="C701" s="1">
        <v>44463</v>
      </c>
      <c r="D701">
        <v>20210924</v>
      </c>
      <c r="E701" t="s">
        <v>182</v>
      </c>
      <c r="F701" t="s">
        <v>124</v>
      </c>
      <c r="G701" t="s">
        <v>125</v>
      </c>
      <c r="H701" t="s">
        <v>25</v>
      </c>
      <c r="I701" t="s">
        <v>48</v>
      </c>
      <c r="J701" t="s">
        <v>184</v>
      </c>
      <c r="K701">
        <v>1028</v>
      </c>
      <c r="L701" t="s">
        <v>74</v>
      </c>
      <c r="M701" t="s">
        <v>40</v>
      </c>
      <c r="N701" t="s">
        <v>112</v>
      </c>
      <c r="O701" t="s">
        <v>2282</v>
      </c>
      <c r="P701">
        <v>6.8479999999999999</v>
      </c>
      <c r="Q701">
        <v>2</v>
      </c>
      <c r="R701">
        <v>0.2</v>
      </c>
      <c r="S701">
        <v>0.59919999999999995</v>
      </c>
      <c r="T701" t="s">
        <v>135</v>
      </c>
      <c r="U701">
        <v>6.2488000000000001</v>
      </c>
      <c r="V701" s="2">
        <f>Table1[[#This Row],[Expenses]]*0.3</f>
        <v>1.8746399999999999</v>
      </c>
      <c r="W701" t="str">
        <f>VLOOKUP(K701, Helper!A:C, 3, FALSE)</f>
        <v>2020-04</v>
      </c>
    </row>
    <row r="702" spans="1:23" x14ac:dyDescent="0.3">
      <c r="A702">
        <v>1473</v>
      </c>
      <c r="B702" t="s">
        <v>2283</v>
      </c>
      <c r="C702" s="1">
        <v>45119</v>
      </c>
      <c r="D702">
        <v>20230712</v>
      </c>
      <c r="E702" t="s">
        <v>2284</v>
      </c>
      <c r="F702" t="s">
        <v>35</v>
      </c>
      <c r="G702" t="s">
        <v>36</v>
      </c>
      <c r="H702" t="s">
        <v>37</v>
      </c>
      <c r="I702" t="s">
        <v>38</v>
      </c>
      <c r="J702" t="s">
        <v>452</v>
      </c>
      <c r="K702">
        <v>1054</v>
      </c>
      <c r="L702" t="s">
        <v>56</v>
      </c>
      <c r="M702" t="s">
        <v>40</v>
      </c>
      <c r="N702" t="s">
        <v>41</v>
      </c>
      <c r="O702" t="s">
        <v>2285</v>
      </c>
      <c r="P702">
        <v>8.67</v>
      </c>
      <c r="Q702">
        <v>3</v>
      </c>
      <c r="R702">
        <v>0</v>
      </c>
      <c r="S702">
        <v>4.0749000000000004</v>
      </c>
      <c r="T702" t="s">
        <v>128</v>
      </c>
      <c r="U702">
        <v>4.5950999999999897</v>
      </c>
      <c r="V702" s="2">
        <f>Table1[[#This Row],[Expenses]]*0.3</f>
        <v>1.3785299999999969</v>
      </c>
      <c r="W702" t="str">
        <f>VLOOKUP(K702, Helper!A:C, 3, FALSE)</f>
        <v>2020-05</v>
      </c>
    </row>
    <row r="703" spans="1:23" x14ac:dyDescent="0.3">
      <c r="A703">
        <v>1474</v>
      </c>
      <c r="B703" t="s">
        <v>2286</v>
      </c>
      <c r="C703" s="1">
        <v>44531</v>
      </c>
      <c r="D703">
        <v>20211201</v>
      </c>
      <c r="E703" t="s">
        <v>1849</v>
      </c>
      <c r="F703" t="s">
        <v>79</v>
      </c>
      <c r="G703" t="s">
        <v>147</v>
      </c>
      <c r="H703" t="s">
        <v>81</v>
      </c>
      <c r="I703" t="s">
        <v>82</v>
      </c>
      <c r="J703" t="s">
        <v>604</v>
      </c>
      <c r="K703">
        <v>1042</v>
      </c>
      <c r="L703" t="s">
        <v>56</v>
      </c>
      <c r="M703" t="s">
        <v>29</v>
      </c>
      <c r="N703" t="s">
        <v>57</v>
      </c>
      <c r="O703" t="s">
        <v>2287</v>
      </c>
      <c r="P703">
        <v>6.6879999999999997</v>
      </c>
      <c r="Q703">
        <v>4</v>
      </c>
      <c r="R703">
        <v>0.6</v>
      </c>
      <c r="S703">
        <v>-4.0128000000000004</v>
      </c>
      <c r="T703" t="s">
        <v>163</v>
      </c>
      <c r="U703">
        <v>10.700799999999999</v>
      </c>
      <c r="V703" s="2">
        <f>Table1[[#This Row],[Expenses]]*0.3</f>
        <v>3.2102399999999998</v>
      </c>
      <c r="W703" t="str">
        <f>VLOOKUP(K703, Helper!A:C, 3, FALSE)</f>
        <v>2020-01</v>
      </c>
    </row>
    <row r="704" spans="1:23" x14ac:dyDescent="0.3">
      <c r="A704">
        <v>1475</v>
      </c>
      <c r="B704" t="s">
        <v>2288</v>
      </c>
      <c r="C704" s="1">
        <v>44885</v>
      </c>
      <c r="D704">
        <v>20221120</v>
      </c>
      <c r="E704" t="s">
        <v>2289</v>
      </c>
      <c r="F704" t="s">
        <v>211</v>
      </c>
      <c r="G704" t="s">
        <v>1964</v>
      </c>
      <c r="H704" t="s">
        <v>25</v>
      </c>
      <c r="I704" t="s">
        <v>26</v>
      </c>
      <c r="J704" t="s">
        <v>626</v>
      </c>
      <c r="K704">
        <v>1009</v>
      </c>
      <c r="L704" t="s">
        <v>95</v>
      </c>
      <c r="M704" t="s">
        <v>85</v>
      </c>
      <c r="N704" t="s">
        <v>112</v>
      </c>
      <c r="O704" t="s">
        <v>2290</v>
      </c>
      <c r="P704">
        <v>17.28</v>
      </c>
      <c r="Q704">
        <v>6</v>
      </c>
      <c r="R704">
        <v>0</v>
      </c>
      <c r="S704">
        <v>5.0111999999999997</v>
      </c>
      <c r="T704" t="s">
        <v>32</v>
      </c>
      <c r="U704">
        <v>12.268800000000001</v>
      </c>
      <c r="V704" s="2">
        <f>Table1[[#This Row],[Expenses]]*0.3</f>
        <v>3.6806399999999999</v>
      </c>
      <c r="W704" t="str">
        <f>VLOOKUP(K704, Helper!A:C, 3, FALSE)</f>
        <v>2020-03</v>
      </c>
    </row>
    <row r="705" spans="1:23" x14ac:dyDescent="0.3">
      <c r="A705">
        <v>1477</v>
      </c>
      <c r="B705" t="s">
        <v>2291</v>
      </c>
      <c r="C705" s="1">
        <v>45005</v>
      </c>
      <c r="D705">
        <v>20230320</v>
      </c>
      <c r="E705" t="s">
        <v>1615</v>
      </c>
      <c r="F705" t="s">
        <v>211</v>
      </c>
      <c r="G705" t="s">
        <v>212</v>
      </c>
      <c r="H705" t="s">
        <v>25</v>
      </c>
      <c r="I705" t="s">
        <v>26</v>
      </c>
      <c r="J705" t="s">
        <v>592</v>
      </c>
      <c r="K705">
        <v>1030</v>
      </c>
      <c r="L705" t="s">
        <v>95</v>
      </c>
      <c r="M705" t="s">
        <v>85</v>
      </c>
      <c r="N705" t="s">
        <v>41</v>
      </c>
      <c r="O705" t="s">
        <v>2292</v>
      </c>
      <c r="P705">
        <v>28.91</v>
      </c>
      <c r="Q705">
        <v>7</v>
      </c>
      <c r="R705">
        <v>0</v>
      </c>
      <c r="S705">
        <v>13.2986</v>
      </c>
      <c r="T705" t="s">
        <v>761</v>
      </c>
      <c r="U705">
        <v>15.6114</v>
      </c>
      <c r="V705" s="2">
        <f>Table1[[#This Row],[Expenses]]*0.3</f>
        <v>4.6834199999999999</v>
      </c>
      <c r="W705" t="str">
        <f>VLOOKUP(K705, Helper!A:C, 3, FALSE)</f>
        <v>2020-01</v>
      </c>
    </row>
    <row r="706" spans="1:23" x14ac:dyDescent="0.3">
      <c r="A706">
        <v>1478</v>
      </c>
      <c r="B706" t="s">
        <v>2293</v>
      </c>
      <c r="C706" s="1">
        <v>44879</v>
      </c>
      <c r="D706">
        <v>20221114</v>
      </c>
      <c r="E706" t="s">
        <v>2294</v>
      </c>
      <c r="F706" t="s">
        <v>62</v>
      </c>
      <c r="G706" t="s">
        <v>277</v>
      </c>
      <c r="H706" t="s">
        <v>25</v>
      </c>
      <c r="I706" t="s">
        <v>64</v>
      </c>
      <c r="J706" t="s">
        <v>515</v>
      </c>
      <c r="K706">
        <v>1003</v>
      </c>
      <c r="L706" t="s">
        <v>56</v>
      </c>
      <c r="M706" t="s">
        <v>29</v>
      </c>
      <c r="N706" t="s">
        <v>66</v>
      </c>
      <c r="O706" t="s">
        <v>2295</v>
      </c>
      <c r="P706">
        <v>52.136000000000003</v>
      </c>
      <c r="Q706">
        <v>7</v>
      </c>
      <c r="R706">
        <v>0.2</v>
      </c>
      <c r="S706">
        <v>5.8653000000000004</v>
      </c>
      <c r="T706" t="s">
        <v>32</v>
      </c>
      <c r="U706">
        <v>46.270699999999998</v>
      </c>
      <c r="V706" s="2">
        <f>Table1[[#This Row],[Expenses]]*0.3</f>
        <v>13.881209999999999</v>
      </c>
      <c r="W706" t="str">
        <f>VLOOKUP(K706, Helper!A:C, 3, FALSE)</f>
        <v>2020-02</v>
      </c>
    </row>
    <row r="707" spans="1:23" x14ac:dyDescent="0.3">
      <c r="A707">
        <v>1479</v>
      </c>
      <c r="B707" t="s">
        <v>2296</v>
      </c>
      <c r="C707" s="1">
        <v>45250</v>
      </c>
      <c r="D707">
        <v>20231120</v>
      </c>
      <c r="E707" t="s">
        <v>315</v>
      </c>
      <c r="F707" t="s">
        <v>35</v>
      </c>
      <c r="G707" t="s">
        <v>2297</v>
      </c>
      <c r="H707" t="s">
        <v>37</v>
      </c>
      <c r="I707" t="s">
        <v>38</v>
      </c>
      <c r="J707" t="s">
        <v>316</v>
      </c>
      <c r="K707">
        <v>1093</v>
      </c>
      <c r="L707" t="s">
        <v>28</v>
      </c>
      <c r="M707" t="s">
        <v>29</v>
      </c>
      <c r="N707" t="s">
        <v>156</v>
      </c>
      <c r="O707" t="s">
        <v>2298</v>
      </c>
      <c r="P707">
        <v>31.968</v>
      </c>
      <c r="Q707">
        <v>4</v>
      </c>
      <c r="R707">
        <v>0.2</v>
      </c>
      <c r="S707">
        <v>2.3976000000000002</v>
      </c>
      <c r="T707" t="s">
        <v>283</v>
      </c>
      <c r="U707">
        <v>29.570399999999999</v>
      </c>
      <c r="V707" s="2">
        <f>Table1[[#This Row],[Expenses]]*0.3</f>
        <v>8.8711199999999995</v>
      </c>
      <c r="W707" t="str">
        <f>VLOOKUP(K707, Helper!A:C, 3, FALSE)</f>
        <v>2020-03</v>
      </c>
    </row>
    <row r="708" spans="1:23" x14ac:dyDescent="0.3">
      <c r="A708">
        <v>1480</v>
      </c>
      <c r="B708" t="s">
        <v>2299</v>
      </c>
      <c r="C708" s="1">
        <v>44898</v>
      </c>
      <c r="D708">
        <v>20221203</v>
      </c>
      <c r="E708" t="s">
        <v>887</v>
      </c>
      <c r="F708" t="s">
        <v>35</v>
      </c>
      <c r="G708" t="s">
        <v>110</v>
      </c>
      <c r="H708" t="s">
        <v>37</v>
      </c>
      <c r="I708" t="s">
        <v>38</v>
      </c>
      <c r="J708" t="s">
        <v>398</v>
      </c>
      <c r="K708">
        <v>1026</v>
      </c>
      <c r="L708" t="s">
        <v>105</v>
      </c>
      <c r="M708" t="s">
        <v>29</v>
      </c>
      <c r="N708" t="s">
        <v>66</v>
      </c>
      <c r="O708" t="s">
        <v>2300</v>
      </c>
      <c r="P708">
        <v>25.92</v>
      </c>
      <c r="Q708">
        <v>4</v>
      </c>
      <c r="R708">
        <v>0</v>
      </c>
      <c r="S708">
        <v>12.441599999999999</v>
      </c>
      <c r="T708" t="s">
        <v>76</v>
      </c>
      <c r="U708">
        <v>13.478400000000001</v>
      </c>
      <c r="V708" s="2">
        <f>Table1[[#This Row],[Expenses]]*0.3</f>
        <v>4.04352</v>
      </c>
      <c r="W708" t="str">
        <f>VLOOKUP(K708, Helper!A:C, 3, FALSE)</f>
        <v>2020-01</v>
      </c>
    </row>
    <row r="709" spans="1:23" x14ac:dyDescent="0.3">
      <c r="A709">
        <v>1483</v>
      </c>
      <c r="B709" t="s">
        <v>2301</v>
      </c>
      <c r="C709" s="1">
        <v>45164</v>
      </c>
      <c r="D709">
        <v>20230826</v>
      </c>
      <c r="E709" t="s">
        <v>1816</v>
      </c>
      <c r="F709" t="s">
        <v>252</v>
      </c>
      <c r="G709" t="s">
        <v>253</v>
      </c>
      <c r="H709" t="s">
        <v>25</v>
      </c>
      <c r="I709" t="s">
        <v>103</v>
      </c>
      <c r="J709" t="s">
        <v>278</v>
      </c>
      <c r="K709">
        <v>1032</v>
      </c>
      <c r="L709" t="s">
        <v>56</v>
      </c>
      <c r="M709" t="s">
        <v>29</v>
      </c>
      <c r="N709" t="s">
        <v>112</v>
      </c>
      <c r="O709" t="s">
        <v>2302</v>
      </c>
      <c r="P709">
        <v>9.7279999999999998</v>
      </c>
      <c r="Q709">
        <v>2</v>
      </c>
      <c r="R709">
        <v>0.2</v>
      </c>
      <c r="S709">
        <v>1.7023999999999999</v>
      </c>
      <c r="T709" t="s">
        <v>786</v>
      </c>
      <c r="U709">
        <v>8.0256000000000007</v>
      </c>
      <c r="V709" s="2">
        <f>Table1[[#This Row],[Expenses]]*0.3</f>
        <v>2.40768</v>
      </c>
      <c r="W709" t="str">
        <f>VLOOKUP(K709, Helper!A:C, 3, FALSE)</f>
        <v>2020-02</v>
      </c>
    </row>
    <row r="710" spans="1:23" x14ac:dyDescent="0.3">
      <c r="A710">
        <v>1485</v>
      </c>
      <c r="B710" t="s">
        <v>2303</v>
      </c>
      <c r="C710" s="1">
        <v>44849</v>
      </c>
      <c r="D710">
        <v>20221015</v>
      </c>
      <c r="E710" t="s">
        <v>1356</v>
      </c>
      <c r="F710" t="s">
        <v>71</v>
      </c>
      <c r="G710" t="s">
        <v>72</v>
      </c>
      <c r="H710" t="s">
        <v>37</v>
      </c>
      <c r="I710" t="s">
        <v>38</v>
      </c>
      <c r="J710" t="s">
        <v>515</v>
      </c>
      <c r="K710">
        <v>1003</v>
      </c>
      <c r="L710" t="s">
        <v>56</v>
      </c>
      <c r="M710" t="s">
        <v>40</v>
      </c>
      <c r="N710" t="s">
        <v>185</v>
      </c>
      <c r="O710" t="s">
        <v>2304</v>
      </c>
      <c r="P710">
        <v>177</v>
      </c>
      <c r="Q710">
        <v>3</v>
      </c>
      <c r="R710">
        <v>0</v>
      </c>
      <c r="S710">
        <v>30.09</v>
      </c>
      <c r="T710" t="s">
        <v>400</v>
      </c>
      <c r="U710">
        <v>146.91</v>
      </c>
      <c r="V710" s="2">
        <f>Table1[[#This Row],[Expenses]]*0.3</f>
        <v>44.073</v>
      </c>
      <c r="W710" t="str">
        <f>VLOOKUP(K710, Helper!A:C, 3, FALSE)</f>
        <v>2020-02</v>
      </c>
    </row>
    <row r="711" spans="1:23" x14ac:dyDescent="0.3">
      <c r="A711">
        <v>1486</v>
      </c>
      <c r="B711" t="s">
        <v>2305</v>
      </c>
      <c r="C711" s="1">
        <v>44162</v>
      </c>
      <c r="D711">
        <v>20201127</v>
      </c>
      <c r="E711" t="s">
        <v>2306</v>
      </c>
      <c r="F711" t="s">
        <v>211</v>
      </c>
      <c r="G711" t="s">
        <v>212</v>
      </c>
      <c r="H711" t="s">
        <v>25</v>
      </c>
      <c r="I711" t="s">
        <v>26</v>
      </c>
      <c r="J711" t="s">
        <v>626</v>
      </c>
      <c r="K711">
        <v>1009</v>
      </c>
      <c r="L711" t="s">
        <v>95</v>
      </c>
      <c r="M711" t="s">
        <v>29</v>
      </c>
      <c r="N711" t="s">
        <v>214</v>
      </c>
      <c r="O711" t="s">
        <v>2307</v>
      </c>
      <c r="P711">
        <v>3.76</v>
      </c>
      <c r="Q711">
        <v>2</v>
      </c>
      <c r="R711">
        <v>0</v>
      </c>
      <c r="S711">
        <v>1.3160000000000001</v>
      </c>
      <c r="T711" t="s">
        <v>98</v>
      </c>
      <c r="U711">
        <v>2.444</v>
      </c>
      <c r="V711" s="2">
        <f>Table1[[#This Row],[Expenses]]*0.3</f>
        <v>0.73319999999999996</v>
      </c>
      <c r="W711" t="str">
        <f>VLOOKUP(K711, Helper!A:C, 3, FALSE)</f>
        <v>2020-03</v>
      </c>
    </row>
    <row r="712" spans="1:23" x14ac:dyDescent="0.3">
      <c r="A712">
        <v>1487</v>
      </c>
      <c r="B712" t="s">
        <v>2308</v>
      </c>
      <c r="C712" s="1">
        <v>44503</v>
      </c>
      <c r="D712">
        <v>20211103</v>
      </c>
      <c r="E712" t="s">
        <v>2309</v>
      </c>
      <c r="F712" t="s">
        <v>35</v>
      </c>
      <c r="G712" t="s">
        <v>36</v>
      </c>
      <c r="H712" t="s">
        <v>37</v>
      </c>
      <c r="I712" t="s">
        <v>38</v>
      </c>
      <c r="J712" t="s">
        <v>1246</v>
      </c>
      <c r="K712">
        <v>1071</v>
      </c>
      <c r="L712" t="s">
        <v>149</v>
      </c>
      <c r="M712" t="s">
        <v>85</v>
      </c>
      <c r="N712" t="s">
        <v>156</v>
      </c>
      <c r="O712" t="s">
        <v>2310</v>
      </c>
      <c r="P712">
        <v>1212.848</v>
      </c>
      <c r="Q712">
        <v>7</v>
      </c>
      <c r="R712">
        <v>0.2</v>
      </c>
      <c r="S712">
        <v>106.1242</v>
      </c>
      <c r="T712" t="s">
        <v>88</v>
      </c>
      <c r="U712">
        <v>1106.7238</v>
      </c>
      <c r="V712" s="2">
        <f>Table1[[#This Row],[Expenses]]*0.3</f>
        <v>332.01713999999998</v>
      </c>
      <c r="W712" t="str">
        <f>VLOOKUP(K712, Helper!A:C, 3, FALSE)</f>
        <v>2020-04</v>
      </c>
    </row>
    <row r="713" spans="1:23" x14ac:dyDescent="0.3">
      <c r="A713">
        <v>1490</v>
      </c>
      <c r="B713" t="s">
        <v>2311</v>
      </c>
      <c r="C713" s="1">
        <v>44164</v>
      </c>
      <c r="D713">
        <v>20201129</v>
      </c>
      <c r="E713" t="s">
        <v>2312</v>
      </c>
      <c r="F713" t="s">
        <v>124</v>
      </c>
      <c r="G713" t="s">
        <v>125</v>
      </c>
      <c r="H713" t="s">
        <v>25</v>
      </c>
      <c r="I713" t="s">
        <v>48</v>
      </c>
      <c r="J713" t="s">
        <v>1065</v>
      </c>
      <c r="K713">
        <v>1097</v>
      </c>
      <c r="L713" t="s">
        <v>273</v>
      </c>
      <c r="M713" t="s">
        <v>29</v>
      </c>
      <c r="N713" t="s">
        <v>41</v>
      </c>
      <c r="O713" t="s">
        <v>2313</v>
      </c>
      <c r="P713">
        <v>5.04</v>
      </c>
      <c r="Q713">
        <v>2</v>
      </c>
      <c r="R713">
        <v>0.2</v>
      </c>
      <c r="S713">
        <v>1.764</v>
      </c>
      <c r="T713" t="s">
        <v>98</v>
      </c>
      <c r="U713">
        <v>3.2759999999999998</v>
      </c>
      <c r="V713" s="2">
        <f>Table1[[#This Row],[Expenses]]*0.3</f>
        <v>0.9827999999999999</v>
      </c>
      <c r="W713" t="str">
        <f>VLOOKUP(K713, Helper!A:C, 3, FALSE)</f>
        <v>2020-04</v>
      </c>
    </row>
    <row r="714" spans="1:23" x14ac:dyDescent="0.3">
      <c r="A714">
        <v>1491</v>
      </c>
      <c r="B714" t="s">
        <v>2314</v>
      </c>
      <c r="C714" s="1">
        <v>45047</v>
      </c>
      <c r="D714">
        <v>20230501</v>
      </c>
      <c r="E714" t="s">
        <v>1857</v>
      </c>
      <c r="F714" t="s">
        <v>211</v>
      </c>
      <c r="G714" t="s">
        <v>212</v>
      </c>
      <c r="H714" t="s">
        <v>25</v>
      </c>
      <c r="I714" t="s">
        <v>26</v>
      </c>
      <c r="J714" t="s">
        <v>987</v>
      </c>
      <c r="K714">
        <v>1018</v>
      </c>
      <c r="L714" t="s">
        <v>28</v>
      </c>
      <c r="M714" t="s">
        <v>40</v>
      </c>
      <c r="N714" t="s">
        <v>161</v>
      </c>
      <c r="O714" t="s">
        <v>2315</v>
      </c>
      <c r="P714">
        <v>62.96</v>
      </c>
      <c r="Q714">
        <v>4</v>
      </c>
      <c r="R714">
        <v>0</v>
      </c>
      <c r="S714">
        <v>28.332000000000001</v>
      </c>
      <c r="T714" t="s">
        <v>288</v>
      </c>
      <c r="U714">
        <v>34.628</v>
      </c>
      <c r="V714" s="2">
        <f>Table1[[#This Row],[Expenses]]*0.3</f>
        <v>10.388399999999999</v>
      </c>
      <c r="W714" t="str">
        <f>VLOOKUP(K714, Helper!A:C, 3, FALSE)</f>
        <v>2020-06</v>
      </c>
    </row>
    <row r="715" spans="1:23" x14ac:dyDescent="0.3">
      <c r="A715">
        <v>1492</v>
      </c>
      <c r="B715" t="s">
        <v>2316</v>
      </c>
      <c r="C715" s="1">
        <v>45255</v>
      </c>
      <c r="D715">
        <v>20231125</v>
      </c>
      <c r="E715" t="s">
        <v>2317</v>
      </c>
      <c r="F715" t="s">
        <v>211</v>
      </c>
      <c r="G715" t="s">
        <v>212</v>
      </c>
      <c r="H715" t="s">
        <v>25</v>
      </c>
      <c r="I715" t="s">
        <v>26</v>
      </c>
      <c r="J715" t="s">
        <v>39</v>
      </c>
      <c r="K715">
        <v>1056</v>
      </c>
      <c r="L715" t="s">
        <v>28</v>
      </c>
      <c r="M715" t="s">
        <v>40</v>
      </c>
      <c r="N715" t="s">
        <v>66</v>
      </c>
      <c r="O715" t="s">
        <v>2318</v>
      </c>
      <c r="P715">
        <v>5.88</v>
      </c>
      <c r="Q715">
        <v>1</v>
      </c>
      <c r="R715">
        <v>0</v>
      </c>
      <c r="S715">
        <v>2.8812000000000002</v>
      </c>
      <c r="T715" t="s">
        <v>283</v>
      </c>
      <c r="U715">
        <v>2.9987999999999899</v>
      </c>
      <c r="V715" s="2">
        <f>Table1[[#This Row],[Expenses]]*0.3</f>
        <v>0.89963999999999689</v>
      </c>
      <c r="W715" t="str">
        <f>VLOOKUP(K715, Helper!A:C, 3, FALSE)</f>
        <v>2020-03</v>
      </c>
    </row>
    <row r="716" spans="1:23" x14ac:dyDescent="0.3">
      <c r="A716">
        <v>1494</v>
      </c>
      <c r="B716" t="s">
        <v>2319</v>
      </c>
      <c r="C716" s="1">
        <v>45230</v>
      </c>
      <c r="D716">
        <v>20231031</v>
      </c>
      <c r="E716" t="s">
        <v>2320</v>
      </c>
      <c r="F716" t="s">
        <v>71</v>
      </c>
      <c r="G716" t="s">
        <v>1208</v>
      </c>
      <c r="H716" t="s">
        <v>37</v>
      </c>
      <c r="I716" t="s">
        <v>38</v>
      </c>
      <c r="J716" t="s">
        <v>1013</v>
      </c>
      <c r="K716">
        <v>1073</v>
      </c>
      <c r="L716" t="s">
        <v>133</v>
      </c>
      <c r="M716" t="s">
        <v>40</v>
      </c>
      <c r="N716" t="s">
        <v>57</v>
      </c>
      <c r="O716" t="s">
        <v>2321</v>
      </c>
      <c r="P716">
        <v>9.64</v>
      </c>
      <c r="Q716">
        <v>2</v>
      </c>
      <c r="R716">
        <v>0</v>
      </c>
      <c r="S716">
        <v>3.6631999999999998</v>
      </c>
      <c r="T716" t="s">
        <v>151</v>
      </c>
      <c r="U716">
        <v>5.9767999999999999</v>
      </c>
      <c r="V716" s="2">
        <f>Table1[[#This Row],[Expenses]]*0.3</f>
        <v>1.79304</v>
      </c>
      <c r="W716" t="str">
        <f>VLOOKUP(K716, Helper!A:C, 3, FALSE)</f>
        <v>2020-03</v>
      </c>
    </row>
    <row r="717" spans="1:23" x14ac:dyDescent="0.3">
      <c r="A717">
        <v>1495</v>
      </c>
      <c r="B717" t="s">
        <v>2322</v>
      </c>
      <c r="C717" s="1">
        <v>44182</v>
      </c>
      <c r="D717">
        <v>20201217</v>
      </c>
      <c r="E717" t="s">
        <v>842</v>
      </c>
      <c r="F717" t="s">
        <v>758</v>
      </c>
      <c r="G717" t="s">
        <v>759</v>
      </c>
      <c r="H717" t="s">
        <v>25</v>
      </c>
      <c r="I717" t="s">
        <v>64</v>
      </c>
      <c r="J717" t="s">
        <v>452</v>
      </c>
      <c r="K717">
        <v>1054</v>
      </c>
      <c r="L717" t="s">
        <v>56</v>
      </c>
      <c r="M717" t="s">
        <v>29</v>
      </c>
      <c r="N717" t="s">
        <v>112</v>
      </c>
      <c r="O717" t="s">
        <v>2323</v>
      </c>
      <c r="P717">
        <v>40.049999999999997</v>
      </c>
      <c r="Q717">
        <v>3</v>
      </c>
      <c r="R717">
        <v>0</v>
      </c>
      <c r="S717">
        <v>11.214</v>
      </c>
      <c r="T717" t="s">
        <v>235</v>
      </c>
      <c r="U717">
        <v>28.835999999999999</v>
      </c>
      <c r="V717" s="2">
        <f>Table1[[#This Row],[Expenses]]*0.3</f>
        <v>8.6507999999999985</v>
      </c>
      <c r="W717" t="str">
        <f>VLOOKUP(K717, Helper!A:C, 3, FALSE)</f>
        <v>2020-05</v>
      </c>
    </row>
    <row r="718" spans="1:23" x14ac:dyDescent="0.3">
      <c r="A718">
        <v>1496</v>
      </c>
      <c r="B718" t="s">
        <v>2324</v>
      </c>
      <c r="C718" s="1">
        <v>45174</v>
      </c>
      <c r="D718">
        <v>20230905</v>
      </c>
      <c r="E718" t="s">
        <v>2325</v>
      </c>
      <c r="F718" t="s">
        <v>79</v>
      </c>
      <c r="G718" t="s">
        <v>147</v>
      </c>
      <c r="H718" t="s">
        <v>81</v>
      </c>
      <c r="I718" t="s">
        <v>82</v>
      </c>
      <c r="J718" t="s">
        <v>823</v>
      </c>
      <c r="K718">
        <v>1034</v>
      </c>
      <c r="L718" t="s">
        <v>28</v>
      </c>
      <c r="M718" t="s">
        <v>29</v>
      </c>
      <c r="N718" t="s">
        <v>112</v>
      </c>
      <c r="O718" t="s">
        <v>2326</v>
      </c>
      <c r="P718">
        <v>10.192</v>
      </c>
      <c r="Q718">
        <v>7</v>
      </c>
      <c r="R718">
        <v>0.2</v>
      </c>
      <c r="S718">
        <v>3.1850000000000001</v>
      </c>
      <c r="T718" t="s">
        <v>171</v>
      </c>
      <c r="U718">
        <v>7.0069999999999997</v>
      </c>
      <c r="V718" s="2">
        <f>Table1[[#This Row],[Expenses]]*0.3</f>
        <v>2.1020999999999996</v>
      </c>
      <c r="W718" t="str">
        <f>VLOOKUP(K718, Helper!A:C, 3, FALSE)</f>
        <v>2020-01</v>
      </c>
    </row>
    <row r="719" spans="1:23" x14ac:dyDescent="0.3">
      <c r="A719">
        <v>1499</v>
      </c>
      <c r="B719" t="s">
        <v>2327</v>
      </c>
      <c r="C719" s="1">
        <v>44852</v>
      </c>
      <c r="D719">
        <v>20221018</v>
      </c>
      <c r="E719" t="s">
        <v>438</v>
      </c>
      <c r="F719" t="s">
        <v>35</v>
      </c>
      <c r="G719" t="s">
        <v>110</v>
      </c>
      <c r="H719" t="s">
        <v>37</v>
      </c>
      <c r="I719" t="s">
        <v>38</v>
      </c>
      <c r="J719" t="s">
        <v>439</v>
      </c>
      <c r="K719">
        <v>1033</v>
      </c>
      <c r="L719" t="s">
        <v>74</v>
      </c>
      <c r="M719" t="s">
        <v>85</v>
      </c>
      <c r="N719" t="s">
        <v>50</v>
      </c>
      <c r="O719" t="s">
        <v>2328</v>
      </c>
      <c r="P719">
        <v>18.16</v>
      </c>
      <c r="Q719">
        <v>5</v>
      </c>
      <c r="R719">
        <v>0.2</v>
      </c>
      <c r="S719">
        <v>6.5830000000000002</v>
      </c>
      <c r="T719" t="s">
        <v>400</v>
      </c>
      <c r="U719">
        <v>11.577</v>
      </c>
      <c r="V719" s="2">
        <f>Table1[[#This Row],[Expenses]]*0.3</f>
        <v>3.4731000000000001</v>
      </c>
      <c r="W719" t="str">
        <f>VLOOKUP(K719, Helper!A:C, 3, FALSE)</f>
        <v>2020-03</v>
      </c>
    </row>
    <row r="720" spans="1:23" x14ac:dyDescent="0.3">
      <c r="A720">
        <v>1500</v>
      </c>
      <c r="B720" t="s">
        <v>2329</v>
      </c>
      <c r="C720" s="1">
        <v>45243</v>
      </c>
      <c r="D720">
        <v>20231113</v>
      </c>
      <c r="E720" t="s">
        <v>804</v>
      </c>
      <c r="F720" t="s">
        <v>79</v>
      </c>
      <c r="G720" t="s">
        <v>737</v>
      </c>
      <c r="H720" t="s">
        <v>81</v>
      </c>
      <c r="I720" t="s">
        <v>82</v>
      </c>
      <c r="J720" t="s">
        <v>466</v>
      </c>
      <c r="K720">
        <v>1046</v>
      </c>
      <c r="L720" t="s">
        <v>95</v>
      </c>
      <c r="M720" t="s">
        <v>29</v>
      </c>
      <c r="N720" t="s">
        <v>66</v>
      </c>
      <c r="O720" t="s">
        <v>2330</v>
      </c>
      <c r="P720">
        <v>16.056000000000001</v>
      </c>
      <c r="Q720">
        <v>3</v>
      </c>
      <c r="R720">
        <v>0.2</v>
      </c>
      <c r="S720">
        <v>5.8202999999999996</v>
      </c>
      <c r="T720" t="s">
        <v>283</v>
      </c>
      <c r="U720">
        <v>10.2357</v>
      </c>
      <c r="V720" s="2">
        <f>Table1[[#This Row],[Expenses]]*0.3</f>
        <v>3.0707099999999996</v>
      </c>
      <c r="W720" t="str">
        <f>VLOOKUP(K720, Helper!A:C, 3, FALSE)</f>
        <v>2020-02</v>
      </c>
    </row>
    <row r="721" spans="1:23" x14ac:dyDescent="0.3">
      <c r="A721">
        <v>1503</v>
      </c>
      <c r="B721" t="s">
        <v>2331</v>
      </c>
      <c r="C721" s="1">
        <v>44890</v>
      </c>
      <c r="D721">
        <v>20221125</v>
      </c>
      <c r="E721" t="s">
        <v>1922</v>
      </c>
      <c r="F721" t="s">
        <v>35</v>
      </c>
      <c r="G721" t="s">
        <v>36</v>
      </c>
      <c r="H721" t="s">
        <v>37</v>
      </c>
      <c r="I721" t="s">
        <v>38</v>
      </c>
      <c r="J721" t="s">
        <v>240</v>
      </c>
      <c r="K721">
        <v>1035</v>
      </c>
      <c r="L721" t="s">
        <v>56</v>
      </c>
      <c r="M721" t="s">
        <v>85</v>
      </c>
      <c r="N721" t="s">
        <v>156</v>
      </c>
      <c r="O721" t="s">
        <v>2332</v>
      </c>
      <c r="P721">
        <v>33.520000000000003</v>
      </c>
      <c r="Q721">
        <v>2</v>
      </c>
      <c r="R721">
        <v>0.2</v>
      </c>
      <c r="S721">
        <v>3.3519999999999999</v>
      </c>
      <c r="T721" t="s">
        <v>32</v>
      </c>
      <c r="U721">
        <v>30.167999999999999</v>
      </c>
      <c r="V721" s="2">
        <f>Table1[[#This Row],[Expenses]]*0.3</f>
        <v>9.0503999999999998</v>
      </c>
      <c r="W721" t="str">
        <f>VLOOKUP(K721, Helper!A:C, 3, FALSE)</f>
        <v>2020-04</v>
      </c>
    </row>
    <row r="722" spans="1:23" x14ac:dyDescent="0.3">
      <c r="A722">
        <v>1505</v>
      </c>
      <c r="B722" t="s">
        <v>2333</v>
      </c>
      <c r="C722" s="1">
        <v>44409</v>
      </c>
      <c r="D722">
        <v>20210801</v>
      </c>
      <c r="E722" t="s">
        <v>2334</v>
      </c>
      <c r="F722" t="s">
        <v>35</v>
      </c>
      <c r="G722" t="s">
        <v>36</v>
      </c>
      <c r="H722" t="s">
        <v>37</v>
      </c>
      <c r="I722" t="s">
        <v>38</v>
      </c>
      <c r="J722" t="s">
        <v>55</v>
      </c>
      <c r="K722">
        <v>1065</v>
      </c>
      <c r="L722" t="s">
        <v>56</v>
      </c>
      <c r="M722" t="s">
        <v>85</v>
      </c>
      <c r="N722" t="s">
        <v>112</v>
      </c>
      <c r="O722" t="s">
        <v>2335</v>
      </c>
      <c r="P722">
        <v>6.72</v>
      </c>
      <c r="Q722">
        <v>4</v>
      </c>
      <c r="R722">
        <v>0</v>
      </c>
      <c r="S722">
        <v>3.36</v>
      </c>
      <c r="T722" t="s">
        <v>570</v>
      </c>
      <c r="U722">
        <v>3.36</v>
      </c>
      <c r="V722" s="2">
        <f>Table1[[#This Row],[Expenses]]*0.3</f>
        <v>1.008</v>
      </c>
      <c r="W722" t="str">
        <f>VLOOKUP(K722, Helper!A:C, 3, FALSE)</f>
        <v>2020-04</v>
      </c>
    </row>
    <row r="723" spans="1:23" x14ac:dyDescent="0.3">
      <c r="A723">
        <v>1507</v>
      </c>
      <c r="B723" t="s">
        <v>2336</v>
      </c>
      <c r="C723" s="1">
        <v>45285</v>
      </c>
      <c r="D723">
        <v>20231225</v>
      </c>
      <c r="E723" t="s">
        <v>2337</v>
      </c>
      <c r="F723" t="s">
        <v>211</v>
      </c>
      <c r="G723" t="s">
        <v>212</v>
      </c>
      <c r="H723" t="s">
        <v>25</v>
      </c>
      <c r="I723" t="s">
        <v>26</v>
      </c>
      <c r="J723" t="s">
        <v>1132</v>
      </c>
      <c r="K723">
        <v>1053</v>
      </c>
      <c r="L723" t="s">
        <v>74</v>
      </c>
      <c r="M723" t="s">
        <v>29</v>
      </c>
      <c r="N723" t="s">
        <v>50</v>
      </c>
      <c r="O723" t="s">
        <v>2338</v>
      </c>
      <c r="P723">
        <v>17.88</v>
      </c>
      <c r="Q723">
        <v>3</v>
      </c>
      <c r="R723">
        <v>0.2</v>
      </c>
      <c r="S723">
        <v>5.5875000000000004</v>
      </c>
      <c r="T723" t="s">
        <v>261</v>
      </c>
      <c r="U723">
        <v>12.292499999999899</v>
      </c>
      <c r="V723" s="2">
        <f>Table1[[#This Row],[Expenses]]*0.3</f>
        <v>3.6877499999999697</v>
      </c>
      <c r="W723" t="str">
        <f>VLOOKUP(K723, Helper!A:C, 3, FALSE)</f>
        <v>2020-05</v>
      </c>
    </row>
    <row r="724" spans="1:23" x14ac:dyDescent="0.3">
      <c r="A724">
        <v>1508</v>
      </c>
      <c r="B724" t="s">
        <v>2339</v>
      </c>
      <c r="C724" s="1">
        <v>44822</v>
      </c>
      <c r="D724">
        <v>20220918</v>
      </c>
      <c r="E724" t="s">
        <v>2294</v>
      </c>
      <c r="F724" t="s">
        <v>758</v>
      </c>
      <c r="G724" t="s">
        <v>759</v>
      </c>
      <c r="H724" t="s">
        <v>25</v>
      </c>
      <c r="I724" t="s">
        <v>64</v>
      </c>
      <c r="J724" t="s">
        <v>515</v>
      </c>
      <c r="K724">
        <v>1003</v>
      </c>
      <c r="L724" t="s">
        <v>56</v>
      </c>
      <c r="M724" t="s">
        <v>29</v>
      </c>
      <c r="N724" t="s">
        <v>617</v>
      </c>
      <c r="O724" t="s">
        <v>2340</v>
      </c>
      <c r="P724">
        <v>396</v>
      </c>
      <c r="Q724">
        <v>4</v>
      </c>
      <c r="R724">
        <v>0</v>
      </c>
      <c r="S724">
        <v>190.08</v>
      </c>
      <c r="T724" t="s">
        <v>246</v>
      </c>
      <c r="U724">
        <v>205.92</v>
      </c>
      <c r="V724" s="2">
        <f>Table1[[#This Row],[Expenses]]*0.3</f>
        <v>61.775999999999996</v>
      </c>
      <c r="W724" t="str">
        <f>VLOOKUP(K724, Helper!A:C, 3, FALSE)</f>
        <v>2020-02</v>
      </c>
    </row>
    <row r="725" spans="1:23" x14ac:dyDescent="0.3">
      <c r="A725">
        <v>1509</v>
      </c>
      <c r="B725" t="s">
        <v>2341</v>
      </c>
      <c r="C725" s="1">
        <v>45271</v>
      </c>
      <c r="D725">
        <v>20231211</v>
      </c>
      <c r="E725" t="s">
        <v>389</v>
      </c>
      <c r="F725" t="s">
        <v>117</v>
      </c>
      <c r="G725" t="s">
        <v>118</v>
      </c>
      <c r="H725" t="s">
        <v>37</v>
      </c>
      <c r="I725" t="s">
        <v>119</v>
      </c>
      <c r="J725" t="s">
        <v>349</v>
      </c>
      <c r="K725">
        <v>1078</v>
      </c>
      <c r="L725" t="s">
        <v>56</v>
      </c>
      <c r="M725" t="s">
        <v>85</v>
      </c>
      <c r="N725" t="s">
        <v>50</v>
      </c>
      <c r="O725" t="s">
        <v>2342</v>
      </c>
      <c r="P725">
        <v>34.5</v>
      </c>
      <c r="Q725">
        <v>3</v>
      </c>
      <c r="R725">
        <v>0</v>
      </c>
      <c r="S725">
        <v>15.525</v>
      </c>
      <c r="T725" t="s">
        <v>261</v>
      </c>
      <c r="U725">
        <v>18.975000000000001</v>
      </c>
      <c r="V725" s="2">
        <f>Table1[[#This Row],[Expenses]]*0.3</f>
        <v>5.6924999999999999</v>
      </c>
      <c r="W725" t="str">
        <f>VLOOKUP(K725, Helper!A:C, 3, FALSE)</f>
        <v>2020-01</v>
      </c>
    </row>
    <row r="726" spans="1:23" x14ac:dyDescent="0.3">
      <c r="A726">
        <v>1510</v>
      </c>
      <c r="B726" t="s">
        <v>2343</v>
      </c>
      <c r="C726" s="1">
        <v>45182</v>
      </c>
      <c r="D726">
        <v>20230913</v>
      </c>
      <c r="E726" t="s">
        <v>1603</v>
      </c>
      <c r="F726" t="s">
        <v>35</v>
      </c>
      <c r="G726" t="s">
        <v>36</v>
      </c>
      <c r="H726" t="s">
        <v>37</v>
      </c>
      <c r="I726" t="s">
        <v>38</v>
      </c>
      <c r="J726" t="s">
        <v>443</v>
      </c>
      <c r="K726">
        <v>1005</v>
      </c>
      <c r="L726" t="s">
        <v>56</v>
      </c>
      <c r="M726" t="s">
        <v>29</v>
      </c>
      <c r="N726" t="s">
        <v>57</v>
      </c>
      <c r="O726" t="s">
        <v>2344</v>
      </c>
      <c r="P726">
        <v>8.36</v>
      </c>
      <c r="Q726">
        <v>2</v>
      </c>
      <c r="R726">
        <v>0</v>
      </c>
      <c r="S726">
        <v>3.0095999999999998</v>
      </c>
      <c r="T726" t="s">
        <v>171</v>
      </c>
      <c r="U726">
        <v>5.3503999999999996</v>
      </c>
      <c r="V726" s="2">
        <f>Table1[[#This Row],[Expenses]]*0.3</f>
        <v>1.6051199999999999</v>
      </c>
      <c r="W726" t="str">
        <f>VLOOKUP(K726, Helper!A:C, 3, FALSE)</f>
        <v>2020-03</v>
      </c>
    </row>
    <row r="727" spans="1:23" x14ac:dyDescent="0.3">
      <c r="A727">
        <v>1511</v>
      </c>
      <c r="B727" t="s">
        <v>2345</v>
      </c>
      <c r="C727" s="1">
        <v>45102</v>
      </c>
      <c r="D727">
        <v>20230625</v>
      </c>
      <c r="E727" t="s">
        <v>2261</v>
      </c>
      <c r="F727" t="s">
        <v>35</v>
      </c>
      <c r="G727" t="s">
        <v>2346</v>
      </c>
      <c r="H727" t="s">
        <v>37</v>
      </c>
      <c r="I727" t="s">
        <v>38</v>
      </c>
      <c r="J727" t="s">
        <v>330</v>
      </c>
      <c r="K727">
        <v>1100</v>
      </c>
      <c r="L727" t="s">
        <v>56</v>
      </c>
      <c r="M727" t="s">
        <v>40</v>
      </c>
      <c r="N727" t="s">
        <v>112</v>
      </c>
      <c r="O727" t="s">
        <v>2347</v>
      </c>
      <c r="P727">
        <v>385.6</v>
      </c>
      <c r="Q727">
        <v>8</v>
      </c>
      <c r="R727">
        <v>0</v>
      </c>
      <c r="S727">
        <v>111.824</v>
      </c>
      <c r="T727" t="s">
        <v>318</v>
      </c>
      <c r="U727">
        <v>273.77600000000001</v>
      </c>
      <c r="V727" s="2">
        <f>Table1[[#This Row],[Expenses]]*0.3</f>
        <v>82.132800000000003</v>
      </c>
      <c r="W727" t="str">
        <f>VLOOKUP(K727, Helper!A:C, 3, FALSE)</f>
        <v>2020-03</v>
      </c>
    </row>
    <row r="728" spans="1:23" x14ac:dyDescent="0.3">
      <c r="A728">
        <v>1513</v>
      </c>
      <c r="B728" t="s">
        <v>2348</v>
      </c>
      <c r="C728" s="1">
        <v>45157</v>
      </c>
      <c r="D728">
        <v>20230819</v>
      </c>
      <c r="E728" t="s">
        <v>788</v>
      </c>
      <c r="F728" t="s">
        <v>79</v>
      </c>
      <c r="G728" t="s">
        <v>154</v>
      </c>
      <c r="H728" t="s">
        <v>81</v>
      </c>
      <c r="I728" t="s">
        <v>82</v>
      </c>
      <c r="J728" t="s">
        <v>184</v>
      </c>
      <c r="K728">
        <v>1028</v>
      </c>
      <c r="L728" t="s">
        <v>74</v>
      </c>
      <c r="M728" t="s">
        <v>29</v>
      </c>
      <c r="N728" t="s">
        <v>96</v>
      </c>
      <c r="O728" t="s">
        <v>2349</v>
      </c>
      <c r="P728">
        <v>200.06399999999999</v>
      </c>
      <c r="Q728">
        <v>3</v>
      </c>
      <c r="R728">
        <v>0.2</v>
      </c>
      <c r="S728">
        <v>12.504</v>
      </c>
      <c r="T728" t="s">
        <v>786</v>
      </c>
      <c r="U728">
        <v>187.56</v>
      </c>
      <c r="V728" s="2">
        <f>Table1[[#This Row],[Expenses]]*0.3</f>
        <v>56.268000000000001</v>
      </c>
      <c r="W728" t="str">
        <f>VLOOKUP(K728, Helper!A:C, 3, FALSE)</f>
        <v>2020-04</v>
      </c>
    </row>
    <row r="729" spans="1:23" x14ac:dyDescent="0.3">
      <c r="A729">
        <v>1516</v>
      </c>
      <c r="B729" t="s">
        <v>2350</v>
      </c>
      <c r="C729" s="1">
        <v>45272</v>
      </c>
      <c r="D729">
        <v>20231212</v>
      </c>
      <c r="E729" t="s">
        <v>2351</v>
      </c>
      <c r="F729" t="s">
        <v>124</v>
      </c>
      <c r="G729" t="s">
        <v>125</v>
      </c>
      <c r="H729" t="s">
        <v>25</v>
      </c>
      <c r="I729" t="s">
        <v>48</v>
      </c>
      <c r="J729" t="s">
        <v>376</v>
      </c>
      <c r="K729">
        <v>1036</v>
      </c>
      <c r="L729" t="s">
        <v>259</v>
      </c>
      <c r="M729" t="s">
        <v>29</v>
      </c>
      <c r="N729" t="s">
        <v>41</v>
      </c>
      <c r="O729" t="s">
        <v>2352</v>
      </c>
      <c r="P729">
        <v>63.686</v>
      </c>
      <c r="Q729">
        <v>1</v>
      </c>
      <c r="R729">
        <v>0.3</v>
      </c>
      <c r="S729">
        <v>-9.0980000000000008</v>
      </c>
      <c r="T729" t="s">
        <v>261</v>
      </c>
      <c r="U729">
        <v>72.784000000000006</v>
      </c>
      <c r="V729" s="2">
        <f>Table1[[#This Row],[Expenses]]*0.3</f>
        <v>21.8352</v>
      </c>
      <c r="W729" t="str">
        <f>VLOOKUP(K729, Helper!A:C, 3, FALSE)</f>
        <v>2020-04</v>
      </c>
    </row>
    <row r="730" spans="1:23" x14ac:dyDescent="0.3">
      <c r="A730">
        <v>1517</v>
      </c>
      <c r="B730" t="s">
        <v>2353</v>
      </c>
      <c r="C730" s="1">
        <v>45271</v>
      </c>
      <c r="D730">
        <v>20231211</v>
      </c>
      <c r="E730" t="s">
        <v>1256</v>
      </c>
      <c r="F730" t="s">
        <v>821</v>
      </c>
      <c r="G730" t="s">
        <v>822</v>
      </c>
      <c r="H730" t="s">
        <v>25</v>
      </c>
      <c r="I730" t="s">
        <v>336</v>
      </c>
      <c r="J730" t="s">
        <v>515</v>
      </c>
      <c r="K730">
        <v>1003</v>
      </c>
      <c r="L730" t="s">
        <v>56</v>
      </c>
      <c r="M730" t="s">
        <v>29</v>
      </c>
      <c r="N730" t="s">
        <v>50</v>
      </c>
      <c r="O730" t="s">
        <v>2354</v>
      </c>
      <c r="P730">
        <v>1669.6</v>
      </c>
      <c r="Q730">
        <v>4</v>
      </c>
      <c r="R730">
        <v>0</v>
      </c>
      <c r="S730">
        <v>116.872</v>
      </c>
      <c r="T730" t="s">
        <v>261</v>
      </c>
      <c r="U730">
        <v>1552.7279999999901</v>
      </c>
      <c r="V730" s="2">
        <f>Table1[[#This Row],[Expenses]]*0.3</f>
        <v>465.81839999999698</v>
      </c>
      <c r="W730" t="str">
        <f>VLOOKUP(K730, Helper!A:C, 3, FALSE)</f>
        <v>2020-02</v>
      </c>
    </row>
    <row r="731" spans="1:23" x14ac:dyDescent="0.3">
      <c r="A731">
        <v>1518</v>
      </c>
      <c r="B731" t="s">
        <v>2355</v>
      </c>
      <c r="C731" s="1">
        <v>43865</v>
      </c>
      <c r="D731">
        <v>20200204</v>
      </c>
      <c r="E731" t="s">
        <v>2356</v>
      </c>
      <c r="F731" t="s">
        <v>71</v>
      </c>
      <c r="G731" t="s">
        <v>72</v>
      </c>
      <c r="H731" t="s">
        <v>37</v>
      </c>
      <c r="I731" t="s">
        <v>38</v>
      </c>
      <c r="J731" t="s">
        <v>430</v>
      </c>
      <c r="K731">
        <v>1055</v>
      </c>
      <c r="L731" t="s">
        <v>84</v>
      </c>
      <c r="M731" t="s">
        <v>29</v>
      </c>
      <c r="N731" t="s">
        <v>50</v>
      </c>
      <c r="O731" t="s">
        <v>2357</v>
      </c>
      <c r="P731">
        <v>83.84</v>
      </c>
      <c r="Q731">
        <v>2</v>
      </c>
      <c r="R731">
        <v>0.2</v>
      </c>
      <c r="S731">
        <v>27.248000000000001</v>
      </c>
      <c r="T731" t="s">
        <v>919</v>
      </c>
      <c r="U731">
        <v>56.591999999999999</v>
      </c>
      <c r="V731" s="2">
        <f>Table1[[#This Row],[Expenses]]*0.3</f>
        <v>16.977599999999999</v>
      </c>
      <c r="W731" t="str">
        <f>VLOOKUP(K731, Helper!A:C, 3, FALSE)</f>
        <v>2020-01</v>
      </c>
    </row>
    <row r="732" spans="1:23" x14ac:dyDescent="0.3">
      <c r="A732">
        <v>1520</v>
      </c>
      <c r="B732" t="s">
        <v>2358</v>
      </c>
      <c r="C732" s="1">
        <v>44969</v>
      </c>
      <c r="D732">
        <v>20230212</v>
      </c>
      <c r="E732" t="s">
        <v>556</v>
      </c>
      <c r="F732" t="s">
        <v>35</v>
      </c>
      <c r="G732" t="s">
        <v>110</v>
      </c>
      <c r="H732" t="s">
        <v>37</v>
      </c>
      <c r="I732" t="s">
        <v>38</v>
      </c>
      <c r="J732" t="s">
        <v>268</v>
      </c>
      <c r="K732">
        <v>1088</v>
      </c>
      <c r="L732" t="s">
        <v>133</v>
      </c>
      <c r="M732" t="s">
        <v>40</v>
      </c>
      <c r="N732" t="s">
        <v>50</v>
      </c>
      <c r="O732" t="s">
        <v>2359</v>
      </c>
      <c r="P732">
        <v>21.335999999999999</v>
      </c>
      <c r="Q732">
        <v>7</v>
      </c>
      <c r="R732">
        <v>0.2</v>
      </c>
      <c r="S732">
        <v>7.7343000000000002</v>
      </c>
      <c r="T732" t="s">
        <v>394</v>
      </c>
      <c r="U732">
        <v>13.6016999999999</v>
      </c>
      <c r="V732" s="2">
        <f>Table1[[#This Row],[Expenses]]*0.3</f>
        <v>4.0805099999999701</v>
      </c>
      <c r="W732" t="str">
        <f>VLOOKUP(K732, Helper!A:C, 3, FALSE)</f>
        <v>2020-03</v>
      </c>
    </row>
    <row r="733" spans="1:23" x14ac:dyDescent="0.3">
      <c r="A733">
        <v>1521</v>
      </c>
      <c r="B733" t="s">
        <v>2360</v>
      </c>
      <c r="C733" s="1">
        <v>45033</v>
      </c>
      <c r="D733">
        <v>20230417</v>
      </c>
      <c r="E733" t="s">
        <v>2361</v>
      </c>
      <c r="F733" t="s">
        <v>166</v>
      </c>
      <c r="G733" t="s">
        <v>227</v>
      </c>
      <c r="H733" t="s">
        <v>81</v>
      </c>
      <c r="I733" t="s">
        <v>168</v>
      </c>
      <c r="J733" t="s">
        <v>316</v>
      </c>
      <c r="K733">
        <v>1093</v>
      </c>
      <c r="L733" t="s">
        <v>28</v>
      </c>
      <c r="M733" t="s">
        <v>85</v>
      </c>
      <c r="N733" t="s">
        <v>112</v>
      </c>
      <c r="O733" t="s">
        <v>2362</v>
      </c>
      <c r="P733">
        <v>16.52</v>
      </c>
      <c r="Q733">
        <v>5</v>
      </c>
      <c r="R733">
        <v>0.2</v>
      </c>
      <c r="S733">
        <v>2.0649999999999999</v>
      </c>
      <c r="T733" t="s">
        <v>68</v>
      </c>
      <c r="U733">
        <v>14.455</v>
      </c>
      <c r="V733" s="2">
        <f>Table1[[#This Row],[Expenses]]*0.3</f>
        <v>4.3365</v>
      </c>
      <c r="W733" t="str">
        <f>VLOOKUP(K733, Helper!A:C, 3, FALSE)</f>
        <v>2020-03</v>
      </c>
    </row>
    <row r="734" spans="1:23" x14ac:dyDescent="0.3">
      <c r="A734">
        <v>1522</v>
      </c>
      <c r="B734" t="s">
        <v>2363</v>
      </c>
      <c r="C734" s="1">
        <v>44536</v>
      </c>
      <c r="D734">
        <v>20211206</v>
      </c>
      <c r="E734" t="s">
        <v>2364</v>
      </c>
      <c r="F734" t="s">
        <v>232</v>
      </c>
      <c r="G734" t="s">
        <v>385</v>
      </c>
      <c r="H734" t="s">
        <v>37</v>
      </c>
      <c r="I734" t="s">
        <v>119</v>
      </c>
      <c r="J734" t="s">
        <v>626</v>
      </c>
      <c r="K734">
        <v>1009</v>
      </c>
      <c r="L734" t="s">
        <v>95</v>
      </c>
      <c r="M734" t="s">
        <v>29</v>
      </c>
      <c r="N734" t="s">
        <v>57</v>
      </c>
      <c r="O734" t="s">
        <v>2365</v>
      </c>
      <c r="P734">
        <v>206.11199999999999</v>
      </c>
      <c r="Q734">
        <v>6</v>
      </c>
      <c r="R734">
        <v>0.2</v>
      </c>
      <c r="S734">
        <v>48.951599999999999</v>
      </c>
      <c r="T734" t="s">
        <v>163</v>
      </c>
      <c r="U734">
        <v>157.16039999999899</v>
      </c>
      <c r="V734" s="2">
        <f>Table1[[#This Row],[Expenses]]*0.3</f>
        <v>47.148119999999693</v>
      </c>
      <c r="W734" t="str">
        <f>VLOOKUP(K734, Helper!A:C, 3, FALSE)</f>
        <v>2020-03</v>
      </c>
    </row>
    <row r="735" spans="1:23" x14ac:dyDescent="0.3">
      <c r="A735">
        <v>1527</v>
      </c>
      <c r="B735" t="s">
        <v>2366</v>
      </c>
      <c r="C735" s="1">
        <v>44765</v>
      </c>
      <c r="D735">
        <v>20220723</v>
      </c>
      <c r="E735" t="s">
        <v>851</v>
      </c>
      <c r="F735" t="s">
        <v>124</v>
      </c>
      <c r="G735" t="s">
        <v>1510</v>
      </c>
      <c r="H735" t="s">
        <v>25</v>
      </c>
      <c r="I735" t="s">
        <v>48</v>
      </c>
      <c r="J735" t="s">
        <v>812</v>
      </c>
      <c r="K735">
        <v>1092</v>
      </c>
      <c r="L735" t="s">
        <v>84</v>
      </c>
      <c r="M735" t="s">
        <v>29</v>
      </c>
      <c r="N735" t="s">
        <v>112</v>
      </c>
      <c r="O735" t="s">
        <v>2367</v>
      </c>
      <c r="P735">
        <v>4.16</v>
      </c>
      <c r="Q735">
        <v>2</v>
      </c>
      <c r="R735">
        <v>0.2</v>
      </c>
      <c r="S735">
        <v>0.36399999999999999</v>
      </c>
      <c r="T735" t="s">
        <v>175</v>
      </c>
      <c r="U735">
        <v>3.7959999999999998</v>
      </c>
      <c r="V735" s="2">
        <f>Table1[[#This Row],[Expenses]]*0.3</f>
        <v>1.1387999999999998</v>
      </c>
      <c r="W735" t="str">
        <f>VLOOKUP(K735, Helper!A:C, 3, FALSE)</f>
        <v>2020-02</v>
      </c>
    </row>
    <row r="736" spans="1:23" x14ac:dyDescent="0.3">
      <c r="A736">
        <v>1529</v>
      </c>
      <c r="B736" t="s">
        <v>2368</v>
      </c>
      <c r="C736" s="1">
        <v>44507</v>
      </c>
      <c r="D736">
        <v>20211107</v>
      </c>
      <c r="E736" t="s">
        <v>1422</v>
      </c>
      <c r="F736" t="s">
        <v>197</v>
      </c>
      <c r="G736" t="s">
        <v>372</v>
      </c>
      <c r="H736" t="s">
        <v>81</v>
      </c>
      <c r="I736" t="s">
        <v>199</v>
      </c>
      <c r="J736" t="s">
        <v>49</v>
      </c>
      <c r="K736">
        <v>1031</v>
      </c>
      <c r="L736" t="s">
        <v>28</v>
      </c>
      <c r="M736" t="s">
        <v>40</v>
      </c>
      <c r="N736" t="s">
        <v>214</v>
      </c>
      <c r="O736" t="s">
        <v>2369</v>
      </c>
      <c r="P736">
        <v>26.18</v>
      </c>
      <c r="Q736">
        <v>7</v>
      </c>
      <c r="R736">
        <v>0</v>
      </c>
      <c r="S736">
        <v>0.52359999999999995</v>
      </c>
      <c r="T736" t="s">
        <v>88</v>
      </c>
      <c r="U736">
        <v>25.656400000000001</v>
      </c>
      <c r="V736" s="2">
        <f>Table1[[#This Row],[Expenses]]*0.3</f>
        <v>7.6969200000000004</v>
      </c>
      <c r="W736" t="str">
        <f>VLOOKUP(K736, Helper!A:C, 3, FALSE)</f>
        <v>2020-01</v>
      </c>
    </row>
    <row r="737" spans="1:23" x14ac:dyDescent="0.3">
      <c r="A737">
        <v>1531</v>
      </c>
      <c r="B737" t="s">
        <v>2370</v>
      </c>
      <c r="C737" s="1">
        <v>44281</v>
      </c>
      <c r="D737">
        <v>20210326</v>
      </c>
      <c r="E737" t="s">
        <v>1379</v>
      </c>
      <c r="F737" t="s">
        <v>46</v>
      </c>
      <c r="G737" t="s">
        <v>837</v>
      </c>
      <c r="H737" t="s">
        <v>25</v>
      </c>
      <c r="I737" t="s">
        <v>48</v>
      </c>
      <c r="J737" t="s">
        <v>219</v>
      </c>
      <c r="K737">
        <v>1006</v>
      </c>
      <c r="L737" t="s">
        <v>56</v>
      </c>
      <c r="M737" t="s">
        <v>40</v>
      </c>
      <c r="N737" t="s">
        <v>66</v>
      </c>
      <c r="O737" t="s">
        <v>2371</v>
      </c>
      <c r="P737">
        <v>74.352000000000004</v>
      </c>
      <c r="Q737">
        <v>3</v>
      </c>
      <c r="R737">
        <v>0.2</v>
      </c>
      <c r="S737">
        <v>23.234999999999999</v>
      </c>
      <c r="T737" t="s">
        <v>365</v>
      </c>
      <c r="U737">
        <v>51.116999999999997</v>
      </c>
      <c r="V737" s="2">
        <f>Table1[[#This Row],[Expenses]]*0.3</f>
        <v>15.335099999999999</v>
      </c>
      <c r="W737" t="str">
        <f>VLOOKUP(K737, Helper!A:C, 3, FALSE)</f>
        <v>2020-01</v>
      </c>
    </row>
    <row r="738" spans="1:23" x14ac:dyDescent="0.3">
      <c r="A738">
        <v>1532</v>
      </c>
      <c r="B738" t="s">
        <v>2372</v>
      </c>
      <c r="C738" s="1">
        <v>45170</v>
      </c>
      <c r="D738">
        <v>20230901</v>
      </c>
      <c r="E738" t="s">
        <v>1093</v>
      </c>
      <c r="F738" t="s">
        <v>232</v>
      </c>
      <c r="G738" t="s">
        <v>233</v>
      </c>
      <c r="H738" t="s">
        <v>37</v>
      </c>
      <c r="I738" t="s">
        <v>119</v>
      </c>
      <c r="J738" t="s">
        <v>452</v>
      </c>
      <c r="K738">
        <v>1054</v>
      </c>
      <c r="L738" t="s">
        <v>56</v>
      </c>
      <c r="M738" t="s">
        <v>29</v>
      </c>
      <c r="N738" t="s">
        <v>96</v>
      </c>
      <c r="O738" t="s">
        <v>2373</v>
      </c>
      <c r="P738">
        <v>10.744</v>
      </c>
      <c r="Q738">
        <v>1</v>
      </c>
      <c r="R738">
        <v>0.2</v>
      </c>
      <c r="S738">
        <v>0.80579999999999996</v>
      </c>
      <c r="T738" t="s">
        <v>171</v>
      </c>
      <c r="U738">
        <v>9.9382000000000001</v>
      </c>
      <c r="V738" s="2">
        <f>Table1[[#This Row],[Expenses]]*0.3</f>
        <v>2.9814599999999998</v>
      </c>
      <c r="W738" t="str">
        <f>VLOOKUP(K738, Helper!A:C, 3, FALSE)</f>
        <v>2020-05</v>
      </c>
    </row>
    <row r="739" spans="1:23" x14ac:dyDescent="0.3">
      <c r="A739">
        <v>1534</v>
      </c>
      <c r="B739" t="s">
        <v>2374</v>
      </c>
      <c r="C739" s="1">
        <v>44900</v>
      </c>
      <c r="D739">
        <v>20221205</v>
      </c>
      <c r="E739" t="s">
        <v>1099</v>
      </c>
      <c r="F739" t="s">
        <v>211</v>
      </c>
      <c r="G739" t="s">
        <v>212</v>
      </c>
      <c r="H739" t="s">
        <v>25</v>
      </c>
      <c r="I739" t="s">
        <v>26</v>
      </c>
      <c r="J739" t="s">
        <v>138</v>
      </c>
      <c r="K739">
        <v>1043</v>
      </c>
      <c r="L739" t="s">
        <v>95</v>
      </c>
      <c r="M739" t="s">
        <v>40</v>
      </c>
      <c r="N739" t="s">
        <v>96</v>
      </c>
      <c r="O739" t="s">
        <v>2375</v>
      </c>
      <c r="P739">
        <v>212.88</v>
      </c>
      <c r="Q739">
        <v>6</v>
      </c>
      <c r="R739">
        <v>0</v>
      </c>
      <c r="S739">
        <v>0</v>
      </c>
      <c r="T739" t="s">
        <v>76</v>
      </c>
      <c r="U739">
        <v>212.88</v>
      </c>
      <c r="V739" s="2">
        <f>Table1[[#This Row],[Expenses]]*0.3</f>
        <v>63.863999999999997</v>
      </c>
      <c r="W739" t="str">
        <f>VLOOKUP(K739, Helper!A:C, 3, FALSE)</f>
        <v>2020-01</v>
      </c>
    </row>
    <row r="740" spans="1:23" x14ac:dyDescent="0.3">
      <c r="A740">
        <v>1535</v>
      </c>
      <c r="B740" t="s">
        <v>2376</v>
      </c>
      <c r="C740" s="1">
        <v>44968</v>
      </c>
      <c r="D740">
        <v>20230211</v>
      </c>
      <c r="E740" t="s">
        <v>2377</v>
      </c>
      <c r="F740" t="s">
        <v>35</v>
      </c>
      <c r="G740" t="s">
        <v>2051</v>
      </c>
      <c r="H740" t="s">
        <v>37</v>
      </c>
      <c r="I740" t="s">
        <v>38</v>
      </c>
      <c r="J740" t="s">
        <v>1263</v>
      </c>
      <c r="K740">
        <v>1016</v>
      </c>
      <c r="L740" t="s">
        <v>95</v>
      </c>
      <c r="M740" t="s">
        <v>85</v>
      </c>
      <c r="N740" t="s">
        <v>30</v>
      </c>
      <c r="O740" t="s">
        <v>2378</v>
      </c>
      <c r="P740">
        <v>203.983</v>
      </c>
      <c r="Q740">
        <v>2</v>
      </c>
      <c r="R740">
        <v>0.15</v>
      </c>
      <c r="S740">
        <v>16.7986</v>
      </c>
      <c r="T740" t="s">
        <v>394</v>
      </c>
      <c r="U740">
        <v>187.18440000000001</v>
      </c>
      <c r="V740" s="2">
        <f>Table1[[#This Row],[Expenses]]*0.3</f>
        <v>56.155320000000003</v>
      </c>
      <c r="W740" t="str">
        <f>VLOOKUP(K740, Helper!A:C, 3, FALSE)</f>
        <v>2020-03</v>
      </c>
    </row>
    <row r="741" spans="1:23" x14ac:dyDescent="0.3">
      <c r="A741">
        <v>1536</v>
      </c>
      <c r="B741" t="s">
        <v>2379</v>
      </c>
      <c r="C741" s="1">
        <v>44864</v>
      </c>
      <c r="D741">
        <v>20221030</v>
      </c>
      <c r="E741" t="s">
        <v>2380</v>
      </c>
      <c r="F741" t="s">
        <v>522</v>
      </c>
      <c r="G741" t="s">
        <v>692</v>
      </c>
      <c r="H741" t="s">
        <v>37</v>
      </c>
      <c r="I741" t="s">
        <v>119</v>
      </c>
      <c r="J741" t="s">
        <v>120</v>
      </c>
      <c r="K741">
        <v>1048</v>
      </c>
      <c r="L741" t="s">
        <v>105</v>
      </c>
      <c r="M741" t="s">
        <v>40</v>
      </c>
      <c r="N741" t="s">
        <v>96</v>
      </c>
      <c r="O741" t="s">
        <v>2381</v>
      </c>
      <c r="P741">
        <v>40.74</v>
      </c>
      <c r="Q741">
        <v>3</v>
      </c>
      <c r="R741">
        <v>0</v>
      </c>
      <c r="S741">
        <v>0.40739999999999998</v>
      </c>
      <c r="T741" t="s">
        <v>400</v>
      </c>
      <c r="U741">
        <v>40.332599999999999</v>
      </c>
      <c r="V741" s="2">
        <f>Table1[[#This Row],[Expenses]]*0.3</f>
        <v>12.099779999999999</v>
      </c>
      <c r="W741" t="str">
        <f>VLOOKUP(K741, Helper!A:C, 3, FALSE)</f>
        <v>2020-02</v>
      </c>
    </row>
    <row r="742" spans="1:23" x14ac:dyDescent="0.3">
      <c r="A742">
        <v>1538</v>
      </c>
      <c r="B742" t="s">
        <v>2382</v>
      </c>
      <c r="C742" s="1">
        <v>45185</v>
      </c>
      <c r="D742">
        <v>20230916</v>
      </c>
      <c r="E742" t="s">
        <v>2383</v>
      </c>
      <c r="F742" t="s">
        <v>744</v>
      </c>
      <c r="G742" t="s">
        <v>784</v>
      </c>
      <c r="H742" t="s">
        <v>81</v>
      </c>
      <c r="I742" t="s">
        <v>199</v>
      </c>
      <c r="J742" t="s">
        <v>254</v>
      </c>
      <c r="K742">
        <v>1072</v>
      </c>
      <c r="L742" t="s">
        <v>74</v>
      </c>
      <c r="M742" t="s">
        <v>29</v>
      </c>
      <c r="N742" t="s">
        <v>156</v>
      </c>
      <c r="O742" t="s">
        <v>2384</v>
      </c>
      <c r="P742">
        <v>39.99</v>
      </c>
      <c r="Q742">
        <v>1</v>
      </c>
      <c r="R742">
        <v>0</v>
      </c>
      <c r="S742">
        <v>11.597099999999999</v>
      </c>
      <c r="T742" t="s">
        <v>171</v>
      </c>
      <c r="U742">
        <v>28.392900000000001</v>
      </c>
      <c r="V742" s="2">
        <f>Table1[[#This Row],[Expenses]]*0.3</f>
        <v>8.5178700000000003</v>
      </c>
      <c r="W742" t="str">
        <f>VLOOKUP(K742, Helper!A:C, 3, FALSE)</f>
        <v>2020-06</v>
      </c>
    </row>
    <row r="743" spans="1:23" x14ac:dyDescent="0.3">
      <c r="A743">
        <v>1542</v>
      </c>
      <c r="B743" t="s">
        <v>2385</v>
      </c>
      <c r="C743" s="1">
        <v>43901</v>
      </c>
      <c r="D743">
        <v>20200311</v>
      </c>
      <c r="E743" t="s">
        <v>1138</v>
      </c>
      <c r="F743" t="s">
        <v>358</v>
      </c>
      <c r="G743" t="s">
        <v>359</v>
      </c>
      <c r="H743" t="s">
        <v>37</v>
      </c>
      <c r="I743" t="s">
        <v>119</v>
      </c>
      <c r="J743" t="s">
        <v>160</v>
      </c>
      <c r="K743">
        <v>1101</v>
      </c>
      <c r="L743" t="s">
        <v>56</v>
      </c>
      <c r="M743" t="s">
        <v>29</v>
      </c>
      <c r="N743" t="s">
        <v>57</v>
      </c>
      <c r="O743" t="s">
        <v>2386</v>
      </c>
      <c r="P743">
        <v>8.32</v>
      </c>
      <c r="Q743">
        <v>5</v>
      </c>
      <c r="R743">
        <v>0.2</v>
      </c>
      <c r="S743">
        <v>2.2879999999999998</v>
      </c>
      <c r="T743" t="s">
        <v>445</v>
      </c>
      <c r="U743">
        <v>6.032</v>
      </c>
      <c r="V743" s="2">
        <f>Table1[[#This Row],[Expenses]]*0.3</f>
        <v>1.8095999999999999</v>
      </c>
      <c r="W743" t="str">
        <f>VLOOKUP(K743, Helper!A:C, 3, FALSE)</f>
        <v>2020-03</v>
      </c>
    </row>
    <row r="744" spans="1:23" x14ac:dyDescent="0.3">
      <c r="A744">
        <v>1544</v>
      </c>
      <c r="B744" t="s">
        <v>2387</v>
      </c>
      <c r="C744" s="1">
        <v>43866</v>
      </c>
      <c r="D744">
        <v>20200205</v>
      </c>
      <c r="E744" t="s">
        <v>2388</v>
      </c>
      <c r="F744" t="s">
        <v>35</v>
      </c>
      <c r="G744" t="s">
        <v>600</v>
      </c>
      <c r="H744" t="s">
        <v>37</v>
      </c>
      <c r="I744" t="s">
        <v>38</v>
      </c>
      <c r="J744" t="s">
        <v>457</v>
      </c>
      <c r="K744">
        <v>1057</v>
      </c>
      <c r="L744" t="s">
        <v>105</v>
      </c>
      <c r="M744" t="s">
        <v>85</v>
      </c>
      <c r="N744" t="s">
        <v>50</v>
      </c>
      <c r="O744" t="s">
        <v>2389</v>
      </c>
      <c r="P744">
        <v>82.896000000000001</v>
      </c>
      <c r="Q744">
        <v>3</v>
      </c>
      <c r="R744">
        <v>0.2</v>
      </c>
      <c r="S744">
        <v>29.0136</v>
      </c>
      <c r="T744" t="s">
        <v>919</v>
      </c>
      <c r="U744">
        <v>53.882399999999997</v>
      </c>
      <c r="V744" s="2">
        <f>Table1[[#This Row],[Expenses]]*0.3</f>
        <v>16.164719999999999</v>
      </c>
      <c r="W744" t="str">
        <f>VLOOKUP(K744, Helper!A:C, 3, FALSE)</f>
        <v>2020-01</v>
      </c>
    </row>
    <row r="745" spans="1:23" x14ac:dyDescent="0.3">
      <c r="A745">
        <v>1546</v>
      </c>
      <c r="B745" t="s">
        <v>2390</v>
      </c>
      <c r="C745" s="1">
        <v>44196</v>
      </c>
      <c r="D745">
        <v>20201231</v>
      </c>
      <c r="E745" t="s">
        <v>1558</v>
      </c>
      <c r="F745" t="s">
        <v>211</v>
      </c>
      <c r="G745" t="s">
        <v>2391</v>
      </c>
      <c r="H745" t="s">
        <v>25</v>
      </c>
      <c r="I745" t="s">
        <v>26</v>
      </c>
      <c r="J745" t="s">
        <v>111</v>
      </c>
      <c r="K745">
        <v>1099</v>
      </c>
      <c r="L745" t="s">
        <v>56</v>
      </c>
      <c r="M745" t="s">
        <v>40</v>
      </c>
      <c r="N745" t="s">
        <v>30</v>
      </c>
      <c r="O745" t="s">
        <v>2392</v>
      </c>
      <c r="P745">
        <v>1573.4880000000001</v>
      </c>
      <c r="Q745">
        <v>7</v>
      </c>
      <c r="R745">
        <v>0.2</v>
      </c>
      <c r="S745">
        <v>196.68600000000001</v>
      </c>
      <c r="T745" t="s">
        <v>235</v>
      </c>
      <c r="U745">
        <v>1376.8019999999999</v>
      </c>
      <c r="V745" s="2">
        <f>Table1[[#This Row],[Expenses]]*0.3</f>
        <v>413.04059999999998</v>
      </c>
      <c r="W745" t="str">
        <f>VLOOKUP(K745, Helper!A:C, 3, FALSE)</f>
        <v>2020-01</v>
      </c>
    </row>
    <row r="746" spans="1:23" x14ac:dyDescent="0.3">
      <c r="A746">
        <v>1547</v>
      </c>
      <c r="B746" t="s">
        <v>2393</v>
      </c>
      <c r="C746" s="1">
        <v>44523</v>
      </c>
      <c r="D746">
        <v>20211123</v>
      </c>
      <c r="E746" t="s">
        <v>757</v>
      </c>
      <c r="F746" t="s">
        <v>79</v>
      </c>
      <c r="G746" t="s">
        <v>470</v>
      </c>
      <c r="H746" t="s">
        <v>81</v>
      </c>
      <c r="I746" t="s">
        <v>82</v>
      </c>
      <c r="J746" t="s">
        <v>278</v>
      </c>
      <c r="K746">
        <v>1032</v>
      </c>
      <c r="L746" t="s">
        <v>56</v>
      </c>
      <c r="M746" t="s">
        <v>40</v>
      </c>
      <c r="N746" t="s">
        <v>66</v>
      </c>
      <c r="O746" t="s">
        <v>2394</v>
      </c>
      <c r="P746">
        <v>335.52</v>
      </c>
      <c r="Q746">
        <v>4</v>
      </c>
      <c r="R746">
        <v>0.2</v>
      </c>
      <c r="S746">
        <v>117.432</v>
      </c>
      <c r="T746" t="s">
        <v>88</v>
      </c>
      <c r="U746">
        <v>218.087999999999</v>
      </c>
      <c r="V746" s="2">
        <f>Table1[[#This Row],[Expenses]]*0.3</f>
        <v>65.426399999999703</v>
      </c>
      <c r="W746" t="str">
        <f>VLOOKUP(K746, Helper!A:C, 3, FALSE)</f>
        <v>2020-02</v>
      </c>
    </row>
    <row r="747" spans="1:23" x14ac:dyDescent="0.3">
      <c r="A747">
        <v>1550</v>
      </c>
      <c r="B747" t="s">
        <v>2395</v>
      </c>
      <c r="C747" s="1">
        <v>44018</v>
      </c>
      <c r="D747">
        <v>20200706</v>
      </c>
      <c r="E747" t="s">
        <v>1044</v>
      </c>
      <c r="F747" t="s">
        <v>211</v>
      </c>
      <c r="G747" t="s">
        <v>212</v>
      </c>
      <c r="H747" t="s">
        <v>25</v>
      </c>
      <c r="I747" t="s">
        <v>26</v>
      </c>
      <c r="J747" t="s">
        <v>349</v>
      </c>
      <c r="K747">
        <v>1078</v>
      </c>
      <c r="L747" t="s">
        <v>56</v>
      </c>
      <c r="M747" t="s">
        <v>29</v>
      </c>
      <c r="N747" t="s">
        <v>1005</v>
      </c>
      <c r="O747" t="s">
        <v>2396</v>
      </c>
      <c r="P747">
        <v>559.99199999999996</v>
      </c>
      <c r="Q747">
        <v>1</v>
      </c>
      <c r="R747">
        <v>0.2</v>
      </c>
      <c r="S747">
        <v>174.9975</v>
      </c>
      <c r="T747" t="s">
        <v>729</v>
      </c>
      <c r="U747">
        <v>384.99449999999899</v>
      </c>
      <c r="V747" s="2">
        <f>Table1[[#This Row],[Expenses]]*0.3</f>
        <v>115.49834999999969</v>
      </c>
      <c r="W747" t="str">
        <f>VLOOKUP(K747, Helper!A:C, 3, FALSE)</f>
        <v>2020-01</v>
      </c>
    </row>
    <row r="748" spans="1:23" x14ac:dyDescent="0.3">
      <c r="A748">
        <v>1551</v>
      </c>
      <c r="B748" t="s">
        <v>2397</v>
      </c>
      <c r="C748" s="1">
        <v>45244</v>
      </c>
      <c r="D748">
        <v>20231114</v>
      </c>
      <c r="E748" t="s">
        <v>2255</v>
      </c>
      <c r="F748" t="s">
        <v>79</v>
      </c>
      <c r="G748" t="s">
        <v>147</v>
      </c>
      <c r="H748" t="s">
        <v>81</v>
      </c>
      <c r="I748" t="s">
        <v>82</v>
      </c>
      <c r="J748" t="s">
        <v>49</v>
      </c>
      <c r="K748">
        <v>1031</v>
      </c>
      <c r="L748" t="s">
        <v>28</v>
      </c>
      <c r="M748" t="s">
        <v>85</v>
      </c>
      <c r="N748" t="s">
        <v>86</v>
      </c>
      <c r="O748" t="s">
        <v>2398</v>
      </c>
      <c r="P748">
        <v>9.3239999999999998</v>
      </c>
      <c r="Q748">
        <v>6</v>
      </c>
      <c r="R748">
        <v>0.8</v>
      </c>
      <c r="S748">
        <v>-24.708600000000001</v>
      </c>
      <c r="T748" t="s">
        <v>283</v>
      </c>
      <c r="U748">
        <v>34.032600000000002</v>
      </c>
      <c r="V748" s="2">
        <f>Table1[[#This Row],[Expenses]]*0.3</f>
        <v>10.20978</v>
      </c>
      <c r="W748" t="str">
        <f>VLOOKUP(K748, Helper!A:C, 3, FALSE)</f>
        <v>2020-01</v>
      </c>
    </row>
    <row r="749" spans="1:23" x14ac:dyDescent="0.3">
      <c r="A749">
        <v>1552</v>
      </c>
      <c r="B749" t="s">
        <v>2399</v>
      </c>
      <c r="C749" s="1">
        <v>44730</v>
      </c>
      <c r="D749">
        <v>20220618</v>
      </c>
      <c r="E749" t="s">
        <v>2400</v>
      </c>
      <c r="F749" t="s">
        <v>35</v>
      </c>
      <c r="G749" t="s">
        <v>600</v>
      </c>
      <c r="H749" t="s">
        <v>37</v>
      </c>
      <c r="I749" t="s">
        <v>38</v>
      </c>
      <c r="J749" t="s">
        <v>560</v>
      </c>
      <c r="K749">
        <v>1080</v>
      </c>
      <c r="L749" t="s">
        <v>56</v>
      </c>
      <c r="M749" t="s">
        <v>29</v>
      </c>
      <c r="N749" t="s">
        <v>66</v>
      </c>
      <c r="O749" t="s">
        <v>2401</v>
      </c>
      <c r="P749">
        <v>111.96</v>
      </c>
      <c r="Q749">
        <v>2</v>
      </c>
      <c r="R749">
        <v>0</v>
      </c>
      <c r="S749">
        <v>54.860399999999998</v>
      </c>
      <c r="T749" t="s">
        <v>43</v>
      </c>
      <c r="U749">
        <v>57.099599999999903</v>
      </c>
      <c r="V749" s="2">
        <f>Table1[[#This Row],[Expenses]]*0.3</f>
        <v>17.129879999999972</v>
      </c>
      <c r="W749" t="str">
        <f>VLOOKUP(K749, Helper!A:C, 3, FALSE)</f>
        <v>2020-03</v>
      </c>
    </row>
    <row r="750" spans="1:23" x14ac:dyDescent="0.3">
      <c r="A750">
        <v>1553</v>
      </c>
      <c r="B750" t="s">
        <v>2402</v>
      </c>
      <c r="C750" s="1">
        <v>43954</v>
      </c>
      <c r="D750">
        <v>20200503</v>
      </c>
      <c r="E750" t="s">
        <v>928</v>
      </c>
      <c r="F750" t="s">
        <v>91</v>
      </c>
      <c r="G750" t="s">
        <v>2403</v>
      </c>
      <c r="H750" t="s">
        <v>25</v>
      </c>
      <c r="I750" t="s">
        <v>93</v>
      </c>
      <c r="J750" t="s">
        <v>823</v>
      </c>
      <c r="K750">
        <v>1034</v>
      </c>
      <c r="L750" t="s">
        <v>28</v>
      </c>
      <c r="M750" t="s">
        <v>85</v>
      </c>
      <c r="N750" t="s">
        <v>41</v>
      </c>
      <c r="O750" t="s">
        <v>2404</v>
      </c>
      <c r="P750">
        <v>21.56</v>
      </c>
      <c r="Q750">
        <v>7</v>
      </c>
      <c r="R750">
        <v>0</v>
      </c>
      <c r="S750">
        <v>10.348800000000001</v>
      </c>
      <c r="T750" t="s">
        <v>107</v>
      </c>
      <c r="U750">
        <v>11.2111999999999</v>
      </c>
      <c r="V750" s="2">
        <f>Table1[[#This Row],[Expenses]]*0.3</f>
        <v>3.3633599999999699</v>
      </c>
      <c r="W750" t="str">
        <f>VLOOKUP(K750, Helper!A:C, 3, FALSE)</f>
        <v>2020-01</v>
      </c>
    </row>
    <row r="751" spans="1:23" x14ac:dyDescent="0.3">
      <c r="A751">
        <v>1554</v>
      </c>
      <c r="B751" t="s">
        <v>2405</v>
      </c>
      <c r="C751" s="1">
        <v>45216</v>
      </c>
      <c r="D751">
        <v>20231017</v>
      </c>
      <c r="E751" t="s">
        <v>2406</v>
      </c>
      <c r="F751" t="s">
        <v>23</v>
      </c>
      <c r="G751" t="s">
        <v>24</v>
      </c>
      <c r="H751" t="s">
        <v>25</v>
      </c>
      <c r="I751" t="s">
        <v>26</v>
      </c>
      <c r="J751" t="s">
        <v>1231</v>
      </c>
      <c r="K751">
        <v>1086</v>
      </c>
      <c r="L751" t="s">
        <v>74</v>
      </c>
      <c r="M751" t="s">
        <v>29</v>
      </c>
      <c r="N751" t="s">
        <v>50</v>
      </c>
      <c r="O751" t="s">
        <v>2407</v>
      </c>
      <c r="P751">
        <v>124.75</v>
      </c>
      <c r="Q751">
        <v>5</v>
      </c>
      <c r="R751">
        <v>0</v>
      </c>
      <c r="S751">
        <v>57.384999999999998</v>
      </c>
      <c r="T751" t="s">
        <v>151</v>
      </c>
      <c r="U751">
        <v>67.364999999999995</v>
      </c>
      <c r="V751" s="2">
        <f>Table1[[#This Row],[Expenses]]*0.3</f>
        <v>20.209499999999998</v>
      </c>
      <c r="W751" t="str">
        <f>VLOOKUP(K751, Helper!A:C, 3, FALSE)</f>
        <v>2020-01</v>
      </c>
    </row>
    <row r="752" spans="1:23" x14ac:dyDescent="0.3">
      <c r="A752">
        <v>1555</v>
      </c>
      <c r="B752" t="s">
        <v>2408</v>
      </c>
      <c r="C752" s="1">
        <v>44233</v>
      </c>
      <c r="D752">
        <v>20210206</v>
      </c>
      <c r="E752" t="s">
        <v>556</v>
      </c>
      <c r="F752" t="s">
        <v>71</v>
      </c>
      <c r="G752" t="s">
        <v>2409</v>
      </c>
      <c r="H752" t="s">
        <v>37</v>
      </c>
      <c r="I752" t="s">
        <v>38</v>
      </c>
      <c r="J752" t="s">
        <v>268</v>
      </c>
      <c r="K752">
        <v>1088</v>
      </c>
      <c r="L752" t="s">
        <v>133</v>
      </c>
      <c r="M752" t="s">
        <v>40</v>
      </c>
      <c r="N752" t="s">
        <v>112</v>
      </c>
      <c r="O752" t="s">
        <v>2410</v>
      </c>
      <c r="P752">
        <v>5.28</v>
      </c>
      <c r="Q752">
        <v>3</v>
      </c>
      <c r="R752">
        <v>0</v>
      </c>
      <c r="S752">
        <v>1.5311999999999999</v>
      </c>
      <c r="T752" t="s">
        <v>554</v>
      </c>
      <c r="U752">
        <v>3.7488000000000001</v>
      </c>
      <c r="V752" s="2">
        <f>Table1[[#This Row],[Expenses]]*0.3</f>
        <v>1.1246400000000001</v>
      </c>
      <c r="W752" t="str">
        <f>VLOOKUP(K752, Helper!A:C, 3, FALSE)</f>
        <v>2020-03</v>
      </c>
    </row>
    <row r="753" spans="1:23" x14ac:dyDescent="0.3">
      <c r="A753">
        <v>1556</v>
      </c>
      <c r="B753" t="s">
        <v>2411</v>
      </c>
      <c r="C753" s="1">
        <v>45174</v>
      </c>
      <c r="D753">
        <v>20230905</v>
      </c>
      <c r="E753" t="s">
        <v>2412</v>
      </c>
      <c r="F753" t="s">
        <v>211</v>
      </c>
      <c r="G753" t="s">
        <v>1322</v>
      </c>
      <c r="H753" t="s">
        <v>25</v>
      </c>
      <c r="I753" t="s">
        <v>26</v>
      </c>
      <c r="J753" t="s">
        <v>993</v>
      </c>
      <c r="K753">
        <v>1044</v>
      </c>
      <c r="L753" t="s">
        <v>28</v>
      </c>
      <c r="M753" t="s">
        <v>29</v>
      </c>
      <c r="N753" t="s">
        <v>185</v>
      </c>
      <c r="O753" t="s">
        <v>2413</v>
      </c>
      <c r="P753">
        <v>91.96</v>
      </c>
      <c r="Q753">
        <v>4</v>
      </c>
      <c r="R753">
        <v>0</v>
      </c>
      <c r="S753">
        <v>39.5428</v>
      </c>
      <c r="T753" t="s">
        <v>171</v>
      </c>
      <c r="U753">
        <v>52.417199999999902</v>
      </c>
      <c r="V753" s="2">
        <f>Table1[[#This Row],[Expenses]]*0.3</f>
        <v>15.72515999999997</v>
      </c>
      <c r="W753" t="str">
        <f>VLOOKUP(K753, Helper!A:C, 3, FALSE)</f>
        <v>2020-02</v>
      </c>
    </row>
    <row r="754" spans="1:23" x14ac:dyDescent="0.3">
      <c r="A754">
        <v>1557</v>
      </c>
      <c r="B754" t="s">
        <v>2414</v>
      </c>
      <c r="C754" s="1">
        <v>44691</v>
      </c>
      <c r="D754">
        <v>20220510</v>
      </c>
      <c r="E754" t="s">
        <v>2415</v>
      </c>
      <c r="F754" t="s">
        <v>124</v>
      </c>
      <c r="G754" t="s">
        <v>125</v>
      </c>
      <c r="H754" t="s">
        <v>25</v>
      </c>
      <c r="I754" t="s">
        <v>48</v>
      </c>
      <c r="J754" t="s">
        <v>1132</v>
      </c>
      <c r="K754">
        <v>1053</v>
      </c>
      <c r="L754" t="s">
        <v>74</v>
      </c>
      <c r="M754" t="s">
        <v>29</v>
      </c>
      <c r="N754" t="s">
        <v>161</v>
      </c>
      <c r="O754" t="s">
        <v>2416</v>
      </c>
      <c r="P754">
        <v>9.3439999999999994</v>
      </c>
      <c r="Q754">
        <v>1</v>
      </c>
      <c r="R754">
        <v>0.2</v>
      </c>
      <c r="S754">
        <v>3.504</v>
      </c>
      <c r="T754" t="s">
        <v>454</v>
      </c>
      <c r="U754">
        <v>5.84</v>
      </c>
      <c r="V754" s="2">
        <f>Table1[[#This Row],[Expenses]]*0.3</f>
        <v>1.752</v>
      </c>
      <c r="W754" t="str">
        <f>VLOOKUP(K754, Helper!A:C, 3, FALSE)</f>
        <v>2020-05</v>
      </c>
    </row>
    <row r="755" spans="1:23" x14ac:dyDescent="0.3">
      <c r="A755">
        <v>1559</v>
      </c>
      <c r="B755" t="s">
        <v>2417</v>
      </c>
      <c r="C755" s="1">
        <v>44271</v>
      </c>
      <c r="D755">
        <v>20210316</v>
      </c>
      <c r="E755" t="s">
        <v>945</v>
      </c>
      <c r="F755" t="s">
        <v>71</v>
      </c>
      <c r="G755" t="s">
        <v>72</v>
      </c>
      <c r="H755" t="s">
        <v>37</v>
      </c>
      <c r="I755" t="s">
        <v>38</v>
      </c>
      <c r="J755" t="s">
        <v>321</v>
      </c>
      <c r="K755">
        <v>1089</v>
      </c>
      <c r="L755" t="s">
        <v>133</v>
      </c>
      <c r="M755" t="s">
        <v>29</v>
      </c>
      <c r="N755" t="s">
        <v>50</v>
      </c>
      <c r="O755" t="s">
        <v>2418</v>
      </c>
      <c r="P755">
        <v>171.96</v>
      </c>
      <c r="Q755">
        <v>2</v>
      </c>
      <c r="R755">
        <v>0</v>
      </c>
      <c r="S755">
        <v>44.709600000000002</v>
      </c>
      <c r="T755" t="s">
        <v>365</v>
      </c>
      <c r="U755">
        <v>127.2504</v>
      </c>
      <c r="V755" s="2">
        <f>Table1[[#This Row],[Expenses]]*0.3</f>
        <v>38.17512</v>
      </c>
      <c r="W755" t="str">
        <f>VLOOKUP(K755, Helper!A:C, 3, FALSE)</f>
        <v>2020-01</v>
      </c>
    </row>
    <row r="756" spans="1:23" x14ac:dyDescent="0.3">
      <c r="A756">
        <v>1560</v>
      </c>
      <c r="B756" t="s">
        <v>2419</v>
      </c>
      <c r="C756" s="1">
        <v>44661</v>
      </c>
      <c r="D756">
        <v>20220410</v>
      </c>
      <c r="E756" t="s">
        <v>2420</v>
      </c>
      <c r="F756" t="s">
        <v>71</v>
      </c>
      <c r="G756" t="s">
        <v>72</v>
      </c>
      <c r="H756" t="s">
        <v>37</v>
      </c>
      <c r="I756" t="s">
        <v>38</v>
      </c>
      <c r="J756" t="s">
        <v>539</v>
      </c>
      <c r="K756">
        <v>1081</v>
      </c>
      <c r="L756" t="s">
        <v>273</v>
      </c>
      <c r="M756" t="s">
        <v>40</v>
      </c>
      <c r="N756" t="s">
        <v>50</v>
      </c>
      <c r="O756" t="s">
        <v>2421</v>
      </c>
      <c r="P756">
        <v>35.351999999999997</v>
      </c>
      <c r="Q756">
        <v>9</v>
      </c>
      <c r="R756">
        <v>0.2</v>
      </c>
      <c r="S756">
        <v>12.815099999999999</v>
      </c>
      <c r="T756" t="s">
        <v>296</v>
      </c>
      <c r="U756">
        <v>22.5368999999999</v>
      </c>
      <c r="V756" s="2">
        <f>Table1[[#This Row],[Expenses]]*0.3</f>
        <v>6.7610699999999699</v>
      </c>
      <c r="W756" t="str">
        <f>VLOOKUP(K756, Helper!A:C, 3, FALSE)</f>
        <v>2020-03</v>
      </c>
    </row>
    <row r="757" spans="1:23" x14ac:dyDescent="0.3">
      <c r="A757">
        <v>1561</v>
      </c>
      <c r="B757" t="s">
        <v>2422</v>
      </c>
      <c r="C757" s="1">
        <v>43925</v>
      </c>
      <c r="D757">
        <v>20200404</v>
      </c>
      <c r="E757" t="s">
        <v>1513</v>
      </c>
      <c r="F757" t="s">
        <v>35</v>
      </c>
      <c r="G757" t="s">
        <v>110</v>
      </c>
      <c r="H757" t="s">
        <v>37</v>
      </c>
      <c r="I757" t="s">
        <v>38</v>
      </c>
      <c r="J757" t="s">
        <v>504</v>
      </c>
      <c r="K757">
        <v>1010</v>
      </c>
      <c r="L757" t="s">
        <v>273</v>
      </c>
      <c r="M757" t="s">
        <v>85</v>
      </c>
      <c r="N757" t="s">
        <v>41</v>
      </c>
      <c r="O757" t="s">
        <v>2423</v>
      </c>
      <c r="P757">
        <v>18.899999999999999</v>
      </c>
      <c r="Q757">
        <v>6</v>
      </c>
      <c r="R757">
        <v>0</v>
      </c>
      <c r="S757">
        <v>9.0719999999999992</v>
      </c>
      <c r="T757" t="s">
        <v>735</v>
      </c>
      <c r="U757">
        <v>9.8279999999999994</v>
      </c>
      <c r="V757" s="2">
        <f>Table1[[#This Row],[Expenses]]*0.3</f>
        <v>2.9483999999999999</v>
      </c>
      <c r="W757" t="str">
        <f>VLOOKUP(K757, Helper!A:C, 3, FALSE)</f>
        <v>2020-03</v>
      </c>
    </row>
    <row r="758" spans="1:23" x14ac:dyDescent="0.3">
      <c r="A758">
        <v>1562</v>
      </c>
      <c r="B758" t="s">
        <v>2424</v>
      </c>
      <c r="C758" s="1">
        <v>45175</v>
      </c>
      <c r="D758">
        <v>20230906</v>
      </c>
      <c r="E758" t="s">
        <v>281</v>
      </c>
      <c r="F758" t="s">
        <v>71</v>
      </c>
      <c r="G758" t="s">
        <v>72</v>
      </c>
      <c r="H758" t="s">
        <v>37</v>
      </c>
      <c r="I758" t="s">
        <v>38</v>
      </c>
      <c r="J758" t="s">
        <v>49</v>
      </c>
      <c r="K758">
        <v>1031</v>
      </c>
      <c r="L758" t="s">
        <v>28</v>
      </c>
      <c r="M758" t="s">
        <v>85</v>
      </c>
      <c r="N758" t="s">
        <v>112</v>
      </c>
      <c r="O758" t="s">
        <v>2425</v>
      </c>
      <c r="P758">
        <v>2.78</v>
      </c>
      <c r="Q758">
        <v>1</v>
      </c>
      <c r="R758">
        <v>0</v>
      </c>
      <c r="S758">
        <v>0.7228</v>
      </c>
      <c r="T758" t="s">
        <v>171</v>
      </c>
      <c r="U758">
        <v>2.0571999999999999</v>
      </c>
      <c r="V758" s="2">
        <f>Table1[[#This Row],[Expenses]]*0.3</f>
        <v>0.61715999999999993</v>
      </c>
      <c r="W758" t="str">
        <f>VLOOKUP(K758, Helper!A:C, 3, FALSE)</f>
        <v>2020-01</v>
      </c>
    </row>
    <row r="759" spans="1:23" x14ac:dyDescent="0.3">
      <c r="A759">
        <v>1563</v>
      </c>
      <c r="B759" t="s">
        <v>2426</v>
      </c>
      <c r="C759" s="1">
        <v>45108</v>
      </c>
      <c r="D759">
        <v>20230701</v>
      </c>
      <c r="E759" t="s">
        <v>2427</v>
      </c>
      <c r="F759" t="s">
        <v>211</v>
      </c>
      <c r="G759" t="s">
        <v>212</v>
      </c>
      <c r="H759" t="s">
        <v>25</v>
      </c>
      <c r="I759" t="s">
        <v>26</v>
      </c>
      <c r="J759" t="s">
        <v>104</v>
      </c>
      <c r="K759">
        <v>1047</v>
      </c>
      <c r="L759" t="s">
        <v>105</v>
      </c>
      <c r="M759" t="s">
        <v>29</v>
      </c>
      <c r="N759" t="s">
        <v>50</v>
      </c>
      <c r="O759" t="s">
        <v>2428</v>
      </c>
      <c r="P759">
        <v>1044.6300000000001</v>
      </c>
      <c r="Q759">
        <v>5</v>
      </c>
      <c r="R759">
        <v>0.4</v>
      </c>
      <c r="S759">
        <v>-295.9785</v>
      </c>
      <c r="T759" t="s">
        <v>128</v>
      </c>
      <c r="U759">
        <v>1340.6085</v>
      </c>
      <c r="V759" s="2">
        <f>Table1[[#This Row],[Expenses]]*0.3</f>
        <v>402.18254999999999</v>
      </c>
      <c r="W759" t="str">
        <f>VLOOKUP(K759, Helper!A:C, 3, FALSE)</f>
        <v>2020-03</v>
      </c>
    </row>
    <row r="760" spans="1:23" x14ac:dyDescent="0.3">
      <c r="A760">
        <v>1564</v>
      </c>
      <c r="B760" t="s">
        <v>2429</v>
      </c>
      <c r="C760" s="1">
        <v>44509</v>
      </c>
      <c r="D760">
        <v>20211109</v>
      </c>
      <c r="E760" t="s">
        <v>2430</v>
      </c>
      <c r="F760" t="s">
        <v>124</v>
      </c>
      <c r="G760" t="s">
        <v>125</v>
      </c>
      <c r="H760" t="s">
        <v>25</v>
      </c>
      <c r="I760" t="s">
        <v>48</v>
      </c>
      <c r="J760" t="s">
        <v>560</v>
      </c>
      <c r="K760">
        <v>1080</v>
      </c>
      <c r="L760" t="s">
        <v>56</v>
      </c>
      <c r="M760" t="s">
        <v>29</v>
      </c>
      <c r="N760" t="s">
        <v>66</v>
      </c>
      <c r="O760" t="s">
        <v>2431</v>
      </c>
      <c r="P760">
        <v>11.352</v>
      </c>
      <c r="Q760">
        <v>3</v>
      </c>
      <c r="R760">
        <v>0.2</v>
      </c>
      <c r="S760">
        <v>4.1151</v>
      </c>
      <c r="T760" t="s">
        <v>88</v>
      </c>
      <c r="U760">
        <v>7.2369000000000003</v>
      </c>
      <c r="V760" s="2">
        <f>Table1[[#This Row],[Expenses]]*0.3</f>
        <v>2.1710699999999998</v>
      </c>
      <c r="W760" t="str">
        <f>VLOOKUP(K760, Helper!A:C, 3, FALSE)</f>
        <v>2020-03</v>
      </c>
    </row>
    <row r="761" spans="1:23" x14ac:dyDescent="0.3">
      <c r="A761">
        <v>1565</v>
      </c>
      <c r="B761" t="s">
        <v>2432</v>
      </c>
      <c r="C761" s="1">
        <v>43894</v>
      </c>
      <c r="D761">
        <v>20200304</v>
      </c>
      <c r="E761" t="s">
        <v>352</v>
      </c>
      <c r="F761" t="s">
        <v>285</v>
      </c>
      <c r="G761" t="s">
        <v>286</v>
      </c>
      <c r="H761" t="s">
        <v>37</v>
      </c>
      <c r="I761" t="s">
        <v>119</v>
      </c>
      <c r="J761" t="s">
        <v>337</v>
      </c>
      <c r="K761">
        <v>1096</v>
      </c>
      <c r="L761" t="s">
        <v>105</v>
      </c>
      <c r="M761" t="s">
        <v>29</v>
      </c>
      <c r="N761" t="s">
        <v>96</v>
      </c>
      <c r="O761" t="s">
        <v>2433</v>
      </c>
      <c r="P761">
        <v>354.9</v>
      </c>
      <c r="Q761">
        <v>5</v>
      </c>
      <c r="R761">
        <v>0</v>
      </c>
      <c r="S761">
        <v>17.745000000000001</v>
      </c>
      <c r="T761" t="s">
        <v>445</v>
      </c>
      <c r="U761">
        <v>337.15499999999997</v>
      </c>
      <c r="V761" s="2">
        <f>Table1[[#This Row],[Expenses]]*0.3</f>
        <v>101.14649999999999</v>
      </c>
      <c r="W761" t="str">
        <f>VLOOKUP(K761, Helper!A:C, 3, FALSE)</f>
        <v>2020-03</v>
      </c>
    </row>
    <row r="762" spans="1:23" x14ac:dyDescent="0.3">
      <c r="A762">
        <v>1566</v>
      </c>
      <c r="B762" t="s">
        <v>2434</v>
      </c>
      <c r="C762" s="1">
        <v>44274</v>
      </c>
      <c r="D762">
        <v>20210319</v>
      </c>
      <c r="E762" t="s">
        <v>1269</v>
      </c>
      <c r="F762" t="s">
        <v>71</v>
      </c>
      <c r="G762" t="s">
        <v>72</v>
      </c>
      <c r="H762" t="s">
        <v>37</v>
      </c>
      <c r="I762" t="s">
        <v>38</v>
      </c>
      <c r="J762" t="s">
        <v>138</v>
      </c>
      <c r="K762">
        <v>1043</v>
      </c>
      <c r="L762" t="s">
        <v>95</v>
      </c>
      <c r="M762" t="s">
        <v>85</v>
      </c>
      <c r="N762" t="s">
        <v>156</v>
      </c>
      <c r="O762" t="s">
        <v>2435</v>
      </c>
      <c r="P762">
        <v>453.57600000000002</v>
      </c>
      <c r="Q762">
        <v>3</v>
      </c>
      <c r="R762">
        <v>0.2</v>
      </c>
      <c r="S762">
        <v>39.687899999999999</v>
      </c>
      <c r="T762" t="s">
        <v>365</v>
      </c>
      <c r="U762">
        <v>413.88810000000001</v>
      </c>
      <c r="V762" s="2">
        <f>Table1[[#This Row],[Expenses]]*0.3</f>
        <v>124.16642999999999</v>
      </c>
      <c r="W762" t="str">
        <f>VLOOKUP(K762, Helper!A:C, 3, FALSE)</f>
        <v>2020-01</v>
      </c>
    </row>
    <row r="763" spans="1:23" x14ac:dyDescent="0.3">
      <c r="A763">
        <v>1567</v>
      </c>
      <c r="B763" t="s">
        <v>2436</v>
      </c>
      <c r="C763" s="1">
        <v>44529</v>
      </c>
      <c r="D763">
        <v>20211129</v>
      </c>
      <c r="E763" t="s">
        <v>2437</v>
      </c>
      <c r="F763" t="s">
        <v>79</v>
      </c>
      <c r="G763" t="s">
        <v>931</v>
      </c>
      <c r="H763" t="s">
        <v>81</v>
      </c>
      <c r="I763" t="s">
        <v>82</v>
      </c>
      <c r="J763" t="s">
        <v>360</v>
      </c>
      <c r="K763">
        <v>1004</v>
      </c>
      <c r="L763" t="s">
        <v>74</v>
      </c>
      <c r="M763" t="s">
        <v>29</v>
      </c>
      <c r="N763" t="s">
        <v>185</v>
      </c>
      <c r="O763" t="s">
        <v>2438</v>
      </c>
      <c r="P763">
        <v>21.48</v>
      </c>
      <c r="Q763">
        <v>3</v>
      </c>
      <c r="R763">
        <v>0.2</v>
      </c>
      <c r="S763">
        <v>-0.26850000000000002</v>
      </c>
      <c r="T763" t="s">
        <v>88</v>
      </c>
      <c r="U763">
        <v>21.7485</v>
      </c>
      <c r="V763" s="2">
        <f>Table1[[#This Row],[Expenses]]*0.3</f>
        <v>6.5245499999999996</v>
      </c>
      <c r="W763" t="str">
        <f>VLOOKUP(K763, Helper!A:C, 3, FALSE)</f>
        <v>2020-01</v>
      </c>
    </row>
    <row r="764" spans="1:23" x14ac:dyDescent="0.3">
      <c r="A764">
        <v>1569</v>
      </c>
      <c r="B764" t="s">
        <v>2439</v>
      </c>
      <c r="C764" s="1">
        <v>45089</v>
      </c>
      <c r="D764">
        <v>20230612</v>
      </c>
      <c r="E764" t="s">
        <v>1118</v>
      </c>
      <c r="F764" t="s">
        <v>35</v>
      </c>
      <c r="G764" t="s">
        <v>36</v>
      </c>
      <c r="H764" t="s">
        <v>37</v>
      </c>
      <c r="I764" t="s">
        <v>38</v>
      </c>
      <c r="J764" t="s">
        <v>812</v>
      </c>
      <c r="K764">
        <v>1092</v>
      </c>
      <c r="L764" t="s">
        <v>84</v>
      </c>
      <c r="M764" t="s">
        <v>29</v>
      </c>
      <c r="N764" t="s">
        <v>66</v>
      </c>
      <c r="O764" t="s">
        <v>2440</v>
      </c>
      <c r="P764">
        <v>122.97</v>
      </c>
      <c r="Q764">
        <v>3</v>
      </c>
      <c r="R764">
        <v>0</v>
      </c>
      <c r="S764">
        <v>60.255299999999998</v>
      </c>
      <c r="T764" t="s">
        <v>318</v>
      </c>
      <c r="U764">
        <v>62.714700000000001</v>
      </c>
      <c r="V764" s="2">
        <f>Table1[[#This Row],[Expenses]]*0.3</f>
        <v>18.814409999999999</v>
      </c>
      <c r="W764" t="str">
        <f>VLOOKUP(K764, Helper!A:C, 3, FALSE)</f>
        <v>2020-02</v>
      </c>
    </row>
    <row r="765" spans="1:23" x14ac:dyDescent="0.3">
      <c r="A765">
        <v>1570</v>
      </c>
      <c r="B765" t="s">
        <v>2441</v>
      </c>
      <c r="C765" s="1">
        <v>45257</v>
      </c>
      <c r="D765">
        <v>20231127</v>
      </c>
      <c r="E765" t="s">
        <v>1600</v>
      </c>
      <c r="F765" t="s">
        <v>758</v>
      </c>
      <c r="G765" t="s">
        <v>759</v>
      </c>
      <c r="H765" t="s">
        <v>25</v>
      </c>
      <c r="I765" t="s">
        <v>64</v>
      </c>
      <c r="J765" t="s">
        <v>457</v>
      </c>
      <c r="K765">
        <v>1057</v>
      </c>
      <c r="L765" t="s">
        <v>105</v>
      </c>
      <c r="M765" t="s">
        <v>40</v>
      </c>
      <c r="N765" t="s">
        <v>112</v>
      </c>
      <c r="O765" t="s">
        <v>2442</v>
      </c>
      <c r="P765">
        <v>12.84</v>
      </c>
      <c r="Q765">
        <v>3</v>
      </c>
      <c r="R765">
        <v>0</v>
      </c>
      <c r="S765">
        <v>3.7235999999999998</v>
      </c>
      <c r="T765" t="s">
        <v>283</v>
      </c>
      <c r="U765">
        <v>9.1164000000000005</v>
      </c>
      <c r="V765" s="2">
        <f>Table1[[#This Row],[Expenses]]*0.3</f>
        <v>2.7349200000000002</v>
      </c>
      <c r="W765" t="str">
        <f>VLOOKUP(K765, Helper!A:C, 3, FALSE)</f>
        <v>2020-01</v>
      </c>
    </row>
    <row r="766" spans="1:23" x14ac:dyDescent="0.3">
      <c r="A766">
        <v>1571</v>
      </c>
      <c r="B766" t="s">
        <v>2443</v>
      </c>
      <c r="C766" s="1">
        <v>44158</v>
      </c>
      <c r="D766">
        <v>20201123</v>
      </c>
      <c r="E766" t="s">
        <v>915</v>
      </c>
      <c r="F766" t="s">
        <v>35</v>
      </c>
      <c r="G766" t="s">
        <v>36</v>
      </c>
      <c r="H766" t="s">
        <v>37</v>
      </c>
      <c r="I766" t="s">
        <v>38</v>
      </c>
      <c r="J766" t="s">
        <v>917</v>
      </c>
      <c r="K766">
        <v>1029</v>
      </c>
      <c r="L766" t="s">
        <v>84</v>
      </c>
      <c r="M766" t="s">
        <v>29</v>
      </c>
      <c r="N766" t="s">
        <v>41</v>
      </c>
      <c r="O766" t="s">
        <v>2444</v>
      </c>
      <c r="P766">
        <v>603.91999999999996</v>
      </c>
      <c r="Q766">
        <v>5</v>
      </c>
      <c r="R766">
        <v>0.2</v>
      </c>
      <c r="S766">
        <v>-67.941000000000003</v>
      </c>
      <c r="T766" t="s">
        <v>98</v>
      </c>
      <c r="U766">
        <v>671.86099999999999</v>
      </c>
      <c r="V766" s="2">
        <f>Table1[[#This Row],[Expenses]]*0.3</f>
        <v>201.5583</v>
      </c>
      <c r="W766" t="str">
        <f>VLOOKUP(K766, Helper!A:C, 3, FALSE)</f>
        <v>2020-01</v>
      </c>
    </row>
    <row r="767" spans="1:23" x14ac:dyDescent="0.3">
      <c r="A767">
        <v>1575</v>
      </c>
      <c r="B767" t="s">
        <v>2445</v>
      </c>
      <c r="C767" s="1">
        <v>44180</v>
      </c>
      <c r="D767">
        <v>20201215</v>
      </c>
      <c r="E767" t="s">
        <v>2446</v>
      </c>
      <c r="F767" t="s">
        <v>79</v>
      </c>
      <c r="G767" t="s">
        <v>2447</v>
      </c>
      <c r="H767" t="s">
        <v>81</v>
      </c>
      <c r="I767" t="s">
        <v>82</v>
      </c>
      <c r="J767" t="s">
        <v>1013</v>
      </c>
      <c r="K767">
        <v>1073</v>
      </c>
      <c r="L767" t="s">
        <v>133</v>
      </c>
      <c r="M767" t="s">
        <v>29</v>
      </c>
      <c r="N767" t="s">
        <v>156</v>
      </c>
      <c r="O767" t="s">
        <v>2448</v>
      </c>
      <c r="P767">
        <v>40.68</v>
      </c>
      <c r="Q767">
        <v>3</v>
      </c>
      <c r="R767">
        <v>0.2</v>
      </c>
      <c r="S767">
        <v>-9.1530000000000005</v>
      </c>
      <c r="T767" t="s">
        <v>235</v>
      </c>
      <c r="U767">
        <v>49.832999999999998</v>
      </c>
      <c r="V767" s="2">
        <f>Table1[[#This Row],[Expenses]]*0.3</f>
        <v>14.9499</v>
      </c>
      <c r="W767" t="str">
        <f>VLOOKUP(K767, Helper!A:C, 3, FALSE)</f>
        <v>2020-03</v>
      </c>
    </row>
    <row r="768" spans="1:23" x14ac:dyDescent="0.3">
      <c r="A768">
        <v>1577</v>
      </c>
      <c r="B768" t="s">
        <v>2449</v>
      </c>
      <c r="C768" s="1">
        <v>44674</v>
      </c>
      <c r="D768">
        <v>20220423</v>
      </c>
      <c r="E768" t="s">
        <v>2450</v>
      </c>
      <c r="F768" t="s">
        <v>166</v>
      </c>
      <c r="G768" t="s">
        <v>488</v>
      </c>
      <c r="H768" t="s">
        <v>81</v>
      </c>
      <c r="I768" t="s">
        <v>168</v>
      </c>
      <c r="J768" t="s">
        <v>39</v>
      </c>
      <c r="K768">
        <v>1056</v>
      </c>
      <c r="L768" t="s">
        <v>28</v>
      </c>
      <c r="M768" t="s">
        <v>85</v>
      </c>
      <c r="N768" t="s">
        <v>96</v>
      </c>
      <c r="O768" t="s">
        <v>2451</v>
      </c>
      <c r="P768">
        <v>23.952000000000002</v>
      </c>
      <c r="Q768">
        <v>2</v>
      </c>
      <c r="R768">
        <v>0.2</v>
      </c>
      <c r="S768">
        <v>2.3952</v>
      </c>
      <c r="T768" t="s">
        <v>296</v>
      </c>
      <c r="U768">
        <v>21.556799999999999</v>
      </c>
      <c r="V768" s="2">
        <f>Table1[[#This Row],[Expenses]]*0.3</f>
        <v>6.4670399999999999</v>
      </c>
      <c r="W768" t="str">
        <f>VLOOKUP(K768, Helper!A:C, 3, FALSE)</f>
        <v>2020-03</v>
      </c>
    </row>
    <row r="769" spans="1:23" x14ac:dyDescent="0.3">
      <c r="A769">
        <v>1578</v>
      </c>
      <c r="B769" t="s">
        <v>2452</v>
      </c>
      <c r="C769" s="1">
        <v>44705</v>
      </c>
      <c r="D769">
        <v>20220524</v>
      </c>
      <c r="E769" t="s">
        <v>1902</v>
      </c>
      <c r="F769" t="s">
        <v>266</v>
      </c>
      <c r="G769" t="s">
        <v>267</v>
      </c>
      <c r="H769" t="s">
        <v>25</v>
      </c>
      <c r="I769" t="s">
        <v>48</v>
      </c>
      <c r="J769" t="s">
        <v>398</v>
      </c>
      <c r="K769">
        <v>1026</v>
      </c>
      <c r="L769" t="s">
        <v>105</v>
      </c>
      <c r="M769" t="s">
        <v>85</v>
      </c>
      <c r="N769" t="s">
        <v>66</v>
      </c>
      <c r="O769" t="s">
        <v>2453</v>
      </c>
      <c r="P769">
        <v>4.9800000000000004</v>
      </c>
      <c r="Q769">
        <v>1</v>
      </c>
      <c r="R769">
        <v>0</v>
      </c>
      <c r="S769">
        <v>2.4401999999999999</v>
      </c>
      <c r="T769" t="s">
        <v>454</v>
      </c>
      <c r="U769">
        <v>2.5398000000000001</v>
      </c>
      <c r="V769" s="2">
        <f>Table1[[#This Row],[Expenses]]*0.3</f>
        <v>0.76193999999999995</v>
      </c>
      <c r="W769" t="str">
        <f>VLOOKUP(K769, Helper!A:C, 3, FALSE)</f>
        <v>2020-01</v>
      </c>
    </row>
    <row r="770" spans="1:23" x14ac:dyDescent="0.3">
      <c r="A770">
        <v>1579</v>
      </c>
      <c r="B770" t="s">
        <v>2454</v>
      </c>
      <c r="C770" s="1">
        <v>44619</v>
      </c>
      <c r="D770">
        <v>20220227</v>
      </c>
      <c r="E770" t="s">
        <v>1383</v>
      </c>
      <c r="F770" t="s">
        <v>211</v>
      </c>
      <c r="G770" t="s">
        <v>212</v>
      </c>
      <c r="H770" t="s">
        <v>25</v>
      </c>
      <c r="I770" t="s">
        <v>26</v>
      </c>
      <c r="J770" t="s">
        <v>349</v>
      </c>
      <c r="K770">
        <v>1078</v>
      </c>
      <c r="L770" t="s">
        <v>56</v>
      </c>
      <c r="M770" t="s">
        <v>29</v>
      </c>
      <c r="N770" t="s">
        <v>86</v>
      </c>
      <c r="O770" t="s">
        <v>2455</v>
      </c>
      <c r="P770">
        <v>170.88</v>
      </c>
      <c r="Q770">
        <v>3</v>
      </c>
      <c r="R770">
        <v>0</v>
      </c>
      <c r="S770">
        <v>49.555199999999999</v>
      </c>
      <c r="T770" t="s">
        <v>1308</v>
      </c>
      <c r="U770">
        <v>121.3248</v>
      </c>
      <c r="V770" s="2">
        <f>Table1[[#This Row],[Expenses]]*0.3</f>
        <v>36.397439999999996</v>
      </c>
      <c r="W770" t="str">
        <f>VLOOKUP(K770, Helper!A:C, 3, FALSE)</f>
        <v>2020-01</v>
      </c>
    </row>
    <row r="771" spans="1:23" x14ac:dyDescent="0.3">
      <c r="A771">
        <v>1580</v>
      </c>
      <c r="B771" t="s">
        <v>2456</v>
      </c>
      <c r="C771" s="1">
        <v>44417</v>
      </c>
      <c r="D771">
        <v>20210809</v>
      </c>
      <c r="E771" t="s">
        <v>1262</v>
      </c>
      <c r="F771" t="s">
        <v>211</v>
      </c>
      <c r="G771" t="s">
        <v>212</v>
      </c>
      <c r="H771" t="s">
        <v>25</v>
      </c>
      <c r="I771" t="s">
        <v>26</v>
      </c>
      <c r="J771" t="s">
        <v>1263</v>
      </c>
      <c r="K771">
        <v>1016</v>
      </c>
      <c r="L771" t="s">
        <v>95</v>
      </c>
      <c r="M771" t="s">
        <v>29</v>
      </c>
      <c r="N771" t="s">
        <v>156</v>
      </c>
      <c r="O771" t="s">
        <v>2457</v>
      </c>
      <c r="P771">
        <v>307.98</v>
      </c>
      <c r="Q771">
        <v>2</v>
      </c>
      <c r="R771">
        <v>0</v>
      </c>
      <c r="S771">
        <v>89.3142</v>
      </c>
      <c r="T771" t="s">
        <v>570</v>
      </c>
      <c r="U771">
        <v>218.66579999999999</v>
      </c>
      <c r="V771" s="2">
        <f>Table1[[#This Row],[Expenses]]*0.3</f>
        <v>65.599739999999997</v>
      </c>
      <c r="W771" t="str">
        <f>VLOOKUP(K771, Helper!A:C, 3, FALSE)</f>
        <v>2020-03</v>
      </c>
    </row>
    <row r="772" spans="1:23" x14ac:dyDescent="0.3">
      <c r="A772">
        <v>1590</v>
      </c>
      <c r="B772" t="s">
        <v>2458</v>
      </c>
      <c r="C772" s="1">
        <v>44694</v>
      </c>
      <c r="D772">
        <v>20220513</v>
      </c>
      <c r="E772" t="s">
        <v>2459</v>
      </c>
      <c r="F772" t="s">
        <v>238</v>
      </c>
      <c r="G772" t="s">
        <v>1700</v>
      </c>
      <c r="H772" t="s">
        <v>25</v>
      </c>
      <c r="I772" t="s">
        <v>48</v>
      </c>
      <c r="J772" t="s">
        <v>1472</v>
      </c>
      <c r="K772">
        <v>1091</v>
      </c>
      <c r="L772" t="s">
        <v>74</v>
      </c>
      <c r="M772" t="s">
        <v>40</v>
      </c>
      <c r="N772" t="s">
        <v>112</v>
      </c>
      <c r="O772" t="s">
        <v>2460</v>
      </c>
      <c r="P772">
        <v>10.96</v>
      </c>
      <c r="Q772">
        <v>4</v>
      </c>
      <c r="R772">
        <v>0</v>
      </c>
      <c r="S772">
        <v>2.9592000000000001</v>
      </c>
      <c r="T772" t="s">
        <v>454</v>
      </c>
      <c r="U772">
        <v>8.0007999999999999</v>
      </c>
      <c r="V772" s="2">
        <f>Table1[[#This Row],[Expenses]]*0.3</f>
        <v>2.4002399999999997</v>
      </c>
      <c r="W772" t="str">
        <f>VLOOKUP(K772, Helper!A:C, 3, FALSE)</f>
        <v>2020-02</v>
      </c>
    </row>
    <row r="773" spans="1:23" x14ac:dyDescent="0.3">
      <c r="A773">
        <v>1591</v>
      </c>
      <c r="B773" t="s">
        <v>2461</v>
      </c>
      <c r="C773" s="1">
        <v>44667</v>
      </c>
      <c r="D773">
        <v>20220416</v>
      </c>
      <c r="E773" t="s">
        <v>2462</v>
      </c>
      <c r="F773" t="s">
        <v>79</v>
      </c>
      <c r="G773" t="s">
        <v>931</v>
      </c>
      <c r="H773" t="s">
        <v>81</v>
      </c>
      <c r="I773" t="s">
        <v>82</v>
      </c>
      <c r="J773" t="s">
        <v>55</v>
      </c>
      <c r="K773">
        <v>1065</v>
      </c>
      <c r="L773" t="s">
        <v>56</v>
      </c>
      <c r="M773" t="s">
        <v>40</v>
      </c>
      <c r="N773" t="s">
        <v>112</v>
      </c>
      <c r="O773" t="s">
        <v>2463</v>
      </c>
      <c r="P773">
        <v>33.488</v>
      </c>
      <c r="Q773">
        <v>7</v>
      </c>
      <c r="R773">
        <v>0.2</v>
      </c>
      <c r="S773">
        <v>5.8604000000000003</v>
      </c>
      <c r="T773" t="s">
        <v>296</v>
      </c>
      <c r="U773">
        <v>27.627600000000001</v>
      </c>
      <c r="V773" s="2">
        <f>Table1[[#This Row],[Expenses]]*0.3</f>
        <v>8.2882800000000003</v>
      </c>
      <c r="W773" t="str">
        <f>VLOOKUP(K773, Helper!A:C, 3, FALSE)</f>
        <v>2020-04</v>
      </c>
    </row>
    <row r="774" spans="1:23" x14ac:dyDescent="0.3">
      <c r="A774">
        <v>1593</v>
      </c>
      <c r="B774" t="s">
        <v>2464</v>
      </c>
      <c r="C774" s="1">
        <v>44370</v>
      </c>
      <c r="D774">
        <v>20210623</v>
      </c>
      <c r="E774" t="s">
        <v>2465</v>
      </c>
      <c r="F774" t="s">
        <v>71</v>
      </c>
      <c r="G774" t="s">
        <v>1726</v>
      </c>
      <c r="H774" t="s">
        <v>37</v>
      </c>
      <c r="I774" t="s">
        <v>38</v>
      </c>
      <c r="J774" t="s">
        <v>65</v>
      </c>
      <c r="K774">
        <v>1062</v>
      </c>
      <c r="L774" t="s">
        <v>28</v>
      </c>
      <c r="M774" t="s">
        <v>29</v>
      </c>
      <c r="N774" t="s">
        <v>156</v>
      </c>
      <c r="O774" t="s">
        <v>2466</v>
      </c>
      <c r="P774">
        <v>201.56800000000001</v>
      </c>
      <c r="Q774">
        <v>4</v>
      </c>
      <c r="R774">
        <v>0.2</v>
      </c>
      <c r="S774">
        <v>22.676400000000001</v>
      </c>
      <c r="T774" t="s">
        <v>732</v>
      </c>
      <c r="U774">
        <v>178.89160000000001</v>
      </c>
      <c r="V774" s="2">
        <f>Table1[[#This Row],[Expenses]]*0.3</f>
        <v>53.667480000000005</v>
      </c>
      <c r="W774" t="str">
        <f>VLOOKUP(K774, Helper!A:C, 3, FALSE)</f>
        <v>2020-01</v>
      </c>
    </row>
    <row r="775" spans="1:23" x14ac:dyDescent="0.3">
      <c r="A775">
        <v>1594</v>
      </c>
      <c r="B775" t="s">
        <v>2467</v>
      </c>
      <c r="C775" s="1">
        <v>44123</v>
      </c>
      <c r="D775">
        <v>20201019</v>
      </c>
      <c r="E775" t="s">
        <v>1093</v>
      </c>
      <c r="F775" t="s">
        <v>35</v>
      </c>
      <c r="G775" t="s">
        <v>36</v>
      </c>
      <c r="H775" t="s">
        <v>37</v>
      </c>
      <c r="I775" t="s">
        <v>38</v>
      </c>
      <c r="J775" t="s">
        <v>452</v>
      </c>
      <c r="K775">
        <v>1054</v>
      </c>
      <c r="L775" t="s">
        <v>56</v>
      </c>
      <c r="M775" t="s">
        <v>29</v>
      </c>
      <c r="N775" t="s">
        <v>66</v>
      </c>
      <c r="O775" t="s">
        <v>2468</v>
      </c>
      <c r="P775">
        <v>13.44</v>
      </c>
      <c r="Q775">
        <v>3</v>
      </c>
      <c r="R775">
        <v>0</v>
      </c>
      <c r="S775">
        <v>6.5856000000000003</v>
      </c>
      <c r="T775" t="s">
        <v>194</v>
      </c>
      <c r="U775">
        <v>6.8543999999999903</v>
      </c>
      <c r="V775" s="2">
        <f>Table1[[#This Row],[Expenses]]*0.3</f>
        <v>2.0563199999999968</v>
      </c>
      <c r="W775" t="str">
        <f>VLOOKUP(K775, Helper!A:C, 3, FALSE)</f>
        <v>2020-05</v>
      </c>
    </row>
    <row r="776" spans="1:23" x14ac:dyDescent="0.3">
      <c r="A776">
        <v>1595</v>
      </c>
      <c r="B776" t="s">
        <v>2469</v>
      </c>
      <c r="C776" s="1">
        <v>44279</v>
      </c>
      <c r="D776">
        <v>20210324</v>
      </c>
      <c r="E776" t="s">
        <v>2470</v>
      </c>
      <c r="F776" t="s">
        <v>166</v>
      </c>
      <c r="G776" t="s">
        <v>816</v>
      </c>
      <c r="H776" t="s">
        <v>81</v>
      </c>
      <c r="I776" t="s">
        <v>168</v>
      </c>
      <c r="J776" t="s">
        <v>638</v>
      </c>
      <c r="K776">
        <v>1008</v>
      </c>
      <c r="L776" t="s">
        <v>74</v>
      </c>
      <c r="M776" t="s">
        <v>85</v>
      </c>
      <c r="N776" t="s">
        <v>30</v>
      </c>
      <c r="O776" t="s">
        <v>2471</v>
      </c>
      <c r="P776">
        <v>359.05799999999999</v>
      </c>
      <c r="Q776">
        <v>3</v>
      </c>
      <c r="R776">
        <v>0.3</v>
      </c>
      <c r="S776">
        <v>-35.905799999999999</v>
      </c>
      <c r="T776" t="s">
        <v>365</v>
      </c>
      <c r="U776">
        <v>394.96379999999999</v>
      </c>
      <c r="V776" s="2">
        <f>Table1[[#This Row],[Expenses]]*0.3</f>
        <v>118.48913999999999</v>
      </c>
      <c r="W776" t="str">
        <f>VLOOKUP(K776, Helper!A:C, 3, FALSE)</f>
        <v>2020-01</v>
      </c>
    </row>
    <row r="777" spans="1:23" x14ac:dyDescent="0.3">
      <c r="A777">
        <v>1596</v>
      </c>
      <c r="B777" t="s">
        <v>2472</v>
      </c>
      <c r="C777" s="1">
        <v>45055</v>
      </c>
      <c r="D777">
        <v>20230509</v>
      </c>
      <c r="E777" t="s">
        <v>977</v>
      </c>
      <c r="F777" t="s">
        <v>358</v>
      </c>
      <c r="G777" t="s">
        <v>359</v>
      </c>
      <c r="H777" t="s">
        <v>37</v>
      </c>
      <c r="I777" t="s">
        <v>119</v>
      </c>
      <c r="J777" t="s">
        <v>321</v>
      </c>
      <c r="K777">
        <v>1089</v>
      </c>
      <c r="L777" t="s">
        <v>133</v>
      </c>
      <c r="M777" t="s">
        <v>29</v>
      </c>
      <c r="N777" t="s">
        <v>41</v>
      </c>
      <c r="O777" t="s">
        <v>2473</v>
      </c>
      <c r="P777">
        <v>47.991999999999997</v>
      </c>
      <c r="Q777">
        <v>2</v>
      </c>
      <c r="R777">
        <v>0.3</v>
      </c>
      <c r="S777">
        <v>-2.0568</v>
      </c>
      <c r="T777" t="s">
        <v>288</v>
      </c>
      <c r="U777">
        <v>50.0488</v>
      </c>
      <c r="V777" s="2">
        <f>Table1[[#This Row],[Expenses]]*0.3</f>
        <v>15.01464</v>
      </c>
      <c r="W777" t="str">
        <f>VLOOKUP(K777, Helper!A:C, 3, FALSE)</f>
        <v>2020-01</v>
      </c>
    </row>
    <row r="778" spans="1:23" x14ac:dyDescent="0.3">
      <c r="A778">
        <v>1597</v>
      </c>
      <c r="B778" t="s">
        <v>2474</v>
      </c>
      <c r="C778" s="1">
        <v>45216</v>
      </c>
      <c r="D778">
        <v>20231017</v>
      </c>
      <c r="E778" t="s">
        <v>985</v>
      </c>
      <c r="F778" t="s">
        <v>211</v>
      </c>
      <c r="G778" t="s">
        <v>212</v>
      </c>
      <c r="H778" t="s">
        <v>25</v>
      </c>
      <c r="I778" t="s">
        <v>26</v>
      </c>
      <c r="J778" t="s">
        <v>987</v>
      </c>
      <c r="K778">
        <v>1018</v>
      </c>
      <c r="L778" t="s">
        <v>28</v>
      </c>
      <c r="M778" t="s">
        <v>40</v>
      </c>
      <c r="N778" t="s">
        <v>57</v>
      </c>
      <c r="O778" t="s">
        <v>2475</v>
      </c>
      <c r="P778">
        <v>547.29999999999995</v>
      </c>
      <c r="Q778">
        <v>13</v>
      </c>
      <c r="R778">
        <v>0</v>
      </c>
      <c r="S778">
        <v>175.136</v>
      </c>
      <c r="T778" t="s">
        <v>151</v>
      </c>
      <c r="U778">
        <v>372.16399999999999</v>
      </c>
      <c r="V778" s="2">
        <f>Table1[[#This Row],[Expenses]]*0.3</f>
        <v>111.64919999999999</v>
      </c>
      <c r="W778" t="str">
        <f>VLOOKUP(K778, Helper!A:C, 3, FALSE)</f>
        <v>2020-06</v>
      </c>
    </row>
    <row r="779" spans="1:23" x14ac:dyDescent="0.3">
      <c r="A779">
        <v>1598</v>
      </c>
      <c r="B779" t="s">
        <v>2476</v>
      </c>
      <c r="C779" s="1">
        <v>45250</v>
      </c>
      <c r="D779">
        <v>20231120</v>
      </c>
      <c r="E779" t="s">
        <v>2412</v>
      </c>
      <c r="F779" t="s">
        <v>79</v>
      </c>
      <c r="G779" t="s">
        <v>2477</v>
      </c>
      <c r="H779" t="s">
        <v>81</v>
      </c>
      <c r="I779" t="s">
        <v>82</v>
      </c>
      <c r="J779" t="s">
        <v>993</v>
      </c>
      <c r="K779">
        <v>1044</v>
      </c>
      <c r="L779" t="s">
        <v>28</v>
      </c>
      <c r="M779" t="s">
        <v>29</v>
      </c>
      <c r="N779" t="s">
        <v>66</v>
      </c>
      <c r="O779" t="s">
        <v>2478</v>
      </c>
      <c r="P779">
        <v>16.896000000000001</v>
      </c>
      <c r="Q779">
        <v>4</v>
      </c>
      <c r="R779">
        <v>0.2</v>
      </c>
      <c r="S779">
        <v>5.28</v>
      </c>
      <c r="T779" t="s">
        <v>283</v>
      </c>
      <c r="U779">
        <v>11.616</v>
      </c>
      <c r="V779" s="2">
        <f>Table1[[#This Row],[Expenses]]*0.3</f>
        <v>3.4847999999999999</v>
      </c>
      <c r="W779" t="str">
        <f>VLOOKUP(K779, Helper!A:C, 3, FALSE)</f>
        <v>2020-02</v>
      </c>
    </row>
    <row r="780" spans="1:23" x14ac:dyDescent="0.3">
      <c r="A780">
        <v>1602</v>
      </c>
      <c r="B780" t="s">
        <v>2479</v>
      </c>
      <c r="C780" s="1">
        <v>44690</v>
      </c>
      <c r="D780">
        <v>20220509</v>
      </c>
      <c r="E780" t="s">
        <v>1567</v>
      </c>
      <c r="F780" t="s">
        <v>197</v>
      </c>
      <c r="G780" t="s">
        <v>198</v>
      </c>
      <c r="H780" t="s">
        <v>81</v>
      </c>
      <c r="I780" t="s">
        <v>199</v>
      </c>
      <c r="J780" t="s">
        <v>308</v>
      </c>
      <c r="K780">
        <v>1095</v>
      </c>
      <c r="L780" t="s">
        <v>105</v>
      </c>
      <c r="M780" t="s">
        <v>40</v>
      </c>
      <c r="N780" t="s">
        <v>57</v>
      </c>
      <c r="O780" t="s">
        <v>2480</v>
      </c>
      <c r="P780">
        <v>211.96</v>
      </c>
      <c r="Q780">
        <v>2</v>
      </c>
      <c r="R780">
        <v>0</v>
      </c>
      <c r="S780">
        <v>42.392000000000003</v>
      </c>
      <c r="T780" t="s">
        <v>454</v>
      </c>
      <c r="U780">
        <v>169.56800000000001</v>
      </c>
      <c r="V780" s="2">
        <f>Table1[[#This Row],[Expenses]]*0.3</f>
        <v>50.870400000000004</v>
      </c>
      <c r="W780" t="str">
        <f>VLOOKUP(K780, Helper!A:C, 3, FALSE)</f>
        <v>2020-02</v>
      </c>
    </row>
    <row r="781" spans="1:23" x14ac:dyDescent="0.3">
      <c r="A781">
        <v>1603</v>
      </c>
      <c r="B781" t="s">
        <v>2481</v>
      </c>
      <c r="C781" s="1">
        <v>44907</v>
      </c>
      <c r="D781">
        <v>20221212</v>
      </c>
      <c r="E781" t="s">
        <v>1090</v>
      </c>
      <c r="F781" t="s">
        <v>252</v>
      </c>
      <c r="G781" t="s">
        <v>253</v>
      </c>
      <c r="H781" t="s">
        <v>25</v>
      </c>
      <c r="I781" t="s">
        <v>103</v>
      </c>
      <c r="J781" t="s">
        <v>398</v>
      </c>
      <c r="K781">
        <v>1026</v>
      </c>
      <c r="L781" t="s">
        <v>105</v>
      </c>
      <c r="M781" t="s">
        <v>29</v>
      </c>
      <c r="N781" t="s">
        <v>112</v>
      </c>
      <c r="O781" t="s">
        <v>2482</v>
      </c>
      <c r="P781">
        <v>6.6719999999999997</v>
      </c>
      <c r="Q781">
        <v>3</v>
      </c>
      <c r="R781">
        <v>0.2</v>
      </c>
      <c r="S781">
        <v>1.6679999999999999</v>
      </c>
      <c r="T781" t="s">
        <v>76</v>
      </c>
      <c r="U781">
        <v>5.0039999999999996</v>
      </c>
      <c r="V781" s="2">
        <f>Table1[[#This Row],[Expenses]]*0.3</f>
        <v>1.5011999999999999</v>
      </c>
      <c r="W781" t="str">
        <f>VLOOKUP(K781, Helper!A:C, 3, FALSE)</f>
        <v>2020-01</v>
      </c>
    </row>
    <row r="782" spans="1:23" x14ac:dyDescent="0.3">
      <c r="A782">
        <v>1604</v>
      </c>
      <c r="B782" t="s">
        <v>2483</v>
      </c>
      <c r="C782" s="1">
        <v>45261</v>
      </c>
      <c r="D782">
        <v>20231201</v>
      </c>
      <c r="E782" t="s">
        <v>1182</v>
      </c>
      <c r="F782" t="s">
        <v>197</v>
      </c>
      <c r="G782" t="s">
        <v>372</v>
      </c>
      <c r="H782" t="s">
        <v>81</v>
      </c>
      <c r="I782" t="s">
        <v>199</v>
      </c>
      <c r="J782" t="s">
        <v>386</v>
      </c>
      <c r="K782">
        <v>1045</v>
      </c>
      <c r="L782" t="s">
        <v>95</v>
      </c>
      <c r="M782" t="s">
        <v>29</v>
      </c>
      <c r="N782" t="s">
        <v>112</v>
      </c>
      <c r="O782" t="s">
        <v>2484</v>
      </c>
      <c r="P782">
        <v>155.94</v>
      </c>
      <c r="Q782">
        <v>6</v>
      </c>
      <c r="R782">
        <v>0</v>
      </c>
      <c r="S782">
        <v>45.2226</v>
      </c>
      <c r="T782" t="s">
        <v>261</v>
      </c>
      <c r="U782">
        <v>110.7174</v>
      </c>
      <c r="V782" s="2">
        <f>Table1[[#This Row],[Expenses]]*0.3</f>
        <v>33.215219999999995</v>
      </c>
      <c r="W782" t="str">
        <f>VLOOKUP(K782, Helper!A:C, 3, FALSE)</f>
        <v>2020-01</v>
      </c>
    </row>
    <row r="783" spans="1:23" x14ac:dyDescent="0.3">
      <c r="A783">
        <v>1605</v>
      </c>
      <c r="B783" t="s">
        <v>2485</v>
      </c>
      <c r="C783" s="1">
        <v>44671</v>
      </c>
      <c r="D783">
        <v>20220420</v>
      </c>
      <c r="E783" t="s">
        <v>654</v>
      </c>
      <c r="F783" t="s">
        <v>35</v>
      </c>
      <c r="G783" t="s">
        <v>36</v>
      </c>
      <c r="H783" t="s">
        <v>37</v>
      </c>
      <c r="I783" t="s">
        <v>38</v>
      </c>
      <c r="J783" t="s">
        <v>655</v>
      </c>
      <c r="K783">
        <v>1024</v>
      </c>
      <c r="L783" t="s">
        <v>28</v>
      </c>
      <c r="M783" t="s">
        <v>29</v>
      </c>
      <c r="N783" t="s">
        <v>156</v>
      </c>
      <c r="O783" t="s">
        <v>2486</v>
      </c>
      <c r="P783">
        <v>39.96</v>
      </c>
      <c r="Q783">
        <v>5</v>
      </c>
      <c r="R783">
        <v>0.2</v>
      </c>
      <c r="S783">
        <v>12.987</v>
      </c>
      <c r="T783" t="s">
        <v>296</v>
      </c>
      <c r="U783">
        <v>26.972999999999999</v>
      </c>
      <c r="V783" s="2">
        <f>Table1[[#This Row],[Expenses]]*0.3</f>
        <v>8.091899999999999</v>
      </c>
      <c r="W783" t="str">
        <f>VLOOKUP(K783, Helper!A:C, 3, FALSE)</f>
        <v>2020-01</v>
      </c>
    </row>
    <row r="784" spans="1:23" x14ac:dyDescent="0.3">
      <c r="A784">
        <v>1611</v>
      </c>
      <c r="B784" t="s">
        <v>2487</v>
      </c>
      <c r="C784" s="1">
        <v>43977</v>
      </c>
      <c r="D784">
        <v>20200526</v>
      </c>
      <c r="E784" t="s">
        <v>2488</v>
      </c>
      <c r="F784" t="s">
        <v>35</v>
      </c>
      <c r="G784" t="s">
        <v>36</v>
      </c>
      <c r="H784" t="s">
        <v>37</v>
      </c>
      <c r="I784" t="s">
        <v>38</v>
      </c>
      <c r="J784" t="s">
        <v>138</v>
      </c>
      <c r="K784">
        <v>1043</v>
      </c>
      <c r="L784" t="s">
        <v>95</v>
      </c>
      <c r="M784" t="s">
        <v>40</v>
      </c>
      <c r="N784" t="s">
        <v>30</v>
      </c>
      <c r="O784" t="s">
        <v>2489</v>
      </c>
      <c r="P784">
        <v>290.666</v>
      </c>
      <c r="Q784">
        <v>2</v>
      </c>
      <c r="R784">
        <v>0.15</v>
      </c>
      <c r="S784">
        <v>27.3568</v>
      </c>
      <c r="T784" t="s">
        <v>107</v>
      </c>
      <c r="U784">
        <v>263.30919999999998</v>
      </c>
      <c r="V784" s="2">
        <f>Table1[[#This Row],[Expenses]]*0.3</f>
        <v>78.99275999999999</v>
      </c>
      <c r="W784" t="str">
        <f>VLOOKUP(K784, Helper!A:C, 3, FALSE)</f>
        <v>2020-01</v>
      </c>
    </row>
    <row r="785" spans="1:23" x14ac:dyDescent="0.3">
      <c r="A785">
        <v>1614</v>
      </c>
      <c r="B785" t="s">
        <v>2490</v>
      </c>
      <c r="C785" s="1">
        <v>45282</v>
      </c>
      <c r="D785">
        <v>20231222</v>
      </c>
      <c r="E785" t="s">
        <v>2180</v>
      </c>
      <c r="F785" t="s">
        <v>35</v>
      </c>
      <c r="G785" t="s">
        <v>1828</v>
      </c>
      <c r="H785" t="s">
        <v>37</v>
      </c>
      <c r="I785" t="s">
        <v>38</v>
      </c>
      <c r="J785" t="s">
        <v>200</v>
      </c>
      <c r="K785">
        <v>1011</v>
      </c>
      <c r="L785" t="s">
        <v>56</v>
      </c>
      <c r="M785" t="s">
        <v>40</v>
      </c>
      <c r="N785" t="s">
        <v>96</v>
      </c>
      <c r="O785" t="s">
        <v>2491</v>
      </c>
      <c r="P785">
        <v>1000.02</v>
      </c>
      <c r="Q785">
        <v>7</v>
      </c>
      <c r="R785">
        <v>0</v>
      </c>
      <c r="S785">
        <v>290.00580000000002</v>
      </c>
      <c r="T785" t="s">
        <v>261</v>
      </c>
      <c r="U785">
        <v>710.01419999999996</v>
      </c>
      <c r="V785" s="2">
        <f>Table1[[#This Row],[Expenses]]*0.3</f>
        <v>213.00425999999999</v>
      </c>
      <c r="W785" t="str">
        <f>VLOOKUP(K785, Helper!A:C, 3, FALSE)</f>
        <v>2020-06</v>
      </c>
    </row>
    <row r="786" spans="1:23" x14ac:dyDescent="0.3">
      <c r="A786">
        <v>1615</v>
      </c>
      <c r="B786" t="s">
        <v>2492</v>
      </c>
      <c r="C786" s="1">
        <v>44636</v>
      </c>
      <c r="D786">
        <v>20220316</v>
      </c>
      <c r="E786" t="s">
        <v>2361</v>
      </c>
      <c r="F786" t="s">
        <v>124</v>
      </c>
      <c r="G786" t="s">
        <v>125</v>
      </c>
      <c r="H786" t="s">
        <v>25</v>
      </c>
      <c r="I786" t="s">
        <v>48</v>
      </c>
      <c r="J786" t="s">
        <v>316</v>
      </c>
      <c r="K786">
        <v>1093</v>
      </c>
      <c r="L786" t="s">
        <v>28</v>
      </c>
      <c r="M786" t="s">
        <v>85</v>
      </c>
      <c r="N786" t="s">
        <v>185</v>
      </c>
      <c r="O786" t="s">
        <v>2493</v>
      </c>
      <c r="P786">
        <v>83.975999999999999</v>
      </c>
      <c r="Q786">
        <v>3</v>
      </c>
      <c r="R786">
        <v>0.2</v>
      </c>
      <c r="S786">
        <v>-13.646100000000001</v>
      </c>
      <c r="T786" t="s">
        <v>187</v>
      </c>
      <c r="U786">
        <v>97.622100000000003</v>
      </c>
      <c r="V786" s="2">
        <f>Table1[[#This Row],[Expenses]]*0.3</f>
        <v>29.286629999999999</v>
      </c>
      <c r="W786" t="str">
        <f>VLOOKUP(K786, Helper!A:C, 3, FALSE)</f>
        <v>2020-03</v>
      </c>
    </row>
    <row r="787" spans="1:23" x14ac:dyDescent="0.3">
      <c r="A787">
        <v>1616</v>
      </c>
      <c r="B787" t="s">
        <v>2494</v>
      </c>
      <c r="C787" s="1">
        <v>44418</v>
      </c>
      <c r="D787">
        <v>20210810</v>
      </c>
      <c r="E787" t="s">
        <v>2174</v>
      </c>
      <c r="F787" t="s">
        <v>183</v>
      </c>
      <c r="G787" t="s">
        <v>183</v>
      </c>
      <c r="H787" t="s">
        <v>25</v>
      </c>
      <c r="I787" t="s">
        <v>48</v>
      </c>
      <c r="J787" t="s">
        <v>1231</v>
      </c>
      <c r="K787">
        <v>1086</v>
      </c>
      <c r="L787" t="s">
        <v>74</v>
      </c>
      <c r="M787" t="s">
        <v>85</v>
      </c>
      <c r="N787" t="s">
        <v>41</v>
      </c>
      <c r="O787" t="s">
        <v>2495</v>
      </c>
      <c r="P787">
        <v>3.75</v>
      </c>
      <c r="Q787">
        <v>1</v>
      </c>
      <c r="R787">
        <v>0</v>
      </c>
      <c r="S787">
        <v>1.8</v>
      </c>
      <c r="T787" t="s">
        <v>570</v>
      </c>
      <c r="U787">
        <v>1.95</v>
      </c>
      <c r="V787" s="2">
        <f>Table1[[#This Row],[Expenses]]*0.3</f>
        <v>0.58499999999999996</v>
      </c>
      <c r="W787" t="str">
        <f>VLOOKUP(K787, Helper!A:C, 3, FALSE)</f>
        <v>2020-01</v>
      </c>
    </row>
    <row r="788" spans="1:23" x14ac:dyDescent="0.3">
      <c r="A788">
        <v>1619</v>
      </c>
      <c r="B788" t="s">
        <v>2496</v>
      </c>
      <c r="C788" s="1">
        <v>44815</v>
      </c>
      <c r="D788">
        <v>20220911</v>
      </c>
      <c r="E788" t="s">
        <v>311</v>
      </c>
      <c r="F788" t="s">
        <v>211</v>
      </c>
      <c r="G788" t="s">
        <v>212</v>
      </c>
      <c r="H788" t="s">
        <v>25</v>
      </c>
      <c r="I788" t="s">
        <v>26</v>
      </c>
      <c r="J788" t="s">
        <v>312</v>
      </c>
      <c r="K788">
        <v>1014</v>
      </c>
      <c r="L788" t="s">
        <v>95</v>
      </c>
      <c r="M788" t="s">
        <v>85</v>
      </c>
      <c r="N788" t="s">
        <v>96</v>
      </c>
      <c r="O788" t="s">
        <v>2497</v>
      </c>
      <c r="P788">
        <v>59.48</v>
      </c>
      <c r="Q788">
        <v>2</v>
      </c>
      <c r="R788">
        <v>0</v>
      </c>
      <c r="S788">
        <v>8.9220000000000006</v>
      </c>
      <c r="T788" t="s">
        <v>246</v>
      </c>
      <c r="U788">
        <v>50.5579999999999</v>
      </c>
      <c r="V788" s="2">
        <f>Table1[[#This Row],[Expenses]]*0.3</f>
        <v>15.167399999999969</v>
      </c>
      <c r="W788" t="str">
        <f>VLOOKUP(K788, Helper!A:C, 3, FALSE)</f>
        <v>2020-01</v>
      </c>
    </row>
    <row r="789" spans="1:23" x14ac:dyDescent="0.3">
      <c r="A789">
        <v>1621</v>
      </c>
      <c r="B789" t="s">
        <v>2498</v>
      </c>
      <c r="C789" s="1">
        <v>45116</v>
      </c>
      <c r="D789">
        <v>20230709</v>
      </c>
      <c r="E789" t="s">
        <v>2499</v>
      </c>
      <c r="F789" t="s">
        <v>71</v>
      </c>
      <c r="G789" t="s">
        <v>811</v>
      </c>
      <c r="H789" t="s">
        <v>37</v>
      </c>
      <c r="I789" t="s">
        <v>38</v>
      </c>
      <c r="J789" t="s">
        <v>213</v>
      </c>
      <c r="K789">
        <v>1059</v>
      </c>
      <c r="L789" t="s">
        <v>105</v>
      </c>
      <c r="M789" t="s">
        <v>29</v>
      </c>
      <c r="N789" t="s">
        <v>57</v>
      </c>
      <c r="O789" t="s">
        <v>2500</v>
      </c>
      <c r="P789">
        <v>198.46</v>
      </c>
      <c r="Q789">
        <v>2</v>
      </c>
      <c r="R789">
        <v>0</v>
      </c>
      <c r="S789">
        <v>99.23</v>
      </c>
      <c r="T789" t="s">
        <v>128</v>
      </c>
      <c r="U789">
        <v>99.23</v>
      </c>
      <c r="V789" s="2">
        <f>Table1[[#This Row],[Expenses]]*0.3</f>
        <v>29.768999999999998</v>
      </c>
      <c r="W789" t="str">
        <f>VLOOKUP(K789, Helper!A:C, 3, FALSE)</f>
        <v>2020-08</v>
      </c>
    </row>
    <row r="790" spans="1:23" x14ac:dyDescent="0.3">
      <c r="A790">
        <v>1625</v>
      </c>
      <c r="B790" t="s">
        <v>2501</v>
      </c>
      <c r="C790" s="1">
        <v>44549</v>
      </c>
      <c r="D790">
        <v>20211219</v>
      </c>
      <c r="E790" t="s">
        <v>2502</v>
      </c>
      <c r="F790" t="s">
        <v>35</v>
      </c>
      <c r="G790" t="s">
        <v>36</v>
      </c>
      <c r="H790" t="s">
        <v>37</v>
      </c>
      <c r="I790" t="s">
        <v>38</v>
      </c>
      <c r="J790" t="s">
        <v>457</v>
      </c>
      <c r="K790">
        <v>1057</v>
      </c>
      <c r="L790" t="s">
        <v>105</v>
      </c>
      <c r="M790" t="s">
        <v>29</v>
      </c>
      <c r="N790" t="s">
        <v>156</v>
      </c>
      <c r="O790" t="s">
        <v>2503</v>
      </c>
      <c r="P790">
        <v>675.96</v>
      </c>
      <c r="Q790">
        <v>5</v>
      </c>
      <c r="R790">
        <v>0.2</v>
      </c>
      <c r="S790">
        <v>84.495000000000005</v>
      </c>
      <c r="T790" t="s">
        <v>163</v>
      </c>
      <c r="U790">
        <v>591.46500000000003</v>
      </c>
      <c r="V790" s="2">
        <f>Table1[[#This Row],[Expenses]]*0.3</f>
        <v>177.43950000000001</v>
      </c>
      <c r="W790" t="str">
        <f>VLOOKUP(K790, Helper!A:C, 3, FALSE)</f>
        <v>2020-01</v>
      </c>
    </row>
    <row r="791" spans="1:23" x14ac:dyDescent="0.3">
      <c r="A791">
        <v>1627</v>
      </c>
      <c r="B791" t="s">
        <v>2504</v>
      </c>
      <c r="C791" s="1">
        <v>44516</v>
      </c>
      <c r="D791">
        <v>20211116</v>
      </c>
      <c r="E791" t="s">
        <v>891</v>
      </c>
      <c r="F791" t="s">
        <v>211</v>
      </c>
      <c r="G791" t="s">
        <v>212</v>
      </c>
      <c r="H791" t="s">
        <v>25</v>
      </c>
      <c r="I791" t="s">
        <v>26</v>
      </c>
      <c r="J791" t="s">
        <v>457</v>
      </c>
      <c r="K791">
        <v>1057</v>
      </c>
      <c r="L791" t="s">
        <v>105</v>
      </c>
      <c r="M791" t="s">
        <v>85</v>
      </c>
      <c r="N791" t="s">
        <v>86</v>
      </c>
      <c r="O791" t="s">
        <v>2505</v>
      </c>
      <c r="P791">
        <v>523.25</v>
      </c>
      <c r="Q791">
        <v>5</v>
      </c>
      <c r="R791">
        <v>0</v>
      </c>
      <c r="S791">
        <v>141.2775</v>
      </c>
      <c r="T791" t="s">
        <v>88</v>
      </c>
      <c r="U791">
        <v>381.972499999999</v>
      </c>
      <c r="V791" s="2">
        <f>Table1[[#This Row],[Expenses]]*0.3</f>
        <v>114.59174999999969</v>
      </c>
      <c r="W791" t="str">
        <f>VLOOKUP(K791, Helper!A:C, 3, FALSE)</f>
        <v>2020-01</v>
      </c>
    </row>
    <row r="792" spans="1:23" x14ac:dyDescent="0.3">
      <c r="A792">
        <v>1628</v>
      </c>
      <c r="B792" t="s">
        <v>2506</v>
      </c>
      <c r="C792" s="1">
        <v>44463</v>
      </c>
      <c r="D792">
        <v>20210924</v>
      </c>
      <c r="E792" t="s">
        <v>2507</v>
      </c>
      <c r="F792" t="s">
        <v>493</v>
      </c>
      <c r="G792" t="s">
        <v>1423</v>
      </c>
      <c r="H792" t="s">
        <v>25</v>
      </c>
      <c r="I792" t="s">
        <v>336</v>
      </c>
      <c r="J792" t="s">
        <v>2081</v>
      </c>
      <c r="K792">
        <v>1079</v>
      </c>
      <c r="L792" t="s">
        <v>105</v>
      </c>
      <c r="M792" t="s">
        <v>29</v>
      </c>
      <c r="N792" t="s">
        <v>41</v>
      </c>
      <c r="O792" t="s">
        <v>2508</v>
      </c>
      <c r="P792">
        <v>517.5</v>
      </c>
      <c r="Q792">
        <v>6</v>
      </c>
      <c r="R792">
        <v>0</v>
      </c>
      <c r="S792">
        <v>155.25</v>
      </c>
      <c r="T792" t="s">
        <v>135</v>
      </c>
      <c r="U792">
        <v>362.25</v>
      </c>
      <c r="V792" s="2">
        <f>Table1[[#This Row],[Expenses]]*0.3</f>
        <v>108.675</v>
      </c>
      <c r="W792" t="str">
        <f>VLOOKUP(K792, Helper!A:C, 3, FALSE)</f>
        <v>2020-05</v>
      </c>
    </row>
    <row r="793" spans="1:23" x14ac:dyDescent="0.3">
      <c r="A793">
        <v>1629</v>
      </c>
      <c r="B793" t="s">
        <v>2509</v>
      </c>
      <c r="C793" s="1">
        <v>45099</v>
      </c>
      <c r="D793">
        <v>20230622</v>
      </c>
      <c r="E793" t="s">
        <v>1141</v>
      </c>
      <c r="F793" t="s">
        <v>358</v>
      </c>
      <c r="G793" t="s">
        <v>1235</v>
      </c>
      <c r="H793" t="s">
        <v>37</v>
      </c>
      <c r="I793" t="s">
        <v>119</v>
      </c>
      <c r="J793" t="s">
        <v>626</v>
      </c>
      <c r="K793">
        <v>1009</v>
      </c>
      <c r="L793" t="s">
        <v>95</v>
      </c>
      <c r="M793" t="s">
        <v>29</v>
      </c>
      <c r="N793" t="s">
        <v>57</v>
      </c>
      <c r="O793" t="s">
        <v>2510</v>
      </c>
      <c r="P793">
        <v>17.920000000000002</v>
      </c>
      <c r="Q793">
        <v>5</v>
      </c>
      <c r="R793">
        <v>0.2</v>
      </c>
      <c r="S793">
        <v>2.464</v>
      </c>
      <c r="T793" t="s">
        <v>318</v>
      </c>
      <c r="U793">
        <v>15.456</v>
      </c>
      <c r="V793" s="2">
        <f>Table1[[#This Row],[Expenses]]*0.3</f>
        <v>4.6368</v>
      </c>
      <c r="W793" t="str">
        <f>VLOOKUP(K793, Helper!A:C, 3, FALSE)</f>
        <v>2020-03</v>
      </c>
    </row>
    <row r="794" spans="1:23" x14ac:dyDescent="0.3">
      <c r="A794">
        <v>1631</v>
      </c>
      <c r="B794" t="s">
        <v>2511</v>
      </c>
      <c r="C794" s="1">
        <v>44690</v>
      </c>
      <c r="D794">
        <v>20220509</v>
      </c>
      <c r="E794" t="s">
        <v>352</v>
      </c>
      <c r="F794" t="s">
        <v>358</v>
      </c>
      <c r="G794" t="s">
        <v>1235</v>
      </c>
      <c r="H794" t="s">
        <v>37</v>
      </c>
      <c r="I794" t="s">
        <v>119</v>
      </c>
      <c r="J794" t="s">
        <v>337</v>
      </c>
      <c r="K794">
        <v>1096</v>
      </c>
      <c r="L794" t="s">
        <v>105</v>
      </c>
      <c r="M794" t="s">
        <v>29</v>
      </c>
      <c r="N794" t="s">
        <v>96</v>
      </c>
      <c r="O794" t="s">
        <v>2512</v>
      </c>
      <c r="P794">
        <v>1006.056</v>
      </c>
      <c r="Q794">
        <v>3</v>
      </c>
      <c r="R794">
        <v>0.2</v>
      </c>
      <c r="S794">
        <v>88.029899999999998</v>
      </c>
      <c r="T794" t="s">
        <v>454</v>
      </c>
      <c r="U794">
        <v>918.02610000000004</v>
      </c>
      <c r="V794" s="2">
        <f>Table1[[#This Row],[Expenses]]*0.3</f>
        <v>275.40782999999999</v>
      </c>
      <c r="W794" t="str">
        <f>VLOOKUP(K794, Helper!A:C, 3, FALSE)</f>
        <v>2020-03</v>
      </c>
    </row>
    <row r="795" spans="1:23" x14ac:dyDescent="0.3">
      <c r="A795">
        <v>1636</v>
      </c>
      <c r="B795" t="s">
        <v>2513</v>
      </c>
      <c r="C795" s="1">
        <v>44161</v>
      </c>
      <c r="D795">
        <v>20201126</v>
      </c>
      <c r="E795" t="s">
        <v>2514</v>
      </c>
      <c r="F795" t="s">
        <v>306</v>
      </c>
      <c r="G795" t="s">
        <v>2515</v>
      </c>
      <c r="H795" t="s">
        <v>25</v>
      </c>
      <c r="I795" t="s">
        <v>48</v>
      </c>
      <c r="J795" t="s">
        <v>752</v>
      </c>
      <c r="K795">
        <v>1084</v>
      </c>
      <c r="L795" t="s">
        <v>133</v>
      </c>
      <c r="M795" t="s">
        <v>29</v>
      </c>
      <c r="N795" t="s">
        <v>66</v>
      </c>
      <c r="O795" t="s">
        <v>2516</v>
      </c>
      <c r="P795">
        <v>15.552</v>
      </c>
      <c r="Q795">
        <v>3</v>
      </c>
      <c r="R795">
        <v>0.2</v>
      </c>
      <c r="S795">
        <v>5.4432</v>
      </c>
      <c r="T795" t="s">
        <v>98</v>
      </c>
      <c r="U795">
        <v>10.108799999999899</v>
      </c>
      <c r="V795" s="2">
        <f>Table1[[#This Row],[Expenses]]*0.3</f>
        <v>3.0326399999999696</v>
      </c>
      <c r="W795" t="str">
        <f>VLOOKUP(K795, Helper!A:C, 3, FALSE)</f>
        <v>2020-02</v>
      </c>
    </row>
    <row r="796" spans="1:23" x14ac:dyDescent="0.3">
      <c r="A796">
        <v>1639</v>
      </c>
      <c r="B796" t="s">
        <v>2517</v>
      </c>
      <c r="C796" s="1">
        <v>44708</v>
      </c>
      <c r="D796">
        <v>20220527</v>
      </c>
      <c r="E796" t="s">
        <v>2518</v>
      </c>
      <c r="F796" t="s">
        <v>1737</v>
      </c>
      <c r="G796" t="s">
        <v>1738</v>
      </c>
      <c r="H796" t="s">
        <v>25</v>
      </c>
      <c r="I796" t="s">
        <v>48</v>
      </c>
      <c r="J796" t="s">
        <v>49</v>
      </c>
      <c r="K796">
        <v>1031</v>
      </c>
      <c r="L796" t="s">
        <v>28</v>
      </c>
      <c r="M796" t="s">
        <v>29</v>
      </c>
      <c r="N796" t="s">
        <v>66</v>
      </c>
      <c r="O796" t="s">
        <v>2519</v>
      </c>
      <c r="P796">
        <v>19.440000000000001</v>
      </c>
      <c r="Q796">
        <v>3</v>
      </c>
      <c r="R796">
        <v>0</v>
      </c>
      <c r="S796">
        <v>9.3312000000000008</v>
      </c>
      <c r="T796" t="s">
        <v>454</v>
      </c>
      <c r="U796">
        <v>10.1088</v>
      </c>
      <c r="V796" s="2">
        <f>Table1[[#This Row],[Expenses]]*0.3</f>
        <v>3.0326400000000002</v>
      </c>
      <c r="W796" t="str">
        <f>VLOOKUP(K796, Helper!A:C, 3, FALSE)</f>
        <v>2020-01</v>
      </c>
    </row>
    <row r="797" spans="1:23" x14ac:dyDescent="0.3">
      <c r="A797">
        <v>1643</v>
      </c>
      <c r="B797" t="s">
        <v>2520</v>
      </c>
      <c r="C797" s="1">
        <v>44164</v>
      </c>
      <c r="D797">
        <v>20201129</v>
      </c>
      <c r="E797" t="s">
        <v>2521</v>
      </c>
      <c r="F797" t="s">
        <v>166</v>
      </c>
      <c r="G797" t="s">
        <v>1339</v>
      </c>
      <c r="H797" t="s">
        <v>81</v>
      </c>
      <c r="I797" t="s">
        <v>168</v>
      </c>
      <c r="J797" t="s">
        <v>685</v>
      </c>
      <c r="K797">
        <v>1076</v>
      </c>
      <c r="L797" t="s">
        <v>74</v>
      </c>
      <c r="M797" t="s">
        <v>40</v>
      </c>
      <c r="N797" t="s">
        <v>214</v>
      </c>
      <c r="O797" t="s">
        <v>2522</v>
      </c>
      <c r="P797">
        <v>12.624000000000001</v>
      </c>
      <c r="Q797">
        <v>2</v>
      </c>
      <c r="R797">
        <v>0.2</v>
      </c>
      <c r="S797">
        <v>3.9449999999999998</v>
      </c>
      <c r="T797" t="s">
        <v>98</v>
      </c>
      <c r="U797">
        <v>8.6790000000000003</v>
      </c>
      <c r="V797" s="2">
        <f>Table1[[#This Row],[Expenses]]*0.3</f>
        <v>2.6036999999999999</v>
      </c>
      <c r="W797" t="str">
        <f>VLOOKUP(K797, Helper!A:C, 3, FALSE)</f>
        <v>2020-01</v>
      </c>
    </row>
    <row r="798" spans="1:23" x14ac:dyDescent="0.3">
      <c r="A798">
        <v>1644</v>
      </c>
      <c r="B798" t="s">
        <v>2523</v>
      </c>
      <c r="C798" s="1">
        <v>44274</v>
      </c>
      <c r="D798">
        <v>20210319</v>
      </c>
      <c r="E798" t="s">
        <v>527</v>
      </c>
      <c r="F798" t="s">
        <v>71</v>
      </c>
      <c r="G798" t="s">
        <v>72</v>
      </c>
      <c r="H798" t="s">
        <v>37</v>
      </c>
      <c r="I798" t="s">
        <v>38</v>
      </c>
      <c r="J798" t="s">
        <v>528</v>
      </c>
      <c r="K798">
        <v>1049</v>
      </c>
      <c r="L798" t="s">
        <v>84</v>
      </c>
      <c r="M798" t="s">
        <v>40</v>
      </c>
      <c r="N798" t="s">
        <v>96</v>
      </c>
      <c r="O798" t="s">
        <v>2524</v>
      </c>
      <c r="P798">
        <v>1247.6400000000001</v>
      </c>
      <c r="Q798">
        <v>3</v>
      </c>
      <c r="R798">
        <v>0</v>
      </c>
      <c r="S798">
        <v>349.33920000000001</v>
      </c>
      <c r="T798" t="s">
        <v>365</v>
      </c>
      <c r="U798">
        <v>898.30079999999998</v>
      </c>
      <c r="V798" s="2">
        <f>Table1[[#This Row],[Expenses]]*0.3</f>
        <v>269.49023999999997</v>
      </c>
      <c r="W798" t="str">
        <f>VLOOKUP(K798, Helper!A:C, 3, FALSE)</f>
        <v>2020-05</v>
      </c>
    </row>
    <row r="799" spans="1:23" x14ac:dyDescent="0.3">
      <c r="A799">
        <v>1647</v>
      </c>
      <c r="B799" t="s">
        <v>2525</v>
      </c>
      <c r="C799" s="1">
        <v>44501</v>
      </c>
      <c r="D799">
        <v>20211101</v>
      </c>
      <c r="E799" t="s">
        <v>521</v>
      </c>
      <c r="F799" t="s">
        <v>124</v>
      </c>
      <c r="G799" t="s">
        <v>125</v>
      </c>
      <c r="H799" t="s">
        <v>25</v>
      </c>
      <c r="I799" t="s">
        <v>48</v>
      </c>
      <c r="J799" t="s">
        <v>524</v>
      </c>
      <c r="K799">
        <v>1039</v>
      </c>
      <c r="L799" t="s">
        <v>95</v>
      </c>
      <c r="M799" t="s">
        <v>85</v>
      </c>
      <c r="N799" t="s">
        <v>185</v>
      </c>
      <c r="O799" t="s">
        <v>2526</v>
      </c>
      <c r="P799">
        <v>35.36</v>
      </c>
      <c r="Q799">
        <v>2</v>
      </c>
      <c r="R799">
        <v>0.2</v>
      </c>
      <c r="S799">
        <v>-3.0939999999999999</v>
      </c>
      <c r="T799" t="s">
        <v>88</v>
      </c>
      <c r="U799">
        <v>38.454000000000001</v>
      </c>
      <c r="V799" s="2">
        <f>Table1[[#This Row],[Expenses]]*0.3</f>
        <v>11.536199999999999</v>
      </c>
      <c r="W799" t="str">
        <f>VLOOKUP(K799, Helper!A:C, 3, FALSE)</f>
        <v>2020-01</v>
      </c>
    </row>
    <row r="800" spans="1:23" x14ac:dyDescent="0.3">
      <c r="A800">
        <v>1649</v>
      </c>
      <c r="B800" t="s">
        <v>2527</v>
      </c>
      <c r="C800" s="1">
        <v>44465</v>
      </c>
      <c r="D800">
        <v>20210926</v>
      </c>
      <c r="E800" t="s">
        <v>1105</v>
      </c>
      <c r="F800" t="s">
        <v>124</v>
      </c>
      <c r="G800" t="s">
        <v>125</v>
      </c>
      <c r="H800" t="s">
        <v>25</v>
      </c>
      <c r="I800" t="s">
        <v>48</v>
      </c>
      <c r="J800" t="s">
        <v>192</v>
      </c>
      <c r="K800">
        <v>1068</v>
      </c>
      <c r="L800" t="s">
        <v>56</v>
      </c>
      <c r="M800" t="s">
        <v>29</v>
      </c>
      <c r="N800" t="s">
        <v>50</v>
      </c>
      <c r="O800" t="s">
        <v>2528</v>
      </c>
      <c r="P800">
        <v>121.104</v>
      </c>
      <c r="Q800">
        <v>6</v>
      </c>
      <c r="R800">
        <v>0.7</v>
      </c>
      <c r="S800">
        <v>-100.92</v>
      </c>
      <c r="T800" t="s">
        <v>135</v>
      </c>
      <c r="U800">
        <v>222.024</v>
      </c>
      <c r="V800" s="2">
        <f>Table1[[#This Row],[Expenses]]*0.3</f>
        <v>66.607199999999992</v>
      </c>
      <c r="W800" t="str">
        <f>VLOOKUP(K800, Helper!A:C, 3, FALSE)</f>
        <v>2020-01</v>
      </c>
    </row>
    <row r="801" spans="1:23" x14ac:dyDescent="0.3">
      <c r="A801">
        <v>1651</v>
      </c>
      <c r="B801" t="s">
        <v>2529</v>
      </c>
      <c r="C801" s="1">
        <v>44072</v>
      </c>
      <c r="D801">
        <v>20200829</v>
      </c>
      <c r="E801" t="s">
        <v>2530</v>
      </c>
      <c r="F801" t="s">
        <v>35</v>
      </c>
      <c r="G801" t="s">
        <v>110</v>
      </c>
      <c r="H801" t="s">
        <v>37</v>
      </c>
      <c r="I801" t="s">
        <v>38</v>
      </c>
      <c r="J801" t="s">
        <v>219</v>
      </c>
      <c r="K801">
        <v>1006</v>
      </c>
      <c r="L801" t="s">
        <v>56</v>
      </c>
      <c r="M801" t="s">
        <v>40</v>
      </c>
      <c r="N801" t="s">
        <v>66</v>
      </c>
      <c r="O801" t="s">
        <v>2531</v>
      </c>
      <c r="P801">
        <v>109.92</v>
      </c>
      <c r="Q801">
        <v>2</v>
      </c>
      <c r="R801">
        <v>0</v>
      </c>
      <c r="S801">
        <v>53.860799999999998</v>
      </c>
      <c r="T801" t="s">
        <v>114</v>
      </c>
      <c r="U801">
        <v>56.059199999999997</v>
      </c>
      <c r="V801" s="2">
        <f>Table1[[#This Row],[Expenses]]*0.3</f>
        <v>16.81776</v>
      </c>
      <c r="W801" t="str">
        <f>VLOOKUP(K801, Helper!A:C, 3, FALSE)</f>
        <v>2020-01</v>
      </c>
    </row>
    <row r="802" spans="1:23" x14ac:dyDescent="0.3">
      <c r="A802">
        <v>1653</v>
      </c>
      <c r="B802" t="s">
        <v>2532</v>
      </c>
      <c r="C802" s="1">
        <v>45249</v>
      </c>
      <c r="D802">
        <v>20231119</v>
      </c>
      <c r="E802" t="s">
        <v>2533</v>
      </c>
      <c r="F802" t="s">
        <v>71</v>
      </c>
      <c r="G802" t="s">
        <v>72</v>
      </c>
      <c r="H802" t="s">
        <v>37</v>
      </c>
      <c r="I802" t="s">
        <v>38</v>
      </c>
      <c r="J802" t="s">
        <v>917</v>
      </c>
      <c r="K802">
        <v>1029</v>
      </c>
      <c r="L802" t="s">
        <v>84</v>
      </c>
      <c r="M802" t="s">
        <v>29</v>
      </c>
      <c r="N802" t="s">
        <v>96</v>
      </c>
      <c r="O802" t="s">
        <v>2534</v>
      </c>
      <c r="P802">
        <v>169.68</v>
      </c>
      <c r="Q802">
        <v>6</v>
      </c>
      <c r="R802">
        <v>0</v>
      </c>
      <c r="S802">
        <v>45.813600000000001</v>
      </c>
      <c r="T802" t="s">
        <v>283</v>
      </c>
      <c r="U802">
        <v>123.8664</v>
      </c>
      <c r="V802" s="2">
        <f>Table1[[#This Row],[Expenses]]*0.3</f>
        <v>37.15992</v>
      </c>
      <c r="W802" t="str">
        <f>VLOOKUP(K802, Helper!A:C, 3, FALSE)</f>
        <v>2020-01</v>
      </c>
    </row>
    <row r="803" spans="1:23" x14ac:dyDescent="0.3">
      <c r="A803">
        <v>1658</v>
      </c>
      <c r="B803" t="s">
        <v>2535</v>
      </c>
      <c r="C803" s="1">
        <v>43963</v>
      </c>
      <c r="D803">
        <v>20200512</v>
      </c>
      <c r="E803" t="s">
        <v>1561</v>
      </c>
      <c r="F803" t="s">
        <v>91</v>
      </c>
      <c r="G803" t="s">
        <v>1441</v>
      </c>
      <c r="H803" t="s">
        <v>25</v>
      </c>
      <c r="I803" t="s">
        <v>93</v>
      </c>
      <c r="J803" t="s">
        <v>621</v>
      </c>
      <c r="K803">
        <v>1060</v>
      </c>
      <c r="L803" t="s">
        <v>105</v>
      </c>
      <c r="M803" t="s">
        <v>29</v>
      </c>
      <c r="N803" t="s">
        <v>57</v>
      </c>
      <c r="O803" t="s">
        <v>2536</v>
      </c>
      <c r="P803">
        <v>34.79</v>
      </c>
      <c r="Q803">
        <v>7</v>
      </c>
      <c r="R803">
        <v>0</v>
      </c>
      <c r="S803">
        <v>10.7849</v>
      </c>
      <c r="T803" t="s">
        <v>107</v>
      </c>
      <c r="U803">
        <v>24.005099999999999</v>
      </c>
      <c r="V803" s="2">
        <f>Table1[[#This Row],[Expenses]]*0.3</f>
        <v>7.2015299999999991</v>
      </c>
      <c r="W803" t="str">
        <f>VLOOKUP(K803, Helper!A:C, 3, FALSE)</f>
        <v>2020-01</v>
      </c>
    </row>
    <row r="804" spans="1:23" x14ac:dyDescent="0.3">
      <c r="A804">
        <v>1659</v>
      </c>
      <c r="B804" t="s">
        <v>2537</v>
      </c>
      <c r="C804" s="1">
        <v>44947</v>
      </c>
      <c r="D804">
        <v>20230121</v>
      </c>
      <c r="E804" t="s">
        <v>2538</v>
      </c>
      <c r="F804" t="s">
        <v>35</v>
      </c>
      <c r="G804" t="s">
        <v>36</v>
      </c>
      <c r="H804" t="s">
        <v>37</v>
      </c>
      <c r="I804" t="s">
        <v>38</v>
      </c>
      <c r="J804" t="s">
        <v>418</v>
      </c>
      <c r="K804">
        <v>1007</v>
      </c>
      <c r="L804" t="s">
        <v>84</v>
      </c>
      <c r="M804" t="s">
        <v>29</v>
      </c>
      <c r="N804" t="s">
        <v>156</v>
      </c>
      <c r="O804" t="s">
        <v>2539</v>
      </c>
      <c r="P804">
        <v>160.77600000000001</v>
      </c>
      <c r="Q804">
        <v>3</v>
      </c>
      <c r="R804">
        <v>0.2</v>
      </c>
      <c r="S804">
        <v>10.048500000000001</v>
      </c>
      <c r="T804" t="s">
        <v>898</v>
      </c>
      <c r="U804">
        <v>150.72749999999999</v>
      </c>
      <c r="V804" s="2">
        <f>Table1[[#This Row],[Expenses]]*0.3</f>
        <v>45.218249999999998</v>
      </c>
      <c r="W804" t="str">
        <f>VLOOKUP(K804, Helper!A:C, 3, FALSE)</f>
        <v>2020-02</v>
      </c>
    </row>
    <row r="805" spans="1:23" x14ac:dyDescent="0.3">
      <c r="A805">
        <v>1660</v>
      </c>
      <c r="B805" t="s">
        <v>2540</v>
      </c>
      <c r="C805" s="1">
        <v>45230</v>
      </c>
      <c r="D805">
        <v>20231031</v>
      </c>
      <c r="E805" t="s">
        <v>2541</v>
      </c>
      <c r="F805" t="s">
        <v>71</v>
      </c>
      <c r="G805" t="s">
        <v>72</v>
      </c>
      <c r="H805" t="s">
        <v>37</v>
      </c>
      <c r="I805" t="s">
        <v>38</v>
      </c>
      <c r="J805" t="s">
        <v>693</v>
      </c>
      <c r="K805">
        <v>1070</v>
      </c>
      <c r="L805" t="s">
        <v>56</v>
      </c>
      <c r="M805" t="s">
        <v>29</v>
      </c>
      <c r="N805" t="s">
        <v>50</v>
      </c>
      <c r="O805" t="s">
        <v>2542</v>
      </c>
      <c r="P805">
        <v>88.751999999999995</v>
      </c>
      <c r="Q805">
        <v>3</v>
      </c>
      <c r="R805">
        <v>0.2</v>
      </c>
      <c r="S805">
        <v>27.734999999999999</v>
      </c>
      <c r="T805" t="s">
        <v>151</v>
      </c>
      <c r="U805">
        <v>61.016999999999904</v>
      </c>
      <c r="V805" s="2">
        <f>Table1[[#This Row],[Expenses]]*0.3</f>
        <v>18.305099999999971</v>
      </c>
      <c r="W805" t="str">
        <f>VLOOKUP(K805, Helper!A:C, 3, FALSE)</f>
        <v>2020-02</v>
      </c>
    </row>
    <row r="806" spans="1:23" x14ac:dyDescent="0.3">
      <c r="A806">
        <v>1662</v>
      </c>
      <c r="B806" t="s">
        <v>2543</v>
      </c>
      <c r="C806" s="1">
        <v>45047</v>
      </c>
      <c r="D806">
        <v>20230501</v>
      </c>
      <c r="E806" t="s">
        <v>2054</v>
      </c>
      <c r="F806" t="s">
        <v>124</v>
      </c>
      <c r="G806" t="s">
        <v>125</v>
      </c>
      <c r="H806" t="s">
        <v>25</v>
      </c>
      <c r="I806" t="s">
        <v>48</v>
      </c>
      <c r="J806" t="s">
        <v>179</v>
      </c>
      <c r="K806">
        <v>1015</v>
      </c>
      <c r="L806" t="s">
        <v>74</v>
      </c>
      <c r="M806" t="s">
        <v>40</v>
      </c>
      <c r="N806" t="s">
        <v>156</v>
      </c>
      <c r="O806" t="s">
        <v>2544</v>
      </c>
      <c r="P806">
        <v>677.58</v>
      </c>
      <c r="Q806">
        <v>5</v>
      </c>
      <c r="R806">
        <v>0.4</v>
      </c>
      <c r="S806">
        <v>-158.102</v>
      </c>
      <c r="T806" t="s">
        <v>288</v>
      </c>
      <c r="U806">
        <v>835.68200000000002</v>
      </c>
      <c r="V806" s="2">
        <f>Table1[[#This Row],[Expenses]]*0.3</f>
        <v>250.7046</v>
      </c>
      <c r="W806" t="str">
        <f>VLOOKUP(K806, Helper!A:C, 3, FALSE)</f>
        <v>2020-03</v>
      </c>
    </row>
    <row r="807" spans="1:23" x14ac:dyDescent="0.3">
      <c r="A807">
        <v>1664</v>
      </c>
      <c r="B807" t="s">
        <v>2545</v>
      </c>
      <c r="C807" s="1">
        <v>44890</v>
      </c>
      <c r="D807">
        <v>20221125</v>
      </c>
      <c r="E807" t="s">
        <v>2546</v>
      </c>
      <c r="F807" t="s">
        <v>79</v>
      </c>
      <c r="G807" t="s">
        <v>154</v>
      </c>
      <c r="H807" t="s">
        <v>81</v>
      </c>
      <c r="I807" t="s">
        <v>82</v>
      </c>
      <c r="J807" t="s">
        <v>418</v>
      </c>
      <c r="K807">
        <v>1007</v>
      </c>
      <c r="L807" t="s">
        <v>84</v>
      </c>
      <c r="M807" t="s">
        <v>29</v>
      </c>
      <c r="N807" t="s">
        <v>96</v>
      </c>
      <c r="O807" t="s">
        <v>2547</v>
      </c>
      <c r="P807">
        <v>41.92</v>
      </c>
      <c r="Q807">
        <v>5</v>
      </c>
      <c r="R807">
        <v>0.2</v>
      </c>
      <c r="S807">
        <v>3.6680000000000001</v>
      </c>
      <c r="T807" t="s">
        <v>32</v>
      </c>
      <c r="U807">
        <v>38.252000000000002</v>
      </c>
      <c r="V807" s="2">
        <f>Table1[[#This Row],[Expenses]]*0.3</f>
        <v>11.4756</v>
      </c>
      <c r="W807" t="str">
        <f>VLOOKUP(K807, Helper!A:C, 3, FALSE)</f>
        <v>2020-02</v>
      </c>
    </row>
    <row r="808" spans="1:23" x14ac:dyDescent="0.3">
      <c r="A808">
        <v>1670</v>
      </c>
      <c r="B808" t="s">
        <v>2548</v>
      </c>
      <c r="C808" s="1">
        <v>44206</v>
      </c>
      <c r="D808">
        <v>20210110</v>
      </c>
      <c r="E808" t="s">
        <v>2232</v>
      </c>
      <c r="F808" t="s">
        <v>211</v>
      </c>
      <c r="G808" t="s">
        <v>212</v>
      </c>
      <c r="H808" t="s">
        <v>25</v>
      </c>
      <c r="I808" t="s">
        <v>26</v>
      </c>
      <c r="J808" t="s">
        <v>917</v>
      </c>
      <c r="K808">
        <v>1029</v>
      </c>
      <c r="L808" t="s">
        <v>84</v>
      </c>
      <c r="M808" t="s">
        <v>29</v>
      </c>
      <c r="N808" t="s">
        <v>50</v>
      </c>
      <c r="O808" t="s">
        <v>2549</v>
      </c>
      <c r="P808">
        <v>1018.104</v>
      </c>
      <c r="Q808">
        <v>4</v>
      </c>
      <c r="R808">
        <v>0.4</v>
      </c>
      <c r="S808">
        <v>-373.3048</v>
      </c>
      <c r="T808" t="s">
        <v>303</v>
      </c>
      <c r="U808">
        <v>1391.4087999999999</v>
      </c>
      <c r="V808" s="2">
        <f>Table1[[#This Row],[Expenses]]*0.3</f>
        <v>417.42263999999994</v>
      </c>
      <c r="W808" t="str">
        <f>VLOOKUP(K808, Helper!A:C, 3, FALSE)</f>
        <v>2020-01</v>
      </c>
    </row>
    <row r="809" spans="1:23" x14ac:dyDescent="0.3">
      <c r="A809">
        <v>1671</v>
      </c>
      <c r="B809" t="s">
        <v>2550</v>
      </c>
      <c r="C809" s="1">
        <v>45219</v>
      </c>
      <c r="D809">
        <v>20231020</v>
      </c>
      <c r="E809" t="s">
        <v>2465</v>
      </c>
      <c r="F809" t="s">
        <v>79</v>
      </c>
      <c r="G809" t="s">
        <v>147</v>
      </c>
      <c r="H809" t="s">
        <v>81</v>
      </c>
      <c r="I809" t="s">
        <v>82</v>
      </c>
      <c r="J809" t="s">
        <v>65</v>
      </c>
      <c r="K809">
        <v>1062</v>
      </c>
      <c r="L809" t="s">
        <v>28</v>
      </c>
      <c r="M809" t="s">
        <v>29</v>
      </c>
      <c r="N809" t="s">
        <v>156</v>
      </c>
      <c r="O809" t="s">
        <v>2551</v>
      </c>
      <c r="P809">
        <v>16.68</v>
      </c>
      <c r="Q809">
        <v>3</v>
      </c>
      <c r="R809">
        <v>0.2</v>
      </c>
      <c r="S809">
        <v>5.2125000000000004</v>
      </c>
      <c r="T809" t="s">
        <v>151</v>
      </c>
      <c r="U809">
        <v>11.467499999999999</v>
      </c>
      <c r="V809" s="2">
        <f>Table1[[#This Row],[Expenses]]*0.3</f>
        <v>3.4402499999999998</v>
      </c>
      <c r="W809" t="str">
        <f>VLOOKUP(K809, Helper!A:C, 3, FALSE)</f>
        <v>2020-01</v>
      </c>
    </row>
    <row r="810" spans="1:23" x14ac:dyDescent="0.3">
      <c r="A810">
        <v>1672</v>
      </c>
      <c r="B810" t="s">
        <v>2552</v>
      </c>
      <c r="C810" s="1">
        <v>44643</v>
      </c>
      <c r="D810">
        <v>20220323</v>
      </c>
      <c r="E810" t="s">
        <v>2553</v>
      </c>
      <c r="F810" t="s">
        <v>821</v>
      </c>
      <c r="G810" t="s">
        <v>822</v>
      </c>
      <c r="H810" t="s">
        <v>25</v>
      </c>
      <c r="I810" t="s">
        <v>336</v>
      </c>
      <c r="J810" t="s">
        <v>55</v>
      </c>
      <c r="K810">
        <v>1065</v>
      </c>
      <c r="L810" t="s">
        <v>56</v>
      </c>
      <c r="M810" t="s">
        <v>40</v>
      </c>
      <c r="N810" t="s">
        <v>185</v>
      </c>
      <c r="O810" t="s">
        <v>2554</v>
      </c>
      <c r="P810">
        <v>58.58</v>
      </c>
      <c r="Q810">
        <v>2</v>
      </c>
      <c r="R810">
        <v>0</v>
      </c>
      <c r="S810">
        <v>19.331399999999999</v>
      </c>
      <c r="T810" t="s">
        <v>187</v>
      </c>
      <c r="U810">
        <v>39.248599999999897</v>
      </c>
      <c r="V810" s="2">
        <f>Table1[[#This Row],[Expenses]]*0.3</f>
        <v>11.774579999999968</v>
      </c>
      <c r="W810" t="str">
        <f>VLOOKUP(K810, Helper!A:C, 3, FALSE)</f>
        <v>2020-04</v>
      </c>
    </row>
    <row r="811" spans="1:23" x14ac:dyDescent="0.3">
      <c r="A811">
        <v>1673</v>
      </c>
      <c r="B811" t="s">
        <v>2555</v>
      </c>
      <c r="C811" s="1">
        <v>45111</v>
      </c>
      <c r="D811">
        <v>20230704</v>
      </c>
      <c r="E811" t="s">
        <v>1703</v>
      </c>
      <c r="F811" t="s">
        <v>79</v>
      </c>
      <c r="G811" t="s">
        <v>2556</v>
      </c>
      <c r="H811" t="s">
        <v>81</v>
      </c>
      <c r="I811" t="s">
        <v>82</v>
      </c>
      <c r="J811" t="s">
        <v>596</v>
      </c>
      <c r="K811">
        <v>1038</v>
      </c>
      <c r="L811" t="s">
        <v>84</v>
      </c>
      <c r="M811" t="s">
        <v>29</v>
      </c>
      <c r="N811" t="s">
        <v>156</v>
      </c>
      <c r="O811" t="s">
        <v>2557</v>
      </c>
      <c r="P811">
        <v>167.96799999999999</v>
      </c>
      <c r="Q811">
        <v>4</v>
      </c>
      <c r="R811">
        <v>0.2</v>
      </c>
      <c r="S811">
        <v>62.988</v>
      </c>
      <c r="T811" t="s">
        <v>128</v>
      </c>
      <c r="U811">
        <v>104.979999999999</v>
      </c>
      <c r="V811" s="2">
        <f>Table1[[#This Row],[Expenses]]*0.3</f>
        <v>31.493999999999698</v>
      </c>
      <c r="W811" t="str">
        <f>VLOOKUP(K811, Helper!A:C, 3, FALSE)</f>
        <v>2020-04</v>
      </c>
    </row>
    <row r="812" spans="1:23" x14ac:dyDescent="0.3">
      <c r="A812">
        <v>1674</v>
      </c>
      <c r="B812" t="s">
        <v>2558</v>
      </c>
      <c r="C812" s="1">
        <v>44541</v>
      </c>
      <c r="D812">
        <v>20211211</v>
      </c>
      <c r="E812" t="s">
        <v>2559</v>
      </c>
      <c r="F812" t="s">
        <v>238</v>
      </c>
      <c r="G812" t="s">
        <v>2560</v>
      </c>
      <c r="H812" t="s">
        <v>25</v>
      </c>
      <c r="I812" t="s">
        <v>48</v>
      </c>
      <c r="J812" t="s">
        <v>169</v>
      </c>
      <c r="K812">
        <v>1058</v>
      </c>
      <c r="L812" t="s">
        <v>28</v>
      </c>
      <c r="M812" t="s">
        <v>29</v>
      </c>
      <c r="N812" t="s">
        <v>41</v>
      </c>
      <c r="O812" t="s">
        <v>2561</v>
      </c>
      <c r="P812">
        <v>196.62</v>
      </c>
      <c r="Q812">
        <v>2</v>
      </c>
      <c r="R812">
        <v>0</v>
      </c>
      <c r="S812">
        <v>96.343800000000002</v>
      </c>
      <c r="T812" t="s">
        <v>163</v>
      </c>
      <c r="U812">
        <v>100.2762</v>
      </c>
      <c r="V812" s="2">
        <f>Table1[[#This Row],[Expenses]]*0.3</f>
        <v>30.08286</v>
      </c>
      <c r="W812" t="str">
        <f>VLOOKUP(K812, Helper!A:C, 3, FALSE)</f>
        <v>2020-01</v>
      </c>
    </row>
    <row r="813" spans="1:23" x14ac:dyDescent="0.3">
      <c r="A813">
        <v>1675</v>
      </c>
      <c r="B813" t="s">
        <v>2562</v>
      </c>
      <c r="C813" s="1">
        <v>44456</v>
      </c>
      <c r="D813">
        <v>20210917</v>
      </c>
      <c r="E813" t="s">
        <v>1162</v>
      </c>
      <c r="F813" t="s">
        <v>79</v>
      </c>
      <c r="G813" t="s">
        <v>147</v>
      </c>
      <c r="H813" t="s">
        <v>81</v>
      </c>
      <c r="I813" t="s">
        <v>82</v>
      </c>
      <c r="J813" t="s">
        <v>83</v>
      </c>
      <c r="K813">
        <v>1074</v>
      </c>
      <c r="L813" t="s">
        <v>84</v>
      </c>
      <c r="M813" t="s">
        <v>40</v>
      </c>
      <c r="N813" t="s">
        <v>57</v>
      </c>
      <c r="O813" t="s">
        <v>2563</v>
      </c>
      <c r="P813">
        <v>21.936</v>
      </c>
      <c r="Q813">
        <v>2</v>
      </c>
      <c r="R813">
        <v>0.6</v>
      </c>
      <c r="S813">
        <v>-10.419600000000001</v>
      </c>
      <c r="T813" t="s">
        <v>135</v>
      </c>
      <c r="U813">
        <v>32.355600000000003</v>
      </c>
      <c r="V813" s="2">
        <f>Table1[[#This Row],[Expenses]]*0.3</f>
        <v>9.7066800000000004</v>
      </c>
      <c r="W813" t="str">
        <f>VLOOKUP(K813, Helper!A:C, 3, FALSE)</f>
        <v>2020-05</v>
      </c>
    </row>
    <row r="814" spans="1:23" x14ac:dyDescent="0.3">
      <c r="A814">
        <v>1677</v>
      </c>
      <c r="B814" t="s">
        <v>2564</v>
      </c>
      <c r="C814" s="1">
        <v>44700</v>
      </c>
      <c r="D814">
        <v>20220519</v>
      </c>
      <c r="E814" t="s">
        <v>2565</v>
      </c>
      <c r="F814" t="s">
        <v>35</v>
      </c>
      <c r="G814" t="s">
        <v>110</v>
      </c>
      <c r="H814" t="s">
        <v>37</v>
      </c>
      <c r="I814" t="s">
        <v>38</v>
      </c>
      <c r="J814" t="s">
        <v>1472</v>
      </c>
      <c r="K814">
        <v>1091</v>
      </c>
      <c r="L814" t="s">
        <v>74</v>
      </c>
      <c r="M814" t="s">
        <v>29</v>
      </c>
      <c r="N814" t="s">
        <v>96</v>
      </c>
      <c r="O814" t="s">
        <v>2566</v>
      </c>
      <c r="P814">
        <v>104.28</v>
      </c>
      <c r="Q814">
        <v>3</v>
      </c>
      <c r="R814">
        <v>0</v>
      </c>
      <c r="S814">
        <v>26.07</v>
      </c>
      <c r="T814" t="s">
        <v>454</v>
      </c>
      <c r="U814">
        <v>78.209999999999994</v>
      </c>
      <c r="V814" s="2">
        <f>Table1[[#This Row],[Expenses]]*0.3</f>
        <v>23.462999999999997</v>
      </c>
      <c r="W814" t="str">
        <f>VLOOKUP(K814, Helper!A:C, 3, FALSE)</f>
        <v>2020-02</v>
      </c>
    </row>
    <row r="815" spans="1:23" x14ac:dyDescent="0.3">
      <c r="A815">
        <v>1679</v>
      </c>
      <c r="B815" t="s">
        <v>2567</v>
      </c>
      <c r="C815" s="1">
        <v>44081</v>
      </c>
      <c r="D815">
        <v>20200907</v>
      </c>
      <c r="E815" t="s">
        <v>616</v>
      </c>
      <c r="F815" t="s">
        <v>124</v>
      </c>
      <c r="G815" t="s">
        <v>125</v>
      </c>
      <c r="H815" t="s">
        <v>25</v>
      </c>
      <c r="I815" t="s">
        <v>48</v>
      </c>
      <c r="J815" t="s">
        <v>439</v>
      </c>
      <c r="K815">
        <v>1033</v>
      </c>
      <c r="L815" t="s">
        <v>74</v>
      </c>
      <c r="M815" t="s">
        <v>40</v>
      </c>
      <c r="N815" t="s">
        <v>96</v>
      </c>
      <c r="O815" t="s">
        <v>2568</v>
      </c>
      <c r="P815">
        <v>64.784000000000006</v>
      </c>
      <c r="Q815">
        <v>1</v>
      </c>
      <c r="R815">
        <v>0.2</v>
      </c>
      <c r="S815">
        <v>-14.5764</v>
      </c>
      <c r="T815" t="s">
        <v>382</v>
      </c>
      <c r="U815">
        <v>79.360399999999998</v>
      </c>
      <c r="V815" s="2">
        <f>Table1[[#This Row],[Expenses]]*0.3</f>
        <v>23.808119999999999</v>
      </c>
      <c r="W815" t="str">
        <f>VLOOKUP(K815, Helper!A:C, 3, FALSE)</f>
        <v>2020-03</v>
      </c>
    </row>
    <row r="816" spans="1:23" x14ac:dyDescent="0.3">
      <c r="A816">
        <v>1683</v>
      </c>
      <c r="B816" t="s">
        <v>2569</v>
      </c>
      <c r="C816" s="1">
        <v>44834</v>
      </c>
      <c r="D816">
        <v>20220930</v>
      </c>
      <c r="E816" t="s">
        <v>2570</v>
      </c>
      <c r="F816" t="s">
        <v>35</v>
      </c>
      <c r="G816" t="s">
        <v>36</v>
      </c>
      <c r="H816" t="s">
        <v>37</v>
      </c>
      <c r="I816" t="s">
        <v>38</v>
      </c>
      <c r="J816" t="s">
        <v>200</v>
      </c>
      <c r="K816">
        <v>1011</v>
      </c>
      <c r="L816" t="s">
        <v>56</v>
      </c>
      <c r="M816" t="s">
        <v>29</v>
      </c>
      <c r="N816" t="s">
        <v>66</v>
      </c>
      <c r="O816" t="s">
        <v>2571</v>
      </c>
      <c r="P816">
        <v>18.97</v>
      </c>
      <c r="Q816">
        <v>1</v>
      </c>
      <c r="R816">
        <v>0</v>
      </c>
      <c r="S816">
        <v>9.1056000000000008</v>
      </c>
      <c r="T816" t="s">
        <v>246</v>
      </c>
      <c r="U816">
        <v>9.8643999999999892</v>
      </c>
      <c r="V816" s="2">
        <f>Table1[[#This Row],[Expenses]]*0.3</f>
        <v>2.9593199999999968</v>
      </c>
      <c r="W816" t="str">
        <f>VLOOKUP(K816, Helper!A:C, 3, FALSE)</f>
        <v>2020-06</v>
      </c>
    </row>
    <row r="817" spans="1:23" x14ac:dyDescent="0.3">
      <c r="A817">
        <v>1684</v>
      </c>
      <c r="B817" t="s">
        <v>2572</v>
      </c>
      <c r="C817" s="1">
        <v>44873</v>
      </c>
      <c r="D817">
        <v>20221108</v>
      </c>
      <c r="E817" t="s">
        <v>629</v>
      </c>
      <c r="F817" t="s">
        <v>35</v>
      </c>
      <c r="G817" t="s">
        <v>110</v>
      </c>
      <c r="H817" t="s">
        <v>37</v>
      </c>
      <c r="I817" t="s">
        <v>38</v>
      </c>
      <c r="J817" t="s">
        <v>398</v>
      </c>
      <c r="K817">
        <v>1026</v>
      </c>
      <c r="L817" t="s">
        <v>105</v>
      </c>
      <c r="M817" t="s">
        <v>40</v>
      </c>
      <c r="N817" t="s">
        <v>57</v>
      </c>
      <c r="O817" t="s">
        <v>2573</v>
      </c>
      <c r="P817">
        <v>14.82</v>
      </c>
      <c r="Q817">
        <v>3</v>
      </c>
      <c r="R817">
        <v>0</v>
      </c>
      <c r="S817">
        <v>6.2244000000000002</v>
      </c>
      <c r="T817" t="s">
        <v>32</v>
      </c>
      <c r="U817">
        <v>8.5955999999999992</v>
      </c>
      <c r="V817" s="2">
        <f>Table1[[#This Row],[Expenses]]*0.3</f>
        <v>2.5786799999999999</v>
      </c>
      <c r="W817" t="str">
        <f>VLOOKUP(K817, Helper!A:C, 3, FALSE)</f>
        <v>2020-01</v>
      </c>
    </row>
    <row r="818" spans="1:23" x14ac:dyDescent="0.3">
      <c r="A818">
        <v>1685</v>
      </c>
      <c r="B818" t="s">
        <v>2574</v>
      </c>
      <c r="C818" s="1">
        <v>45041</v>
      </c>
      <c r="D818">
        <v>20230425</v>
      </c>
      <c r="E818" t="s">
        <v>2215</v>
      </c>
      <c r="F818" t="s">
        <v>124</v>
      </c>
      <c r="G818" t="s">
        <v>125</v>
      </c>
      <c r="H818" t="s">
        <v>25</v>
      </c>
      <c r="I818" t="s">
        <v>48</v>
      </c>
      <c r="J818" t="s">
        <v>155</v>
      </c>
      <c r="K818">
        <v>1077</v>
      </c>
      <c r="L818" t="s">
        <v>133</v>
      </c>
      <c r="M818" t="s">
        <v>40</v>
      </c>
      <c r="N818" t="s">
        <v>86</v>
      </c>
      <c r="O818" t="s">
        <v>2575</v>
      </c>
      <c r="P818">
        <v>99.28</v>
      </c>
      <c r="Q818">
        <v>2</v>
      </c>
      <c r="R818">
        <v>0.2</v>
      </c>
      <c r="S818">
        <v>12.41</v>
      </c>
      <c r="T818" t="s">
        <v>68</v>
      </c>
      <c r="U818">
        <v>86.87</v>
      </c>
      <c r="V818" s="2">
        <f>Table1[[#This Row],[Expenses]]*0.3</f>
        <v>26.061</v>
      </c>
      <c r="W818" t="str">
        <f>VLOOKUP(K818, Helper!A:C, 3, FALSE)</f>
        <v>2020-03</v>
      </c>
    </row>
    <row r="819" spans="1:23" x14ac:dyDescent="0.3">
      <c r="A819">
        <v>1688</v>
      </c>
      <c r="B819" t="s">
        <v>2576</v>
      </c>
      <c r="C819" s="1">
        <v>45271</v>
      </c>
      <c r="D819">
        <v>20231211</v>
      </c>
      <c r="E819" t="s">
        <v>2437</v>
      </c>
      <c r="F819" t="s">
        <v>124</v>
      </c>
      <c r="G819" t="s">
        <v>125</v>
      </c>
      <c r="H819" t="s">
        <v>25</v>
      </c>
      <c r="I819" t="s">
        <v>48</v>
      </c>
      <c r="J819" t="s">
        <v>360</v>
      </c>
      <c r="K819">
        <v>1004</v>
      </c>
      <c r="L819" t="s">
        <v>74</v>
      </c>
      <c r="M819" t="s">
        <v>29</v>
      </c>
      <c r="N819" t="s">
        <v>66</v>
      </c>
      <c r="O819" t="s">
        <v>2577</v>
      </c>
      <c r="P819">
        <v>10.368</v>
      </c>
      <c r="Q819">
        <v>2</v>
      </c>
      <c r="R819">
        <v>0.2</v>
      </c>
      <c r="S819">
        <v>3.6288</v>
      </c>
      <c r="T819" t="s">
        <v>261</v>
      </c>
      <c r="U819">
        <v>6.7392000000000003</v>
      </c>
      <c r="V819" s="2">
        <f>Table1[[#This Row],[Expenses]]*0.3</f>
        <v>2.02176</v>
      </c>
      <c r="W819" t="str">
        <f>VLOOKUP(K819, Helper!A:C, 3, FALSE)</f>
        <v>2020-01</v>
      </c>
    </row>
    <row r="820" spans="1:23" x14ac:dyDescent="0.3">
      <c r="A820">
        <v>1690</v>
      </c>
      <c r="B820" t="s">
        <v>2578</v>
      </c>
      <c r="C820" s="1">
        <v>44059</v>
      </c>
      <c r="D820">
        <v>20200816</v>
      </c>
      <c r="E820" t="s">
        <v>384</v>
      </c>
      <c r="F820" t="s">
        <v>124</v>
      </c>
      <c r="G820" t="s">
        <v>125</v>
      </c>
      <c r="H820" t="s">
        <v>25</v>
      </c>
      <c r="I820" t="s">
        <v>48</v>
      </c>
      <c r="J820" t="s">
        <v>386</v>
      </c>
      <c r="K820">
        <v>1045</v>
      </c>
      <c r="L820" t="s">
        <v>95</v>
      </c>
      <c r="M820" t="s">
        <v>29</v>
      </c>
      <c r="N820" t="s">
        <v>50</v>
      </c>
      <c r="O820" t="s">
        <v>2579</v>
      </c>
      <c r="P820">
        <v>853.09199999999998</v>
      </c>
      <c r="Q820">
        <v>6</v>
      </c>
      <c r="R820">
        <v>0.4</v>
      </c>
      <c r="S820">
        <v>-227.49119999999999</v>
      </c>
      <c r="T820" t="s">
        <v>114</v>
      </c>
      <c r="U820">
        <v>1080.5832</v>
      </c>
      <c r="V820" s="2">
        <f>Table1[[#This Row],[Expenses]]*0.3</f>
        <v>324.17496</v>
      </c>
      <c r="W820" t="str">
        <f>VLOOKUP(K820, Helper!A:C, 3, FALSE)</f>
        <v>2020-01</v>
      </c>
    </row>
    <row r="821" spans="1:23" x14ac:dyDescent="0.3">
      <c r="A821">
        <v>1691</v>
      </c>
      <c r="B821" t="s">
        <v>2580</v>
      </c>
      <c r="C821" s="1">
        <v>45270</v>
      </c>
      <c r="D821">
        <v>20231210</v>
      </c>
      <c r="E821" t="s">
        <v>2581</v>
      </c>
      <c r="F821" t="s">
        <v>204</v>
      </c>
      <c r="G821" t="s">
        <v>2582</v>
      </c>
      <c r="H821" t="s">
        <v>81</v>
      </c>
      <c r="I821" t="s">
        <v>206</v>
      </c>
      <c r="J821" t="s">
        <v>219</v>
      </c>
      <c r="K821">
        <v>1006</v>
      </c>
      <c r="L821" t="s">
        <v>56</v>
      </c>
      <c r="M821" t="s">
        <v>29</v>
      </c>
      <c r="N821" t="s">
        <v>66</v>
      </c>
      <c r="O821" t="s">
        <v>2583</v>
      </c>
      <c r="P821">
        <v>33.450000000000003</v>
      </c>
      <c r="Q821">
        <v>5</v>
      </c>
      <c r="R821">
        <v>0</v>
      </c>
      <c r="S821">
        <v>15.387</v>
      </c>
      <c r="T821" t="s">
        <v>261</v>
      </c>
      <c r="U821">
        <v>18.062999999999999</v>
      </c>
      <c r="V821" s="2">
        <f>Table1[[#This Row],[Expenses]]*0.3</f>
        <v>5.4188999999999998</v>
      </c>
      <c r="W821" t="str">
        <f>VLOOKUP(K821, Helper!A:C, 3, FALSE)</f>
        <v>2020-01</v>
      </c>
    </row>
    <row r="822" spans="1:23" x14ac:dyDescent="0.3">
      <c r="A822">
        <v>1693</v>
      </c>
      <c r="B822" t="s">
        <v>2584</v>
      </c>
      <c r="C822" s="1">
        <v>44635</v>
      </c>
      <c r="D822">
        <v>20220315</v>
      </c>
      <c r="E822" t="s">
        <v>2585</v>
      </c>
      <c r="F822" t="s">
        <v>358</v>
      </c>
      <c r="G822" t="s">
        <v>359</v>
      </c>
      <c r="H822" t="s">
        <v>37</v>
      </c>
      <c r="I822" t="s">
        <v>119</v>
      </c>
      <c r="J822" t="s">
        <v>337</v>
      </c>
      <c r="K822">
        <v>1096</v>
      </c>
      <c r="L822" t="s">
        <v>105</v>
      </c>
      <c r="M822" t="s">
        <v>29</v>
      </c>
      <c r="N822" t="s">
        <v>57</v>
      </c>
      <c r="O822" t="s">
        <v>2586</v>
      </c>
      <c r="P822">
        <v>21.88</v>
      </c>
      <c r="Q822">
        <v>5</v>
      </c>
      <c r="R822">
        <v>0.2</v>
      </c>
      <c r="S822">
        <v>6.2904999999999998</v>
      </c>
      <c r="T822" t="s">
        <v>187</v>
      </c>
      <c r="U822">
        <v>15.589499999999999</v>
      </c>
      <c r="V822" s="2">
        <f>Table1[[#This Row],[Expenses]]*0.3</f>
        <v>4.67685</v>
      </c>
      <c r="W822" t="str">
        <f>VLOOKUP(K822, Helper!A:C, 3, FALSE)</f>
        <v>2020-03</v>
      </c>
    </row>
    <row r="823" spans="1:23" x14ac:dyDescent="0.3">
      <c r="A823">
        <v>1694</v>
      </c>
      <c r="B823" t="s">
        <v>2587</v>
      </c>
      <c r="C823" s="1">
        <v>44739</v>
      </c>
      <c r="D823">
        <v>20220627</v>
      </c>
      <c r="E823" t="s">
        <v>2110</v>
      </c>
      <c r="F823" t="s">
        <v>79</v>
      </c>
      <c r="G823" t="s">
        <v>2556</v>
      </c>
      <c r="H823" t="s">
        <v>81</v>
      </c>
      <c r="I823" t="s">
        <v>82</v>
      </c>
      <c r="J823" t="s">
        <v>49</v>
      </c>
      <c r="K823">
        <v>1031</v>
      </c>
      <c r="L823" t="s">
        <v>28</v>
      </c>
      <c r="M823" t="s">
        <v>85</v>
      </c>
      <c r="N823" t="s">
        <v>185</v>
      </c>
      <c r="O823" t="s">
        <v>2588</v>
      </c>
      <c r="P823">
        <v>13.616</v>
      </c>
      <c r="Q823">
        <v>2</v>
      </c>
      <c r="R823">
        <v>0.2</v>
      </c>
      <c r="S823">
        <v>3.5741999999999998</v>
      </c>
      <c r="T823" t="s">
        <v>43</v>
      </c>
      <c r="U823">
        <v>10.0418</v>
      </c>
      <c r="V823" s="2">
        <f>Table1[[#This Row],[Expenses]]*0.3</f>
        <v>3.01254</v>
      </c>
      <c r="W823" t="str">
        <f>VLOOKUP(K823, Helper!A:C, 3, FALSE)</f>
        <v>2020-01</v>
      </c>
    </row>
    <row r="824" spans="1:23" x14ac:dyDescent="0.3">
      <c r="A824">
        <v>1695</v>
      </c>
      <c r="B824" t="s">
        <v>2589</v>
      </c>
      <c r="C824" s="1">
        <v>44464</v>
      </c>
      <c r="D824">
        <v>20210925</v>
      </c>
      <c r="E824" t="s">
        <v>1330</v>
      </c>
      <c r="F824" t="s">
        <v>522</v>
      </c>
      <c r="G824" t="s">
        <v>523</v>
      </c>
      <c r="H824" t="s">
        <v>37</v>
      </c>
      <c r="I824" t="s">
        <v>119</v>
      </c>
      <c r="J824" t="s">
        <v>398</v>
      </c>
      <c r="K824">
        <v>1026</v>
      </c>
      <c r="L824" t="s">
        <v>105</v>
      </c>
      <c r="M824" t="s">
        <v>85</v>
      </c>
      <c r="N824" t="s">
        <v>185</v>
      </c>
      <c r="O824" t="s">
        <v>2590</v>
      </c>
      <c r="P824">
        <v>63.96</v>
      </c>
      <c r="Q824">
        <v>4</v>
      </c>
      <c r="R824">
        <v>0</v>
      </c>
      <c r="S824">
        <v>19.8276</v>
      </c>
      <c r="T824" t="s">
        <v>135</v>
      </c>
      <c r="U824">
        <v>44.132399999999997</v>
      </c>
      <c r="V824" s="2">
        <f>Table1[[#This Row],[Expenses]]*0.3</f>
        <v>13.239719999999998</v>
      </c>
      <c r="W824" t="str">
        <f>VLOOKUP(K824, Helper!A:C, 3, FALSE)</f>
        <v>2020-01</v>
      </c>
    </row>
    <row r="825" spans="1:23" x14ac:dyDescent="0.3">
      <c r="A825">
        <v>1698</v>
      </c>
      <c r="B825" t="s">
        <v>2591</v>
      </c>
      <c r="C825" s="1">
        <v>44557</v>
      </c>
      <c r="D825">
        <v>20211227</v>
      </c>
      <c r="E825" t="s">
        <v>777</v>
      </c>
      <c r="F825" t="s">
        <v>35</v>
      </c>
      <c r="G825" t="s">
        <v>36</v>
      </c>
      <c r="H825" t="s">
        <v>37</v>
      </c>
      <c r="I825" t="s">
        <v>38</v>
      </c>
      <c r="J825" t="s">
        <v>524</v>
      </c>
      <c r="K825">
        <v>1039</v>
      </c>
      <c r="L825" t="s">
        <v>95</v>
      </c>
      <c r="M825" t="s">
        <v>29</v>
      </c>
      <c r="N825" t="s">
        <v>86</v>
      </c>
      <c r="O825" t="s">
        <v>2592</v>
      </c>
      <c r="P825">
        <v>106.96</v>
      </c>
      <c r="Q825">
        <v>2</v>
      </c>
      <c r="R825">
        <v>0</v>
      </c>
      <c r="S825">
        <v>31.0184</v>
      </c>
      <c r="T825" t="s">
        <v>163</v>
      </c>
      <c r="U825">
        <v>75.941599999999994</v>
      </c>
      <c r="V825" s="2">
        <f>Table1[[#This Row],[Expenses]]*0.3</f>
        <v>22.782479999999996</v>
      </c>
      <c r="W825" t="str">
        <f>VLOOKUP(K825, Helper!A:C, 3, FALSE)</f>
        <v>2020-01</v>
      </c>
    </row>
    <row r="826" spans="1:23" x14ac:dyDescent="0.3">
      <c r="A826">
        <v>1700</v>
      </c>
      <c r="B826" t="s">
        <v>2593</v>
      </c>
      <c r="C826" s="1">
        <v>43985</v>
      </c>
      <c r="D826">
        <v>20200603</v>
      </c>
      <c r="E826" t="s">
        <v>371</v>
      </c>
      <c r="F826" t="s">
        <v>71</v>
      </c>
      <c r="G826" t="s">
        <v>72</v>
      </c>
      <c r="H826" t="s">
        <v>37</v>
      </c>
      <c r="I826" t="s">
        <v>38</v>
      </c>
      <c r="J826" t="s">
        <v>244</v>
      </c>
      <c r="K826">
        <v>1002</v>
      </c>
      <c r="L826" t="s">
        <v>84</v>
      </c>
      <c r="M826" t="s">
        <v>29</v>
      </c>
      <c r="N826" t="s">
        <v>50</v>
      </c>
      <c r="O826" t="s">
        <v>2594</v>
      </c>
      <c r="P826">
        <v>515.88</v>
      </c>
      <c r="Q826">
        <v>6</v>
      </c>
      <c r="R826">
        <v>0</v>
      </c>
      <c r="S826">
        <v>113.4936</v>
      </c>
      <c r="T826" t="s">
        <v>59</v>
      </c>
      <c r="U826">
        <v>402.38639999999998</v>
      </c>
      <c r="V826" s="2">
        <f>Table1[[#This Row],[Expenses]]*0.3</f>
        <v>120.71591999999998</v>
      </c>
      <c r="W826" t="str">
        <f>VLOOKUP(K826, Helper!A:C, 3, FALSE)</f>
        <v>2020-03</v>
      </c>
    </row>
    <row r="827" spans="1:23" x14ac:dyDescent="0.3">
      <c r="A827">
        <v>1701</v>
      </c>
      <c r="B827" t="s">
        <v>2595</v>
      </c>
      <c r="C827" s="1">
        <v>44390</v>
      </c>
      <c r="D827">
        <v>20210713</v>
      </c>
      <c r="E827" t="s">
        <v>2143</v>
      </c>
      <c r="F827" t="s">
        <v>211</v>
      </c>
      <c r="G827" t="s">
        <v>212</v>
      </c>
      <c r="H827" t="s">
        <v>25</v>
      </c>
      <c r="I827" t="s">
        <v>26</v>
      </c>
      <c r="J827" t="s">
        <v>592</v>
      </c>
      <c r="K827">
        <v>1030</v>
      </c>
      <c r="L827" t="s">
        <v>95</v>
      </c>
      <c r="M827" t="s">
        <v>29</v>
      </c>
      <c r="N827" t="s">
        <v>50</v>
      </c>
      <c r="O827" t="s">
        <v>2596</v>
      </c>
      <c r="P827">
        <v>11.808</v>
      </c>
      <c r="Q827">
        <v>2</v>
      </c>
      <c r="R827">
        <v>0.2</v>
      </c>
      <c r="S827">
        <v>4.2804000000000002</v>
      </c>
      <c r="T827" t="s">
        <v>642</v>
      </c>
      <c r="U827">
        <v>7.5275999999999996</v>
      </c>
      <c r="V827" s="2">
        <f>Table1[[#This Row],[Expenses]]*0.3</f>
        <v>2.2582799999999996</v>
      </c>
      <c r="W827" t="str">
        <f>VLOOKUP(K827, Helper!A:C, 3, FALSE)</f>
        <v>2020-01</v>
      </c>
    </row>
    <row r="828" spans="1:23" x14ac:dyDescent="0.3">
      <c r="A828">
        <v>1704</v>
      </c>
      <c r="B828" t="s">
        <v>2597</v>
      </c>
      <c r="C828" s="1">
        <v>43864</v>
      </c>
      <c r="D828">
        <v>20200203</v>
      </c>
      <c r="E828" t="s">
        <v>2598</v>
      </c>
      <c r="F828" t="s">
        <v>35</v>
      </c>
      <c r="G828" t="s">
        <v>600</v>
      </c>
      <c r="H828" t="s">
        <v>37</v>
      </c>
      <c r="I828" t="s">
        <v>38</v>
      </c>
      <c r="J828" t="s">
        <v>120</v>
      </c>
      <c r="K828">
        <v>1048</v>
      </c>
      <c r="L828" t="s">
        <v>105</v>
      </c>
      <c r="M828" t="s">
        <v>85</v>
      </c>
      <c r="N828" t="s">
        <v>214</v>
      </c>
      <c r="O828" t="s">
        <v>2599</v>
      </c>
      <c r="P828">
        <v>12.35</v>
      </c>
      <c r="Q828">
        <v>5</v>
      </c>
      <c r="R828">
        <v>0</v>
      </c>
      <c r="S828">
        <v>5.8045</v>
      </c>
      <c r="T828" t="s">
        <v>919</v>
      </c>
      <c r="U828">
        <v>6.5454999999999997</v>
      </c>
      <c r="V828" s="2">
        <f>Table1[[#This Row],[Expenses]]*0.3</f>
        <v>1.9636499999999999</v>
      </c>
      <c r="W828" t="str">
        <f>VLOOKUP(K828, Helper!A:C, 3, FALSE)</f>
        <v>2020-02</v>
      </c>
    </row>
    <row r="829" spans="1:23" x14ac:dyDescent="0.3">
      <c r="A829">
        <v>1705</v>
      </c>
      <c r="B829" t="s">
        <v>2600</v>
      </c>
      <c r="C829" s="1">
        <v>44629</v>
      </c>
      <c r="D829">
        <v>20220309</v>
      </c>
      <c r="E829" t="s">
        <v>1451</v>
      </c>
      <c r="F829" t="s">
        <v>232</v>
      </c>
      <c r="G829" t="s">
        <v>385</v>
      </c>
      <c r="H829" t="s">
        <v>37</v>
      </c>
      <c r="I829" t="s">
        <v>119</v>
      </c>
      <c r="J829" t="s">
        <v>621</v>
      </c>
      <c r="K829">
        <v>1060</v>
      </c>
      <c r="L829" t="s">
        <v>105</v>
      </c>
      <c r="M829" t="s">
        <v>29</v>
      </c>
      <c r="N829" t="s">
        <v>50</v>
      </c>
      <c r="O829" t="s">
        <v>2601</v>
      </c>
      <c r="P829">
        <v>9.702</v>
      </c>
      <c r="Q829">
        <v>3</v>
      </c>
      <c r="R829">
        <v>0.7</v>
      </c>
      <c r="S829">
        <v>-7.1147999999999998</v>
      </c>
      <c r="T829" t="s">
        <v>187</v>
      </c>
      <c r="U829">
        <v>16.816800000000001</v>
      </c>
      <c r="V829" s="2">
        <f>Table1[[#This Row],[Expenses]]*0.3</f>
        <v>5.0450400000000002</v>
      </c>
      <c r="W829" t="str">
        <f>VLOOKUP(K829, Helper!A:C, 3, FALSE)</f>
        <v>2020-01</v>
      </c>
    </row>
    <row r="830" spans="1:23" x14ac:dyDescent="0.3">
      <c r="A830">
        <v>1706</v>
      </c>
      <c r="B830" t="s">
        <v>2602</v>
      </c>
      <c r="C830" s="1">
        <v>44522</v>
      </c>
      <c r="D830">
        <v>20211122</v>
      </c>
      <c r="E830" t="s">
        <v>70</v>
      </c>
      <c r="F830" t="s">
        <v>124</v>
      </c>
      <c r="G830" t="s">
        <v>125</v>
      </c>
      <c r="H830" t="s">
        <v>25</v>
      </c>
      <c r="I830" t="s">
        <v>48</v>
      </c>
      <c r="J830" t="s">
        <v>73</v>
      </c>
      <c r="K830">
        <v>1066</v>
      </c>
      <c r="L830" t="s">
        <v>74</v>
      </c>
      <c r="M830" t="s">
        <v>29</v>
      </c>
      <c r="N830" t="s">
        <v>50</v>
      </c>
      <c r="O830" t="s">
        <v>2603</v>
      </c>
      <c r="P830">
        <v>11.61</v>
      </c>
      <c r="Q830">
        <v>2</v>
      </c>
      <c r="R830">
        <v>0.7</v>
      </c>
      <c r="S830">
        <v>-9.2880000000000003</v>
      </c>
      <c r="T830" t="s">
        <v>88</v>
      </c>
      <c r="U830">
        <v>20.898</v>
      </c>
      <c r="V830" s="2">
        <f>Table1[[#This Row],[Expenses]]*0.3</f>
        <v>6.2694000000000001</v>
      </c>
      <c r="W830" t="str">
        <f>VLOOKUP(K830, Helper!A:C, 3, FALSE)</f>
        <v>2020-09</v>
      </c>
    </row>
    <row r="831" spans="1:23" x14ac:dyDescent="0.3">
      <c r="A831">
        <v>1707</v>
      </c>
      <c r="B831" t="s">
        <v>2604</v>
      </c>
      <c r="C831" s="1">
        <v>45230</v>
      </c>
      <c r="D831">
        <v>20231031</v>
      </c>
      <c r="E831" t="s">
        <v>2605</v>
      </c>
      <c r="F831" t="s">
        <v>35</v>
      </c>
      <c r="G831" t="s">
        <v>110</v>
      </c>
      <c r="H831" t="s">
        <v>37</v>
      </c>
      <c r="I831" t="s">
        <v>38</v>
      </c>
      <c r="J831" t="s">
        <v>457</v>
      </c>
      <c r="K831">
        <v>1057</v>
      </c>
      <c r="L831" t="s">
        <v>105</v>
      </c>
      <c r="M831" t="s">
        <v>29</v>
      </c>
      <c r="N831" t="s">
        <v>41</v>
      </c>
      <c r="O831" t="s">
        <v>2606</v>
      </c>
      <c r="P831">
        <v>43.86</v>
      </c>
      <c r="Q831">
        <v>6</v>
      </c>
      <c r="R831">
        <v>0</v>
      </c>
      <c r="S831">
        <v>20.6142</v>
      </c>
      <c r="T831" t="s">
        <v>151</v>
      </c>
      <c r="U831">
        <v>23.245799999999999</v>
      </c>
      <c r="V831" s="2">
        <f>Table1[[#This Row],[Expenses]]*0.3</f>
        <v>6.9737399999999994</v>
      </c>
      <c r="W831" t="str">
        <f>VLOOKUP(K831, Helper!A:C, 3, FALSE)</f>
        <v>2020-01</v>
      </c>
    </row>
    <row r="832" spans="1:23" x14ac:dyDescent="0.3">
      <c r="A832">
        <v>1713</v>
      </c>
      <c r="B832" t="s">
        <v>2607</v>
      </c>
      <c r="C832" s="1">
        <v>44226</v>
      </c>
      <c r="D832">
        <v>20210130</v>
      </c>
      <c r="E832" t="s">
        <v>940</v>
      </c>
      <c r="F832" t="s">
        <v>79</v>
      </c>
      <c r="G832" t="s">
        <v>147</v>
      </c>
      <c r="H832" t="s">
        <v>81</v>
      </c>
      <c r="I832" t="s">
        <v>82</v>
      </c>
      <c r="J832" t="s">
        <v>812</v>
      </c>
      <c r="K832">
        <v>1092</v>
      </c>
      <c r="L832" t="s">
        <v>84</v>
      </c>
      <c r="M832" t="s">
        <v>29</v>
      </c>
      <c r="N832" t="s">
        <v>66</v>
      </c>
      <c r="O832" t="s">
        <v>2608</v>
      </c>
      <c r="P832">
        <v>14.304</v>
      </c>
      <c r="Q832">
        <v>6</v>
      </c>
      <c r="R832">
        <v>0.2</v>
      </c>
      <c r="S832">
        <v>5.0064000000000002</v>
      </c>
      <c r="T832" t="s">
        <v>303</v>
      </c>
      <c r="U832">
        <v>9.2975999999999992</v>
      </c>
      <c r="V832" s="2">
        <f>Table1[[#This Row],[Expenses]]*0.3</f>
        <v>2.7892799999999998</v>
      </c>
      <c r="W832" t="str">
        <f>VLOOKUP(K832, Helper!A:C, 3, FALSE)</f>
        <v>2020-02</v>
      </c>
    </row>
    <row r="833" spans="1:23" x14ac:dyDescent="0.3">
      <c r="A833">
        <v>1714</v>
      </c>
      <c r="B833" t="s">
        <v>2609</v>
      </c>
      <c r="C833" s="1">
        <v>45178</v>
      </c>
      <c r="D833">
        <v>20230909</v>
      </c>
      <c r="E833" t="s">
        <v>2541</v>
      </c>
      <c r="F833" t="s">
        <v>166</v>
      </c>
      <c r="G833" t="s">
        <v>227</v>
      </c>
      <c r="H833" t="s">
        <v>81</v>
      </c>
      <c r="I833" t="s">
        <v>168</v>
      </c>
      <c r="J833" t="s">
        <v>693</v>
      </c>
      <c r="K833">
        <v>1070</v>
      </c>
      <c r="L833" t="s">
        <v>56</v>
      </c>
      <c r="M833" t="s">
        <v>29</v>
      </c>
      <c r="N833" t="s">
        <v>50</v>
      </c>
      <c r="O833" t="s">
        <v>2610</v>
      </c>
      <c r="P833">
        <v>765.625</v>
      </c>
      <c r="Q833">
        <v>7</v>
      </c>
      <c r="R833">
        <v>0.5</v>
      </c>
      <c r="S833">
        <v>-566.5625</v>
      </c>
      <c r="T833" t="s">
        <v>171</v>
      </c>
      <c r="U833">
        <v>1332.1875</v>
      </c>
      <c r="V833" s="2">
        <f>Table1[[#This Row],[Expenses]]*0.3</f>
        <v>399.65625</v>
      </c>
      <c r="W833" t="str">
        <f>VLOOKUP(K833, Helper!A:C, 3, FALSE)</f>
        <v>2020-02</v>
      </c>
    </row>
    <row r="834" spans="1:23" x14ac:dyDescent="0.3">
      <c r="A834">
        <v>1715</v>
      </c>
      <c r="B834" t="s">
        <v>2611</v>
      </c>
      <c r="C834" s="1">
        <v>45207</v>
      </c>
      <c r="D834">
        <v>20231008</v>
      </c>
      <c r="E834" t="s">
        <v>1353</v>
      </c>
      <c r="F834" t="s">
        <v>35</v>
      </c>
      <c r="G834" t="s">
        <v>110</v>
      </c>
      <c r="H834" t="s">
        <v>37</v>
      </c>
      <c r="I834" t="s">
        <v>38</v>
      </c>
      <c r="J834" t="s">
        <v>272</v>
      </c>
      <c r="K834">
        <v>1094</v>
      </c>
      <c r="L834" t="s">
        <v>273</v>
      </c>
      <c r="M834" t="s">
        <v>29</v>
      </c>
      <c r="N834" t="s">
        <v>30</v>
      </c>
      <c r="O834" t="s">
        <v>2612</v>
      </c>
      <c r="P834">
        <v>307.666</v>
      </c>
      <c r="Q834">
        <v>2</v>
      </c>
      <c r="R834">
        <v>0.15</v>
      </c>
      <c r="S834">
        <v>-14.478400000000001</v>
      </c>
      <c r="T834" t="s">
        <v>151</v>
      </c>
      <c r="U834">
        <v>322.14440000000002</v>
      </c>
      <c r="V834" s="2">
        <f>Table1[[#This Row],[Expenses]]*0.3</f>
        <v>96.643320000000003</v>
      </c>
      <c r="W834" t="str">
        <f>VLOOKUP(K834, Helper!A:C, 3, FALSE)</f>
        <v>2020-02</v>
      </c>
    </row>
    <row r="835" spans="1:23" x14ac:dyDescent="0.3">
      <c r="A835">
        <v>1716</v>
      </c>
      <c r="B835" t="s">
        <v>2613</v>
      </c>
      <c r="C835" s="1">
        <v>44682</v>
      </c>
      <c r="D835">
        <v>20220501</v>
      </c>
      <c r="E835" t="s">
        <v>1191</v>
      </c>
      <c r="F835" t="s">
        <v>211</v>
      </c>
      <c r="G835" t="s">
        <v>212</v>
      </c>
      <c r="H835" t="s">
        <v>25</v>
      </c>
      <c r="I835" t="s">
        <v>26</v>
      </c>
      <c r="J835" t="s">
        <v>244</v>
      </c>
      <c r="K835">
        <v>1002</v>
      </c>
      <c r="L835" t="s">
        <v>84</v>
      </c>
      <c r="M835" t="s">
        <v>29</v>
      </c>
      <c r="N835" t="s">
        <v>50</v>
      </c>
      <c r="O835" t="s">
        <v>2614</v>
      </c>
      <c r="P835">
        <v>7.7119999999999997</v>
      </c>
      <c r="Q835">
        <v>2</v>
      </c>
      <c r="R835">
        <v>0.2</v>
      </c>
      <c r="S835">
        <v>2.7955999999999999</v>
      </c>
      <c r="T835" t="s">
        <v>454</v>
      </c>
      <c r="U835">
        <v>4.9163999999999897</v>
      </c>
      <c r="V835" s="2">
        <f>Table1[[#This Row],[Expenses]]*0.3</f>
        <v>1.4749199999999969</v>
      </c>
      <c r="W835" t="str">
        <f>VLOOKUP(K835, Helper!A:C, 3, FALSE)</f>
        <v>2020-03</v>
      </c>
    </row>
    <row r="836" spans="1:23" x14ac:dyDescent="0.3">
      <c r="A836">
        <v>1717</v>
      </c>
      <c r="B836" t="s">
        <v>2615</v>
      </c>
      <c r="C836" s="1">
        <v>44701</v>
      </c>
      <c r="D836">
        <v>20220520</v>
      </c>
      <c r="E836" t="s">
        <v>1002</v>
      </c>
      <c r="F836" t="s">
        <v>211</v>
      </c>
      <c r="G836" t="s">
        <v>212</v>
      </c>
      <c r="H836" t="s">
        <v>25</v>
      </c>
      <c r="I836" t="s">
        <v>26</v>
      </c>
      <c r="J836" t="s">
        <v>917</v>
      </c>
      <c r="K836">
        <v>1029</v>
      </c>
      <c r="L836" t="s">
        <v>84</v>
      </c>
      <c r="M836" t="s">
        <v>29</v>
      </c>
      <c r="N836" t="s">
        <v>86</v>
      </c>
      <c r="O836" t="s">
        <v>2616</v>
      </c>
      <c r="P836">
        <v>242.9</v>
      </c>
      <c r="Q836">
        <v>5</v>
      </c>
      <c r="R836">
        <v>0</v>
      </c>
      <c r="S836">
        <v>70.441000000000003</v>
      </c>
      <c r="T836" t="s">
        <v>454</v>
      </c>
      <c r="U836">
        <v>172.459</v>
      </c>
      <c r="V836" s="2">
        <f>Table1[[#This Row],[Expenses]]*0.3</f>
        <v>51.737699999999997</v>
      </c>
      <c r="W836" t="str">
        <f>VLOOKUP(K836, Helper!A:C, 3, FALSE)</f>
        <v>2020-01</v>
      </c>
    </row>
    <row r="837" spans="1:23" x14ac:dyDescent="0.3">
      <c r="A837">
        <v>1722</v>
      </c>
      <c r="B837" t="s">
        <v>2617</v>
      </c>
      <c r="C837" s="1">
        <v>44550</v>
      </c>
      <c r="D837">
        <v>20211220</v>
      </c>
      <c r="E837" t="s">
        <v>315</v>
      </c>
      <c r="F837" t="s">
        <v>166</v>
      </c>
      <c r="G837" t="s">
        <v>227</v>
      </c>
      <c r="H837" t="s">
        <v>81</v>
      </c>
      <c r="I837" t="s">
        <v>168</v>
      </c>
      <c r="J837" t="s">
        <v>316</v>
      </c>
      <c r="K837">
        <v>1093</v>
      </c>
      <c r="L837" t="s">
        <v>28</v>
      </c>
      <c r="M837" t="s">
        <v>29</v>
      </c>
      <c r="N837" t="s">
        <v>156</v>
      </c>
      <c r="O837" t="s">
        <v>2618</v>
      </c>
      <c r="P837">
        <v>159.98400000000001</v>
      </c>
      <c r="Q837">
        <v>2</v>
      </c>
      <c r="R837">
        <v>0.2</v>
      </c>
      <c r="S837">
        <v>11.998799999999999</v>
      </c>
      <c r="T837" t="s">
        <v>163</v>
      </c>
      <c r="U837">
        <v>147.98519999999999</v>
      </c>
      <c r="V837" s="2">
        <f>Table1[[#This Row],[Expenses]]*0.3</f>
        <v>44.395559999999996</v>
      </c>
      <c r="W837" t="str">
        <f>VLOOKUP(K837, Helper!A:C, 3, FALSE)</f>
        <v>2020-03</v>
      </c>
    </row>
    <row r="838" spans="1:23" x14ac:dyDescent="0.3">
      <c r="A838">
        <v>1725</v>
      </c>
      <c r="B838" t="s">
        <v>2619</v>
      </c>
      <c r="C838" s="1">
        <v>44549</v>
      </c>
      <c r="D838">
        <v>20211219</v>
      </c>
      <c r="E838" t="s">
        <v>1277</v>
      </c>
      <c r="F838" t="s">
        <v>124</v>
      </c>
      <c r="G838" t="s">
        <v>125</v>
      </c>
      <c r="H838" t="s">
        <v>25</v>
      </c>
      <c r="I838" t="s">
        <v>48</v>
      </c>
      <c r="J838" t="s">
        <v>278</v>
      </c>
      <c r="K838">
        <v>1032</v>
      </c>
      <c r="L838" t="s">
        <v>56</v>
      </c>
      <c r="M838" t="s">
        <v>29</v>
      </c>
      <c r="N838" t="s">
        <v>86</v>
      </c>
      <c r="O838" t="s">
        <v>2620</v>
      </c>
      <c r="P838">
        <v>434.35199999999998</v>
      </c>
      <c r="Q838">
        <v>3</v>
      </c>
      <c r="R838">
        <v>0.2</v>
      </c>
      <c r="S838">
        <v>43.435200000000002</v>
      </c>
      <c r="T838" t="s">
        <v>163</v>
      </c>
      <c r="U838">
        <v>390.916799999999</v>
      </c>
      <c r="V838" s="2">
        <f>Table1[[#This Row],[Expenses]]*0.3</f>
        <v>117.27503999999969</v>
      </c>
      <c r="W838" t="str">
        <f>VLOOKUP(K838, Helper!A:C, 3, FALSE)</f>
        <v>2020-02</v>
      </c>
    </row>
    <row r="839" spans="1:23" x14ac:dyDescent="0.3">
      <c r="A839">
        <v>1728</v>
      </c>
      <c r="B839" t="s">
        <v>2621</v>
      </c>
      <c r="C839" s="1">
        <v>45046</v>
      </c>
      <c r="D839">
        <v>20230430</v>
      </c>
      <c r="E839" t="s">
        <v>2622</v>
      </c>
      <c r="F839" t="s">
        <v>358</v>
      </c>
      <c r="G839" t="s">
        <v>564</v>
      </c>
      <c r="H839" t="s">
        <v>37</v>
      </c>
      <c r="I839" t="s">
        <v>119</v>
      </c>
      <c r="J839" t="s">
        <v>443</v>
      </c>
      <c r="K839">
        <v>1005</v>
      </c>
      <c r="L839" t="s">
        <v>56</v>
      </c>
      <c r="M839" t="s">
        <v>40</v>
      </c>
      <c r="N839" t="s">
        <v>50</v>
      </c>
      <c r="O839" t="s">
        <v>2623</v>
      </c>
      <c r="P839">
        <v>1048.3499999999999</v>
      </c>
      <c r="Q839">
        <v>5</v>
      </c>
      <c r="R839">
        <v>0.4</v>
      </c>
      <c r="S839">
        <v>-69.89</v>
      </c>
      <c r="T839" t="s">
        <v>68</v>
      </c>
      <c r="U839">
        <v>1118.24</v>
      </c>
      <c r="V839" s="2">
        <f>Table1[[#This Row],[Expenses]]*0.3</f>
        <v>335.47199999999998</v>
      </c>
      <c r="W839" t="str">
        <f>VLOOKUP(K839, Helper!A:C, 3, FALSE)</f>
        <v>2020-03</v>
      </c>
    </row>
    <row r="840" spans="1:23" x14ac:dyDescent="0.3">
      <c r="A840">
        <v>1729</v>
      </c>
      <c r="B840" t="s">
        <v>2624</v>
      </c>
      <c r="C840" s="1">
        <v>44599</v>
      </c>
      <c r="D840">
        <v>20220207</v>
      </c>
      <c r="E840" t="s">
        <v>1159</v>
      </c>
      <c r="F840" t="s">
        <v>238</v>
      </c>
      <c r="G840" t="s">
        <v>239</v>
      </c>
      <c r="H840" t="s">
        <v>25</v>
      </c>
      <c r="I840" t="s">
        <v>48</v>
      </c>
      <c r="J840" t="s">
        <v>155</v>
      </c>
      <c r="K840">
        <v>1077</v>
      </c>
      <c r="L840" t="s">
        <v>133</v>
      </c>
      <c r="M840" t="s">
        <v>29</v>
      </c>
      <c r="N840" t="s">
        <v>185</v>
      </c>
      <c r="O840" t="s">
        <v>2625</v>
      </c>
      <c r="P840">
        <v>100</v>
      </c>
      <c r="Q840">
        <v>4</v>
      </c>
      <c r="R840">
        <v>0</v>
      </c>
      <c r="S840">
        <v>21</v>
      </c>
      <c r="T840" t="s">
        <v>1308</v>
      </c>
      <c r="U840">
        <v>79</v>
      </c>
      <c r="V840" s="2">
        <f>Table1[[#This Row],[Expenses]]*0.3</f>
        <v>23.7</v>
      </c>
      <c r="W840" t="str">
        <f>VLOOKUP(K840, Helper!A:C, 3, FALSE)</f>
        <v>2020-03</v>
      </c>
    </row>
    <row r="841" spans="1:23" x14ac:dyDescent="0.3">
      <c r="A841">
        <v>1731</v>
      </c>
      <c r="B841" t="s">
        <v>2626</v>
      </c>
      <c r="C841" s="1">
        <v>44102</v>
      </c>
      <c r="D841">
        <v>20200928</v>
      </c>
      <c r="E841" t="s">
        <v>2273</v>
      </c>
      <c r="F841" t="s">
        <v>62</v>
      </c>
      <c r="G841" t="s">
        <v>1253</v>
      </c>
      <c r="H841" t="s">
        <v>25</v>
      </c>
      <c r="I841" t="s">
        <v>64</v>
      </c>
      <c r="J841" t="s">
        <v>504</v>
      </c>
      <c r="K841">
        <v>1010</v>
      </c>
      <c r="L841" t="s">
        <v>273</v>
      </c>
      <c r="M841" t="s">
        <v>40</v>
      </c>
      <c r="N841" t="s">
        <v>66</v>
      </c>
      <c r="O841" t="s">
        <v>2627</v>
      </c>
      <c r="P841">
        <v>96.256</v>
      </c>
      <c r="Q841">
        <v>8</v>
      </c>
      <c r="R841">
        <v>0.2</v>
      </c>
      <c r="S841">
        <v>31.283200000000001</v>
      </c>
      <c r="T841" t="s">
        <v>382</v>
      </c>
      <c r="U841">
        <v>64.972800000000007</v>
      </c>
      <c r="V841" s="2">
        <f>Table1[[#This Row],[Expenses]]*0.3</f>
        <v>19.49184</v>
      </c>
      <c r="W841" t="str">
        <f>VLOOKUP(K841, Helper!A:C, 3, FALSE)</f>
        <v>2020-03</v>
      </c>
    </row>
    <row r="842" spans="1:23" x14ac:dyDescent="0.3">
      <c r="A842">
        <v>1733</v>
      </c>
      <c r="B842" t="s">
        <v>2628</v>
      </c>
      <c r="C842" s="1">
        <v>44753</v>
      </c>
      <c r="D842">
        <v>20220711</v>
      </c>
      <c r="E842" t="s">
        <v>595</v>
      </c>
      <c r="F842" t="s">
        <v>79</v>
      </c>
      <c r="G842" t="s">
        <v>154</v>
      </c>
      <c r="H842" t="s">
        <v>81</v>
      </c>
      <c r="I842" t="s">
        <v>82</v>
      </c>
      <c r="J842" t="s">
        <v>596</v>
      </c>
      <c r="K842">
        <v>1038</v>
      </c>
      <c r="L842" t="s">
        <v>84</v>
      </c>
      <c r="M842" t="s">
        <v>29</v>
      </c>
      <c r="N842" t="s">
        <v>96</v>
      </c>
      <c r="O842" t="s">
        <v>2629</v>
      </c>
      <c r="P842">
        <v>338.04</v>
      </c>
      <c r="Q842">
        <v>3</v>
      </c>
      <c r="R842">
        <v>0.2</v>
      </c>
      <c r="S842">
        <v>-33.804000000000002</v>
      </c>
      <c r="T842" t="s">
        <v>175</v>
      </c>
      <c r="U842">
        <v>371.84399999999999</v>
      </c>
      <c r="V842" s="2">
        <f>Table1[[#This Row],[Expenses]]*0.3</f>
        <v>111.55319999999999</v>
      </c>
      <c r="W842" t="str">
        <f>VLOOKUP(K842, Helper!A:C, 3, FALSE)</f>
        <v>2020-04</v>
      </c>
    </row>
    <row r="843" spans="1:23" x14ac:dyDescent="0.3">
      <c r="A843">
        <v>1735</v>
      </c>
      <c r="B843" t="s">
        <v>2630</v>
      </c>
      <c r="C843" s="1">
        <v>45137</v>
      </c>
      <c r="D843">
        <v>20230730</v>
      </c>
      <c r="E843" t="s">
        <v>833</v>
      </c>
      <c r="F843" t="s">
        <v>62</v>
      </c>
      <c r="G843" t="s">
        <v>63</v>
      </c>
      <c r="H843" t="s">
        <v>25</v>
      </c>
      <c r="I843" t="s">
        <v>64</v>
      </c>
      <c r="J843" t="s">
        <v>200</v>
      </c>
      <c r="K843">
        <v>1011</v>
      </c>
      <c r="L843" t="s">
        <v>56</v>
      </c>
      <c r="M843" t="s">
        <v>29</v>
      </c>
      <c r="N843" t="s">
        <v>86</v>
      </c>
      <c r="O843" t="s">
        <v>2631</v>
      </c>
      <c r="P843">
        <v>34.847999999999999</v>
      </c>
      <c r="Q843">
        <v>2</v>
      </c>
      <c r="R843">
        <v>0.2</v>
      </c>
      <c r="S843">
        <v>6.5339999999999998</v>
      </c>
      <c r="T843" t="s">
        <v>128</v>
      </c>
      <c r="U843">
        <v>28.314</v>
      </c>
      <c r="V843" s="2">
        <f>Table1[[#This Row],[Expenses]]*0.3</f>
        <v>8.4941999999999993</v>
      </c>
      <c r="W843" t="str">
        <f>VLOOKUP(K843, Helper!A:C, 3, FALSE)</f>
        <v>2020-06</v>
      </c>
    </row>
    <row r="844" spans="1:23" x14ac:dyDescent="0.3">
      <c r="A844">
        <v>1738</v>
      </c>
      <c r="B844" t="s">
        <v>2632</v>
      </c>
      <c r="C844" s="1">
        <v>44442</v>
      </c>
      <c r="D844">
        <v>20210903</v>
      </c>
      <c r="E844" t="s">
        <v>583</v>
      </c>
      <c r="F844" t="s">
        <v>35</v>
      </c>
      <c r="G844" t="s">
        <v>110</v>
      </c>
      <c r="H844" t="s">
        <v>37</v>
      </c>
      <c r="I844" t="s">
        <v>38</v>
      </c>
      <c r="J844" t="s">
        <v>489</v>
      </c>
      <c r="K844">
        <v>1064</v>
      </c>
      <c r="L844" t="s">
        <v>84</v>
      </c>
      <c r="M844" t="s">
        <v>40</v>
      </c>
      <c r="N844" t="s">
        <v>96</v>
      </c>
      <c r="O844" t="s">
        <v>2633</v>
      </c>
      <c r="P844">
        <v>31.44</v>
      </c>
      <c r="Q844">
        <v>3</v>
      </c>
      <c r="R844">
        <v>0</v>
      </c>
      <c r="S844">
        <v>8.4887999999999995</v>
      </c>
      <c r="T844" t="s">
        <v>135</v>
      </c>
      <c r="U844">
        <v>22.9512</v>
      </c>
      <c r="V844" s="2">
        <f>Table1[[#This Row],[Expenses]]*0.3</f>
        <v>6.8853599999999995</v>
      </c>
      <c r="W844" t="str">
        <f>VLOOKUP(K844, Helper!A:C, 3, FALSE)</f>
        <v>2020-06</v>
      </c>
    </row>
    <row r="845" spans="1:23" x14ac:dyDescent="0.3">
      <c r="A845">
        <v>1741</v>
      </c>
      <c r="B845" t="s">
        <v>2634</v>
      </c>
      <c r="C845" s="1">
        <v>44052</v>
      </c>
      <c r="D845">
        <v>20200809</v>
      </c>
      <c r="E845" t="s">
        <v>2635</v>
      </c>
      <c r="F845" t="s">
        <v>35</v>
      </c>
      <c r="G845" t="s">
        <v>600</v>
      </c>
      <c r="H845" t="s">
        <v>37</v>
      </c>
      <c r="I845" t="s">
        <v>38</v>
      </c>
      <c r="J845" t="s">
        <v>291</v>
      </c>
      <c r="K845">
        <v>1052</v>
      </c>
      <c r="L845" t="s">
        <v>259</v>
      </c>
      <c r="M845" t="s">
        <v>85</v>
      </c>
      <c r="N845" t="s">
        <v>41</v>
      </c>
      <c r="O845" t="s">
        <v>2636</v>
      </c>
      <c r="P845">
        <v>20.88</v>
      </c>
      <c r="Q845">
        <v>8</v>
      </c>
      <c r="R845">
        <v>0</v>
      </c>
      <c r="S845">
        <v>9.6047999999999991</v>
      </c>
      <c r="T845" t="s">
        <v>114</v>
      </c>
      <c r="U845">
        <v>11.2752</v>
      </c>
      <c r="V845" s="2">
        <f>Table1[[#This Row],[Expenses]]*0.3</f>
        <v>3.3825599999999998</v>
      </c>
      <c r="W845" t="str">
        <f>VLOOKUP(K845, Helper!A:C, 3, FALSE)</f>
        <v>2020-04</v>
      </c>
    </row>
    <row r="846" spans="1:23" x14ac:dyDescent="0.3">
      <c r="A846">
        <v>1742</v>
      </c>
      <c r="B846" t="s">
        <v>2637</v>
      </c>
      <c r="C846" s="1">
        <v>45230</v>
      </c>
      <c r="D846">
        <v>20231031</v>
      </c>
      <c r="E846" t="s">
        <v>2446</v>
      </c>
      <c r="F846" t="s">
        <v>124</v>
      </c>
      <c r="G846" t="s">
        <v>125</v>
      </c>
      <c r="H846" t="s">
        <v>25</v>
      </c>
      <c r="I846" t="s">
        <v>48</v>
      </c>
      <c r="J846" t="s">
        <v>1013</v>
      </c>
      <c r="K846">
        <v>1073</v>
      </c>
      <c r="L846" t="s">
        <v>133</v>
      </c>
      <c r="M846" t="s">
        <v>29</v>
      </c>
      <c r="N846" t="s">
        <v>66</v>
      </c>
      <c r="O846" t="s">
        <v>2638</v>
      </c>
      <c r="P846">
        <v>20.736000000000001</v>
      </c>
      <c r="Q846">
        <v>4</v>
      </c>
      <c r="R846">
        <v>0.2</v>
      </c>
      <c r="S846">
        <v>7.2576000000000001</v>
      </c>
      <c r="T846" t="s">
        <v>151</v>
      </c>
      <c r="U846">
        <v>13.478400000000001</v>
      </c>
      <c r="V846" s="2">
        <f>Table1[[#This Row],[Expenses]]*0.3</f>
        <v>4.04352</v>
      </c>
      <c r="W846" t="str">
        <f>VLOOKUP(K846, Helper!A:C, 3, FALSE)</f>
        <v>2020-03</v>
      </c>
    </row>
    <row r="847" spans="1:23" x14ac:dyDescent="0.3">
      <c r="A847">
        <v>1746</v>
      </c>
      <c r="B847" t="s">
        <v>2639</v>
      </c>
      <c r="C847" s="1">
        <v>43988</v>
      </c>
      <c r="D847">
        <v>20200606</v>
      </c>
      <c r="E847" t="s">
        <v>1388</v>
      </c>
      <c r="F847" t="s">
        <v>211</v>
      </c>
      <c r="G847" t="s">
        <v>968</v>
      </c>
      <c r="H847" t="s">
        <v>25</v>
      </c>
      <c r="I847" t="s">
        <v>26</v>
      </c>
      <c r="J847" t="s">
        <v>291</v>
      </c>
      <c r="K847">
        <v>1052</v>
      </c>
      <c r="L847" t="s">
        <v>259</v>
      </c>
      <c r="M847" t="s">
        <v>29</v>
      </c>
      <c r="N847" t="s">
        <v>112</v>
      </c>
      <c r="O847" t="s">
        <v>2640</v>
      </c>
      <c r="P847">
        <v>13.36</v>
      </c>
      <c r="Q847">
        <v>2</v>
      </c>
      <c r="R847">
        <v>0</v>
      </c>
      <c r="S847">
        <v>4.9432</v>
      </c>
      <c r="T847" t="s">
        <v>59</v>
      </c>
      <c r="U847">
        <v>8.4167999999999896</v>
      </c>
      <c r="V847" s="2">
        <f>Table1[[#This Row],[Expenses]]*0.3</f>
        <v>2.5250399999999966</v>
      </c>
      <c r="W847" t="str">
        <f>VLOOKUP(K847, Helper!A:C, 3, FALSE)</f>
        <v>2020-04</v>
      </c>
    </row>
    <row r="848" spans="1:23" x14ac:dyDescent="0.3">
      <c r="A848">
        <v>1747</v>
      </c>
      <c r="B848" t="s">
        <v>2641</v>
      </c>
      <c r="C848" s="1">
        <v>44787</v>
      </c>
      <c r="D848">
        <v>20220814</v>
      </c>
      <c r="E848" t="s">
        <v>954</v>
      </c>
      <c r="F848" t="s">
        <v>62</v>
      </c>
      <c r="G848" t="s">
        <v>63</v>
      </c>
      <c r="H848" t="s">
        <v>25</v>
      </c>
      <c r="I848" t="s">
        <v>64</v>
      </c>
      <c r="J848" t="s">
        <v>407</v>
      </c>
      <c r="K848">
        <v>1082</v>
      </c>
      <c r="L848" t="s">
        <v>56</v>
      </c>
      <c r="M848" t="s">
        <v>29</v>
      </c>
      <c r="N848" t="s">
        <v>50</v>
      </c>
      <c r="O848" t="s">
        <v>2642</v>
      </c>
      <c r="P848">
        <v>11.231999999999999</v>
      </c>
      <c r="Q848">
        <v>8</v>
      </c>
      <c r="R848">
        <v>0.7</v>
      </c>
      <c r="S848">
        <v>-8.2368000000000006</v>
      </c>
      <c r="T848" t="s">
        <v>327</v>
      </c>
      <c r="U848">
        <v>19.468800000000002</v>
      </c>
      <c r="V848" s="2">
        <f>Table1[[#This Row],[Expenses]]*0.3</f>
        <v>5.8406400000000005</v>
      </c>
      <c r="W848" t="str">
        <f>VLOOKUP(K848, Helper!A:C, 3, FALSE)</f>
        <v>2020-07</v>
      </c>
    </row>
    <row r="849" spans="1:23" x14ac:dyDescent="0.3">
      <c r="A849">
        <v>1749</v>
      </c>
      <c r="B849" t="s">
        <v>2643</v>
      </c>
      <c r="C849" s="1">
        <v>43946</v>
      </c>
      <c r="D849">
        <v>20200425</v>
      </c>
      <c r="E849" t="s">
        <v>2644</v>
      </c>
      <c r="F849" t="s">
        <v>79</v>
      </c>
      <c r="G849" t="s">
        <v>147</v>
      </c>
      <c r="H849" t="s">
        <v>81</v>
      </c>
      <c r="I849" t="s">
        <v>82</v>
      </c>
      <c r="J849" t="s">
        <v>457</v>
      </c>
      <c r="K849">
        <v>1057</v>
      </c>
      <c r="L849" t="s">
        <v>105</v>
      </c>
      <c r="M849" t="s">
        <v>85</v>
      </c>
      <c r="N849" t="s">
        <v>66</v>
      </c>
      <c r="O849" t="s">
        <v>2645</v>
      </c>
      <c r="P849">
        <v>10.368</v>
      </c>
      <c r="Q849">
        <v>2</v>
      </c>
      <c r="R849">
        <v>0.2</v>
      </c>
      <c r="S849">
        <v>3.6288</v>
      </c>
      <c r="T849" t="s">
        <v>735</v>
      </c>
      <c r="U849">
        <v>6.7392000000000003</v>
      </c>
      <c r="V849" s="2">
        <f>Table1[[#This Row],[Expenses]]*0.3</f>
        <v>2.02176</v>
      </c>
      <c r="W849" t="str">
        <f>VLOOKUP(K849, Helper!A:C, 3, FALSE)</f>
        <v>2020-01</v>
      </c>
    </row>
    <row r="850" spans="1:23" x14ac:dyDescent="0.3">
      <c r="A850">
        <v>1751</v>
      </c>
      <c r="B850" t="s">
        <v>2646</v>
      </c>
      <c r="C850" s="1">
        <v>44522</v>
      </c>
      <c r="D850">
        <v>20211122</v>
      </c>
      <c r="E850" t="s">
        <v>1165</v>
      </c>
      <c r="F850" t="s">
        <v>79</v>
      </c>
      <c r="G850" t="s">
        <v>470</v>
      </c>
      <c r="H850" t="s">
        <v>81</v>
      </c>
      <c r="I850" t="s">
        <v>82</v>
      </c>
      <c r="J850" t="s">
        <v>240</v>
      </c>
      <c r="K850">
        <v>1035</v>
      </c>
      <c r="L850" t="s">
        <v>56</v>
      </c>
      <c r="M850" t="s">
        <v>85</v>
      </c>
      <c r="N850" t="s">
        <v>50</v>
      </c>
      <c r="O850" t="s">
        <v>2647</v>
      </c>
      <c r="P850">
        <v>206.96199999999999</v>
      </c>
      <c r="Q850">
        <v>2</v>
      </c>
      <c r="R850">
        <v>0.3</v>
      </c>
      <c r="S850">
        <v>-32.522599999999997</v>
      </c>
      <c r="T850" t="s">
        <v>88</v>
      </c>
      <c r="U850">
        <v>239.4846</v>
      </c>
      <c r="V850" s="2">
        <f>Table1[[#This Row],[Expenses]]*0.3</f>
        <v>71.845379999999992</v>
      </c>
      <c r="W850" t="str">
        <f>VLOOKUP(K850, Helper!A:C, 3, FALSE)</f>
        <v>2020-04</v>
      </c>
    </row>
    <row r="851" spans="1:23" x14ac:dyDescent="0.3">
      <c r="A851">
        <v>1752</v>
      </c>
      <c r="B851" t="s">
        <v>2648</v>
      </c>
      <c r="C851" s="1">
        <v>45214</v>
      </c>
      <c r="D851">
        <v>20231015</v>
      </c>
      <c r="E851" t="s">
        <v>2649</v>
      </c>
      <c r="F851" t="s">
        <v>35</v>
      </c>
      <c r="G851" t="s">
        <v>1828</v>
      </c>
      <c r="H851" t="s">
        <v>37</v>
      </c>
      <c r="I851" t="s">
        <v>38</v>
      </c>
      <c r="J851" t="s">
        <v>698</v>
      </c>
      <c r="K851">
        <v>1013</v>
      </c>
      <c r="L851" t="s">
        <v>28</v>
      </c>
      <c r="M851" t="s">
        <v>29</v>
      </c>
      <c r="N851" t="s">
        <v>57</v>
      </c>
      <c r="O851" t="s">
        <v>2650</v>
      </c>
      <c r="P851">
        <v>9.4600000000000009</v>
      </c>
      <c r="Q851">
        <v>2</v>
      </c>
      <c r="R851">
        <v>0</v>
      </c>
      <c r="S851">
        <v>3.6894</v>
      </c>
      <c r="T851" t="s">
        <v>151</v>
      </c>
      <c r="U851">
        <v>5.7706</v>
      </c>
      <c r="V851" s="2">
        <f>Table1[[#This Row],[Expenses]]*0.3</f>
        <v>1.7311799999999999</v>
      </c>
      <c r="W851" t="str">
        <f>VLOOKUP(K851, Helper!A:C, 3, FALSE)</f>
        <v>2020-02</v>
      </c>
    </row>
    <row r="852" spans="1:23" x14ac:dyDescent="0.3">
      <c r="A852">
        <v>1753</v>
      </c>
      <c r="B852" t="s">
        <v>2651</v>
      </c>
      <c r="C852" s="1">
        <v>45263</v>
      </c>
      <c r="D852">
        <v>20231203</v>
      </c>
      <c r="E852" t="s">
        <v>556</v>
      </c>
      <c r="F852" t="s">
        <v>35</v>
      </c>
      <c r="G852" t="s">
        <v>110</v>
      </c>
      <c r="H852" t="s">
        <v>37</v>
      </c>
      <c r="I852" t="s">
        <v>38</v>
      </c>
      <c r="J852" t="s">
        <v>268</v>
      </c>
      <c r="K852">
        <v>1088</v>
      </c>
      <c r="L852" t="s">
        <v>133</v>
      </c>
      <c r="M852" t="s">
        <v>40</v>
      </c>
      <c r="N852" t="s">
        <v>96</v>
      </c>
      <c r="O852" t="s">
        <v>2652</v>
      </c>
      <c r="P852">
        <v>559.62</v>
      </c>
      <c r="Q852">
        <v>9</v>
      </c>
      <c r="R852">
        <v>0</v>
      </c>
      <c r="S852">
        <v>151.09739999999999</v>
      </c>
      <c r="T852" t="s">
        <v>261</v>
      </c>
      <c r="U852">
        <v>408.52260000000001</v>
      </c>
      <c r="V852" s="2">
        <f>Table1[[#This Row],[Expenses]]*0.3</f>
        <v>122.55678</v>
      </c>
      <c r="W852" t="str">
        <f>VLOOKUP(K852, Helper!A:C, 3, FALSE)</f>
        <v>2020-03</v>
      </c>
    </row>
    <row r="853" spans="1:23" x14ac:dyDescent="0.3">
      <c r="A853">
        <v>1756</v>
      </c>
      <c r="B853" t="s">
        <v>2653</v>
      </c>
      <c r="C853" s="1">
        <v>44538</v>
      </c>
      <c r="D853">
        <v>20211208</v>
      </c>
      <c r="E853" t="s">
        <v>2450</v>
      </c>
      <c r="F853" t="s">
        <v>79</v>
      </c>
      <c r="G853" t="s">
        <v>80</v>
      </c>
      <c r="H853" t="s">
        <v>81</v>
      </c>
      <c r="I853" t="s">
        <v>82</v>
      </c>
      <c r="J853" t="s">
        <v>39</v>
      </c>
      <c r="K853">
        <v>1056</v>
      </c>
      <c r="L853" t="s">
        <v>28</v>
      </c>
      <c r="M853" t="s">
        <v>85</v>
      </c>
      <c r="N853" t="s">
        <v>66</v>
      </c>
      <c r="O853" t="s">
        <v>2654</v>
      </c>
      <c r="P853">
        <v>360.71199999999999</v>
      </c>
      <c r="Q853">
        <v>11</v>
      </c>
      <c r="R853">
        <v>0.2</v>
      </c>
      <c r="S853">
        <v>130.75810000000001</v>
      </c>
      <c r="T853" t="s">
        <v>163</v>
      </c>
      <c r="U853">
        <v>229.95389999999901</v>
      </c>
      <c r="V853" s="2">
        <f>Table1[[#This Row],[Expenses]]*0.3</f>
        <v>68.986169999999703</v>
      </c>
      <c r="W853" t="str">
        <f>VLOOKUP(K853, Helper!A:C, 3, FALSE)</f>
        <v>2020-03</v>
      </c>
    </row>
    <row r="854" spans="1:23" x14ac:dyDescent="0.3">
      <c r="A854">
        <v>1758</v>
      </c>
      <c r="B854" t="s">
        <v>2655</v>
      </c>
      <c r="C854" s="1">
        <v>44390</v>
      </c>
      <c r="D854">
        <v>20210713</v>
      </c>
      <c r="E854" t="s">
        <v>1692</v>
      </c>
      <c r="F854" t="s">
        <v>79</v>
      </c>
      <c r="G854" t="s">
        <v>147</v>
      </c>
      <c r="H854" t="s">
        <v>81</v>
      </c>
      <c r="I854" t="s">
        <v>82</v>
      </c>
      <c r="J854" t="s">
        <v>626</v>
      </c>
      <c r="K854">
        <v>1009</v>
      </c>
      <c r="L854" t="s">
        <v>95</v>
      </c>
      <c r="M854" t="s">
        <v>85</v>
      </c>
      <c r="N854" t="s">
        <v>50</v>
      </c>
      <c r="O854" t="s">
        <v>2656</v>
      </c>
      <c r="P854">
        <v>41.567999999999998</v>
      </c>
      <c r="Q854">
        <v>6</v>
      </c>
      <c r="R854">
        <v>0.8</v>
      </c>
      <c r="S854">
        <v>-66.508799999999994</v>
      </c>
      <c r="T854" t="s">
        <v>642</v>
      </c>
      <c r="U854">
        <v>108.076799999999</v>
      </c>
      <c r="V854" s="2">
        <f>Table1[[#This Row],[Expenses]]*0.3</f>
        <v>32.423039999999695</v>
      </c>
      <c r="W854" t="str">
        <f>VLOOKUP(K854, Helper!A:C, 3, FALSE)</f>
        <v>2020-03</v>
      </c>
    </row>
    <row r="855" spans="1:23" x14ac:dyDescent="0.3">
      <c r="A855">
        <v>1759</v>
      </c>
      <c r="B855" t="s">
        <v>2657</v>
      </c>
      <c r="C855" s="1">
        <v>43962</v>
      </c>
      <c r="D855">
        <v>20200511</v>
      </c>
      <c r="E855" t="s">
        <v>2658</v>
      </c>
      <c r="F855" t="s">
        <v>79</v>
      </c>
      <c r="G855" t="s">
        <v>147</v>
      </c>
      <c r="H855" t="s">
        <v>81</v>
      </c>
      <c r="I855" t="s">
        <v>82</v>
      </c>
      <c r="J855" t="s">
        <v>1246</v>
      </c>
      <c r="K855">
        <v>1071</v>
      </c>
      <c r="L855" t="s">
        <v>149</v>
      </c>
      <c r="M855" t="s">
        <v>29</v>
      </c>
      <c r="N855" t="s">
        <v>185</v>
      </c>
      <c r="O855" t="s">
        <v>2659</v>
      </c>
      <c r="P855">
        <v>46.863999999999997</v>
      </c>
      <c r="Q855">
        <v>2</v>
      </c>
      <c r="R855">
        <v>0.2</v>
      </c>
      <c r="S855">
        <v>7.6154000000000002</v>
      </c>
      <c r="T855" t="s">
        <v>107</v>
      </c>
      <c r="U855">
        <v>39.248599999999897</v>
      </c>
      <c r="V855" s="2">
        <f>Table1[[#This Row],[Expenses]]*0.3</f>
        <v>11.774579999999968</v>
      </c>
      <c r="W855" t="str">
        <f>VLOOKUP(K855, Helper!A:C, 3, FALSE)</f>
        <v>2020-04</v>
      </c>
    </row>
    <row r="856" spans="1:23" x14ac:dyDescent="0.3">
      <c r="A856">
        <v>1760</v>
      </c>
      <c r="B856" t="s">
        <v>2660</v>
      </c>
      <c r="C856" s="1">
        <v>43836</v>
      </c>
      <c r="D856">
        <v>20200106</v>
      </c>
      <c r="E856" t="s">
        <v>2268</v>
      </c>
      <c r="F856" t="s">
        <v>124</v>
      </c>
      <c r="G856" t="s">
        <v>125</v>
      </c>
      <c r="H856" t="s">
        <v>25</v>
      </c>
      <c r="I856" t="s">
        <v>48</v>
      </c>
      <c r="J856" t="s">
        <v>817</v>
      </c>
      <c r="K856">
        <v>1050</v>
      </c>
      <c r="L856" t="s">
        <v>95</v>
      </c>
      <c r="M856" t="s">
        <v>29</v>
      </c>
      <c r="N856" t="s">
        <v>112</v>
      </c>
      <c r="O856" t="s">
        <v>2661</v>
      </c>
      <c r="P856">
        <v>19.536000000000001</v>
      </c>
      <c r="Q856">
        <v>3</v>
      </c>
      <c r="R856">
        <v>0.2</v>
      </c>
      <c r="S856">
        <v>4.8840000000000003</v>
      </c>
      <c r="T856" t="s">
        <v>1129</v>
      </c>
      <c r="U856">
        <v>14.651999999999999</v>
      </c>
      <c r="V856" s="2">
        <f>Table1[[#This Row],[Expenses]]*0.3</f>
        <v>4.3956</v>
      </c>
      <c r="W856" t="str">
        <f>VLOOKUP(K856, Helper!A:C, 3, FALSE)</f>
        <v>2020-01</v>
      </c>
    </row>
    <row r="857" spans="1:23" x14ac:dyDescent="0.3">
      <c r="A857">
        <v>1761</v>
      </c>
      <c r="B857" t="s">
        <v>2662</v>
      </c>
      <c r="C857" s="1">
        <v>44444</v>
      </c>
      <c r="D857">
        <v>20210905</v>
      </c>
      <c r="E857" t="s">
        <v>777</v>
      </c>
      <c r="F857" t="s">
        <v>35</v>
      </c>
      <c r="G857" t="s">
        <v>600</v>
      </c>
      <c r="H857" t="s">
        <v>37</v>
      </c>
      <c r="I857" t="s">
        <v>38</v>
      </c>
      <c r="J857" t="s">
        <v>524</v>
      </c>
      <c r="K857">
        <v>1039</v>
      </c>
      <c r="L857" t="s">
        <v>95</v>
      </c>
      <c r="M857" t="s">
        <v>29</v>
      </c>
      <c r="N857" t="s">
        <v>30</v>
      </c>
      <c r="O857" t="s">
        <v>2663</v>
      </c>
      <c r="P857">
        <v>411.33199999999999</v>
      </c>
      <c r="Q857">
        <v>4</v>
      </c>
      <c r="R857">
        <v>0.15</v>
      </c>
      <c r="S857">
        <v>-4.8391999999999999</v>
      </c>
      <c r="T857" t="s">
        <v>135</v>
      </c>
      <c r="U857">
        <v>416.1712</v>
      </c>
      <c r="V857" s="2">
        <f>Table1[[#This Row],[Expenses]]*0.3</f>
        <v>124.85136</v>
      </c>
      <c r="W857" t="str">
        <f>VLOOKUP(K857, Helper!A:C, 3, FALSE)</f>
        <v>2020-01</v>
      </c>
    </row>
    <row r="858" spans="1:23" x14ac:dyDescent="0.3">
      <c r="A858">
        <v>1764</v>
      </c>
      <c r="B858" t="s">
        <v>2664</v>
      </c>
      <c r="C858" s="1">
        <v>44778</v>
      </c>
      <c r="D858">
        <v>20220805</v>
      </c>
      <c r="E858" t="s">
        <v>2665</v>
      </c>
      <c r="F858" t="s">
        <v>238</v>
      </c>
      <c r="G858" t="s">
        <v>2560</v>
      </c>
      <c r="H858" t="s">
        <v>25</v>
      </c>
      <c r="I858" t="s">
        <v>48</v>
      </c>
      <c r="J858" t="s">
        <v>698</v>
      </c>
      <c r="K858">
        <v>1013</v>
      </c>
      <c r="L858" t="s">
        <v>28</v>
      </c>
      <c r="M858" t="s">
        <v>85</v>
      </c>
      <c r="N858" t="s">
        <v>66</v>
      </c>
      <c r="O858" t="s">
        <v>2666</v>
      </c>
      <c r="P858">
        <v>35.06</v>
      </c>
      <c r="Q858">
        <v>2</v>
      </c>
      <c r="R858">
        <v>0</v>
      </c>
      <c r="S858">
        <v>10.518000000000001</v>
      </c>
      <c r="T858" t="s">
        <v>327</v>
      </c>
      <c r="U858">
        <v>24.542000000000002</v>
      </c>
      <c r="V858" s="2">
        <f>Table1[[#This Row],[Expenses]]*0.3</f>
        <v>7.3626000000000005</v>
      </c>
      <c r="W858" t="str">
        <f>VLOOKUP(K858, Helper!A:C, 3, FALSE)</f>
        <v>2020-02</v>
      </c>
    </row>
    <row r="859" spans="1:23" x14ac:dyDescent="0.3">
      <c r="A859">
        <v>1768</v>
      </c>
      <c r="B859" t="s">
        <v>2667</v>
      </c>
      <c r="C859" s="1">
        <v>43912</v>
      </c>
      <c r="D859">
        <v>20200322</v>
      </c>
      <c r="E859" t="s">
        <v>2668</v>
      </c>
      <c r="F859" t="s">
        <v>62</v>
      </c>
      <c r="G859" t="s">
        <v>882</v>
      </c>
      <c r="H859" t="s">
        <v>25</v>
      </c>
      <c r="I859" t="s">
        <v>64</v>
      </c>
      <c r="J859" t="s">
        <v>1026</v>
      </c>
      <c r="K859">
        <v>1040</v>
      </c>
      <c r="L859" t="s">
        <v>56</v>
      </c>
      <c r="M859" t="s">
        <v>29</v>
      </c>
      <c r="N859" t="s">
        <v>50</v>
      </c>
      <c r="O859" t="s">
        <v>2669</v>
      </c>
      <c r="P859">
        <v>7.6440000000000001</v>
      </c>
      <c r="Q859">
        <v>4</v>
      </c>
      <c r="R859">
        <v>0.7</v>
      </c>
      <c r="S859">
        <v>-5.8604000000000003</v>
      </c>
      <c r="T859" t="s">
        <v>445</v>
      </c>
      <c r="U859">
        <v>13.5044</v>
      </c>
      <c r="V859" s="2">
        <f>Table1[[#This Row],[Expenses]]*0.3</f>
        <v>4.0513199999999996</v>
      </c>
      <c r="W859" t="str">
        <f>VLOOKUP(K859, Helper!A:C, 3, FALSE)</f>
        <v>2020-02</v>
      </c>
    </row>
    <row r="860" spans="1:23" x14ac:dyDescent="0.3">
      <c r="A860">
        <v>1770</v>
      </c>
      <c r="B860" t="s">
        <v>2670</v>
      </c>
      <c r="C860" s="1">
        <v>44988</v>
      </c>
      <c r="D860">
        <v>20230303</v>
      </c>
      <c r="E860" t="s">
        <v>265</v>
      </c>
      <c r="F860" t="s">
        <v>79</v>
      </c>
      <c r="G860" t="s">
        <v>154</v>
      </c>
      <c r="H860" t="s">
        <v>81</v>
      </c>
      <c r="I860" t="s">
        <v>82</v>
      </c>
      <c r="J860" t="s">
        <v>268</v>
      </c>
      <c r="K860">
        <v>1088</v>
      </c>
      <c r="L860" t="s">
        <v>133</v>
      </c>
      <c r="M860" t="s">
        <v>40</v>
      </c>
      <c r="N860" t="s">
        <v>66</v>
      </c>
      <c r="O860" t="s">
        <v>2671</v>
      </c>
      <c r="P860">
        <v>6.976</v>
      </c>
      <c r="Q860">
        <v>4</v>
      </c>
      <c r="R860">
        <v>0.2</v>
      </c>
      <c r="S860">
        <v>-1.3952</v>
      </c>
      <c r="T860" t="s">
        <v>761</v>
      </c>
      <c r="U860">
        <v>8.3712</v>
      </c>
      <c r="V860" s="2">
        <f>Table1[[#This Row],[Expenses]]*0.3</f>
        <v>2.5113599999999998</v>
      </c>
      <c r="W860" t="str">
        <f>VLOOKUP(K860, Helper!A:C, 3, FALSE)</f>
        <v>2020-03</v>
      </c>
    </row>
    <row r="861" spans="1:23" x14ac:dyDescent="0.3">
      <c r="A861">
        <v>1772</v>
      </c>
      <c r="B861" t="s">
        <v>2672</v>
      </c>
      <c r="C861" s="1">
        <v>44893</v>
      </c>
      <c r="D861">
        <v>20221128</v>
      </c>
      <c r="E861" t="s">
        <v>367</v>
      </c>
      <c r="F861" t="s">
        <v>166</v>
      </c>
      <c r="G861" t="s">
        <v>227</v>
      </c>
      <c r="H861" t="s">
        <v>81</v>
      </c>
      <c r="I861" t="s">
        <v>168</v>
      </c>
      <c r="J861" t="s">
        <v>368</v>
      </c>
      <c r="K861">
        <v>1027</v>
      </c>
      <c r="L861" t="s">
        <v>28</v>
      </c>
      <c r="M861" t="s">
        <v>40</v>
      </c>
      <c r="N861" t="s">
        <v>96</v>
      </c>
      <c r="O861" t="s">
        <v>2673</v>
      </c>
      <c r="P861">
        <v>97.983999999999995</v>
      </c>
      <c r="Q861">
        <v>2</v>
      </c>
      <c r="R861">
        <v>0.2</v>
      </c>
      <c r="S861">
        <v>-24.495999999999999</v>
      </c>
      <c r="T861" t="s">
        <v>32</v>
      </c>
      <c r="U861">
        <v>122.479999999999</v>
      </c>
      <c r="V861" s="2">
        <f>Table1[[#This Row],[Expenses]]*0.3</f>
        <v>36.743999999999694</v>
      </c>
      <c r="W861" t="str">
        <f>VLOOKUP(K861, Helper!A:C, 3, FALSE)</f>
        <v>2020-08</v>
      </c>
    </row>
    <row r="862" spans="1:23" x14ac:dyDescent="0.3">
      <c r="A862">
        <v>1774</v>
      </c>
      <c r="B862" t="s">
        <v>2674</v>
      </c>
      <c r="C862" s="1">
        <v>43949</v>
      </c>
      <c r="D862">
        <v>20200428</v>
      </c>
      <c r="E862" t="s">
        <v>2462</v>
      </c>
      <c r="F862" t="s">
        <v>1548</v>
      </c>
      <c r="G862" t="s">
        <v>2675</v>
      </c>
      <c r="H862" t="s">
        <v>81</v>
      </c>
      <c r="I862" t="s">
        <v>199</v>
      </c>
      <c r="J862" t="s">
        <v>55</v>
      </c>
      <c r="K862">
        <v>1065</v>
      </c>
      <c r="L862" t="s">
        <v>56</v>
      </c>
      <c r="M862" t="s">
        <v>40</v>
      </c>
      <c r="N862" t="s">
        <v>50</v>
      </c>
      <c r="O862" t="s">
        <v>2676</v>
      </c>
      <c r="P862">
        <v>20.86</v>
      </c>
      <c r="Q862">
        <v>2</v>
      </c>
      <c r="R862">
        <v>0</v>
      </c>
      <c r="S862">
        <v>9.3870000000000005</v>
      </c>
      <c r="T862" t="s">
        <v>735</v>
      </c>
      <c r="U862">
        <v>11.4729999999999</v>
      </c>
      <c r="V862" s="2">
        <f>Table1[[#This Row],[Expenses]]*0.3</f>
        <v>3.4418999999999698</v>
      </c>
      <c r="W862" t="str">
        <f>VLOOKUP(K862, Helper!A:C, 3, FALSE)</f>
        <v>2020-04</v>
      </c>
    </row>
    <row r="863" spans="1:23" x14ac:dyDescent="0.3">
      <c r="A863">
        <v>1778</v>
      </c>
      <c r="B863" t="s">
        <v>2677</v>
      </c>
      <c r="C863" s="1">
        <v>44524</v>
      </c>
      <c r="D863">
        <v>20211124</v>
      </c>
      <c r="E863" t="s">
        <v>203</v>
      </c>
      <c r="F863" t="s">
        <v>35</v>
      </c>
      <c r="G863" t="s">
        <v>36</v>
      </c>
      <c r="H863" t="s">
        <v>37</v>
      </c>
      <c r="I863" t="s">
        <v>38</v>
      </c>
      <c r="J863" t="s">
        <v>138</v>
      </c>
      <c r="K863">
        <v>1043</v>
      </c>
      <c r="L863" t="s">
        <v>95</v>
      </c>
      <c r="M863" t="s">
        <v>29</v>
      </c>
      <c r="N863" t="s">
        <v>66</v>
      </c>
      <c r="O863" t="s">
        <v>2678</v>
      </c>
      <c r="P863">
        <v>368.91</v>
      </c>
      <c r="Q863">
        <v>9</v>
      </c>
      <c r="R863">
        <v>0</v>
      </c>
      <c r="S863">
        <v>180.76589999999999</v>
      </c>
      <c r="T863" t="s">
        <v>88</v>
      </c>
      <c r="U863">
        <v>188.14410000000001</v>
      </c>
      <c r="V863" s="2">
        <f>Table1[[#This Row],[Expenses]]*0.3</f>
        <v>56.44323</v>
      </c>
      <c r="W863" t="str">
        <f>VLOOKUP(K863, Helper!A:C, 3, FALSE)</f>
        <v>2020-01</v>
      </c>
    </row>
    <row r="864" spans="1:23" x14ac:dyDescent="0.3">
      <c r="A864">
        <v>1780</v>
      </c>
      <c r="B864" t="s">
        <v>2679</v>
      </c>
      <c r="C864" s="1">
        <v>44877</v>
      </c>
      <c r="D864">
        <v>20221112</v>
      </c>
      <c r="E864" t="s">
        <v>2021</v>
      </c>
      <c r="F864" t="s">
        <v>211</v>
      </c>
      <c r="G864" t="s">
        <v>212</v>
      </c>
      <c r="H864" t="s">
        <v>25</v>
      </c>
      <c r="I864" t="s">
        <v>26</v>
      </c>
      <c r="J864" t="s">
        <v>27</v>
      </c>
      <c r="K864">
        <v>1017</v>
      </c>
      <c r="L864" t="s">
        <v>28</v>
      </c>
      <c r="M864" t="s">
        <v>29</v>
      </c>
      <c r="N864" t="s">
        <v>185</v>
      </c>
      <c r="O864" t="s">
        <v>2680</v>
      </c>
      <c r="P864">
        <v>59.97</v>
      </c>
      <c r="Q864">
        <v>3</v>
      </c>
      <c r="R864">
        <v>0</v>
      </c>
      <c r="S864">
        <v>14.9925</v>
      </c>
      <c r="T864" t="s">
        <v>32</v>
      </c>
      <c r="U864">
        <v>44.977499999999999</v>
      </c>
      <c r="V864" s="2">
        <f>Table1[[#This Row],[Expenses]]*0.3</f>
        <v>13.49325</v>
      </c>
      <c r="W864" t="str">
        <f>VLOOKUP(K864, Helper!A:C, 3, FALSE)</f>
        <v>2020-02</v>
      </c>
    </row>
    <row r="865" spans="1:23" x14ac:dyDescent="0.3">
      <c r="A865">
        <v>1782</v>
      </c>
      <c r="B865" t="s">
        <v>2681</v>
      </c>
      <c r="C865" s="1">
        <v>44386</v>
      </c>
      <c r="D865">
        <v>20210709</v>
      </c>
      <c r="E865" t="s">
        <v>629</v>
      </c>
      <c r="F865" t="s">
        <v>744</v>
      </c>
      <c r="G865" t="s">
        <v>784</v>
      </c>
      <c r="H865" t="s">
        <v>81</v>
      </c>
      <c r="I865" t="s">
        <v>199</v>
      </c>
      <c r="J865" t="s">
        <v>398</v>
      </c>
      <c r="K865">
        <v>1026</v>
      </c>
      <c r="L865" t="s">
        <v>105</v>
      </c>
      <c r="M865" t="s">
        <v>40</v>
      </c>
      <c r="N865" t="s">
        <v>66</v>
      </c>
      <c r="O865" t="s">
        <v>2682</v>
      </c>
      <c r="P865">
        <v>6.58</v>
      </c>
      <c r="Q865">
        <v>2</v>
      </c>
      <c r="R865">
        <v>0</v>
      </c>
      <c r="S865">
        <v>3.0268000000000002</v>
      </c>
      <c r="T865" t="s">
        <v>642</v>
      </c>
      <c r="U865">
        <v>3.5531999999999999</v>
      </c>
      <c r="V865" s="2">
        <f>Table1[[#This Row],[Expenses]]*0.3</f>
        <v>1.06596</v>
      </c>
      <c r="W865" t="str">
        <f>VLOOKUP(K865, Helper!A:C, 3, FALSE)</f>
        <v>2020-01</v>
      </c>
    </row>
    <row r="866" spans="1:23" x14ac:dyDescent="0.3">
      <c r="A866">
        <v>1784</v>
      </c>
      <c r="B866" t="s">
        <v>2683</v>
      </c>
      <c r="C866" s="1">
        <v>45192</v>
      </c>
      <c r="D866">
        <v>20230923</v>
      </c>
      <c r="E866" t="s">
        <v>2684</v>
      </c>
      <c r="F866" t="s">
        <v>91</v>
      </c>
      <c r="G866" t="s">
        <v>1441</v>
      </c>
      <c r="H866" t="s">
        <v>25</v>
      </c>
      <c r="I866" t="s">
        <v>93</v>
      </c>
      <c r="J866" t="s">
        <v>443</v>
      </c>
      <c r="K866">
        <v>1005</v>
      </c>
      <c r="L866" t="s">
        <v>56</v>
      </c>
      <c r="M866" t="s">
        <v>40</v>
      </c>
      <c r="N866" t="s">
        <v>66</v>
      </c>
      <c r="O866" t="s">
        <v>2685</v>
      </c>
      <c r="P866">
        <v>219.84</v>
      </c>
      <c r="Q866">
        <v>4</v>
      </c>
      <c r="R866">
        <v>0</v>
      </c>
      <c r="S866">
        <v>107.7216</v>
      </c>
      <c r="T866" t="s">
        <v>171</v>
      </c>
      <c r="U866">
        <v>112.11839999999999</v>
      </c>
      <c r="V866" s="2">
        <f>Table1[[#This Row],[Expenses]]*0.3</f>
        <v>33.63552</v>
      </c>
      <c r="W866" t="str">
        <f>VLOOKUP(K866, Helper!A:C, 3, FALSE)</f>
        <v>2020-03</v>
      </c>
    </row>
    <row r="867" spans="1:23" x14ac:dyDescent="0.3">
      <c r="A867">
        <v>1788</v>
      </c>
      <c r="B867" t="s">
        <v>2686</v>
      </c>
      <c r="C867" s="1">
        <v>44242</v>
      </c>
      <c r="D867">
        <v>20210215</v>
      </c>
      <c r="E867" t="s">
        <v>2687</v>
      </c>
      <c r="F867" t="s">
        <v>91</v>
      </c>
      <c r="G867" t="s">
        <v>2688</v>
      </c>
      <c r="H867" t="s">
        <v>25</v>
      </c>
      <c r="I867" t="s">
        <v>93</v>
      </c>
      <c r="J867" t="s">
        <v>184</v>
      </c>
      <c r="K867">
        <v>1028</v>
      </c>
      <c r="L867" t="s">
        <v>74</v>
      </c>
      <c r="M867" t="s">
        <v>40</v>
      </c>
      <c r="N867" t="s">
        <v>156</v>
      </c>
      <c r="O867" t="s">
        <v>2689</v>
      </c>
      <c r="P867">
        <v>134.97</v>
      </c>
      <c r="Q867">
        <v>3</v>
      </c>
      <c r="R867">
        <v>0</v>
      </c>
      <c r="S867">
        <v>64.785600000000002</v>
      </c>
      <c r="T867" t="s">
        <v>554</v>
      </c>
      <c r="U867">
        <v>70.184399999999997</v>
      </c>
      <c r="V867" s="2">
        <f>Table1[[#This Row],[Expenses]]*0.3</f>
        <v>21.055319999999998</v>
      </c>
      <c r="W867" t="str">
        <f>VLOOKUP(K867, Helper!A:C, 3, FALSE)</f>
        <v>2020-04</v>
      </c>
    </row>
    <row r="868" spans="1:23" x14ac:dyDescent="0.3">
      <c r="A868">
        <v>1791</v>
      </c>
      <c r="B868" t="s">
        <v>2690</v>
      </c>
      <c r="C868" s="1">
        <v>44104</v>
      </c>
      <c r="D868">
        <v>20200930</v>
      </c>
      <c r="E868" t="s">
        <v>788</v>
      </c>
      <c r="F868" t="s">
        <v>211</v>
      </c>
      <c r="G868" t="s">
        <v>212</v>
      </c>
      <c r="H868" t="s">
        <v>25</v>
      </c>
      <c r="I868" t="s">
        <v>26</v>
      </c>
      <c r="J868" t="s">
        <v>184</v>
      </c>
      <c r="K868">
        <v>1028</v>
      </c>
      <c r="L868" t="s">
        <v>74</v>
      </c>
      <c r="M868" t="s">
        <v>29</v>
      </c>
      <c r="N868" t="s">
        <v>66</v>
      </c>
      <c r="O868" t="s">
        <v>2691</v>
      </c>
      <c r="P868">
        <v>48.94</v>
      </c>
      <c r="Q868">
        <v>1</v>
      </c>
      <c r="R868">
        <v>0</v>
      </c>
      <c r="S868">
        <v>24.47</v>
      </c>
      <c r="T868" t="s">
        <v>382</v>
      </c>
      <c r="U868">
        <v>24.47</v>
      </c>
      <c r="V868" s="2">
        <f>Table1[[#This Row],[Expenses]]*0.3</f>
        <v>7.3409999999999993</v>
      </c>
      <c r="W868" t="str">
        <f>VLOOKUP(K868, Helper!A:C, 3, FALSE)</f>
        <v>2020-04</v>
      </c>
    </row>
    <row r="869" spans="1:23" x14ac:dyDescent="0.3">
      <c r="A869">
        <v>1792</v>
      </c>
      <c r="B869" t="s">
        <v>2692</v>
      </c>
      <c r="C869" s="1">
        <v>44166</v>
      </c>
      <c r="D869">
        <v>20201201</v>
      </c>
      <c r="E869" t="s">
        <v>1234</v>
      </c>
      <c r="F869" t="s">
        <v>91</v>
      </c>
      <c r="G869" t="s">
        <v>92</v>
      </c>
      <c r="H869" t="s">
        <v>25</v>
      </c>
      <c r="I869" t="s">
        <v>93</v>
      </c>
      <c r="J869" t="s">
        <v>268</v>
      </c>
      <c r="K869">
        <v>1088</v>
      </c>
      <c r="L869" t="s">
        <v>133</v>
      </c>
      <c r="M869" t="s">
        <v>29</v>
      </c>
      <c r="N869" t="s">
        <v>41</v>
      </c>
      <c r="O869" t="s">
        <v>2693</v>
      </c>
      <c r="P869">
        <v>2807.84</v>
      </c>
      <c r="Q869">
        <v>8</v>
      </c>
      <c r="R869">
        <v>0</v>
      </c>
      <c r="S869">
        <v>673.88160000000005</v>
      </c>
      <c r="T869" t="s">
        <v>235</v>
      </c>
      <c r="U869">
        <v>2133.9584</v>
      </c>
      <c r="V869" s="2">
        <f>Table1[[#This Row],[Expenses]]*0.3</f>
        <v>640.18751999999995</v>
      </c>
      <c r="W869" t="str">
        <f>VLOOKUP(K869, Helper!A:C, 3, FALSE)</f>
        <v>2020-03</v>
      </c>
    </row>
    <row r="870" spans="1:23" x14ac:dyDescent="0.3">
      <c r="A870">
        <v>1794</v>
      </c>
      <c r="B870" t="s">
        <v>2694</v>
      </c>
      <c r="C870" s="1">
        <v>44173</v>
      </c>
      <c r="D870">
        <v>20201208</v>
      </c>
      <c r="E870" t="s">
        <v>2695</v>
      </c>
      <c r="F870" t="s">
        <v>79</v>
      </c>
      <c r="G870" t="s">
        <v>147</v>
      </c>
      <c r="H870" t="s">
        <v>81</v>
      </c>
      <c r="I870" t="s">
        <v>82</v>
      </c>
      <c r="J870" t="s">
        <v>268</v>
      </c>
      <c r="K870">
        <v>1088</v>
      </c>
      <c r="L870" t="s">
        <v>133</v>
      </c>
      <c r="M870" t="s">
        <v>40</v>
      </c>
      <c r="N870" t="s">
        <v>96</v>
      </c>
      <c r="O870" t="s">
        <v>2696</v>
      </c>
      <c r="P870">
        <v>60.415999999999997</v>
      </c>
      <c r="Q870">
        <v>2</v>
      </c>
      <c r="R870">
        <v>0.2</v>
      </c>
      <c r="S870">
        <v>6.0415999999999999</v>
      </c>
      <c r="T870" t="s">
        <v>235</v>
      </c>
      <c r="U870">
        <v>54.374399999999902</v>
      </c>
      <c r="V870" s="2">
        <f>Table1[[#This Row],[Expenses]]*0.3</f>
        <v>16.312319999999971</v>
      </c>
      <c r="W870" t="str">
        <f>VLOOKUP(K870, Helper!A:C, 3, FALSE)</f>
        <v>2020-03</v>
      </c>
    </row>
    <row r="871" spans="1:23" x14ac:dyDescent="0.3">
      <c r="A871">
        <v>1795</v>
      </c>
      <c r="B871" t="s">
        <v>2697</v>
      </c>
      <c r="C871" s="1">
        <v>44810</v>
      </c>
      <c r="D871">
        <v>20220906</v>
      </c>
      <c r="E871" t="s">
        <v>2698</v>
      </c>
      <c r="F871" t="s">
        <v>2699</v>
      </c>
      <c r="G871" t="s">
        <v>2700</v>
      </c>
      <c r="H871" t="s">
        <v>81</v>
      </c>
      <c r="I871" t="s">
        <v>199</v>
      </c>
      <c r="J871" t="s">
        <v>330</v>
      </c>
      <c r="K871">
        <v>1100</v>
      </c>
      <c r="L871" t="s">
        <v>56</v>
      </c>
      <c r="M871" t="s">
        <v>85</v>
      </c>
      <c r="N871" t="s">
        <v>112</v>
      </c>
      <c r="O871" t="s">
        <v>2701</v>
      </c>
      <c r="P871">
        <v>107.94</v>
      </c>
      <c r="Q871">
        <v>3</v>
      </c>
      <c r="R871">
        <v>0</v>
      </c>
      <c r="S871">
        <v>26.984999999999999</v>
      </c>
      <c r="T871" t="s">
        <v>246</v>
      </c>
      <c r="U871">
        <v>80.954999999999998</v>
      </c>
      <c r="V871" s="2">
        <f>Table1[[#This Row],[Expenses]]*0.3</f>
        <v>24.2865</v>
      </c>
      <c r="W871" t="str">
        <f>VLOOKUP(K871, Helper!A:C, 3, FALSE)</f>
        <v>2020-03</v>
      </c>
    </row>
    <row r="872" spans="1:23" x14ac:dyDescent="0.3">
      <c r="A872">
        <v>1796</v>
      </c>
      <c r="B872" t="s">
        <v>2702</v>
      </c>
      <c r="C872" s="1">
        <v>45166</v>
      </c>
      <c r="D872">
        <v>20230828</v>
      </c>
      <c r="E872" t="s">
        <v>1312</v>
      </c>
      <c r="F872" t="s">
        <v>211</v>
      </c>
      <c r="G872" t="s">
        <v>212</v>
      </c>
      <c r="H872" t="s">
        <v>25</v>
      </c>
      <c r="I872" t="s">
        <v>26</v>
      </c>
      <c r="J872" t="s">
        <v>457</v>
      </c>
      <c r="K872">
        <v>1057</v>
      </c>
      <c r="L872" t="s">
        <v>105</v>
      </c>
      <c r="M872" t="s">
        <v>85</v>
      </c>
      <c r="N872" t="s">
        <v>96</v>
      </c>
      <c r="O872" t="s">
        <v>2703</v>
      </c>
      <c r="P872">
        <v>63.84</v>
      </c>
      <c r="Q872">
        <v>8</v>
      </c>
      <c r="R872">
        <v>0</v>
      </c>
      <c r="S872">
        <v>16.598400000000002</v>
      </c>
      <c r="T872" t="s">
        <v>786</v>
      </c>
      <c r="U872">
        <v>47.241599999999998</v>
      </c>
      <c r="V872" s="2">
        <f>Table1[[#This Row],[Expenses]]*0.3</f>
        <v>14.172479999999998</v>
      </c>
      <c r="W872" t="str">
        <f>VLOOKUP(K872, Helper!A:C, 3, FALSE)</f>
        <v>2020-01</v>
      </c>
    </row>
    <row r="873" spans="1:23" x14ac:dyDescent="0.3">
      <c r="A873">
        <v>1799</v>
      </c>
      <c r="B873" t="s">
        <v>2704</v>
      </c>
      <c r="C873" s="1">
        <v>44750</v>
      </c>
      <c r="D873">
        <v>20220708</v>
      </c>
      <c r="E873" t="s">
        <v>2658</v>
      </c>
      <c r="F873" t="s">
        <v>35</v>
      </c>
      <c r="G873" t="s">
        <v>434</v>
      </c>
      <c r="H873" t="s">
        <v>37</v>
      </c>
      <c r="I873" t="s">
        <v>38</v>
      </c>
      <c r="J873" t="s">
        <v>1246</v>
      </c>
      <c r="K873">
        <v>1071</v>
      </c>
      <c r="L873" t="s">
        <v>149</v>
      </c>
      <c r="M873" t="s">
        <v>29</v>
      </c>
      <c r="N873" t="s">
        <v>57</v>
      </c>
      <c r="O873" t="s">
        <v>2705</v>
      </c>
      <c r="P873">
        <v>215.65</v>
      </c>
      <c r="Q873">
        <v>5</v>
      </c>
      <c r="R873">
        <v>0</v>
      </c>
      <c r="S873">
        <v>73.320999999999998</v>
      </c>
      <c r="T873" t="s">
        <v>175</v>
      </c>
      <c r="U873">
        <v>142.32900000000001</v>
      </c>
      <c r="V873" s="2">
        <f>Table1[[#This Row],[Expenses]]*0.3</f>
        <v>42.698700000000002</v>
      </c>
      <c r="W873" t="str">
        <f>VLOOKUP(K873, Helper!A:C, 3, FALSE)</f>
        <v>2020-04</v>
      </c>
    </row>
    <row r="874" spans="1:23" x14ac:dyDescent="0.3">
      <c r="A874">
        <v>1800</v>
      </c>
      <c r="B874" t="s">
        <v>2706</v>
      </c>
      <c r="C874" s="1">
        <v>44782</v>
      </c>
      <c r="D874">
        <v>20220809</v>
      </c>
      <c r="E874" t="s">
        <v>2707</v>
      </c>
      <c r="F874" t="s">
        <v>79</v>
      </c>
      <c r="G874" t="s">
        <v>154</v>
      </c>
      <c r="H874" t="s">
        <v>81</v>
      </c>
      <c r="I874" t="s">
        <v>82</v>
      </c>
      <c r="J874" t="s">
        <v>524</v>
      </c>
      <c r="K874">
        <v>1039</v>
      </c>
      <c r="L874" t="s">
        <v>95</v>
      </c>
      <c r="M874" t="s">
        <v>29</v>
      </c>
      <c r="N874" t="s">
        <v>214</v>
      </c>
      <c r="O874" t="s">
        <v>2708</v>
      </c>
      <c r="P874">
        <v>11.167999999999999</v>
      </c>
      <c r="Q874">
        <v>4</v>
      </c>
      <c r="R874">
        <v>0.2</v>
      </c>
      <c r="S874">
        <v>3.6295999999999999</v>
      </c>
      <c r="T874" t="s">
        <v>327</v>
      </c>
      <c r="U874">
        <v>7.5383999999999904</v>
      </c>
      <c r="V874" s="2">
        <f>Table1[[#This Row],[Expenses]]*0.3</f>
        <v>2.2615199999999969</v>
      </c>
      <c r="W874" t="str">
        <f>VLOOKUP(K874, Helper!A:C, 3, FALSE)</f>
        <v>2020-01</v>
      </c>
    </row>
    <row r="875" spans="1:23" x14ac:dyDescent="0.3">
      <c r="A875">
        <v>1802</v>
      </c>
      <c r="B875" t="s">
        <v>2709</v>
      </c>
      <c r="C875" s="1">
        <v>44879</v>
      </c>
      <c r="D875">
        <v>20221114</v>
      </c>
      <c r="E875" t="s">
        <v>1064</v>
      </c>
      <c r="F875" t="s">
        <v>71</v>
      </c>
      <c r="G875" t="s">
        <v>1208</v>
      </c>
      <c r="H875" t="s">
        <v>37</v>
      </c>
      <c r="I875" t="s">
        <v>38</v>
      </c>
      <c r="J875" t="s">
        <v>1065</v>
      </c>
      <c r="K875">
        <v>1097</v>
      </c>
      <c r="L875" t="s">
        <v>273</v>
      </c>
      <c r="M875" t="s">
        <v>85</v>
      </c>
      <c r="N875" t="s">
        <v>57</v>
      </c>
      <c r="O875" t="s">
        <v>2710</v>
      </c>
      <c r="P875">
        <v>4.18</v>
      </c>
      <c r="Q875">
        <v>1</v>
      </c>
      <c r="R875">
        <v>0</v>
      </c>
      <c r="S875">
        <v>1.5047999999999999</v>
      </c>
      <c r="T875" t="s">
        <v>32</v>
      </c>
      <c r="U875">
        <v>2.6751999999999998</v>
      </c>
      <c r="V875" s="2">
        <f>Table1[[#This Row],[Expenses]]*0.3</f>
        <v>0.80255999999999994</v>
      </c>
      <c r="W875" t="str">
        <f>VLOOKUP(K875, Helper!A:C, 3, FALSE)</f>
        <v>2020-04</v>
      </c>
    </row>
    <row r="876" spans="1:23" x14ac:dyDescent="0.3">
      <c r="A876">
        <v>1803</v>
      </c>
      <c r="B876" t="s">
        <v>2711</v>
      </c>
      <c r="C876" s="1">
        <v>45192</v>
      </c>
      <c r="D876">
        <v>20230923</v>
      </c>
      <c r="E876" t="s">
        <v>1646</v>
      </c>
      <c r="F876" t="s">
        <v>124</v>
      </c>
      <c r="G876" t="s">
        <v>125</v>
      </c>
      <c r="H876" t="s">
        <v>25</v>
      </c>
      <c r="I876" t="s">
        <v>48</v>
      </c>
      <c r="J876" t="s">
        <v>418</v>
      </c>
      <c r="K876">
        <v>1007</v>
      </c>
      <c r="L876" t="s">
        <v>84</v>
      </c>
      <c r="M876" t="s">
        <v>29</v>
      </c>
      <c r="N876" t="s">
        <v>50</v>
      </c>
      <c r="O876" t="s">
        <v>2712</v>
      </c>
      <c r="P876">
        <v>5.6070000000000002</v>
      </c>
      <c r="Q876">
        <v>1</v>
      </c>
      <c r="R876">
        <v>0.7</v>
      </c>
      <c r="S876">
        <v>-4.2987000000000002</v>
      </c>
      <c r="T876" t="s">
        <v>171</v>
      </c>
      <c r="U876">
        <v>9.9056999999999995</v>
      </c>
      <c r="V876" s="2">
        <f>Table1[[#This Row],[Expenses]]*0.3</f>
        <v>2.9717099999999999</v>
      </c>
      <c r="W876" t="str">
        <f>VLOOKUP(K876, Helper!A:C, 3, FALSE)</f>
        <v>2020-02</v>
      </c>
    </row>
    <row r="877" spans="1:23" x14ac:dyDescent="0.3">
      <c r="A877">
        <v>1806</v>
      </c>
      <c r="B877" t="s">
        <v>2713</v>
      </c>
      <c r="C877" s="1">
        <v>44921</v>
      </c>
      <c r="D877">
        <v>20221226</v>
      </c>
      <c r="E877" t="s">
        <v>711</v>
      </c>
      <c r="F877" t="s">
        <v>35</v>
      </c>
      <c r="G877" t="s">
        <v>36</v>
      </c>
      <c r="H877" t="s">
        <v>37</v>
      </c>
      <c r="I877" t="s">
        <v>38</v>
      </c>
      <c r="J877" t="s">
        <v>685</v>
      </c>
      <c r="K877">
        <v>1076</v>
      </c>
      <c r="L877" t="s">
        <v>74</v>
      </c>
      <c r="M877" t="s">
        <v>40</v>
      </c>
      <c r="N877" t="s">
        <v>156</v>
      </c>
      <c r="O877" t="s">
        <v>2714</v>
      </c>
      <c r="P877">
        <v>2575.944</v>
      </c>
      <c r="Q877">
        <v>7</v>
      </c>
      <c r="R877">
        <v>0.2</v>
      </c>
      <c r="S877">
        <v>257.59440000000001</v>
      </c>
      <c r="T877" t="s">
        <v>76</v>
      </c>
      <c r="U877">
        <v>2318.3496</v>
      </c>
      <c r="V877" s="2">
        <f>Table1[[#This Row],[Expenses]]*0.3</f>
        <v>695.50487999999996</v>
      </c>
      <c r="W877" t="str">
        <f>VLOOKUP(K877, Helper!A:C, 3, FALSE)</f>
        <v>2020-01</v>
      </c>
    </row>
    <row r="878" spans="1:23" x14ac:dyDescent="0.3">
      <c r="A878">
        <v>1809</v>
      </c>
      <c r="B878" t="s">
        <v>2715</v>
      </c>
      <c r="C878" s="1">
        <v>44603</v>
      </c>
      <c r="D878">
        <v>20220211</v>
      </c>
      <c r="E878" t="s">
        <v>2716</v>
      </c>
      <c r="F878" t="s">
        <v>448</v>
      </c>
      <c r="G878" t="s">
        <v>448</v>
      </c>
      <c r="H878" t="s">
        <v>81</v>
      </c>
      <c r="I878" t="s">
        <v>199</v>
      </c>
      <c r="J878" t="s">
        <v>403</v>
      </c>
      <c r="K878">
        <v>1041</v>
      </c>
      <c r="L878" t="s">
        <v>95</v>
      </c>
      <c r="M878" t="s">
        <v>40</v>
      </c>
      <c r="N878" t="s">
        <v>156</v>
      </c>
      <c r="O878" t="s">
        <v>2717</v>
      </c>
      <c r="P878">
        <v>69.930000000000007</v>
      </c>
      <c r="Q878">
        <v>7</v>
      </c>
      <c r="R878">
        <v>0</v>
      </c>
      <c r="S878">
        <v>0.69930000000000003</v>
      </c>
      <c r="T878" t="s">
        <v>1308</v>
      </c>
      <c r="U878">
        <v>69.230699999999999</v>
      </c>
      <c r="V878" s="2">
        <f>Table1[[#This Row],[Expenses]]*0.3</f>
        <v>20.769209999999998</v>
      </c>
      <c r="W878" t="str">
        <f>VLOOKUP(K878, Helper!A:C, 3, FALSE)</f>
        <v>2020-03</v>
      </c>
    </row>
    <row r="879" spans="1:23" x14ac:dyDescent="0.3">
      <c r="A879">
        <v>1810</v>
      </c>
      <c r="B879" t="s">
        <v>2718</v>
      </c>
      <c r="C879" s="1">
        <v>44858</v>
      </c>
      <c r="D879">
        <v>20221024</v>
      </c>
      <c r="E879" t="s">
        <v>542</v>
      </c>
      <c r="F879" t="s">
        <v>166</v>
      </c>
      <c r="G879" t="s">
        <v>227</v>
      </c>
      <c r="H879" t="s">
        <v>81</v>
      </c>
      <c r="I879" t="s">
        <v>168</v>
      </c>
      <c r="J879" t="s">
        <v>179</v>
      </c>
      <c r="K879">
        <v>1015</v>
      </c>
      <c r="L879" t="s">
        <v>74</v>
      </c>
      <c r="M879" t="s">
        <v>40</v>
      </c>
      <c r="N879" t="s">
        <v>57</v>
      </c>
      <c r="O879" t="s">
        <v>2719</v>
      </c>
      <c r="P879">
        <v>16.155999999999999</v>
      </c>
      <c r="Q879">
        <v>7</v>
      </c>
      <c r="R879">
        <v>0.6</v>
      </c>
      <c r="S879">
        <v>-12.117000000000001</v>
      </c>
      <c r="T879" t="s">
        <v>400</v>
      </c>
      <c r="U879">
        <v>28.273</v>
      </c>
      <c r="V879" s="2">
        <f>Table1[[#This Row],[Expenses]]*0.3</f>
        <v>8.4818999999999996</v>
      </c>
      <c r="W879" t="str">
        <f>VLOOKUP(K879, Helper!A:C, 3, FALSE)</f>
        <v>2020-03</v>
      </c>
    </row>
    <row r="880" spans="1:23" x14ac:dyDescent="0.3">
      <c r="A880">
        <v>1812</v>
      </c>
      <c r="B880" t="s">
        <v>2720</v>
      </c>
      <c r="C880" s="1">
        <v>43991</v>
      </c>
      <c r="D880">
        <v>20200609</v>
      </c>
      <c r="E880" t="s">
        <v>1807</v>
      </c>
      <c r="F880" t="s">
        <v>238</v>
      </c>
      <c r="G880" t="s">
        <v>1890</v>
      </c>
      <c r="H880" t="s">
        <v>25</v>
      </c>
      <c r="I880" t="s">
        <v>48</v>
      </c>
      <c r="J880" t="s">
        <v>638</v>
      </c>
      <c r="K880">
        <v>1008</v>
      </c>
      <c r="L880" t="s">
        <v>74</v>
      </c>
      <c r="M880" t="s">
        <v>29</v>
      </c>
      <c r="N880" t="s">
        <v>50</v>
      </c>
      <c r="O880" t="s">
        <v>2721</v>
      </c>
      <c r="P880">
        <v>1441.3</v>
      </c>
      <c r="Q880">
        <v>7</v>
      </c>
      <c r="R880">
        <v>0</v>
      </c>
      <c r="S880">
        <v>245.02099999999999</v>
      </c>
      <c r="T880" t="s">
        <v>59</v>
      </c>
      <c r="U880">
        <v>1196.279</v>
      </c>
      <c r="V880" s="2">
        <f>Table1[[#This Row],[Expenses]]*0.3</f>
        <v>358.88369999999998</v>
      </c>
      <c r="W880" t="str">
        <f>VLOOKUP(K880, Helper!A:C, 3, FALSE)</f>
        <v>2020-01</v>
      </c>
    </row>
    <row r="881" spans="1:23" x14ac:dyDescent="0.3">
      <c r="A881">
        <v>1813</v>
      </c>
      <c r="B881" t="s">
        <v>2722</v>
      </c>
      <c r="C881" s="1">
        <v>45251</v>
      </c>
      <c r="D881">
        <v>20231121</v>
      </c>
      <c r="E881" t="s">
        <v>2723</v>
      </c>
      <c r="F881" t="s">
        <v>358</v>
      </c>
      <c r="G881" t="s">
        <v>422</v>
      </c>
      <c r="H881" t="s">
        <v>37</v>
      </c>
      <c r="I881" t="s">
        <v>119</v>
      </c>
      <c r="J881" t="s">
        <v>917</v>
      </c>
      <c r="K881">
        <v>1029</v>
      </c>
      <c r="L881" t="s">
        <v>84</v>
      </c>
      <c r="M881" t="s">
        <v>29</v>
      </c>
      <c r="N881" t="s">
        <v>57</v>
      </c>
      <c r="O881" t="s">
        <v>2724</v>
      </c>
      <c r="P881">
        <v>77.599999999999994</v>
      </c>
      <c r="Q881">
        <v>5</v>
      </c>
      <c r="R881">
        <v>0.2</v>
      </c>
      <c r="S881">
        <v>28.13</v>
      </c>
      <c r="T881" t="s">
        <v>283</v>
      </c>
      <c r="U881">
        <v>49.47</v>
      </c>
      <c r="V881" s="2">
        <f>Table1[[#This Row],[Expenses]]*0.3</f>
        <v>14.840999999999999</v>
      </c>
      <c r="W881" t="str">
        <f>VLOOKUP(K881, Helper!A:C, 3, FALSE)</f>
        <v>2020-01</v>
      </c>
    </row>
    <row r="882" spans="1:23" x14ac:dyDescent="0.3">
      <c r="A882">
        <v>1815</v>
      </c>
      <c r="B882" t="s">
        <v>2725</v>
      </c>
      <c r="C882" s="1">
        <v>44453</v>
      </c>
      <c r="D882">
        <v>20210914</v>
      </c>
      <c r="E882" t="s">
        <v>1953</v>
      </c>
      <c r="F882" t="s">
        <v>35</v>
      </c>
      <c r="G882" t="s">
        <v>36</v>
      </c>
      <c r="H882" t="s">
        <v>37</v>
      </c>
      <c r="I882" t="s">
        <v>38</v>
      </c>
      <c r="J882" t="s">
        <v>312</v>
      </c>
      <c r="K882">
        <v>1014</v>
      </c>
      <c r="L882" t="s">
        <v>95</v>
      </c>
      <c r="M882" t="s">
        <v>40</v>
      </c>
      <c r="N882" t="s">
        <v>50</v>
      </c>
      <c r="O882" t="s">
        <v>2726</v>
      </c>
      <c r="P882">
        <v>170.136</v>
      </c>
      <c r="Q882">
        <v>3</v>
      </c>
      <c r="R882">
        <v>0.2</v>
      </c>
      <c r="S882">
        <v>-8.5068000000000001</v>
      </c>
      <c r="T882" t="s">
        <v>135</v>
      </c>
      <c r="U882">
        <v>178.64279999999999</v>
      </c>
      <c r="V882" s="2">
        <f>Table1[[#This Row],[Expenses]]*0.3</f>
        <v>53.592839999999995</v>
      </c>
      <c r="W882" t="str">
        <f>VLOOKUP(K882, Helper!A:C, 3, FALSE)</f>
        <v>2020-01</v>
      </c>
    </row>
    <row r="883" spans="1:23" x14ac:dyDescent="0.3">
      <c r="A883">
        <v>1816</v>
      </c>
      <c r="B883" t="s">
        <v>2727</v>
      </c>
      <c r="C883" s="1">
        <v>44351</v>
      </c>
      <c r="D883">
        <v>20210604</v>
      </c>
      <c r="E883" t="s">
        <v>1539</v>
      </c>
      <c r="F883" t="s">
        <v>71</v>
      </c>
      <c r="G883" t="s">
        <v>72</v>
      </c>
      <c r="H883" t="s">
        <v>37</v>
      </c>
      <c r="I883" t="s">
        <v>38</v>
      </c>
      <c r="J883" t="s">
        <v>244</v>
      </c>
      <c r="K883">
        <v>1002</v>
      </c>
      <c r="L883" t="s">
        <v>84</v>
      </c>
      <c r="M883" t="s">
        <v>29</v>
      </c>
      <c r="N883" t="s">
        <v>41</v>
      </c>
      <c r="O883" t="s">
        <v>2728</v>
      </c>
      <c r="P883">
        <v>7.38</v>
      </c>
      <c r="Q883">
        <v>2</v>
      </c>
      <c r="R883">
        <v>0</v>
      </c>
      <c r="S883">
        <v>3.4685999999999999</v>
      </c>
      <c r="T883" t="s">
        <v>732</v>
      </c>
      <c r="U883">
        <v>3.9114</v>
      </c>
      <c r="V883" s="2">
        <f>Table1[[#This Row],[Expenses]]*0.3</f>
        <v>1.1734199999999999</v>
      </c>
      <c r="W883" t="str">
        <f>VLOOKUP(K883, Helper!A:C, 3, FALSE)</f>
        <v>2020-03</v>
      </c>
    </row>
    <row r="884" spans="1:23" x14ac:dyDescent="0.3">
      <c r="A884">
        <v>1818</v>
      </c>
      <c r="B884" t="s">
        <v>2729</v>
      </c>
      <c r="C884" s="1">
        <v>44543</v>
      </c>
      <c r="D884">
        <v>20211213</v>
      </c>
      <c r="E884" t="s">
        <v>2084</v>
      </c>
      <c r="F884" t="s">
        <v>35</v>
      </c>
      <c r="G884" t="s">
        <v>36</v>
      </c>
      <c r="H884" t="s">
        <v>37</v>
      </c>
      <c r="I884" t="s">
        <v>38</v>
      </c>
      <c r="J884" t="s">
        <v>528</v>
      </c>
      <c r="K884">
        <v>1049</v>
      </c>
      <c r="L884" t="s">
        <v>84</v>
      </c>
      <c r="M884" t="s">
        <v>29</v>
      </c>
      <c r="N884" t="s">
        <v>41</v>
      </c>
      <c r="O884" t="s">
        <v>2730</v>
      </c>
      <c r="P884">
        <v>9.9600000000000009</v>
      </c>
      <c r="Q884">
        <v>2</v>
      </c>
      <c r="R884">
        <v>0</v>
      </c>
      <c r="S884">
        <v>4.5815999999999999</v>
      </c>
      <c r="T884" t="s">
        <v>163</v>
      </c>
      <c r="U884">
        <v>5.3784000000000001</v>
      </c>
      <c r="V884" s="2">
        <f>Table1[[#This Row],[Expenses]]*0.3</f>
        <v>1.6135200000000001</v>
      </c>
      <c r="W884" t="str">
        <f>VLOOKUP(K884, Helper!A:C, 3, FALSE)</f>
        <v>2020-05</v>
      </c>
    </row>
    <row r="885" spans="1:23" x14ac:dyDescent="0.3">
      <c r="A885">
        <v>1819</v>
      </c>
      <c r="B885" t="s">
        <v>2731</v>
      </c>
      <c r="C885" s="1">
        <v>43976</v>
      </c>
      <c r="D885">
        <v>20200525</v>
      </c>
      <c r="E885" t="s">
        <v>2732</v>
      </c>
      <c r="F885" t="s">
        <v>166</v>
      </c>
      <c r="G885" t="s">
        <v>227</v>
      </c>
      <c r="H885" t="s">
        <v>81</v>
      </c>
      <c r="I885" t="s">
        <v>168</v>
      </c>
      <c r="J885" t="s">
        <v>1263</v>
      </c>
      <c r="K885">
        <v>1016</v>
      </c>
      <c r="L885" t="s">
        <v>95</v>
      </c>
      <c r="M885" t="s">
        <v>29</v>
      </c>
      <c r="N885" t="s">
        <v>86</v>
      </c>
      <c r="O885" t="s">
        <v>2733</v>
      </c>
      <c r="P885">
        <v>75.599999999999994</v>
      </c>
      <c r="Q885">
        <v>2</v>
      </c>
      <c r="R885">
        <v>0.8</v>
      </c>
      <c r="S885">
        <v>-166.32</v>
      </c>
      <c r="T885" t="s">
        <v>107</v>
      </c>
      <c r="U885">
        <v>241.92</v>
      </c>
      <c r="V885" s="2">
        <f>Table1[[#This Row],[Expenses]]*0.3</f>
        <v>72.575999999999993</v>
      </c>
      <c r="W885" t="str">
        <f>VLOOKUP(K885, Helper!A:C, 3, FALSE)</f>
        <v>2020-03</v>
      </c>
    </row>
    <row r="886" spans="1:23" x14ac:dyDescent="0.3">
      <c r="A886">
        <v>1821</v>
      </c>
      <c r="B886" t="s">
        <v>2734</v>
      </c>
      <c r="C886" s="1">
        <v>44608</v>
      </c>
      <c r="D886">
        <v>20220216</v>
      </c>
      <c r="E886" t="s">
        <v>577</v>
      </c>
      <c r="F886" t="s">
        <v>166</v>
      </c>
      <c r="G886" t="s">
        <v>227</v>
      </c>
      <c r="H886" t="s">
        <v>81</v>
      </c>
      <c r="I886" t="s">
        <v>168</v>
      </c>
      <c r="J886" t="s">
        <v>120</v>
      </c>
      <c r="K886">
        <v>1048</v>
      </c>
      <c r="L886" t="s">
        <v>105</v>
      </c>
      <c r="M886" t="s">
        <v>40</v>
      </c>
      <c r="N886" t="s">
        <v>86</v>
      </c>
      <c r="O886" t="s">
        <v>2735</v>
      </c>
      <c r="P886">
        <v>92.063999999999993</v>
      </c>
      <c r="Q886">
        <v>6</v>
      </c>
      <c r="R886">
        <v>0.8</v>
      </c>
      <c r="S886">
        <v>-225.55680000000001</v>
      </c>
      <c r="T886" t="s">
        <v>1308</v>
      </c>
      <c r="U886">
        <v>317.62079999999997</v>
      </c>
      <c r="V886" s="2">
        <f>Table1[[#This Row],[Expenses]]*0.3</f>
        <v>95.286239999999992</v>
      </c>
      <c r="W886" t="str">
        <f>VLOOKUP(K886, Helper!A:C, 3, FALSE)</f>
        <v>2020-02</v>
      </c>
    </row>
    <row r="887" spans="1:23" x14ac:dyDescent="0.3">
      <c r="A887">
        <v>1825</v>
      </c>
      <c r="B887" t="s">
        <v>2736</v>
      </c>
      <c r="C887" s="1">
        <v>44918</v>
      </c>
      <c r="D887">
        <v>20221223</v>
      </c>
      <c r="E887" t="s">
        <v>960</v>
      </c>
      <c r="F887" t="s">
        <v>306</v>
      </c>
      <c r="G887" t="s">
        <v>2515</v>
      </c>
      <c r="H887" t="s">
        <v>25</v>
      </c>
      <c r="I887" t="s">
        <v>48</v>
      </c>
      <c r="J887" t="s">
        <v>27</v>
      </c>
      <c r="K887">
        <v>1017</v>
      </c>
      <c r="L887" t="s">
        <v>28</v>
      </c>
      <c r="M887" t="s">
        <v>29</v>
      </c>
      <c r="N887" t="s">
        <v>50</v>
      </c>
      <c r="O887" t="s">
        <v>2737</v>
      </c>
      <c r="P887">
        <v>31.32</v>
      </c>
      <c r="Q887">
        <v>10</v>
      </c>
      <c r="R887">
        <v>0.7</v>
      </c>
      <c r="S887">
        <v>-25.056000000000001</v>
      </c>
      <c r="T887" t="s">
        <v>76</v>
      </c>
      <c r="U887">
        <v>56.375999999999998</v>
      </c>
      <c r="V887" s="2">
        <f>Table1[[#This Row],[Expenses]]*0.3</f>
        <v>16.912799999999997</v>
      </c>
      <c r="W887" t="str">
        <f>VLOOKUP(K887, Helper!A:C, 3, FALSE)</f>
        <v>2020-02</v>
      </c>
    </row>
    <row r="888" spans="1:23" x14ac:dyDescent="0.3">
      <c r="A888">
        <v>1828</v>
      </c>
      <c r="B888" t="s">
        <v>2738</v>
      </c>
      <c r="C888" s="1">
        <v>44600</v>
      </c>
      <c r="D888">
        <v>20220208</v>
      </c>
      <c r="E888" t="s">
        <v>2739</v>
      </c>
      <c r="F888" t="s">
        <v>62</v>
      </c>
      <c r="G888" t="s">
        <v>63</v>
      </c>
      <c r="H888" t="s">
        <v>25</v>
      </c>
      <c r="I888" t="s">
        <v>64</v>
      </c>
      <c r="J888" t="s">
        <v>228</v>
      </c>
      <c r="K888">
        <v>1001</v>
      </c>
      <c r="L888" t="s">
        <v>84</v>
      </c>
      <c r="M888" t="s">
        <v>85</v>
      </c>
      <c r="N888" t="s">
        <v>156</v>
      </c>
      <c r="O888" t="s">
        <v>2740</v>
      </c>
      <c r="P888">
        <v>1127.9760000000001</v>
      </c>
      <c r="Q888">
        <v>3</v>
      </c>
      <c r="R888">
        <v>0.2</v>
      </c>
      <c r="S888">
        <v>126.8973</v>
      </c>
      <c r="T888" t="s">
        <v>1308</v>
      </c>
      <c r="U888">
        <v>1001.0787</v>
      </c>
      <c r="V888" s="2">
        <f>Table1[[#This Row],[Expenses]]*0.3</f>
        <v>300.32360999999997</v>
      </c>
      <c r="W888" t="str">
        <f>VLOOKUP(K888, Helper!A:C, 3, FALSE)</f>
        <v>2020-04</v>
      </c>
    </row>
    <row r="889" spans="1:23" x14ac:dyDescent="0.3">
      <c r="A889">
        <v>1829</v>
      </c>
      <c r="B889" t="s">
        <v>2741</v>
      </c>
      <c r="C889" s="1">
        <v>44390</v>
      </c>
      <c r="D889">
        <v>20210713</v>
      </c>
      <c r="E889" t="s">
        <v>2742</v>
      </c>
      <c r="F889" t="s">
        <v>758</v>
      </c>
      <c r="G889" t="s">
        <v>2024</v>
      </c>
      <c r="H889" t="s">
        <v>25</v>
      </c>
      <c r="I889" t="s">
        <v>64</v>
      </c>
      <c r="J889" t="s">
        <v>466</v>
      </c>
      <c r="K889">
        <v>1046</v>
      </c>
      <c r="L889" t="s">
        <v>95</v>
      </c>
      <c r="M889" t="s">
        <v>40</v>
      </c>
      <c r="N889" t="s">
        <v>66</v>
      </c>
      <c r="O889" t="s">
        <v>2743</v>
      </c>
      <c r="P889">
        <v>38.880000000000003</v>
      </c>
      <c r="Q889">
        <v>6</v>
      </c>
      <c r="R889">
        <v>0</v>
      </c>
      <c r="S889">
        <v>18.662400000000002</v>
      </c>
      <c r="T889" t="s">
        <v>642</v>
      </c>
      <c r="U889">
        <v>20.217600000000001</v>
      </c>
      <c r="V889" s="2">
        <f>Table1[[#This Row],[Expenses]]*0.3</f>
        <v>6.0652800000000004</v>
      </c>
      <c r="W889" t="str">
        <f>VLOOKUP(K889, Helper!A:C, 3, FALSE)</f>
        <v>2020-02</v>
      </c>
    </row>
    <row r="890" spans="1:23" x14ac:dyDescent="0.3">
      <c r="A890">
        <v>1830</v>
      </c>
      <c r="B890" t="s">
        <v>2744</v>
      </c>
      <c r="C890" s="1">
        <v>43969</v>
      </c>
      <c r="D890">
        <v>20200518</v>
      </c>
      <c r="E890" t="s">
        <v>535</v>
      </c>
      <c r="F890" t="s">
        <v>358</v>
      </c>
      <c r="G890" t="s">
        <v>1235</v>
      </c>
      <c r="H890" t="s">
        <v>37</v>
      </c>
      <c r="I890" t="s">
        <v>119</v>
      </c>
      <c r="J890" t="s">
        <v>430</v>
      </c>
      <c r="K890">
        <v>1055</v>
      </c>
      <c r="L890" t="s">
        <v>84</v>
      </c>
      <c r="M890" t="s">
        <v>29</v>
      </c>
      <c r="N890" t="s">
        <v>156</v>
      </c>
      <c r="O890" t="s">
        <v>2745</v>
      </c>
      <c r="P890">
        <v>779.79600000000005</v>
      </c>
      <c r="Q890">
        <v>2</v>
      </c>
      <c r="R890">
        <v>0.4</v>
      </c>
      <c r="S890">
        <v>-168.95580000000001</v>
      </c>
      <c r="T890" t="s">
        <v>107</v>
      </c>
      <c r="U890">
        <v>948.7518</v>
      </c>
      <c r="V890" s="2">
        <f>Table1[[#This Row],[Expenses]]*0.3</f>
        <v>284.62554</v>
      </c>
      <c r="W890" t="str">
        <f>VLOOKUP(K890, Helper!A:C, 3, FALSE)</f>
        <v>2020-01</v>
      </c>
    </row>
    <row r="891" spans="1:23" x14ac:dyDescent="0.3">
      <c r="A891">
        <v>1831</v>
      </c>
      <c r="B891" t="s">
        <v>2746</v>
      </c>
      <c r="C891" s="1">
        <v>45221</v>
      </c>
      <c r="D891">
        <v>20231022</v>
      </c>
      <c r="E891" t="s">
        <v>1692</v>
      </c>
      <c r="F891" t="s">
        <v>448</v>
      </c>
      <c r="G891" t="s">
        <v>448</v>
      </c>
      <c r="H891" t="s">
        <v>81</v>
      </c>
      <c r="I891" t="s">
        <v>199</v>
      </c>
      <c r="J891" t="s">
        <v>626</v>
      </c>
      <c r="K891">
        <v>1009</v>
      </c>
      <c r="L891" t="s">
        <v>95</v>
      </c>
      <c r="M891" t="s">
        <v>85</v>
      </c>
      <c r="N891" t="s">
        <v>156</v>
      </c>
      <c r="O891" t="s">
        <v>2747</v>
      </c>
      <c r="P891">
        <v>1439.92</v>
      </c>
      <c r="Q891">
        <v>8</v>
      </c>
      <c r="R891">
        <v>0</v>
      </c>
      <c r="S891">
        <v>374.37920000000003</v>
      </c>
      <c r="T891" t="s">
        <v>151</v>
      </c>
      <c r="U891">
        <v>1065.5408</v>
      </c>
      <c r="V891" s="2">
        <f>Table1[[#This Row],[Expenses]]*0.3</f>
        <v>319.66224</v>
      </c>
      <c r="W891" t="str">
        <f>VLOOKUP(K891, Helper!A:C, 3, FALSE)</f>
        <v>2020-03</v>
      </c>
    </row>
    <row r="892" spans="1:23" x14ac:dyDescent="0.3">
      <c r="A892">
        <v>1833</v>
      </c>
      <c r="B892" t="s">
        <v>2748</v>
      </c>
      <c r="C892" s="1">
        <v>44505</v>
      </c>
      <c r="D892">
        <v>20211105</v>
      </c>
      <c r="E892" t="s">
        <v>1567</v>
      </c>
      <c r="F892" t="s">
        <v>62</v>
      </c>
      <c r="G892" t="s">
        <v>1253</v>
      </c>
      <c r="H892" t="s">
        <v>25</v>
      </c>
      <c r="I892" t="s">
        <v>64</v>
      </c>
      <c r="J892" t="s">
        <v>308</v>
      </c>
      <c r="K892">
        <v>1095</v>
      </c>
      <c r="L892" t="s">
        <v>105</v>
      </c>
      <c r="M892" t="s">
        <v>40</v>
      </c>
      <c r="N892" t="s">
        <v>41</v>
      </c>
      <c r="O892" t="s">
        <v>2749</v>
      </c>
      <c r="P892">
        <v>207</v>
      </c>
      <c r="Q892">
        <v>3</v>
      </c>
      <c r="R892">
        <v>0.2</v>
      </c>
      <c r="S892">
        <v>25.875</v>
      </c>
      <c r="T892" t="s">
        <v>88</v>
      </c>
      <c r="U892">
        <v>181.125</v>
      </c>
      <c r="V892" s="2">
        <f>Table1[[#This Row],[Expenses]]*0.3</f>
        <v>54.337499999999999</v>
      </c>
      <c r="W892" t="str">
        <f>VLOOKUP(K892, Helper!A:C, 3, FALSE)</f>
        <v>2020-02</v>
      </c>
    </row>
    <row r="893" spans="1:23" x14ac:dyDescent="0.3">
      <c r="A893">
        <v>1834</v>
      </c>
      <c r="B893" t="s">
        <v>2750</v>
      </c>
      <c r="C893" s="1">
        <v>45140</v>
      </c>
      <c r="D893">
        <v>20230802</v>
      </c>
      <c r="E893" t="s">
        <v>2127</v>
      </c>
      <c r="F893" t="s">
        <v>79</v>
      </c>
      <c r="G893" t="s">
        <v>737</v>
      </c>
      <c r="H893" t="s">
        <v>81</v>
      </c>
      <c r="I893" t="s">
        <v>82</v>
      </c>
      <c r="J893" t="s">
        <v>1263</v>
      </c>
      <c r="K893">
        <v>1016</v>
      </c>
      <c r="L893" t="s">
        <v>95</v>
      </c>
      <c r="M893" t="s">
        <v>40</v>
      </c>
      <c r="N893" t="s">
        <v>617</v>
      </c>
      <c r="O893" t="s">
        <v>2751</v>
      </c>
      <c r="P893">
        <v>1439.982</v>
      </c>
      <c r="Q893">
        <v>3</v>
      </c>
      <c r="R893">
        <v>0.4</v>
      </c>
      <c r="S893">
        <v>-263.99669999999998</v>
      </c>
      <c r="T893" t="s">
        <v>786</v>
      </c>
      <c r="U893">
        <v>1703.9786999999999</v>
      </c>
      <c r="V893" s="2">
        <f>Table1[[#This Row],[Expenses]]*0.3</f>
        <v>511.19360999999992</v>
      </c>
      <c r="W893" t="str">
        <f>VLOOKUP(K893, Helper!A:C, 3, FALSE)</f>
        <v>2020-03</v>
      </c>
    </row>
    <row r="894" spans="1:23" x14ac:dyDescent="0.3">
      <c r="A894">
        <v>1836</v>
      </c>
      <c r="B894" t="s">
        <v>2752</v>
      </c>
      <c r="C894" s="1">
        <v>44003</v>
      </c>
      <c r="D894">
        <v>20200621</v>
      </c>
      <c r="E894" t="s">
        <v>2658</v>
      </c>
      <c r="F894" t="s">
        <v>498</v>
      </c>
      <c r="G894" t="s">
        <v>2753</v>
      </c>
      <c r="H894" t="s">
        <v>25</v>
      </c>
      <c r="I894" t="s">
        <v>103</v>
      </c>
      <c r="J894" t="s">
        <v>1246</v>
      </c>
      <c r="K894">
        <v>1071</v>
      </c>
      <c r="L894" t="s">
        <v>149</v>
      </c>
      <c r="M894" t="s">
        <v>29</v>
      </c>
      <c r="N894" t="s">
        <v>112</v>
      </c>
      <c r="O894" t="s">
        <v>2754</v>
      </c>
      <c r="P894">
        <v>21.4</v>
      </c>
      <c r="Q894">
        <v>5</v>
      </c>
      <c r="R894">
        <v>0</v>
      </c>
      <c r="S894">
        <v>6.2060000000000004</v>
      </c>
      <c r="T894" t="s">
        <v>59</v>
      </c>
      <c r="U894">
        <v>15.1939999999999</v>
      </c>
      <c r="V894" s="2">
        <f>Table1[[#This Row],[Expenses]]*0.3</f>
        <v>4.5581999999999701</v>
      </c>
      <c r="W894" t="str">
        <f>VLOOKUP(K894, Helper!A:C, 3, FALSE)</f>
        <v>2020-04</v>
      </c>
    </row>
    <row r="895" spans="1:23" x14ac:dyDescent="0.3">
      <c r="A895">
        <v>1837</v>
      </c>
      <c r="B895" t="s">
        <v>2755</v>
      </c>
      <c r="C895" s="1">
        <v>44977</v>
      </c>
      <c r="D895">
        <v>20230220</v>
      </c>
      <c r="E895" t="s">
        <v>2261</v>
      </c>
      <c r="F895" t="s">
        <v>758</v>
      </c>
      <c r="G895" t="s">
        <v>759</v>
      </c>
      <c r="H895" t="s">
        <v>25</v>
      </c>
      <c r="I895" t="s">
        <v>64</v>
      </c>
      <c r="J895" t="s">
        <v>330</v>
      </c>
      <c r="K895">
        <v>1100</v>
      </c>
      <c r="L895" t="s">
        <v>56</v>
      </c>
      <c r="M895" t="s">
        <v>40</v>
      </c>
      <c r="N895" t="s">
        <v>86</v>
      </c>
      <c r="O895" t="s">
        <v>2756</v>
      </c>
      <c r="P895">
        <v>1245.8599999999999</v>
      </c>
      <c r="Q895">
        <v>7</v>
      </c>
      <c r="R895">
        <v>0</v>
      </c>
      <c r="S895">
        <v>361.29939999999999</v>
      </c>
      <c r="T895" t="s">
        <v>394</v>
      </c>
      <c r="U895">
        <v>884.560599999999</v>
      </c>
      <c r="V895" s="2">
        <f>Table1[[#This Row],[Expenses]]*0.3</f>
        <v>265.36817999999971</v>
      </c>
      <c r="W895" t="str">
        <f>VLOOKUP(K895, Helper!A:C, 3, FALSE)</f>
        <v>2020-03</v>
      </c>
    </row>
    <row r="896" spans="1:23" x14ac:dyDescent="0.3">
      <c r="A896">
        <v>1838</v>
      </c>
      <c r="B896" t="s">
        <v>2757</v>
      </c>
      <c r="C896" s="1">
        <v>44044</v>
      </c>
      <c r="D896">
        <v>20200801</v>
      </c>
      <c r="E896" t="s">
        <v>2758</v>
      </c>
      <c r="F896" t="s">
        <v>62</v>
      </c>
      <c r="G896" t="s">
        <v>63</v>
      </c>
      <c r="H896" t="s">
        <v>25</v>
      </c>
      <c r="I896" t="s">
        <v>64</v>
      </c>
      <c r="J896" t="s">
        <v>413</v>
      </c>
      <c r="K896">
        <v>1022</v>
      </c>
      <c r="L896" t="s">
        <v>273</v>
      </c>
      <c r="M896" t="s">
        <v>40</v>
      </c>
      <c r="N896" t="s">
        <v>41</v>
      </c>
      <c r="O896" t="s">
        <v>2759</v>
      </c>
      <c r="P896">
        <v>17.544</v>
      </c>
      <c r="Q896">
        <v>3</v>
      </c>
      <c r="R896">
        <v>0.2</v>
      </c>
      <c r="S896">
        <v>5.9211</v>
      </c>
      <c r="T896" t="s">
        <v>114</v>
      </c>
      <c r="U896">
        <v>11.6229</v>
      </c>
      <c r="V896" s="2">
        <f>Table1[[#This Row],[Expenses]]*0.3</f>
        <v>3.4868699999999997</v>
      </c>
      <c r="W896" t="str">
        <f>VLOOKUP(K896, Helper!A:C, 3, FALSE)</f>
        <v>2020-03</v>
      </c>
    </row>
    <row r="897" spans="1:23" x14ac:dyDescent="0.3">
      <c r="A897">
        <v>1842</v>
      </c>
      <c r="B897" t="s">
        <v>2760</v>
      </c>
      <c r="C897" s="1">
        <v>44761</v>
      </c>
      <c r="D897">
        <v>20220719</v>
      </c>
      <c r="E897" t="s">
        <v>2761</v>
      </c>
      <c r="F897" t="s">
        <v>23</v>
      </c>
      <c r="G897" t="s">
        <v>24</v>
      </c>
      <c r="H897" t="s">
        <v>25</v>
      </c>
      <c r="I897" t="s">
        <v>26</v>
      </c>
      <c r="J897" t="s">
        <v>655</v>
      </c>
      <c r="K897">
        <v>1024</v>
      </c>
      <c r="L897" t="s">
        <v>28</v>
      </c>
      <c r="M897" t="s">
        <v>40</v>
      </c>
      <c r="N897" t="s">
        <v>41</v>
      </c>
      <c r="O897" t="s">
        <v>2762</v>
      </c>
      <c r="P897">
        <v>140.81</v>
      </c>
      <c r="Q897">
        <v>1</v>
      </c>
      <c r="R897">
        <v>0</v>
      </c>
      <c r="S897">
        <v>39.4268</v>
      </c>
      <c r="T897" t="s">
        <v>175</v>
      </c>
      <c r="U897">
        <v>101.3832</v>
      </c>
      <c r="V897" s="2">
        <f>Table1[[#This Row],[Expenses]]*0.3</f>
        <v>30.414960000000001</v>
      </c>
      <c r="W897" t="str">
        <f>VLOOKUP(K897, Helper!A:C, 3, FALSE)</f>
        <v>2020-01</v>
      </c>
    </row>
    <row r="898" spans="1:23" x14ac:dyDescent="0.3">
      <c r="A898">
        <v>1843</v>
      </c>
      <c r="B898" t="s">
        <v>2763</v>
      </c>
      <c r="C898" s="1">
        <v>44236</v>
      </c>
      <c r="D898">
        <v>20210209</v>
      </c>
      <c r="E898" t="s">
        <v>707</v>
      </c>
      <c r="F898" t="s">
        <v>79</v>
      </c>
      <c r="G898" t="s">
        <v>470</v>
      </c>
      <c r="H898" t="s">
        <v>81</v>
      </c>
      <c r="I898" t="s">
        <v>82</v>
      </c>
      <c r="J898" t="s">
        <v>574</v>
      </c>
      <c r="K898">
        <v>1090</v>
      </c>
      <c r="L898" t="s">
        <v>259</v>
      </c>
      <c r="M898" t="s">
        <v>40</v>
      </c>
      <c r="N898" t="s">
        <v>41</v>
      </c>
      <c r="O898" t="s">
        <v>2764</v>
      </c>
      <c r="P898">
        <v>40.095999999999997</v>
      </c>
      <c r="Q898">
        <v>4</v>
      </c>
      <c r="R898">
        <v>0.2</v>
      </c>
      <c r="S898">
        <v>13.532400000000001</v>
      </c>
      <c r="T898" t="s">
        <v>554</v>
      </c>
      <c r="U898">
        <v>26.563599999999902</v>
      </c>
      <c r="V898" s="2">
        <f>Table1[[#This Row],[Expenses]]*0.3</f>
        <v>7.9690799999999697</v>
      </c>
      <c r="W898" t="str">
        <f>VLOOKUP(K898, Helper!A:C, 3, FALSE)</f>
        <v>2020-02</v>
      </c>
    </row>
    <row r="899" spans="1:23" x14ac:dyDescent="0.3">
      <c r="A899">
        <v>1845</v>
      </c>
      <c r="B899" t="s">
        <v>2765</v>
      </c>
      <c r="C899" s="1">
        <v>45137</v>
      </c>
      <c r="D899">
        <v>20230730</v>
      </c>
      <c r="E899" t="s">
        <v>2766</v>
      </c>
      <c r="F899" t="s">
        <v>71</v>
      </c>
      <c r="G899" t="s">
        <v>72</v>
      </c>
      <c r="H899" t="s">
        <v>37</v>
      </c>
      <c r="I899" t="s">
        <v>38</v>
      </c>
      <c r="J899" t="s">
        <v>360</v>
      </c>
      <c r="K899">
        <v>1004</v>
      </c>
      <c r="L899" t="s">
        <v>74</v>
      </c>
      <c r="M899" t="s">
        <v>29</v>
      </c>
      <c r="N899" t="s">
        <v>185</v>
      </c>
      <c r="O899" t="s">
        <v>2767</v>
      </c>
      <c r="P899">
        <v>90.57</v>
      </c>
      <c r="Q899">
        <v>3</v>
      </c>
      <c r="R899">
        <v>0</v>
      </c>
      <c r="S899">
        <v>11.774100000000001</v>
      </c>
      <c r="T899" t="s">
        <v>128</v>
      </c>
      <c r="U899">
        <v>78.795899999999904</v>
      </c>
      <c r="V899" s="2">
        <f>Table1[[#This Row],[Expenses]]*0.3</f>
        <v>23.638769999999969</v>
      </c>
      <c r="W899" t="str">
        <f>VLOOKUP(K899, Helper!A:C, 3, FALSE)</f>
        <v>2020-01</v>
      </c>
    </row>
    <row r="900" spans="1:23" x14ac:dyDescent="0.3">
      <c r="A900">
        <v>1846</v>
      </c>
      <c r="B900" t="s">
        <v>2768</v>
      </c>
      <c r="C900" s="1">
        <v>44939</v>
      </c>
      <c r="D900">
        <v>20230113</v>
      </c>
      <c r="E900" t="s">
        <v>2644</v>
      </c>
      <c r="F900" t="s">
        <v>1737</v>
      </c>
      <c r="G900" t="s">
        <v>1738</v>
      </c>
      <c r="H900" t="s">
        <v>25</v>
      </c>
      <c r="I900" t="s">
        <v>48</v>
      </c>
      <c r="J900" t="s">
        <v>457</v>
      </c>
      <c r="K900">
        <v>1057</v>
      </c>
      <c r="L900" t="s">
        <v>105</v>
      </c>
      <c r="M900" t="s">
        <v>85</v>
      </c>
      <c r="N900" t="s">
        <v>66</v>
      </c>
      <c r="O900" t="s">
        <v>2769</v>
      </c>
      <c r="P900">
        <v>40.08</v>
      </c>
      <c r="Q900">
        <v>6</v>
      </c>
      <c r="R900">
        <v>0</v>
      </c>
      <c r="S900">
        <v>19.238399999999999</v>
      </c>
      <c r="T900" t="s">
        <v>898</v>
      </c>
      <c r="U900">
        <v>20.8416</v>
      </c>
      <c r="V900" s="2">
        <f>Table1[[#This Row],[Expenses]]*0.3</f>
        <v>6.2524799999999994</v>
      </c>
      <c r="W900" t="str">
        <f>VLOOKUP(K900, Helper!A:C, 3, FALSE)</f>
        <v>2020-01</v>
      </c>
    </row>
    <row r="901" spans="1:23" x14ac:dyDescent="0.3">
      <c r="A901">
        <v>1848</v>
      </c>
      <c r="B901" t="s">
        <v>2770</v>
      </c>
      <c r="C901" s="1">
        <v>45180</v>
      </c>
      <c r="D901">
        <v>20230911</v>
      </c>
      <c r="E901" t="s">
        <v>1877</v>
      </c>
      <c r="F901" t="s">
        <v>35</v>
      </c>
      <c r="G901" t="s">
        <v>36</v>
      </c>
      <c r="H901" t="s">
        <v>37</v>
      </c>
      <c r="I901" t="s">
        <v>38</v>
      </c>
      <c r="J901" t="s">
        <v>398</v>
      </c>
      <c r="K901">
        <v>1026</v>
      </c>
      <c r="L901" t="s">
        <v>105</v>
      </c>
      <c r="M901" t="s">
        <v>40</v>
      </c>
      <c r="N901" t="s">
        <v>41</v>
      </c>
      <c r="O901" t="s">
        <v>2771</v>
      </c>
      <c r="P901">
        <v>362.35199999999998</v>
      </c>
      <c r="Q901">
        <v>3</v>
      </c>
      <c r="R901">
        <v>0.2</v>
      </c>
      <c r="S901">
        <v>27.176400000000001</v>
      </c>
      <c r="T901" t="s">
        <v>171</v>
      </c>
      <c r="U901">
        <v>335.17559999999997</v>
      </c>
      <c r="V901" s="2">
        <f>Table1[[#This Row],[Expenses]]*0.3</f>
        <v>100.55268</v>
      </c>
      <c r="W901" t="str">
        <f>VLOOKUP(K901, Helper!A:C, 3, FALSE)</f>
        <v>2020-01</v>
      </c>
    </row>
    <row r="902" spans="1:23" x14ac:dyDescent="0.3">
      <c r="A902">
        <v>1850</v>
      </c>
      <c r="B902" t="s">
        <v>2772</v>
      </c>
      <c r="C902" s="1">
        <v>44397</v>
      </c>
      <c r="D902">
        <v>20210720</v>
      </c>
      <c r="E902" t="s">
        <v>1612</v>
      </c>
      <c r="F902" t="s">
        <v>204</v>
      </c>
      <c r="G902" t="s">
        <v>2582</v>
      </c>
      <c r="H902" t="s">
        <v>81</v>
      </c>
      <c r="I902" t="s">
        <v>206</v>
      </c>
      <c r="J902" t="s">
        <v>443</v>
      </c>
      <c r="K902">
        <v>1005</v>
      </c>
      <c r="L902" t="s">
        <v>56</v>
      </c>
      <c r="M902" t="s">
        <v>29</v>
      </c>
      <c r="N902" t="s">
        <v>96</v>
      </c>
      <c r="O902" t="s">
        <v>2773</v>
      </c>
      <c r="P902">
        <v>34.76</v>
      </c>
      <c r="Q902">
        <v>1</v>
      </c>
      <c r="R902">
        <v>0</v>
      </c>
      <c r="S902">
        <v>9.7327999999999992</v>
      </c>
      <c r="T902" t="s">
        <v>642</v>
      </c>
      <c r="U902">
        <v>25.027200000000001</v>
      </c>
      <c r="V902" s="2">
        <f>Table1[[#This Row],[Expenses]]*0.3</f>
        <v>7.5081600000000002</v>
      </c>
      <c r="W902" t="str">
        <f>VLOOKUP(K902, Helper!A:C, 3, FALSE)</f>
        <v>2020-03</v>
      </c>
    </row>
    <row r="903" spans="1:23" x14ac:dyDescent="0.3">
      <c r="A903">
        <v>1856</v>
      </c>
      <c r="B903" t="s">
        <v>2774</v>
      </c>
      <c r="C903" s="1">
        <v>43995</v>
      </c>
      <c r="D903">
        <v>20200613</v>
      </c>
      <c r="E903" t="s">
        <v>2622</v>
      </c>
      <c r="F903" t="s">
        <v>35</v>
      </c>
      <c r="G903" t="s">
        <v>36</v>
      </c>
      <c r="H903" t="s">
        <v>37</v>
      </c>
      <c r="I903" t="s">
        <v>38</v>
      </c>
      <c r="J903" t="s">
        <v>443</v>
      </c>
      <c r="K903">
        <v>1005</v>
      </c>
      <c r="L903" t="s">
        <v>56</v>
      </c>
      <c r="M903" t="s">
        <v>40</v>
      </c>
      <c r="N903" t="s">
        <v>112</v>
      </c>
      <c r="O903" t="s">
        <v>2775</v>
      </c>
      <c r="P903">
        <v>14.52</v>
      </c>
      <c r="Q903">
        <v>3</v>
      </c>
      <c r="R903">
        <v>0</v>
      </c>
      <c r="S903">
        <v>4.7915999999999999</v>
      </c>
      <c r="T903" t="s">
        <v>59</v>
      </c>
      <c r="U903">
        <v>9.7284000000000006</v>
      </c>
      <c r="V903" s="2">
        <f>Table1[[#This Row],[Expenses]]*0.3</f>
        <v>2.91852</v>
      </c>
      <c r="W903" t="str">
        <f>VLOOKUP(K903, Helper!A:C, 3, FALSE)</f>
        <v>2020-03</v>
      </c>
    </row>
    <row r="904" spans="1:23" x14ac:dyDescent="0.3">
      <c r="A904">
        <v>1857</v>
      </c>
      <c r="B904" t="s">
        <v>2776</v>
      </c>
      <c r="C904" s="1">
        <v>45059</v>
      </c>
      <c r="D904">
        <v>20230513</v>
      </c>
      <c r="E904" t="s">
        <v>727</v>
      </c>
      <c r="F904" t="s">
        <v>79</v>
      </c>
      <c r="G904" t="s">
        <v>147</v>
      </c>
      <c r="H904" t="s">
        <v>81</v>
      </c>
      <c r="I904" t="s">
        <v>82</v>
      </c>
      <c r="J904" t="s">
        <v>539</v>
      </c>
      <c r="K904">
        <v>1081</v>
      </c>
      <c r="L904" t="s">
        <v>273</v>
      </c>
      <c r="M904" t="s">
        <v>40</v>
      </c>
      <c r="N904" t="s">
        <v>96</v>
      </c>
      <c r="O904" t="s">
        <v>2777</v>
      </c>
      <c r="P904">
        <v>127.92</v>
      </c>
      <c r="Q904">
        <v>5</v>
      </c>
      <c r="R904">
        <v>0.2</v>
      </c>
      <c r="S904">
        <v>-15.99</v>
      </c>
      <c r="T904" t="s">
        <v>288</v>
      </c>
      <c r="U904">
        <v>143.91</v>
      </c>
      <c r="V904" s="2">
        <f>Table1[[#This Row],[Expenses]]*0.3</f>
        <v>43.172999999999995</v>
      </c>
      <c r="W904" t="str">
        <f>VLOOKUP(K904, Helper!A:C, 3, FALSE)</f>
        <v>2020-03</v>
      </c>
    </row>
    <row r="905" spans="1:23" x14ac:dyDescent="0.3">
      <c r="A905">
        <v>1859</v>
      </c>
      <c r="B905" t="s">
        <v>2778</v>
      </c>
      <c r="C905" s="1">
        <v>44442</v>
      </c>
      <c r="D905">
        <v>20210903</v>
      </c>
      <c r="E905" t="s">
        <v>476</v>
      </c>
      <c r="F905" t="s">
        <v>498</v>
      </c>
      <c r="G905" t="s">
        <v>499</v>
      </c>
      <c r="H905" t="s">
        <v>25</v>
      </c>
      <c r="I905" t="s">
        <v>103</v>
      </c>
      <c r="J905" t="s">
        <v>49</v>
      </c>
      <c r="K905">
        <v>1031</v>
      </c>
      <c r="L905" t="s">
        <v>28</v>
      </c>
      <c r="M905" t="s">
        <v>40</v>
      </c>
      <c r="N905" t="s">
        <v>86</v>
      </c>
      <c r="O905" t="s">
        <v>2779</v>
      </c>
      <c r="P905">
        <v>137.62</v>
      </c>
      <c r="Q905">
        <v>2</v>
      </c>
      <c r="R905">
        <v>0</v>
      </c>
      <c r="S905">
        <v>60.552799999999998</v>
      </c>
      <c r="T905" t="s">
        <v>135</v>
      </c>
      <c r="U905">
        <v>77.0672</v>
      </c>
      <c r="V905" s="2">
        <f>Table1[[#This Row],[Expenses]]*0.3</f>
        <v>23.120159999999998</v>
      </c>
      <c r="W905" t="str">
        <f>VLOOKUP(K905, Helper!A:C, 3, FALSE)</f>
        <v>2020-01</v>
      </c>
    </row>
    <row r="906" spans="1:23" x14ac:dyDescent="0.3">
      <c r="A906">
        <v>1861</v>
      </c>
      <c r="B906" t="s">
        <v>2780</v>
      </c>
      <c r="C906" s="1">
        <v>45012</v>
      </c>
      <c r="D906">
        <v>20230327</v>
      </c>
      <c r="E906" t="s">
        <v>1426</v>
      </c>
      <c r="F906" t="s">
        <v>211</v>
      </c>
      <c r="G906" t="s">
        <v>212</v>
      </c>
      <c r="H906" t="s">
        <v>25</v>
      </c>
      <c r="I906" t="s">
        <v>26</v>
      </c>
      <c r="J906" t="s">
        <v>386</v>
      </c>
      <c r="K906">
        <v>1045</v>
      </c>
      <c r="L906" t="s">
        <v>95</v>
      </c>
      <c r="M906" t="s">
        <v>29</v>
      </c>
      <c r="N906" t="s">
        <v>30</v>
      </c>
      <c r="O906" t="s">
        <v>2781</v>
      </c>
      <c r="P906">
        <v>257.56799999999998</v>
      </c>
      <c r="Q906">
        <v>2</v>
      </c>
      <c r="R906">
        <v>0.2</v>
      </c>
      <c r="S906">
        <v>-28.976400000000002</v>
      </c>
      <c r="T906" t="s">
        <v>761</v>
      </c>
      <c r="U906">
        <v>286.5444</v>
      </c>
      <c r="V906" s="2">
        <f>Table1[[#This Row],[Expenses]]*0.3</f>
        <v>85.963319999999996</v>
      </c>
      <c r="W906" t="str">
        <f>VLOOKUP(K906, Helper!A:C, 3, FALSE)</f>
        <v>2020-01</v>
      </c>
    </row>
    <row r="907" spans="1:23" x14ac:dyDescent="0.3">
      <c r="A907">
        <v>1863</v>
      </c>
      <c r="B907" t="s">
        <v>2782</v>
      </c>
      <c r="C907" s="1">
        <v>44147</v>
      </c>
      <c r="D907">
        <v>20201112</v>
      </c>
      <c r="E907" t="s">
        <v>842</v>
      </c>
      <c r="F907" t="s">
        <v>79</v>
      </c>
      <c r="G907" t="s">
        <v>470</v>
      </c>
      <c r="H907" t="s">
        <v>81</v>
      </c>
      <c r="I907" t="s">
        <v>82</v>
      </c>
      <c r="J907" t="s">
        <v>452</v>
      </c>
      <c r="K907">
        <v>1054</v>
      </c>
      <c r="L907" t="s">
        <v>56</v>
      </c>
      <c r="M907" t="s">
        <v>29</v>
      </c>
      <c r="N907" t="s">
        <v>96</v>
      </c>
      <c r="O907" t="s">
        <v>2783</v>
      </c>
      <c r="P907">
        <v>49.631999999999998</v>
      </c>
      <c r="Q907">
        <v>4</v>
      </c>
      <c r="R907">
        <v>0.2</v>
      </c>
      <c r="S907">
        <v>4.9631999999999996</v>
      </c>
      <c r="T907" t="s">
        <v>98</v>
      </c>
      <c r="U907">
        <v>44.668799999999997</v>
      </c>
      <c r="V907" s="2">
        <f>Table1[[#This Row],[Expenses]]*0.3</f>
        <v>13.400639999999999</v>
      </c>
      <c r="W907" t="str">
        <f>VLOOKUP(K907, Helper!A:C, 3, FALSE)</f>
        <v>2020-05</v>
      </c>
    </row>
    <row r="908" spans="1:23" x14ac:dyDescent="0.3">
      <c r="A908">
        <v>1864</v>
      </c>
      <c r="B908" t="s">
        <v>2784</v>
      </c>
      <c r="C908" s="1">
        <v>44848</v>
      </c>
      <c r="D908">
        <v>20221014</v>
      </c>
      <c r="E908" t="s">
        <v>2785</v>
      </c>
      <c r="F908" t="s">
        <v>334</v>
      </c>
      <c r="G908" t="s">
        <v>335</v>
      </c>
      <c r="H908" t="s">
        <v>25</v>
      </c>
      <c r="I908" t="s">
        <v>336</v>
      </c>
      <c r="J908" t="s">
        <v>1030</v>
      </c>
      <c r="K908">
        <v>1012</v>
      </c>
      <c r="L908" t="s">
        <v>56</v>
      </c>
      <c r="M908" t="s">
        <v>40</v>
      </c>
      <c r="N908" t="s">
        <v>50</v>
      </c>
      <c r="O908" t="s">
        <v>2786</v>
      </c>
      <c r="P908">
        <v>727.45</v>
      </c>
      <c r="Q908">
        <v>5</v>
      </c>
      <c r="R908">
        <v>0.5</v>
      </c>
      <c r="S908">
        <v>-465.56799999999998</v>
      </c>
      <c r="T908" t="s">
        <v>400</v>
      </c>
      <c r="U908">
        <v>1193.018</v>
      </c>
      <c r="V908" s="2">
        <f>Table1[[#This Row],[Expenses]]*0.3</f>
        <v>357.90539999999999</v>
      </c>
      <c r="W908" t="str">
        <f>VLOOKUP(K908, Helper!A:C, 3, FALSE)</f>
        <v>2020-03</v>
      </c>
    </row>
    <row r="909" spans="1:23" x14ac:dyDescent="0.3">
      <c r="A909">
        <v>1866</v>
      </c>
      <c r="B909" t="s">
        <v>2787</v>
      </c>
      <c r="C909" s="1">
        <v>45243</v>
      </c>
      <c r="D909">
        <v>20231113</v>
      </c>
      <c r="E909" t="s">
        <v>1156</v>
      </c>
      <c r="F909" t="s">
        <v>358</v>
      </c>
      <c r="G909" t="s">
        <v>422</v>
      </c>
      <c r="H909" t="s">
        <v>37</v>
      </c>
      <c r="I909" t="s">
        <v>119</v>
      </c>
      <c r="J909" t="s">
        <v>439</v>
      </c>
      <c r="K909">
        <v>1033</v>
      </c>
      <c r="L909" t="s">
        <v>74</v>
      </c>
      <c r="M909" t="s">
        <v>40</v>
      </c>
      <c r="N909" t="s">
        <v>156</v>
      </c>
      <c r="O909" t="s">
        <v>2788</v>
      </c>
      <c r="P909">
        <v>370.78199999999998</v>
      </c>
      <c r="Q909">
        <v>3</v>
      </c>
      <c r="R909">
        <v>0.4</v>
      </c>
      <c r="S909">
        <v>-92.695499999999996</v>
      </c>
      <c r="T909" t="s">
        <v>283</v>
      </c>
      <c r="U909">
        <v>463.477499999999</v>
      </c>
      <c r="V909" s="2">
        <f>Table1[[#This Row],[Expenses]]*0.3</f>
        <v>139.04324999999969</v>
      </c>
      <c r="W909" t="str">
        <f>VLOOKUP(K909, Helper!A:C, 3, FALSE)</f>
        <v>2020-03</v>
      </c>
    </row>
    <row r="910" spans="1:23" x14ac:dyDescent="0.3">
      <c r="A910">
        <v>1867</v>
      </c>
      <c r="B910" t="s">
        <v>2789</v>
      </c>
      <c r="C910" s="1">
        <v>45032</v>
      </c>
      <c r="D910">
        <v>20230416</v>
      </c>
      <c r="E910" t="s">
        <v>1600</v>
      </c>
      <c r="F910" t="s">
        <v>821</v>
      </c>
      <c r="G910" t="s">
        <v>1887</v>
      </c>
      <c r="H910" t="s">
        <v>25</v>
      </c>
      <c r="I910" t="s">
        <v>336</v>
      </c>
      <c r="J910" t="s">
        <v>457</v>
      </c>
      <c r="K910">
        <v>1057</v>
      </c>
      <c r="L910" t="s">
        <v>105</v>
      </c>
      <c r="M910" t="s">
        <v>40</v>
      </c>
      <c r="N910" t="s">
        <v>57</v>
      </c>
      <c r="O910" t="s">
        <v>2790</v>
      </c>
      <c r="P910">
        <v>196.45</v>
      </c>
      <c r="Q910">
        <v>5</v>
      </c>
      <c r="R910">
        <v>0</v>
      </c>
      <c r="S910">
        <v>70.721999999999994</v>
      </c>
      <c r="T910" t="s">
        <v>68</v>
      </c>
      <c r="U910">
        <v>125.72799999999999</v>
      </c>
      <c r="V910" s="2">
        <f>Table1[[#This Row],[Expenses]]*0.3</f>
        <v>37.718399999999995</v>
      </c>
      <c r="W910" t="str">
        <f>VLOOKUP(K910, Helper!A:C, 3, FALSE)</f>
        <v>2020-01</v>
      </c>
    </row>
    <row r="911" spans="1:23" x14ac:dyDescent="0.3">
      <c r="A911">
        <v>1868</v>
      </c>
      <c r="B911" t="s">
        <v>2791</v>
      </c>
      <c r="C911" s="1">
        <v>44372</v>
      </c>
      <c r="D911">
        <v>20210625</v>
      </c>
      <c r="E911" t="s">
        <v>2739</v>
      </c>
      <c r="F911" t="s">
        <v>124</v>
      </c>
      <c r="G911" t="s">
        <v>125</v>
      </c>
      <c r="H911" t="s">
        <v>25</v>
      </c>
      <c r="I911" t="s">
        <v>48</v>
      </c>
      <c r="J911" t="s">
        <v>228</v>
      </c>
      <c r="K911">
        <v>1001</v>
      </c>
      <c r="L911" t="s">
        <v>84</v>
      </c>
      <c r="M911" t="s">
        <v>85</v>
      </c>
      <c r="N911" t="s">
        <v>66</v>
      </c>
      <c r="O911" t="s">
        <v>2792</v>
      </c>
      <c r="P911">
        <v>31.103999999999999</v>
      </c>
      <c r="Q911">
        <v>6</v>
      </c>
      <c r="R911">
        <v>0.2</v>
      </c>
      <c r="S911">
        <v>10.8864</v>
      </c>
      <c r="T911" t="s">
        <v>732</v>
      </c>
      <c r="U911">
        <v>20.217599999999901</v>
      </c>
      <c r="V911" s="2">
        <f>Table1[[#This Row],[Expenses]]*0.3</f>
        <v>6.0652799999999703</v>
      </c>
      <c r="W911" t="str">
        <f>VLOOKUP(K911, Helper!A:C, 3, FALSE)</f>
        <v>2020-04</v>
      </c>
    </row>
    <row r="912" spans="1:23" x14ac:dyDescent="0.3">
      <c r="A912">
        <v>1870</v>
      </c>
      <c r="B912" t="s">
        <v>2793</v>
      </c>
      <c r="C912" s="1">
        <v>44800</v>
      </c>
      <c r="D912">
        <v>20220827</v>
      </c>
      <c r="E912" t="s">
        <v>1115</v>
      </c>
      <c r="F912" t="s">
        <v>71</v>
      </c>
      <c r="G912" t="s">
        <v>72</v>
      </c>
      <c r="H912" t="s">
        <v>37</v>
      </c>
      <c r="I912" t="s">
        <v>38</v>
      </c>
      <c r="J912" t="s">
        <v>244</v>
      </c>
      <c r="K912">
        <v>1002</v>
      </c>
      <c r="L912" t="s">
        <v>84</v>
      </c>
      <c r="M912" t="s">
        <v>29</v>
      </c>
      <c r="N912" t="s">
        <v>66</v>
      </c>
      <c r="O912" t="s">
        <v>2794</v>
      </c>
      <c r="P912">
        <v>6.48</v>
      </c>
      <c r="Q912">
        <v>1</v>
      </c>
      <c r="R912">
        <v>0</v>
      </c>
      <c r="S912">
        <v>3.1103999999999998</v>
      </c>
      <c r="T912" t="s">
        <v>327</v>
      </c>
      <c r="U912">
        <v>3.3696000000000002</v>
      </c>
      <c r="V912" s="2">
        <f>Table1[[#This Row],[Expenses]]*0.3</f>
        <v>1.01088</v>
      </c>
      <c r="W912" t="str">
        <f>VLOOKUP(K912, Helper!A:C, 3, FALSE)</f>
        <v>2020-03</v>
      </c>
    </row>
    <row r="913" spans="1:23" x14ac:dyDescent="0.3">
      <c r="A913">
        <v>1871</v>
      </c>
      <c r="B913" t="s">
        <v>2795</v>
      </c>
      <c r="C913" s="1">
        <v>44033</v>
      </c>
      <c r="D913">
        <v>20200721</v>
      </c>
      <c r="E913" t="s">
        <v>2796</v>
      </c>
      <c r="F913" t="s">
        <v>35</v>
      </c>
      <c r="G913" t="s">
        <v>110</v>
      </c>
      <c r="H913" t="s">
        <v>37</v>
      </c>
      <c r="I913" t="s">
        <v>38</v>
      </c>
      <c r="J913" t="s">
        <v>430</v>
      </c>
      <c r="K913">
        <v>1055</v>
      </c>
      <c r="L913" t="s">
        <v>84</v>
      </c>
      <c r="M913" t="s">
        <v>40</v>
      </c>
      <c r="N913" t="s">
        <v>112</v>
      </c>
      <c r="O913" t="s">
        <v>2797</v>
      </c>
      <c r="P913">
        <v>99.2</v>
      </c>
      <c r="Q913">
        <v>5</v>
      </c>
      <c r="R913">
        <v>0</v>
      </c>
      <c r="S913">
        <v>25.792000000000002</v>
      </c>
      <c r="T913" t="s">
        <v>729</v>
      </c>
      <c r="U913">
        <v>73.408000000000001</v>
      </c>
      <c r="V913" s="2">
        <f>Table1[[#This Row],[Expenses]]*0.3</f>
        <v>22.022400000000001</v>
      </c>
      <c r="W913" t="str">
        <f>VLOOKUP(K913, Helper!A:C, 3, FALSE)</f>
        <v>2020-01</v>
      </c>
    </row>
    <row r="914" spans="1:23" x14ac:dyDescent="0.3">
      <c r="A914">
        <v>1874</v>
      </c>
      <c r="B914" t="s">
        <v>2798</v>
      </c>
      <c r="C914" s="1">
        <v>45252</v>
      </c>
      <c r="D914">
        <v>20231122</v>
      </c>
      <c r="E914" t="s">
        <v>2799</v>
      </c>
      <c r="F914" t="s">
        <v>71</v>
      </c>
      <c r="G914" t="s">
        <v>1433</v>
      </c>
      <c r="H914" t="s">
        <v>37</v>
      </c>
      <c r="I914" t="s">
        <v>38</v>
      </c>
      <c r="J914" t="s">
        <v>1065</v>
      </c>
      <c r="K914">
        <v>1097</v>
      </c>
      <c r="L914" t="s">
        <v>273</v>
      </c>
      <c r="M914" t="s">
        <v>29</v>
      </c>
      <c r="N914" t="s">
        <v>50</v>
      </c>
      <c r="O914" t="s">
        <v>2800</v>
      </c>
      <c r="P914">
        <v>70.98</v>
      </c>
      <c r="Q914">
        <v>1</v>
      </c>
      <c r="R914">
        <v>0</v>
      </c>
      <c r="S914">
        <v>20.584199999999999</v>
      </c>
      <c r="T914" t="s">
        <v>283</v>
      </c>
      <c r="U914">
        <v>50.395800000000001</v>
      </c>
      <c r="V914" s="2">
        <f>Table1[[#This Row],[Expenses]]*0.3</f>
        <v>15.118739999999999</v>
      </c>
      <c r="W914" t="str">
        <f>VLOOKUP(K914, Helper!A:C, 3, FALSE)</f>
        <v>2020-04</v>
      </c>
    </row>
    <row r="915" spans="1:23" x14ac:dyDescent="0.3">
      <c r="A915">
        <v>1875</v>
      </c>
      <c r="B915" t="s">
        <v>2801</v>
      </c>
      <c r="C915" s="1">
        <v>43986</v>
      </c>
      <c r="D915">
        <v>20200604</v>
      </c>
      <c r="E915" t="s">
        <v>510</v>
      </c>
      <c r="F915" t="s">
        <v>358</v>
      </c>
      <c r="G915" t="s">
        <v>359</v>
      </c>
      <c r="H915" t="s">
        <v>37</v>
      </c>
      <c r="I915" t="s">
        <v>119</v>
      </c>
      <c r="J915" t="s">
        <v>439</v>
      </c>
      <c r="K915">
        <v>1033</v>
      </c>
      <c r="L915" t="s">
        <v>74</v>
      </c>
      <c r="M915" t="s">
        <v>85</v>
      </c>
      <c r="N915" t="s">
        <v>66</v>
      </c>
      <c r="O915" t="s">
        <v>2802</v>
      </c>
      <c r="P915">
        <v>16.224</v>
      </c>
      <c r="Q915">
        <v>2</v>
      </c>
      <c r="R915">
        <v>0.2</v>
      </c>
      <c r="S915">
        <v>5.8811999999999998</v>
      </c>
      <c r="T915" t="s">
        <v>59</v>
      </c>
      <c r="U915">
        <v>10.3428</v>
      </c>
      <c r="V915" s="2">
        <f>Table1[[#This Row],[Expenses]]*0.3</f>
        <v>3.10284</v>
      </c>
      <c r="W915" t="str">
        <f>VLOOKUP(K915, Helper!A:C, 3, FALSE)</f>
        <v>2020-03</v>
      </c>
    </row>
    <row r="916" spans="1:23" x14ac:dyDescent="0.3">
      <c r="A916">
        <v>1876</v>
      </c>
      <c r="B916" t="s">
        <v>2803</v>
      </c>
      <c r="C916" s="1">
        <v>44631</v>
      </c>
      <c r="D916">
        <v>20220311</v>
      </c>
      <c r="E916" t="s">
        <v>851</v>
      </c>
      <c r="F916" t="s">
        <v>211</v>
      </c>
      <c r="G916" t="s">
        <v>1322</v>
      </c>
      <c r="H916" t="s">
        <v>25</v>
      </c>
      <c r="I916" t="s">
        <v>26</v>
      </c>
      <c r="J916" t="s">
        <v>812</v>
      </c>
      <c r="K916">
        <v>1092</v>
      </c>
      <c r="L916" t="s">
        <v>84</v>
      </c>
      <c r="M916" t="s">
        <v>29</v>
      </c>
      <c r="N916" t="s">
        <v>30</v>
      </c>
      <c r="O916" t="s">
        <v>2804</v>
      </c>
      <c r="P916">
        <v>176.78399999999999</v>
      </c>
      <c r="Q916">
        <v>1</v>
      </c>
      <c r="R916">
        <v>0.2</v>
      </c>
      <c r="S916">
        <v>-22.097999999999999</v>
      </c>
      <c r="T916" t="s">
        <v>187</v>
      </c>
      <c r="U916">
        <v>198.88200000000001</v>
      </c>
      <c r="V916" s="2">
        <f>Table1[[#This Row],[Expenses]]*0.3</f>
        <v>59.6646</v>
      </c>
      <c r="W916" t="str">
        <f>VLOOKUP(K916, Helper!A:C, 3, FALSE)</f>
        <v>2020-02</v>
      </c>
    </row>
    <row r="917" spans="1:23" x14ac:dyDescent="0.3">
      <c r="A917">
        <v>1877</v>
      </c>
      <c r="B917" t="s">
        <v>2805</v>
      </c>
      <c r="C917" s="1">
        <v>45011</v>
      </c>
      <c r="D917">
        <v>20230326</v>
      </c>
      <c r="E917" t="s">
        <v>2806</v>
      </c>
      <c r="F917" t="s">
        <v>79</v>
      </c>
      <c r="G917" t="s">
        <v>470</v>
      </c>
      <c r="H917" t="s">
        <v>81</v>
      </c>
      <c r="I917" t="s">
        <v>82</v>
      </c>
      <c r="J917" t="s">
        <v>817</v>
      </c>
      <c r="K917">
        <v>1050</v>
      </c>
      <c r="L917" t="s">
        <v>95</v>
      </c>
      <c r="M917" t="s">
        <v>29</v>
      </c>
      <c r="N917" t="s">
        <v>156</v>
      </c>
      <c r="O917" t="s">
        <v>2807</v>
      </c>
      <c r="P917">
        <v>470.37599999999998</v>
      </c>
      <c r="Q917">
        <v>3</v>
      </c>
      <c r="R917">
        <v>0.2</v>
      </c>
      <c r="S917">
        <v>47.037599999999998</v>
      </c>
      <c r="T917" t="s">
        <v>761</v>
      </c>
      <c r="U917">
        <v>423.33839999999998</v>
      </c>
      <c r="V917" s="2">
        <f>Table1[[#This Row],[Expenses]]*0.3</f>
        <v>127.00151999999999</v>
      </c>
      <c r="W917" t="str">
        <f>VLOOKUP(K917, Helper!A:C, 3, FALSE)</f>
        <v>2020-01</v>
      </c>
    </row>
    <row r="918" spans="1:23" x14ac:dyDescent="0.3">
      <c r="A918">
        <v>1878</v>
      </c>
      <c r="B918" t="s">
        <v>2808</v>
      </c>
      <c r="C918" s="1">
        <v>45290</v>
      </c>
      <c r="D918">
        <v>20231230</v>
      </c>
      <c r="E918" t="s">
        <v>2502</v>
      </c>
      <c r="F918" t="s">
        <v>35</v>
      </c>
      <c r="G918" t="s">
        <v>36</v>
      </c>
      <c r="H918" t="s">
        <v>37</v>
      </c>
      <c r="I918" t="s">
        <v>38</v>
      </c>
      <c r="J918" t="s">
        <v>457</v>
      </c>
      <c r="K918">
        <v>1057</v>
      </c>
      <c r="L918" t="s">
        <v>105</v>
      </c>
      <c r="M918" t="s">
        <v>29</v>
      </c>
      <c r="N918" t="s">
        <v>41</v>
      </c>
      <c r="O918" t="s">
        <v>2809</v>
      </c>
      <c r="P918">
        <v>393.56799999999998</v>
      </c>
      <c r="Q918">
        <v>4</v>
      </c>
      <c r="R918">
        <v>0.2</v>
      </c>
      <c r="S918">
        <v>-44.276400000000002</v>
      </c>
      <c r="T918" t="s">
        <v>261</v>
      </c>
      <c r="U918">
        <v>437.84440000000001</v>
      </c>
      <c r="V918" s="2">
        <f>Table1[[#This Row],[Expenses]]*0.3</f>
        <v>131.35332</v>
      </c>
      <c r="W918" t="str">
        <f>VLOOKUP(K918, Helper!A:C, 3, FALSE)</f>
        <v>2020-01</v>
      </c>
    </row>
    <row r="919" spans="1:23" x14ac:dyDescent="0.3">
      <c r="A919">
        <v>1880</v>
      </c>
      <c r="B919" t="s">
        <v>2810</v>
      </c>
      <c r="C919" s="1">
        <v>45014</v>
      </c>
      <c r="D919">
        <v>20230329</v>
      </c>
      <c r="E919" t="s">
        <v>1481</v>
      </c>
      <c r="F919" t="s">
        <v>46</v>
      </c>
      <c r="G919" t="s">
        <v>888</v>
      </c>
      <c r="H919" t="s">
        <v>25</v>
      </c>
      <c r="I919" t="s">
        <v>48</v>
      </c>
      <c r="J919" t="s">
        <v>693</v>
      </c>
      <c r="K919">
        <v>1070</v>
      </c>
      <c r="L919" t="s">
        <v>56</v>
      </c>
      <c r="M919" t="s">
        <v>40</v>
      </c>
      <c r="N919" t="s">
        <v>50</v>
      </c>
      <c r="O919" t="s">
        <v>2811</v>
      </c>
      <c r="P919">
        <v>68.742000000000004</v>
      </c>
      <c r="Q919">
        <v>9</v>
      </c>
      <c r="R919">
        <v>0.7</v>
      </c>
      <c r="S919">
        <v>-48.119399999999999</v>
      </c>
      <c r="T919" t="s">
        <v>761</v>
      </c>
      <c r="U919">
        <v>116.8614</v>
      </c>
      <c r="V919" s="2">
        <f>Table1[[#This Row],[Expenses]]*0.3</f>
        <v>35.058419999999998</v>
      </c>
      <c r="W919" t="str">
        <f>VLOOKUP(K919, Helper!A:C, 3, FALSE)</f>
        <v>2020-02</v>
      </c>
    </row>
    <row r="920" spans="1:23" x14ac:dyDescent="0.3">
      <c r="A920">
        <v>1881</v>
      </c>
      <c r="B920" t="s">
        <v>2812</v>
      </c>
      <c r="C920" s="1">
        <v>44260</v>
      </c>
      <c r="D920">
        <v>20210305</v>
      </c>
      <c r="E920" t="s">
        <v>836</v>
      </c>
      <c r="F920" t="s">
        <v>211</v>
      </c>
      <c r="G920" t="s">
        <v>212</v>
      </c>
      <c r="H920" t="s">
        <v>25</v>
      </c>
      <c r="I920" t="s">
        <v>26</v>
      </c>
      <c r="J920" t="s">
        <v>685</v>
      </c>
      <c r="K920">
        <v>1076</v>
      </c>
      <c r="L920" t="s">
        <v>74</v>
      </c>
      <c r="M920" t="s">
        <v>29</v>
      </c>
      <c r="N920" t="s">
        <v>161</v>
      </c>
      <c r="O920" t="s">
        <v>2813</v>
      </c>
      <c r="P920">
        <v>29.34</v>
      </c>
      <c r="Q920">
        <v>3</v>
      </c>
      <c r="R920">
        <v>0</v>
      </c>
      <c r="S920">
        <v>14.67</v>
      </c>
      <c r="T920" t="s">
        <v>365</v>
      </c>
      <c r="U920">
        <v>14.67</v>
      </c>
      <c r="V920" s="2">
        <f>Table1[[#This Row],[Expenses]]*0.3</f>
        <v>4.4009999999999998</v>
      </c>
      <c r="W920" t="str">
        <f>VLOOKUP(K920, Helper!A:C, 3, FALSE)</f>
        <v>2020-01</v>
      </c>
    </row>
    <row r="921" spans="1:23" x14ac:dyDescent="0.3">
      <c r="A921">
        <v>1884</v>
      </c>
      <c r="B921" t="s">
        <v>2814</v>
      </c>
      <c r="C921" s="1">
        <v>44879</v>
      </c>
      <c r="D921">
        <v>20221114</v>
      </c>
      <c r="E921" t="s">
        <v>1202</v>
      </c>
      <c r="F921" t="s">
        <v>124</v>
      </c>
      <c r="G921" t="s">
        <v>125</v>
      </c>
      <c r="H921" t="s">
        <v>25</v>
      </c>
      <c r="I921" t="s">
        <v>48</v>
      </c>
      <c r="J921" t="s">
        <v>489</v>
      </c>
      <c r="K921">
        <v>1064</v>
      </c>
      <c r="L921" t="s">
        <v>84</v>
      </c>
      <c r="M921" t="s">
        <v>85</v>
      </c>
      <c r="N921" t="s">
        <v>66</v>
      </c>
      <c r="O921" t="s">
        <v>2815</v>
      </c>
      <c r="P921">
        <v>217.05600000000001</v>
      </c>
      <c r="Q921">
        <v>7</v>
      </c>
      <c r="R921">
        <v>0.2</v>
      </c>
      <c r="S921">
        <v>78.6828</v>
      </c>
      <c r="T921" t="s">
        <v>32</v>
      </c>
      <c r="U921">
        <v>138.3732</v>
      </c>
      <c r="V921" s="2">
        <f>Table1[[#This Row],[Expenses]]*0.3</f>
        <v>41.511959999999995</v>
      </c>
      <c r="W921" t="str">
        <f>VLOOKUP(K921, Helper!A:C, 3, FALSE)</f>
        <v>2020-06</v>
      </c>
    </row>
    <row r="922" spans="1:23" x14ac:dyDescent="0.3">
      <c r="A922">
        <v>1885</v>
      </c>
      <c r="B922" t="s">
        <v>2816</v>
      </c>
      <c r="C922" s="1">
        <v>44946</v>
      </c>
      <c r="D922">
        <v>20230120</v>
      </c>
      <c r="E922" t="s">
        <v>1383</v>
      </c>
      <c r="F922" t="s">
        <v>79</v>
      </c>
      <c r="G922" t="s">
        <v>2477</v>
      </c>
      <c r="H922" t="s">
        <v>81</v>
      </c>
      <c r="I922" t="s">
        <v>82</v>
      </c>
      <c r="J922" t="s">
        <v>349</v>
      </c>
      <c r="K922">
        <v>1078</v>
      </c>
      <c r="L922" t="s">
        <v>56</v>
      </c>
      <c r="M922" t="s">
        <v>29</v>
      </c>
      <c r="N922" t="s">
        <v>41</v>
      </c>
      <c r="O922" t="s">
        <v>2817</v>
      </c>
      <c r="P922">
        <v>6</v>
      </c>
      <c r="Q922">
        <v>2</v>
      </c>
      <c r="R922">
        <v>0.2</v>
      </c>
      <c r="S922">
        <v>2.1</v>
      </c>
      <c r="T922" t="s">
        <v>898</v>
      </c>
      <c r="U922">
        <v>3.9</v>
      </c>
      <c r="V922" s="2">
        <f>Table1[[#This Row],[Expenses]]*0.3</f>
        <v>1.17</v>
      </c>
      <c r="W922" t="str">
        <f>VLOOKUP(K922, Helper!A:C, 3, FALSE)</f>
        <v>2020-01</v>
      </c>
    </row>
    <row r="923" spans="1:23" x14ac:dyDescent="0.3">
      <c r="A923">
        <v>1886</v>
      </c>
      <c r="B923" t="s">
        <v>2818</v>
      </c>
      <c r="C923" s="1">
        <v>44674</v>
      </c>
      <c r="D923">
        <v>20220423</v>
      </c>
      <c r="E923" t="s">
        <v>290</v>
      </c>
      <c r="F923" t="s">
        <v>35</v>
      </c>
      <c r="G923" t="s">
        <v>110</v>
      </c>
      <c r="H923" t="s">
        <v>37</v>
      </c>
      <c r="I923" t="s">
        <v>38</v>
      </c>
      <c r="J923" t="s">
        <v>291</v>
      </c>
      <c r="K923">
        <v>1052</v>
      </c>
      <c r="L923" t="s">
        <v>259</v>
      </c>
      <c r="M923" t="s">
        <v>29</v>
      </c>
      <c r="N923" t="s">
        <v>57</v>
      </c>
      <c r="O923" t="s">
        <v>2819</v>
      </c>
      <c r="P923">
        <v>31.56</v>
      </c>
      <c r="Q923">
        <v>3</v>
      </c>
      <c r="R923">
        <v>0</v>
      </c>
      <c r="S923">
        <v>10.4148</v>
      </c>
      <c r="T923" t="s">
        <v>296</v>
      </c>
      <c r="U923">
        <v>21.145199999999999</v>
      </c>
      <c r="V923" s="2">
        <f>Table1[[#This Row],[Expenses]]*0.3</f>
        <v>6.3435599999999992</v>
      </c>
      <c r="W923" t="str">
        <f>VLOOKUP(K923, Helper!A:C, 3, FALSE)</f>
        <v>2020-04</v>
      </c>
    </row>
    <row r="924" spans="1:23" x14ac:dyDescent="0.3">
      <c r="A924">
        <v>1887</v>
      </c>
      <c r="B924" t="s">
        <v>2820</v>
      </c>
      <c r="C924" s="1">
        <v>43964</v>
      </c>
      <c r="D924">
        <v>20200513</v>
      </c>
      <c r="E924" t="s">
        <v>1804</v>
      </c>
      <c r="F924" t="s">
        <v>46</v>
      </c>
      <c r="G924" t="s">
        <v>178</v>
      </c>
      <c r="H924" t="s">
        <v>25</v>
      </c>
      <c r="I924" t="s">
        <v>48</v>
      </c>
      <c r="J924" t="s">
        <v>993</v>
      </c>
      <c r="K924">
        <v>1044</v>
      </c>
      <c r="L924" t="s">
        <v>28</v>
      </c>
      <c r="M924" t="s">
        <v>85</v>
      </c>
      <c r="N924" t="s">
        <v>214</v>
      </c>
      <c r="O924" t="s">
        <v>2821</v>
      </c>
      <c r="P924">
        <v>7.1040000000000001</v>
      </c>
      <c r="Q924">
        <v>2</v>
      </c>
      <c r="R924">
        <v>0.2</v>
      </c>
      <c r="S924">
        <v>2.3976000000000002</v>
      </c>
      <c r="T924" t="s">
        <v>107</v>
      </c>
      <c r="U924">
        <v>4.7064000000000004</v>
      </c>
      <c r="V924" s="2">
        <f>Table1[[#This Row],[Expenses]]*0.3</f>
        <v>1.4119200000000001</v>
      </c>
      <c r="W924" t="str">
        <f>VLOOKUP(K924, Helper!A:C, 3, FALSE)</f>
        <v>2020-02</v>
      </c>
    </row>
    <row r="925" spans="1:23" x14ac:dyDescent="0.3">
      <c r="A925">
        <v>1889</v>
      </c>
      <c r="B925" t="s">
        <v>2822</v>
      </c>
      <c r="C925" s="1">
        <v>44125</v>
      </c>
      <c r="D925">
        <v>20201021</v>
      </c>
      <c r="E925" t="s">
        <v>142</v>
      </c>
      <c r="F925" t="s">
        <v>358</v>
      </c>
      <c r="G925" t="s">
        <v>564</v>
      </c>
      <c r="H925" t="s">
        <v>37</v>
      </c>
      <c r="I925" t="s">
        <v>119</v>
      </c>
      <c r="J925" t="s">
        <v>143</v>
      </c>
      <c r="K925">
        <v>1051</v>
      </c>
      <c r="L925" t="s">
        <v>74</v>
      </c>
      <c r="M925" t="s">
        <v>29</v>
      </c>
      <c r="N925" t="s">
        <v>86</v>
      </c>
      <c r="O925" t="s">
        <v>2823</v>
      </c>
      <c r="P925">
        <v>121.792</v>
      </c>
      <c r="Q925">
        <v>4</v>
      </c>
      <c r="R925">
        <v>0.2</v>
      </c>
      <c r="S925">
        <v>13.701599999999999</v>
      </c>
      <c r="T925" t="s">
        <v>194</v>
      </c>
      <c r="U925">
        <v>108.0904</v>
      </c>
      <c r="V925" s="2">
        <f>Table1[[#This Row],[Expenses]]*0.3</f>
        <v>32.427120000000002</v>
      </c>
      <c r="W925" t="str">
        <f>VLOOKUP(K925, Helper!A:C, 3, FALSE)</f>
        <v>2020-03</v>
      </c>
    </row>
    <row r="926" spans="1:23" x14ac:dyDescent="0.3">
      <c r="A926">
        <v>1891</v>
      </c>
      <c r="B926" t="s">
        <v>2824</v>
      </c>
      <c r="C926" s="1">
        <v>43904</v>
      </c>
      <c r="D926">
        <v>20200314</v>
      </c>
      <c r="E926" t="s">
        <v>801</v>
      </c>
      <c r="F926" t="s">
        <v>35</v>
      </c>
      <c r="G926" t="s">
        <v>852</v>
      </c>
      <c r="H926" t="s">
        <v>37</v>
      </c>
      <c r="I926" t="s">
        <v>38</v>
      </c>
      <c r="J926" t="s">
        <v>504</v>
      </c>
      <c r="K926">
        <v>1010</v>
      </c>
      <c r="L926" t="s">
        <v>273</v>
      </c>
      <c r="M926" t="s">
        <v>40</v>
      </c>
      <c r="N926" t="s">
        <v>66</v>
      </c>
      <c r="O926" t="s">
        <v>2825</v>
      </c>
      <c r="P926">
        <v>10.56</v>
      </c>
      <c r="Q926">
        <v>2</v>
      </c>
      <c r="R926">
        <v>0</v>
      </c>
      <c r="S926">
        <v>4.7519999999999998</v>
      </c>
      <c r="T926" t="s">
        <v>445</v>
      </c>
      <c r="U926">
        <v>5.8079999999999998</v>
      </c>
      <c r="V926" s="2">
        <f>Table1[[#This Row],[Expenses]]*0.3</f>
        <v>1.7423999999999999</v>
      </c>
      <c r="W926" t="str">
        <f>VLOOKUP(K926, Helper!A:C, 3, FALSE)</f>
        <v>2020-03</v>
      </c>
    </row>
    <row r="927" spans="1:23" x14ac:dyDescent="0.3">
      <c r="A927">
        <v>1893</v>
      </c>
      <c r="B927" t="s">
        <v>2826</v>
      </c>
      <c r="C927" s="1">
        <v>45283</v>
      </c>
      <c r="D927">
        <v>20231223</v>
      </c>
      <c r="E927" t="s">
        <v>940</v>
      </c>
      <c r="F927" t="s">
        <v>46</v>
      </c>
      <c r="G927" t="s">
        <v>661</v>
      </c>
      <c r="H927" t="s">
        <v>25</v>
      </c>
      <c r="I927" t="s">
        <v>48</v>
      </c>
      <c r="J927" t="s">
        <v>812</v>
      </c>
      <c r="K927">
        <v>1092</v>
      </c>
      <c r="L927" t="s">
        <v>84</v>
      </c>
      <c r="M927" t="s">
        <v>29</v>
      </c>
      <c r="N927" t="s">
        <v>161</v>
      </c>
      <c r="O927" t="s">
        <v>2827</v>
      </c>
      <c r="P927">
        <v>7.8239999999999998</v>
      </c>
      <c r="Q927">
        <v>1</v>
      </c>
      <c r="R927">
        <v>0.2</v>
      </c>
      <c r="S927">
        <v>2.9340000000000002</v>
      </c>
      <c r="T927" t="s">
        <v>261</v>
      </c>
      <c r="U927">
        <v>4.8899999999999997</v>
      </c>
      <c r="V927" s="2">
        <f>Table1[[#This Row],[Expenses]]*0.3</f>
        <v>1.4669999999999999</v>
      </c>
      <c r="W927" t="str">
        <f>VLOOKUP(K927, Helper!A:C, 3, FALSE)</f>
        <v>2020-02</v>
      </c>
    </row>
    <row r="928" spans="1:23" x14ac:dyDescent="0.3">
      <c r="A928">
        <v>1894</v>
      </c>
      <c r="B928" t="s">
        <v>2828</v>
      </c>
      <c r="C928" s="1">
        <v>44890</v>
      </c>
      <c r="D928">
        <v>20221125</v>
      </c>
      <c r="E928" t="s">
        <v>1245</v>
      </c>
      <c r="F928" t="s">
        <v>306</v>
      </c>
      <c r="G928" t="s">
        <v>2515</v>
      </c>
      <c r="H928" t="s">
        <v>25</v>
      </c>
      <c r="I928" t="s">
        <v>48</v>
      </c>
      <c r="J928" t="s">
        <v>1246</v>
      </c>
      <c r="K928">
        <v>1071</v>
      </c>
      <c r="L928" t="s">
        <v>149</v>
      </c>
      <c r="M928" t="s">
        <v>29</v>
      </c>
      <c r="N928" t="s">
        <v>66</v>
      </c>
      <c r="O928" t="s">
        <v>2829</v>
      </c>
      <c r="P928">
        <v>24.783999999999999</v>
      </c>
      <c r="Q928">
        <v>1</v>
      </c>
      <c r="R928">
        <v>0.2</v>
      </c>
      <c r="S928">
        <v>7.7450000000000001</v>
      </c>
      <c r="T928" t="s">
        <v>32</v>
      </c>
      <c r="U928">
        <v>17.038999999999898</v>
      </c>
      <c r="V928" s="2">
        <f>Table1[[#This Row],[Expenses]]*0.3</f>
        <v>5.1116999999999697</v>
      </c>
      <c r="W928" t="str">
        <f>VLOOKUP(K928, Helper!A:C, 3, FALSE)</f>
        <v>2020-04</v>
      </c>
    </row>
    <row r="929" spans="1:23" x14ac:dyDescent="0.3">
      <c r="A929">
        <v>1895</v>
      </c>
      <c r="B929" t="s">
        <v>2830</v>
      </c>
      <c r="C929" s="1">
        <v>45263</v>
      </c>
      <c r="D929">
        <v>20231203</v>
      </c>
      <c r="E929" t="s">
        <v>2831</v>
      </c>
      <c r="F929" t="s">
        <v>238</v>
      </c>
      <c r="G929" t="s">
        <v>2832</v>
      </c>
      <c r="H929" t="s">
        <v>25</v>
      </c>
      <c r="I929" t="s">
        <v>48</v>
      </c>
      <c r="J929" t="s">
        <v>192</v>
      </c>
      <c r="K929">
        <v>1068</v>
      </c>
      <c r="L929" t="s">
        <v>56</v>
      </c>
      <c r="M929" t="s">
        <v>29</v>
      </c>
      <c r="N929" t="s">
        <v>112</v>
      </c>
      <c r="O929" t="s">
        <v>2833</v>
      </c>
      <c r="P929">
        <v>34.65</v>
      </c>
      <c r="Q929">
        <v>3</v>
      </c>
      <c r="R929">
        <v>0</v>
      </c>
      <c r="S929">
        <v>10.395</v>
      </c>
      <c r="T929" t="s">
        <v>261</v>
      </c>
      <c r="U929">
        <v>24.254999999999999</v>
      </c>
      <c r="V929" s="2">
        <f>Table1[[#This Row],[Expenses]]*0.3</f>
        <v>7.2764999999999995</v>
      </c>
      <c r="W929" t="str">
        <f>VLOOKUP(K929, Helper!A:C, 3, FALSE)</f>
        <v>2020-01</v>
      </c>
    </row>
    <row r="930" spans="1:23" x14ac:dyDescent="0.3">
      <c r="A930">
        <v>1896</v>
      </c>
      <c r="B930" t="s">
        <v>2834</v>
      </c>
      <c r="C930" s="1">
        <v>44561</v>
      </c>
      <c r="D930">
        <v>20211231</v>
      </c>
      <c r="E930" t="s">
        <v>654</v>
      </c>
      <c r="F930" t="s">
        <v>353</v>
      </c>
      <c r="G930" t="s">
        <v>354</v>
      </c>
      <c r="H930" t="s">
        <v>25</v>
      </c>
      <c r="I930" t="s">
        <v>48</v>
      </c>
      <c r="J930" t="s">
        <v>655</v>
      </c>
      <c r="K930">
        <v>1024</v>
      </c>
      <c r="L930" t="s">
        <v>28</v>
      </c>
      <c r="M930" t="s">
        <v>29</v>
      </c>
      <c r="N930" t="s">
        <v>50</v>
      </c>
      <c r="O930" t="s">
        <v>2835</v>
      </c>
      <c r="P930">
        <v>487.98399999999998</v>
      </c>
      <c r="Q930">
        <v>2</v>
      </c>
      <c r="R930">
        <v>0.2</v>
      </c>
      <c r="S930">
        <v>152.495</v>
      </c>
      <c r="T930" t="s">
        <v>163</v>
      </c>
      <c r="U930">
        <v>335.48899999999998</v>
      </c>
      <c r="V930" s="2">
        <f>Table1[[#This Row],[Expenses]]*0.3</f>
        <v>100.6467</v>
      </c>
      <c r="W930" t="str">
        <f>VLOOKUP(K930, Helper!A:C, 3, FALSE)</f>
        <v>2020-01</v>
      </c>
    </row>
    <row r="931" spans="1:23" x14ac:dyDescent="0.3">
      <c r="A931">
        <v>1897</v>
      </c>
      <c r="B931" t="s">
        <v>2836</v>
      </c>
      <c r="C931" s="1">
        <v>45203</v>
      </c>
      <c r="D931">
        <v>20231004</v>
      </c>
      <c r="E931" t="s">
        <v>2837</v>
      </c>
      <c r="F931" t="s">
        <v>183</v>
      </c>
      <c r="G931" t="s">
        <v>183</v>
      </c>
      <c r="H931" t="s">
        <v>25</v>
      </c>
      <c r="I931" t="s">
        <v>48</v>
      </c>
      <c r="J931" t="s">
        <v>515</v>
      </c>
      <c r="K931">
        <v>1003</v>
      </c>
      <c r="L931" t="s">
        <v>56</v>
      </c>
      <c r="M931" t="s">
        <v>29</v>
      </c>
      <c r="N931" t="s">
        <v>50</v>
      </c>
      <c r="O931" t="s">
        <v>2838</v>
      </c>
      <c r="P931">
        <v>1793.98</v>
      </c>
      <c r="Q931">
        <v>2</v>
      </c>
      <c r="R931">
        <v>0</v>
      </c>
      <c r="S931">
        <v>843.17060000000004</v>
      </c>
      <c r="T931" t="s">
        <v>151</v>
      </c>
      <c r="U931">
        <v>950.80939999999998</v>
      </c>
      <c r="V931" s="2">
        <f>Table1[[#This Row],[Expenses]]*0.3</f>
        <v>285.24281999999999</v>
      </c>
      <c r="W931" t="str">
        <f>VLOOKUP(K931, Helper!A:C, 3, FALSE)</f>
        <v>2020-02</v>
      </c>
    </row>
    <row r="932" spans="1:23" x14ac:dyDescent="0.3">
      <c r="A932">
        <v>1898</v>
      </c>
      <c r="B932" t="s">
        <v>2839</v>
      </c>
      <c r="C932" s="1">
        <v>44072</v>
      </c>
      <c r="D932">
        <v>20200829</v>
      </c>
      <c r="E932" t="s">
        <v>1710</v>
      </c>
      <c r="F932" t="s">
        <v>46</v>
      </c>
      <c r="G932" t="s">
        <v>837</v>
      </c>
      <c r="H932" t="s">
        <v>25</v>
      </c>
      <c r="I932" t="s">
        <v>48</v>
      </c>
      <c r="J932" t="s">
        <v>120</v>
      </c>
      <c r="K932">
        <v>1048</v>
      </c>
      <c r="L932" t="s">
        <v>105</v>
      </c>
      <c r="M932" t="s">
        <v>29</v>
      </c>
      <c r="N932" t="s">
        <v>161</v>
      </c>
      <c r="O932" t="s">
        <v>2840</v>
      </c>
      <c r="P932">
        <v>29.808</v>
      </c>
      <c r="Q932">
        <v>2</v>
      </c>
      <c r="R932">
        <v>0.2</v>
      </c>
      <c r="S932">
        <v>10.805400000000001</v>
      </c>
      <c r="T932" t="s">
        <v>114</v>
      </c>
      <c r="U932">
        <v>19.002600000000001</v>
      </c>
      <c r="V932" s="2">
        <f>Table1[[#This Row],[Expenses]]*0.3</f>
        <v>5.70078</v>
      </c>
      <c r="W932" t="str">
        <f>VLOOKUP(K932, Helper!A:C, 3, FALSE)</f>
        <v>2020-02</v>
      </c>
    </row>
    <row r="933" spans="1:23" x14ac:dyDescent="0.3">
      <c r="A933">
        <v>1901</v>
      </c>
      <c r="B933" t="s">
        <v>2841</v>
      </c>
      <c r="C933" s="1">
        <v>44742</v>
      </c>
      <c r="D933">
        <v>20220630</v>
      </c>
      <c r="E933" t="s">
        <v>2312</v>
      </c>
      <c r="F933" t="s">
        <v>285</v>
      </c>
      <c r="G933" t="s">
        <v>286</v>
      </c>
      <c r="H933" t="s">
        <v>37</v>
      </c>
      <c r="I933" t="s">
        <v>119</v>
      </c>
      <c r="J933" t="s">
        <v>1065</v>
      </c>
      <c r="K933">
        <v>1097</v>
      </c>
      <c r="L933" t="s">
        <v>273</v>
      </c>
      <c r="M933" t="s">
        <v>29</v>
      </c>
      <c r="N933" t="s">
        <v>96</v>
      </c>
      <c r="O933" t="s">
        <v>2842</v>
      </c>
      <c r="P933">
        <v>191.88</v>
      </c>
      <c r="Q933">
        <v>6</v>
      </c>
      <c r="R933">
        <v>0</v>
      </c>
      <c r="S933">
        <v>19.187999999999999</v>
      </c>
      <c r="T933" t="s">
        <v>43</v>
      </c>
      <c r="U933">
        <v>172.69200000000001</v>
      </c>
      <c r="V933" s="2">
        <f>Table1[[#This Row],[Expenses]]*0.3</f>
        <v>51.807600000000001</v>
      </c>
      <c r="W933" t="str">
        <f>VLOOKUP(K933, Helper!A:C, 3, FALSE)</f>
        <v>2020-04</v>
      </c>
    </row>
    <row r="934" spans="1:23" x14ac:dyDescent="0.3">
      <c r="A934">
        <v>1902</v>
      </c>
      <c r="B934" t="s">
        <v>2843</v>
      </c>
      <c r="C934" s="1">
        <v>44794</v>
      </c>
      <c r="D934">
        <v>20220821</v>
      </c>
      <c r="E934" t="s">
        <v>591</v>
      </c>
      <c r="F934" t="s">
        <v>190</v>
      </c>
      <c r="G934" t="s">
        <v>568</v>
      </c>
      <c r="H934" t="s">
        <v>37</v>
      </c>
      <c r="I934" t="s">
        <v>119</v>
      </c>
      <c r="J934" t="s">
        <v>592</v>
      </c>
      <c r="K934">
        <v>1030</v>
      </c>
      <c r="L934" t="s">
        <v>95</v>
      </c>
      <c r="M934" t="s">
        <v>85</v>
      </c>
      <c r="N934" t="s">
        <v>156</v>
      </c>
      <c r="O934" t="s">
        <v>2844</v>
      </c>
      <c r="P934">
        <v>14.78</v>
      </c>
      <c r="Q934">
        <v>2</v>
      </c>
      <c r="R934">
        <v>0</v>
      </c>
      <c r="S934">
        <v>3.9906000000000001</v>
      </c>
      <c r="T934" t="s">
        <v>327</v>
      </c>
      <c r="U934">
        <v>10.789399999999899</v>
      </c>
      <c r="V934" s="2">
        <f>Table1[[#This Row],[Expenses]]*0.3</f>
        <v>3.2368199999999696</v>
      </c>
      <c r="W934" t="str">
        <f>VLOOKUP(K934, Helper!A:C, 3, FALSE)</f>
        <v>2020-01</v>
      </c>
    </row>
    <row r="935" spans="1:23" x14ac:dyDescent="0.3">
      <c r="A935">
        <v>1903</v>
      </c>
      <c r="B935" t="s">
        <v>2845</v>
      </c>
      <c r="C935" s="1">
        <v>45221</v>
      </c>
      <c r="D935">
        <v>20231022</v>
      </c>
      <c r="E935" t="s">
        <v>2215</v>
      </c>
      <c r="F935" t="s">
        <v>306</v>
      </c>
      <c r="G935" t="s">
        <v>307</v>
      </c>
      <c r="H935" t="s">
        <v>25</v>
      </c>
      <c r="I935" t="s">
        <v>48</v>
      </c>
      <c r="J935" t="s">
        <v>155</v>
      </c>
      <c r="K935">
        <v>1077</v>
      </c>
      <c r="L935" t="s">
        <v>133</v>
      </c>
      <c r="M935" t="s">
        <v>40</v>
      </c>
      <c r="N935" t="s">
        <v>66</v>
      </c>
      <c r="O935" t="s">
        <v>2846</v>
      </c>
      <c r="P935">
        <v>5.1840000000000002</v>
      </c>
      <c r="Q935">
        <v>1</v>
      </c>
      <c r="R935">
        <v>0.2</v>
      </c>
      <c r="S935">
        <v>1.8144</v>
      </c>
      <c r="T935" t="s">
        <v>151</v>
      </c>
      <c r="U935">
        <v>3.3696000000000002</v>
      </c>
      <c r="V935" s="2">
        <f>Table1[[#This Row],[Expenses]]*0.3</f>
        <v>1.01088</v>
      </c>
      <c r="W935" t="str">
        <f>VLOOKUP(K935, Helper!A:C, 3, FALSE)</f>
        <v>2020-03</v>
      </c>
    </row>
    <row r="936" spans="1:23" x14ac:dyDescent="0.3">
      <c r="A936">
        <v>1906</v>
      </c>
      <c r="B936" t="s">
        <v>2847</v>
      </c>
      <c r="C936" s="1">
        <v>45221</v>
      </c>
      <c r="D936">
        <v>20231022</v>
      </c>
      <c r="E936" t="s">
        <v>2848</v>
      </c>
      <c r="F936" t="s">
        <v>204</v>
      </c>
      <c r="G936" t="s">
        <v>2582</v>
      </c>
      <c r="H936" t="s">
        <v>81</v>
      </c>
      <c r="I936" t="s">
        <v>206</v>
      </c>
      <c r="J936" t="s">
        <v>418</v>
      </c>
      <c r="K936">
        <v>1007</v>
      </c>
      <c r="L936" t="s">
        <v>84</v>
      </c>
      <c r="M936" t="s">
        <v>40</v>
      </c>
      <c r="N936" t="s">
        <v>96</v>
      </c>
      <c r="O936" t="s">
        <v>2849</v>
      </c>
      <c r="P936">
        <v>909.12</v>
      </c>
      <c r="Q936">
        <v>8</v>
      </c>
      <c r="R936">
        <v>0</v>
      </c>
      <c r="S936">
        <v>9.0912000000000006</v>
      </c>
      <c r="T936" t="s">
        <v>151</v>
      </c>
      <c r="U936">
        <v>900.02880000000005</v>
      </c>
      <c r="V936" s="2">
        <f>Table1[[#This Row],[Expenses]]*0.3</f>
        <v>270.00864000000001</v>
      </c>
      <c r="W936" t="str">
        <f>VLOOKUP(K936, Helper!A:C, 3, FALSE)</f>
        <v>2020-02</v>
      </c>
    </row>
    <row r="937" spans="1:23" x14ac:dyDescent="0.3">
      <c r="A937">
        <v>1907</v>
      </c>
      <c r="B937" t="s">
        <v>2850</v>
      </c>
      <c r="C937" s="1">
        <v>44699</v>
      </c>
      <c r="D937">
        <v>20220518</v>
      </c>
      <c r="E937" t="s">
        <v>2687</v>
      </c>
      <c r="F937" t="s">
        <v>46</v>
      </c>
      <c r="G937" t="s">
        <v>580</v>
      </c>
      <c r="H937" t="s">
        <v>25</v>
      </c>
      <c r="I937" t="s">
        <v>48</v>
      </c>
      <c r="J937" t="s">
        <v>184</v>
      </c>
      <c r="K937">
        <v>1028</v>
      </c>
      <c r="L937" t="s">
        <v>74</v>
      </c>
      <c r="M937" t="s">
        <v>40</v>
      </c>
      <c r="N937" t="s">
        <v>50</v>
      </c>
      <c r="O937" t="s">
        <v>2851</v>
      </c>
      <c r="P937">
        <v>2.952</v>
      </c>
      <c r="Q937">
        <v>2</v>
      </c>
      <c r="R937">
        <v>0.7</v>
      </c>
      <c r="S937">
        <v>-2.1648000000000001</v>
      </c>
      <c r="T937" t="s">
        <v>454</v>
      </c>
      <c r="U937">
        <v>5.1167999999999996</v>
      </c>
      <c r="V937" s="2">
        <f>Table1[[#This Row],[Expenses]]*0.3</f>
        <v>1.5350399999999997</v>
      </c>
      <c r="W937" t="str">
        <f>VLOOKUP(K937, Helper!A:C, 3, FALSE)</f>
        <v>2020-04</v>
      </c>
    </row>
    <row r="938" spans="1:23" x14ac:dyDescent="0.3">
      <c r="A938">
        <v>1909</v>
      </c>
      <c r="B938" t="s">
        <v>2852</v>
      </c>
      <c r="C938" s="1">
        <v>44230</v>
      </c>
      <c r="D938">
        <v>20210203</v>
      </c>
      <c r="E938" t="s">
        <v>2212</v>
      </c>
      <c r="F938" t="s">
        <v>35</v>
      </c>
      <c r="G938" t="s">
        <v>36</v>
      </c>
      <c r="H938" t="s">
        <v>37</v>
      </c>
      <c r="I938" t="s">
        <v>38</v>
      </c>
      <c r="J938" t="s">
        <v>228</v>
      </c>
      <c r="K938">
        <v>1001</v>
      </c>
      <c r="L938" t="s">
        <v>84</v>
      </c>
      <c r="M938" t="s">
        <v>40</v>
      </c>
      <c r="N938" t="s">
        <v>57</v>
      </c>
      <c r="O938" t="s">
        <v>2853</v>
      </c>
      <c r="P938">
        <v>136.91999999999999</v>
      </c>
      <c r="Q938">
        <v>4</v>
      </c>
      <c r="R938">
        <v>0</v>
      </c>
      <c r="S938">
        <v>41.076000000000001</v>
      </c>
      <c r="T938" t="s">
        <v>554</v>
      </c>
      <c r="U938">
        <v>95.843999999999994</v>
      </c>
      <c r="V938" s="2">
        <f>Table1[[#This Row],[Expenses]]*0.3</f>
        <v>28.753199999999996</v>
      </c>
      <c r="W938" t="str">
        <f>VLOOKUP(K938, Helper!A:C, 3, FALSE)</f>
        <v>2020-04</v>
      </c>
    </row>
    <row r="939" spans="1:23" x14ac:dyDescent="0.3">
      <c r="A939">
        <v>1910</v>
      </c>
      <c r="B939" t="s">
        <v>2854</v>
      </c>
      <c r="C939" s="1">
        <v>45279</v>
      </c>
      <c r="D939">
        <v>20231219</v>
      </c>
      <c r="E939" t="s">
        <v>2855</v>
      </c>
      <c r="F939" t="s">
        <v>211</v>
      </c>
      <c r="G939" t="s">
        <v>1322</v>
      </c>
      <c r="H939" t="s">
        <v>25</v>
      </c>
      <c r="I939" t="s">
        <v>26</v>
      </c>
      <c r="J939" t="s">
        <v>430</v>
      </c>
      <c r="K939">
        <v>1055</v>
      </c>
      <c r="L939" t="s">
        <v>84</v>
      </c>
      <c r="M939" t="s">
        <v>29</v>
      </c>
      <c r="N939" t="s">
        <v>57</v>
      </c>
      <c r="O939" t="s">
        <v>2856</v>
      </c>
      <c r="P939">
        <v>18.96</v>
      </c>
      <c r="Q939">
        <v>2</v>
      </c>
      <c r="R939">
        <v>0</v>
      </c>
      <c r="S939">
        <v>8.532</v>
      </c>
      <c r="T939" t="s">
        <v>261</v>
      </c>
      <c r="U939">
        <v>10.428000000000001</v>
      </c>
      <c r="V939" s="2">
        <f>Table1[[#This Row],[Expenses]]*0.3</f>
        <v>3.1284000000000001</v>
      </c>
      <c r="W939" t="str">
        <f>VLOOKUP(K939, Helper!A:C, 3, FALSE)</f>
        <v>2020-01</v>
      </c>
    </row>
    <row r="940" spans="1:23" x14ac:dyDescent="0.3">
      <c r="A940">
        <v>1911</v>
      </c>
      <c r="B940" t="s">
        <v>2857</v>
      </c>
      <c r="C940" s="1">
        <v>44881</v>
      </c>
      <c r="D940">
        <v>20221116</v>
      </c>
      <c r="E940" t="s">
        <v>265</v>
      </c>
      <c r="F940" t="s">
        <v>35</v>
      </c>
      <c r="G940" t="s">
        <v>36</v>
      </c>
      <c r="H940" t="s">
        <v>37</v>
      </c>
      <c r="I940" t="s">
        <v>38</v>
      </c>
      <c r="J940" t="s">
        <v>268</v>
      </c>
      <c r="K940">
        <v>1088</v>
      </c>
      <c r="L940" t="s">
        <v>133</v>
      </c>
      <c r="M940" t="s">
        <v>40</v>
      </c>
      <c r="N940" t="s">
        <v>185</v>
      </c>
      <c r="O940" t="s">
        <v>2858</v>
      </c>
      <c r="P940">
        <v>99.39</v>
      </c>
      <c r="Q940">
        <v>3</v>
      </c>
      <c r="R940">
        <v>0</v>
      </c>
      <c r="S940">
        <v>40.749899999999997</v>
      </c>
      <c r="T940" t="s">
        <v>32</v>
      </c>
      <c r="U940">
        <v>58.640099999999997</v>
      </c>
      <c r="V940" s="2">
        <f>Table1[[#This Row],[Expenses]]*0.3</f>
        <v>17.592029999999998</v>
      </c>
      <c r="W940" t="str">
        <f>VLOOKUP(K940, Helper!A:C, 3, FALSE)</f>
        <v>2020-03</v>
      </c>
    </row>
    <row r="941" spans="1:23" x14ac:dyDescent="0.3">
      <c r="A941">
        <v>1912</v>
      </c>
      <c r="B941" t="s">
        <v>2859</v>
      </c>
      <c r="C941" s="1">
        <v>45111</v>
      </c>
      <c r="D941">
        <v>20230704</v>
      </c>
      <c r="E941" t="s">
        <v>1877</v>
      </c>
      <c r="F941" t="s">
        <v>79</v>
      </c>
      <c r="G941" t="s">
        <v>147</v>
      </c>
      <c r="H941" t="s">
        <v>81</v>
      </c>
      <c r="I941" t="s">
        <v>82</v>
      </c>
      <c r="J941" t="s">
        <v>398</v>
      </c>
      <c r="K941">
        <v>1026</v>
      </c>
      <c r="L941" t="s">
        <v>105</v>
      </c>
      <c r="M941" t="s">
        <v>40</v>
      </c>
      <c r="N941" t="s">
        <v>66</v>
      </c>
      <c r="O941" t="s">
        <v>2860</v>
      </c>
      <c r="P941">
        <v>273.89600000000002</v>
      </c>
      <c r="Q941">
        <v>7</v>
      </c>
      <c r="R941">
        <v>0.2</v>
      </c>
      <c r="S941">
        <v>92.439899999999994</v>
      </c>
      <c r="T941" t="s">
        <v>128</v>
      </c>
      <c r="U941">
        <v>181.45609999999999</v>
      </c>
      <c r="V941" s="2">
        <f>Table1[[#This Row],[Expenses]]*0.3</f>
        <v>54.436829999999993</v>
      </c>
      <c r="W941" t="str">
        <f>VLOOKUP(K941, Helper!A:C, 3, FALSE)</f>
        <v>2020-01</v>
      </c>
    </row>
    <row r="942" spans="1:23" x14ac:dyDescent="0.3">
      <c r="A942">
        <v>1914</v>
      </c>
      <c r="B942" t="s">
        <v>2861</v>
      </c>
      <c r="C942" s="1">
        <v>43846</v>
      </c>
      <c r="D942">
        <v>20200116</v>
      </c>
      <c r="E942" t="s">
        <v>2862</v>
      </c>
      <c r="F942" t="s">
        <v>758</v>
      </c>
      <c r="G942" t="s">
        <v>759</v>
      </c>
      <c r="H942" t="s">
        <v>25</v>
      </c>
      <c r="I942" t="s">
        <v>64</v>
      </c>
      <c r="J942" t="s">
        <v>219</v>
      </c>
      <c r="K942">
        <v>1006</v>
      </c>
      <c r="L942" t="s">
        <v>56</v>
      </c>
      <c r="M942" t="s">
        <v>29</v>
      </c>
      <c r="N942" t="s">
        <v>185</v>
      </c>
      <c r="O942" t="s">
        <v>2863</v>
      </c>
      <c r="P942">
        <v>149.94999999999999</v>
      </c>
      <c r="Q942">
        <v>5</v>
      </c>
      <c r="R942">
        <v>0</v>
      </c>
      <c r="S942">
        <v>65.977999999999994</v>
      </c>
      <c r="T942" t="s">
        <v>1129</v>
      </c>
      <c r="U942">
        <v>83.971999999999994</v>
      </c>
      <c r="V942" s="2">
        <f>Table1[[#This Row],[Expenses]]*0.3</f>
        <v>25.191599999999998</v>
      </c>
      <c r="W942" t="str">
        <f>VLOOKUP(K942, Helper!A:C, 3, FALSE)</f>
        <v>2020-01</v>
      </c>
    </row>
    <row r="943" spans="1:23" x14ac:dyDescent="0.3">
      <c r="A943">
        <v>1915</v>
      </c>
      <c r="B943" t="s">
        <v>2864</v>
      </c>
      <c r="C943" s="1">
        <v>45047</v>
      </c>
      <c r="D943">
        <v>20230501</v>
      </c>
      <c r="E943" t="s">
        <v>1684</v>
      </c>
      <c r="F943" t="s">
        <v>46</v>
      </c>
      <c r="G943" t="s">
        <v>798</v>
      </c>
      <c r="H943" t="s">
        <v>25</v>
      </c>
      <c r="I943" t="s">
        <v>48</v>
      </c>
      <c r="J943" t="s">
        <v>1263</v>
      </c>
      <c r="K943">
        <v>1016</v>
      </c>
      <c r="L943" t="s">
        <v>95</v>
      </c>
      <c r="M943" t="s">
        <v>85</v>
      </c>
      <c r="N943" t="s">
        <v>41</v>
      </c>
      <c r="O943" t="s">
        <v>2865</v>
      </c>
      <c r="P943">
        <v>4.6079999999999997</v>
      </c>
      <c r="Q943">
        <v>2</v>
      </c>
      <c r="R943">
        <v>0.2</v>
      </c>
      <c r="S943">
        <v>1.6704000000000001</v>
      </c>
      <c r="T943" t="s">
        <v>288</v>
      </c>
      <c r="U943">
        <v>2.93759999999999</v>
      </c>
      <c r="V943" s="2">
        <f>Table1[[#This Row],[Expenses]]*0.3</f>
        <v>0.88127999999999695</v>
      </c>
      <c r="W943" t="str">
        <f>VLOOKUP(K943, Helper!A:C, 3, FALSE)</f>
        <v>2020-03</v>
      </c>
    </row>
    <row r="944" spans="1:23" x14ac:dyDescent="0.3">
      <c r="A944">
        <v>1918</v>
      </c>
      <c r="B944" t="s">
        <v>2866</v>
      </c>
      <c r="C944" s="1">
        <v>44508</v>
      </c>
      <c r="D944">
        <v>20211108</v>
      </c>
      <c r="E944" t="s">
        <v>2203</v>
      </c>
      <c r="F944" t="s">
        <v>744</v>
      </c>
      <c r="G944" t="s">
        <v>784</v>
      </c>
      <c r="H944" t="s">
        <v>81</v>
      </c>
      <c r="I944" t="s">
        <v>199</v>
      </c>
      <c r="J944" t="s">
        <v>443</v>
      </c>
      <c r="K944">
        <v>1005</v>
      </c>
      <c r="L944" t="s">
        <v>56</v>
      </c>
      <c r="M944" t="s">
        <v>29</v>
      </c>
      <c r="N944" t="s">
        <v>112</v>
      </c>
      <c r="O944" t="s">
        <v>2867</v>
      </c>
      <c r="P944">
        <v>11.65</v>
      </c>
      <c r="Q944">
        <v>5</v>
      </c>
      <c r="R944">
        <v>0</v>
      </c>
      <c r="S944">
        <v>3.3784999999999998</v>
      </c>
      <c r="T944" t="s">
        <v>88</v>
      </c>
      <c r="U944">
        <v>8.2714999999999996</v>
      </c>
      <c r="V944" s="2">
        <f>Table1[[#This Row],[Expenses]]*0.3</f>
        <v>2.4814499999999997</v>
      </c>
      <c r="W944" t="str">
        <f>VLOOKUP(K944, Helper!A:C, 3, FALSE)</f>
        <v>2020-03</v>
      </c>
    </row>
    <row r="945" spans="1:23" x14ac:dyDescent="0.3">
      <c r="A945">
        <v>1919</v>
      </c>
      <c r="B945" t="s">
        <v>2868</v>
      </c>
      <c r="C945" s="1">
        <v>44499</v>
      </c>
      <c r="D945">
        <v>20211030</v>
      </c>
      <c r="E945" t="s">
        <v>2739</v>
      </c>
      <c r="F945" t="s">
        <v>190</v>
      </c>
      <c r="G945" t="s">
        <v>568</v>
      </c>
      <c r="H945" t="s">
        <v>37</v>
      </c>
      <c r="I945" t="s">
        <v>119</v>
      </c>
      <c r="J945" t="s">
        <v>228</v>
      </c>
      <c r="K945">
        <v>1001</v>
      </c>
      <c r="L945" t="s">
        <v>84</v>
      </c>
      <c r="M945" t="s">
        <v>85</v>
      </c>
      <c r="N945" t="s">
        <v>156</v>
      </c>
      <c r="O945" t="s">
        <v>2869</v>
      </c>
      <c r="P945">
        <v>299.89999999999998</v>
      </c>
      <c r="Q945">
        <v>2</v>
      </c>
      <c r="R945">
        <v>0</v>
      </c>
      <c r="S945">
        <v>74.974999999999994</v>
      </c>
      <c r="T945" t="s">
        <v>52</v>
      </c>
      <c r="U945">
        <v>224.92499999999899</v>
      </c>
      <c r="V945" s="2">
        <f>Table1[[#This Row],[Expenses]]*0.3</f>
        <v>67.477499999999694</v>
      </c>
      <c r="W945" t="str">
        <f>VLOOKUP(K945, Helper!A:C, 3, FALSE)</f>
        <v>2020-04</v>
      </c>
    </row>
    <row r="946" spans="1:23" x14ac:dyDescent="0.3">
      <c r="A946">
        <v>1920</v>
      </c>
      <c r="B946" t="s">
        <v>2870</v>
      </c>
      <c r="C946" s="1">
        <v>45156</v>
      </c>
      <c r="D946">
        <v>20230818</v>
      </c>
      <c r="E946" t="s">
        <v>2871</v>
      </c>
      <c r="F946" t="s">
        <v>211</v>
      </c>
      <c r="G946" t="s">
        <v>2391</v>
      </c>
      <c r="H946" t="s">
        <v>25</v>
      </c>
      <c r="I946" t="s">
        <v>26</v>
      </c>
      <c r="J946" t="s">
        <v>560</v>
      </c>
      <c r="K946">
        <v>1080</v>
      </c>
      <c r="L946" t="s">
        <v>56</v>
      </c>
      <c r="M946" t="s">
        <v>40</v>
      </c>
      <c r="N946" t="s">
        <v>50</v>
      </c>
      <c r="O946" t="s">
        <v>2872</v>
      </c>
      <c r="P946">
        <v>895.92</v>
      </c>
      <c r="Q946">
        <v>5</v>
      </c>
      <c r="R946">
        <v>0.2</v>
      </c>
      <c r="S946">
        <v>302.37299999999999</v>
      </c>
      <c r="T946" t="s">
        <v>786</v>
      </c>
      <c r="U946">
        <v>593.54700000000003</v>
      </c>
      <c r="V946" s="2">
        <f>Table1[[#This Row],[Expenses]]*0.3</f>
        <v>178.0641</v>
      </c>
      <c r="W946" t="str">
        <f>VLOOKUP(K946, Helper!A:C, 3, FALSE)</f>
        <v>2020-03</v>
      </c>
    </row>
    <row r="947" spans="1:23" x14ac:dyDescent="0.3">
      <c r="A947">
        <v>1922</v>
      </c>
      <c r="B947" t="s">
        <v>2873</v>
      </c>
      <c r="C947" s="1">
        <v>44472</v>
      </c>
      <c r="D947">
        <v>20211003</v>
      </c>
      <c r="E947" t="s">
        <v>513</v>
      </c>
      <c r="F947" t="s">
        <v>124</v>
      </c>
      <c r="G947" t="s">
        <v>1270</v>
      </c>
      <c r="H947" t="s">
        <v>25</v>
      </c>
      <c r="I947" t="s">
        <v>48</v>
      </c>
      <c r="J947" t="s">
        <v>515</v>
      </c>
      <c r="K947">
        <v>1003</v>
      </c>
      <c r="L947" t="s">
        <v>56</v>
      </c>
      <c r="M947" t="s">
        <v>40</v>
      </c>
      <c r="N947" t="s">
        <v>96</v>
      </c>
      <c r="O947" t="s">
        <v>2874</v>
      </c>
      <c r="P947">
        <v>15.007999999999999</v>
      </c>
      <c r="Q947">
        <v>2</v>
      </c>
      <c r="R947">
        <v>0.2</v>
      </c>
      <c r="S947">
        <v>1.5007999999999999</v>
      </c>
      <c r="T947" t="s">
        <v>52</v>
      </c>
      <c r="U947">
        <v>13.507199999999999</v>
      </c>
      <c r="V947" s="2">
        <f>Table1[[#This Row],[Expenses]]*0.3</f>
        <v>4.0521599999999998</v>
      </c>
      <c r="W947" t="str">
        <f>VLOOKUP(K947, Helper!A:C, 3, FALSE)</f>
        <v>2020-02</v>
      </c>
    </row>
    <row r="948" spans="1:23" x14ac:dyDescent="0.3">
      <c r="A948">
        <v>1923</v>
      </c>
      <c r="B948" t="s">
        <v>2875</v>
      </c>
      <c r="C948" s="1">
        <v>44751</v>
      </c>
      <c r="D948">
        <v>20220709</v>
      </c>
      <c r="E948" t="s">
        <v>2876</v>
      </c>
      <c r="F948" t="s">
        <v>79</v>
      </c>
      <c r="G948" t="s">
        <v>1222</v>
      </c>
      <c r="H948" t="s">
        <v>81</v>
      </c>
      <c r="I948" t="s">
        <v>82</v>
      </c>
      <c r="J948" t="s">
        <v>764</v>
      </c>
      <c r="K948">
        <v>1061</v>
      </c>
      <c r="L948" t="s">
        <v>28</v>
      </c>
      <c r="M948" t="s">
        <v>40</v>
      </c>
      <c r="N948" t="s">
        <v>156</v>
      </c>
      <c r="O948" t="s">
        <v>2877</v>
      </c>
      <c r="P948">
        <v>863.64</v>
      </c>
      <c r="Q948">
        <v>9</v>
      </c>
      <c r="R948">
        <v>0.2</v>
      </c>
      <c r="S948">
        <v>107.955</v>
      </c>
      <c r="T948" t="s">
        <v>175</v>
      </c>
      <c r="U948">
        <v>755.68499999999995</v>
      </c>
      <c r="V948" s="2">
        <f>Table1[[#This Row],[Expenses]]*0.3</f>
        <v>226.70549999999997</v>
      </c>
      <c r="W948" t="str">
        <f>VLOOKUP(K948, Helper!A:C, 3, FALSE)</f>
        <v>2020-03</v>
      </c>
    </row>
    <row r="949" spans="1:23" x14ac:dyDescent="0.3">
      <c r="A949">
        <v>1925</v>
      </c>
      <c r="B949" t="s">
        <v>2878</v>
      </c>
      <c r="C949" s="1">
        <v>45266</v>
      </c>
      <c r="D949">
        <v>20231206</v>
      </c>
      <c r="E949" t="s">
        <v>1262</v>
      </c>
      <c r="F949" t="s">
        <v>35</v>
      </c>
      <c r="G949" t="s">
        <v>600</v>
      </c>
      <c r="H949" t="s">
        <v>37</v>
      </c>
      <c r="I949" t="s">
        <v>38</v>
      </c>
      <c r="J949" t="s">
        <v>1263</v>
      </c>
      <c r="K949">
        <v>1016</v>
      </c>
      <c r="L949" t="s">
        <v>95</v>
      </c>
      <c r="M949" t="s">
        <v>29</v>
      </c>
      <c r="N949" t="s">
        <v>66</v>
      </c>
      <c r="O949" t="s">
        <v>2879</v>
      </c>
      <c r="P949">
        <v>92.94</v>
      </c>
      <c r="Q949">
        <v>3</v>
      </c>
      <c r="R949">
        <v>0</v>
      </c>
      <c r="S949">
        <v>41.823</v>
      </c>
      <c r="T949" t="s">
        <v>261</v>
      </c>
      <c r="U949">
        <v>51.116999999999997</v>
      </c>
      <c r="V949" s="2">
        <f>Table1[[#This Row],[Expenses]]*0.3</f>
        <v>15.335099999999999</v>
      </c>
      <c r="W949" t="str">
        <f>VLOOKUP(K949, Helper!A:C, 3, FALSE)</f>
        <v>2020-03</v>
      </c>
    </row>
    <row r="950" spans="1:23" x14ac:dyDescent="0.3">
      <c r="A950">
        <v>1926</v>
      </c>
      <c r="B950" t="s">
        <v>2880</v>
      </c>
      <c r="C950" s="1">
        <v>44995</v>
      </c>
      <c r="D950">
        <v>20230310</v>
      </c>
      <c r="E950" t="s">
        <v>1653</v>
      </c>
      <c r="F950" t="s">
        <v>35</v>
      </c>
      <c r="G950" t="s">
        <v>110</v>
      </c>
      <c r="H950" t="s">
        <v>37</v>
      </c>
      <c r="I950" t="s">
        <v>38</v>
      </c>
      <c r="J950" t="s">
        <v>752</v>
      </c>
      <c r="K950">
        <v>1084</v>
      </c>
      <c r="L950" t="s">
        <v>133</v>
      </c>
      <c r="M950" t="s">
        <v>40</v>
      </c>
      <c r="N950" t="s">
        <v>185</v>
      </c>
      <c r="O950" t="s">
        <v>2881</v>
      </c>
      <c r="P950">
        <v>199.98</v>
      </c>
      <c r="Q950">
        <v>2</v>
      </c>
      <c r="R950">
        <v>0</v>
      </c>
      <c r="S950">
        <v>69.992999999999995</v>
      </c>
      <c r="T950" t="s">
        <v>761</v>
      </c>
      <c r="U950">
        <v>129.98699999999999</v>
      </c>
      <c r="V950" s="2">
        <f>Table1[[#This Row],[Expenses]]*0.3</f>
        <v>38.996099999999998</v>
      </c>
      <c r="W950" t="str">
        <f>VLOOKUP(K950, Helper!A:C, 3, FALSE)</f>
        <v>2020-02</v>
      </c>
    </row>
    <row r="951" spans="1:23" x14ac:dyDescent="0.3">
      <c r="A951">
        <v>1927</v>
      </c>
      <c r="B951" t="s">
        <v>2882</v>
      </c>
      <c r="C951" s="1">
        <v>44722</v>
      </c>
      <c r="D951">
        <v>20220610</v>
      </c>
      <c r="E951" t="s">
        <v>1972</v>
      </c>
      <c r="F951" t="s">
        <v>35</v>
      </c>
      <c r="G951" t="s">
        <v>36</v>
      </c>
      <c r="H951" t="s">
        <v>37</v>
      </c>
      <c r="I951" t="s">
        <v>38</v>
      </c>
      <c r="J951" t="s">
        <v>143</v>
      </c>
      <c r="K951">
        <v>1051</v>
      </c>
      <c r="L951" t="s">
        <v>74</v>
      </c>
      <c r="M951" t="s">
        <v>29</v>
      </c>
      <c r="N951" t="s">
        <v>156</v>
      </c>
      <c r="O951" t="s">
        <v>2883</v>
      </c>
      <c r="P951">
        <v>177.48</v>
      </c>
      <c r="Q951">
        <v>3</v>
      </c>
      <c r="R951">
        <v>0.2</v>
      </c>
      <c r="S951">
        <v>19.9665</v>
      </c>
      <c r="T951" t="s">
        <v>43</v>
      </c>
      <c r="U951">
        <v>157.51349999999999</v>
      </c>
      <c r="V951" s="2">
        <f>Table1[[#This Row],[Expenses]]*0.3</f>
        <v>47.254049999999999</v>
      </c>
      <c r="W951" t="str">
        <f>VLOOKUP(K951, Helper!A:C, 3, FALSE)</f>
        <v>2020-03</v>
      </c>
    </row>
    <row r="952" spans="1:23" x14ac:dyDescent="0.3">
      <c r="A952">
        <v>1928</v>
      </c>
      <c r="B952" t="s">
        <v>2884</v>
      </c>
      <c r="C952" s="1">
        <v>45259</v>
      </c>
      <c r="D952">
        <v>20231129</v>
      </c>
      <c r="E952" t="s">
        <v>1408</v>
      </c>
      <c r="F952" t="s">
        <v>334</v>
      </c>
      <c r="G952" t="s">
        <v>335</v>
      </c>
      <c r="H952" t="s">
        <v>25</v>
      </c>
      <c r="I952" t="s">
        <v>336</v>
      </c>
      <c r="J952" t="s">
        <v>65</v>
      </c>
      <c r="K952">
        <v>1062</v>
      </c>
      <c r="L952" t="s">
        <v>28</v>
      </c>
      <c r="M952" t="s">
        <v>29</v>
      </c>
      <c r="N952" t="s">
        <v>66</v>
      </c>
      <c r="O952" t="s">
        <v>2885</v>
      </c>
      <c r="P952">
        <v>88.768000000000001</v>
      </c>
      <c r="Q952">
        <v>2</v>
      </c>
      <c r="R952">
        <v>0.2</v>
      </c>
      <c r="S952">
        <v>31.0688</v>
      </c>
      <c r="T952" t="s">
        <v>283</v>
      </c>
      <c r="U952">
        <v>57.699199999999998</v>
      </c>
      <c r="V952" s="2">
        <f>Table1[[#This Row],[Expenses]]*0.3</f>
        <v>17.309759999999997</v>
      </c>
      <c r="W952" t="str">
        <f>VLOOKUP(K952, Helper!A:C, 3, FALSE)</f>
        <v>2020-01</v>
      </c>
    </row>
    <row r="953" spans="1:23" x14ac:dyDescent="0.3">
      <c r="A953">
        <v>1929</v>
      </c>
      <c r="B953" t="s">
        <v>2886</v>
      </c>
      <c r="C953" s="1">
        <v>45002</v>
      </c>
      <c r="D953">
        <v>20230317</v>
      </c>
      <c r="E953" t="s">
        <v>521</v>
      </c>
      <c r="F953" t="s">
        <v>71</v>
      </c>
      <c r="G953" t="s">
        <v>72</v>
      </c>
      <c r="H953" t="s">
        <v>37</v>
      </c>
      <c r="I953" t="s">
        <v>38</v>
      </c>
      <c r="J953" t="s">
        <v>524</v>
      </c>
      <c r="K953">
        <v>1039</v>
      </c>
      <c r="L953" t="s">
        <v>95</v>
      </c>
      <c r="M953" t="s">
        <v>85</v>
      </c>
      <c r="N953" t="s">
        <v>66</v>
      </c>
      <c r="O953" t="s">
        <v>2887</v>
      </c>
      <c r="P953">
        <v>6.48</v>
      </c>
      <c r="Q953">
        <v>1</v>
      </c>
      <c r="R953">
        <v>0</v>
      </c>
      <c r="S953">
        <v>3.1103999999999998</v>
      </c>
      <c r="T953" t="s">
        <v>761</v>
      </c>
      <c r="U953">
        <v>3.3696000000000002</v>
      </c>
      <c r="V953" s="2">
        <f>Table1[[#This Row],[Expenses]]*0.3</f>
        <v>1.01088</v>
      </c>
      <c r="W953" t="str">
        <f>VLOOKUP(K953, Helper!A:C, 3, FALSE)</f>
        <v>2020-01</v>
      </c>
    </row>
    <row r="954" spans="1:23" x14ac:dyDescent="0.3">
      <c r="A954">
        <v>1932</v>
      </c>
      <c r="B954" t="s">
        <v>2888</v>
      </c>
      <c r="C954" s="1">
        <v>44893</v>
      </c>
      <c r="D954">
        <v>20221128</v>
      </c>
      <c r="E954" t="s">
        <v>610</v>
      </c>
      <c r="F954" t="s">
        <v>232</v>
      </c>
      <c r="G954" t="s">
        <v>233</v>
      </c>
      <c r="H954" t="s">
        <v>37</v>
      </c>
      <c r="I954" t="s">
        <v>119</v>
      </c>
      <c r="J954" t="s">
        <v>604</v>
      </c>
      <c r="K954">
        <v>1042</v>
      </c>
      <c r="L954" t="s">
        <v>56</v>
      </c>
      <c r="M954" t="s">
        <v>29</v>
      </c>
      <c r="N954" t="s">
        <v>156</v>
      </c>
      <c r="O954" t="s">
        <v>2889</v>
      </c>
      <c r="P954">
        <v>271.99200000000002</v>
      </c>
      <c r="Q954">
        <v>1</v>
      </c>
      <c r="R954">
        <v>0.2</v>
      </c>
      <c r="S954">
        <v>23.799299999999999</v>
      </c>
      <c r="T954" t="s">
        <v>32</v>
      </c>
      <c r="U954">
        <v>248.1927</v>
      </c>
      <c r="V954" s="2">
        <f>Table1[[#This Row],[Expenses]]*0.3</f>
        <v>74.457809999999995</v>
      </c>
      <c r="W954" t="str">
        <f>VLOOKUP(K954, Helper!A:C, 3, FALSE)</f>
        <v>2020-01</v>
      </c>
    </row>
    <row r="955" spans="1:23" x14ac:dyDescent="0.3">
      <c r="A955">
        <v>1933</v>
      </c>
      <c r="B955" t="s">
        <v>2890</v>
      </c>
      <c r="C955" s="1">
        <v>45145</v>
      </c>
      <c r="D955">
        <v>20230807</v>
      </c>
      <c r="E955" t="s">
        <v>1298</v>
      </c>
      <c r="F955" t="s">
        <v>493</v>
      </c>
      <c r="G955" t="s">
        <v>1423</v>
      </c>
      <c r="H955" t="s">
        <v>25</v>
      </c>
      <c r="I955" t="s">
        <v>336</v>
      </c>
      <c r="J955" t="s">
        <v>111</v>
      </c>
      <c r="K955">
        <v>1099</v>
      </c>
      <c r="L955" t="s">
        <v>56</v>
      </c>
      <c r="M955" t="s">
        <v>29</v>
      </c>
      <c r="N955" t="s">
        <v>30</v>
      </c>
      <c r="O955" t="s">
        <v>2891</v>
      </c>
      <c r="P955">
        <v>145.74</v>
      </c>
      <c r="Q955">
        <v>3</v>
      </c>
      <c r="R955">
        <v>0</v>
      </c>
      <c r="S955">
        <v>23.3184</v>
      </c>
      <c r="T955" t="s">
        <v>786</v>
      </c>
      <c r="U955">
        <v>122.4216</v>
      </c>
      <c r="V955" s="2">
        <f>Table1[[#This Row],[Expenses]]*0.3</f>
        <v>36.726479999999995</v>
      </c>
      <c r="W955" t="str">
        <f>VLOOKUP(K955, Helper!A:C, 3, FALSE)</f>
        <v>2020-01</v>
      </c>
    </row>
    <row r="956" spans="1:23" x14ac:dyDescent="0.3">
      <c r="A956">
        <v>1935</v>
      </c>
      <c r="B956" t="s">
        <v>2892</v>
      </c>
      <c r="C956" s="1">
        <v>45258</v>
      </c>
      <c r="D956">
        <v>20231128</v>
      </c>
      <c r="E956" t="s">
        <v>1653</v>
      </c>
      <c r="F956" t="s">
        <v>35</v>
      </c>
      <c r="G956" t="s">
        <v>110</v>
      </c>
      <c r="H956" t="s">
        <v>37</v>
      </c>
      <c r="I956" t="s">
        <v>38</v>
      </c>
      <c r="J956" t="s">
        <v>752</v>
      </c>
      <c r="K956">
        <v>1084</v>
      </c>
      <c r="L956" t="s">
        <v>133</v>
      </c>
      <c r="M956" t="s">
        <v>40</v>
      </c>
      <c r="N956" t="s">
        <v>66</v>
      </c>
      <c r="O956" t="s">
        <v>2893</v>
      </c>
      <c r="P956">
        <v>244.55</v>
      </c>
      <c r="Q956">
        <v>5</v>
      </c>
      <c r="R956">
        <v>0</v>
      </c>
      <c r="S956">
        <v>114.9385</v>
      </c>
      <c r="T956" t="s">
        <v>283</v>
      </c>
      <c r="U956">
        <v>129.61150000000001</v>
      </c>
      <c r="V956" s="2">
        <f>Table1[[#This Row],[Expenses]]*0.3</f>
        <v>38.883450000000003</v>
      </c>
      <c r="W956" t="str">
        <f>VLOOKUP(K956, Helper!A:C, 3, FALSE)</f>
        <v>2020-02</v>
      </c>
    </row>
    <row r="957" spans="1:23" x14ac:dyDescent="0.3">
      <c r="A957">
        <v>1937</v>
      </c>
      <c r="B957" t="s">
        <v>2894</v>
      </c>
      <c r="C957" s="1">
        <v>44341</v>
      </c>
      <c r="D957">
        <v>20210525</v>
      </c>
      <c r="E957" t="s">
        <v>2289</v>
      </c>
      <c r="F957" t="s">
        <v>35</v>
      </c>
      <c r="G957" t="s">
        <v>110</v>
      </c>
      <c r="H957" t="s">
        <v>37</v>
      </c>
      <c r="I957" t="s">
        <v>38</v>
      </c>
      <c r="J957" t="s">
        <v>626</v>
      </c>
      <c r="K957">
        <v>1009</v>
      </c>
      <c r="L957" t="s">
        <v>95</v>
      </c>
      <c r="M957" t="s">
        <v>85</v>
      </c>
      <c r="N957" t="s">
        <v>57</v>
      </c>
      <c r="O957" t="s">
        <v>2895</v>
      </c>
      <c r="P957">
        <v>14.73</v>
      </c>
      <c r="Q957">
        <v>3</v>
      </c>
      <c r="R957">
        <v>0</v>
      </c>
      <c r="S957">
        <v>4.8609</v>
      </c>
      <c r="T957" t="s">
        <v>436</v>
      </c>
      <c r="U957">
        <v>9.8690999999999995</v>
      </c>
      <c r="V957" s="2">
        <f>Table1[[#This Row],[Expenses]]*0.3</f>
        <v>2.9607299999999999</v>
      </c>
      <c r="W957" t="str">
        <f>VLOOKUP(K957, Helper!A:C, 3, FALSE)</f>
        <v>2020-03</v>
      </c>
    </row>
    <row r="958" spans="1:23" x14ac:dyDescent="0.3">
      <c r="A958">
        <v>1938</v>
      </c>
      <c r="B958" t="s">
        <v>2896</v>
      </c>
      <c r="C958" s="1">
        <v>44751</v>
      </c>
      <c r="D958">
        <v>20220709</v>
      </c>
      <c r="E958" t="s">
        <v>2897</v>
      </c>
      <c r="F958" t="s">
        <v>334</v>
      </c>
      <c r="G958" t="s">
        <v>668</v>
      </c>
      <c r="H958" t="s">
        <v>25</v>
      </c>
      <c r="I958" t="s">
        <v>336</v>
      </c>
      <c r="J958" t="s">
        <v>418</v>
      </c>
      <c r="K958">
        <v>1007</v>
      </c>
      <c r="L958" t="s">
        <v>84</v>
      </c>
      <c r="M958" t="s">
        <v>29</v>
      </c>
      <c r="N958" t="s">
        <v>50</v>
      </c>
      <c r="O958" t="s">
        <v>2898</v>
      </c>
      <c r="P958">
        <v>19.968</v>
      </c>
      <c r="Q958">
        <v>2</v>
      </c>
      <c r="R958">
        <v>0.7</v>
      </c>
      <c r="S958">
        <v>-13.311999999999999</v>
      </c>
      <c r="T958" t="s">
        <v>175</v>
      </c>
      <c r="U958">
        <v>33.28</v>
      </c>
      <c r="V958" s="2">
        <f>Table1[[#This Row],[Expenses]]*0.3</f>
        <v>9.984</v>
      </c>
      <c r="W958" t="str">
        <f>VLOOKUP(K958, Helper!A:C, 3, FALSE)</f>
        <v>2020-02</v>
      </c>
    </row>
    <row r="959" spans="1:23" x14ac:dyDescent="0.3">
      <c r="A959">
        <v>1942</v>
      </c>
      <c r="B959" t="s">
        <v>2899</v>
      </c>
      <c r="C959" s="1">
        <v>45168</v>
      </c>
      <c r="D959">
        <v>20230830</v>
      </c>
      <c r="E959" t="s">
        <v>2101</v>
      </c>
      <c r="F959" t="s">
        <v>166</v>
      </c>
      <c r="G959" t="s">
        <v>167</v>
      </c>
      <c r="H959" t="s">
        <v>81</v>
      </c>
      <c r="I959" t="s">
        <v>168</v>
      </c>
      <c r="J959" t="s">
        <v>524</v>
      </c>
      <c r="K959">
        <v>1039</v>
      </c>
      <c r="L959" t="s">
        <v>95</v>
      </c>
      <c r="M959" t="s">
        <v>40</v>
      </c>
      <c r="N959" t="s">
        <v>41</v>
      </c>
      <c r="O959" t="s">
        <v>2900</v>
      </c>
      <c r="P959">
        <v>47.36</v>
      </c>
      <c r="Q959">
        <v>4</v>
      </c>
      <c r="R959">
        <v>0.2</v>
      </c>
      <c r="S959">
        <v>17.760000000000002</v>
      </c>
      <c r="T959" t="s">
        <v>786</v>
      </c>
      <c r="U959">
        <v>29.599999999999898</v>
      </c>
      <c r="V959" s="2">
        <f>Table1[[#This Row],[Expenses]]*0.3</f>
        <v>8.8799999999999688</v>
      </c>
      <c r="W959" t="str">
        <f>VLOOKUP(K959, Helper!A:C, 3, FALSE)</f>
        <v>2020-01</v>
      </c>
    </row>
    <row r="960" spans="1:23" x14ac:dyDescent="0.3">
      <c r="A960">
        <v>1945</v>
      </c>
      <c r="B960" t="s">
        <v>2901</v>
      </c>
      <c r="C960" s="1">
        <v>44733</v>
      </c>
      <c r="D960">
        <v>20220621</v>
      </c>
      <c r="E960" t="s">
        <v>577</v>
      </c>
      <c r="F960" t="s">
        <v>79</v>
      </c>
      <c r="G960" t="s">
        <v>2477</v>
      </c>
      <c r="H960" t="s">
        <v>81</v>
      </c>
      <c r="I960" t="s">
        <v>82</v>
      </c>
      <c r="J960" t="s">
        <v>120</v>
      </c>
      <c r="K960">
        <v>1048</v>
      </c>
      <c r="L960" t="s">
        <v>105</v>
      </c>
      <c r="M960" t="s">
        <v>40</v>
      </c>
      <c r="N960" t="s">
        <v>185</v>
      </c>
      <c r="O960" t="s">
        <v>2902</v>
      </c>
      <c r="P960">
        <v>95.968000000000004</v>
      </c>
      <c r="Q960">
        <v>4</v>
      </c>
      <c r="R960">
        <v>0.2</v>
      </c>
      <c r="S960">
        <v>26.391200000000001</v>
      </c>
      <c r="T960" t="s">
        <v>43</v>
      </c>
      <c r="U960">
        <v>69.576800000000006</v>
      </c>
      <c r="V960" s="2">
        <f>Table1[[#This Row],[Expenses]]*0.3</f>
        <v>20.87304</v>
      </c>
      <c r="W960" t="str">
        <f>VLOOKUP(K960, Helper!A:C, 3, FALSE)</f>
        <v>2020-02</v>
      </c>
    </row>
    <row r="961" spans="1:23" x14ac:dyDescent="0.3">
      <c r="A961">
        <v>1947</v>
      </c>
      <c r="B961" t="s">
        <v>2903</v>
      </c>
      <c r="C961" s="1">
        <v>45172</v>
      </c>
      <c r="D961">
        <v>20230903</v>
      </c>
      <c r="E961" t="s">
        <v>2904</v>
      </c>
      <c r="F961" t="s">
        <v>211</v>
      </c>
      <c r="G961" t="s">
        <v>212</v>
      </c>
      <c r="H961" t="s">
        <v>25</v>
      </c>
      <c r="I961" t="s">
        <v>26</v>
      </c>
      <c r="J961" t="s">
        <v>179</v>
      </c>
      <c r="K961">
        <v>1015</v>
      </c>
      <c r="L961" t="s">
        <v>74</v>
      </c>
      <c r="M961" t="s">
        <v>40</v>
      </c>
      <c r="N961" t="s">
        <v>112</v>
      </c>
      <c r="O961" t="s">
        <v>2905</v>
      </c>
      <c r="P961">
        <v>23.1</v>
      </c>
      <c r="Q961">
        <v>2</v>
      </c>
      <c r="R961">
        <v>0</v>
      </c>
      <c r="S961">
        <v>6.468</v>
      </c>
      <c r="T961" t="s">
        <v>171</v>
      </c>
      <c r="U961">
        <v>16.632000000000001</v>
      </c>
      <c r="V961" s="2">
        <f>Table1[[#This Row],[Expenses]]*0.3</f>
        <v>4.9896000000000003</v>
      </c>
      <c r="W961" t="str">
        <f>VLOOKUP(K961, Helper!A:C, 3, FALSE)</f>
        <v>2020-03</v>
      </c>
    </row>
    <row r="962" spans="1:23" x14ac:dyDescent="0.3">
      <c r="A962">
        <v>1959</v>
      </c>
      <c r="B962" t="s">
        <v>2906</v>
      </c>
      <c r="C962" s="1">
        <v>45180</v>
      </c>
      <c r="D962">
        <v>20230911</v>
      </c>
      <c r="E962" t="s">
        <v>1674</v>
      </c>
      <c r="F962" t="s">
        <v>411</v>
      </c>
      <c r="G962" t="s">
        <v>412</v>
      </c>
      <c r="H962" t="s">
        <v>25</v>
      </c>
      <c r="I962" t="s">
        <v>48</v>
      </c>
      <c r="J962" t="s">
        <v>219</v>
      </c>
      <c r="K962">
        <v>1006</v>
      </c>
      <c r="L962" t="s">
        <v>56</v>
      </c>
      <c r="M962" t="s">
        <v>29</v>
      </c>
      <c r="N962" t="s">
        <v>50</v>
      </c>
      <c r="O962" t="s">
        <v>2907</v>
      </c>
      <c r="P962">
        <v>16.2</v>
      </c>
      <c r="Q962">
        <v>3</v>
      </c>
      <c r="R962">
        <v>0</v>
      </c>
      <c r="S962">
        <v>7.7759999999999998</v>
      </c>
      <c r="T962" t="s">
        <v>171</v>
      </c>
      <c r="U962">
        <v>8.4239999999999995</v>
      </c>
      <c r="V962" s="2">
        <f>Table1[[#This Row],[Expenses]]*0.3</f>
        <v>2.5271999999999997</v>
      </c>
      <c r="W962" t="str">
        <f>VLOOKUP(K962, Helper!A:C, 3, FALSE)</f>
        <v>2020-01</v>
      </c>
    </row>
    <row r="963" spans="1:23" x14ac:dyDescent="0.3">
      <c r="A963">
        <v>1967</v>
      </c>
      <c r="B963" t="s">
        <v>2908</v>
      </c>
      <c r="C963" s="1">
        <v>45282</v>
      </c>
      <c r="D963">
        <v>20231222</v>
      </c>
      <c r="E963" t="s">
        <v>1008</v>
      </c>
      <c r="F963" t="s">
        <v>522</v>
      </c>
      <c r="G963" t="s">
        <v>692</v>
      </c>
      <c r="H963" t="s">
        <v>37</v>
      </c>
      <c r="I963" t="s">
        <v>119</v>
      </c>
      <c r="J963" t="s">
        <v>1009</v>
      </c>
      <c r="K963">
        <v>1021</v>
      </c>
      <c r="L963" t="s">
        <v>133</v>
      </c>
      <c r="M963" t="s">
        <v>29</v>
      </c>
      <c r="N963" t="s">
        <v>156</v>
      </c>
      <c r="O963" t="s">
        <v>2909</v>
      </c>
      <c r="P963">
        <v>281.97000000000003</v>
      </c>
      <c r="Q963">
        <v>3</v>
      </c>
      <c r="R963">
        <v>0</v>
      </c>
      <c r="S963">
        <v>78.951599999999999</v>
      </c>
      <c r="T963" t="s">
        <v>261</v>
      </c>
      <c r="U963">
        <v>203.01840000000001</v>
      </c>
      <c r="V963" s="2">
        <f>Table1[[#This Row],[Expenses]]*0.3</f>
        <v>60.905520000000003</v>
      </c>
      <c r="W963" t="str">
        <f>VLOOKUP(K963, Helper!A:C, 3, FALSE)</f>
        <v>2020-02</v>
      </c>
    </row>
    <row r="964" spans="1:23" x14ac:dyDescent="0.3">
      <c r="A964">
        <v>1970</v>
      </c>
      <c r="B964" t="s">
        <v>2910</v>
      </c>
      <c r="C964" s="1">
        <v>45193</v>
      </c>
      <c r="D964">
        <v>20230924</v>
      </c>
      <c r="E964" t="s">
        <v>1070</v>
      </c>
      <c r="F964" t="s">
        <v>448</v>
      </c>
      <c r="G964" t="s">
        <v>448</v>
      </c>
      <c r="H964" t="s">
        <v>81</v>
      </c>
      <c r="I964" t="s">
        <v>199</v>
      </c>
      <c r="J964" t="s">
        <v>596</v>
      </c>
      <c r="K964">
        <v>1038</v>
      </c>
      <c r="L964" t="s">
        <v>84</v>
      </c>
      <c r="M964" t="s">
        <v>29</v>
      </c>
      <c r="N964" t="s">
        <v>185</v>
      </c>
      <c r="O964" t="s">
        <v>2911</v>
      </c>
      <c r="P964">
        <v>291.95999999999998</v>
      </c>
      <c r="Q964">
        <v>4</v>
      </c>
      <c r="R964">
        <v>0</v>
      </c>
      <c r="S964">
        <v>102.18600000000001</v>
      </c>
      <c r="T964" t="s">
        <v>171</v>
      </c>
      <c r="U964">
        <v>189.77399999999901</v>
      </c>
      <c r="V964" s="2">
        <f>Table1[[#This Row],[Expenses]]*0.3</f>
        <v>56.932199999999703</v>
      </c>
      <c r="W964" t="str">
        <f>VLOOKUP(K964, Helper!A:C, 3, FALSE)</f>
        <v>2020-04</v>
      </c>
    </row>
    <row r="965" spans="1:23" x14ac:dyDescent="0.3">
      <c r="A965">
        <v>1971</v>
      </c>
      <c r="B965" t="s">
        <v>2912</v>
      </c>
      <c r="C965" s="1">
        <v>45053</v>
      </c>
      <c r="D965">
        <v>20230507</v>
      </c>
      <c r="E965" t="s">
        <v>2665</v>
      </c>
      <c r="F965" t="s">
        <v>166</v>
      </c>
      <c r="G965" t="s">
        <v>227</v>
      </c>
      <c r="H965" t="s">
        <v>81</v>
      </c>
      <c r="I965" t="s">
        <v>168</v>
      </c>
      <c r="J965" t="s">
        <v>698</v>
      </c>
      <c r="K965">
        <v>1013</v>
      </c>
      <c r="L965" t="s">
        <v>28</v>
      </c>
      <c r="M965" t="s">
        <v>85</v>
      </c>
      <c r="N965" t="s">
        <v>112</v>
      </c>
      <c r="O965" t="s">
        <v>2913</v>
      </c>
      <c r="P965">
        <v>6.4080000000000004</v>
      </c>
      <c r="Q965">
        <v>3</v>
      </c>
      <c r="R965">
        <v>0.2</v>
      </c>
      <c r="S965">
        <v>0.64080000000000004</v>
      </c>
      <c r="T965" t="s">
        <v>288</v>
      </c>
      <c r="U965">
        <v>5.7671999999999999</v>
      </c>
      <c r="V965" s="2">
        <f>Table1[[#This Row],[Expenses]]*0.3</f>
        <v>1.7301599999999999</v>
      </c>
      <c r="W965" t="str">
        <f>VLOOKUP(K965, Helper!A:C, 3, FALSE)</f>
        <v>2020-02</v>
      </c>
    </row>
    <row r="966" spans="1:23" x14ac:dyDescent="0.3">
      <c r="A966">
        <v>1973</v>
      </c>
      <c r="B966" t="s">
        <v>2914</v>
      </c>
      <c r="C966" s="1">
        <v>44179</v>
      </c>
      <c r="D966">
        <v>20201214</v>
      </c>
      <c r="E966" t="s">
        <v>2915</v>
      </c>
      <c r="F966" t="s">
        <v>166</v>
      </c>
      <c r="G966" t="s">
        <v>227</v>
      </c>
      <c r="H966" t="s">
        <v>81</v>
      </c>
      <c r="I966" t="s">
        <v>168</v>
      </c>
      <c r="J966" t="s">
        <v>337</v>
      </c>
      <c r="K966">
        <v>1096</v>
      </c>
      <c r="L966" t="s">
        <v>105</v>
      </c>
      <c r="M966" t="s">
        <v>29</v>
      </c>
      <c r="N966" t="s">
        <v>50</v>
      </c>
      <c r="O966" t="s">
        <v>2916</v>
      </c>
      <c r="P966">
        <v>5.1040000000000001</v>
      </c>
      <c r="Q966">
        <v>4</v>
      </c>
      <c r="R966">
        <v>0.8</v>
      </c>
      <c r="S966">
        <v>-8.6768000000000001</v>
      </c>
      <c r="T966" t="s">
        <v>235</v>
      </c>
      <c r="U966">
        <v>13.780799999999999</v>
      </c>
      <c r="V966" s="2">
        <f>Table1[[#This Row],[Expenses]]*0.3</f>
        <v>4.1342399999999992</v>
      </c>
      <c r="W966" t="str">
        <f>VLOOKUP(K966, Helper!A:C, 3, FALSE)</f>
        <v>2020-03</v>
      </c>
    </row>
    <row r="967" spans="1:23" x14ac:dyDescent="0.3">
      <c r="A967">
        <v>1976</v>
      </c>
      <c r="B967" t="s">
        <v>2917</v>
      </c>
      <c r="C967" s="1">
        <v>44122</v>
      </c>
      <c r="D967">
        <v>20201018</v>
      </c>
      <c r="E967" t="s">
        <v>676</v>
      </c>
      <c r="F967" t="s">
        <v>266</v>
      </c>
      <c r="G967" t="s">
        <v>1037</v>
      </c>
      <c r="H967" t="s">
        <v>25</v>
      </c>
      <c r="I967" t="s">
        <v>48</v>
      </c>
      <c r="J967" t="s">
        <v>330</v>
      </c>
      <c r="K967">
        <v>1100</v>
      </c>
      <c r="L967" t="s">
        <v>56</v>
      </c>
      <c r="M967" t="s">
        <v>40</v>
      </c>
      <c r="N967" t="s">
        <v>96</v>
      </c>
      <c r="O967" t="s">
        <v>2918</v>
      </c>
      <c r="P967">
        <v>275.97000000000003</v>
      </c>
      <c r="Q967">
        <v>3</v>
      </c>
      <c r="R967">
        <v>0</v>
      </c>
      <c r="S967">
        <v>11.0388</v>
      </c>
      <c r="T967" t="s">
        <v>194</v>
      </c>
      <c r="U967">
        <v>264.93119999999999</v>
      </c>
      <c r="V967" s="2">
        <f>Table1[[#This Row],[Expenses]]*0.3</f>
        <v>79.47936</v>
      </c>
      <c r="W967" t="str">
        <f>VLOOKUP(K967, Helper!A:C, 3, FALSE)</f>
        <v>2020-03</v>
      </c>
    </row>
    <row r="968" spans="1:23" x14ac:dyDescent="0.3">
      <c r="A968">
        <v>1979</v>
      </c>
      <c r="B968" t="s">
        <v>2919</v>
      </c>
      <c r="C968" s="1">
        <v>44324</v>
      </c>
      <c r="D968">
        <v>20210508</v>
      </c>
      <c r="E968" t="s">
        <v>1040</v>
      </c>
      <c r="F968" t="s">
        <v>306</v>
      </c>
      <c r="G968" t="s">
        <v>307</v>
      </c>
      <c r="H968" t="s">
        <v>25</v>
      </c>
      <c r="I968" t="s">
        <v>48</v>
      </c>
      <c r="J968" t="s">
        <v>413</v>
      </c>
      <c r="K968">
        <v>1022</v>
      </c>
      <c r="L968" t="s">
        <v>273</v>
      </c>
      <c r="M968" t="s">
        <v>29</v>
      </c>
      <c r="N968" t="s">
        <v>112</v>
      </c>
      <c r="O968" t="s">
        <v>2920</v>
      </c>
      <c r="P968">
        <v>5.2480000000000002</v>
      </c>
      <c r="Q968">
        <v>2</v>
      </c>
      <c r="R968">
        <v>0.2</v>
      </c>
      <c r="S968">
        <v>0.59040000000000004</v>
      </c>
      <c r="T968" t="s">
        <v>436</v>
      </c>
      <c r="U968">
        <v>4.6576000000000004</v>
      </c>
      <c r="V968" s="2">
        <f>Table1[[#This Row],[Expenses]]*0.3</f>
        <v>1.3972800000000001</v>
      </c>
      <c r="W968" t="str">
        <f>VLOOKUP(K968, Helper!A:C, 3, FALSE)</f>
        <v>2020-03</v>
      </c>
    </row>
    <row r="969" spans="1:23" x14ac:dyDescent="0.3">
      <c r="A969">
        <v>1980</v>
      </c>
      <c r="B969" t="s">
        <v>2921</v>
      </c>
      <c r="C969" s="1">
        <v>44666</v>
      </c>
      <c r="D969">
        <v>20220415</v>
      </c>
      <c r="E969" t="s">
        <v>2149</v>
      </c>
      <c r="F969" t="s">
        <v>232</v>
      </c>
      <c r="G969" t="s">
        <v>385</v>
      </c>
      <c r="H969" t="s">
        <v>37</v>
      </c>
      <c r="I969" t="s">
        <v>119</v>
      </c>
      <c r="J969" t="s">
        <v>94</v>
      </c>
      <c r="K969">
        <v>1087</v>
      </c>
      <c r="L969" t="s">
        <v>95</v>
      </c>
      <c r="M969" t="s">
        <v>29</v>
      </c>
      <c r="N969" t="s">
        <v>41</v>
      </c>
      <c r="O969" t="s">
        <v>2922</v>
      </c>
      <c r="P969">
        <v>933.53599999999994</v>
      </c>
      <c r="Q969">
        <v>4</v>
      </c>
      <c r="R969">
        <v>0.2</v>
      </c>
      <c r="S969">
        <v>105.0228</v>
      </c>
      <c r="T969" t="s">
        <v>296</v>
      </c>
      <c r="U969">
        <v>828.51319999999998</v>
      </c>
      <c r="V969" s="2">
        <f>Table1[[#This Row],[Expenses]]*0.3</f>
        <v>248.55395999999999</v>
      </c>
      <c r="W969" t="str">
        <f>VLOOKUP(K969, Helper!A:C, 3, FALSE)</f>
        <v>2020-06</v>
      </c>
    </row>
    <row r="970" spans="1:23" x14ac:dyDescent="0.3">
      <c r="A970">
        <v>1982</v>
      </c>
      <c r="B970" t="s">
        <v>2923</v>
      </c>
      <c r="C970" s="1">
        <v>44544</v>
      </c>
      <c r="D970">
        <v>20211214</v>
      </c>
      <c r="E970" t="s">
        <v>780</v>
      </c>
      <c r="F970" t="s">
        <v>758</v>
      </c>
      <c r="G970" t="s">
        <v>759</v>
      </c>
      <c r="H970" t="s">
        <v>25</v>
      </c>
      <c r="I970" t="s">
        <v>64</v>
      </c>
      <c r="J970" t="s">
        <v>604</v>
      </c>
      <c r="K970">
        <v>1042</v>
      </c>
      <c r="L970" t="s">
        <v>56</v>
      </c>
      <c r="M970" t="s">
        <v>40</v>
      </c>
      <c r="N970" t="s">
        <v>50</v>
      </c>
      <c r="O970" t="s">
        <v>2924</v>
      </c>
      <c r="P970">
        <v>3.76</v>
      </c>
      <c r="Q970">
        <v>2</v>
      </c>
      <c r="R970">
        <v>0</v>
      </c>
      <c r="S970">
        <v>1.8048</v>
      </c>
      <c r="T970" t="s">
        <v>163</v>
      </c>
      <c r="U970">
        <v>1.9551999999999901</v>
      </c>
      <c r="V970" s="2">
        <f>Table1[[#This Row],[Expenses]]*0.3</f>
        <v>0.58655999999999697</v>
      </c>
      <c r="W970" t="str">
        <f>VLOOKUP(K970, Helper!A:C, 3, FALSE)</f>
        <v>2020-01</v>
      </c>
    </row>
    <row r="971" spans="1:23" x14ac:dyDescent="0.3">
      <c r="A971">
        <v>1983</v>
      </c>
      <c r="B971" t="s">
        <v>2925</v>
      </c>
      <c r="C971" s="1">
        <v>44168</v>
      </c>
      <c r="D971">
        <v>20201203</v>
      </c>
      <c r="E971" t="s">
        <v>804</v>
      </c>
      <c r="F971" t="s">
        <v>448</v>
      </c>
      <c r="G971" t="s">
        <v>448</v>
      </c>
      <c r="H971" t="s">
        <v>81</v>
      </c>
      <c r="I971" t="s">
        <v>199</v>
      </c>
      <c r="J971" t="s">
        <v>466</v>
      </c>
      <c r="K971">
        <v>1046</v>
      </c>
      <c r="L971" t="s">
        <v>95</v>
      </c>
      <c r="M971" t="s">
        <v>29</v>
      </c>
      <c r="N971" t="s">
        <v>156</v>
      </c>
      <c r="O971" t="s">
        <v>2926</v>
      </c>
      <c r="P971">
        <v>479.96</v>
      </c>
      <c r="Q971">
        <v>4</v>
      </c>
      <c r="R971">
        <v>0</v>
      </c>
      <c r="S971">
        <v>134.3888</v>
      </c>
      <c r="T971" t="s">
        <v>235</v>
      </c>
      <c r="U971">
        <v>345.57119999999998</v>
      </c>
      <c r="V971" s="2">
        <f>Table1[[#This Row],[Expenses]]*0.3</f>
        <v>103.67135999999999</v>
      </c>
      <c r="W971" t="str">
        <f>VLOOKUP(K971, Helper!A:C, 3, FALSE)</f>
        <v>2020-02</v>
      </c>
    </row>
    <row r="972" spans="1:23" x14ac:dyDescent="0.3">
      <c r="A972">
        <v>1984</v>
      </c>
      <c r="B972" t="s">
        <v>2927</v>
      </c>
      <c r="C972" s="1">
        <v>44160</v>
      </c>
      <c r="D972">
        <v>20201125</v>
      </c>
      <c r="E972" t="s">
        <v>2080</v>
      </c>
      <c r="F972" t="s">
        <v>35</v>
      </c>
      <c r="G972" t="s">
        <v>625</v>
      </c>
      <c r="H972" t="s">
        <v>37</v>
      </c>
      <c r="I972" t="s">
        <v>38</v>
      </c>
      <c r="J972" t="s">
        <v>2081</v>
      </c>
      <c r="K972">
        <v>1079</v>
      </c>
      <c r="L972" t="s">
        <v>105</v>
      </c>
      <c r="M972" t="s">
        <v>40</v>
      </c>
      <c r="N972" t="s">
        <v>86</v>
      </c>
      <c r="O972" t="s">
        <v>2928</v>
      </c>
      <c r="P972">
        <v>320.88</v>
      </c>
      <c r="Q972">
        <v>6</v>
      </c>
      <c r="R972">
        <v>0</v>
      </c>
      <c r="S972">
        <v>93.055199999999999</v>
      </c>
      <c r="T972" t="s">
        <v>98</v>
      </c>
      <c r="U972">
        <v>227.82479999999899</v>
      </c>
      <c r="V972" s="2">
        <f>Table1[[#This Row],[Expenses]]*0.3</f>
        <v>68.347439999999693</v>
      </c>
      <c r="W972" t="str">
        <f>VLOOKUP(K972, Helper!A:C, 3, FALSE)</f>
        <v>2020-05</v>
      </c>
    </row>
    <row r="973" spans="1:23" x14ac:dyDescent="0.3">
      <c r="A973">
        <v>1987</v>
      </c>
      <c r="B973" t="s">
        <v>2929</v>
      </c>
      <c r="C973" s="1">
        <v>44768</v>
      </c>
      <c r="D973">
        <v>20220726</v>
      </c>
      <c r="E973" t="s">
        <v>2930</v>
      </c>
      <c r="F973" t="s">
        <v>358</v>
      </c>
      <c r="G973" t="s">
        <v>359</v>
      </c>
      <c r="H973" t="s">
        <v>37</v>
      </c>
      <c r="I973" t="s">
        <v>119</v>
      </c>
      <c r="J973" t="s">
        <v>291</v>
      </c>
      <c r="K973">
        <v>1052</v>
      </c>
      <c r="L973" t="s">
        <v>259</v>
      </c>
      <c r="M973" t="s">
        <v>29</v>
      </c>
      <c r="N973" t="s">
        <v>1005</v>
      </c>
      <c r="O973" t="s">
        <v>2931</v>
      </c>
      <c r="P973">
        <v>1439.9760000000001</v>
      </c>
      <c r="Q973">
        <v>4</v>
      </c>
      <c r="R973">
        <v>0.4</v>
      </c>
      <c r="S973">
        <v>191.99680000000001</v>
      </c>
      <c r="T973" t="s">
        <v>175</v>
      </c>
      <c r="U973">
        <v>1247.9792</v>
      </c>
      <c r="V973" s="2">
        <f>Table1[[#This Row],[Expenses]]*0.3</f>
        <v>374.39375999999999</v>
      </c>
      <c r="W973" t="str">
        <f>VLOOKUP(K973, Helper!A:C, 3, FALSE)</f>
        <v>2020-04</v>
      </c>
    </row>
    <row r="974" spans="1:23" x14ac:dyDescent="0.3">
      <c r="A974">
        <v>1988</v>
      </c>
      <c r="B974" t="s">
        <v>2932</v>
      </c>
      <c r="C974" s="1">
        <v>44509</v>
      </c>
      <c r="D974">
        <v>20211109</v>
      </c>
      <c r="E974" t="s">
        <v>2831</v>
      </c>
      <c r="F974" t="s">
        <v>411</v>
      </c>
      <c r="G974" t="s">
        <v>412</v>
      </c>
      <c r="H974" t="s">
        <v>25</v>
      </c>
      <c r="I974" t="s">
        <v>48</v>
      </c>
      <c r="J974" t="s">
        <v>192</v>
      </c>
      <c r="K974">
        <v>1068</v>
      </c>
      <c r="L974" t="s">
        <v>56</v>
      </c>
      <c r="M974" t="s">
        <v>29</v>
      </c>
      <c r="N974" t="s">
        <v>50</v>
      </c>
      <c r="O974" t="s">
        <v>2933</v>
      </c>
      <c r="P974">
        <v>17.22</v>
      </c>
      <c r="Q974">
        <v>3</v>
      </c>
      <c r="R974">
        <v>0</v>
      </c>
      <c r="S974">
        <v>7.9211999999999998</v>
      </c>
      <c r="T974" t="s">
        <v>88</v>
      </c>
      <c r="U974">
        <v>9.2988</v>
      </c>
      <c r="V974" s="2">
        <f>Table1[[#This Row],[Expenses]]*0.3</f>
        <v>2.7896399999999999</v>
      </c>
      <c r="W974" t="str">
        <f>VLOOKUP(K974, Helper!A:C, 3, FALSE)</f>
        <v>2020-01</v>
      </c>
    </row>
    <row r="975" spans="1:23" x14ac:dyDescent="0.3">
      <c r="A975">
        <v>1992</v>
      </c>
      <c r="B975" t="s">
        <v>2934</v>
      </c>
      <c r="C975" s="1">
        <v>44982</v>
      </c>
      <c r="D975">
        <v>20230225</v>
      </c>
      <c r="E975" t="s">
        <v>2930</v>
      </c>
      <c r="F975" t="s">
        <v>124</v>
      </c>
      <c r="G975" t="s">
        <v>125</v>
      </c>
      <c r="H975" t="s">
        <v>25</v>
      </c>
      <c r="I975" t="s">
        <v>48</v>
      </c>
      <c r="J975" t="s">
        <v>291</v>
      </c>
      <c r="K975">
        <v>1052</v>
      </c>
      <c r="L975" t="s">
        <v>259</v>
      </c>
      <c r="M975" t="s">
        <v>29</v>
      </c>
      <c r="N975" t="s">
        <v>50</v>
      </c>
      <c r="O975" t="s">
        <v>2935</v>
      </c>
      <c r="P975">
        <v>4.9560000000000004</v>
      </c>
      <c r="Q975">
        <v>4</v>
      </c>
      <c r="R975">
        <v>0.7</v>
      </c>
      <c r="S975">
        <v>-3.7995999999999999</v>
      </c>
      <c r="T975" t="s">
        <v>394</v>
      </c>
      <c r="U975">
        <v>8.7555999999999994</v>
      </c>
      <c r="V975" s="2">
        <f>Table1[[#This Row],[Expenses]]*0.3</f>
        <v>2.6266799999999999</v>
      </c>
      <c r="W975" t="str">
        <f>VLOOKUP(K975, Helper!A:C, 3, FALSE)</f>
        <v>2020-04</v>
      </c>
    </row>
    <row r="976" spans="1:23" x14ac:dyDescent="0.3">
      <c r="A976">
        <v>1993</v>
      </c>
      <c r="B976" t="s">
        <v>2936</v>
      </c>
      <c r="C976" s="1">
        <v>45103</v>
      </c>
      <c r="D976">
        <v>20230626</v>
      </c>
      <c r="E976" t="s">
        <v>2665</v>
      </c>
      <c r="F976" t="s">
        <v>306</v>
      </c>
      <c r="G976" t="s">
        <v>307</v>
      </c>
      <c r="H976" t="s">
        <v>25</v>
      </c>
      <c r="I976" t="s">
        <v>48</v>
      </c>
      <c r="J976" t="s">
        <v>698</v>
      </c>
      <c r="K976">
        <v>1013</v>
      </c>
      <c r="L976" t="s">
        <v>28</v>
      </c>
      <c r="M976" t="s">
        <v>85</v>
      </c>
      <c r="N976" t="s">
        <v>41</v>
      </c>
      <c r="O976" t="s">
        <v>2937</v>
      </c>
      <c r="P976">
        <v>71.040000000000006</v>
      </c>
      <c r="Q976">
        <v>6</v>
      </c>
      <c r="R976">
        <v>0.2</v>
      </c>
      <c r="S976">
        <v>26.64</v>
      </c>
      <c r="T976" t="s">
        <v>318</v>
      </c>
      <c r="U976">
        <v>44.4</v>
      </c>
      <c r="V976" s="2">
        <f>Table1[[#This Row],[Expenses]]*0.3</f>
        <v>13.319999999999999</v>
      </c>
      <c r="W976" t="str">
        <f>VLOOKUP(K976, Helper!A:C, 3, FALSE)</f>
        <v>2020-02</v>
      </c>
    </row>
    <row r="977" spans="1:23" x14ac:dyDescent="0.3">
      <c r="A977">
        <v>1996</v>
      </c>
      <c r="B977" t="s">
        <v>2938</v>
      </c>
      <c r="C977" s="1">
        <v>45263</v>
      </c>
      <c r="D977">
        <v>20231203</v>
      </c>
      <c r="E977" t="s">
        <v>2939</v>
      </c>
      <c r="F977" t="s">
        <v>79</v>
      </c>
      <c r="G977" t="s">
        <v>147</v>
      </c>
      <c r="H977" t="s">
        <v>81</v>
      </c>
      <c r="I977" t="s">
        <v>82</v>
      </c>
      <c r="J977" t="s">
        <v>1009</v>
      </c>
      <c r="K977">
        <v>1021</v>
      </c>
      <c r="L977" t="s">
        <v>133</v>
      </c>
      <c r="M977" t="s">
        <v>29</v>
      </c>
      <c r="N977" t="s">
        <v>86</v>
      </c>
      <c r="O977" t="s">
        <v>2940</v>
      </c>
      <c r="P977">
        <v>294.62</v>
      </c>
      <c r="Q977">
        <v>5</v>
      </c>
      <c r="R977">
        <v>0.8</v>
      </c>
      <c r="S977">
        <v>-766.01199999999994</v>
      </c>
      <c r="T977" t="s">
        <v>261</v>
      </c>
      <c r="U977">
        <v>1060.6320000000001</v>
      </c>
      <c r="V977" s="2">
        <f>Table1[[#This Row],[Expenses]]*0.3</f>
        <v>318.18959999999998</v>
      </c>
      <c r="W977" t="str">
        <f>VLOOKUP(K977, Helper!A:C, 3, FALSE)</f>
        <v>2020-02</v>
      </c>
    </row>
    <row r="978" spans="1:23" x14ac:dyDescent="0.3">
      <c r="A978">
        <v>1998</v>
      </c>
      <c r="B978" t="s">
        <v>2941</v>
      </c>
      <c r="C978" s="1">
        <v>43868</v>
      </c>
      <c r="D978">
        <v>20200207</v>
      </c>
      <c r="E978" t="s">
        <v>2742</v>
      </c>
      <c r="F978" t="s">
        <v>238</v>
      </c>
      <c r="G978" t="s">
        <v>2832</v>
      </c>
      <c r="H978" t="s">
        <v>25</v>
      </c>
      <c r="I978" t="s">
        <v>48</v>
      </c>
      <c r="J978" t="s">
        <v>466</v>
      </c>
      <c r="K978">
        <v>1046</v>
      </c>
      <c r="L978" t="s">
        <v>95</v>
      </c>
      <c r="M978" t="s">
        <v>40</v>
      </c>
      <c r="N978" t="s">
        <v>41</v>
      </c>
      <c r="O978" t="s">
        <v>2942</v>
      </c>
      <c r="P978">
        <v>15</v>
      </c>
      <c r="Q978">
        <v>4</v>
      </c>
      <c r="R978">
        <v>0</v>
      </c>
      <c r="S978">
        <v>7.2</v>
      </c>
      <c r="T978" t="s">
        <v>919</v>
      </c>
      <c r="U978">
        <v>7.8</v>
      </c>
      <c r="V978" s="2">
        <f>Table1[[#This Row],[Expenses]]*0.3</f>
        <v>2.34</v>
      </c>
      <c r="W978" t="str">
        <f>VLOOKUP(K978, Helper!A:C, 3, FALSE)</f>
        <v>2020-02</v>
      </c>
    </row>
    <row r="979" spans="1:23" x14ac:dyDescent="0.3">
      <c r="A979">
        <v>2001</v>
      </c>
      <c r="B979" t="s">
        <v>2943</v>
      </c>
      <c r="C979" s="1">
        <v>45028</v>
      </c>
      <c r="D979">
        <v>20230412</v>
      </c>
      <c r="E979" t="s">
        <v>2944</v>
      </c>
      <c r="F979" t="s">
        <v>35</v>
      </c>
      <c r="G979" t="s">
        <v>417</v>
      </c>
      <c r="H979" t="s">
        <v>37</v>
      </c>
      <c r="I979" t="s">
        <v>38</v>
      </c>
      <c r="J979" t="s">
        <v>560</v>
      </c>
      <c r="K979">
        <v>1080</v>
      </c>
      <c r="L979" t="s">
        <v>56</v>
      </c>
      <c r="M979" t="s">
        <v>29</v>
      </c>
      <c r="N979" t="s">
        <v>185</v>
      </c>
      <c r="O979" t="s">
        <v>2945</v>
      </c>
      <c r="P979">
        <v>199.95</v>
      </c>
      <c r="Q979">
        <v>5</v>
      </c>
      <c r="R979">
        <v>0</v>
      </c>
      <c r="S979">
        <v>21.994499999999999</v>
      </c>
      <c r="T979" t="s">
        <v>68</v>
      </c>
      <c r="U979">
        <v>177.9555</v>
      </c>
      <c r="V979" s="2">
        <f>Table1[[#This Row],[Expenses]]*0.3</f>
        <v>53.386649999999996</v>
      </c>
      <c r="W979" t="str">
        <f>VLOOKUP(K979, Helper!A:C, 3, FALSE)</f>
        <v>2020-03</v>
      </c>
    </row>
    <row r="980" spans="1:23" x14ac:dyDescent="0.3">
      <c r="A980">
        <v>2003</v>
      </c>
      <c r="B980" t="s">
        <v>2946</v>
      </c>
      <c r="C980" s="1">
        <v>45286</v>
      </c>
      <c r="D980">
        <v>20231226</v>
      </c>
      <c r="E980" t="s">
        <v>2649</v>
      </c>
      <c r="F980" t="s">
        <v>23</v>
      </c>
      <c r="G980" t="s">
        <v>24</v>
      </c>
      <c r="H980" t="s">
        <v>25</v>
      </c>
      <c r="I980" t="s">
        <v>26</v>
      </c>
      <c r="J980" t="s">
        <v>698</v>
      </c>
      <c r="K980">
        <v>1013</v>
      </c>
      <c r="L980" t="s">
        <v>28</v>
      </c>
      <c r="M980" t="s">
        <v>29</v>
      </c>
      <c r="N980" t="s">
        <v>96</v>
      </c>
      <c r="O980" t="s">
        <v>2947</v>
      </c>
      <c r="P980">
        <v>95.94</v>
      </c>
      <c r="Q980">
        <v>3</v>
      </c>
      <c r="R980">
        <v>0</v>
      </c>
      <c r="S980">
        <v>9.5939999999999994</v>
      </c>
      <c r="T980" t="s">
        <v>261</v>
      </c>
      <c r="U980">
        <v>86.346000000000004</v>
      </c>
      <c r="V980" s="2">
        <f>Table1[[#This Row],[Expenses]]*0.3</f>
        <v>25.9038</v>
      </c>
      <c r="W980" t="str">
        <f>VLOOKUP(K980, Helper!A:C, 3, FALSE)</f>
        <v>2020-02</v>
      </c>
    </row>
    <row r="981" spans="1:23" x14ac:dyDescent="0.3">
      <c r="A981">
        <v>2005</v>
      </c>
      <c r="B981" t="s">
        <v>2948</v>
      </c>
      <c r="C981" s="1">
        <v>45028</v>
      </c>
      <c r="D981">
        <v>20230412</v>
      </c>
      <c r="E981" t="s">
        <v>1584</v>
      </c>
      <c r="F981" t="s">
        <v>79</v>
      </c>
      <c r="G981" t="s">
        <v>470</v>
      </c>
      <c r="H981" t="s">
        <v>81</v>
      </c>
      <c r="I981" t="s">
        <v>82</v>
      </c>
      <c r="J981" t="s">
        <v>316</v>
      </c>
      <c r="K981">
        <v>1093</v>
      </c>
      <c r="L981" t="s">
        <v>28</v>
      </c>
      <c r="M981" t="s">
        <v>85</v>
      </c>
      <c r="N981" t="s">
        <v>50</v>
      </c>
      <c r="O981" t="s">
        <v>2949</v>
      </c>
      <c r="P981">
        <v>11.364000000000001</v>
      </c>
      <c r="Q981">
        <v>3</v>
      </c>
      <c r="R981">
        <v>0.8</v>
      </c>
      <c r="S981">
        <v>-17.045999999999999</v>
      </c>
      <c r="T981" t="s">
        <v>68</v>
      </c>
      <c r="U981">
        <v>28.41</v>
      </c>
      <c r="V981" s="2">
        <f>Table1[[#This Row],[Expenses]]*0.3</f>
        <v>8.5229999999999997</v>
      </c>
      <c r="W981" t="str">
        <f>VLOOKUP(K981, Helper!A:C, 3, FALSE)</f>
        <v>2020-03</v>
      </c>
    </row>
    <row r="982" spans="1:23" x14ac:dyDescent="0.3">
      <c r="A982">
        <v>2006</v>
      </c>
      <c r="B982" t="s">
        <v>2950</v>
      </c>
      <c r="C982" s="1">
        <v>44196</v>
      </c>
      <c r="D982">
        <v>20201231</v>
      </c>
      <c r="E982" t="s">
        <v>1591</v>
      </c>
      <c r="F982" t="s">
        <v>411</v>
      </c>
      <c r="G982" t="s">
        <v>412</v>
      </c>
      <c r="H982" t="s">
        <v>25</v>
      </c>
      <c r="I982" t="s">
        <v>48</v>
      </c>
      <c r="J982" t="s">
        <v>27</v>
      </c>
      <c r="K982">
        <v>1017</v>
      </c>
      <c r="L982" t="s">
        <v>28</v>
      </c>
      <c r="M982" t="s">
        <v>40</v>
      </c>
      <c r="N982" t="s">
        <v>112</v>
      </c>
      <c r="O982" t="s">
        <v>2951</v>
      </c>
      <c r="P982">
        <v>29.68</v>
      </c>
      <c r="Q982">
        <v>7</v>
      </c>
      <c r="R982">
        <v>0</v>
      </c>
      <c r="S982">
        <v>11.575200000000001</v>
      </c>
      <c r="T982" t="s">
        <v>235</v>
      </c>
      <c r="U982">
        <v>18.104799999999901</v>
      </c>
      <c r="V982" s="2">
        <f>Table1[[#This Row],[Expenses]]*0.3</f>
        <v>5.4314399999999701</v>
      </c>
      <c r="W982" t="str">
        <f>VLOOKUP(K982, Helper!A:C, 3, FALSE)</f>
        <v>2020-02</v>
      </c>
    </row>
    <row r="983" spans="1:23" x14ac:dyDescent="0.3">
      <c r="A983">
        <v>2008</v>
      </c>
      <c r="B983" t="s">
        <v>2952</v>
      </c>
      <c r="C983" s="1">
        <v>45142</v>
      </c>
      <c r="D983">
        <v>20230804</v>
      </c>
      <c r="E983" t="s">
        <v>2430</v>
      </c>
      <c r="F983" t="s">
        <v>166</v>
      </c>
      <c r="G983" t="s">
        <v>227</v>
      </c>
      <c r="H983" t="s">
        <v>81</v>
      </c>
      <c r="I983" t="s">
        <v>168</v>
      </c>
      <c r="J983" t="s">
        <v>560</v>
      </c>
      <c r="K983">
        <v>1080</v>
      </c>
      <c r="L983" t="s">
        <v>56</v>
      </c>
      <c r="M983" t="s">
        <v>29</v>
      </c>
      <c r="N983" t="s">
        <v>30</v>
      </c>
      <c r="O983" t="s">
        <v>2953</v>
      </c>
      <c r="P983">
        <v>183.37200000000001</v>
      </c>
      <c r="Q983">
        <v>2</v>
      </c>
      <c r="R983">
        <v>0.3</v>
      </c>
      <c r="S983">
        <v>-36.674399999999999</v>
      </c>
      <c r="T983" t="s">
        <v>786</v>
      </c>
      <c r="U983">
        <v>220.04640000000001</v>
      </c>
      <c r="V983" s="2">
        <f>Table1[[#This Row],[Expenses]]*0.3</f>
        <v>66.013919999999999</v>
      </c>
      <c r="W983" t="str">
        <f>VLOOKUP(K983, Helper!A:C, 3, FALSE)</f>
        <v>2020-03</v>
      </c>
    </row>
    <row r="984" spans="1:23" x14ac:dyDescent="0.3">
      <c r="A984">
        <v>2009</v>
      </c>
      <c r="B984" t="s">
        <v>2954</v>
      </c>
      <c r="C984" s="1">
        <v>44150</v>
      </c>
      <c r="D984">
        <v>20201115</v>
      </c>
      <c r="E984" t="s">
        <v>2121</v>
      </c>
      <c r="F984" t="s">
        <v>252</v>
      </c>
      <c r="G984" t="s">
        <v>253</v>
      </c>
      <c r="H984" t="s">
        <v>25</v>
      </c>
      <c r="I984" t="s">
        <v>103</v>
      </c>
      <c r="J984" t="s">
        <v>349</v>
      </c>
      <c r="K984">
        <v>1078</v>
      </c>
      <c r="L984" t="s">
        <v>56</v>
      </c>
      <c r="M984" t="s">
        <v>29</v>
      </c>
      <c r="N984" t="s">
        <v>112</v>
      </c>
      <c r="O984" t="s">
        <v>2955</v>
      </c>
      <c r="P984">
        <v>4.2240000000000002</v>
      </c>
      <c r="Q984">
        <v>3</v>
      </c>
      <c r="R984">
        <v>0.2</v>
      </c>
      <c r="S984">
        <v>0.47520000000000001</v>
      </c>
      <c r="T984" t="s">
        <v>98</v>
      </c>
      <c r="U984">
        <v>3.7488000000000001</v>
      </c>
      <c r="V984" s="2">
        <f>Table1[[#This Row],[Expenses]]*0.3</f>
        <v>1.1246400000000001</v>
      </c>
      <c r="W984" t="str">
        <f>VLOOKUP(K984, Helper!A:C, 3, FALSE)</f>
        <v>2020-01</v>
      </c>
    </row>
    <row r="985" spans="1:23" x14ac:dyDescent="0.3">
      <c r="A985">
        <v>2012</v>
      </c>
      <c r="B985" t="s">
        <v>2956</v>
      </c>
      <c r="C985" s="1">
        <v>44541</v>
      </c>
      <c r="D985">
        <v>20211211</v>
      </c>
      <c r="E985" t="s">
        <v>2957</v>
      </c>
      <c r="F985" t="s">
        <v>79</v>
      </c>
      <c r="G985" t="s">
        <v>147</v>
      </c>
      <c r="H985" t="s">
        <v>81</v>
      </c>
      <c r="I985" t="s">
        <v>82</v>
      </c>
      <c r="J985" t="s">
        <v>430</v>
      </c>
      <c r="K985">
        <v>1055</v>
      </c>
      <c r="L985" t="s">
        <v>84</v>
      </c>
      <c r="M985" t="s">
        <v>29</v>
      </c>
      <c r="N985" t="s">
        <v>185</v>
      </c>
      <c r="O985" t="s">
        <v>2958</v>
      </c>
      <c r="P985">
        <v>159.98400000000001</v>
      </c>
      <c r="Q985">
        <v>2</v>
      </c>
      <c r="R985">
        <v>0.2</v>
      </c>
      <c r="S985">
        <v>35.996400000000001</v>
      </c>
      <c r="T985" t="s">
        <v>163</v>
      </c>
      <c r="U985">
        <v>123.9876</v>
      </c>
      <c r="V985" s="2">
        <f>Table1[[#This Row],[Expenses]]*0.3</f>
        <v>37.196280000000002</v>
      </c>
      <c r="W985" t="str">
        <f>VLOOKUP(K985, Helper!A:C, 3, FALSE)</f>
        <v>2020-01</v>
      </c>
    </row>
    <row r="986" spans="1:23" x14ac:dyDescent="0.3">
      <c r="A986">
        <v>2014</v>
      </c>
      <c r="B986" t="s">
        <v>2959</v>
      </c>
      <c r="C986" s="1">
        <v>44823</v>
      </c>
      <c r="D986">
        <v>20220919</v>
      </c>
      <c r="E986" t="s">
        <v>2960</v>
      </c>
      <c r="F986" t="s">
        <v>266</v>
      </c>
      <c r="G986" t="s">
        <v>267</v>
      </c>
      <c r="H986" t="s">
        <v>25</v>
      </c>
      <c r="I986" t="s">
        <v>48</v>
      </c>
      <c r="J986" t="s">
        <v>1013</v>
      </c>
      <c r="K986">
        <v>1073</v>
      </c>
      <c r="L986" t="s">
        <v>133</v>
      </c>
      <c r="M986" t="s">
        <v>29</v>
      </c>
      <c r="N986" t="s">
        <v>41</v>
      </c>
      <c r="O986" t="s">
        <v>2961</v>
      </c>
      <c r="P986">
        <v>350.98</v>
      </c>
      <c r="Q986">
        <v>1</v>
      </c>
      <c r="R986">
        <v>0</v>
      </c>
      <c r="S986">
        <v>84.235200000000006</v>
      </c>
      <c r="T986" t="s">
        <v>246</v>
      </c>
      <c r="U986">
        <v>266.7448</v>
      </c>
      <c r="V986" s="2">
        <f>Table1[[#This Row],[Expenses]]*0.3</f>
        <v>80.023439999999994</v>
      </c>
      <c r="W986" t="str">
        <f>VLOOKUP(K986, Helper!A:C, 3, FALSE)</f>
        <v>2020-03</v>
      </c>
    </row>
    <row r="987" spans="1:23" x14ac:dyDescent="0.3">
      <c r="A987">
        <v>2017</v>
      </c>
      <c r="B987" t="s">
        <v>2962</v>
      </c>
      <c r="C987" s="1">
        <v>44274</v>
      </c>
      <c r="D987">
        <v>20210319</v>
      </c>
      <c r="E987" t="s">
        <v>1492</v>
      </c>
      <c r="F987" t="s">
        <v>35</v>
      </c>
      <c r="G987" t="s">
        <v>2963</v>
      </c>
      <c r="H987" t="s">
        <v>37</v>
      </c>
      <c r="I987" t="s">
        <v>38</v>
      </c>
      <c r="J987" t="s">
        <v>228</v>
      </c>
      <c r="K987">
        <v>1001</v>
      </c>
      <c r="L987" t="s">
        <v>84</v>
      </c>
      <c r="M987" t="s">
        <v>29</v>
      </c>
      <c r="N987" t="s">
        <v>50</v>
      </c>
      <c r="O987" t="s">
        <v>2964</v>
      </c>
      <c r="P987">
        <v>17.568000000000001</v>
      </c>
      <c r="Q987">
        <v>2</v>
      </c>
      <c r="R987">
        <v>0.2</v>
      </c>
      <c r="S987">
        <v>6.3684000000000003</v>
      </c>
      <c r="T987" t="s">
        <v>365</v>
      </c>
      <c r="U987">
        <v>11.1996</v>
      </c>
      <c r="V987" s="2">
        <f>Table1[[#This Row],[Expenses]]*0.3</f>
        <v>3.35988</v>
      </c>
      <c r="W987" t="str">
        <f>VLOOKUP(K987, Helper!A:C, 3, FALSE)</f>
        <v>2020-04</v>
      </c>
    </row>
    <row r="988" spans="1:23" x14ac:dyDescent="0.3">
      <c r="A988">
        <v>2021</v>
      </c>
      <c r="B988" t="s">
        <v>2965</v>
      </c>
      <c r="C988" s="1">
        <v>44824</v>
      </c>
      <c r="D988">
        <v>20220920</v>
      </c>
      <c r="E988" t="s">
        <v>2966</v>
      </c>
      <c r="F988" t="s">
        <v>827</v>
      </c>
      <c r="G988" t="s">
        <v>2034</v>
      </c>
      <c r="H988" t="s">
        <v>25</v>
      </c>
      <c r="I988" t="s">
        <v>64</v>
      </c>
      <c r="J988" t="s">
        <v>200</v>
      </c>
      <c r="K988">
        <v>1011</v>
      </c>
      <c r="L988" t="s">
        <v>56</v>
      </c>
      <c r="M988" t="s">
        <v>85</v>
      </c>
      <c r="N988" t="s">
        <v>96</v>
      </c>
      <c r="O988" t="s">
        <v>2967</v>
      </c>
      <c r="P988">
        <v>1606.23</v>
      </c>
      <c r="Q988">
        <v>9</v>
      </c>
      <c r="R988">
        <v>0</v>
      </c>
      <c r="S988">
        <v>481.86900000000003</v>
      </c>
      <c r="T988" t="s">
        <v>246</v>
      </c>
      <c r="U988">
        <v>1124.3609999999901</v>
      </c>
      <c r="V988" s="2">
        <f>Table1[[#This Row],[Expenses]]*0.3</f>
        <v>337.30829999999702</v>
      </c>
      <c r="W988" t="str">
        <f>VLOOKUP(K988, Helper!A:C, 3, FALSE)</f>
        <v>2020-06</v>
      </c>
    </row>
    <row r="989" spans="1:23" x14ac:dyDescent="0.3">
      <c r="A989">
        <v>2025</v>
      </c>
      <c r="B989" t="s">
        <v>2968</v>
      </c>
      <c r="C989" s="1">
        <v>45159</v>
      </c>
      <c r="D989">
        <v>20230821</v>
      </c>
      <c r="E989" t="s">
        <v>2033</v>
      </c>
      <c r="F989" t="s">
        <v>35</v>
      </c>
      <c r="G989" t="s">
        <v>1984</v>
      </c>
      <c r="H989" t="s">
        <v>37</v>
      </c>
      <c r="I989" t="s">
        <v>38</v>
      </c>
      <c r="J989" t="s">
        <v>254</v>
      </c>
      <c r="K989">
        <v>1072</v>
      </c>
      <c r="L989" t="s">
        <v>74</v>
      </c>
      <c r="M989" t="s">
        <v>29</v>
      </c>
      <c r="N989" t="s">
        <v>50</v>
      </c>
      <c r="O989" t="s">
        <v>2969</v>
      </c>
      <c r="P989">
        <v>239.12</v>
      </c>
      <c r="Q989">
        <v>5</v>
      </c>
      <c r="R989">
        <v>0.2</v>
      </c>
      <c r="S989">
        <v>77.713999999999999</v>
      </c>
      <c r="T989" t="s">
        <v>786</v>
      </c>
      <c r="U989">
        <v>161.40600000000001</v>
      </c>
      <c r="V989" s="2">
        <f>Table1[[#This Row],[Expenses]]*0.3</f>
        <v>48.421799999999998</v>
      </c>
      <c r="W989" t="str">
        <f>VLOOKUP(K989, Helper!A:C, 3, FALSE)</f>
        <v>2020-06</v>
      </c>
    </row>
    <row r="990" spans="1:23" x14ac:dyDescent="0.3">
      <c r="A990">
        <v>2026</v>
      </c>
      <c r="B990" t="s">
        <v>2970</v>
      </c>
      <c r="C990" s="1">
        <v>44268</v>
      </c>
      <c r="D990">
        <v>20210313</v>
      </c>
      <c r="E990" t="s">
        <v>2507</v>
      </c>
      <c r="F990" t="s">
        <v>71</v>
      </c>
      <c r="G990" t="s">
        <v>72</v>
      </c>
      <c r="H990" t="s">
        <v>37</v>
      </c>
      <c r="I990" t="s">
        <v>38</v>
      </c>
      <c r="J990" t="s">
        <v>2081</v>
      </c>
      <c r="K990">
        <v>1079</v>
      </c>
      <c r="L990" t="s">
        <v>105</v>
      </c>
      <c r="M990" t="s">
        <v>29</v>
      </c>
      <c r="N990" t="s">
        <v>30</v>
      </c>
      <c r="O990" t="s">
        <v>2971</v>
      </c>
      <c r="P990">
        <v>141.96</v>
      </c>
      <c r="Q990">
        <v>2</v>
      </c>
      <c r="R990">
        <v>0</v>
      </c>
      <c r="S990">
        <v>39.748800000000003</v>
      </c>
      <c r="T990" t="s">
        <v>365</v>
      </c>
      <c r="U990">
        <v>102.21120000000001</v>
      </c>
      <c r="V990" s="2">
        <f>Table1[[#This Row],[Expenses]]*0.3</f>
        <v>30.663360000000001</v>
      </c>
      <c r="W990" t="str">
        <f>VLOOKUP(K990, Helper!A:C, 3, FALSE)</f>
        <v>2020-05</v>
      </c>
    </row>
    <row r="991" spans="1:23" x14ac:dyDescent="0.3">
      <c r="A991">
        <v>2027</v>
      </c>
      <c r="B991" t="s">
        <v>2972</v>
      </c>
      <c r="C991" s="1">
        <v>44813</v>
      </c>
      <c r="D991">
        <v>20220909</v>
      </c>
      <c r="E991" t="s">
        <v>521</v>
      </c>
      <c r="F991" t="s">
        <v>35</v>
      </c>
      <c r="G991" t="s">
        <v>1393</v>
      </c>
      <c r="H991" t="s">
        <v>37</v>
      </c>
      <c r="I991" t="s">
        <v>38</v>
      </c>
      <c r="J991" t="s">
        <v>524</v>
      </c>
      <c r="K991">
        <v>1039</v>
      </c>
      <c r="L991" t="s">
        <v>95</v>
      </c>
      <c r="M991" t="s">
        <v>85</v>
      </c>
      <c r="N991" t="s">
        <v>50</v>
      </c>
      <c r="O991" t="s">
        <v>2973</v>
      </c>
      <c r="P991">
        <v>33.024000000000001</v>
      </c>
      <c r="Q991">
        <v>2</v>
      </c>
      <c r="R991">
        <v>0.2</v>
      </c>
      <c r="S991">
        <v>11.558400000000001</v>
      </c>
      <c r="T991" t="s">
        <v>246</v>
      </c>
      <c r="U991">
        <v>21.465599999999998</v>
      </c>
      <c r="V991" s="2">
        <f>Table1[[#This Row],[Expenses]]*0.3</f>
        <v>6.4396799999999992</v>
      </c>
      <c r="W991" t="str">
        <f>VLOOKUP(K991, Helper!A:C, 3, FALSE)</f>
        <v>2020-01</v>
      </c>
    </row>
    <row r="992" spans="1:23" x14ac:dyDescent="0.3">
      <c r="A992">
        <v>2029</v>
      </c>
      <c r="B992" t="s">
        <v>2974</v>
      </c>
      <c r="C992" s="1">
        <v>44526</v>
      </c>
      <c r="D992">
        <v>20211126</v>
      </c>
      <c r="E992" t="s">
        <v>1509</v>
      </c>
      <c r="F992" t="s">
        <v>744</v>
      </c>
      <c r="G992" t="s">
        <v>2975</v>
      </c>
      <c r="H992" t="s">
        <v>81</v>
      </c>
      <c r="I992" t="s">
        <v>199</v>
      </c>
      <c r="J992" t="s">
        <v>1246</v>
      </c>
      <c r="K992">
        <v>1071</v>
      </c>
      <c r="L992" t="s">
        <v>149</v>
      </c>
      <c r="M992" t="s">
        <v>40</v>
      </c>
      <c r="N992" t="s">
        <v>50</v>
      </c>
      <c r="O992" t="s">
        <v>2976</v>
      </c>
      <c r="P992">
        <v>14.73</v>
      </c>
      <c r="Q992">
        <v>3</v>
      </c>
      <c r="R992">
        <v>0</v>
      </c>
      <c r="S992">
        <v>6.9230999999999998</v>
      </c>
      <c r="T992" t="s">
        <v>88</v>
      </c>
      <c r="U992">
        <v>7.8068999999999997</v>
      </c>
      <c r="V992" s="2">
        <f>Table1[[#This Row],[Expenses]]*0.3</f>
        <v>2.3420699999999997</v>
      </c>
      <c r="W992" t="str">
        <f>VLOOKUP(K992, Helper!A:C, 3, FALSE)</f>
        <v>2020-04</v>
      </c>
    </row>
    <row r="993" spans="1:23" x14ac:dyDescent="0.3">
      <c r="A993">
        <v>2033</v>
      </c>
      <c r="B993" t="s">
        <v>2977</v>
      </c>
      <c r="C993" s="1">
        <v>44905</v>
      </c>
      <c r="D993">
        <v>20221210</v>
      </c>
      <c r="E993" t="s">
        <v>1567</v>
      </c>
      <c r="F993" t="s">
        <v>79</v>
      </c>
      <c r="G993" t="s">
        <v>80</v>
      </c>
      <c r="H993" t="s">
        <v>81</v>
      </c>
      <c r="I993" t="s">
        <v>82</v>
      </c>
      <c r="J993" t="s">
        <v>308</v>
      </c>
      <c r="K993">
        <v>1095</v>
      </c>
      <c r="L993" t="s">
        <v>105</v>
      </c>
      <c r="M993" t="s">
        <v>40</v>
      </c>
      <c r="N993" t="s">
        <v>66</v>
      </c>
      <c r="O993" t="s">
        <v>2978</v>
      </c>
      <c r="P993">
        <v>9.3919999999999995</v>
      </c>
      <c r="Q993">
        <v>2</v>
      </c>
      <c r="R993">
        <v>0.2</v>
      </c>
      <c r="S993">
        <v>3.2871999999999999</v>
      </c>
      <c r="T993" t="s">
        <v>76</v>
      </c>
      <c r="U993">
        <v>6.1047999999999902</v>
      </c>
      <c r="V993" s="2">
        <f>Table1[[#This Row],[Expenses]]*0.3</f>
        <v>1.8314399999999971</v>
      </c>
      <c r="W993" t="str">
        <f>VLOOKUP(K993, Helper!A:C, 3, FALSE)</f>
        <v>2020-02</v>
      </c>
    </row>
    <row r="994" spans="1:23" x14ac:dyDescent="0.3">
      <c r="A994">
        <v>2035</v>
      </c>
      <c r="B994" t="s">
        <v>2979</v>
      </c>
      <c r="C994" s="1">
        <v>45195</v>
      </c>
      <c r="D994">
        <v>20230926</v>
      </c>
      <c r="E994" t="s">
        <v>2980</v>
      </c>
      <c r="F994" t="s">
        <v>183</v>
      </c>
      <c r="G994" t="s">
        <v>183</v>
      </c>
      <c r="H994" t="s">
        <v>25</v>
      </c>
      <c r="I994" t="s">
        <v>48</v>
      </c>
      <c r="J994" t="s">
        <v>430</v>
      </c>
      <c r="K994">
        <v>1055</v>
      </c>
      <c r="L994" t="s">
        <v>84</v>
      </c>
      <c r="M994" t="s">
        <v>29</v>
      </c>
      <c r="N994" t="s">
        <v>50</v>
      </c>
      <c r="O994" t="s">
        <v>2981</v>
      </c>
      <c r="P994">
        <v>8.26</v>
      </c>
      <c r="Q994">
        <v>2</v>
      </c>
      <c r="R994">
        <v>0</v>
      </c>
      <c r="S994">
        <v>3.8822000000000001</v>
      </c>
      <c r="T994" t="s">
        <v>171</v>
      </c>
      <c r="U994">
        <v>4.3777999999999997</v>
      </c>
      <c r="V994" s="2">
        <f>Table1[[#This Row],[Expenses]]*0.3</f>
        <v>1.31334</v>
      </c>
      <c r="W994" t="str">
        <f>VLOOKUP(K994, Helper!A:C, 3, FALSE)</f>
        <v>2020-01</v>
      </c>
    </row>
    <row r="995" spans="1:23" x14ac:dyDescent="0.3">
      <c r="A995">
        <v>2037</v>
      </c>
      <c r="B995" t="s">
        <v>2982</v>
      </c>
      <c r="C995" s="1">
        <v>44219</v>
      </c>
      <c r="D995">
        <v>20210123</v>
      </c>
      <c r="E995" t="s">
        <v>963</v>
      </c>
      <c r="F995" t="s">
        <v>353</v>
      </c>
      <c r="G995" t="s">
        <v>354</v>
      </c>
      <c r="H995" t="s">
        <v>25</v>
      </c>
      <c r="I995" t="s">
        <v>48</v>
      </c>
      <c r="J995" t="s">
        <v>169</v>
      </c>
      <c r="K995">
        <v>1058</v>
      </c>
      <c r="L995" t="s">
        <v>28</v>
      </c>
      <c r="M995" t="s">
        <v>85</v>
      </c>
      <c r="N995" t="s">
        <v>66</v>
      </c>
      <c r="O995" t="s">
        <v>2983</v>
      </c>
      <c r="P995">
        <v>29.04</v>
      </c>
      <c r="Q995">
        <v>3</v>
      </c>
      <c r="R995">
        <v>0</v>
      </c>
      <c r="S995">
        <v>13.9392</v>
      </c>
      <c r="T995" t="s">
        <v>303</v>
      </c>
      <c r="U995">
        <v>15.1008</v>
      </c>
      <c r="V995" s="2">
        <f>Table1[[#This Row],[Expenses]]*0.3</f>
        <v>4.53024</v>
      </c>
      <c r="W995" t="str">
        <f>VLOOKUP(K995, Helper!A:C, 3, FALSE)</f>
        <v>2020-01</v>
      </c>
    </row>
    <row r="996" spans="1:23" x14ac:dyDescent="0.3">
      <c r="A996">
        <v>2039</v>
      </c>
      <c r="B996" t="s">
        <v>2984</v>
      </c>
      <c r="C996" s="1">
        <v>44365</v>
      </c>
      <c r="D996">
        <v>20210618</v>
      </c>
      <c r="E996" t="s">
        <v>1801</v>
      </c>
      <c r="F996" t="s">
        <v>232</v>
      </c>
      <c r="G996" t="s">
        <v>385</v>
      </c>
      <c r="H996" t="s">
        <v>37</v>
      </c>
      <c r="I996" t="s">
        <v>119</v>
      </c>
      <c r="J996" t="s">
        <v>817</v>
      </c>
      <c r="K996">
        <v>1050</v>
      </c>
      <c r="L996" t="s">
        <v>95</v>
      </c>
      <c r="M996" t="s">
        <v>85</v>
      </c>
      <c r="N996" t="s">
        <v>66</v>
      </c>
      <c r="O996" t="s">
        <v>2985</v>
      </c>
      <c r="P996">
        <v>11.952</v>
      </c>
      <c r="Q996">
        <v>3</v>
      </c>
      <c r="R996">
        <v>0.2</v>
      </c>
      <c r="S996">
        <v>4.3326000000000002</v>
      </c>
      <c r="T996" t="s">
        <v>732</v>
      </c>
      <c r="U996">
        <v>7.6193999999999997</v>
      </c>
      <c r="V996" s="2">
        <f>Table1[[#This Row],[Expenses]]*0.3</f>
        <v>2.2858199999999997</v>
      </c>
      <c r="W996" t="str">
        <f>VLOOKUP(K996, Helper!A:C, 3, FALSE)</f>
        <v>2020-01</v>
      </c>
    </row>
    <row r="997" spans="1:23" x14ac:dyDescent="0.3">
      <c r="A997">
        <v>2043</v>
      </c>
      <c r="B997" t="s">
        <v>2986</v>
      </c>
      <c r="C997" s="1">
        <v>44471</v>
      </c>
      <c r="D997">
        <v>20211002</v>
      </c>
      <c r="E997" t="s">
        <v>910</v>
      </c>
      <c r="F997" t="s">
        <v>35</v>
      </c>
      <c r="G997" t="s">
        <v>600</v>
      </c>
      <c r="H997" t="s">
        <v>37</v>
      </c>
      <c r="I997" t="s">
        <v>38</v>
      </c>
      <c r="J997" t="s">
        <v>272</v>
      </c>
      <c r="K997">
        <v>1094</v>
      </c>
      <c r="L997" t="s">
        <v>273</v>
      </c>
      <c r="M997" t="s">
        <v>40</v>
      </c>
      <c r="N997" t="s">
        <v>50</v>
      </c>
      <c r="O997" t="s">
        <v>2987</v>
      </c>
      <c r="P997">
        <v>57.503999999999998</v>
      </c>
      <c r="Q997">
        <v>6</v>
      </c>
      <c r="R997">
        <v>0.2</v>
      </c>
      <c r="S997">
        <v>20.1264</v>
      </c>
      <c r="T997" t="s">
        <v>52</v>
      </c>
      <c r="U997">
        <v>37.377600000000001</v>
      </c>
      <c r="V997" s="2">
        <f>Table1[[#This Row],[Expenses]]*0.3</f>
        <v>11.213279999999999</v>
      </c>
      <c r="W997" t="str">
        <f>VLOOKUP(K997, Helper!A:C, 3, FALSE)</f>
        <v>2020-02</v>
      </c>
    </row>
    <row r="998" spans="1:23" x14ac:dyDescent="0.3">
      <c r="A998">
        <v>2044</v>
      </c>
      <c r="B998" t="s">
        <v>2988</v>
      </c>
      <c r="C998" s="1">
        <v>45249</v>
      </c>
      <c r="D998">
        <v>20231119</v>
      </c>
      <c r="E998" t="s">
        <v>2320</v>
      </c>
      <c r="F998" t="s">
        <v>358</v>
      </c>
      <c r="G998" t="s">
        <v>564</v>
      </c>
      <c r="H998" t="s">
        <v>37</v>
      </c>
      <c r="I998" t="s">
        <v>119</v>
      </c>
      <c r="J998" t="s">
        <v>1013</v>
      </c>
      <c r="K998">
        <v>1073</v>
      </c>
      <c r="L998" t="s">
        <v>133</v>
      </c>
      <c r="M998" t="s">
        <v>40</v>
      </c>
      <c r="N998" t="s">
        <v>112</v>
      </c>
      <c r="O998" t="s">
        <v>2989</v>
      </c>
      <c r="P998">
        <v>38.863999999999997</v>
      </c>
      <c r="Q998">
        <v>7</v>
      </c>
      <c r="R998">
        <v>0.2</v>
      </c>
      <c r="S998">
        <v>7.7728000000000002</v>
      </c>
      <c r="T998" t="s">
        <v>283</v>
      </c>
      <c r="U998">
        <v>31.091199999999901</v>
      </c>
      <c r="V998" s="2">
        <f>Table1[[#This Row],[Expenses]]*0.3</f>
        <v>9.3273599999999703</v>
      </c>
      <c r="W998" t="str">
        <f>VLOOKUP(K998, Helper!A:C, 3, FALSE)</f>
        <v>2020-03</v>
      </c>
    </row>
    <row r="999" spans="1:23" x14ac:dyDescent="0.3">
      <c r="A999">
        <v>2045</v>
      </c>
      <c r="B999" t="s">
        <v>2990</v>
      </c>
      <c r="C999" s="1">
        <v>44060</v>
      </c>
      <c r="D999">
        <v>20200817</v>
      </c>
      <c r="E999" t="s">
        <v>116</v>
      </c>
      <c r="F999" t="s">
        <v>79</v>
      </c>
      <c r="G999" t="s">
        <v>147</v>
      </c>
      <c r="H999" t="s">
        <v>81</v>
      </c>
      <c r="I999" t="s">
        <v>82</v>
      </c>
      <c r="J999" t="s">
        <v>120</v>
      </c>
      <c r="K999">
        <v>1048</v>
      </c>
      <c r="L999" t="s">
        <v>105</v>
      </c>
      <c r="M999" t="s">
        <v>40</v>
      </c>
      <c r="N999" t="s">
        <v>66</v>
      </c>
      <c r="O999" t="s">
        <v>2991</v>
      </c>
      <c r="P999">
        <v>15.552</v>
      </c>
      <c r="Q999">
        <v>3</v>
      </c>
      <c r="R999">
        <v>0.2</v>
      </c>
      <c r="S999">
        <v>5.4432</v>
      </c>
      <c r="T999" t="s">
        <v>114</v>
      </c>
      <c r="U999">
        <v>10.108799999999899</v>
      </c>
      <c r="V999" s="2">
        <f>Table1[[#This Row],[Expenses]]*0.3</f>
        <v>3.0326399999999696</v>
      </c>
      <c r="W999" t="str">
        <f>VLOOKUP(K999, Helper!A:C, 3, FALSE)</f>
        <v>2020-02</v>
      </c>
    </row>
    <row r="1000" spans="1:23" x14ac:dyDescent="0.3">
      <c r="A1000">
        <v>2046</v>
      </c>
      <c r="B1000" t="s">
        <v>2992</v>
      </c>
      <c r="C1000" s="1">
        <v>44760</v>
      </c>
      <c r="D1000">
        <v>20220718</v>
      </c>
      <c r="E1000" t="s">
        <v>2993</v>
      </c>
      <c r="F1000" t="s">
        <v>522</v>
      </c>
      <c r="G1000" t="s">
        <v>523</v>
      </c>
      <c r="H1000" t="s">
        <v>37</v>
      </c>
      <c r="I1000" t="s">
        <v>119</v>
      </c>
      <c r="J1000" t="s">
        <v>1065</v>
      </c>
      <c r="K1000">
        <v>1097</v>
      </c>
      <c r="L1000" t="s">
        <v>273</v>
      </c>
      <c r="M1000" t="s">
        <v>40</v>
      </c>
      <c r="N1000" t="s">
        <v>86</v>
      </c>
      <c r="O1000" t="s">
        <v>2994</v>
      </c>
      <c r="P1000">
        <v>162.63999999999999</v>
      </c>
      <c r="Q1000">
        <v>2</v>
      </c>
      <c r="R1000">
        <v>0</v>
      </c>
      <c r="S1000">
        <v>45.539200000000001</v>
      </c>
      <c r="T1000" t="s">
        <v>175</v>
      </c>
      <c r="U1000">
        <v>117.100799999999</v>
      </c>
      <c r="V1000" s="2">
        <f>Table1[[#This Row],[Expenses]]*0.3</f>
        <v>35.130239999999695</v>
      </c>
      <c r="W1000" t="str">
        <f>VLOOKUP(K1000, Helper!A:C, 3, FALSE)</f>
        <v>2020-04</v>
      </c>
    </row>
    <row r="1001" spans="1:23" x14ac:dyDescent="0.3">
      <c r="A1001">
        <v>2049</v>
      </c>
      <c r="B1001" t="s">
        <v>2995</v>
      </c>
      <c r="C1001" s="1">
        <v>44388</v>
      </c>
      <c r="D1001">
        <v>20210711</v>
      </c>
      <c r="E1001" t="s">
        <v>1153</v>
      </c>
      <c r="F1001" t="s">
        <v>124</v>
      </c>
      <c r="G1001" t="s">
        <v>125</v>
      </c>
      <c r="H1001" t="s">
        <v>25</v>
      </c>
      <c r="I1001" t="s">
        <v>48</v>
      </c>
      <c r="J1001" t="s">
        <v>592</v>
      </c>
      <c r="K1001">
        <v>1030</v>
      </c>
      <c r="L1001" t="s">
        <v>95</v>
      </c>
      <c r="M1001" t="s">
        <v>29</v>
      </c>
      <c r="N1001" t="s">
        <v>57</v>
      </c>
      <c r="O1001" t="s">
        <v>2996</v>
      </c>
      <c r="P1001">
        <v>289.8</v>
      </c>
      <c r="Q1001">
        <v>7</v>
      </c>
      <c r="R1001">
        <v>0.2</v>
      </c>
      <c r="S1001">
        <v>36.225000000000001</v>
      </c>
      <c r="T1001" t="s">
        <v>642</v>
      </c>
      <c r="U1001">
        <v>253.57499999999999</v>
      </c>
      <c r="V1001" s="2">
        <f>Table1[[#This Row],[Expenses]]*0.3</f>
        <v>76.072499999999991</v>
      </c>
      <c r="W1001" t="str">
        <f>VLOOKUP(K1001, Helper!A:C, 3, FALSE)</f>
        <v>2020-01</v>
      </c>
    </row>
    <row r="1002" spans="1:23" x14ac:dyDescent="0.3">
      <c r="A1002">
        <v>2055</v>
      </c>
      <c r="B1002" t="s">
        <v>2997</v>
      </c>
      <c r="C1002" s="1">
        <v>44897</v>
      </c>
      <c r="D1002">
        <v>20221202</v>
      </c>
      <c r="E1002" t="s">
        <v>2465</v>
      </c>
      <c r="F1002" t="s">
        <v>204</v>
      </c>
      <c r="G1002" t="s">
        <v>903</v>
      </c>
      <c r="H1002" t="s">
        <v>81</v>
      </c>
      <c r="I1002" t="s">
        <v>206</v>
      </c>
      <c r="J1002" t="s">
        <v>65</v>
      </c>
      <c r="K1002">
        <v>1062</v>
      </c>
      <c r="L1002" t="s">
        <v>28</v>
      </c>
      <c r="M1002" t="s">
        <v>29</v>
      </c>
      <c r="N1002" t="s">
        <v>57</v>
      </c>
      <c r="O1002" t="s">
        <v>2998</v>
      </c>
      <c r="P1002">
        <v>17.309999999999999</v>
      </c>
      <c r="Q1002">
        <v>3</v>
      </c>
      <c r="R1002">
        <v>0</v>
      </c>
      <c r="S1002">
        <v>5.1929999999999996</v>
      </c>
      <c r="T1002" t="s">
        <v>76</v>
      </c>
      <c r="U1002">
        <v>12.1169999999999</v>
      </c>
      <c r="V1002" s="2">
        <f>Table1[[#This Row],[Expenses]]*0.3</f>
        <v>3.6350999999999698</v>
      </c>
      <c r="W1002" t="str">
        <f>VLOOKUP(K1002, Helper!A:C, 3, FALSE)</f>
        <v>2020-01</v>
      </c>
    </row>
    <row r="1003" spans="1:23" x14ac:dyDescent="0.3">
      <c r="A1003">
        <v>2056</v>
      </c>
      <c r="B1003" t="s">
        <v>2999</v>
      </c>
      <c r="C1003" s="1">
        <v>45283</v>
      </c>
      <c r="D1003">
        <v>20231223</v>
      </c>
      <c r="E1003" t="s">
        <v>1135</v>
      </c>
      <c r="F1003" t="s">
        <v>190</v>
      </c>
      <c r="G1003" t="s">
        <v>568</v>
      </c>
      <c r="H1003" t="s">
        <v>37</v>
      </c>
      <c r="I1003" t="s">
        <v>119</v>
      </c>
      <c r="J1003" t="s">
        <v>917</v>
      </c>
      <c r="K1003">
        <v>1029</v>
      </c>
      <c r="L1003" t="s">
        <v>84</v>
      </c>
      <c r="M1003" t="s">
        <v>29</v>
      </c>
      <c r="N1003" t="s">
        <v>185</v>
      </c>
      <c r="O1003" t="s">
        <v>3000</v>
      </c>
      <c r="P1003">
        <v>199.95</v>
      </c>
      <c r="Q1003">
        <v>5</v>
      </c>
      <c r="R1003">
        <v>0</v>
      </c>
      <c r="S1003">
        <v>63.984000000000002</v>
      </c>
      <c r="T1003" t="s">
        <v>261</v>
      </c>
      <c r="U1003">
        <v>135.96599999999901</v>
      </c>
      <c r="V1003" s="2">
        <f>Table1[[#This Row],[Expenses]]*0.3</f>
        <v>40.789799999999701</v>
      </c>
      <c r="W1003" t="str">
        <f>VLOOKUP(K1003, Helper!A:C, 3, FALSE)</f>
        <v>2020-01</v>
      </c>
    </row>
    <row r="1004" spans="1:23" x14ac:dyDescent="0.3">
      <c r="A1004">
        <v>2060</v>
      </c>
      <c r="B1004" t="s">
        <v>3001</v>
      </c>
      <c r="C1004" s="1">
        <v>44135</v>
      </c>
      <c r="D1004">
        <v>20201031</v>
      </c>
      <c r="E1004" t="s">
        <v>367</v>
      </c>
      <c r="F1004" t="s">
        <v>35</v>
      </c>
      <c r="G1004" t="s">
        <v>36</v>
      </c>
      <c r="H1004" t="s">
        <v>37</v>
      </c>
      <c r="I1004" t="s">
        <v>38</v>
      </c>
      <c r="J1004" t="s">
        <v>368</v>
      </c>
      <c r="K1004">
        <v>1027</v>
      </c>
      <c r="L1004" t="s">
        <v>28</v>
      </c>
      <c r="M1004" t="s">
        <v>40</v>
      </c>
      <c r="N1004" t="s">
        <v>214</v>
      </c>
      <c r="O1004" t="s">
        <v>3002</v>
      </c>
      <c r="P1004">
        <v>11.34</v>
      </c>
      <c r="Q1004">
        <v>3</v>
      </c>
      <c r="R1004">
        <v>0</v>
      </c>
      <c r="S1004">
        <v>5.2164000000000001</v>
      </c>
      <c r="T1004" t="s">
        <v>194</v>
      </c>
      <c r="U1004">
        <v>6.1235999999999997</v>
      </c>
      <c r="V1004" s="2">
        <f>Table1[[#This Row],[Expenses]]*0.3</f>
        <v>1.8370799999999998</v>
      </c>
      <c r="W1004" t="str">
        <f>VLOOKUP(K1004, Helper!A:C, 3, FALSE)</f>
        <v>2020-08</v>
      </c>
    </row>
    <row r="1005" spans="1:23" x14ac:dyDescent="0.3">
      <c r="A1005">
        <v>2069</v>
      </c>
      <c r="B1005" t="s">
        <v>3003</v>
      </c>
      <c r="C1005" s="1">
        <v>44299</v>
      </c>
      <c r="D1005">
        <v>20210413</v>
      </c>
      <c r="E1005" t="s">
        <v>1124</v>
      </c>
      <c r="F1005" t="s">
        <v>35</v>
      </c>
      <c r="G1005" t="s">
        <v>2346</v>
      </c>
      <c r="H1005" t="s">
        <v>37</v>
      </c>
      <c r="I1005" t="s">
        <v>38</v>
      </c>
      <c r="J1005" t="s">
        <v>466</v>
      </c>
      <c r="K1005">
        <v>1046</v>
      </c>
      <c r="L1005" t="s">
        <v>95</v>
      </c>
      <c r="M1005" t="s">
        <v>29</v>
      </c>
      <c r="N1005" t="s">
        <v>185</v>
      </c>
      <c r="O1005" t="s">
        <v>3004</v>
      </c>
      <c r="P1005">
        <v>199.96</v>
      </c>
      <c r="Q1005">
        <v>4</v>
      </c>
      <c r="R1005">
        <v>0</v>
      </c>
      <c r="S1005">
        <v>69.986000000000004</v>
      </c>
      <c r="T1005" t="s">
        <v>208</v>
      </c>
      <c r="U1005">
        <v>129.97399999999999</v>
      </c>
      <c r="V1005" s="2">
        <f>Table1[[#This Row],[Expenses]]*0.3</f>
        <v>38.992199999999997</v>
      </c>
      <c r="W1005" t="str">
        <f>VLOOKUP(K1005, Helper!A:C, 3, FALSE)</f>
        <v>2020-02</v>
      </c>
    </row>
    <row r="1006" spans="1:23" x14ac:dyDescent="0.3">
      <c r="A1006">
        <v>2071</v>
      </c>
      <c r="B1006" t="s">
        <v>3005</v>
      </c>
      <c r="C1006" s="1">
        <v>44764</v>
      </c>
      <c r="D1006">
        <v>20220722</v>
      </c>
      <c r="E1006" t="s">
        <v>3006</v>
      </c>
      <c r="F1006" t="s">
        <v>124</v>
      </c>
      <c r="G1006" t="s">
        <v>125</v>
      </c>
      <c r="H1006" t="s">
        <v>25</v>
      </c>
      <c r="I1006" t="s">
        <v>48</v>
      </c>
      <c r="J1006" t="s">
        <v>111</v>
      </c>
      <c r="K1006">
        <v>1099</v>
      </c>
      <c r="L1006" t="s">
        <v>56</v>
      </c>
      <c r="M1006" t="s">
        <v>40</v>
      </c>
      <c r="N1006" t="s">
        <v>50</v>
      </c>
      <c r="O1006" t="s">
        <v>3007</v>
      </c>
      <c r="P1006">
        <v>1.9410000000000001</v>
      </c>
      <c r="Q1006">
        <v>1</v>
      </c>
      <c r="R1006">
        <v>0.7</v>
      </c>
      <c r="S1006">
        <v>-1.294</v>
      </c>
      <c r="T1006" t="s">
        <v>175</v>
      </c>
      <c r="U1006">
        <v>3.2349999999999999</v>
      </c>
      <c r="V1006" s="2">
        <f>Table1[[#This Row],[Expenses]]*0.3</f>
        <v>0.97049999999999992</v>
      </c>
      <c r="W1006" t="str">
        <f>VLOOKUP(K1006, Helper!A:C, 3, FALSE)</f>
        <v>2020-01</v>
      </c>
    </row>
    <row r="1007" spans="1:23" x14ac:dyDescent="0.3">
      <c r="A1007">
        <v>2072</v>
      </c>
      <c r="B1007" t="s">
        <v>3008</v>
      </c>
      <c r="C1007" s="1">
        <v>45251</v>
      </c>
      <c r="D1007">
        <v>20231121</v>
      </c>
      <c r="E1007" t="s">
        <v>3009</v>
      </c>
      <c r="F1007" t="s">
        <v>35</v>
      </c>
      <c r="G1007" t="s">
        <v>3010</v>
      </c>
      <c r="H1007" t="s">
        <v>37</v>
      </c>
      <c r="I1007" t="s">
        <v>38</v>
      </c>
      <c r="J1007" t="s">
        <v>515</v>
      </c>
      <c r="K1007">
        <v>1003</v>
      </c>
      <c r="L1007" t="s">
        <v>56</v>
      </c>
      <c r="M1007" t="s">
        <v>29</v>
      </c>
      <c r="N1007" t="s">
        <v>41</v>
      </c>
      <c r="O1007" t="s">
        <v>3011</v>
      </c>
      <c r="P1007">
        <v>283.92</v>
      </c>
      <c r="Q1007">
        <v>5</v>
      </c>
      <c r="R1007">
        <v>0.2</v>
      </c>
      <c r="S1007">
        <v>-46.137</v>
      </c>
      <c r="T1007" t="s">
        <v>283</v>
      </c>
      <c r="U1007">
        <v>330.05700000000002</v>
      </c>
      <c r="V1007" s="2">
        <f>Table1[[#This Row],[Expenses]]*0.3</f>
        <v>99.017099999999999</v>
      </c>
      <c r="W1007" t="str">
        <f>VLOOKUP(K1007, Helper!A:C, 3, FALSE)</f>
        <v>2020-02</v>
      </c>
    </row>
    <row r="1008" spans="1:23" x14ac:dyDescent="0.3">
      <c r="A1008">
        <v>2073</v>
      </c>
      <c r="B1008" t="s">
        <v>3012</v>
      </c>
      <c r="C1008" s="1">
        <v>44892</v>
      </c>
      <c r="D1008">
        <v>20221127</v>
      </c>
      <c r="E1008" t="s">
        <v>3013</v>
      </c>
      <c r="F1008" t="s">
        <v>71</v>
      </c>
      <c r="G1008" t="s">
        <v>72</v>
      </c>
      <c r="H1008" t="s">
        <v>37</v>
      </c>
      <c r="I1008" t="s">
        <v>38</v>
      </c>
      <c r="J1008" t="s">
        <v>1009</v>
      </c>
      <c r="K1008">
        <v>1021</v>
      </c>
      <c r="L1008" t="s">
        <v>133</v>
      </c>
      <c r="M1008" t="s">
        <v>40</v>
      </c>
      <c r="N1008" t="s">
        <v>50</v>
      </c>
      <c r="O1008" t="s">
        <v>3014</v>
      </c>
      <c r="P1008">
        <v>7.3120000000000003</v>
      </c>
      <c r="Q1008">
        <v>2</v>
      </c>
      <c r="R1008">
        <v>0.2</v>
      </c>
      <c r="S1008">
        <v>2.5592000000000001</v>
      </c>
      <c r="T1008" t="s">
        <v>32</v>
      </c>
      <c r="U1008">
        <v>4.7527999999999997</v>
      </c>
      <c r="V1008" s="2">
        <f>Table1[[#This Row],[Expenses]]*0.3</f>
        <v>1.4258399999999998</v>
      </c>
      <c r="W1008" t="str">
        <f>VLOOKUP(K1008, Helper!A:C, 3, FALSE)</f>
        <v>2020-02</v>
      </c>
    </row>
    <row r="1009" spans="1:23" x14ac:dyDescent="0.3">
      <c r="A1009">
        <v>2074</v>
      </c>
      <c r="B1009" t="s">
        <v>3015</v>
      </c>
      <c r="C1009" s="1">
        <v>45238</v>
      </c>
      <c r="D1009">
        <v>20231108</v>
      </c>
      <c r="E1009" t="s">
        <v>2388</v>
      </c>
      <c r="F1009" t="s">
        <v>35</v>
      </c>
      <c r="G1009" t="s">
        <v>625</v>
      </c>
      <c r="H1009" t="s">
        <v>37</v>
      </c>
      <c r="I1009" t="s">
        <v>38</v>
      </c>
      <c r="J1009" t="s">
        <v>457</v>
      </c>
      <c r="K1009">
        <v>1057</v>
      </c>
      <c r="L1009" t="s">
        <v>105</v>
      </c>
      <c r="M1009" t="s">
        <v>85</v>
      </c>
      <c r="N1009" t="s">
        <v>185</v>
      </c>
      <c r="O1009" t="s">
        <v>3016</v>
      </c>
      <c r="P1009">
        <v>59.97</v>
      </c>
      <c r="Q1009">
        <v>3</v>
      </c>
      <c r="R1009">
        <v>0</v>
      </c>
      <c r="S1009">
        <v>13.793100000000001</v>
      </c>
      <c r="T1009" t="s">
        <v>283</v>
      </c>
      <c r="U1009">
        <v>46.176899999999897</v>
      </c>
      <c r="V1009" s="2">
        <f>Table1[[#This Row],[Expenses]]*0.3</f>
        <v>13.853069999999969</v>
      </c>
      <c r="W1009" t="str">
        <f>VLOOKUP(K1009, Helper!A:C, 3, FALSE)</f>
        <v>2020-01</v>
      </c>
    </row>
    <row r="1010" spans="1:23" x14ac:dyDescent="0.3">
      <c r="A1010">
        <v>2076</v>
      </c>
      <c r="B1010" t="s">
        <v>3017</v>
      </c>
      <c r="C1010" s="1">
        <v>44166</v>
      </c>
      <c r="D1010">
        <v>20201201</v>
      </c>
      <c r="E1010" t="s">
        <v>1448</v>
      </c>
      <c r="F1010" t="s">
        <v>35</v>
      </c>
      <c r="G1010" t="s">
        <v>110</v>
      </c>
      <c r="H1010" t="s">
        <v>37</v>
      </c>
      <c r="I1010" t="s">
        <v>38</v>
      </c>
      <c r="J1010" t="s">
        <v>330</v>
      </c>
      <c r="K1010">
        <v>1100</v>
      </c>
      <c r="L1010" t="s">
        <v>56</v>
      </c>
      <c r="M1010" t="s">
        <v>29</v>
      </c>
      <c r="N1010" t="s">
        <v>57</v>
      </c>
      <c r="O1010" t="s">
        <v>3018</v>
      </c>
      <c r="P1010">
        <v>58.2</v>
      </c>
      <c r="Q1010">
        <v>3</v>
      </c>
      <c r="R1010">
        <v>0</v>
      </c>
      <c r="S1010">
        <v>28.518000000000001</v>
      </c>
      <c r="T1010" t="s">
        <v>235</v>
      </c>
      <c r="U1010">
        <v>29.681999999999999</v>
      </c>
      <c r="V1010" s="2">
        <f>Table1[[#This Row],[Expenses]]*0.3</f>
        <v>8.9045999999999985</v>
      </c>
      <c r="W1010" t="str">
        <f>VLOOKUP(K1010, Helper!A:C, 3, FALSE)</f>
        <v>2020-03</v>
      </c>
    </row>
    <row r="1011" spans="1:23" x14ac:dyDescent="0.3">
      <c r="A1011">
        <v>2077</v>
      </c>
      <c r="B1011" t="s">
        <v>3019</v>
      </c>
      <c r="C1011" s="1">
        <v>45182</v>
      </c>
      <c r="D1011">
        <v>20230913</v>
      </c>
      <c r="E1011" t="s">
        <v>3020</v>
      </c>
      <c r="F1011" t="s">
        <v>1548</v>
      </c>
      <c r="G1011" t="s">
        <v>2675</v>
      </c>
      <c r="H1011" t="s">
        <v>81</v>
      </c>
      <c r="I1011" t="s">
        <v>199</v>
      </c>
      <c r="J1011" t="s">
        <v>120</v>
      </c>
      <c r="K1011">
        <v>1048</v>
      </c>
      <c r="L1011" t="s">
        <v>105</v>
      </c>
      <c r="M1011" t="s">
        <v>29</v>
      </c>
      <c r="N1011" t="s">
        <v>66</v>
      </c>
      <c r="O1011" t="s">
        <v>3021</v>
      </c>
      <c r="P1011">
        <v>39.9</v>
      </c>
      <c r="Q1011">
        <v>5</v>
      </c>
      <c r="R1011">
        <v>0</v>
      </c>
      <c r="S1011">
        <v>19.95</v>
      </c>
      <c r="T1011" t="s">
        <v>171</v>
      </c>
      <c r="U1011">
        <v>19.95</v>
      </c>
      <c r="V1011" s="2">
        <f>Table1[[#This Row],[Expenses]]*0.3</f>
        <v>5.9849999999999994</v>
      </c>
      <c r="W1011" t="str">
        <f>VLOOKUP(K1011, Helper!A:C, 3, FALSE)</f>
        <v>2020-02</v>
      </c>
    </row>
    <row r="1012" spans="1:23" x14ac:dyDescent="0.3">
      <c r="A1012">
        <v>2080</v>
      </c>
      <c r="B1012" t="s">
        <v>3022</v>
      </c>
      <c r="C1012" s="1">
        <v>44554</v>
      </c>
      <c r="D1012">
        <v>20211224</v>
      </c>
      <c r="E1012" t="s">
        <v>1564</v>
      </c>
      <c r="F1012" t="s">
        <v>232</v>
      </c>
      <c r="G1012" t="s">
        <v>385</v>
      </c>
      <c r="H1012" t="s">
        <v>37</v>
      </c>
      <c r="I1012" t="s">
        <v>119</v>
      </c>
      <c r="J1012" t="s">
        <v>268</v>
      </c>
      <c r="K1012">
        <v>1088</v>
      </c>
      <c r="L1012" t="s">
        <v>133</v>
      </c>
      <c r="M1012" t="s">
        <v>29</v>
      </c>
      <c r="N1012" t="s">
        <v>66</v>
      </c>
      <c r="O1012" t="s">
        <v>3023</v>
      </c>
      <c r="P1012">
        <v>106.232</v>
      </c>
      <c r="Q1012">
        <v>7</v>
      </c>
      <c r="R1012">
        <v>0.2</v>
      </c>
      <c r="S1012">
        <v>37.181199999999997</v>
      </c>
      <c r="T1012" t="s">
        <v>163</v>
      </c>
      <c r="U1012">
        <v>69.050799999999995</v>
      </c>
      <c r="V1012" s="2">
        <f>Table1[[#This Row],[Expenses]]*0.3</f>
        <v>20.715239999999998</v>
      </c>
      <c r="W1012" t="str">
        <f>VLOOKUP(K1012, Helper!A:C, 3, FALSE)</f>
        <v>2020-03</v>
      </c>
    </row>
    <row r="1013" spans="1:23" x14ac:dyDescent="0.3">
      <c r="A1013">
        <v>2083</v>
      </c>
      <c r="B1013" t="s">
        <v>3024</v>
      </c>
      <c r="C1013" s="1">
        <v>44981</v>
      </c>
      <c r="D1013">
        <v>20230224</v>
      </c>
      <c r="E1013" t="s">
        <v>1153</v>
      </c>
      <c r="F1013" t="s">
        <v>35</v>
      </c>
      <c r="G1013" t="s">
        <v>36</v>
      </c>
      <c r="H1013" t="s">
        <v>37</v>
      </c>
      <c r="I1013" t="s">
        <v>38</v>
      </c>
      <c r="J1013" t="s">
        <v>592</v>
      </c>
      <c r="K1013">
        <v>1030</v>
      </c>
      <c r="L1013" t="s">
        <v>95</v>
      </c>
      <c r="M1013" t="s">
        <v>29</v>
      </c>
      <c r="N1013" t="s">
        <v>66</v>
      </c>
      <c r="O1013" t="s">
        <v>3025</v>
      </c>
      <c r="P1013">
        <v>37.44</v>
      </c>
      <c r="Q1013">
        <v>6</v>
      </c>
      <c r="R1013">
        <v>0</v>
      </c>
      <c r="S1013">
        <v>16.847999999999999</v>
      </c>
      <c r="T1013" t="s">
        <v>394</v>
      </c>
      <c r="U1013">
        <v>20.591999999999999</v>
      </c>
      <c r="V1013" s="2">
        <f>Table1[[#This Row],[Expenses]]*0.3</f>
        <v>6.1775999999999991</v>
      </c>
      <c r="W1013" t="str">
        <f>VLOOKUP(K1013, Helper!A:C, 3, FALSE)</f>
        <v>2020-01</v>
      </c>
    </row>
    <row r="1014" spans="1:23" x14ac:dyDescent="0.3">
      <c r="A1014">
        <v>2084</v>
      </c>
      <c r="B1014" t="s">
        <v>3026</v>
      </c>
      <c r="C1014" s="1">
        <v>44158</v>
      </c>
      <c r="D1014">
        <v>20201123</v>
      </c>
      <c r="E1014" t="s">
        <v>2635</v>
      </c>
      <c r="F1014" t="s">
        <v>79</v>
      </c>
      <c r="G1014" t="s">
        <v>147</v>
      </c>
      <c r="H1014" t="s">
        <v>81</v>
      </c>
      <c r="I1014" t="s">
        <v>82</v>
      </c>
      <c r="J1014" t="s">
        <v>291</v>
      </c>
      <c r="K1014">
        <v>1052</v>
      </c>
      <c r="L1014" t="s">
        <v>259</v>
      </c>
      <c r="M1014" t="s">
        <v>85</v>
      </c>
      <c r="N1014" t="s">
        <v>41</v>
      </c>
      <c r="O1014" t="s">
        <v>3027</v>
      </c>
      <c r="P1014">
        <v>23.68</v>
      </c>
      <c r="Q1014">
        <v>2</v>
      </c>
      <c r="R1014">
        <v>0.2</v>
      </c>
      <c r="S1014">
        <v>8.8800000000000008</v>
      </c>
      <c r="T1014" t="s">
        <v>98</v>
      </c>
      <c r="U1014">
        <v>14.799999999999899</v>
      </c>
      <c r="V1014" s="2">
        <f>Table1[[#This Row],[Expenses]]*0.3</f>
        <v>4.4399999999999693</v>
      </c>
      <c r="W1014" t="str">
        <f>VLOOKUP(K1014, Helper!A:C, 3, FALSE)</f>
        <v>2020-04</v>
      </c>
    </row>
    <row r="1015" spans="1:23" x14ac:dyDescent="0.3">
      <c r="A1015">
        <v>2085</v>
      </c>
      <c r="B1015" t="s">
        <v>3028</v>
      </c>
      <c r="C1015" s="1">
        <v>44736</v>
      </c>
      <c r="D1015">
        <v>20220624</v>
      </c>
      <c r="E1015" t="s">
        <v>70</v>
      </c>
      <c r="F1015" t="s">
        <v>211</v>
      </c>
      <c r="G1015" t="s">
        <v>212</v>
      </c>
      <c r="H1015" t="s">
        <v>25</v>
      </c>
      <c r="I1015" t="s">
        <v>26</v>
      </c>
      <c r="J1015" t="s">
        <v>73</v>
      </c>
      <c r="K1015">
        <v>1066</v>
      </c>
      <c r="L1015" t="s">
        <v>74</v>
      </c>
      <c r="M1015" t="s">
        <v>29</v>
      </c>
      <c r="N1015" t="s">
        <v>41</v>
      </c>
      <c r="O1015" t="s">
        <v>3029</v>
      </c>
      <c r="P1015">
        <v>122.12</v>
      </c>
      <c r="Q1015">
        <v>4</v>
      </c>
      <c r="R1015">
        <v>0</v>
      </c>
      <c r="S1015">
        <v>56.175199999999997</v>
      </c>
      <c r="T1015" t="s">
        <v>43</v>
      </c>
      <c r="U1015">
        <v>65.944800000000001</v>
      </c>
      <c r="V1015" s="2">
        <f>Table1[[#This Row],[Expenses]]*0.3</f>
        <v>19.783439999999999</v>
      </c>
      <c r="W1015" t="str">
        <f>VLOOKUP(K1015, Helper!A:C, 3, FALSE)</f>
        <v>2020-09</v>
      </c>
    </row>
    <row r="1016" spans="1:23" x14ac:dyDescent="0.3">
      <c r="A1016">
        <v>2090</v>
      </c>
      <c r="B1016" t="s">
        <v>3030</v>
      </c>
      <c r="C1016" s="1">
        <v>44495</v>
      </c>
      <c r="D1016">
        <v>20211026</v>
      </c>
      <c r="E1016" t="s">
        <v>985</v>
      </c>
      <c r="F1016" t="s">
        <v>35</v>
      </c>
      <c r="G1016" t="s">
        <v>3031</v>
      </c>
      <c r="H1016" t="s">
        <v>37</v>
      </c>
      <c r="I1016" t="s">
        <v>38</v>
      </c>
      <c r="J1016" t="s">
        <v>987</v>
      </c>
      <c r="K1016">
        <v>1018</v>
      </c>
      <c r="L1016" t="s">
        <v>28</v>
      </c>
      <c r="M1016" t="s">
        <v>40</v>
      </c>
      <c r="N1016" t="s">
        <v>41</v>
      </c>
      <c r="O1016" t="s">
        <v>3032</v>
      </c>
      <c r="P1016">
        <v>5.76</v>
      </c>
      <c r="Q1016">
        <v>2</v>
      </c>
      <c r="R1016">
        <v>0</v>
      </c>
      <c r="S1016">
        <v>2.6496</v>
      </c>
      <c r="T1016" t="s">
        <v>52</v>
      </c>
      <c r="U1016">
        <v>3.1103999999999998</v>
      </c>
      <c r="V1016" s="2">
        <f>Table1[[#This Row],[Expenses]]*0.3</f>
        <v>0.93311999999999995</v>
      </c>
      <c r="W1016" t="str">
        <f>VLOOKUP(K1016, Helper!A:C, 3, FALSE)</f>
        <v>2020-06</v>
      </c>
    </row>
    <row r="1017" spans="1:23" x14ac:dyDescent="0.3">
      <c r="A1017">
        <v>2091</v>
      </c>
      <c r="B1017" t="s">
        <v>3033</v>
      </c>
      <c r="C1017" s="1">
        <v>45123</v>
      </c>
      <c r="D1017">
        <v>20230716</v>
      </c>
      <c r="E1017" t="s">
        <v>3034</v>
      </c>
      <c r="F1017" t="s">
        <v>197</v>
      </c>
      <c r="G1017" t="s">
        <v>372</v>
      </c>
      <c r="H1017" t="s">
        <v>81</v>
      </c>
      <c r="I1017" t="s">
        <v>199</v>
      </c>
      <c r="J1017" t="s">
        <v>223</v>
      </c>
      <c r="K1017">
        <v>1067</v>
      </c>
      <c r="L1017" t="s">
        <v>133</v>
      </c>
      <c r="M1017" t="s">
        <v>29</v>
      </c>
      <c r="N1017" t="s">
        <v>50</v>
      </c>
      <c r="O1017" t="s">
        <v>3035</v>
      </c>
      <c r="P1017">
        <v>26.55</v>
      </c>
      <c r="Q1017">
        <v>3</v>
      </c>
      <c r="R1017">
        <v>0</v>
      </c>
      <c r="S1017">
        <v>13.009499999999999</v>
      </c>
      <c r="T1017" t="s">
        <v>128</v>
      </c>
      <c r="U1017">
        <v>13.5405</v>
      </c>
      <c r="V1017" s="2">
        <f>Table1[[#This Row],[Expenses]]*0.3</f>
        <v>4.0621499999999999</v>
      </c>
      <c r="W1017" t="str">
        <f>VLOOKUP(K1017, Helper!A:C, 3, FALSE)</f>
        <v>2020-02</v>
      </c>
    </row>
    <row r="1018" spans="1:23" x14ac:dyDescent="0.3">
      <c r="A1018">
        <v>2093</v>
      </c>
      <c r="B1018" t="s">
        <v>3036</v>
      </c>
      <c r="C1018" s="1">
        <v>44152</v>
      </c>
      <c r="D1018">
        <v>20201117</v>
      </c>
      <c r="E1018" t="s">
        <v>510</v>
      </c>
      <c r="F1018" t="s">
        <v>183</v>
      </c>
      <c r="G1018" t="s">
        <v>183</v>
      </c>
      <c r="H1018" t="s">
        <v>25</v>
      </c>
      <c r="I1018" t="s">
        <v>48</v>
      </c>
      <c r="J1018" t="s">
        <v>439</v>
      </c>
      <c r="K1018">
        <v>1033</v>
      </c>
      <c r="L1018" t="s">
        <v>74</v>
      </c>
      <c r="M1018" t="s">
        <v>85</v>
      </c>
      <c r="N1018" t="s">
        <v>41</v>
      </c>
      <c r="O1018" t="s">
        <v>3037</v>
      </c>
      <c r="P1018">
        <v>479.9</v>
      </c>
      <c r="Q1018">
        <v>5</v>
      </c>
      <c r="R1018">
        <v>0</v>
      </c>
      <c r="S1018">
        <v>81.582999999999998</v>
      </c>
      <c r="T1018" t="s">
        <v>98</v>
      </c>
      <c r="U1018">
        <v>398.31700000000001</v>
      </c>
      <c r="V1018" s="2">
        <f>Table1[[#This Row],[Expenses]]*0.3</f>
        <v>119.49509999999999</v>
      </c>
      <c r="W1018" t="str">
        <f>VLOOKUP(K1018, Helper!A:C, 3, FALSE)</f>
        <v>2020-03</v>
      </c>
    </row>
    <row r="1019" spans="1:23" x14ac:dyDescent="0.3">
      <c r="A1019">
        <v>2094</v>
      </c>
      <c r="B1019" t="s">
        <v>3038</v>
      </c>
      <c r="C1019" s="1">
        <v>44299</v>
      </c>
      <c r="D1019">
        <v>20210413</v>
      </c>
      <c r="E1019" t="s">
        <v>2437</v>
      </c>
      <c r="F1019" t="s">
        <v>461</v>
      </c>
      <c r="G1019" t="s">
        <v>1618</v>
      </c>
      <c r="H1019" t="s">
        <v>81</v>
      </c>
      <c r="I1019" t="s">
        <v>168</v>
      </c>
      <c r="J1019" t="s">
        <v>360</v>
      </c>
      <c r="K1019">
        <v>1004</v>
      </c>
      <c r="L1019" t="s">
        <v>74</v>
      </c>
      <c r="M1019" t="s">
        <v>29</v>
      </c>
      <c r="N1019" t="s">
        <v>66</v>
      </c>
      <c r="O1019" t="s">
        <v>3039</v>
      </c>
      <c r="P1019">
        <v>12.88</v>
      </c>
      <c r="Q1019">
        <v>1</v>
      </c>
      <c r="R1019">
        <v>0</v>
      </c>
      <c r="S1019">
        <v>0.38640000000000002</v>
      </c>
      <c r="T1019" t="s">
        <v>208</v>
      </c>
      <c r="U1019">
        <v>12.493600000000001</v>
      </c>
      <c r="V1019" s="2">
        <f>Table1[[#This Row],[Expenses]]*0.3</f>
        <v>3.7480799999999999</v>
      </c>
      <c r="W1019" t="str">
        <f>VLOOKUP(K1019, Helper!A:C, 3, FALSE)</f>
        <v>2020-01</v>
      </c>
    </row>
    <row r="1020" spans="1:23" x14ac:dyDescent="0.3">
      <c r="A1020">
        <v>2095</v>
      </c>
      <c r="B1020" t="s">
        <v>3040</v>
      </c>
      <c r="C1020" s="1">
        <v>44525</v>
      </c>
      <c r="D1020">
        <v>20211125</v>
      </c>
      <c r="E1020" t="s">
        <v>123</v>
      </c>
      <c r="F1020" t="s">
        <v>62</v>
      </c>
      <c r="G1020" t="s">
        <v>63</v>
      </c>
      <c r="H1020" t="s">
        <v>25</v>
      </c>
      <c r="I1020" t="s">
        <v>64</v>
      </c>
      <c r="J1020" t="s">
        <v>126</v>
      </c>
      <c r="K1020">
        <v>1025</v>
      </c>
      <c r="L1020" t="s">
        <v>105</v>
      </c>
      <c r="M1020" t="s">
        <v>29</v>
      </c>
      <c r="N1020" t="s">
        <v>112</v>
      </c>
      <c r="O1020" t="s">
        <v>3041</v>
      </c>
      <c r="P1020">
        <v>13.12</v>
      </c>
      <c r="Q1020">
        <v>5</v>
      </c>
      <c r="R1020">
        <v>0.2</v>
      </c>
      <c r="S1020">
        <v>1.476</v>
      </c>
      <c r="T1020" t="s">
        <v>88</v>
      </c>
      <c r="U1020">
        <v>11.643999999999901</v>
      </c>
      <c r="V1020" s="2">
        <f>Table1[[#This Row],[Expenses]]*0.3</f>
        <v>3.4931999999999701</v>
      </c>
      <c r="W1020" t="str">
        <f>VLOOKUP(K1020, Helper!A:C, 3, FALSE)</f>
        <v>2020-04</v>
      </c>
    </row>
    <row r="1021" spans="1:23" x14ac:dyDescent="0.3">
      <c r="A1021">
        <v>2096</v>
      </c>
      <c r="B1021" t="s">
        <v>3042</v>
      </c>
      <c r="C1021" s="1">
        <v>44697</v>
      </c>
      <c r="D1021">
        <v>20220516</v>
      </c>
      <c r="E1021" t="s">
        <v>159</v>
      </c>
      <c r="F1021" t="s">
        <v>868</v>
      </c>
      <c r="G1021" t="s">
        <v>869</v>
      </c>
      <c r="H1021" t="s">
        <v>25</v>
      </c>
      <c r="I1021" t="s">
        <v>336</v>
      </c>
      <c r="J1021" t="s">
        <v>160</v>
      </c>
      <c r="K1021">
        <v>1101</v>
      </c>
      <c r="L1021" t="s">
        <v>56</v>
      </c>
      <c r="M1021" t="s">
        <v>85</v>
      </c>
      <c r="N1021" t="s">
        <v>50</v>
      </c>
      <c r="O1021" t="s">
        <v>3043</v>
      </c>
      <c r="P1021">
        <v>511.84</v>
      </c>
      <c r="Q1021">
        <v>8</v>
      </c>
      <c r="R1021">
        <v>0</v>
      </c>
      <c r="S1021">
        <v>240.56479999999999</v>
      </c>
      <c r="T1021" t="s">
        <v>454</v>
      </c>
      <c r="U1021">
        <v>271.27519999999998</v>
      </c>
      <c r="V1021" s="2">
        <f>Table1[[#This Row],[Expenses]]*0.3</f>
        <v>81.382559999999998</v>
      </c>
      <c r="W1021" t="str">
        <f>VLOOKUP(K1021, Helper!A:C, 3, FALSE)</f>
        <v>2020-03</v>
      </c>
    </row>
    <row r="1022" spans="1:23" x14ac:dyDescent="0.3">
      <c r="A1022">
        <v>2099</v>
      </c>
      <c r="B1022" t="s">
        <v>3044</v>
      </c>
      <c r="C1022" s="1">
        <v>45177</v>
      </c>
      <c r="D1022">
        <v>20230908</v>
      </c>
      <c r="E1022" t="s">
        <v>460</v>
      </c>
      <c r="F1022" t="s">
        <v>306</v>
      </c>
      <c r="G1022" t="s">
        <v>307</v>
      </c>
      <c r="H1022" t="s">
        <v>25</v>
      </c>
      <c r="I1022" t="s">
        <v>48</v>
      </c>
      <c r="J1022" t="s">
        <v>223</v>
      </c>
      <c r="K1022">
        <v>1067</v>
      </c>
      <c r="L1022" t="s">
        <v>133</v>
      </c>
      <c r="M1022" t="s">
        <v>29</v>
      </c>
      <c r="N1022" t="s">
        <v>96</v>
      </c>
      <c r="O1022" t="s">
        <v>3045</v>
      </c>
      <c r="P1022">
        <v>37.68</v>
      </c>
      <c r="Q1022">
        <v>3</v>
      </c>
      <c r="R1022">
        <v>0.2</v>
      </c>
      <c r="S1022">
        <v>2.355</v>
      </c>
      <c r="T1022" t="s">
        <v>171</v>
      </c>
      <c r="U1022">
        <v>35.325000000000003</v>
      </c>
      <c r="V1022" s="2">
        <f>Table1[[#This Row],[Expenses]]*0.3</f>
        <v>10.5975</v>
      </c>
      <c r="W1022" t="str">
        <f>VLOOKUP(K1022, Helper!A:C, 3, FALSE)</f>
        <v>2020-02</v>
      </c>
    </row>
    <row r="1023" spans="1:23" x14ac:dyDescent="0.3">
      <c r="A1023">
        <v>2101</v>
      </c>
      <c r="B1023" t="s">
        <v>3046</v>
      </c>
      <c r="C1023" s="1">
        <v>43900</v>
      </c>
      <c r="D1023">
        <v>20200310</v>
      </c>
      <c r="E1023" t="s">
        <v>1963</v>
      </c>
      <c r="F1023" t="s">
        <v>334</v>
      </c>
      <c r="G1023" t="s">
        <v>335</v>
      </c>
      <c r="H1023" t="s">
        <v>25</v>
      </c>
      <c r="I1023" t="s">
        <v>336</v>
      </c>
      <c r="J1023" t="s">
        <v>626</v>
      </c>
      <c r="K1023">
        <v>1009</v>
      </c>
      <c r="L1023" t="s">
        <v>95</v>
      </c>
      <c r="M1023" t="s">
        <v>29</v>
      </c>
      <c r="N1023" t="s">
        <v>96</v>
      </c>
      <c r="O1023" t="s">
        <v>3047</v>
      </c>
      <c r="P1023">
        <v>636.40800000000002</v>
      </c>
      <c r="Q1023">
        <v>3</v>
      </c>
      <c r="R1023">
        <v>0.2</v>
      </c>
      <c r="S1023">
        <v>-15.9102</v>
      </c>
      <c r="T1023" t="s">
        <v>445</v>
      </c>
      <c r="U1023">
        <v>652.31820000000005</v>
      </c>
      <c r="V1023" s="2">
        <f>Table1[[#This Row],[Expenses]]*0.3</f>
        <v>195.69546</v>
      </c>
      <c r="W1023" t="str">
        <f>VLOOKUP(K1023, Helper!A:C, 3, FALSE)</f>
        <v>2020-03</v>
      </c>
    </row>
    <row r="1024" spans="1:23" x14ac:dyDescent="0.3">
      <c r="A1024">
        <v>2103</v>
      </c>
      <c r="B1024" t="s">
        <v>3048</v>
      </c>
      <c r="C1024" s="1">
        <v>44030</v>
      </c>
      <c r="D1024">
        <v>20200718</v>
      </c>
      <c r="E1024" t="s">
        <v>3049</v>
      </c>
      <c r="F1024" t="s">
        <v>232</v>
      </c>
      <c r="G1024" t="s">
        <v>385</v>
      </c>
      <c r="H1024" t="s">
        <v>37</v>
      </c>
      <c r="I1024" t="s">
        <v>119</v>
      </c>
      <c r="J1024" t="s">
        <v>626</v>
      </c>
      <c r="K1024">
        <v>1009</v>
      </c>
      <c r="L1024" t="s">
        <v>95</v>
      </c>
      <c r="M1024" t="s">
        <v>85</v>
      </c>
      <c r="N1024" t="s">
        <v>41</v>
      </c>
      <c r="O1024" t="s">
        <v>3050</v>
      </c>
      <c r="P1024">
        <v>259.13600000000002</v>
      </c>
      <c r="Q1024">
        <v>4</v>
      </c>
      <c r="R1024">
        <v>0.2</v>
      </c>
      <c r="S1024">
        <v>-25.913599999999999</v>
      </c>
      <c r="T1024" t="s">
        <v>729</v>
      </c>
      <c r="U1024">
        <v>285.0496</v>
      </c>
      <c r="V1024" s="2">
        <f>Table1[[#This Row],[Expenses]]*0.3</f>
        <v>85.514879999999991</v>
      </c>
      <c r="W1024" t="str">
        <f>VLOOKUP(K1024, Helper!A:C, 3, FALSE)</f>
        <v>2020-03</v>
      </c>
    </row>
    <row r="1025" spans="1:23" x14ac:dyDescent="0.3">
      <c r="A1025">
        <v>2104</v>
      </c>
      <c r="B1025" t="s">
        <v>3051</v>
      </c>
      <c r="C1025" s="1">
        <v>45010</v>
      </c>
      <c r="D1025">
        <v>20230325</v>
      </c>
      <c r="E1025" t="s">
        <v>1468</v>
      </c>
      <c r="F1025" t="s">
        <v>211</v>
      </c>
      <c r="G1025" t="s">
        <v>212</v>
      </c>
      <c r="H1025" t="s">
        <v>25</v>
      </c>
      <c r="I1025" t="s">
        <v>26</v>
      </c>
      <c r="J1025" t="s">
        <v>466</v>
      </c>
      <c r="K1025">
        <v>1046</v>
      </c>
      <c r="L1025" t="s">
        <v>95</v>
      </c>
      <c r="M1025" t="s">
        <v>40</v>
      </c>
      <c r="N1025" t="s">
        <v>66</v>
      </c>
      <c r="O1025" t="s">
        <v>3052</v>
      </c>
      <c r="P1025">
        <v>221.92</v>
      </c>
      <c r="Q1025">
        <v>4</v>
      </c>
      <c r="R1025">
        <v>0</v>
      </c>
      <c r="S1025">
        <v>106.52160000000001</v>
      </c>
      <c r="T1025" t="s">
        <v>761</v>
      </c>
      <c r="U1025">
        <v>115.398399999999</v>
      </c>
      <c r="V1025" s="2">
        <f>Table1[[#This Row],[Expenses]]*0.3</f>
        <v>34.619519999999696</v>
      </c>
      <c r="W1025" t="str">
        <f>VLOOKUP(K1025, Helper!A:C, 3, FALSE)</f>
        <v>2020-02</v>
      </c>
    </row>
    <row r="1026" spans="1:23" x14ac:dyDescent="0.3">
      <c r="A1026">
        <v>2106</v>
      </c>
      <c r="B1026" t="s">
        <v>3053</v>
      </c>
      <c r="C1026" s="1">
        <v>44104</v>
      </c>
      <c r="D1026">
        <v>20200930</v>
      </c>
      <c r="E1026" t="s">
        <v>3054</v>
      </c>
      <c r="F1026" t="s">
        <v>46</v>
      </c>
      <c r="G1026" t="s">
        <v>798</v>
      </c>
      <c r="H1026" t="s">
        <v>25</v>
      </c>
      <c r="I1026" t="s">
        <v>48</v>
      </c>
      <c r="J1026" t="s">
        <v>83</v>
      </c>
      <c r="K1026">
        <v>1074</v>
      </c>
      <c r="L1026" t="s">
        <v>84</v>
      </c>
      <c r="M1026" t="s">
        <v>29</v>
      </c>
      <c r="N1026" t="s">
        <v>66</v>
      </c>
      <c r="O1026" t="s">
        <v>3055</v>
      </c>
      <c r="P1026">
        <v>15.552</v>
      </c>
      <c r="Q1026">
        <v>3</v>
      </c>
      <c r="R1026">
        <v>0.2</v>
      </c>
      <c r="S1026">
        <v>5.4432</v>
      </c>
      <c r="T1026" t="s">
        <v>382</v>
      </c>
      <c r="U1026">
        <v>10.108799999999899</v>
      </c>
      <c r="V1026" s="2">
        <f>Table1[[#This Row],[Expenses]]*0.3</f>
        <v>3.0326399999999696</v>
      </c>
      <c r="W1026" t="str">
        <f>VLOOKUP(K1026, Helper!A:C, 3, FALSE)</f>
        <v>2020-05</v>
      </c>
    </row>
    <row r="1027" spans="1:23" x14ac:dyDescent="0.3">
      <c r="A1027">
        <v>2107</v>
      </c>
      <c r="B1027" t="s">
        <v>3056</v>
      </c>
      <c r="C1027" s="1">
        <v>44100</v>
      </c>
      <c r="D1027">
        <v>20200926</v>
      </c>
      <c r="E1027" t="s">
        <v>2075</v>
      </c>
      <c r="F1027" t="s">
        <v>79</v>
      </c>
      <c r="G1027" t="s">
        <v>1640</v>
      </c>
      <c r="H1027" t="s">
        <v>81</v>
      </c>
      <c r="I1027" t="s">
        <v>82</v>
      </c>
      <c r="J1027" t="s">
        <v>626</v>
      </c>
      <c r="K1027">
        <v>1009</v>
      </c>
      <c r="L1027" t="s">
        <v>95</v>
      </c>
      <c r="M1027" t="s">
        <v>40</v>
      </c>
      <c r="N1027" t="s">
        <v>50</v>
      </c>
      <c r="O1027" t="s">
        <v>3057</v>
      </c>
      <c r="P1027">
        <v>0.876</v>
      </c>
      <c r="Q1027">
        <v>1</v>
      </c>
      <c r="R1027">
        <v>0.8</v>
      </c>
      <c r="S1027">
        <v>-1.4016</v>
      </c>
      <c r="T1027" t="s">
        <v>382</v>
      </c>
      <c r="U1027">
        <v>2.2776000000000001</v>
      </c>
      <c r="V1027" s="2">
        <f>Table1[[#This Row],[Expenses]]*0.3</f>
        <v>0.68328</v>
      </c>
      <c r="W1027" t="str">
        <f>VLOOKUP(K1027, Helper!A:C, 3, FALSE)</f>
        <v>2020-03</v>
      </c>
    </row>
    <row r="1028" spans="1:23" x14ac:dyDescent="0.3">
      <c r="A1028">
        <v>2108</v>
      </c>
      <c r="B1028" t="s">
        <v>3058</v>
      </c>
      <c r="C1028" s="1">
        <v>44500</v>
      </c>
      <c r="D1028">
        <v>20211031</v>
      </c>
      <c r="E1028" t="s">
        <v>410</v>
      </c>
      <c r="F1028" t="s">
        <v>35</v>
      </c>
      <c r="G1028" t="s">
        <v>514</v>
      </c>
      <c r="H1028" t="s">
        <v>37</v>
      </c>
      <c r="I1028" t="s">
        <v>38</v>
      </c>
      <c r="J1028" t="s">
        <v>413</v>
      </c>
      <c r="K1028">
        <v>1022</v>
      </c>
      <c r="L1028" t="s">
        <v>273</v>
      </c>
      <c r="M1028" t="s">
        <v>29</v>
      </c>
      <c r="N1028" t="s">
        <v>66</v>
      </c>
      <c r="O1028" t="s">
        <v>3059</v>
      </c>
      <c r="P1028">
        <v>19.98</v>
      </c>
      <c r="Q1028">
        <v>1</v>
      </c>
      <c r="R1028">
        <v>0</v>
      </c>
      <c r="S1028">
        <v>9.3905999999999992</v>
      </c>
      <c r="T1028" t="s">
        <v>52</v>
      </c>
      <c r="U1028">
        <v>10.589399999999999</v>
      </c>
      <c r="V1028" s="2">
        <f>Table1[[#This Row],[Expenses]]*0.3</f>
        <v>3.1768199999999998</v>
      </c>
      <c r="W1028" t="str">
        <f>VLOOKUP(K1028, Helper!A:C, 3, FALSE)</f>
        <v>2020-03</v>
      </c>
    </row>
    <row r="1029" spans="1:23" x14ac:dyDescent="0.3">
      <c r="A1029">
        <v>2117</v>
      </c>
      <c r="B1029" t="s">
        <v>3060</v>
      </c>
      <c r="C1029" s="1">
        <v>44481</v>
      </c>
      <c r="D1029">
        <v>20211012</v>
      </c>
      <c r="E1029" t="s">
        <v>1612</v>
      </c>
      <c r="F1029" t="s">
        <v>211</v>
      </c>
      <c r="G1029" t="s">
        <v>968</v>
      </c>
      <c r="H1029" t="s">
        <v>25</v>
      </c>
      <c r="I1029" t="s">
        <v>26</v>
      </c>
      <c r="J1029" t="s">
        <v>443</v>
      </c>
      <c r="K1029">
        <v>1005</v>
      </c>
      <c r="L1029" t="s">
        <v>56</v>
      </c>
      <c r="M1029" t="s">
        <v>29</v>
      </c>
      <c r="N1029" t="s">
        <v>50</v>
      </c>
      <c r="O1029" t="s">
        <v>3061</v>
      </c>
      <c r="P1029">
        <v>209.67</v>
      </c>
      <c r="Q1029">
        <v>1</v>
      </c>
      <c r="R1029">
        <v>0.4</v>
      </c>
      <c r="S1029">
        <v>-13.978</v>
      </c>
      <c r="T1029" t="s">
        <v>52</v>
      </c>
      <c r="U1029">
        <v>223.648</v>
      </c>
      <c r="V1029" s="2">
        <f>Table1[[#This Row],[Expenses]]*0.3</f>
        <v>67.094399999999993</v>
      </c>
      <c r="W1029" t="str">
        <f>VLOOKUP(K1029, Helper!A:C, 3, FALSE)</f>
        <v>2020-03</v>
      </c>
    </row>
    <row r="1030" spans="1:23" x14ac:dyDescent="0.3">
      <c r="A1030">
        <v>2118</v>
      </c>
      <c r="B1030" t="s">
        <v>3062</v>
      </c>
      <c r="C1030" s="1">
        <v>44824</v>
      </c>
      <c r="D1030">
        <v>20220920</v>
      </c>
      <c r="E1030" t="s">
        <v>3063</v>
      </c>
      <c r="F1030" t="s">
        <v>35</v>
      </c>
      <c r="G1030" t="s">
        <v>3064</v>
      </c>
      <c r="H1030" t="s">
        <v>37</v>
      </c>
      <c r="I1030" t="s">
        <v>38</v>
      </c>
      <c r="J1030" t="s">
        <v>560</v>
      </c>
      <c r="K1030">
        <v>1080</v>
      </c>
      <c r="L1030" t="s">
        <v>56</v>
      </c>
      <c r="M1030" t="s">
        <v>29</v>
      </c>
      <c r="N1030" t="s">
        <v>66</v>
      </c>
      <c r="O1030" t="s">
        <v>3065</v>
      </c>
      <c r="P1030">
        <v>159.88</v>
      </c>
      <c r="Q1030">
        <v>7</v>
      </c>
      <c r="R1030">
        <v>0</v>
      </c>
      <c r="S1030">
        <v>73.544799999999995</v>
      </c>
      <c r="T1030" t="s">
        <v>246</v>
      </c>
      <c r="U1030">
        <v>86.3352</v>
      </c>
      <c r="V1030" s="2">
        <f>Table1[[#This Row],[Expenses]]*0.3</f>
        <v>25.900559999999999</v>
      </c>
      <c r="W1030" t="str">
        <f>VLOOKUP(K1030, Helper!A:C, 3, FALSE)</f>
        <v>2020-03</v>
      </c>
    </row>
    <row r="1031" spans="1:23" x14ac:dyDescent="0.3">
      <c r="A1031">
        <v>2119</v>
      </c>
      <c r="B1031" t="s">
        <v>3066</v>
      </c>
      <c r="C1031" s="1">
        <v>45030</v>
      </c>
      <c r="D1031">
        <v>20230414</v>
      </c>
      <c r="E1031" t="s">
        <v>1591</v>
      </c>
      <c r="F1031" t="s">
        <v>71</v>
      </c>
      <c r="G1031" t="s">
        <v>72</v>
      </c>
      <c r="H1031" t="s">
        <v>37</v>
      </c>
      <c r="I1031" t="s">
        <v>38</v>
      </c>
      <c r="J1031" t="s">
        <v>27</v>
      </c>
      <c r="K1031">
        <v>1017</v>
      </c>
      <c r="L1031" t="s">
        <v>28</v>
      </c>
      <c r="M1031" t="s">
        <v>40</v>
      </c>
      <c r="N1031" t="s">
        <v>66</v>
      </c>
      <c r="O1031" t="s">
        <v>3067</v>
      </c>
      <c r="P1031">
        <v>5.28</v>
      </c>
      <c r="Q1031">
        <v>1</v>
      </c>
      <c r="R1031">
        <v>0</v>
      </c>
      <c r="S1031">
        <v>2.3759999999999999</v>
      </c>
      <c r="T1031" t="s">
        <v>68</v>
      </c>
      <c r="U1031">
        <v>2.9039999999999999</v>
      </c>
      <c r="V1031" s="2">
        <f>Table1[[#This Row],[Expenses]]*0.3</f>
        <v>0.87119999999999997</v>
      </c>
      <c r="W1031" t="str">
        <f>VLOOKUP(K1031, Helper!A:C, 3, FALSE)</f>
        <v>2020-02</v>
      </c>
    </row>
    <row r="1032" spans="1:23" x14ac:dyDescent="0.3">
      <c r="A1032">
        <v>2121</v>
      </c>
      <c r="B1032" t="s">
        <v>3068</v>
      </c>
      <c r="C1032" s="1">
        <v>44934</v>
      </c>
      <c r="D1032">
        <v>20230108</v>
      </c>
      <c r="E1032" t="s">
        <v>2249</v>
      </c>
      <c r="F1032" t="s">
        <v>46</v>
      </c>
      <c r="G1032" t="s">
        <v>661</v>
      </c>
      <c r="H1032" t="s">
        <v>25</v>
      </c>
      <c r="I1032" t="s">
        <v>48</v>
      </c>
      <c r="J1032" t="s">
        <v>360</v>
      </c>
      <c r="K1032">
        <v>1004</v>
      </c>
      <c r="L1032" t="s">
        <v>74</v>
      </c>
      <c r="M1032" t="s">
        <v>29</v>
      </c>
      <c r="N1032" t="s">
        <v>50</v>
      </c>
      <c r="O1032" t="s">
        <v>3069</v>
      </c>
      <c r="P1032">
        <v>2.8079999999999998</v>
      </c>
      <c r="Q1032">
        <v>3</v>
      </c>
      <c r="R1032">
        <v>0.7</v>
      </c>
      <c r="S1032">
        <v>-1.9656</v>
      </c>
      <c r="T1032" t="s">
        <v>898</v>
      </c>
      <c r="U1032">
        <v>4.7736000000000001</v>
      </c>
      <c r="V1032" s="2">
        <f>Table1[[#This Row],[Expenses]]*0.3</f>
        <v>1.43208</v>
      </c>
      <c r="W1032" t="str">
        <f>VLOOKUP(K1032, Helper!A:C, 3, FALSE)</f>
        <v>2020-01</v>
      </c>
    </row>
    <row r="1033" spans="1:23" x14ac:dyDescent="0.3">
      <c r="A1033">
        <v>2122</v>
      </c>
      <c r="B1033" t="s">
        <v>3070</v>
      </c>
      <c r="C1033" s="1">
        <v>45240</v>
      </c>
      <c r="D1033">
        <v>20231110</v>
      </c>
      <c r="E1033" t="s">
        <v>476</v>
      </c>
      <c r="F1033" t="s">
        <v>35</v>
      </c>
      <c r="G1033" t="s">
        <v>3071</v>
      </c>
      <c r="H1033" t="s">
        <v>37</v>
      </c>
      <c r="I1033" t="s">
        <v>38</v>
      </c>
      <c r="J1033" t="s">
        <v>49</v>
      </c>
      <c r="K1033">
        <v>1031</v>
      </c>
      <c r="L1033" t="s">
        <v>28</v>
      </c>
      <c r="M1033" t="s">
        <v>40</v>
      </c>
      <c r="N1033" t="s">
        <v>41</v>
      </c>
      <c r="O1033" t="s">
        <v>3072</v>
      </c>
      <c r="P1033">
        <v>215.976</v>
      </c>
      <c r="Q1033">
        <v>3</v>
      </c>
      <c r="R1033">
        <v>0.2</v>
      </c>
      <c r="S1033">
        <v>-2.6997</v>
      </c>
      <c r="T1033" t="s">
        <v>283</v>
      </c>
      <c r="U1033">
        <v>218.67570000000001</v>
      </c>
      <c r="V1033" s="2">
        <f>Table1[[#This Row],[Expenses]]*0.3</f>
        <v>65.602710000000002</v>
      </c>
      <c r="W1033" t="str">
        <f>VLOOKUP(K1033, Helper!A:C, 3, FALSE)</f>
        <v>2020-01</v>
      </c>
    </row>
    <row r="1034" spans="1:23" x14ac:dyDescent="0.3">
      <c r="A1034">
        <v>2123</v>
      </c>
      <c r="B1034" t="s">
        <v>3073</v>
      </c>
      <c r="C1034" s="1">
        <v>45192</v>
      </c>
      <c r="D1034">
        <v>20230923</v>
      </c>
      <c r="E1034" t="s">
        <v>1804</v>
      </c>
      <c r="F1034" t="s">
        <v>190</v>
      </c>
      <c r="G1034" t="s">
        <v>1196</v>
      </c>
      <c r="H1034" t="s">
        <v>37</v>
      </c>
      <c r="I1034" t="s">
        <v>119</v>
      </c>
      <c r="J1034" t="s">
        <v>993</v>
      </c>
      <c r="K1034">
        <v>1044</v>
      </c>
      <c r="L1034" t="s">
        <v>28</v>
      </c>
      <c r="M1034" t="s">
        <v>85</v>
      </c>
      <c r="N1034" t="s">
        <v>30</v>
      </c>
      <c r="O1034" t="s">
        <v>3074</v>
      </c>
      <c r="P1034">
        <v>241.96</v>
      </c>
      <c r="Q1034">
        <v>2</v>
      </c>
      <c r="R1034">
        <v>0</v>
      </c>
      <c r="S1034">
        <v>41.133200000000002</v>
      </c>
      <c r="T1034" t="s">
        <v>171</v>
      </c>
      <c r="U1034">
        <v>200.82679999999999</v>
      </c>
      <c r="V1034" s="2">
        <f>Table1[[#This Row],[Expenses]]*0.3</f>
        <v>60.248039999999996</v>
      </c>
      <c r="W1034" t="str">
        <f>VLOOKUP(K1034, Helper!A:C, 3, FALSE)</f>
        <v>2020-02</v>
      </c>
    </row>
    <row r="1035" spans="1:23" x14ac:dyDescent="0.3">
      <c r="A1035">
        <v>2125</v>
      </c>
      <c r="B1035" t="s">
        <v>3075</v>
      </c>
      <c r="C1035" s="1">
        <v>45262</v>
      </c>
      <c r="D1035">
        <v>20231202</v>
      </c>
      <c r="E1035" t="s">
        <v>1804</v>
      </c>
      <c r="F1035" t="s">
        <v>124</v>
      </c>
      <c r="G1035" t="s">
        <v>125</v>
      </c>
      <c r="H1035" t="s">
        <v>25</v>
      </c>
      <c r="I1035" t="s">
        <v>48</v>
      </c>
      <c r="J1035" t="s">
        <v>993</v>
      </c>
      <c r="K1035">
        <v>1044</v>
      </c>
      <c r="L1035" t="s">
        <v>28</v>
      </c>
      <c r="M1035" t="s">
        <v>85</v>
      </c>
      <c r="N1035" t="s">
        <v>161</v>
      </c>
      <c r="O1035" t="s">
        <v>3076</v>
      </c>
      <c r="P1035">
        <v>104.68</v>
      </c>
      <c r="Q1035">
        <v>5</v>
      </c>
      <c r="R1035">
        <v>0.2</v>
      </c>
      <c r="S1035">
        <v>35.329500000000003</v>
      </c>
      <c r="T1035" t="s">
        <v>261</v>
      </c>
      <c r="U1035">
        <v>69.350499999999997</v>
      </c>
      <c r="V1035" s="2">
        <f>Table1[[#This Row],[Expenses]]*0.3</f>
        <v>20.805149999999998</v>
      </c>
      <c r="W1035" t="str">
        <f>VLOOKUP(K1035, Helper!A:C, 3, FALSE)</f>
        <v>2020-02</v>
      </c>
    </row>
    <row r="1036" spans="1:23" x14ac:dyDescent="0.3">
      <c r="A1036">
        <v>2127</v>
      </c>
      <c r="B1036" t="s">
        <v>3077</v>
      </c>
      <c r="C1036" s="1">
        <v>44005</v>
      </c>
      <c r="D1036">
        <v>20200623</v>
      </c>
      <c r="E1036" t="s">
        <v>3078</v>
      </c>
      <c r="F1036" t="s">
        <v>124</v>
      </c>
      <c r="G1036" t="s">
        <v>125</v>
      </c>
      <c r="H1036" t="s">
        <v>25</v>
      </c>
      <c r="I1036" t="s">
        <v>48</v>
      </c>
      <c r="J1036" t="s">
        <v>192</v>
      </c>
      <c r="K1036">
        <v>1068</v>
      </c>
      <c r="L1036" t="s">
        <v>56</v>
      </c>
      <c r="M1036" t="s">
        <v>29</v>
      </c>
      <c r="N1036" t="s">
        <v>185</v>
      </c>
      <c r="O1036" t="s">
        <v>3079</v>
      </c>
      <c r="P1036">
        <v>86.376000000000005</v>
      </c>
      <c r="Q1036">
        <v>3</v>
      </c>
      <c r="R1036">
        <v>0.2</v>
      </c>
      <c r="S1036">
        <v>1.0797000000000001</v>
      </c>
      <c r="T1036" t="s">
        <v>59</v>
      </c>
      <c r="U1036">
        <v>85.296300000000002</v>
      </c>
      <c r="V1036" s="2">
        <f>Table1[[#This Row],[Expenses]]*0.3</f>
        <v>25.588889999999999</v>
      </c>
      <c r="W1036" t="str">
        <f>VLOOKUP(K1036, Helper!A:C, 3, FALSE)</f>
        <v>2020-01</v>
      </c>
    </row>
    <row r="1037" spans="1:23" x14ac:dyDescent="0.3">
      <c r="A1037">
        <v>2128</v>
      </c>
      <c r="B1037" t="s">
        <v>3080</v>
      </c>
      <c r="C1037" s="1">
        <v>44473</v>
      </c>
      <c r="D1037">
        <v>20211004</v>
      </c>
      <c r="E1037" t="s">
        <v>2174</v>
      </c>
      <c r="F1037" t="s">
        <v>124</v>
      </c>
      <c r="G1037" t="s">
        <v>125</v>
      </c>
      <c r="H1037" t="s">
        <v>25</v>
      </c>
      <c r="I1037" t="s">
        <v>48</v>
      </c>
      <c r="J1037" t="s">
        <v>1231</v>
      </c>
      <c r="K1037">
        <v>1086</v>
      </c>
      <c r="L1037" t="s">
        <v>74</v>
      </c>
      <c r="M1037" t="s">
        <v>85</v>
      </c>
      <c r="N1037" t="s">
        <v>57</v>
      </c>
      <c r="O1037" t="s">
        <v>3081</v>
      </c>
      <c r="P1037">
        <v>64.944000000000003</v>
      </c>
      <c r="Q1037">
        <v>3</v>
      </c>
      <c r="R1037">
        <v>0.2</v>
      </c>
      <c r="S1037">
        <v>6.4943999999999997</v>
      </c>
      <c r="T1037" t="s">
        <v>52</v>
      </c>
      <c r="U1037">
        <v>58.449599999999997</v>
      </c>
      <c r="V1037" s="2">
        <f>Table1[[#This Row],[Expenses]]*0.3</f>
        <v>17.534879999999998</v>
      </c>
      <c r="W1037" t="str">
        <f>VLOOKUP(K1037, Helper!A:C, 3, FALSE)</f>
        <v>2020-01</v>
      </c>
    </row>
    <row r="1038" spans="1:23" x14ac:dyDescent="0.3">
      <c r="A1038">
        <v>2130</v>
      </c>
      <c r="B1038" t="s">
        <v>3082</v>
      </c>
      <c r="C1038" s="1">
        <v>43971</v>
      </c>
      <c r="D1038">
        <v>20200520</v>
      </c>
      <c r="E1038" t="s">
        <v>3083</v>
      </c>
      <c r="F1038" t="s">
        <v>1516</v>
      </c>
      <c r="G1038" t="s">
        <v>1517</v>
      </c>
      <c r="H1038" t="s">
        <v>25</v>
      </c>
      <c r="I1038" t="s">
        <v>336</v>
      </c>
      <c r="J1038" t="s">
        <v>272</v>
      </c>
      <c r="K1038">
        <v>1094</v>
      </c>
      <c r="L1038" t="s">
        <v>273</v>
      </c>
      <c r="M1038" t="s">
        <v>40</v>
      </c>
      <c r="N1038" t="s">
        <v>86</v>
      </c>
      <c r="O1038" t="s">
        <v>3084</v>
      </c>
      <c r="P1038">
        <v>33.28</v>
      </c>
      <c r="Q1038">
        <v>4</v>
      </c>
      <c r="R1038">
        <v>0</v>
      </c>
      <c r="S1038">
        <v>9.3184000000000005</v>
      </c>
      <c r="T1038" t="s">
        <v>107</v>
      </c>
      <c r="U1038">
        <v>23.961600000000001</v>
      </c>
      <c r="V1038" s="2">
        <f>Table1[[#This Row],[Expenses]]*0.3</f>
        <v>7.1884800000000002</v>
      </c>
      <c r="W1038" t="str">
        <f>VLOOKUP(K1038, Helper!A:C, 3, FALSE)</f>
        <v>2020-02</v>
      </c>
    </row>
    <row r="1039" spans="1:23" x14ac:dyDescent="0.3">
      <c r="A1039">
        <v>2133</v>
      </c>
      <c r="B1039" t="s">
        <v>3085</v>
      </c>
      <c r="C1039" s="1">
        <v>44520</v>
      </c>
      <c r="D1039">
        <v>20211120</v>
      </c>
      <c r="E1039" t="s">
        <v>1383</v>
      </c>
      <c r="F1039" t="s">
        <v>211</v>
      </c>
      <c r="G1039" t="s">
        <v>212</v>
      </c>
      <c r="H1039" t="s">
        <v>25</v>
      </c>
      <c r="I1039" t="s">
        <v>26</v>
      </c>
      <c r="J1039" t="s">
        <v>349</v>
      </c>
      <c r="K1039">
        <v>1078</v>
      </c>
      <c r="L1039" t="s">
        <v>56</v>
      </c>
      <c r="M1039" t="s">
        <v>29</v>
      </c>
      <c r="N1039" t="s">
        <v>66</v>
      </c>
      <c r="O1039" t="s">
        <v>3086</v>
      </c>
      <c r="P1039">
        <v>19.649999999999999</v>
      </c>
      <c r="Q1039">
        <v>3</v>
      </c>
      <c r="R1039">
        <v>0</v>
      </c>
      <c r="S1039">
        <v>9.0389999999999997</v>
      </c>
      <c r="T1039" t="s">
        <v>88</v>
      </c>
      <c r="U1039">
        <v>10.610999999999899</v>
      </c>
      <c r="V1039" s="2">
        <f>Table1[[#This Row],[Expenses]]*0.3</f>
        <v>3.1832999999999698</v>
      </c>
      <c r="W1039" t="str">
        <f>VLOOKUP(K1039, Helper!A:C, 3, FALSE)</f>
        <v>2020-01</v>
      </c>
    </row>
    <row r="1040" spans="1:23" x14ac:dyDescent="0.3">
      <c r="A1040">
        <v>2134</v>
      </c>
      <c r="B1040" t="s">
        <v>3087</v>
      </c>
      <c r="C1040" s="1">
        <v>44530</v>
      </c>
      <c r="D1040">
        <v>20211130</v>
      </c>
      <c r="E1040" t="s">
        <v>3088</v>
      </c>
      <c r="F1040" t="s">
        <v>124</v>
      </c>
      <c r="G1040" t="s">
        <v>125</v>
      </c>
      <c r="H1040" t="s">
        <v>25</v>
      </c>
      <c r="I1040" t="s">
        <v>48</v>
      </c>
      <c r="J1040" t="s">
        <v>655</v>
      </c>
      <c r="K1040">
        <v>1024</v>
      </c>
      <c r="L1040" t="s">
        <v>28</v>
      </c>
      <c r="M1040" t="s">
        <v>29</v>
      </c>
      <c r="N1040" t="s">
        <v>50</v>
      </c>
      <c r="O1040" t="s">
        <v>3089</v>
      </c>
      <c r="P1040">
        <v>152.99100000000001</v>
      </c>
      <c r="Q1040">
        <v>3</v>
      </c>
      <c r="R1040">
        <v>0.7</v>
      </c>
      <c r="S1040">
        <v>-122.39279999999999</v>
      </c>
      <c r="T1040" t="s">
        <v>88</v>
      </c>
      <c r="U1040">
        <v>275.38380000000001</v>
      </c>
      <c r="V1040" s="2">
        <f>Table1[[#This Row],[Expenses]]*0.3</f>
        <v>82.615139999999997</v>
      </c>
      <c r="W1040" t="str">
        <f>VLOOKUP(K1040, Helper!A:C, 3, FALSE)</f>
        <v>2020-01</v>
      </c>
    </row>
    <row r="1041" spans="1:23" x14ac:dyDescent="0.3">
      <c r="A1041">
        <v>2137</v>
      </c>
      <c r="B1041" t="s">
        <v>3090</v>
      </c>
      <c r="C1041" s="1">
        <v>44561</v>
      </c>
      <c r="D1041">
        <v>20211231</v>
      </c>
      <c r="E1041" t="s">
        <v>3091</v>
      </c>
      <c r="F1041" t="s">
        <v>79</v>
      </c>
      <c r="G1041" t="s">
        <v>80</v>
      </c>
      <c r="H1041" t="s">
        <v>81</v>
      </c>
      <c r="I1041" t="s">
        <v>82</v>
      </c>
      <c r="J1041" t="s">
        <v>341</v>
      </c>
      <c r="K1041">
        <v>1019</v>
      </c>
      <c r="L1041" t="s">
        <v>74</v>
      </c>
      <c r="M1041" t="s">
        <v>29</v>
      </c>
      <c r="N1041" t="s">
        <v>57</v>
      </c>
      <c r="O1041" t="s">
        <v>3092</v>
      </c>
      <c r="P1041">
        <v>14.76</v>
      </c>
      <c r="Q1041">
        <v>5</v>
      </c>
      <c r="R1041">
        <v>0.6</v>
      </c>
      <c r="S1041">
        <v>-11.439</v>
      </c>
      <c r="T1041" t="s">
        <v>163</v>
      </c>
      <c r="U1041">
        <v>26.198999999999899</v>
      </c>
      <c r="V1041" s="2">
        <f>Table1[[#This Row],[Expenses]]*0.3</f>
        <v>7.859699999999969</v>
      </c>
      <c r="W1041" t="str">
        <f>VLOOKUP(K1041, Helper!A:C, 3, FALSE)</f>
        <v>2020-03</v>
      </c>
    </row>
    <row r="1042" spans="1:23" x14ac:dyDescent="0.3">
      <c r="A1042">
        <v>2139</v>
      </c>
      <c r="B1042" t="s">
        <v>3093</v>
      </c>
      <c r="C1042" s="1">
        <v>45247</v>
      </c>
      <c r="D1042">
        <v>20231117</v>
      </c>
      <c r="E1042" t="s">
        <v>2930</v>
      </c>
      <c r="F1042" t="s">
        <v>211</v>
      </c>
      <c r="G1042" t="s">
        <v>212</v>
      </c>
      <c r="H1042" t="s">
        <v>25</v>
      </c>
      <c r="I1042" t="s">
        <v>26</v>
      </c>
      <c r="J1042" t="s">
        <v>291</v>
      </c>
      <c r="K1042">
        <v>1052</v>
      </c>
      <c r="L1042" t="s">
        <v>259</v>
      </c>
      <c r="M1042" t="s">
        <v>29</v>
      </c>
      <c r="N1042" t="s">
        <v>66</v>
      </c>
      <c r="O1042" t="s">
        <v>3094</v>
      </c>
      <c r="P1042">
        <v>146.82</v>
      </c>
      <c r="Q1042">
        <v>3</v>
      </c>
      <c r="R1042">
        <v>0</v>
      </c>
      <c r="S1042">
        <v>73.41</v>
      </c>
      <c r="T1042" t="s">
        <v>283</v>
      </c>
      <c r="U1042">
        <v>73.41</v>
      </c>
      <c r="V1042" s="2">
        <f>Table1[[#This Row],[Expenses]]*0.3</f>
        <v>22.023</v>
      </c>
      <c r="W1042" t="str">
        <f>VLOOKUP(K1042, Helper!A:C, 3, FALSE)</f>
        <v>2020-04</v>
      </c>
    </row>
    <row r="1043" spans="1:23" x14ac:dyDescent="0.3">
      <c r="A1043">
        <v>2140</v>
      </c>
      <c r="B1043" t="s">
        <v>3095</v>
      </c>
      <c r="C1043" s="1">
        <v>43988</v>
      </c>
      <c r="D1043">
        <v>20200606</v>
      </c>
      <c r="E1043" t="s">
        <v>1252</v>
      </c>
      <c r="F1043" t="s">
        <v>211</v>
      </c>
      <c r="G1043" t="s">
        <v>1322</v>
      </c>
      <c r="H1043" t="s">
        <v>25</v>
      </c>
      <c r="I1043" t="s">
        <v>26</v>
      </c>
      <c r="J1043" t="s">
        <v>126</v>
      </c>
      <c r="K1043">
        <v>1025</v>
      </c>
      <c r="L1043" t="s">
        <v>105</v>
      </c>
      <c r="M1043" t="s">
        <v>40</v>
      </c>
      <c r="N1043" t="s">
        <v>50</v>
      </c>
      <c r="O1043" t="s">
        <v>3096</v>
      </c>
      <c r="P1043">
        <v>149.54400000000001</v>
      </c>
      <c r="Q1043">
        <v>9</v>
      </c>
      <c r="R1043">
        <v>0.2</v>
      </c>
      <c r="S1043">
        <v>50.4711</v>
      </c>
      <c r="T1043" t="s">
        <v>59</v>
      </c>
      <c r="U1043">
        <v>99.072900000000004</v>
      </c>
      <c r="V1043" s="2">
        <f>Table1[[#This Row],[Expenses]]*0.3</f>
        <v>29.721869999999999</v>
      </c>
      <c r="W1043" t="str">
        <f>VLOOKUP(K1043, Helper!A:C, 3, FALSE)</f>
        <v>2020-04</v>
      </c>
    </row>
    <row r="1044" spans="1:23" x14ac:dyDescent="0.3">
      <c r="A1044">
        <v>2143</v>
      </c>
      <c r="B1044" t="s">
        <v>3097</v>
      </c>
      <c r="C1044" s="1">
        <v>44806</v>
      </c>
      <c r="D1044">
        <v>20220902</v>
      </c>
      <c r="E1044" t="s">
        <v>801</v>
      </c>
      <c r="F1044" t="s">
        <v>124</v>
      </c>
      <c r="G1044" t="s">
        <v>125</v>
      </c>
      <c r="H1044" t="s">
        <v>25</v>
      </c>
      <c r="I1044" t="s">
        <v>48</v>
      </c>
      <c r="J1044" t="s">
        <v>504</v>
      </c>
      <c r="K1044">
        <v>1010</v>
      </c>
      <c r="L1044" t="s">
        <v>273</v>
      </c>
      <c r="M1044" t="s">
        <v>40</v>
      </c>
      <c r="N1044" t="s">
        <v>66</v>
      </c>
      <c r="O1044" t="s">
        <v>3098</v>
      </c>
      <c r="P1044">
        <v>30.48</v>
      </c>
      <c r="Q1044">
        <v>6</v>
      </c>
      <c r="R1044">
        <v>0.2</v>
      </c>
      <c r="S1044">
        <v>9.9060000000000006</v>
      </c>
      <c r="T1044" t="s">
        <v>246</v>
      </c>
      <c r="U1044">
        <v>20.573999999999899</v>
      </c>
      <c r="V1044" s="2">
        <f>Table1[[#This Row],[Expenses]]*0.3</f>
        <v>6.172199999999969</v>
      </c>
      <c r="W1044" t="str">
        <f>VLOOKUP(K1044, Helper!A:C, 3, FALSE)</f>
        <v>2020-03</v>
      </c>
    </row>
    <row r="1045" spans="1:23" x14ac:dyDescent="0.3">
      <c r="A1045">
        <v>2146</v>
      </c>
      <c r="B1045" t="s">
        <v>3099</v>
      </c>
      <c r="C1045" s="1">
        <v>44738</v>
      </c>
      <c r="D1045">
        <v>20220626</v>
      </c>
      <c r="E1045" t="s">
        <v>1790</v>
      </c>
      <c r="F1045" t="s">
        <v>124</v>
      </c>
      <c r="G1045" t="s">
        <v>3100</v>
      </c>
      <c r="H1045" t="s">
        <v>25</v>
      </c>
      <c r="I1045" t="s">
        <v>48</v>
      </c>
      <c r="J1045" t="s">
        <v>560</v>
      </c>
      <c r="K1045">
        <v>1080</v>
      </c>
      <c r="L1045" t="s">
        <v>56</v>
      </c>
      <c r="M1045" t="s">
        <v>40</v>
      </c>
      <c r="N1045" t="s">
        <v>41</v>
      </c>
      <c r="O1045" t="s">
        <v>3101</v>
      </c>
      <c r="P1045">
        <v>422.05799999999999</v>
      </c>
      <c r="Q1045">
        <v>3</v>
      </c>
      <c r="R1045">
        <v>0.3</v>
      </c>
      <c r="S1045">
        <v>-18.088200000000001</v>
      </c>
      <c r="T1045" t="s">
        <v>43</v>
      </c>
      <c r="U1045">
        <v>440.14620000000002</v>
      </c>
      <c r="V1045" s="2">
        <f>Table1[[#This Row],[Expenses]]*0.3</f>
        <v>132.04386</v>
      </c>
      <c r="W1045" t="str">
        <f>VLOOKUP(K1045, Helper!A:C, 3, FALSE)</f>
        <v>2020-03</v>
      </c>
    </row>
    <row r="1046" spans="1:23" x14ac:dyDescent="0.3">
      <c r="A1046">
        <v>2149</v>
      </c>
      <c r="B1046" t="s">
        <v>3102</v>
      </c>
      <c r="C1046" s="1">
        <v>44177</v>
      </c>
      <c r="D1046">
        <v>20201212</v>
      </c>
      <c r="E1046" t="s">
        <v>3088</v>
      </c>
      <c r="F1046" t="s">
        <v>35</v>
      </c>
      <c r="G1046" t="s">
        <v>916</v>
      </c>
      <c r="H1046" t="s">
        <v>37</v>
      </c>
      <c r="I1046" t="s">
        <v>38</v>
      </c>
      <c r="J1046" t="s">
        <v>655</v>
      </c>
      <c r="K1046">
        <v>1024</v>
      </c>
      <c r="L1046" t="s">
        <v>28</v>
      </c>
      <c r="M1046" t="s">
        <v>29</v>
      </c>
      <c r="N1046" t="s">
        <v>57</v>
      </c>
      <c r="O1046" t="s">
        <v>3103</v>
      </c>
      <c r="P1046">
        <v>43.31</v>
      </c>
      <c r="Q1046">
        <v>1</v>
      </c>
      <c r="R1046">
        <v>0</v>
      </c>
      <c r="S1046">
        <v>4.3310000000000004</v>
      </c>
      <c r="T1046" t="s">
        <v>235</v>
      </c>
      <c r="U1046">
        <v>38.978999999999999</v>
      </c>
      <c r="V1046" s="2">
        <f>Table1[[#This Row],[Expenses]]*0.3</f>
        <v>11.6937</v>
      </c>
      <c r="W1046" t="str">
        <f>VLOOKUP(K1046, Helper!A:C, 3, FALSE)</f>
        <v>2020-01</v>
      </c>
    </row>
    <row r="1047" spans="1:23" x14ac:dyDescent="0.3">
      <c r="A1047">
        <v>2150</v>
      </c>
      <c r="B1047" t="s">
        <v>3104</v>
      </c>
      <c r="C1047" s="1">
        <v>45017</v>
      </c>
      <c r="D1047">
        <v>20230401</v>
      </c>
      <c r="E1047" t="s">
        <v>797</v>
      </c>
      <c r="F1047" t="s">
        <v>211</v>
      </c>
      <c r="G1047" t="s">
        <v>212</v>
      </c>
      <c r="H1047" t="s">
        <v>25</v>
      </c>
      <c r="I1047" t="s">
        <v>26</v>
      </c>
      <c r="J1047" t="s">
        <v>272</v>
      </c>
      <c r="K1047">
        <v>1094</v>
      </c>
      <c r="L1047" t="s">
        <v>273</v>
      </c>
      <c r="M1047" t="s">
        <v>29</v>
      </c>
      <c r="N1047" t="s">
        <v>156</v>
      </c>
      <c r="O1047" t="s">
        <v>3105</v>
      </c>
      <c r="P1047">
        <v>84.95</v>
      </c>
      <c r="Q1047">
        <v>5</v>
      </c>
      <c r="R1047">
        <v>0</v>
      </c>
      <c r="S1047">
        <v>22.087</v>
      </c>
      <c r="T1047" t="s">
        <v>68</v>
      </c>
      <c r="U1047">
        <v>62.863</v>
      </c>
      <c r="V1047" s="2">
        <f>Table1[[#This Row],[Expenses]]*0.3</f>
        <v>18.858899999999998</v>
      </c>
      <c r="W1047" t="str">
        <f>VLOOKUP(K1047, Helper!A:C, 3, FALSE)</f>
        <v>2020-02</v>
      </c>
    </row>
    <row r="1048" spans="1:23" x14ac:dyDescent="0.3">
      <c r="A1048">
        <v>2151</v>
      </c>
      <c r="B1048" t="s">
        <v>3106</v>
      </c>
      <c r="C1048" s="1">
        <v>45250</v>
      </c>
      <c r="D1048">
        <v>20231120</v>
      </c>
      <c r="E1048" t="s">
        <v>3107</v>
      </c>
      <c r="F1048" t="s">
        <v>79</v>
      </c>
      <c r="G1048" t="s">
        <v>1640</v>
      </c>
      <c r="H1048" t="s">
        <v>81</v>
      </c>
      <c r="I1048" t="s">
        <v>82</v>
      </c>
      <c r="J1048" t="s">
        <v>649</v>
      </c>
      <c r="K1048">
        <v>1023</v>
      </c>
      <c r="L1048" t="s">
        <v>28</v>
      </c>
      <c r="M1048" t="s">
        <v>29</v>
      </c>
      <c r="N1048" t="s">
        <v>41</v>
      </c>
      <c r="O1048" t="s">
        <v>3108</v>
      </c>
      <c r="P1048">
        <v>233.05799999999999</v>
      </c>
      <c r="Q1048">
        <v>3</v>
      </c>
      <c r="R1048">
        <v>0.3</v>
      </c>
      <c r="S1048">
        <v>-53.270400000000002</v>
      </c>
      <c r="T1048" t="s">
        <v>283</v>
      </c>
      <c r="U1048">
        <v>286.32839999999999</v>
      </c>
      <c r="V1048" s="2">
        <f>Table1[[#This Row],[Expenses]]*0.3</f>
        <v>85.898519999999991</v>
      </c>
      <c r="W1048" t="str">
        <f>VLOOKUP(K1048, Helper!A:C, 3, FALSE)</f>
        <v>2020-08</v>
      </c>
    </row>
    <row r="1049" spans="1:23" x14ac:dyDescent="0.3">
      <c r="A1049">
        <v>2152</v>
      </c>
      <c r="B1049" t="s">
        <v>3109</v>
      </c>
      <c r="C1049" s="1">
        <v>44159</v>
      </c>
      <c r="D1049">
        <v>20201124</v>
      </c>
      <c r="E1049" t="s">
        <v>3110</v>
      </c>
      <c r="F1049" t="s">
        <v>411</v>
      </c>
      <c r="G1049" t="s">
        <v>412</v>
      </c>
      <c r="H1049" t="s">
        <v>25</v>
      </c>
      <c r="I1049" t="s">
        <v>48</v>
      </c>
      <c r="J1049" t="s">
        <v>504</v>
      </c>
      <c r="K1049">
        <v>1010</v>
      </c>
      <c r="L1049" t="s">
        <v>273</v>
      </c>
      <c r="M1049" t="s">
        <v>29</v>
      </c>
      <c r="N1049" t="s">
        <v>185</v>
      </c>
      <c r="O1049" t="s">
        <v>3111</v>
      </c>
      <c r="P1049">
        <v>111.79</v>
      </c>
      <c r="Q1049">
        <v>7</v>
      </c>
      <c r="R1049">
        <v>0</v>
      </c>
      <c r="S1049">
        <v>43.598100000000002</v>
      </c>
      <c r="T1049" t="s">
        <v>98</v>
      </c>
      <c r="U1049">
        <v>68.191900000000004</v>
      </c>
      <c r="V1049" s="2">
        <f>Table1[[#This Row],[Expenses]]*0.3</f>
        <v>20.45757</v>
      </c>
      <c r="W1049" t="str">
        <f>VLOOKUP(K1049, Helper!A:C, 3, FALSE)</f>
        <v>2020-03</v>
      </c>
    </row>
    <row r="1050" spans="1:23" x14ac:dyDescent="0.3">
      <c r="A1050">
        <v>2153</v>
      </c>
      <c r="B1050" t="s">
        <v>3112</v>
      </c>
      <c r="C1050" s="1">
        <v>44522</v>
      </c>
      <c r="D1050">
        <v>20211122</v>
      </c>
      <c r="E1050" t="s">
        <v>2337</v>
      </c>
      <c r="F1050" t="s">
        <v>744</v>
      </c>
      <c r="G1050" t="s">
        <v>784</v>
      </c>
      <c r="H1050" t="s">
        <v>81</v>
      </c>
      <c r="I1050" t="s">
        <v>199</v>
      </c>
      <c r="J1050" t="s">
        <v>1132</v>
      </c>
      <c r="K1050">
        <v>1053</v>
      </c>
      <c r="L1050" t="s">
        <v>74</v>
      </c>
      <c r="M1050" t="s">
        <v>29</v>
      </c>
      <c r="N1050" t="s">
        <v>66</v>
      </c>
      <c r="O1050" t="s">
        <v>3113</v>
      </c>
      <c r="P1050">
        <v>14.94</v>
      </c>
      <c r="Q1050">
        <v>3</v>
      </c>
      <c r="R1050">
        <v>0</v>
      </c>
      <c r="S1050">
        <v>7.0217999999999998</v>
      </c>
      <c r="T1050" t="s">
        <v>88</v>
      </c>
      <c r="U1050">
        <v>7.9181999999999997</v>
      </c>
      <c r="V1050" s="2">
        <f>Table1[[#This Row],[Expenses]]*0.3</f>
        <v>2.3754599999999999</v>
      </c>
      <c r="W1050" t="str">
        <f>VLOOKUP(K1050, Helper!A:C, 3, FALSE)</f>
        <v>2020-05</v>
      </c>
    </row>
    <row r="1051" spans="1:23" x14ac:dyDescent="0.3">
      <c r="A1051">
        <v>2154</v>
      </c>
      <c r="B1051" t="s">
        <v>3114</v>
      </c>
      <c r="C1051" s="1">
        <v>44757</v>
      </c>
      <c r="D1051">
        <v>20220715</v>
      </c>
      <c r="E1051" t="s">
        <v>607</v>
      </c>
      <c r="F1051" t="s">
        <v>211</v>
      </c>
      <c r="G1051" t="s">
        <v>212</v>
      </c>
      <c r="H1051" t="s">
        <v>25</v>
      </c>
      <c r="I1051" t="s">
        <v>26</v>
      </c>
      <c r="J1051" t="s">
        <v>418</v>
      </c>
      <c r="K1051">
        <v>1007</v>
      </c>
      <c r="L1051" t="s">
        <v>84</v>
      </c>
      <c r="M1051" t="s">
        <v>40</v>
      </c>
      <c r="N1051" t="s">
        <v>50</v>
      </c>
      <c r="O1051" t="s">
        <v>3115</v>
      </c>
      <c r="P1051">
        <v>14.16</v>
      </c>
      <c r="Q1051">
        <v>2</v>
      </c>
      <c r="R1051">
        <v>0.2</v>
      </c>
      <c r="S1051">
        <v>5.133</v>
      </c>
      <c r="T1051" t="s">
        <v>175</v>
      </c>
      <c r="U1051">
        <v>9.0269999999999992</v>
      </c>
      <c r="V1051" s="2">
        <f>Table1[[#This Row],[Expenses]]*0.3</f>
        <v>2.7080999999999995</v>
      </c>
      <c r="W1051" t="str">
        <f>VLOOKUP(K1051, Helper!A:C, 3, FALSE)</f>
        <v>2020-02</v>
      </c>
    </row>
    <row r="1052" spans="1:23" x14ac:dyDescent="0.3">
      <c r="A1052">
        <v>2155</v>
      </c>
      <c r="B1052" t="s">
        <v>3116</v>
      </c>
      <c r="C1052" s="1">
        <v>44682</v>
      </c>
      <c r="D1052">
        <v>20220501</v>
      </c>
      <c r="E1052" t="s">
        <v>1956</v>
      </c>
      <c r="F1052" t="s">
        <v>79</v>
      </c>
      <c r="G1052" t="s">
        <v>154</v>
      </c>
      <c r="H1052" t="s">
        <v>81</v>
      </c>
      <c r="I1052" t="s">
        <v>82</v>
      </c>
      <c r="J1052" t="s">
        <v>341</v>
      </c>
      <c r="K1052">
        <v>1019</v>
      </c>
      <c r="L1052" t="s">
        <v>74</v>
      </c>
      <c r="M1052" t="s">
        <v>85</v>
      </c>
      <c r="N1052" t="s">
        <v>57</v>
      </c>
      <c r="O1052" t="s">
        <v>3117</v>
      </c>
      <c r="P1052">
        <v>22.608000000000001</v>
      </c>
      <c r="Q1052">
        <v>3</v>
      </c>
      <c r="R1052">
        <v>0.6</v>
      </c>
      <c r="S1052">
        <v>-10.1736</v>
      </c>
      <c r="T1052" t="s">
        <v>454</v>
      </c>
      <c r="U1052">
        <v>32.781599999999997</v>
      </c>
      <c r="V1052" s="2">
        <f>Table1[[#This Row],[Expenses]]*0.3</f>
        <v>9.8344799999999992</v>
      </c>
      <c r="W1052" t="str">
        <f>VLOOKUP(K1052, Helper!A:C, 3, FALSE)</f>
        <v>2020-03</v>
      </c>
    </row>
    <row r="1053" spans="1:23" x14ac:dyDescent="0.3">
      <c r="A1053">
        <v>2156</v>
      </c>
      <c r="B1053" t="s">
        <v>3118</v>
      </c>
      <c r="C1053" s="1">
        <v>44768</v>
      </c>
      <c r="D1053">
        <v>20220726</v>
      </c>
      <c r="E1053" t="s">
        <v>2146</v>
      </c>
      <c r="F1053" t="s">
        <v>35</v>
      </c>
      <c r="G1053" t="s">
        <v>36</v>
      </c>
      <c r="H1053" t="s">
        <v>37</v>
      </c>
      <c r="I1053" t="s">
        <v>38</v>
      </c>
      <c r="J1053" t="s">
        <v>1009</v>
      </c>
      <c r="K1053">
        <v>1021</v>
      </c>
      <c r="L1053" t="s">
        <v>133</v>
      </c>
      <c r="M1053" t="s">
        <v>29</v>
      </c>
      <c r="N1053" t="s">
        <v>214</v>
      </c>
      <c r="O1053" t="s">
        <v>3119</v>
      </c>
      <c r="P1053">
        <v>21.48</v>
      </c>
      <c r="Q1053">
        <v>6</v>
      </c>
      <c r="R1053">
        <v>0</v>
      </c>
      <c r="S1053">
        <v>10.74</v>
      </c>
      <c r="T1053" t="s">
        <v>175</v>
      </c>
      <c r="U1053">
        <v>10.74</v>
      </c>
      <c r="V1053" s="2">
        <f>Table1[[#This Row],[Expenses]]*0.3</f>
        <v>3.222</v>
      </c>
      <c r="W1053" t="str">
        <f>VLOOKUP(K1053, Helper!A:C, 3, FALSE)</f>
        <v>2020-02</v>
      </c>
    </row>
    <row r="1054" spans="1:23" x14ac:dyDescent="0.3">
      <c r="A1054">
        <v>2157</v>
      </c>
      <c r="B1054" t="s">
        <v>3120</v>
      </c>
      <c r="C1054" s="1">
        <v>44004</v>
      </c>
      <c r="D1054">
        <v>20200622</v>
      </c>
      <c r="E1054" t="s">
        <v>1118</v>
      </c>
      <c r="F1054" t="s">
        <v>183</v>
      </c>
      <c r="G1054" t="s">
        <v>183</v>
      </c>
      <c r="H1054" t="s">
        <v>25</v>
      </c>
      <c r="I1054" t="s">
        <v>48</v>
      </c>
      <c r="J1054" t="s">
        <v>812</v>
      </c>
      <c r="K1054">
        <v>1092</v>
      </c>
      <c r="L1054" t="s">
        <v>84</v>
      </c>
      <c r="M1054" t="s">
        <v>29</v>
      </c>
      <c r="N1054" t="s">
        <v>96</v>
      </c>
      <c r="O1054" t="s">
        <v>3121</v>
      </c>
      <c r="P1054">
        <v>501.81</v>
      </c>
      <c r="Q1054">
        <v>3</v>
      </c>
      <c r="R1054">
        <v>0</v>
      </c>
      <c r="S1054">
        <v>0</v>
      </c>
      <c r="T1054" t="s">
        <v>59</v>
      </c>
      <c r="U1054">
        <v>501.81</v>
      </c>
      <c r="V1054" s="2">
        <f>Table1[[#This Row],[Expenses]]*0.3</f>
        <v>150.54300000000001</v>
      </c>
      <c r="W1054" t="str">
        <f>VLOOKUP(K1054, Helper!A:C, 3, FALSE)</f>
        <v>2020-02</v>
      </c>
    </row>
    <row r="1055" spans="1:23" x14ac:dyDescent="0.3">
      <c r="A1055">
        <v>2159</v>
      </c>
      <c r="B1055" t="s">
        <v>3122</v>
      </c>
      <c r="C1055" s="1">
        <v>45221</v>
      </c>
      <c r="D1055">
        <v>20231022</v>
      </c>
      <c r="E1055" t="s">
        <v>438</v>
      </c>
      <c r="F1055" t="s">
        <v>46</v>
      </c>
      <c r="G1055" t="s">
        <v>47</v>
      </c>
      <c r="H1055" t="s">
        <v>25</v>
      </c>
      <c r="I1055" t="s">
        <v>48</v>
      </c>
      <c r="J1055" t="s">
        <v>439</v>
      </c>
      <c r="K1055">
        <v>1033</v>
      </c>
      <c r="L1055" t="s">
        <v>74</v>
      </c>
      <c r="M1055" t="s">
        <v>85</v>
      </c>
      <c r="N1055" t="s">
        <v>112</v>
      </c>
      <c r="O1055" t="s">
        <v>3123</v>
      </c>
      <c r="P1055">
        <v>17.856000000000002</v>
      </c>
      <c r="Q1055">
        <v>4</v>
      </c>
      <c r="R1055">
        <v>0.2</v>
      </c>
      <c r="S1055">
        <v>2.0087999999999999</v>
      </c>
      <c r="T1055" t="s">
        <v>151</v>
      </c>
      <c r="U1055">
        <v>15.847200000000001</v>
      </c>
      <c r="V1055" s="2">
        <f>Table1[[#This Row],[Expenses]]*0.3</f>
        <v>4.7541599999999997</v>
      </c>
      <c r="W1055" t="str">
        <f>VLOOKUP(K1055, Helper!A:C, 3, FALSE)</f>
        <v>2020-03</v>
      </c>
    </row>
    <row r="1056" spans="1:23" x14ac:dyDescent="0.3">
      <c r="A1056">
        <v>2160</v>
      </c>
      <c r="B1056" t="s">
        <v>3124</v>
      </c>
      <c r="C1056" s="1">
        <v>44808</v>
      </c>
      <c r="D1056">
        <v>20220904</v>
      </c>
      <c r="E1056" t="s">
        <v>1112</v>
      </c>
      <c r="F1056" t="s">
        <v>166</v>
      </c>
      <c r="G1056" t="s">
        <v>227</v>
      </c>
      <c r="H1056" t="s">
        <v>81</v>
      </c>
      <c r="I1056" t="s">
        <v>168</v>
      </c>
      <c r="J1056" t="s">
        <v>312</v>
      </c>
      <c r="K1056">
        <v>1014</v>
      </c>
      <c r="L1056" t="s">
        <v>95</v>
      </c>
      <c r="M1056" t="s">
        <v>29</v>
      </c>
      <c r="N1056" t="s">
        <v>50</v>
      </c>
      <c r="O1056" t="s">
        <v>3125</v>
      </c>
      <c r="P1056">
        <v>8.8079999999999998</v>
      </c>
      <c r="Q1056">
        <v>3</v>
      </c>
      <c r="R1056">
        <v>0.8</v>
      </c>
      <c r="S1056">
        <v>-14.973599999999999</v>
      </c>
      <c r="T1056" t="s">
        <v>246</v>
      </c>
      <c r="U1056">
        <v>23.781599999999901</v>
      </c>
      <c r="V1056" s="2">
        <f>Table1[[#This Row],[Expenses]]*0.3</f>
        <v>7.1344799999999706</v>
      </c>
      <c r="W1056" t="str">
        <f>VLOOKUP(K1056, Helper!A:C, 3, FALSE)</f>
        <v>2020-01</v>
      </c>
    </row>
    <row r="1057" spans="1:23" x14ac:dyDescent="0.3">
      <c r="A1057">
        <v>2161</v>
      </c>
      <c r="B1057" t="s">
        <v>3126</v>
      </c>
      <c r="C1057" s="1">
        <v>44696</v>
      </c>
      <c r="D1057">
        <v>20220515</v>
      </c>
      <c r="E1057" t="s">
        <v>595</v>
      </c>
      <c r="F1057" t="s">
        <v>358</v>
      </c>
      <c r="G1057" t="s">
        <v>532</v>
      </c>
      <c r="H1057" t="s">
        <v>37</v>
      </c>
      <c r="I1057" t="s">
        <v>119</v>
      </c>
      <c r="J1057" t="s">
        <v>596</v>
      </c>
      <c r="K1057">
        <v>1038</v>
      </c>
      <c r="L1057" t="s">
        <v>84</v>
      </c>
      <c r="M1057" t="s">
        <v>29</v>
      </c>
      <c r="N1057" t="s">
        <v>57</v>
      </c>
      <c r="O1057" t="s">
        <v>3127</v>
      </c>
      <c r="P1057">
        <v>79.384</v>
      </c>
      <c r="Q1057">
        <v>1</v>
      </c>
      <c r="R1057">
        <v>0.2</v>
      </c>
      <c r="S1057">
        <v>29.768999999999998</v>
      </c>
      <c r="T1057" t="s">
        <v>454</v>
      </c>
      <c r="U1057">
        <v>49.615000000000002</v>
      </c>
      <c r="V1057" s="2">
        <f>Table1[[#This Row],[Expenses]]*0.3</f>
        <v>14.884499999999999</v>
      </c>
      <c r="W1057" t="str">
        <f>VLOOKUP(K1057, Helper!A:C, 3, FALSE)</f>
        <v>2020-04</v>
      </c>
    </row>
    <row r="1058" spans="1:23" x14ac:dyDescent="0.3">
      <c r="A1058">
        <v>2162</v>
      </c>
      <c r="B1058" t="s">
        <v>3128</v>
      </c>
      <c r="C1058" s="1">
        <v>44568</v>
      </c>
      <c r="D1058">
        <v>20220107</v>
      </c>
      <c r="E1058" t="s">
        <v>591</v>
      </c>
      <c r="F1058" t="s">
        <v>35</v>
      </c>
      <c r="G1058" t="s">
        <v>1828</v>
      </c>
      <c r="H1058" t="s">
        <v>37</v>
      </c>
      <c r="I1058" t="s">
        <v>38</v>
      </c>
      <c r="J1058" t="s">
        <v>592</v>
      </c>
      <c r="K1058">
        <v>1030</v>
      </c>
      <c r="L1058" t="s">
        <v>95</v>
      </c>
      <c r="M1058" t="s">
        <v>85</v>
      </c>
      <c r="N1058" t="s">
        <v>112</v>
      </c>
      <c r="O1058" t="s">
        <v>3129</v>
      </c>
      <c r="P1058">
        <v>34.58</v>
      </c>
      <c r="Q1058">
        <v>1</v>
      </c>
      <c r="R1058">
        <v>0</v>
      </c>
      <c r="S1058">
        <v>10.0282</v>
      </c>
      <c r="T1058" t="s">
        <v>140</v>
      </c>
      <c r="U1058">
        <v>24.5518</v>
      </c>
      <c r="V1058" s="2">
        <f>Table1[[#This Row],[Expenses]]*0.3</f>
        <v>7.3655399999999993</v>
      </c>
      <c r="W1058" t="str">
        <f>VLOOKUP(K1058, Helper!A:C, 3, FALSE)</f>
        <v>2020-01</v>
      </c>
    </row>
    <row r="1059" spans="1:23" x14ac:dyDescent="0.3">
      <c r="A1059">
        <v>2163</v>
      </c>
      <c r="B1059" t="s">
        <v>3130</v>
      </c>
      <c r="C1059" s="1">
        <v>44999</v>
      </c>
      <c r="D1059">
        <v>20230314</v>
      </c>
      <c r="E1059" t="s">
        <v>3131</v>
      </c>
      <c r="F1059" t="s">
        <v>35</v>
      </c>
      <c r="G1059" t="s">
        <v>3132</v>
      </c>
      <c r="H1059" t="s">
        <v>37</v>
      </c>
      <c r="I1059" t="s">
        <v>38</v>
      </c>
      <c r="J1059" t="s">
        <v>515</v>
      </c>
      <c r="K1059">
        <v>1003</v>
      </c>
      <c r="L1059" t="s">
        <v>56</v>
      </c>
      <c r="M1059" t="s">
        <v>85</v>
      </c>
      <c r="N1059" t="s">
        <v>66</v>
      </c>
      <c r="O1059" t="s">
        <v>3133</v>
      </c>
      <c r="P1059">
        <v>314.55</v>
      </c>
      <c r="Q1059">
        <v>3</v>
      </c>
      <c r="R1059">
        <v>0</v>
      </c>
      <c r="S1059">
        <v>150.98400000000001</v>
      </c>
      <c r="T1059" t="s">
        <v>761</v>
      </c>
      <c r="U1059">
        <v>163.566</v>
      </c>
      <c r="V1059" s="2">
        <f>Table1[[#This Row],[Expenses]]*0.3</f>
        <v>49.069800000000001</v>
      </c>
      <c r="W1059" t="str">
        <f>VLOOKUP(K1059, Helper!A:C, 3, FALSE)</f>
        <v>2020-02</v>
      </c>
    </row>
    <row r="1060" spans="1:23" x14ac:dyDescent="0.3">
      <c r="A1060">
        <v>2164</v>
      </c>
      <c r="B1060" t="s">
        <v>3134</v>
      </c>
      <c r="C1060" s="1">
        <v>44848</v>
      </c>
      <c r="D1060">
        <v>20221014</v>
      </c>
      <c r="E1060" t="s">
        <v>416</v>
      </c>
      <c r="F1060" t="s">
        <v>79</v>
      </c>
      <c r="G1060" t="s">
        <v>964</v>
      </c>
      <c r="H1060" t="s">
        <v>81</v>
      </c>
      <c r="I1060" t="s">
        <v>82</v>
      </c>
      <c r="J1060" t="s">
        <v>418</v>
      </c>
      <c r="K1060">
        <v>1007</v>
      </c>
      <c r="L1060" t="s">
        <v>84</v>
      </c>
      <c r="M1060" t="s">
        <v>29</v>
      </c>
      <c r="N1060" t="s">
        <v>185</v>
      </c>
      <c r="O1060" t="s">
        <v>3135</v>
      </c>
      <c r="P1060">
        <v>191.976</v>
      </c>
      <c r="Q1060">
        <v>3</v>
      </c>
      <c r="R1060">
        <v>0.2</v>
      </c>
      <c r="S1060">
        <v>23.997</v>
      </c>
      <c r="T1060" t="s">
        <v>400</v>
      </c>
      <c r="U1060">
        <v>167.97899999999899</v>
      </c>
      <c r="V1060" s="2">
        <f>Table1[[#This Row],[Expenses]]*0.3</f>
        <v>50.393699999999697</v>
      </c>
      <c r="W1060" t="str">
        <f>VLOOKUP(K1060, Helper!A:C, 3, FALSE)</f>
        <v>2020-02</v>
      </c>
    </row>
    <row r="1061" spans="1:23" x14ac:dyDescent="0.3">
      <c r="A1061">
        <v>2169</v>
      </c>
      <c r="B1061" t="s">
        <v>3136</v>
      </c>
      <c r="C1061" s="1">
        <v>44954</v>
      </c>
      <c r="D1061">
        <v>20230128</v>
      </c>
      <c r="E1061" t="s">
        <v>3137</v>
      </c>
      <c r="F1061" t="s">
        <v>358</v>
      </c>
      <c r="G1061" t="s">
        <v>564</v>
      </c>
      <c r="H1061" t="s">
        <v>37</v>
      </c>
      <c r="I1061" t="s">
        <v>119</v>
      </c>
      <c r="J1061" t="s">
        <v>223</v>
      </c>
      <c r="K1061">
        <v>1067</v>
      </c>
      <c r="L1061" t="s">
        <v>133</v>
      </c>
      <c r="M1061" t="s">
        <v>29</v>
      </c>
      <c r="N1061" t="s">
        <v>112</v>
      </c>
      <c r="O1061" t="s">
        <v>3138</v>
      </c>
      <c r="P1061">
        <v>14.016</v>
      </c>
      <c r="Q1061">
        <v>3</v>
      </c>
      <c r="R1061">
        <v>0.2</v>
      </c>
      <c r="S1061">
        <v>1.752</v>
      </c>
      <c r="T1061" t="s">
        <v>898</v>
      </c>
      <c r="U1061">
        <v>12.263999999999999</v>
      </c>
      <c r="V1061" s="2">
        <f>Table1[[#This Row],[Expenses]]*0.3</f>
        <v>3.6791999999999998</v>
      </c>
      <c r="W1061" t="str">
        <f>VLOOKUP(K1061, Helper!A:C, 3, FALSE)</f>
        <v>2020-02</v>
      </c>
    </row>
    <row r="1062" spans="1:23" x14ac:dyDescent="0.3">
      <c r="A1062">
        <v>2172</v>
      </c>
      <c r="B1062" t="s">
        <v>3139</v>
      </c>
      <c r="C1062" s="1">
        <v>45250</v>
      </c>
      <c r="D1062">
        <v>20231120</v>
      </c>
      <c r="E1062" t="s">
        <v>165</v>
      </c>
      <c r="F1062" t="s">
        <v>79</v>
      </c>
      <c r="G1062" t="s">
        <v>2556</v>
      </c>
      <c r="H1062" t="s">
        <v>81</v>
      </c>
      <c r="I1062" t="s">
        <v>82</v>
      </c>
      <c r="J1062" t="s">
        <v>169</v>
      </c>
      <c r="K1062">
        <v>1058</v>
      </c>
      <c r="L1062" t="s">
        <v>28</v>
      </c>
      <c r="M1062" t="s">
        <v>40</v>
      </c>
      <c r="N1062" t="s">
        <v>41</v>
      </c>
      <c r="O1062" t="s">
        <v>3140</v>
      </c>
      <c r="P1062">
        <v>305.31200000000001</v>
      </c>
      <c r="Q1062">
        <v>2</v>
      </c>
      <c r="R1062">
        <v>0.3</v>
      </c>
      <c r="S1062">
        <v>-8.7232000000000003</v>
      </c>
      <c r="T1062" t="s">
        <v>283</v>
      </c>
      <c r="U1062">
        <v>314.03519999999997</v>
      </c>
      <c r="V1062" s="2">
        <f>Table1[[#This Row],[Expenses]]*0.3</f>
        <v>94.210559999999987</v>
      </c>
      <c r="W1062" t="str">
        <f>VLOOKUP(K1062, Helper!A:C, 3, FALSE)</f>
        <v>2020-01</v>
      </c>
    </row>
    <row r="1063" spans="1:23" x14ac:dyDescent="0.3">
      <c r="A1063">
        <v>2173</v>
      </c>
      <c r="B1063" t="s">
        <v>3141</v>
      </c>
      <c r="C1063" s="1">
        <v>44044</v>
      </c>
      <c r="D1063">
        <v>20200801</v>
      </c>
      <c r="E1063" t="s">
        <v>3142</v>
      </c>
      <c r="F1063" t="s">
        <v>35</v>
      </c>
      <c r="G1063" t="s">
        <v>110</v>
      </c>
      <c r="H1063" t="s">
        <v>37</v>
      </c>
      <c r="I1063" t="s">
        <v>38</v>
      </c>
      <c r="J1063" t="s">
        <v>560</v>
      </c>
      <c r="K1063">
        <v>1080</v>
      </c>
      <c r="L1063" t="s">
        <v>56</v>
      </c>
      <c r="M1063" t="s">
        <v>29</v>
      </c>
      <c r="N1063" t="s">
        <v>50</v>
      </c>
      <c r="O1063" t="s">
        <v>3143</v>
      </c>
      <c r="P1063">
        <v>19.751999999999999</v>
      </c>
      <c r="Q1063">
        <v>3</v>
      </c>
      <c r="R1063">
        <v>0.2</v>
      </c>
      <c r="S1063">
        <v>6.9131999999999998</v>
      </c>
      <c r="T1063" t="s">
        <v>114</v>
      </c>
      <c r="U1063">
        <v>12.8387999999999</v>
      </c>
      <c r="V1063" s="2">
        <f>Table1[[#This Row],[Expenses]]*0.3</f>
        <v>3.8516399999999695</v>
      </c>
      <c r="W1063" t="str">
        <f>VLOOKUP(K1063, Helper!A:C, 3, FALSE)</f>
        <v>2020-03</v>
      </c>
    </row>
    <row r="1064" spans="1:23" x14ac:dyDescent="0.3">
      <c r="A1064">
        <v>2174</v>
      </c>
      <c r="B1064" t="s">
        <v>3144</v>
      </c>
      <c r="C1064" s="1">
        <v>44773</v>
      </c>
      <c r="D1064">
        <v>20220731</v>
      </c>
      <c r="E1064" t="s">
        <v>389</v>
      </c>
      <c r="F1064" t="s">
        <v>79</v>
      </c>
      <c r="G1064" t="s">
        <v>147</v>
      </c>
      <c r="H1064" t="s">
        <v>81</v>
      </c>
      <c r="I1064" t="s">
        <v>82</v>
      </c>
      <c r="J1064" t="s">
        <v>349</v>
      </c>
      <c r="K1064">
        <v>1078</v>
      </c>
      <c r="L1064" t="s">
        <v>56</v>
      </c>
      <c r="M1064" t="s">
        <v>85</v>
      </c>
      <c r="N1064" t="s">
        <v>50</v>
      </c>
      <c r="O1064" t="s">
        <v>3145</v>
      </c>
      <c r="P1064">
        <v>9.2639999999999993</v>
      </c>
      <c r="Q1064">
        <v>3</v>
      </c>
      <c r="R1064">
        <v>0.8</v>
      </c>
      <c r="S1064">
        <v>-13.896000000000001</v>
      </c>
      <c r="T1064" t="s">
        <v>175</v>
      </c>
      <c r="U1064">
        <v>23.16</v>
      </c>
      <c r="V1064" s="2">
        <f>Table1[[#This Row],[Expenses]]*0.3</f>
        <v>6.9479999999999995</v>
      </c>
      <c r="W1064" t="str">
        <f>VLOOKUP(K1064, Helper!A:C, 3, FALSE)</f>
        <v>2020-01</v>
      </c>
    </row>
    <row r="1065" spans="1:23" x14ac:dyDescent="0.3">
      <c r="A1065">
        <v>2175</v>
      </c>
      <c r="B1065" t="s">
        <v>3146</v>
      </c>
      <c r="C1065" s="1">
        <v>44407</v>
      </c>
      <c r="D1065">
        <v>20210730</v>
      </c>
      <c r="E1065" t="s">
        <v>3006</v>
      </c>
      <c r="F1065" t="s">
        <v>79</v>
      </c>
      <c r="G1065" t="s">
        <v>147</v>
      </c>
      <c r="H1065" t="s">
        <v>81</v>
      </c>
      <c r="I1065" t="s">
        <v>82</v>
      </c>
      <c r="J1065" t="s">
        <v>111</v>
      </c>
      <c r="K1065">
        <v>1099</v>
      </c>
      <c r="L1065" t="s">
        <v>56</v>
      </c>
      <c r="M1065" t="s">
        <v>40</v>
      </c>
      <c r="N1065" t="s">
        <v>96</v>
      </c>
      <c r="O1065" t="s">
        <v>3147</v>
      </c>
      <c r="P1065">
        <v>61.792000000000002</v>
      </c>
      <c r="Q1065">
        <v>4</v>
      </c>
      <c r="R1065">
        <v>0.2</v>
      </c>
      <c r="S1065">
        <v>6.1791999999999998</v>
      </c>
      <c r="T1065" t="s">
        <v>642</v>
      </c>
      <c r="U1065">
        <v>55.6128</v>
      </c>
      <c r="V1065" s="2">
        <f>Table1[[#This Row],[Expenses]]*0.3</f>
        <v>16.68384</v>
      </c>
      <c r="W1065" t="str">
        <f>VLOOKUP(K1065, Helper!A:C, 3, FALSE)</f>
        <v>2020-01</v>
      </c>
    </row>
    <row r="1066" spans="1:23" x14ac:dyDescent="0.3">
      <c r="A1066">
        <v>2176</v>
      </c>
      <c r="B1066" t="s">
        <v>3148</v>
      </c>
      <c r="C1066" s="1">
        <v>44850</v>
      </c>
      <c r="D1066">
        <v>20221016</v>
      </c>
      <c r="E1066" t="s">
        <v>3149</v>
      </c>
      <c r="F1066" t="s">
        <v>101</v>
      </c>
      <c r="G1066" t="s">
        <v>131</v>
      </c>
      <c r="H1066" t="s">
        <v>25</v>
      </c>
      <c r="I1066" t="s">
        <v>103</v>
      </c>
      <c r="J1066" t="s">
        <v>452</v>
      </c>
      <c r="K1066">
        <v>1054</v>
      </c>
      <c r="L1066" t="s">
        <v>56</v>
      </c>
      <c r="M1066" t="s">
        <v>85</v>
      </c>
      <c r="N1066" t="s">
        <v>66</v>
      </c>
      <c r="O1066" t="s">
        <v>3150</v>
      </c>
      <c r="P1066">
        <v>45.68</v>
      </c>
      <c r="Q1066">
        <v>2</v>
      </c>
      <c r="R1066">
        <v>0</v>
      </c>
      <c r="S1066">
        <v>21.012799999999999</v>
      </c>
      <c r="T1066" t="s">
        <v>400</v>
      </c>
      <c r="U1066">
        <v>24.667200000000001</v>
      </c>
      <c r="V1066" s="2">
        <f>Table1[[#This Row],[Expenses]]*0.3</f>
        <v>7.4001599999999996</v>
      </c>
      <c r="W1066" t="str">
        <f>VLOOKUP(K1066, Helper!A:C, 3, FALSE)</f>
        <v>2020-05</v>
      </c>
    </row>
    <row r="1067" spans="1:23" x14ac:dyDescent="0.3">
      <c r="A1067">
        <v>2180</v>
      </c>
      <c r="B1067" t="s">
        <v>3151</v>
      </c>
      <c r="C1067" s="1">
        <v>44689</v>
      </c>
      <c r="D1067">
        <v>20220508</v>
      </c>
      <c r="E1067" t="s">
        <v>851</v>
      </c>
      <c r="F1067" t="s">
        <v>211</v>
      </c>
      <c r="G1067" t="s">
        <v>212</v>
      </c>
      <c r="H1067" t="s">
        <v>25</v>
      </c>
      <c r="I1067" t="s">
        <v>26</v>
      </c>
      <c r="J1067" t="s">
        <v>812</v>
      </c>
      <c r="K1067">
        <v>1092</v>
      </c>
      <c r="L1067" t="s">
        <v>84</v>
      </c>
      <c r="M1067" t="s">
        <v>29</v>
      </c>
      <c r="N1067" t="s">
        <v>50</v>
      </c>
      <c r="O1067" t="s">
        <v>3152</v>
      </c>
      <c r="P1067">
        <v>85.231999999999999</v>
      </c>
      <c r="Q1067">
        <v>7</v>
      </c>
      <c r="R1067">
        <v>0.2</v>
      </c>
      <c r="S1067">
        <v>30.896599999999999</v>
      </c>
      <c r="T1067" t="s">
        <v>454</v>
      </c>
      <c r="U1067">
        <v>54.3354</v>
      </c>
      <c r="V1067" s="2">
        <f>Table1[[#This Row],[Expenses]]*0.3</f>
        <v>16.300619999999999</v>
      </c>
      <c r="W1067" t="str">
        <f>VLOOKUP(K1067, Helper!A:C, 3, FALSE)</f>
        <v>2020-02</v>
      </c>
    </row>
    <row r="1068" spans="1:23" x14ac:dyDescent="0.3">
      <c r="A1068">
        <v>2186</v>
      </c>
      <c r="B1068" t="s">
        <v>3153</v>
      </c>
      <c r="C1068" s="1">
        <v>45140</v>
      </c>
      <c r="D1068">
        <v>20230802</v>
      </c>
      <c r="E1068" t="s">
        <v>542</v>
      </c>
      <c r="F1068" t="s">
        <v>35</v>
      </c>
      <c r="G1068" t="s">
        <v>1485</v>
      </c>
      <c r="H1068" t="s">
        <v>37</v>
      </c>
      <c r="I1068" t="s">
        <v>38</v>
      </c>
      <c r="J1068" t="s">
        <v>179</v>
      </c>
      <c r="K1068">
        <v>1015</v>
      </c>
      <c r="L1068" t="s">
        <v>74</v>
      </c>
      <c r="M1068" t="s">
        <v>40</v>
      </c>
      <c r="N1068" t="s">
        <v>50</v>
      </c>
      <c r="O1068" t="s">
        <v>3154</v>
      </c>
      <c r="P1068">
        <v>54.896000000000001</v>
      </c>
      <c r="Q1068">
        <v>2</v>
      </c>
      <c r="R1068">
        <v>0.2</v>
      </c>
      <c r="S1068">
        <v>18.5274</v>
      </c>
      <c r="T1068" t="s">
        <v>786</v>
      </c>
      <c r="U1068">
        <v>36.368600000000001</v>
      </c>
      <c r="V1068" s="2">
        <f>Table1[[#This Row],[Expenses]]*0.3</f>
        <v>10.91058</v>
      </c>
      <c r="W1068" t="str">
        <f>VLOOKUP(K1068, Helper!A:C, 3, FALSE)</f>
        <v>2020-03</v>
      </c>
    </row>
    <row r="1069" spans="1:23" x14ac:dyDescent="0.3">
      <c r="A1069">
        <v>2187</v>
      </c>
      <c r="B1069" t="s">
        <v>3155</v>
      </c>
      <c r="C1069" s="1">
        <v>44757</v>
      </c>
      <c r="D1069">
        <v>20220715</v>
      </c>
      <c r="E1069" t="s">
        <v>3156</v>
      </c>
      <c r="F1069" t="s">
        <v>266</v>
      </c>
      <c r="G1069" t="s">
        <v>267</v>
      </c>
      <c r="H1069" t="s">
        <v>25</v>
      </c>
      <c r="I1069" t="s">
        <v>48</v>
      </c>
      <c r="J1069" t="s">
        <v>655</v>
      </c>
      <c r="K1069">
        <v>1024</v>
      </c>
      <c r="L1069" t="s">
        <v>28</v>
      </c>
      <c r="M1069" t="s">
        <v>29</v>
      </c>
      <c r="N1069" t="s">
        <v>185</v>
      </c>
      <c r="O1069" t="s">
        <v>3157</v>
      </c>
      <c r="P1069">
        <v>29</v>
      </c>
      <c r="Q1069">
        <v>2</v>
      </c>
      <c r="R1069">
        <v>0</v>
      </c>
      <c r="S1069">
        <v>7.25</v>
      </c>
      <c r="T1069" t="s">
        <v>175</v>
      </c>
      <c r="U1069">
        <v>21.75</v>
      </c>
      <c r="V1069" s="2">
        <f>Table1[[#This Row],[Expenses]]*0.3</f>
        <v>6.5249999999999995</v>
      </c>
      <c r="W1069" t="str">
        <f>VLOOKUP(K1069, Helper!A:C, 3, FALSE)</f>
        <v>2020-01</v>
      </c>
    </row>
    <row r="1070" spans="1:23" x14ac:dyDescent="0.3">
      <c r="A1070">
        <v>2188</v>
      </c>
      <c r="B1070" t="s">
        <v>3158</v>
      </c>
      <c r="C1070" s="1">
        <v>45149</v>
      </c>
      <c r="D1070">
        <v>20230811</v>
      </c>
      <c r="E1070" t="s">
        <v>3142</v>
      </c>
      <c r="F1070" t="s">
        <v>204</v>
      </c>
      <c r="G1070" t="s">
        <v>903</v>
      </c>
      <c r="H1070" t="s">
        <v>81</v>
      </c>
      <c r="I1070" t="s">
        <v>206</v>
      </c>
      <c r="J1070" t="s">
        <v>560</v>
      </c>
      <c r="K1070">
        <v>1080</v>
      </c>
      <c r="L1070" t="s">
        <v>56</v>
      </c>
      <c r="M1070" t="s">
        <v>29</v>
      </c>
      <c r="N1070" t="s">
        <v>161</v>
      </c>
      <c r="O1070" t="s">
        <v>3159</v>
      </c>
      <c r="P1070">
        <v>70.08</v>
      </c>
      <c r="Q1070">
        <v>6</v>
      </c>
      <c r="R1070">
        <v>0</v>
      </c>
      <c r="S1070">
        <v>35.04</v>
      </c>
      <c r="T1070" t="s">
        <v>786</v>
      </c>
      <c r="U1070">
        <v>35.04</v>
      </c>
      <c r="V1070" s="2">
        <f>Table1[[#This Row],[Expenses]]*0.3</f>
        <v>10.511999999999999</v>
      </c>
      <c r="W1070" t="str">
        <f>VLOOKUP(K1070, Helper!A:C, 3, FALSE)</f>
        <v>2020-03</v>
      </c>
    </row>
    <row r="1071" spans="1:23" x14ac:dyDescent="0.3">
      <c r="A1071">
        <v>2191</v>
      </c>
      <c r="B1071" t="s">
        <v>3160</v>
      </c>
      <c r="C1071" s="1">
        <v>44738</v>
      </c>
      <c r="D1071">
        <v>20220626</v>
      </c>
      <c r="E1071" t="s">
        <v>1141</v>
      </c>
      <c r="F1071" t="s">
        <v>35</v>
      </c>
      <c r="G1071" t="s">
        <v>36</v>
      </c>
      <c r="H1071" t="s">
        <v>37</v>
      </c>
      <c r="I1071" t="s">
        <v>38</v>
      </c>
      <c r="J1071" t="s">
        <v>626</v>
      </c>
      <c r="K1071">
        <v>1009</v>
      </c>
      <c r="L1071" t="s">
        <v>95</v>
      </c>
      <c r="M1071" t="s">
        <v>29</v>
      </c>
      <c r="N1071" t="s">
        <v>86</v>
      </c>
      <c r="O1071" t="s">
        <v>3161</v>
      </c>
      <c r="P1071">
        <v>60.81</v>
      </c>
      <c r="Q1071">
        <v>3</v>
      </c>
      <c r="R1071">
        <v>0</v>
      </c>
      <c r="S1071">
        <v>17.026800000000001</v>
      </c>
      <c r="T1071" t="s">
        <v>43</v>
      </c>
      <c r="U1071">
        <v>43.783200000000001</v>
      </c>
      <c r="V1071" s="2">
        <f>Table1[[#This Row],[Expenses]]*0.3</f>
        <v>13.13496</v>
      </c>
      <c r="W1071" t="str">
        <f>VLOOKUP(K1071, Helper!A:C, 3, FALSE)</f>
        <v>2020-03</v>
      </c>
    </row>
    <row r="1072" spans="1:23" x14ac:dyDescent="0.3">
      <c r="A1072">
        <v>2192</v>
      </c>
      <c r="B1072" t="s">
        <v>3162</v>
      </c>
      <c r="C1072" s="1">
        <v>44906</v>
      </c>
      <c r="D1072">
        <v>20221211</v>
      </c>
      <c r="E1072" t="s">
        <v>1289</v>
      </c>
      <c r="F1072" t="s">
        <v>71</v>
      </c>
      <c r="G1072" t="s">
        <v>72</v>
      </c>
      <c r="H1072" t="s">
        <v>37</v>
      </c>
      <c r="I1072" t="s">
        <v>38</v>
      </c>
      <c r="J1072" t="s">
        <v>504</v>
      </c>
      <c r="K1072">
        <v>1010</v>
      </c>
      <c r="L1072" t="s">
        <v>273</v>
      </c>
      <c r="M1072" t="s">
        <v>29</v>
      </c>
      <c r="N1072" t="s">
        <v>50</v>
      </c>
      <c r="O1072" t="s">
        <v>3163</v>
      </c>
      <c r="P1072">
        <v>153.55199999999999</v>
      </c>
      <c r="Q1072">
        <v>3</v>
      </c>
      <c r="R1072">
        <v>0.2</v>
      </c>
      <c r="S1072">
        <v>51.823799999999999</v>
      </c>
      <c r="T1072" t="s">
        <v>76</v>
      </c>
      <c r="U1072">
        <v>101.72819999999901</v>
      </c>
      <c r="V1072" s="2">
        <f>Table1[[#This Row],[Expenses]]*0.3</f>
        <v>30.518459999999699</v>
      </c>
      <c r="W1072" t="str">
        <f>VLOOKUP(K1072, Helper!A:C, 3, FALSE)</f>
        <v>2020-03</v>
      </c>
    </row>
    <row r="1073" spans="1:23" x14ac:dyDescent="0.3">
      <c r="A1073">
        <v>2197</v>
      </c>
      <c r="B1073" t="s">
        <v>3164</v>
      </c>
      <c r="C1073" s="1">
        <v>44897</v>
      </c>
      <c r="D1073">
        <v>20221202</v>
      </c>
      <c r="E1073" t="s">
        <v>1751</v>
      </c>
      <c r="F1073" t="s">
        <v>252</v>
      </c>
      <c r="G1073" t="s">
        <v>573</v>
      </c>
      <c r="H1073" t="s">
        <v>25</v>
      </c>
      <c r="I1073" t="s">
        <v>103</v>
      </c>
      <c r="J1073" t="s">
        <v>308</v>
      </c>
      <c r="K1073">
        <v>1095</v>
      </c>
      <c r="L1073" t="s">
        <v>105</v>
      </c>
      <c r="M1073" t="s">
        <v>29</v>
      </c>
      <c r="N1073" t="s">
        <v>112</v>
      </c>
      <c r="O1073" t="s">
        <v>3165</v>
      </c>
      <c r="P1073">
        <v>4.7039999999999997</v>
      </c>
      <c r="Q1073">
        <v>2</v>
      </c>
      <c r="R1073">
        <v>0.2</v>
      </c>
      <c r="S1073">
        <v>0.41160000000000002</v>
      </c>
      <c r="T1073" t="s">
        <v>76</v>
      </c>
      <c r="U1073">
        <v>4.2923999999999998</v>
      </c>
      <c r="V1073" s="2">
        <f>Table1[[#This Row],[Expenses]]*0.3</f>
        <v>1.28772</v>
      </c>
      <c r="W1073" t="str">
        <f>VLOOKUP(K1073, Helper!A:C, 3, FALSE)</f>
        <v>2020-02</v>
      </c>
    </row>
    <row r="1074" spans="1:23" x14ac:dyDescent="0.3">
      <c r="A1074">
        <v>2198</v>
      </c>
      <c r="B1074" t="s">
        <v>3166</v>
      </c>
      <c r="C1074" s="1">
        <v>44163</v>
      </c>
      <c r="D1074">
        <v>20201128</v>
      </c>
      <c r="E1074" t="s">
        <v>3020</v>
      </c>
      <c r="F1074" t="s">
        <v>266</v>
      </c>
      <c r="G1074" t="s">
        <v>1037</v>
      </c>
      <c r="H1074" t="s">
        <v>25</v>
      </c>
      <c r="I1074" t="s">
        <v>48</v>
      </c>
      <c r="J1074" t="s">
        <v>120</v>
      </c>
      <c r="K1074">
        <v>1048</v>
      </c>
      <c r="L1074" t="s">
        <v>105</v>
      </c>
      <c r="M1074" t="s">
        <v>29</v>
      </c>
      <c r="N1074" t="s">
        <v>112</v>
      </c>
      <c r="O1074" t="s">
        <v>3167</v>
      </c>
      <c r="P1074">
        <v>14.67</v>
      </c>
      <c r="Q1074">
        <v>3</v>
      </c>
      <c r="R1074">
        <v>0</v>
      </c>
      <c r="S1074">
        <v>3.9609000000000001</v>
      </c>
      <c r="T1074" t="s">
        <v>98</v>
      </c>
      <c r="U1074">
        <v>10.709099999999999</v>
      </c>
      <c r="V1074" s="2">
        <f>Table1[[#This Row],[Expenses]]*0.3</f>
        <v>3.2127299999999996</v>
      </c>
      <c r="W1074" t="str">
        <f>VLOOKUP(K1074, Helper!A:C, 3, FALSE)</f>
        <v>2020-02</v>
      </c>
    </row>
    <row r="1075" spans="1:23" x14ac:dyDescent="0.3">
      <c r="A1075">
        <v>2199</v>
      </c>
      <c r="B1075" t="s">
        <v>3168</v>
      </c>
      <c r="C1075" s="1">
        <v>44283</v>
      </c>
      <c r="D1075">
        <v>20210328</v>
      </c>
      <c r="E1075" t="s">
        <v>1138</v>
      </c>
      <c r="F1075" t="s">
        <v>124</v>
      </c>
      <c r="G1075" t="s">
        <v>125</v>
      </c>
      <c r="H1075" t="s">
        <v>25</v>
      </c>
      <c r="I1075" t="s">
        <v>48</v>
      </c>
      <c r="J1075" t="s">
        <v>160</v>
      </c>
      <c r="K1075">
        <v>1101</v>
      </c>
      <c r="L1075" t="s">
        <v>56</v>
      </c>
      <c r="M1075" t="s">
        <v>29</v>
      </c>
      <c r="N1075" t="s">
        <v>66</v>
      </c>
      <c r="O1075" t="s">
        <v>3169</v>
      </c>
      <c r="P1075">
        <v>15.552</v>
      </c>
      <c r="Q1075">
        <v>3</v>
      </c>
      <c r="R1075">
        <v>0.2</v>
      </c>
      <c r="S1075">
        <v>5.4432</v>
      </c>
      <c r="T1075" t="s">
        <v>365</v>
      </c>
      <c r="U1075">
        <v>10.108799999999899</v>
      </c>
      <c r="V1075" s="2">
        <f>Table1[[#This Row],[Expenses]]*0.3</f>
        <v>3.0326399999999696</v>
      </c>
      <c r="W1075" t="str">
        <f>VLOOKUP(K1075, Helper!A:C, 3, FALSE)</f>
        <v>2020-03</v>
      </c>
    </row>
    <row r="1076" spans="1:23" x14ac:dyDescent="0.3">
      <c r="A1076">
        <v>2201</v>
      </c>
      <c r="B1076" t="s">
        <v>3170</v>
      </c>
      <c r="C1076" s="1">
        <v>43983</v>
      </c>
      <c r="D1076">
        <v>20200601</v>
      </c>
      <c r="E1076" t="s">
        <v>1396</v>
      </c>
      <c r="F1076" t="s">
        <v>978</v>
      </c>
      <c r="G1076" t="s">
        <v>979</v>
      </c>
      <c r="H1076" t="s">
        <v>25</v>
      </c>
      <c r="I1076" t="s">
        <v>103</v>
      </c>
      <c r="J1076" t="s">
        <v>254</v>
      </c>
      <c r="K1076">
        <v>1072</v>
      </c>
      <c r="L1076" t="s">
        <v>74</v>
      </c>
      <c r="M1076" t="s">
        <v>29</v>
      </c>
      <c r="N1076" t="s">
        <v>57</v>
      </c>
      <c r="O1076" t="s">
        <v>3171</v>
      </c>
      <c r="P1076">
        <v>22.2</v>
      </c>
      <c r="Q1076">
        <v>6</v>
      </c>
      <c r="R1076">
        <v>0</v>
      </c>
      <c r="S1076">
        <v>9.1020000000000003</v>
      </c>
      <c r="T1076" t="s">
        <v>59</v>
      </c>
      <c r="U1076">
        <v>13.0979999999999</v>
      </c>
      <c r="V1076" s="2">
        <f>Table1[[#This Row],[Expenses]]*0.3</f>
        <v>3.9293999999999696</v>
      </c>
      <c r="W1076" t="str">
        <f>VLOOKUP(K1076, Helper!A:C, 3, FALSE)</f>
        <v>2020-06</v>
      </c>
    </row>
    <row r="1077" spans="1:23" x14ac:dyDescent="0.3">
      <c r="A1077">
        <v>2203</v>
      </c>
      <c r="B1077" t="s">
        <v>3172</v>
      </c>
      <c r="C1077" s="1">
        <v>44445</v>
      </c>
      <c r="D1077">
        <v>20210906</v>
      </c>
      <c r="E1077" t="s">
        <v>2206</v>
      </c>
      <c r="F1077" t="s">
        <v>71</v>
      </c>
      <c r="G1077" t="s">
        <v>72</v>
      </c>
      <c r="H1077" t="s">
        <v>37</v>
      </c>
      <c r="I1077" t="s">
        <v>38</v>
      </c>
      <c r="J1077" t="s">
        <v>1367</v>
      </c>
      <c r="K1077">
        <v>1020</v>
      </c>
      <c r="L1077" t="s">
        <v>56</v>
      </c>
      <c r="M1077" t="s">
        <v>85</v>
      </c>
      <c r="N1077" t="s">
        <v>50</v>
      </c>
      <c r="O1077" t="s">
        <v>3173</v>
      </c>
      <c r="P1077">
        <v>6.0960000000000001</v>
      </c>
      <c r="Q1077">
        <v>2</v>
      </c>
      <c r="R1077">
        <v>0.2</v>
      </c>
      <c r="S1077">
        <v>2.1335999999999999</v>
      </c>
      <c r="T1077" t="s">
        <v>135</v>
      </c>
      <c r="U1077">
        <v>3.9624000000000001</v>
      </c>
      <c r="V1077" s="2">
        <f>Table1[[#This Row],[Expenses]]*0.3</f>
        <v>1.18872</v>
      </c>
      <c r="W1077" t="str">
        <f>VLOOKUP(K1077, Helper!A:C, 3, FALSE)</f>
        <v>2020-04</v>
      </c>
    </row>
    <row r="1078" spans="1:23" x14ac:dyDescent="0.3">
      <c r="A1078">
        <v>2205</v>
      </c>
      <c r="B1078" t="s">
        <v>3174</v>
      </c>
      <c r="C1078" s="1">
        <v>44376</v>
      </c>
      <c r="D1078">
        <v>20210629</v>
      </c>
      <c r="E1078" t="s">
        <v>371</v>
      </c>
      <c r="F1078" t="s">
        <v>124</v>
      </c>
      <c r="G1078" t="s">
        <v>1510</v>
      </c>
      <c r="H1078" t="s">
        <v>25</v>
      </c>
      <c r="I1078" t="s">
        <v>48</v>
      </c>
      <c r="J1078" t="s">
        <v>244</v>
      </c>
      <c r="K1078">
        <v>1002</v>
      </c>
      <c r="L1078" t="s">
        <v>84</v>
      </c>
      <c r="M1078" t="s">
        <v>29</v>
      </c>
      <c r="N1078" t="s">
        <v>57</v>
      </c>
      <c r="O1078" t="s">
        <v>3175</v>
      </c>
      <c r="P1078">
        <v>20.103999999999999</v>
      </c>
      <c r="Q1078">
        <v>1</v>
      </c>
      <c r="R1078">
        <v>0.2</v>
      </c>
      <c r="S1078">
        <v>1.7591000000000001</v>
      </c>
      <c r="T1078" t="s">
        <v>732</v>
      </c>
      <c r="U1078">
        <v>18.344899999999999</v>
      </c>
      <c r="V1078" s="2">
        <f>Table1[[#This Row],[Expenses]]*0.3</f>
        <v>5.5034699999999992</v>
      </c>
      <c r="W1078" t="str">
        <f>VLOOKUP(K1078, Helper!A:C, 3, FALSE)</f>
        <v>2020-03</v>
      </c>
    </row>
    <row r="1079" spans="1:23" x14ac:dyDescent="0.3">
      <c r="A1079">
        <v>2206</v>
      </c>
      <c r="B1079" t="s">
        <v>3176</v>
      </c>
      <c r="C1079" s="1">
        <v>44815</v>
      </c>
      <c r="D1079">
        <v>20220911</v>
      </c>
      <c r="E1079" t="s">
        <v>1615</v>
      </c>
      <c r="F1079" t="s">
        <v>252</v>
      </c>
      <c r="G1079" t="s">
        <v>253</v>
      </c>
      <c r="H1079" t="s">
        <v>25</v>
      </c>
      <c r="I1079" t="s">
        <v>103</v>
      </c>
      <c r="J1079" t="s">
        <v>592</v>
      </c>
      <c r="K1079">
        <v>1030</v>
      </c>
      <c r="L1079" t="s">
        <v>95</v>
      </c>
      <c r="M1079" t="s">
        <v>85</v>
      </c>
      <c r="N1079" t="s">
        <v>112</v>
      </c>
      <c r="O1079" t="s">
        <v>3177</v>
      </c>
      <c r="P1079">
        <v>67.56</v>
      </c>
      <c r="Q1079">
        <v>3</v>
      </c>
      <c r="R1079">
        <v>0.2</v>
      </c>
      <c r="S1079">
        <v>8.4450000000000003</v>
      </c>
      <c r="T1079" t="s">
        <v>246</v>
      </c>
      <c r="U1079">
        <v>59.115000000000002</v>
      </c>
      <c r="V1079" s="2">
        <f>Table1[[#This Row],[Expenses]]*0.3</f>
        <v>17.734500000000001</v>
      </c>
      <c r="W1079" t="str">
        <f>VLOOKUP(K1079, Helper!A:C, 3, FALSE)</f>
        <v>2020-01</v>
      </c>
    </row>
    <row r="1080" spans="1:23" x14ac:dyDescent="0.3">
      <c r="A1080">
        <v>2207</v>
      </c>
      <c r="B1080" t="s">
        <v>3178</v>
      </c>
      <c r="C1080" s="1">
        <v>44026</v>
      </c>
      <c r="D1080">
        <v>20200714</v>
      </c>
      <c r="E1080" t="s">
        <v>3179</v>
      </c>
      <c r="F1080" t="s">
        <v>166</v>
      </c>
      <c r="G1080" t="s">
        <v>488</v>
      </c>
      <c r="H1080" t="s">
        <v>81</v>
      </c>
      <c r="I1080" t="s">
        <v>168</v>
      </c>
      <c r="J1080" t="s">
        <v>823</v>
      </c>
      <c r="K1080">
        <v>1034</v>
      </c>
      <c r="L1080" t="s">
        <v>28</v>
      </c>
      <c r="M1080" t="s">
        <v>85</v>
      </c>
      <c r="N1080" t="s">
        <v>50</v>
      </c>
      <c r="O1080" t="s">
        <v>3180</v>
      </c>
      <c r="P1080">
        <v>29.931999999999999</v>
      </c>
      <c r="Q1080">
        <v>7</v>
      </c>
      <c r="R1080">
        <v>0.8</v>
      </c>
      <c r="S1080">
        <v>-46.394599999999997</v>
      </c>
      <c r="T1080" t="s">
        <v>729</v>
      </c>
      <c r="U1080">
        <v>76.326599999999999</v>
      </c>
      <c r="V1080" s="2">
        <f>Table1[[#This Row],[Expenses]]*0.3</f>
        <v>22.89798</v>
      </c>
      <c r="W1080" t="str">
        <f>VLOOKUP(K1080, Helper!A:C, 3, FALSE)</f>
        <v>2020-01</v>
      </c>
    </row>
    <row r="1081" spans="1:23" x14ac:dyDescent="0.3">
      <c r="A1081">
        <v>2209</v>
      </c>
      <c r="B1081" t="s">
        <v>3181</v>
      </c>
      <c r="C1081" s="1">
        <v>44430</v>
      </c>
      <c r="D1081">
        <v>20210822</v>
      </c>
      <c r="E1081" t="s">
        <v>305</v>
      </c>
      <c r="F1081" t="s">
        <v>211</v>
      </c>
      <c r="G1081" t="s">
        <v>212</v>
      </c>
      <c r="H1081" t="s">
        <v>25</v>
      </c>
      <c r="I1081" t="s">
        <v>26</v>
      </c>
      <c r="J1081" t="s">
        <v>308</v>
      </c>
      <c r="K1081">
        <v>1095</v>
      </c>
      <c r="L1081" t="s">
        <v>105</v>
      </c>
      <c r="M1081" t="s">
        <v>85</v>
      </c>
      <c r="N1081" t="s">
        <v>112</v>
      </c>
      <c r="O1081" t="s">
        <v>3182</v>
      </c>
      <c r="P1081">
        <v>16.52</v>
      </c>
      <c r="Q1081">
        <v>4</v>
      </c>
      <c r="R1081">
        <v>0</v>
      </c>
      <c r="S1081">
        <v>7.5991999999999997</v>
      </c>
      <c r="T1081" t="s">
        <v>570</v>
      </c>
      <c r="U1081">
        <v>8.9207999999999998</v>
      </c>
      <c r="V1081" s="2">
        <f>Table1[[#This Row],[Expenses]]*0.3</f>
        <v>2.67624</v>
      </c>
      <c r="W1081" t="str">
        <f>VLOOKUP(K1081, Helper!A:C, 3, FALSE)</f>
        <v>2020-02</v>
      </c>
    </row>
    <row r="1082" spans="1:23" x14ac:dyDescent="0.3">
      <c r="A1082">
        <v>2210</v>
      </c>
      <c r="B1082" t="s">
        <v>3183</v>
      </c>
      <c r="C1082" s="1">
        <v>44149</v>
      </c>
      <c r="D1082">
        <v>20201114</v>
      </c>
      <c r="E1082" t="s">
        <v>3184</v>
      </c>
      <c r="F1082" t="s">
        <v>498</v>
      </c>
      <c r="G1082" t="s">
        <v>499</v>
      </c>
      <c r="H1082" t="s">
        <v>25</v>
      </c>
      <c r="I1082" t="s">
        <v>103</v>
      </c>
      <c r="J1082" t="s">
        <v>1472</v>
      </c>
      <c r="K1082">
        <v>1091</v>
      </c>
      <c r="L1082" t="s">
        <v>74</v>
      </c>
      <c r="M1082" t="s">
        <v>29</v>
      </c>
      <c r="N1082" t="s">
        <v>156</v>
      </c>
      <c r="O1082" t="s">
        <v>3185</v>
      </c>
      <c r="P1082">
        <v>832.93</v>
      </c>
      <c r="Q1082">
        <v>7</v>
      </c>
      <c r="R1082">
        <v>0</v>
      </c>
      <c r="S1082">
        <v>233.22040000000001</v>
      </c>
      <c r="T1082" t="s">
        <v>98</v>
      </c>
      <c r="U1082">
        <v>599.709599999999</v>
      </c>
      <c r="V1082" s="2">
        <f>Table1[[#This Row],[Expenses]]*0.3</f>
        <v>179.91287999999969</v>
      </c>
      <c r="W1082" t="str">
        <f>VLOOKUP(K1082, Helper!A:C, 3, FALSE)</f>
        <v>2020-02</v>
      </c>
    </row>
    <row r="1083" spans="1:23" x14ac:dyDescent="0.3">
      <c r="A1083">
        <v>2212</v>
      </c>
      <c r="B1083" t="s">
        <v>3186</v>
      </c>
      <c r="C1083" s="1">
        <v>44893</v>
      </c>
      <c r="D1083">
        <v>20221128</v>
      </c>
      <c r="E1083" t="s">
        <v>757</v>
      </c>
      <c r="F1083" t="s">
        <v>190</v>
      </c>
      <c r="G1083" t="s">
        <v>3187</v>
      </c>
      <c r="H1083" t="s">
        <v>37</v>
      </c>
      <c r="I1083" t="s">
        <v>119</v>
      </c>
      <c r="J1083" t="s">
        <v>278</v>
      </c>
      <c r="K1083">
        <v>1032</v>
      </c>
      <c r="L1083" t="s">
        <v>56</v>
      </c>
      <c r="M1083" t="s">
        <v>40</v>
      </c>
      <c r="N1083" t="s">
        <v>86</v>
      </c>
      <c r="O1083" t="s">
        <v>3188</v>
      </c>
      <c r="P1083">
        <v>167.292</v>
      </c>
      <c r="Q1083">
        <v>6</v>
      </c>
      <c r="R1083">
        <v>0.1</v>
      </c>
      <c r="S1083">
        <v>29.7408</v>
      </c>
      <c r="T1083" t="s">
        <v>32</v>
      </c>
      <c r="U1083">
        <v>137.55119999999999</v>
      </c>
      <c r="V1083" s="2">
        <f>Table1[[#This Row],[Expenses]]*0.3</f>
        <v>41.265359999999994</v>
      </c>
      <c r="W1083" t="str">
        <f>VLOOKUP(K1083, Helper!A:C, 3, FALSE)</f>
        <v>2020-02</v>
      </c>
    </row>
    <row r="1084" spans="1:23" x14ac:dyDescent="0.3">
      <c r="A1084">
        <v>2213</v>
      </c>
      <c r="B1084" t="s">
        <v>3189</v>
      </c>
      <c r="C1084" s="1">
        <v>45252</v>
      </c>
      <c r="D1084">
        <v>20231122</v>
      </c>
      <c r="E1084" t="s">
        <v>1643</v>
      </c>
      <c r="F1084" t="s">
        <v>211</v>
      </c>
      <c r="G1084" t="s">
        <v>212</v>
      </c>
      <c r="H1084" t="s">
        <v>25</v>
      </c>
      <c r="I1084" t="s">
        <v>26</v>
      </c>
      <c r="J1084" t="s">
        <v>626</v>
      </c>
      <c r="K1084">
        <v>1009</v>
      </c>
      <c r="L1084" t="s">
        <v>95</v>
      </c>
      <c r="M1084" t="s">
        <v>29</v>
      </c>
      <c r="N1084" t="s">
        <v>57</v>
      </c>
      <c r="O1084" t="s">
        <v>3190</v>
      </c>
      <c r="P1084">
        <v>27.42</v>
      </c>
      <c r="Q1084">
        <v>1</v>
      </c>
      <c r="R1084">
        <v>0</v>
      </c>
      <c r="S1084">
        <v>11.2422</v>
      </c>
      <c r="T1084" t="s">
        <v>283</v>
      </c>
      <c r="U1084">
        <v>16.177800000000001</v>
      </c>
      <c r="V1084" s="2">
        <f>Table1[[#This Row],[Expenses]]*0.3</f>
        <v>4.8533400000000002</v>
      </c>
      <c r="W1084" t="str">
        <f>VLOOKUP(K1084, Helper!A:C, 3, FALSE)</f>
        <v>2020-03</v>
      </c>
    </row>
    <row r="1085" spans="1:23" x14ac:dyDescent="0.3">
      <c r="A1085">
        <v>2214</v>
      </c>
      <c r="B1085" t="s">
        <v>3191</v>
      </c>
      <c r="C1085" s="1">
        <v>45201</v>
      </c>
      <c r="D1085">
        <v>20231002</v>
      </c>
      <c r="E1085" t="s">
        <v>2546</v>
      </c>
      <c r="F1085" t="s">
        <v>35</v>
      </c>
      <c r="G1085" t="s">
        <v>434</v>
      </c>
      <c r="H1085" t="s">
        <v>37</v>
      </c>
      <c r="I1085" t="s">
        <v>38</v>
      </c>
      <c r="J1085" t="s">
        <v>418</v>
      </c>
      <c r="K1085">
        <v>1007</v>
      </c>
      <c r="L1085" t="s">
        <v>84</v>
      </c>
      <c r="M1085" t="s">
        <v>29</v>
      </c>
      <c r="N1085" t="s">
        <v>50</v>
      </c>
      <c r="O1085" t="s">
        <v>3192</v>
      </c>
      <c r="P1085">
        <v>1.44</v>
      </c>
      <c r="Q1085">
        <v>1</v>
      </c>
      <c r="R1085">
        <v>0.2</v>
      </c>
      <c r="S1085">
        <v>0.504</v>
      </c>
      <c r="T1085" t="s">
        <v>151</v>
      </c>
      <c r="U1085">
        <v>0.93599999999999905</v>
      </c>
      <c r="V1085" s="2">
        <f>Table1[[#This Row],[Expenses]]*0.3</f>
        <v>0.28079999999999972</v>
      </c>
      <c r="W1085" t="str">
        <f>VLOOKUP(K1085, Helper!A:C, 3, FALSE)</f>
        <v>2020-02</v>
      </c>
    </row>
    <row r="1086" spans="1:23" x14ac:dyDescent="0.3">
      <c r="A1086">
        <v>2218</v>
      </c>
      <c r="B1086" t="s">
        <v>3193</v>
      </c>
      <c r="C1086" s="1">
        <v>44094</v>
      </c>
      <c r="D1086">
        <v>20200920</v>
      </c>
      <c r="E1086" t="s">
        <v>3194</v>
      </c>
      <c r="F1086" t="s">
        <v>46</v>
      </c>
      <c r="G1086" t="s">
        <v>888</v>
      </c>
      <c r="H1086" t="s">
        <v>25</v>
      </c>
      <c r="I1086" t="s">
        <v>48</v>
      </c>
      <c r="J1086" t="s">
        <v>316</v>
      </c>
      <c r="K1086">
        <v>1093</v>
      </c>
      <c r="L1086" t="s">
        <v>28</v>
      </c>
      <c r="M1086" t="s">
        <v>40</v>
      </c>
      <c r="N1086" t="s">
        <v>112</v>
      </c>
      <c r="O1086" t="s">
        <v>3195</v>
      </c>
      <c r="P1086">
        <v>2.8159999999999998</v>
      </c>
      <c r="Q1086">
        <v>2</v>
      </c>
      <c r="R1086">
        <v>0.2</v>
      </c>
      <c r="S1086">
        <v>0.98560000000000003</v>
      </c>
      <c r="T1086" t="s">
        <v>382</v>
      </c>
      <c r="U1086">
        <v>1.83039999999999</v>
      </c>
      <c r="V1086" s="2">
        <f>Table1[[#This Row],[Expenses]]*0.3</f>
        <v>0.54911999999999694</v>
      </c>
      <c r="W1086" t="str">
        <f>VLOOKUP(K1086, Helper!A:C, 3, FALSE)</f>
        <v>2020-03</v>
      </c>
    </row>
    <row r="1087" spans="1:23" x14ac:dyDescent="0.3">
      <c r="A1087">
        <v>2219</v>
      </c>
      <c r="B1087" t="s">
        <v>3196</v>
      </c>
      <c r="C1087" s="1">
        <v>45136</v>
      </c>
      <c r="D1087">
        <v>20230729</v>
      </c>
      <c r="E1087" t="s">
        <v>3197</v>
      </c>
      <c r="F1087" t="s">
        <v>35</v>
      </c>
      <c r="G1087" t="s">
        <v>110</v>
      </c>
      <c r="H1087" t="s">
        <v>37</v>
      </c>
      <c r="I1087" t="s">
        <v>38</v>
      </c>
      <c r="J1087" t="s">
        <v>200</v>
      </c>
      <c r="K1087">
        <v>1011</v>
      </c>
      <c r="L1087" t="s">
        <v>56</v>
      </c>
      <c r="M1087" t="s">
        <v>40</v>
      </c>
      <c r="N1087" t="s">
        <v>50</v>
      </c>
      <c r="O1087" t="s">
        <v>3198</v>
      </c>
      <c r="P1087">
        <v>9.984</v>
      </c>
      <c r="Q1087">
        <v>4</v>
      </c>
      <c r="R1087">
        <v>0.2</v>
      </c>
      <c r="S1087">
        <v>3.6192000000000002</v>
      </c>
      <c r="T1087" t="s">
        <v>128</v>
      </c>
      <c r="U1087">
        <v>6.3647999999999998</v>
      </c>
      <c r="V1087" s="2">
        <f>Table1[[#This Row],[Expenses]]*0.3</f>
        <v>1.9094399999999998</v>
      </c>
      <c r="W1087" t="str">
        <f>VLOOKUP(K1087, Helper!A:C, 3, FALSE)</f>
        <v>2020-06</v>
      </c>
    </row>
    <row r="1088" spans="1:23" x14ac:dyDescent="0.3">
      <c r="A1088">
        <v>2222</v>
      </c>
      <c r="B1088" t="s">
        <v>3199</v>
      </c>
      <c r="C1088" s="1">
        <v>44536</v>
      </c>
      <c r="D1088">
        <v>20211206</v>
      </c>
      <c r="E1088" t="s">
        <v>3200</v>
      </c>
      <c r="F1088" t="s">
        <v>358</v>
      </c>
      <c r="G1088" t="s">
        <v>359</v>
      </c>
      <c r="H1088" t="s">
        <v>37</v>
      </c>
      <c r="I1088" t="s">
        <v>119</v>
      </c>
      <c r="J1088" t="s">
        <v>1013</v>
      </c>
      <c r="K1088">
        <v>1073</v>
      </c>
      <c r="L1088" t="s">
        <v>133</v>
      </c>
      <c r="M1088" t="s">
        <v>29</v>
      </c>
      <c r="N1088" t="s">
        <v>156</v>
      </c>
      <c r="O1088" t="s">
        <v>3201</v>
      </c>
      <c r="P1088">
        <v>485.94</v>
      </c>
      <c r="Q1088">
        <v>2</v>
      </c>
      <c r="R1088">
        <v>0.4</v>
      </c>
      <c r="S1088">
        <v>-89.088999999999999</v>
      </c>
      <c r="T1088" t="s">
        <v>163</v>
      </c>
      <c r="U1088">
        <v>575.029</v>
      </c>
      <c r="V1088" s="2">
        <f>Table1[[#This Row],[Expenses]]*0.3</f>
        <v>172.5087</v>
      </c>
      <c r="W1088" t="str">
        <f>VLOOKUP(K1088, Helper!A:C, 3, FALSE)</f>
        <v>2020-03</v>
      </c>
    </row>
    <row r="1089" spans="1:23" x14ac:dyDescent="0.3">
      <c r="A1089">
        <v>2225</v>
      </c>
      <c r="B1089" t="s">
        <v>3202</v>
      </c>
      <c r="C1089" s="1">
        <v>45139</v>
      </c>
      <c r="D1089">
        <v>20230801</v>
      </c>
      <c r="E1089" t="s">
        <v>577</v>
      </c>
      <c r="F1089" t="s">
        <v>124</v>
      </c>
      <c r="G1089" t="s">
        <v>125</v>
      </c>
      <c r="H1089" t="s">
        <v>25</v>
      </c>
      <c r="I1089" t="s">
        <v>48</v>
      </c>
      <c r="J1089" t="s">
        <v>120</v>
      </c>
      <c r="K1089">
        <v>1048</v>
      </c>
      <c r="L1089" t="s">
        <v>105</v>
      </c>
      <c r="M1089" t="s">
        <v>40</v>
      </c>
      <c r="N1089" t="s">
        <v>66</v>
      </c>
      <c r="O1089" t="s">
        <v>3203</v>
      </c>
      <c r="P1089">
        <v>54.816000000000003</v>
      </c>
      <c r="Q1089">
        <v>3</v>
      </c>
      <c r="R1089">
        <v>0.2</v>
      </c>
      <c r="S1089">
        <v>17.815200000000001</v>
      </c>
      <c r="T1089" t="s">
        <v>786</v>
      </c>
      <c r="U1089">
        <v>37.000799999999998</v>
      </c>
      <c r="V1089" s="2">
        <f>Table1[[#This Row],[Expenses]]*0.3</f>
        <v>11.100239999999999</v>
      </c>
      <c r="W1089" t="str">
        <f>VLOOKUP(K1089, Helper!A:C, 3, FALSE)</f>
        <v>2020-02</v>
      </c>
    </row>
    <row r="1090" spans="1:23" x14ac:dyDescent="0.3">
      <c r="A1090">
        <v>2226</v>
      </c>
      <c r="B1090" t="s">
        <v>3204</v>
      </c>
      <c r="C1090" s="1">
        <v>44640</v>
      </c>
      <c r="D1090">
        <v>20220320</v>
      </c>
      <c r="E1090" t="s">
        <v>3205</v>
      </c>
      <c r="F1090" t="s">
        <v>334</v>
      </c>
      <c r="G1090" t="s">
        <v>335</v>
      </c>
      <c r="H1090" t="s">
        <v>25</v>
      </c>
      <c r="I1090" t="s">
        <v>336</v>
      </c>
      <c r="J1090" t="s">
        <v>219</v>
      </c>
      <c r="K1090">
        <v>1006</v>
      </c>
      <c r="L1090" t="s">
        <v>56</v>
      </c>
      <c r="M1090" t="s">
        <v>29</v>
      </c>
      <c r="N1090" t="s">
        <v>30</v>
      </c>
      <c r="O1090" t="s">
        <v>3206</v>
      </c>
      <c r="P1090">
        <v>72.293999999999997</v>
      </c>
      <c r="Q1090">
        <v>1</v>
      </c>
      <c r="R1090">
        <v>0.7</v>
      </c>
      <c r="S1090">
        <v>-98.8018</v>
      </c>
      <c r="T1090" t="s">
        <v>187</v>
      </c>
      <c r="U1090">
        <v>171.0958</v>
      </c>
      <c r="V1090" s="2">
        <f>Table1[[#This Row],[Expenses]]*0.3</f>
        <v>51.328739999999996</v>
      </c>
      <c r="W1090" t="str">
        <f>VLOOKUP(K1090, Helper!A:C, 3, FALSE)</f>
        <v>2020-01</v>
      </c>
    </row>
    <row r="1091" spans="1:23" x14ac:dyDescent="0.3">
      <c r="A1091">
        <v>2227</v>
      </c>
      <c r="B1091" t="s">
        <v>3207</v>
      </c>
      <c r="C1091" s="1">
        <v>45137</v>
      </c>
      <c r="D1091">
        <v>20230730</v>
      </c>
      <c r="E1091" t="s">
        <v>794</v>
      </c>
      <c r="F1091" t="s">
        <v>79</v>
      </c>
      <c r="G1091" t="s">
        <v>737</v>
      </c>
      <c r="H1091" t="s">
        <v>81</v>
      </c>
      <c r="I1091" t="s">
        <v>82</v>
      </c>
      <c r="J1091" t="s">
        <v>143</v>
      </c>
      <c r="K1091">
        <v>1051</v>
      </c>
      <c r="L1091" t="s">
        <v>74</v>
      </c>
      <c r="M1091" t="s">
        <v>40</v>
      </c>
      <c r="N1091" t="s">
        <v>214</v>
      </c>
      <c r="O1091" t="s">
        <v>3208</v>
      </c>
      <c r="P1091">
        <v>2.8959999999999999</v>
      </c>
      <c r="Q1091">
        <v>2</v>
      </c>
      <c r="R1091">
        <v>0.2</v>
      </c>
      <c r="S1091">
        <v>0.47060000000000002</v>
      </c>
      <c r="T1091" t="s">
        <v>128</v>
      </c>
      <c r="U1091">
        <v>2.4253999999999998</v>
      </c>
      <c r="V1091" s="2">
        <f>Table1[[#This Row],[Expenses]]*0.3</f>
        <v>0.72761999999999993</v>
      </c>
      <c r="W1091" t="str">
        <f>VLOOKUP(K1091, Helper!A:C, 3, FALSE)</f>
        <v>2020-03</v>
      </c>
    </row>
    <row r="1092" spans="1:23" x14ac:dyDescent="0.3">
      <c r="A1092">
        <v>2229</v>
      </c>
      <c r="B1092" t="s">
        <v>3209</v>
      </c>
      <c r="C1092" s="1">
        <v>44836</v>
      </c>
      <c r="D1092">
        <v>20221002</v>
      </c>
      <c r="E1092" t="s">
        <v>1972</v>
      </c>
      <c r="F1092" t="s">
        <v>211</v>
      </c>
      <c r="G1092" t="s">
        <v>212</v>
      </c>
      <c r="H1092" t="s">
        <v>25</v>
      </c>
      <c r="I1092" t="s">
        <v>26</v>
      </c>
      <c r="J1092" t="s">
        <v>143</v>
      </c>
      <c r="K1092">
        <v>1051</v>
      </c>
      <c r="L1092" t="s">
        <v>74</v>
      </c>
      <c r="M1092" t="s">
        <v>29</v>
      </c>
      <c r="N1092" t="s">
        <v>50</v>
      </c>
      <c r="O1092" t="s">
        <v>3210</v>
      </c>
      <c r="P1092">
        <v>330.58800000000002</v>
      </c>
      <c r="Q1092">
        <v>1</v>
      </c>
      <c r="R1092">
        <v>0.4</v>
      </c>
      <c r="S1092">
        <v>-115.7058</v>
      </c>
      <c r="T1092" t="s">
        <v>400</v>
      </c>
      <c r="U1092">
        <v>446.29379999999998</v>
      </c>
      <c r="V1092" s="2">
        <f>Table1[[#This Row],[Expenses]]*0.3</f>
        <v>133.88813999999999</v>
      </c>
      <c r="W1092" t="str">
        <f>VLOOKUP(K1092, Helper!A:C, 3, FALSE)</f>
        <v>2020-03</v>
      </c>
    </row>
    <row r="1093" spans="1:23" x14ac:dyDescent="0.3">
      <c r="A1093">
        <v>2230</v>
      </c>
      <c r="B1093" t="s">
        <v>3211</v>
      </c>
      <c r="C1093" s="1">
        <v>43921</v>
      </c>
      <c r="D1093">
        <v>20200331</v>
      </c>
      <c r="E1093" t="s">
        <v>1895</v>
      </c>
      <c r="F1093" t="s">
        <v>35</v>
      </c>
      <c r="G1093" t="s">
        <v>110</v>
      </c>
      <c r="H1093" t="s">
        <v>37</v>
      </c>
      <c r="I1093" t="s">
        <v>38</v>
      </c>
      <c r="J1093" t="s">
        <v>27</v>
      </c>
      <c r="K1093">
        <v>1017</v>
      </c>
      <c r="L1093" t="s">
        <v>28</v>
      </c>
      <c r="M1093" t="s">
        <v>29</v>
      </c>
      <c r="N1093" t="s">
        <v>50</v>
      </c>
      <c r="O1093" t="s">
        <v>3212</v>
      </c>
      <c r="P1093">
        <v>673.56799999999998</v>
      </c>
      <c r="Q1093">
        <v>2</v>
      </c>
      <c r="R1093">
        <v>0.2</v>
      </c>
      <c r="S1093">
        <v>252.58799999999999</v>
      </c>
      <c r="T1093" t="s">
        <v>445</v>
      </c>
      <c r="U1093">
        <v>420.98</v>
      </c>
      <c r="V1093" s="2">
        <f>Table1[[#This Row],[Expenses]]*0.3</f>
        <v>126.294</v>
      </c>
      <c r="W1093" t="str">
        <f>VLOOKUP(K1093, Helper!A:C, 3, FALSE)</f>
        <v>2020-02</v>
      </c>
    </row>
    <row r="1094" spans="1:23" x14ac:dyDescent="0.3">
      <c r="A1094">
        <v>2232</v>
      </c>
      <c r="B1094" t="s">
        <v>3213</v>
      </c>
      <c r="C1094" s="1">
        <v>45104</v>
      </c>
      <c r="D1094">
        <v>20230627</v>
      </c>
      <c r="E1094" t="s">
        <v>3214</v>
      </c>
      <c r="F1094" t="s">
        <v>204</v>
      </c>
      <c r="G1094" t="s">
        <v>2582</v>
      </c>
      <c r="H1094" t="s">
        <v>81</v>
      </c>
      <c r="I1094" t="s">
        <v>206</v>
      </c>
      <c r="J1094" t="s">
        <v>330</v>
      </c>
      <c r="K1094">
        <v>1100</v>
      </c>
      <c r="L1094" t="s">
        <v>56</v>
      </c>
      <c r="M1094" t="s">
        <v>29</v>
      </c>
      <c r="N1094" t="s">
        <v>57</v>
      </c>
      <c r="O1094" t="s">
        <v>3215</v>
      </c>
      <c r="P1094">
        <v>526.45000000000005</v>
      </c>
      <c r="Q1094">
        <v>5</v>
      </c>
      <c r="R1094">
        <v>0</v>
      </c>
      <c r="S1094">
        <v>31.587</v>
      </c>
      <c r="T1094" t="s">
        <v>318</v>
      </c>
      <c r="U1094">
        <v>494.863</v>
      </c>
      <c r="V1094" s="2">
        <f>Table1[[#This Row],[Expenses]]*0.3</f>
        <v>148.4589</v>
      </c>
      <c r="W1094" t="str">
        <f>VLOOKUP(K1094, Helper!A:C, 3, FALSE)</f>
        <v>2020-03</v>
      </c>
    </row>
    <row r="1095" spans="1:23" x14ac:dyDescent="0.3">
      <c r="A1095">
        <v>2233</v>
      </c>
      <c r="B1095" t="s">
        <v>3216</v>
      </c>
      <c r="C1095" s="1">
        <v>45117</v>
      </c>
      <c r="D1095">
        <v>20230710</v>
      </c>
      <c r="E1095" t="s">
        <v>3137</v>
      </c>
      <c r="F1095" t="s">
        <v>166</v>
      </c>
      <c r="G1095" t="s">
        <v>227</v>
      </c>
      <c r="H1095" t="s">
        <v>81</v>
      </c>
      <c r="I1095" t="s">
        <v>168</v>
      </c>
      <c r="J1095" t="s">
        <v>223</v>
      </c>
      <c r="K1095">
        <v>1067</v>
      </c>
      <c r="L1095" t="s">
        <v>133</v>
      </c>
      <c r="M1095" t="s">
        <v>29</v>
      </c>
      <c r="N1095" t="s">
        <v>96</v>
      </c>
      <c r="O1095" t="s">
        <v>3217</v>
      </c>
      <c r="P1095">
        <v>228.92</v>
      </c>
      <c r="Q1095">
        <v>5</v>
      </c>
      <c r="R1095">
        <v>0.2</v>
      </c>
      <c r="S1095">
        <v>14.307499999999999</v>
      </c>
      <c r="T1095" t="s">
        <v>128</v>
      </c>
      <c r="U1095">
        <v>214.61249999999899</v>
      </c>
      <c r="V1095" s="2">
        <f>Table1[[#This Row],[Expenses]]*0.3</f>
        <v>64.383749999999694</v>
      </c>
      <c r="W1095" t="str">
        <f>VLOOKUP(K1095, Helper!A:C, 3, FALSE)</f>
        <v>2020-02</v>
      </c>
    </row>
    <row r="1096" spans="1:23" x14ac:dyDescent="0.3">
      <c r="A1096">
        <v>2234</v>
      </c>
      <c r="B1096" t="s">
        <v>3218</v>
      </c>
      <c r="C1096" s="1">
        <v>44544</v>
      </c>
      <c r="D1096">
        <v>20211214</v>
      </c>
      <c r="E1096" t="s">
        <v>1249</v>
      </c>
      <c r="F1096" t="s">
        <v>306</v>
      </c>
      <c r="G1096" t="s">
        <v>307</v>
      </c>
      <c r="H1096" t="s">
        <v>25</v>
      </c>
      <c r="I1096" t="s">
        <v>48</v>
      </c>
      <c r="J1096" t="s">
        <v>200</v>
      </c>
      <c r="K1096">
        <v>1011</v>
      </c>
      <c r="L1096" t="s">
        <v>56</v>
      </c>
      <c r="M1096" t="s">
        <v>29</v>
      </c>
      <c r="N1096" t="s">
        <v>156</v>
      </c>
      <c r="O1096" t="s">
        <v>3219</v>
      </c>
      <c r="P1096">
        <v>319.96800000000002</v>
      </c>
      <c r="Q1096">
        <v>4</v>
      </c>
      <c r="R1096">
        <v>0.2</v>
      </c>
      <c r="S1096">
        <v>35.996400000000001</v>
      </c>
      <c r="T1096" t="s">
        <v>163</v>
      </c>
      <c r="U1096">
        <v>283.97160000000002</v>
      </c>
      <c r="V1096" s="2">
        <f>Table1[[#This Row],[Expenses]]*0.3</f>
        <v>85.191479999999999</v>
      </c>
      <c r="W1096" t="str">
        <f>VLOOKUP(K1096, Helper!A:C, 3, FALSE)</f>
        <v>2020-06</v>
      </c>
    </row>
    <row r="1097" spans="1:23" x14ac:dyDescent="0.3">
      <c r="A1097">
        <v>2235</v>
      </c>
      <c r="B1097" t="s">
        <v>3220</v>
      </c>
      <c r="C1097" s="1">
        <v>45266</v>
      </c>
      <c r="D1097">
        <v>20231206</v>
      </c>
      <c r="E1097" t="s">
        <v>2054</v>
      </c>
      <c r="F1097" t="s">
        <v>3221</v>
      </c>
      <c r="G1097" t="s">
        <v>3222</v>
      </c>
      <c r="H1097" t="s">
        <v>25</v>
      </c>
      <c r="I1097" t="s">
        <v>103</v>
      </c>
      <c r="J1097" t="s">
        <v>179</v>
      </c>
      <c r="K1097">
        <v>1015</v>
      </c>
      <c r="L1097" t="s">
        <v>74</v>
      </c>
      <c r="M1097" t="s">
        <v>40</v>
      </c>
      <c r="N1097" t="s">
        <v>185</v>
      </c>
      <c r="O1097" t="s">
        <v>3223</v>
      </c>
      <c r="P1097">
        <v>205.03</v>
      </c>
      <c r="Q1097">
        <v>7</v>
      </c>
      <c r="R1097">
        <v>0</v>
      </c>
      <c r="S1097">
        <v>67.659899999999993</v>
      </c>
      <c r="T1097" t="s">
        <v>261</v>
      </c>
      <c r="U1097">
        <v>137.37010000000001</v>
      </c>
      <c r="V1097" s="2">
        <f>Table1[[#This Row],[Expenses]]*0.3</f>
        <v>41.211030000000001</v>
      </c>
      <c r="W1097" t="str">
        <f>VLOOKUP(K1097, Helper!A:C, 3, FALSE)</f>
        <v>2020-03</v>
      </c>
    </row>
    <row r="1098" spans="1:23" x14ac:dyDescent="0.3">
      <c r="A1098">
        <v>2236</v>
      </c>
      <c r="B1098" t="s">
        <v>3224</v>
      </c>
      <c r="C1098" s="1">
        <v>44454</v>
      </c>
      <c r="D1098">
        <v>20210915</v>
      </c>
      <c r="E1098" t="s">
        <v>2980</v>
      </c>
      <c r="F1098" t="s">
        <v>204</v>
      </c>
      <c r="G1098" t="s">
        <v>2582</v>
      </c>
      <c r="H1098" t="s">
        <v>81</v>
      </c>
      <c r="I1098" t="s">
        <v>206</v>
      </c>
      <c r="J1098" t="s">
        <v>430</v>
      </c>
      <c r="K1098">
        <v>1055</v>
      </c>
      <c r="L1098" t="s">
        <v>84</v>
      </c>
      <c r="M1098" t="s">
        <v>29</v>
      </c>
      <c r="N1098" t="s">
        <v>96</v>
      </c>
      <c r="O1098" t="s">
        <v>3225</v>
      </c>
      <c r="P1098">
        <v>190.86</v>
      </c>
      <c r="Q1098">
        <v>2</v>
      </c>
      <c r="R1098">
        <v>0</v>
      </c>
      <c r="S1098">
        <v>11.451599999999999</v>
      </c>
      <c r="T1098" t="s">
        <v>135</v>
      </c>
      <c r="U1098">
        <v>179.4084</v>
      </c>
      <c r="V1098" s="2">
        <f>Table1[[#This Row],[Expenses]]*0.3</f>
        <v>53.822519999999997</v>
      </c>
      <c r="W1098" t="str">
        <f>VLOOKUP(K1098, Helper!A:C, 3, FALSE)</f>
        <v>2020-01</v>
      </c>
    </row>
    <row r="1099" spans="1:23" x14ac:dyDescent="0.3">
      <c r="A1099">
        <v>2238</v>
      </c>
      <c r="B1099" t="s">
        <v>3226</v>
      </c>
      <c r="C1099" s="1">
        <v>44758</v>
      </c>
      <c r="D1099">
        <v>20220716</v>
      </c>
      <c r="E1099" t="s">
        <v>2966</v>
      </c>
      <c r="F1099" t="s">
        <v>101</v>
      </c>
      <c r="G1099" t="s">
        <v>102</v>
      </c>
      <c r="H1099" t="s">
        <v>25</v>
      </c>
      <c r="I1099" t="s">
        <v>103</v>
      </c>
      <c r="J1099" t="s">
        <v>200</v>
      </c>
      <c r="K1099">
        <v>1011</v>
      </c>
      <c r="L1099" t="s">
        <v>56</v>
      </c>
      <c r="M1099" t="s">
        <v>85</v>
      </c>
      <c r="N1099" t="s">
        <v>66</v>
      </c>
      <c r="O1099" t="s">
        <v>3227</v>
      </c>
      <c r="P1099">
        <v>44.4</v>
      </c>
      <c r="Q1099">
        <v>5</v>
      </c>
      <c r="R1099">
        <v>0</v>
      </c>
      <c r="S1099">
        <v>12.432</v>
      </c>
      <c r="T1099" t="s">
        <v>175</v>
      </c>
      <c r="U1099">
        <v>31.9679999999999</v>
      </c>
      <c r="V1099" s="2">
        <f>Table1[[#This Row],[Expenses]]*0.3</f>
        <v>9.5903999999999705</v>
      </c>
      <c r="W1099" t="str">
        <f>VLOOKUP(K1099, Helper!A:C, 3, FALSE)</f>
        <v>2020-06</v>
      </c>
    </row>
    <row r="1100" spans="1:23" x14ac:dyDescent="0.3">
      <c r="A1100">
        <v>2239</v>
      </c>
      <c r="B1100" t="s">
        <v>3228</v>
      </c>
      <c r="C1100" s="1">
        <v>45037</v>
      </c>
      <c r="D1100">
        <v>20230421</v>
      </c>
      <c r="E1100" t="s">
        <v>1495</v>
      </c>
      <c r="F1100" t="s">
        <v>166</v>
      </c>
      <c r="G1100" t="s">
        <v>227</v>
      </c>
      <c r="H1100" t="s">
        <v>81</v>
      </c>
      <c r="I1100" t="s">
        <v>168</v>
      </c>
      <c r="J1100" t="s">
        <v>376</v>
      </c>
      <c r="K1100">
        <v>1036</v>
      </c>
      <c r="L1100" t="s">
        <v>259</v>
      </c>
      <c r="M1100" t="s">
        <v>85</v>
      </c>
      <c r="N1100" t="s">
        <v>57</v>
      </c>
      <c r="O1100" t="s">
        <v>3229</v>
      </c>
      <c r="P1100">
        <v>44.4</v>
      </c>
      <c r="Q1100">
        <v>2</v>
      </c>
      <c r="R1100">
        <v>0.6</v>
      </c>
      <c r="S1100">
        <v>-52.17</v>
      </c>
      <c r="T1100" t="s">
        <v>68</v>
      </c>
      <c r="U1100">
        <v>96.57</v>
      </c>
      <c r="V1100" s="2">
        <f>Table1[[#This Row],[Expenses]]*0.3</f>
        <v>28.970999999999997</v>
      </c>
      <c r="W1100" t="str">
        <f>VLOOKUP(K1100, Helper!A:C, 3, FALSE)</f>
        <v>2020-04</v>
      </c>
    </row>
    <row r="1101" spans="1:23" x14ac:dyDescent="0.3">
      <c r="A1101">
        <v>2240</v>
      </c>
      <c r="B1101" t="s">
        <v>3230</v>
      </c>
      <c r="C1101" s="1">
        <v>44881</v>
      </c>
      <c r="D1101">
        <v>20221116</v>
      </c>
      <c r="E1101" t="s">
        <v>3231</v>
      </c>
      <c r="F1101" t="s">
        <v>35</v>
      </c>
      <c r="G1101" t="s">
        <v>36</v>
      </c>
      <c r="H1101" t="s">
        <v>37</v>
      </c>
      <c r="I1101" t="s">
        <v>38</v>
      </c>
      <c r="J1101" t="s">
        <v>528</v>
      </c>
      <c r="K1101">
        <v>1049</v>
      </c>
      <c r="L1101" t="s">
        <v>84</v>
      </c>
      <c r="M1101" t="s">
        <v>29</v>
      </c>
      <c r="N1101" t="s">
        <v>50</v>
      </c>
      <c r="O1101" t="s">
        <v>3232</v>
      </c>
      <c r="P1101">
        <v>1016.792</v>
      </c>
      <c r="Q1101">
        <v>1</v>
      </c>
      <c r="R1101">
        <v>0.2</v>
      </c>
      <c r="S1101">
        <v>381.29700000000003</v>
      </c>
      <c r="T1101" t="s">
        <v>32</v>
      </c>
      <c r="U1101">
        <v>635.495</v>
      </c>
      <c r="V1101" s="2">
        <f>Table1[[#This Row],[Expenses]]*0.3</f>
        <v>190.64849999999998</v>
      </c>
      <c r="W1101" t="str">
        <f>VLOOKUP(K1101, Helper!A:C, 3, FALSE)</f>
        <v>2020-05</v>
      </c>
    </row>
    <row r="1102" spans="1:23" x14ac:dyDescent="0.3">
      <c r="A1102">
        <v>2242</v>
      </c>
      <c r="B1102" t="s">
        <v>3233</v>
      </c>
      <c r="C1102" s="1">
        <v>44892</v>
      </c>
      <c r="D1102">
        <v>20221127</v>
      </c>
      <c r="E1102" t="s">
        <v>2980</v>
      </c>
      <c r="F1102" t="s">
        <v>124</v>
      </c>
      <c r="G1102" t="s">
        <v>125</v>
      </c>
      <c r="H1102" t="s">
        <v>25</v>
      </c>
      <c r="I1102" t="s">
        <v>48</v>
      </c>
      <c r="J1102" t="s">
        <v>430</v>
      </c>
      <c r="K1102">
        <v>1055</v>
      </c>
      <c r="L1102" t="s">
        <v>84</v>
      </c>
      <c r="M1102" t="s">
        <v>29</v>
      </c>
      <c r="N1102" t="s">
        <v>156</v>
      </c>
      <c r="O1102" t="s">
        <v>3234</v>
      </c>
      <c r="P1102">
        <v>494.98200000000003</v>
      </c>
      <c r="Q1102">
        <v>3</v>
      </c>
      <c r="R1102">
        <v>0.4</v>
      </c>
      <c r="S1102">
        <v>-115.4958</v>
      </c>
      <c r="T1102" t="s">
        <v>32</v>
      </c>
      <c r="U1102">
        <v>610.4778</v>
      </c>
      <c r="V1102" s="2">
        <f>Table1[[#This Row],[Expenses]]*0.3</f>
        <v>183.14333999999999</v>
      </c>
      <c r="W1102" t="str">
        <f>VLOOKUP(K1102, Helper!A:C, 3, FALSE)</f>
        <v>2020-01</v>
      </c>
    </row>
    <row r="1103" spans="1:23" x14ac:dyDescent="0.3">
      <c r="A1103">
        <v>2243</v>
      </c>
      <c r="B1103" t="s">
        <v>3235</v>
      </c>
      <c r="C1103" s="1">
        <v>45252</v>
      </c>
      <c r="D1103">
        <v>20231122</v>
      </c>
      <c r="E1103" t="s">
        <v>3236</v>
      </c>
      <c r="F1103" t="s">
        <v>35</v>
      </c>
      <c r="G1103" t="s">
        <v>417</v>
      </c>
      <c r="H1103" t="s">
        <v>37</v>
      </c>
      <c r="I1103" t="s">
        <v>38</v>
      </c>
      <c r="J1103" t="s">
        <v>160</v>
      </c>
      <c r="K1103">
        <v>1101</v>
      </c>
      <c r="L1103" t="s">
        <v>56</v>
      </c>
      <c r="M1103" t="s">
        <v>85</v>
      </c>
      <c r="N1103" t="s">
        <v>96</v>
      </c>
      <c r="O1103" t="s">
        <v>3237</v>
      </c>
      <c r="P1103">
        <v>56.56</v>
      </c>
      <c r="Q1103">
        <v>2</v>
      </c>
      <c r="R1103">
        <v>0</v>
      </c>
      <c r="S1103">
        <v>15.2712</v>
      </c>
      <c r="T1103" t="s">
        <v>283</v>
      </c>
      <c r="U1103">
        <v>41.288800000000002</v>
      </c>
      <c r="V1103" s="2">
        <f>Table1[[#This Row],[Expenses]]*0.3</f>
        <v>12.38664</v>
      </c>
      <c r="W1103" t="str">
        <f>VLOOKUP(K1103, Helper!A:C, 3, FALSE)</f>
        <v>2020-03</v>
      </c>
    </row>
    <row r="1104" spans="1:23" x14ac:dyDescent="0.3">
      <c r="A1104">
        <v>2248</v>
      </c>
      <c r="B1104" t="s">
        <v>3238</v>
      </c>
      <c r="C1104" s="1">
        <v>44242</v>
      </c>
      <c r="D1104">
        <v>20210215</v>
      </c>
      <c r="E1104" t="s">
        <v>3239</v>
      </c>
      <c r="F1104" t="s">
        <v>35</v>
      </c>
      <c r="G1104" t="s">
        <v>36</v>
      </c>
      <c r="H1104" t="s">
        <v>37</v>
      </c>
      <c r="I1104" t="s">
        <v>38</v>
      </c>
      <c r="J1104" t="s">
        <v>685</v>
      </c>
      <c r="K1104">
        <v>1076</v>
      </c>
      <c r="L1104" t="s">
        <v>74</v>
      </c>
      <c r="M1104" t="s">
        <v>29</v>
      </c>
      <c r="N1104" t="s">
        <v>66</v>
      </c>
      <c r="O1104" t="s">
        <v>3240</v>
      </c>
      <c r="P1104">
        <v>13.36</v>
      </c>
      <c r="Q1104">
        <v>2</v>
      </c>
      <c r="R1104">
        <v>0</v>
      </c>
      <c r="S1104">
        <v>6.4127999999999998</v>
      </c>
      <c r="T1104" t="s">
        <v>554</v>
      </c>
      <c r="U1104">
        <v>6.9471999999999996</v>
      </c>
      <c r="V1104" s="2">
        <f>Table1[[#This Row],[Expenses]]*0.3</f>
        <v>2.0841599999999998</v>
      </c>
      <c r="W1104" t="str">
        <f>VLOOKUP(K1104, Helper!A:C, 3, FALSE)</f>
        <v>2020-01</v>
      </c>
    </row>
    <row r="1105" spans="1:23" x14ac:dyDescent="0.3">
      <c r="A1105">
        <v>2253</v>
      </c>
      <c r="B1105" t="s">
        <v>3241</v>
      </c>
      <c r="C1105" s="1">
        <v>44667</v>
      </c>
      <c r="D1105">
        <v>20220416</v>
      </c>
      <c r="E1105" t="s">
        <v>2174</v>
      </c>
      <c r="F1105" t="s">
        <v>35</v>
      </c>
      <c r="G1105" t="s">
        <v>600</v>
      </c>
      <c r="H1105" t="s">
        <v>37</v>
      </c>
      <c r="I1105" t="s">
        <v>38</v>
      </c>
      <c r="J1105" t="s">
        <v>1231</v>
      </c>
      <c r="K1105">
        <v>1086</v>
      </c>
      <c r="L1105" t="s">
        <v>74</v>
      </c>
      <c r="M1105" t="s">
        <v>85</v>
      </c>
      <c r="N1105" t="s">
        <v>66</v>
      </c>
      <c r="O1105" t="s">
        <v>3242</v>
      </c>
      <c r="P1105">
        <v>143.69999999999999</v>
      </c>
      <c r="Q1105">
        <v>3</v>
      </c>
      <c r="R1105">
        <v>0</v>
      </c>
      <c r="S1105">
        <v>68.975999999999999</v>
      </c>
      <c r="T1105" t="s">
        <v>296</v>
      </c>
      <c r="U1105">
        <v>74.723999999999904</v>
      </c>
      <c r="V1105" s="2">
        <f>Table1[[#This Row],[Expenses]]*0.3</f>
        <v>22.417199999999969</v>
      </c>
      <c r="W1105" t="str">
        <f>VLOOKUP(K1105, Helper!A:C, 3, FALSE)</f>
        <v>2020-01</v>
      </c>
    </row>
    <row r="1106" spans="1:23" x14ac:dyDescent="0.3">
      <c r="A1106">
        <v>2254</v>
      </c>
      <c r="B1106" t="s">
        <v>3243</v>
      </c>
      <c r="C1106" s="1">
        <v>44467</v>
      </c>
      <c r="D1106">
        <v>20210928</v>
      </c>
      <c r="E1106" t="s">
        <v>2075</v>
      </c>
      <c r="F1106" t="s">
        <v>35</v>
      </c>
      <c r="G1106" t="s">
        <v>110</v>
      </c>
      <c r="H1106" t="s">
        <v>37</v>
      </c>
      <c r="I1106" t="s">
        <v>38</v>
      </c>
      <c r="J1106" t="s">
        <v>626</v>
      </c>
      <c r="K1106">
        <v>1009</v>
      </c>
      <c r="L1106" t="s">
        <v>95</v>
      </c>
      <c r="M1106" t="s">
        <v>40</v>
      </c>
      <c r="N1106" t="s">
        <v>86</v>
      </c>
      <c r="O1106" t="s">
        <v>3244</v>
      </c>
      <c r="P1106">
        <v>43.26</v>
      </c>
      <c r="Q1106">
        <v>3</v>
      </c>
      <c r="R1106">
        <v>0</v>
      </c>
      <c r="S1106">
        <v>14.2758</v>
      </c>
      <c r="T1106" t="s">
        <v>135</v>
      </c>
      <c r="U1106">
        <v>28.984199999999898</v>
      </c>
      <c r="V1106" s="2">
        <f>Table1[[#This Row],[Expenses]]*0.3</f>
        <v>8.6952599999999691</v>
      </c>
      <c r="W1106" t="str">
        <f>VLOOKUP(K1106, Helper!A:C, 3, FALSE)</f>
        <v>2020-03</v>
      </c>
    </row>
    <row r="1107" spans="1:23" x14ac:dyDescent="0.3">
      <c r="A1107">
        <v>2256</v>
      </c>
      <c r="B1107" t="s">
        <v>3245</v>
      </c>
      <c r="C1107" s="1">
        <v>44822</v>
      </c>
      <c r="D1107">
        <v>20220918</v>
      </c>
      <c r="E1107" t="s">
        <v>794</v>
      </c>
      <c r="F1107" t="s">
        <v>3246</v>
      </c>
      <c r="G1107" t="s">
        <v>3247</v>
      </c>
      <c r="H1107" t="s">
        <v>25</v>
      </c>
      <c r="I1107" t="s">
        <v>48</v>
      </c>
      <c r="J1107" t="s">
        <v>143</v>
      </c>
      <c r="K1107">
        <v>1051</v>
      </c>
      <c r="L1107" t="s">
        <v>74</v>
      </c>
      <c r="M1107" t="s">
        <v>40</v>
      </c>
      <c r="N1107" t="s">
        <v>156</v>
      </c>
      <c r="O1107" t="s">
        <v>3248</v>
      </c>
      <c r="P1107">
        <v>437.85</v>
      </c>
      <c r="Q1107">
        <v>3</v>
      </c>
      <c r="R1107">
        <v>0</v>
      </c>
      <c r="S1107">
        <v>131.35499999999999</v>
      </c>
      <c r="T1107" t="s">
        <v>246</v>
      </c>
      <c r="U1107">
        <v>306.495</v>
      </c>
      <c r="V1107" s="2">
        <f>Table1[[#This Row],[Expenses]]*0.3</f>
        <v>91.948499999999996</v>
      </c>
      <c r="W1107" t="str">
        <f>VLOOKUP(K1107, Helper!A:C, 3, FALSE)</f>
        <v>2020-03</v>
      </c>
    </row>
    <row r="1108" spans="1:23" x14ac:dyDescent="0.3">
      <c r="A1108">
        <v>2258</v>
      </c>
      <c r="B1108" t="s">
        <v>3249</v>
      </c>
      <c r="C1108" s="1">
        <v>45094</v>
      </c>
      <c r="D1108">
        <v>20230617</v>
      </c>
      <c r="E1108" t="s">
        <v>384</v>
      </c>
      <c r="F1108" t="s">
        <v>35</v>
      </c>
      <c r="G1108" t="s">
        <v>110</v>
      </c>
      <c r="H1108" t="s">
        <v>37</v>
      </c>
      <c r="I1108" t="s">
        <v>38</v>
      </c>
      <c r="J1108" t="s">
        <v>386</v>
      </c>
      <c r="K1108">
        <v>1045</v>
      </c>
      <c r="L1108" t="s">
        <v>95</v>
      </c>
      <c r="M1108" t="s">
        <v>29</v>
      </c>
      <c r="N1108" t="s">
        <v>41</v>
      </c>
      <c r="O1108" t="s">
        <v>3250</v>
      </c>
      <c r="P1108">
        <v>1212.96</v>
      </c>
      <c r="Q1108">
        <v>7</v>
      </c>
      <c r="R1108">
        <v>0.2</v>
      </c>
      <c r="S1108">
        <v>90.971999999999994</v>
      </c>
      <c r="T1108" t="s">
        <v>318</v>
      </c>
      <c r="U1108">
        <v>1121.9880000000001</v>
      </c>
      <c r="V1108" s="2">
        <f>Table1[[#This Row],[Expenses]]*0.3</f>
        <v>336.59640000000002</v>
      </c>
      <c r="W1108" t="str">
        <f>VLOOKUP(K1108, Helper!A:C, 3, FALSE)</f>
        <v>2020-01</v>
      </c>
    </row>
    <row r="1109" spans="1:23" x14ac:dyDescent="0.3">
      <c r="A1109">
        <v>2260</v>
      </c>
      <c r="B1109" t="s">
        <v>3251</v>
      </c>
      <c r="C1109" s="1">
        <v>44508</v>
      </c>
      <c r="D1109">
        <v>20211108</v>
      </c>
      <c r="E1109" t="s">
        <v>3252</v>
      </c>
      <c r="F1109" t="s">
        <v>35</v>
      </c>
      <c r="G1109" t="s">
        <v>600</v>
      </c>
      <c r="H1109" t="s">
        <v>37</v>
      </c>
      <c r="I1109" t="s">
        <v>38</v>
      </c>
      <c r="J1109" t="s">
        <v>341</v>
      </c>
      <c r="K1109">
        <v>1019</v>
      </c>
      <c r="L1109" t="s">
        <v>74</v>
      </c>
      <c r="M1109" t="s">
        <v>85</v>
      </c>
      <c r="N1109" t="s">
        <v>214</v>
      </c>
      <c r="O1109" t="s">
        <v>3253</v>
      </c>
      <c r="P1109">
        <v>5</v>
      </c>
      <c r="Q1109">
        <v>1</v>
      </c>
      <c r="R1109">
        <v>0</v>
      </c>
      <c r="S1109">
        <v>2.4</v>
      </c>
      <c r="T1109" t="s">
        <v>88</v>
      </c>
      <c r="U1109">
        <v>2.6</v>
      </c>
      <c r="V1109" s="2">
        <f>Table1[[#This Row],[Expenses]]*0.3</f>
        <v>0.78</v>
      </c>
      <c r="W1109" t="str">
        <f>VLOOKUP(K1109, Helper!A:C, 3, FALSE)</f>
        <v>2020-03</v>
      </c>
    </row>
    <row r="1110" spans="1:23" x14ac:dyDescent="0.3">
      <c r="A1110">
        <v>2262</v>
      </c>
      <c r="B1110" t="s">
        <v>3254</v>
      </c>
      <c r="C1110" s="1">
        <v>44548</v>
      </c>
      <c r="D1110">
        <v>20211218</v>
      </c>
      <c r="E1110" t="s">
        <v>3255</v>
      </c>
      <c r="F1110" t="s">
        <v>211</v>
      </c>
      <c r="G1110" t="s">
        <v>212</v>
      </c>
      <c r="H1110" t="s">
        <v>25</v>
      </c>
      <c r="I1110" t="s">
        <v>26</v>
      </c>
      <c r="J1110" t="s">
        <v>120</v>
      </c>
      <c r="K1110">
        <v>1048</v>
      </c>
      <c r="L1110" t="s">
        <v>105</v>
      </c>
      <c r="M1110" t="s">
        <v>29</v>
      </c>
      <c r="N1110" t="s">
        <v>185</v>
      </c>
      <c r="O1110" t="s">
        <v>3256</v>
      </c>
      <c r="P1110">
        <v>166.24</v>
      </c>
      <c r="Q1110">
        <v>1</v>
      </c>
      <c r="R1110">
        <v>0</v>
      </c>
      <c r="S1110">
        <v>24.936</v>
      </c>
      <c r="T1110" t="s">
        <v>163</v>
      </c>
      <c r="U1110">
        <v>141.304</v>
      </c>
      <c r="V1110" s="2">
        <f>Table1[[#This Row],[Expenses]]*0.3</f>
        <v>42.391199999999998</v>
      </c>
      <c r="W1110" t="str">
        <f>VLOOKUP(K1110, Helper!A:C, 3, FALSE)</f>
        <v>2020-02</v>
      </c>
    </row>
    <row r="1111" spans="1:23" x14ac:dyDescent="0.3">
      <c r="A1111">
        <v>2263</v>
      </c>
      <c r="B1111" t="s">
        <v>3257</v>
      </c>
      <c r="C1111" s="1">
        <v>44964</v>
      </c>
      <c r="D1111">
        <v>20230207</v>
      </c>
      <c r="E1111" t="s">
        <v>3258</v>
      </c>
      <c r="F1111" t="s">
        <v>238</v>
      </c>
      <c r="G1111" t="s">
        <v>239</v>
      </c>
      <c r="H1111" t="s">
        <v>25</v>
      </c>
      <c r="I1111" t="s">
        <v>48</v>
      </c>
      <c r="J1111" t="s">
        <v>65</v>
      </c>
      <c r="K1111">
        <v>1062</v>
      </c>
      <c r="L1111" t="s">
        <v>28</v>
      </c>
      <c r="M1111" t="s">
        <v>29</v>
      </c>
      <c r="N1111" t="s">
        <v>30</v>
      </c>
      <c r="O1111" t="s">
        <v>3259</v>
      </c>
      <c r="P1111">
        <v>359.97</v>
      </c>
      <c r="Q1111">
        <v>3</v>
      </c>
      <c r="R1111">
        <v>0</v>
      </c>
      <c r="S1111">
        <v>79.193399999999997</v>
      </c>
      <c r="T1111" t="s">
        <v>394</v>
      </c>
      <c r="U1111">
        <v>280.77659999999997</v>
      </c>
      <c r="V1111" s="2">
        <f>Table1[[#This Row],[Expenses]]*0.3</f>
        <v>84.232979999999984</v>
      </c>
      <c r="W1111" t="str">
        <f>VLOOKUP(K1111, Helper!A:C, 3, FALSE)</f>
        <v>2020-01</v>
      </c>
    </row>
    <row r="1112" spans="1:23" x14ac:dyDescent="0.3">
      <c r="A1112">
        <v>2264</v>
      </c>
      <c r="B1112" t="s">
        <v>3260</v>
      </c>
      <c r="C1112" s="1">
        <v>44880</v>
      </c>
      <c r="D1112">
        <v>20221115</v>
      </c>
      <c r="E1112" t="s">
        <v>1040</v>
      </c>
      <c r="F1112" t="s">
        <v>758</v>
      </c>
      <c r="G1112" t="s">
        <v>759</v>
      </c>
      <c r="H1112" t="s">
        <v>25</v>
      </c>
      <c r="I1112" t="s">
        <v>64</v>
      </c>
      <c r="J1112" t="s">
        <v>413</v>
      </c>
      <c r="K1112">
        <v>1022</v>
      </c>
      <c r="L1112" t="s">
        <v>273</v>
      </c>
      <c r="M1112" t="s">
        <v>29</v>
      </c>
      <c r="N1112" t="s">
        <v>185</v>
      </c>
      <c r="O1112" t="s">
        <v>3261</v>
      </c>
      <c r="P1112">
        <v>499.98</v>
      </c>
      <c r="Q1112">
        <v>2</v>
      </c>
      <c r="R1112">
        <v>0</v>
      </c>
      <c r="S1112">
        <v>114.9954</v>
      </c>
      <c r="T1112" t="s">
        <v>32</v>
      </c>
      <c r="U1112">
        <v>384.9846</v>
      </c>
      <c r="V1112" s="2">
        <f>Table1[[#This Row],[Expenses]]*0.3</f>
        <v>115.49538</v>
      </c>
      <c r="W1112" t="str">
        <f>VLOOKUP(K1112, Helper!A:C, 3, FALSE)</f>
        <v>2020-03</v>
      </c>
    </row>
    <row r="1113" spans="1:23" x14ac:dyDescent="0.3">
      <c r="A1113">
        <v>2267</v>
      </c>
      <c r="B1113" t="s">
        <v>3262</v>
      </c>
      <c r="C1113" s="1">
        <v>45212</v>
      </c>
      <c r="D1113">
        <v>20231013</v>
      </c>
      <c r="E1113" t="s">
        <v>3263</v>
      </c>
      <c r="F1113" t="s">
        <v>62</v>
      </c>
      <c r="G1113" t="s">
        <v>1253</v>
      </c>
      <c r="H1113" t="s">
        <v>25</v>
      </c>
      <c r="I1113" t="s">
        <v>64</v>
      </c>
      <c r="J1113" t="s">
        <v>917</v>
      </c>
      <c r="K1113">
        <v>1029</v>
      </c>
      <c r="L1113" t="s">
        <v>84</v>
      </c>
      <c r="M1113" t="s">
        <v>85</v>
      </c>
      <c r="N1113" t="s">
        <v>66</v>
      </c>
      <c r="O1113" t="s">
        <v>3264</v>
      </c>
      <c r="P1113">
        <v>7.968</v>
      </c>
      <c r="Q1113">
        <v>2</v>
      </c>
      <c r="R1113">
        <v>0.2</v>
      </c>
      <c r="S1113">
        <v>2.6892</v>
      </c>
      <c r="T1113" t="s">
        <v>151</v>
      </c>
      <c r="U1113">
        <v>5.2788000000000004</v>
      </c>
      <c r="V1113" s="2">
        <f>Table1[[#This Row],[Expenses]]*0.3</f>
        <v>1.5836400000000002</v>
      </c>
      <c r="W1113" t="str">
        <f>VLOOKUP(K1113, Helper!A:C, 3, FALSE)</f>
        <v>2020-01</v>
      </c>
    </row>
    <row r="1114" spans="1:23" x14ac:dyDescent="0.3">
      <c r="A1114">
        <v>2268</v>
      </c>
      <c r="B1114" t="s">
        <v>3265</v>
      </c>
      <c r="C1114" s="1">
        <v>45187</v>
      </c>
      <c r="D1114">
        <v>20230918</v>
      </c>
      <c r="E1114" t="s">
        <v>3266</v>
      </c>
      <c r="F1114" t="s">
        <v>71</v>
      </c>
      <c r="G1114" t="s">
        <v>72</v>
      </c>
      <c r="H1114" t="s">
        <v>37</v>
      </c>
      <c r="I1114" t="s">
        <v>38</v>
      </c>
      <c r="J1114" t="s">
        <v>138</v>
      </c>
      <c r="K1114">
        <v>1043</v>
      </c>
      <c r="L1114" t="s">
        <v>95</v>
      </c>
      <c r="M1114" t="s">
        <v>29</v>
      </c>
      <c r="N1114" t="s">
        <v>66</v>
      </c>
      <c r="O1114" t="s">
        <v>3267</v>
      </c>
      <c r="P1114">
        <v>12.96</v>
      </c>
      <c r="Q1114">
        <v>2</v>
      </c>
      <c r="R1114">
        <v>0</v>
      </c>
      <c r="S1114">
        <v>6.3503999999999996</v>
      </c>
      <c r="T1114" t="s">
        <v>171</v>
      </c>
      <c r="U1114">
        <v>6.6096000000000004</v>
      </c>
      <c r="V1114" s="2">
        <f>Table1[[#This Row],[Expenses]]*0.3</f>
        <v>1.98288</v>
      </c>
      <c r="W1114" t="str">
        <f>VLOOKUP(K1114, Helper!A:C, 3, FALSE)</f>
        <v>2020-01</v>
      </c>
    </row>
    <row r="1115" spans="1:23" x14ac:dyDescent="0.3">
      <c r="A1115">
        <v>2269</v>
      </c>
      <c r="B1115" t="s">
        <v>3268</v>
      </c>
      <c r="C1115" s="1">
        <v>45281</v>
      </c>
      <c r="D1115">
        <v>20231221</v>
      </c>
      <c r="E1115" t="s">
        <v>801</v>
      </c>
      <c r="F1115" t="s">
        <v>211</v>
      </c>
      <c r="G1115" t="s">
        <v>968</v>
      </c>
      <c r="H1115" t="s">
        <v>25</v>
      </c>
      <c r="I1115" t="s">
        <v>26</v>
      </c>
      <c r="J1115" t="s">
        <v>504</v>
      </c>
      <c r="K1115">
        <v>1010</v>
      </c>
      <c r="L1115" t="s">
        <v>273</v>
      </c>
      <c r="M1115" t="s">
        <v>40</v>
      </c>
      <c r="N1115" t="s">
        <v>66</v>
      </c>
      <c r="O1115" t="s">
        <v>3269</v>
      </c>
      <c r="P1115">
        <v>6.48</v>
      </c>
      <c r="Q1115">
        <v>1</v>
      </c>
      <c r="R1115">
        <v>0</v>
      </c>
      <c r="S1115">
        <v>3.1103999999999998</v>
      </c>
      <c r="T1115" t="s">
        <v>261</v>
      </c>
      <c r="U1115">
        <v>3.3696000000000002</v>
      </c>
      <c r="V1115" s="2">
        <f>Table1[[#This Row],[Expenses]]*0.3</f>
        <v>1.01088</v>
      </c>
      <c r="W1115" t="str">
        <f>VLOOKUP(K1115, Helper!A:C, 3, FALSE)</f>
        <v>2020-03</v>
      </c>
    </row>
    <row r="1116" spans="1:23" x14ac:dyDescent="0.3">
      <c r="A1116">
        <v>2271</v>
      </c>
      <c r="B1116" t="s">
        <v>3270</v>
      </c>
      <c r="C1116" s="1">
        <v>45263</v>
      </c>
      <c r="D1116">
        <v>20231203</v>
      </c>
      <c r="E1116" t="s">
        <v>770</v>
      </c>
      <c r="F1116" t="s">
        <v>46</v>
      </c>
      <c r="G1116" t="s">
        <v>837</v>
      </c>
      <c r="H1116" t="s">
        <v>25</v>
      </c>
      <c r="I1116" t="s">
        <v>48</v>
      </c>
      <c r="J1116" t="s">
        <v>360</v>
      </c>
      <c r="K1116">
        <v>1004</v>
      </c>
      <c r="L1116" t="s">
        <v>74</v>
      </c>
      <c r="M1116" t="s">
        <v>40</v>
      </c>
      <c r="N1116" t="s">
        <v>112</v>
      </c>
      <c r="O1116" t="s">
        <v>3271</v>
      </c>
      <c r="P1116">
        <v>47.96</v>
      </c>
      <c r="Q1116">
        <v>5</v>
      </c>
      <c r="R1116">
        <v>0.2</v>
      </c>
      <c r="S1116">
        <v>4.1965000000000003</v>
      </c>
      <c r="T1116" t="s">
        <v>261</v>
      </c>
      <c r="U1116">
        <v>43.763500000000001</v>
      </c>
      <c r="V1116" s="2">
        <f>Table1[[#This Row],[Expenses]]*0.3</f>
        <v>13.129049999999999</v>
      </c>
      <c r="W1116" t="str">
        <f>VLOOKUP(K1116, Helper!A:C, 3, FALSE)</f>
        <v>2020-01</v>
      </c>
    </row>
    <row r="1117" spans="1:23" x14ac:dyDescent="0.3">
      <c r="A1117">
        <v>2272</v>
      </c>
      <c r="B1117" t="s">
        <v>3272</v>
      </c>
      <c r="C1117" s="1">
        <v>44460</v>
      </c>
      <c r="D1117">
        <v>20210921</v>
      </c>
      <c r="E1117" t="s">
        <v>473</v>
      </c>
      <c r="F1117" t="s">
        <v>71</v>
      </c>
      <c r="G1117" t="s">
        <v>72</v>
      </c>
      <c r="H1117" t="s">
        <v>37</v>
      </c>
      <c r="I1117" t="s">
        <v>38</v>
      </c>
      <c r="J1117" t="s">
        <v>27</v>
      </c>
      <c r="K1117">
        <v>1017</v>
      </c>
      <c r="L1117" t="s">
        <v>28</v>
      </c>
      <c r="M1117" t="s">
        <v>29</v>
      </c>
      <c r="N1117" t="s">
        <v>96</v>
      </c>
      <c r="O1117" t="s">
        <v>3273</v>
      </c>
      <c r="P1117">
        <v>199.74</v>
      </c>
      <c r="Q1117">
        <v>6</v>
      </c>
      <c r="R1117">
        <v>0</v>
      </c>
      <c r="S1117">
        <v>47.937600000000003</v>
      </c>
      <c r="T1117" t="s">
        <v>135</v>
      </c>
      <c r="U1117">
        <v>151.80240000000001</v>
      </c>
      <c r="V1117" s="2">
        <f>Table1[[#This Row],[Expenses]]*0.3</f>
        <v>45.54072</v>
      </c>
      <c r="W1117" t="str">
        <f>VLOOKUP(K1117, Helper!A:C, 3, FALSE)</f>
        <v>2020-02</v>
      </c>
    </row>
    <row r="1118" spans="1:23" x14ac:dyDescent="0.3">
      <c r="A1118">
        <v>2273</v>
      </c>
      <c r="B1118" t="s">
        <v>3274</v>
      </c>
      <c r="C1118" s="1">
        <v>44261</v>
      </c>
      <c r="D1118">
        <v>20210306</v>
      </c>
      <c r="E1118" t="s">
        <v>721</v>
      </c>
      <c r="F1118" t="s">
        <v>35</v>
      </c>
      <c r="G1118" t="s">
        <v>110</v>
      </c>
      <c r="H1118" t="s">
        <v>37</v>
      </c>
      <c r="I1118" t="s">
        <v>38</v>
      </c>
      <c r="J1118" t="s">
        <v>418</v>
      </c>
      <c r="K1118">
        <v>1007</v>
      </c>
      <c r="L1118" t="s">
        <v>84</v>
      </c>
      <c r="M1118" t="s">
        <v>29</v>
      </c>
      <c r="N1118" t="s">
        <v>57</v>
      </c>
      <c r="O1118" t="s">
        <v>3275</v>
      </c>
      <c r="P1118">
        <v>435.26</v>
      </c>
      <c r="Q1118">
        <v>7</v>
      </c>
      <c r="R1118">
        <v>0</v>
      </c>
      <c r="S1118">
        <v>95.757199999999997</v>
      </c>
      <c r="T1118" t="s">
        <v>365</v>
      </c>
      <c r="U1118">
        <v>339.50279999999998</v>
      </c>
      <c r="V1118" s="2">
        <f>Table1[[#This Row],[Expenses]]*0.3</f>
        <v>101.85083999999999</v>
      </c>
      <c r="W1118" t="str">
        <f>VLOOKUP(K1118, Helper!A:C, 3, FALSE)</f>
        <v>2020-02</v>
      </c>
    </row>
    <row r="1119" spans="1:23" x14ac:dyDescent="0.3">
      <c r="A1119">
        <v>2275</v>
      </c>
      <c r="B1119" t="s">
        <v>3276</v>
      </c>
      <c r="C1119" s="1">
        <v>44107</v>
      </c>
      <c r="D1119">
        <v>20201003</v>
      </c>
      <c r="E1119" t="s">
        <v>783</v>
      </c>
      <c r="F1119" t="s">
        <v>35</v>
      </c>
      <c r="G1119" t="s">
        <v>36</v>
      </c>
      <c r="H1119" t="s">
        <v>37</v>
      </c>
      <c r="I1119" t="s">
        <v>38</v>
      </c>
      <c r="J1119" t="s">
        <v>184</v>
      </c>
      <c r="K1119">
        <v>1028</v>
      </c>
      <c r="L1119" t="s">
        <v>74</v>
      </c>
      <c r="M1119" t="s">
        <v>40</v>
      </c>
      <c r="N1119" t="s">
        <v>50</v>
      </c>
      <c r="O1119" t="s">
        <v>3277</v>
      </c>
      <c r="P1119">
        <v>143.43199999999999</v>
      </c>
      <c r="Q1119">
        <v>1</v>
      </c>
      <c r="R1119">
        <v>0.2</v>
      </c>
      <c r="S1119">
        <v>3.5857999999999999</v>
      </c>
      <c r="T1119" t="s">
        <v>194</v>
      </c>
      <c r="U1119">
        <v>139.84619999999899</v>
      </c>
      <c r="V1119" s="2">
        <f>Table1[[#This Row],[Expenses]]*0.3</f>
        <v>41.953859999999693</v>
      </c>
      <c r="W1119" t="str">
        <f>VLOOKUP(K1119, Helper!A:C, 3, FALSE)</f>
        <v>2020-04</v>
      </c>
    </row>
    <row r="1120" spans="1:23" x14ac:dyDescent="0.3">
      <c r="A1120">
        <v>2277</v>
      </c>
      <c r="B1120" t="s">
        <v>3278</v>
      </c>
      <c r="C1120" s="1">
        <v>44009</v>
      </c>
      <c r="D1120">
        <v>20200627</v>
      </c>
      <c r="E1120" t="s">
        <v>1058</v>
      </c>
      <c r="F1120" t="s">
        <v>868</v>
      </c>
      <c r="G1120" t="s">
        <v>3279</v>
      </c>
      <c r="H1120" t="s">
        <v>25</v>
      </c>
      <c r="I1120" t="s">
        <v>336</v>
      </c>
      <c r="J1120" t="s">
        <v>655</v>
      </c>
      <c r="K1120">
        <v>1024</v>
      </c>
      <c r="L1120" t="s">
        <v>28</v>
      </c>
      <c r="M1120" t="s">
        <v>29</v>
      </c>
      <c r="N1120" t="s">
        <v>96</v>
      </c>
      <c r="O1120" t="s">
        <v>3280</v>
      </c>
      <c r="P1120">
        <v>306.2</v>
      </c>
      <c r="Q1120">
        <v>5</v>
      </c>
      <c r="R1120">
        <v>0</v>
      </c>
      <c r="S1120">
        <v>0</v>
      </c>
      <c r="T1120" t="s">
        <v>59</v>
      </c>
      <c r="U1120">
        <v>306.2</v>
      </c>
      <c r="V1120" s="2">
        <f>Table1[[#This Row],[Expenses]]*0.3</f>
        <v>91.86</v>
      </c>
      <c r="W1120" t="str">
        <f>VLOOKUP(K1120, Helper!A:C, 3, FALSE)</f>
        <v>2020-01</v>
      </c>
    </row>
    <row r="1121" spans="1:23" x14ac:dyDescent="0.3">
      <c r="A1121">
        <v>2280</v>
      </c>
      <c r="B1121" t="s">
        <v>3281</v>
      </c>
      <c r="C1121" s="1">
        <v>45230</v>
      </c>
      <c r="D1121">
        <v>20231031</v>
      </c>
      <c r="E1121" t="s">
        <v>3282</v>
      </c>
      <c r="F1121" t="s">
        <v>71</v>
      </c>
      <c r="G1121" t="s">
        <v>72</v>
      </c>
      <c r="H1121" t="s">
        <v>37</v>
      </c>
      <c r="I1121" t="s">
        <v>38</v>
      </c>
      <c r="J1121" t="s">
        <v>143</v>
      </c>
      <c r="K1121">
        <v>1051</v>
      </c>
      <c r="L1121" t="s">
        <v>74</v>
      </c>
      <c r="M1121" t="s">
        <v>29</v>
      </c>
      <c r="N1121" t="s">
        <v>41</v>
      </c>
      <c r="O1121" t="s">
        <v>3283</v>
      </c>
      <c r="P1121">
        <v>97.567999999999998</v>
      </c>
      <c r="Q1121">
        <v>2</v>
      </c>
      <c r="R1121">
        <v>0.2</v>
      </c>
      <c r="S1121">
        <v>-6.0979999999999999</v>
      </c>
      <c r="T1121" t="s">
        <v>151</v>
      </c>
      <c r="U1121">
        <v>103.666</v>
      </c>
      <c r="V1121" s="2">
        <f>Table1[[#This Row],[Expenses]]*0.3</f>
        <v>31.099799999999998</v>
      </c>
      <c r="W1121" t="str">
        <f>VLOOKUP(K1121, Helper!A:C, 3, FALSE)</f>
        <v>2020-03</v>
      </c>
    </row>
    <row r="1122" spans="1:23" x14ac:dyDescent="0.3">
      <c r="A1122">
        <v>2283</v>
      </c>
      <c r="B1122" t="s">
        <v>3284</v>
      </c>
      <c r="C1122" s="1">
        <v>44808</v>
      </c>
      <c r="D1122">
        <v>20220904</v>
      </c>
      <c r="E1122" t="s">
        <v>2622</v>
      </c>
      <c r="F1122" t="s">
        <v>498</v>
      </c>
      <c r="G1122" t="s">
        <v>771</v>
      </c>
      <c r="H1122" t="s">
        <v>25</v>
      </c>
      <c r="I1122" t="s">
        <v>103</v>
      </c>
      <c r="J1122" t="s">
        <v>443</v>
      </c>
      <c r="K1122">
        <v>1005</v>
      </c>
      <c r="L1122" t="s">
        <v>56</v>
      </c>
      <c r="M1122" t="s">
        <v>40</v>
      </c>
      <c r="N1122" t="s">
        <v>66</v>
      </c>
      <c r="O1122" t="s">
        <v>3285</v>
      </c>
      <c r="P1122">
        <v>48.16</v>
      </c>
      <c r="Q1122">
        <v>7</v>
      </c>
      <c r="R1122">
        <v>0</v>
      </c>
      <c r="S1122">
        <v>22.153600000000001</v>
      </c>
      <c r="T1122" t="s">
        <v>246</v>
      </c>
      <c r="U1122">
        <v>26.0063999999999</v>
      </c>
      <c r="V1122" s="2">
        <f>Table1[[#This Row],[Expenses]]*0.3</f>
        <v>7.8019199999999698</v>
      </c>
      <c r="W1122" t="str">
        <f>VLOOKUP(K1122, Helper!A:C, 3, FALSE)</f>
        <v>2020-03</v>
      </c>
    </row>
    <row r="1123" spans="1:23" x14ac:dyDescent="0.3">
      <c r="A1123">
        <v>2284</v>
      </c>
      <c r="B1123" t="s">
        <v>3286</v>
      </c>
      <c r="C1123" s="1">
        <v>44260</v>
      </c>
      <c r="D1123">
        <v>20210305</v>
      </c>
      <c r="E1123" t="s">
        <v>1105</v>
      </c>
      <c r="F1123" t="s">
        <v>204</v>
      </c>
      <c r="G1123" t="s">
        <v>2582</v>
      </c>
      <c r="H1123" t="s">
        <v>81</v>
      </c>
      <c r="I1123" t="s">
        <v>206</v>
      </c>
      <c r="J1123" t="s">
        <v>192</v>
      </c>
      <c r="K1123">
        <v>1068</v>
      </c>
      <c r="L1123" t="s">
        <v>56</v>
      </c>
      <c r="M1123" t="s">
        <v>29</v>
      </c>
      <c r="N1123" t="s">
        <v>156</v>
      </c>
      <c r="O1123" t="s">
        <v>3287</v>
      </c>
      <c r="P1123">
        <v>23.92</v>
      </c>
      <c r="Q1123">
        <v>2</v>
      </c>
      <c r="R1123">
        <v>0</v>
      </c>
      <c r="S1123">
        <v>6.6976000000000004</v>
      </c>
      <c r="T1123" t="s">
        <v>365</v>
      </c>
      <c r="U1123">
        <v>17.2224</v>
      </c>
      <c r="V1123" s="2">
        <f>Table1[[#This Row],[Expenses]]*0.3</f>
        <v>5.1667199999999998</v>
      </c>
      <c r="W1123" t="str">
        <f>VLOOKUP(K1123, Helper!A:C, 3, FALSE)</f>
        <v>2020-01</v>
      </c>
    </row>
    <row r="1124" spans="1:23" x14ac:dyDescent="0.3">
      <c r="A1124">
        <v>2286</v>
      </c>
      <c r="B1124" t="s">
        <v>3288</v>
      </c>
      <c r="C1124" s="1">
        <v>44687</v>
      </c>
      <c r="D1124">
        <v>20220506</v>
      </c>
      <c r="E1124" t="s">
        <v>3289</v>
      </c>
      <c r="F1124" t="s">
        <v>252</v>
      </c>
      <c r="G1124" t="s">
        <v>573</v>
      </c>
      <c r="H1124" t="s">
        <v>25</v>
      </c>
      <c r="I1124" t="s">
        <v>103</v>
      </c>
      <c r="J1124" t="s">
        <v>39</v>
      </c>
      <c r="K1124">
        <v>1056</v>
      </c>
      <c r="L1124" t="s">
        <v>28</v>
      </c>
      <c r="M1124" t="s">
        <v>40</v>
      </c>
      <c r="N1124" t="s">
        <v>66</v>
      </c>
      <c r="O1124" t="s">
        <v>3290</v>
      </c>
      <c r="P1124">
        <v>14.352</v>
      </c>
      <c r="Q1124">
        <v>3</v>
      </c>
      <c r="R1124">
        <v>0.2</v>
      </c>
      <c r="S1124">
        <v>5.2026000000000003</v>
      </c>
      <c r="T1124" t="s">
        <v>454</v>
      </c>
      <c r="U1124">
        <v>9.1494</v>
      </c>
      <c r="V1124" s="2">
        <f>Table1[[#This Row],[Expenses]]*0.3</f>
        <v>2.7448199999999998</v>
      </c>
      <c r="W1124" t="str">
        <f>VLOOKUP(K1124, Helper!A:C, 3, FALSE)</f>
        <v>2020-03</v>
      </c>
    </row>
    <row r="1125" spans="1:23" x14ac:dyDescent="0.3">
      <c r="A1125">
        <v>2287</v>
      </c>
      <c r="B1125" t="s">
        <v>3291</v>
      </c>
      <c r="C1125" s="1">
        <v>45248</v>
      </c>
      <c r="D1125">
        <v>20231118</v>
      </c>
      <c r="E1125" t="s">
        <v>1860</v>
      </c>
      <c r="F1125" t="s">
        <v>238</v>
      </c>
      <c r="G1125" t="s">
        <v>239</v>
      </c>
      <c r="H1125" t="s">
        <v>25</v>
      </c>
      <c r="I1125" t="s">
        <v>48</v>
      </c>
      <c r="J1125" t="s">
        <v>55</v>
      </c>
      <c r="K1125">
        <v>1065</v>
      </c>
      <c r="L1125" t="s">
        <v>56</v>
      </c>
      <c r="M1125" t="s">
        <v>29</v>
      </c>
      <c r="N1125" t="s">
        <v>86</v>
      </c>
      <c r="O1125" t="s">
        <v>3292</v>
      </c>
      <c r="P1125">
        <v>35.04</v>
      </c>
      <c r="Q1125">
        <v>2</v>
      </c>
      <c r="R1125">
        <v>0</v>
      </c>
      <c r="S1125">
        <v>12.263999999999999</v>
      </c>
      <c r="T1125" t="s">
        <v>283</v>
      </c>
      <c r="U1125">
        <v>22.776</v>
      </c>
      <c r="V1125" s="2">
        <f>Table1[[#This Row],[Expenses]]*0.3</f>
        <v>6.8327999999999998</v>
      </c>
      <c r="W1125" t="str">
        <f>VLOOKUP(K1125, Helper!A:C, 3, FALSE)</f>
        <v>2020-04</v>
      </c>
    </row>
    <row r="1126" spans="1:23" x14ac:dyDescent="0.3">
      <c r="A1126">
        <v>2288</v>
      </c>
      <c r="B1126" t="s">
        <v>3293</v>
      </c>
      <c r="C1126" s="1">
        <v>45079</v>
      </c>
      <c r="D1126">
        <v>20230602</v>
      </c>
      <c r="E1126" t="s">
        <v>644</v>
      </c>
      <c r="F1126" t="s">
        <v>358</v>
      </c>
      <c r="G1126" t="s">
        <v>1609</v>
      </c>
      <c r="H1126" t="s">
        <v>37</v>
      </c>
      <c r="I1126" t="s">
        <v>119</v>
      </c>
      <c r="J1126" t="s">
        <v>621</v>
      </c>
      <c r="K1126">
        <v>1060</v>
      </c>
      <c r="L1126" t="s">
        <v>105</v>
      </c>
      <c r="M1126" t="s">
        <v>40</v>
      </c>
      <c r="N1126" t="s">
        <v>86</v>
      </c>
      <c r="O1126" t="s">
        <v>3294</v>
      </c>
      <c r="P1126">
        <v>17.48</v>
      </c>
      <c r="Q1126">
        <v>5</v>
      </c>
      <c r="R1126">
        <v>0.2</v>
      </c>
      <c r="S1126">
        <v>1.3109999999999999</v>
      </c>
      <c r="T1126" t="s">
        <v>318</v>
      </c>
      <c r="U1126">
        <v>16.169</v>
      </c>
      <c r="V1126" s="2">
        <f>Table1[[#This Row],[Expenses]]*0.3</f>
        <v>4.8506999999999998</v>
      </c>
      <c r="W1126" t="str">
        <f>VLOOKUP(K1126, Helper!A:C, 3, FALSE)</f>
        <v>2020-01</v>
      </c>
    </row>
    <row r="1127" spans="1:23" x14ac:dyDescent="0.3">
      <c r="A1127">
        <v>2289</v>
      </c>
      <c r="B1127" t="s">
        <v>3295</v>
      </c>
      <c r="C1127" s="1">
        <v>45088</v>
      </c>
      <c r="D1127">
        <v>20230611</v>
      </c>
      <c r="E1127" t="s">
        <v>3054</v>
      </c>
      <c r="F1127" t="s">
        <v>35</v>
      </c>
      <c r="G1127" t="s">
        <v>36</v>
      </c>
      <c r="H1127" t="s">
        <v>37</v>
      </c>
      <c r="I1127" t="s">
        <v>38</v>
      </c>
      <c r="J1127" t="s">
        <v>83</v>
      </c>
      <c r="K1127">
        <v>1074</v>
      </c>
      <c r="L1127" t="s">
        <v>84</v>
      </c>
      <c r="M1127" t="s">
        <v>29</v>
      </c>
      <c r="N1127" t="s">
        <v>112</v>
      </c>
      <c r="O1127" t="s">
        <v>3296</v>
      </c>
      <c r="P1127">
        <v>16.399999999999999</v>
      </c>
      <c r="Q1127">
        <v>5</v>
      </c>
      <c r="R1127">
        <v>0</v>
      </c>
      <c r="S1127">
        <v>4.7560000000000002</v>
      </c>
      <c r="T1127" t="s">
        <v>318</v>
      </c>
      <c r="U1127">
        <v>11.643999999999901</v>
      </c>
      <c r="V1127" s="2">
        <f>Table1[[#This Row],[Expenses]]*0.3</f>
        <v>3.4931999999999701</v>
      </c>
      <c r="W1127" t="str">
        <f>VLOOKUP(K1127, Helper!A:C, 3, FALSE)</f>
        <v>2020-05</v>
      </c>
    </row>
    <row r="1128" spans="1:23" x14ac:dyDescent="0.3">
      <c r="A1128">
        <v>2290</v>
      </c>
      <c r="B1128" t="s">
        <v>3297</v>
      </c>
      <c r="C1128" s="1">
        <v>44935</v>
      </c>
      <c r="D1128">
        <v>20230109</v>
      </c>
      <c r="E1128" t="s">
        <v>3298</v>
      </c>
      <c r="F1128" t="s">
        <v>71</v>
      </c>
      <c r="G1128" t="s">
        <v>72</v>
      </c>
      <c r="H1128" t="s">
        <v>37</v>
      </c>
      <c r="I1128" t="s">
        <v>38</v>
      </c>
      <c r="J1128" t="s">
        <v>466</v>
      </c>
      <c r="K1128">
        <v>1046</v>
      </c>
      <c r="L1128" t="s">
        <v>95</v>
      </c>
      <c r="M1128" t="s">
        <v>40</v>
      </c>
      <c r="N1128" t="s">
        <v>50</v>
      </c>
      <c r="O1128" t="s">
        <v>3299</v>
      </c>
      <c r="P1128">
        <v>892.98</v>
      </c>
      <c r="Q1128">
        <v>2</v>
      </c>
      <c r="R1128">
        <v>0</v>
      </c>
      <c r="S1128">
        <v>80.368200000000002</v>
      </c>
      <c r="T1128" t="s">
        <v>898</v>
      </c>
      <c r="U1128">
        <v>812.61180000000002</v>
      </c>
      <c r="V1128" s="2">
        <f>Table1[[#This Row],[Expenses]]*0.3</f>
        <v>243.78353999999999</v>
      </c>
      <c r="W1128" t="str">
        <f>VLOOKUP(K1128, Helper!A:C, 3, FALSE)</f>
        <v>2020-02</v>
      </c>
    </row>
    <row r="1129" spans="1:23" x14ac:dyDescent="0.3">
      <c r="A1129">
        <v>2291</v>
      </c>
      <c r="B1129" t="s">
        <v>3300</v>
      </c>
      <c r="C1129" s="1">
        <v>44306</v>
      </c>
      <c r="D1129">
        <v>20210420</v>
      </c>
      <c r="E1129" t="s">
        <v>1790</v>
      </c>
      <c r="F1129" t="s">
        <v>758</v>
      </c>
      <c r="G1129" t="s">
        <v>759</v>
      </c>
      <c r="H1129" t="s">
        <v>25</v>
      </c>
      <c r="I1129" t="s">
        <v>64</v>
      </c>
      <c r="J1129" t="s">
        <v>560</v>
      </c>
      <c r="K1129">
        <v>1080</v>
      </c>
      <c r="L1129" t="s">
        <v>56</v>
      </c>
      <c r="M1129" t="s">
        <v>40</v>
      </c>
      <c r="N1129" t="s">
        <v>156</v>
      </c>
      <c r="O1129" t="s">
        <v>3301</v>
      </c>
      <c r="P1129">
        <v>287.97000000000003</v>
      </c>
      <c r="Q1129">
        <v>3</v>
      </c>
      <c r="R1129">
        <v>0</v>
      </c>
      <c r="S1129">
        <v>77.751900000000006</v>
      </c>
      <c r="T1129" t="s">
        <v>208</v>
      </c>
      <c r="U1129">
        <v>210.21809999999999</v>
      </c>
      <c r="V1129" s="2">
        <f>Table1[[#This Row],[Expenses]]*0.3</f>
        <v>63.065429999999992</v>
      </c>
      <c r="W1129" t="str">
        <f>VLOOKUP(K1129, Helper!A:C, 3, FALSE)</f>
        <v>2020-03</v>
      </c>
    </row>
    <row r="1130" spans="1:23" x14ac:dyDescent="0.3">
      <c r="A1130">
        <v>2294</v>
      </c>
      <c r="B1130" t="s">
        <v>3302</v>
      </c>
      <c r="C1130" s="1">
        <v>44501</v>
      </c>
      <c r="D1130">
        <v>20211101</v>
      </c>
      <c r="E1130" t="s">
        <v>2054</v>
      </c>
      <c r="F1130" t="s">
        <v>211</v>
      </c>
      <c r="G1130" t="s">
        <v>212</v>
      </c>
      <c r="H1130" t="s">
        <v>25</v>
      </c>
      <c r="I1130" t="s">
        <v>26</v>
      </c>
      <c r="J1130" t="s">
        <v>179</v>
      </c>
      <c r="K1130">
        <v>1015</v>
      </c>
      <c r="L1130" t="s">
        <v>74</v>
      </c>
      <c r="M1130" t="s">
        <v>40</v>
      </c>
      <c r="N1130" t="s">
        <v>156</v>
      </c>
      <c r="O1130" t="s">
        <v>3303</v>
      </c>
      <c r="P1130">
        <v>4.95</v>
      </c>
      <c r="Q1130">
        <v>1</v>
      </c>
      <c r="R1130">
        <v>0</v>
      </c>
      <c r="S1130">
        <v>1.3365</v>
      </c>
      <c r="T1130" t="s">
        <v>88</v>
      </c>
      <c r="U1130">
        <v>3.6135000000000002</v>
      </c>
      <c r="V1130" s="2">
        <f>Table1[[#This Row],[Expenses]]*0.3</f>
        <v>1.08405</v>
      </c>
      <c r="W1130" t="str">
        <f>VLOOKUP(K1130, Helper!A:C, 3, FALSE)</f>
        <v>2020-03</v>
      </c>
    </row>
    <row r="1131" spans="1:23" x14ac:dyDescent="0.3">
      <c r="A1131">
        <v>2295</v>
      </c>
      <c r="B1131" t="s">
        <v>3304</v>
      </c>
      <c r="C1131" s="1">
        <v>45284</v>
      </c>
      <c r="D1131">
        <v>20231224</v>
      </c>
      <c r="E1131" t="s">
        <v>2622</v>
      </c>
      <c r="F1131" t="s">
        <v>498</v>
      </c>
      <c r="G1131" t="s">
        <v>771</v>
      </c>
      <c r="H1131" t="s">
        <v>25</v>
      </c>
      <c r="I1131" t="s">
        <v>103</v>
      </c>
      <c r="J1131" t="s">
        <v>443</v>
      </c>
      <c r="K1131">
        <v>1005</v>
      </c>
      <c r="L1131" t="s">
        <v>56</v>
      </c>
      <c r="M1131" t="s">
        <v>40</v>
      </c>
      <c r="N1131" t="s">
        <v>57</v>
      </c>
      <c r="O1131" t="s">
        <v>3305</v>
      </c>
      <c r="P1131">
        <v>181.95</v>
      </c>
      <c r="Q1131">
        <v>3</v>
      </c>
      <c r="R1131">
        <v>0</v>
      </c>
      <c r="S1131">
        <v>38.209499999999998</v>
      </c>
      <c r="T1131" t="s">
        <v>261</v>
      </c>
      <c r="U1131">
        <v>143.7405</v>
      </c>
      <c r="V1131" s="2">
        <f>Table1[[#This Row],[Expenses]]*0.3</f>
        <v>43.122149999999998</v>
      </c>
      <c r="W1131" t="str">
        <f>VLOOKUP(K1131, Helper!A:C, 3, FALSE)</f>
        <v>2020-03</v>
      </c>
    </row>
    <row r="1132" spans="1:23" x14ac:dyDescent="0.3">
      <c r="A1132">
        <v>2296</v>
      </c>
      <c r="B1132" t="s">
        <v>3306</v>
      </c>
      <c r="C1132" s="1">
        <v>44501</v>
      </c>
      <c r="D1132">
        <v>20211101</v>
      </c>
      <c r="E1132" t="s">
        <v>572</v>
      </c>
      <c r="F1132" t="s">
        <v>211</v>
      </c>
      <c r="G1132" t="s">
        <v>212</v>
      </c>
      <c r="H1132" t="s">
        <v>25</v>
      </c>
      <c r="I1132" t="s">
        <v>26</v>
      </c>
      <c r="J1132" t="s">
        <v>574</v>
      </c>
      <c r="K1132">
        <v>1090</v>
      </c>
      <c r="L1132" t="s">
        <v>259</v>
      </c>
      <c r="M1132" t="s">
        <v>29</v>
      </c>
      <c r="N1132" t="s">
        <v>66</v>
      </c>
      <c r="O1132" t="s">
        <v>3307</v>
      </c>
      <c r="P1132">
        <v>13.52</v>
      </c>
      <c r="Q1132">
        <v>4</v>
      </c>
      <c r="R1132">
        <v>0</v>
      </c>
      <c r="S1132">
        <v>6.2191999999999998</v>
      </c>
      <c r="T1132" t="s">
        <v>88</v>
      </c>
      <c r="U1132">
        <v>7.3007999999999997</v>
      </c>
      <c r="V1132" s="2">
        <f>Table1[[#This Row],[Expenses]]*0.3</f>
        <v>2.1902399999999997</v>
      </c>
      <c r="W1132" t="str">
        <f>VLOOKUP(K1132, Helper!A:C, 3, FALSE)</f>
        <v>2020-02</v>
      </c>
    </row>
    <row r="1133" spans="1:23" x14ac:dyDescent="0.3">
      <c r="A1133">
        <v>2301</v>
      </c>
      <c r="B1133" t="s">
        <v>3308</v>
      </c>
      <c r="C1133" s="1">
        <v>44149</v>
      </c>
      <c r="D1133">
        <v>20201114</v>
      </c>
      <c r="E1133" t="s">
        <v>751</v>
      </c>
      <c r="F1133" t="s">
        <v>190</v>
      </c>
      <c r="G1133" t="s">
        <v>3187</v>
      </c>
      <c r="H1133" t="s">
        <v>37</v>
      </c>
      <c r="I1133" t="s">
        <v>119</v>
      </c>
      <c r="J1133" t="s">
        <v>752</v>
      </c>
      <c r="K1133">
        <v>1084</v>
      </c>
      <c r="L1133" t="s">
        <v>133</v>
      </c>
      <c r="M1133" t="s">
        <v>29</v>
      </c>
      <c r="N1133" t="s">
        <v>50</v>
      </c>
      <c r="O1133" t="s">
        <v>3309</v>
      </c>
      <c r="P1133">
        <v>12.72</v>
      </c>
      <c r="Q1133">
        <v>3</v>
      </c>
      <c r="R1133">
        <v>0</v>
      </c>
      <c r="S1133">
        <v>6.36</v>
      </c>
      <c r="T1133" t="s">
        <v>98</v>
      </c>
      <c r="U1133">
        <v>6.36</v>
      </c>
      <c r="V1133" s="2">
        <f>Table1[[#This Row],[Expenses]]*0.3</f>
        <v>1.9079999999999999</v>
      </c>
      <c r="W1133" t="str">
        <f>VLOOKUP(K1133, Helper!A:C, 3, FALSE)</f>
        <v>2020-02</v>
      </c>
    </row>
    <row r="1134" spans="1:23" x14ac:dyDescent="0.3">
      <c r="A1134">
        <v>2303</v>
      </c>
      <c r="B1134" t="s">
        <v>3310</v>
      </c>
      <c r="C1134" s="1">
        <v>44578</v>
      </c>
      <c r="D1134">
        <v>20220117</v>
      </c>
      <c r="E1134" t="s">
        <v>1857</v>
      </c>
      <c r="F1134" t="s">
        <v>758</v>
      </c>
      <c r="G1134" t="s">
        <v>759</v>
      </c>
      <c r="H1134" t="s">
        <v>25</v>
      </c>
      <c r="I1134" t="s">
        <v>64</v>
      </c>
      <c r="J1134" t="s">
        <v>987</v>
      </c>
      <c r="K1134">
        <v>1018</v>
      </c>
      <c r="L1134" t="s">
        <v>28</v>
      </c>
      <c r="M1134" t="s">
        <v>40</v>
      </c>
      <c r="N1134" t="s">
        <v>185</v>
      </c>
      <c r="O1134" t="s">
        <v>3311</v>
      </c>
      <c r="P1134">
        <v>316</v>
      </c>
      <c r="Q1134">
        <v>4</v>
      </c>
      <c r="R1134">
        <v>0</v>
      </c>
      <c r="S1134">
        <v>31.6</v>
      </c>
      <c r="T1134" t="s">
        <v>140</v>
      </c>
      <c r="U1134">
        <v>284.39999999999998</v>
      </c>
      <c r="V1134" s="2">
        <f>Table1[[#This Row],[Expenses]]*0.3</f>
        <v>85.32</v>
      </c>
      <c r="W1134" t="str">
        <f>VLOOKUP(K1134, Helper!A:C, 3, FALSE)</f>
        <v>2020-06</v>
      </c>
    </row>
    <row r="1135" spans="1:23" x14ac:dyDescent="0.3">
      <c r="A1135">
        <v>2304</v>
      </c>
      <c r="B1135" t="s">
        <v>3312</v>
      </c>
      <c r="C1135" s="1">
        <v>45187</v>
      </c>
      <c r="D1135">
        <v>20230918</v>
      </c>
      <c r="E1135" t="s">
        <v>1165</v>
      </c>
      <c r="F1135" t="s">
        <v>758</v>
      </c>
      <c r="G1135" t="s">
        <v>759</v>
      </c>
      <c r="H1135" t="s">
        <v>25</v>
      </c>
      <c r="I1135" t="s">
        <v>64</v>
      </c>
      <c r="J1135" t="s">
        <v>240</v>
      </c>
      <c r="K1135">
        <v>1035</v>
      </c>
      <c r="L1135" t="s">
        <v>56</v>
      </c>
      <c r="M1135" t="s">
        <v>85</v>
      </c>
      <c r="N1135" t="s">
        <v>41</v>
      </c>
      <c r="O1135" t="s">
        <v>3313</v>
      </c>
      <c r="P1135">
        <v>723.92</v>
      </c>
      <c r="Q1135">
        <v>4</v>
      </c>
      <c r="R1135">
        <v>0</v>
      </c>
      <c r="S1135">
        <v>188.2192</v>
      </c>
      <c r="T1135" t="s">
        <v>171</v>
      </c>
      <c r="U1135">
        <v>535.70079999999996</v>
      </c>
      <c r="V1135" s="2">
        <f>Table1[[#This Row],[Expenses]]*0.3</f>
        <v>160.71023999999997</v>
      </c>
      <c r="W1135" t="str">
        <f>VLOOKUP(K1135, Helper!A:C, 3, FALSE)</f>
        <v>2020-04</v>
      </c>
    </row>
    <row r="1136" spans="1:23" x14ac:dyDescent="0.3">
      <c r="A1136">
        <v>2306</v>
      </c>
      <c r="B1136" t="s">
        <v>3314</v>
      </c>
      <c r="C1136" s="1">
        <v>44919</v>
      </c>
      <c r="D1136">
        <v>20221224</v>
      </c>
      <c r="E1136" t="s">
        <v>688</v>
      </c>
      <c r="F1136" t="s">
        <v>166</v>
      </c>
      <c r="G1136" t="s">
        <v>227</v>
      </c>
      <c r="H1136" t="s">
        <v>81</v>
      </c>
      <c r="I1136" t="s">
        <v>168</v>
      </c>
      <c r="J1136" t="s">
        <v>560</v>
      </c>
      <c r="K1136">
        <v>1080</v>
      </c>
      <c r="L1136" t="s">
        <v>56</v>
      </c>
      <c r="M1136" t="s">
        <v>40</v>
      </c>
      <c r="N1136" t="s">
        <v>30</v>
      </c>
      <c r="O1136" t="s">
        <v>3315</v>
      </c>
      <c r="P1136">
        <v>141.37200000000001</v>
      </c>
      <c r="Q1136">
        <v>2</v>
      </c>
      <c r="R1136">
        <v>0.3</v>
      </c>
      <c r="S1136">
        <v>-14.1372</v>
      </c>
      <c r="T1136" t="s">
        <v>76</v>
      </c>
      <c r="U1136">
        <v>155.50919999999999</v>
      </c>
      <c r="V1136" s="2">
        <f>Table1[[#This Row],[Expenses]]*0.3</f>
        <v>46.652759999999994</v>
      </c>
      <c r="W1136" t="str">
        <f>VLOOKUP(K1136, Helper!A:C, 3, FALSE)</f>
        <v>2020-03</v>
      </c>
    </row>
    <row r="1137" spans="1:23" x14ac:dyDescent="0.3">
      <c r="A1137">
        <v>2307</v>
      </c>
      <c r="B1137" t="s">
        <v>3316</v>
      </c>
      <c r="C1137" s="1">
        <v>44414</v>
      </c>
      <c r="D1137">
        <v>20210806</v>
      </c>
      <c r="E1137" t="s">
        <v>552</v>
      </c>
      <c r="F1137" t="s">
        <v>79</v>
      </c>
      <c r="G1137" t="s">
        <v>147</v>
      </c>
      <c r="H1137" t="s">
        <v>81</v>
      </c>
      <c r="I1137" t="s">
        <v>82</v>
      </c>
      <c r="J1137" t="s">
        <v>94</v>
      </c>
      <c r="K1137">
        <v>1087</v>
      </c>
      <c r="L1137" t="s">
        <v>95</v>
      </c>
      <c r="M1137" t="s">
        <v>40</v>
      </c>
      <c r="N1137" t="s">
        <v>66</v>
      </c>
      <c r="O1137" t="s">
        <v>3317</v>
      </c>
      <c r="P1137">
        <v>27.216000000000001</v>
      </c>
      <c r="Q1137">
        <v>3</v>
      </c>
      <c r="R1137">
        <v>0.2</v>
      </c>
      <c r="S1137">
        <v>9.8658000000000001</v>
      </c>
      <c r="T1137" t="s">
        <v>570</v>
      </c>
      <c r="U1137">
        <v>17.350200000000001</v>
      </c>
      <c r="V1137" s="2">
        <f>Table1[[#This Row],[Expenses]]*0.3</f>
        <v>5.2050600000000005</v>
      </c>
      <c r="W1137" t="str">
        <f>VLOOKUP(K1137, Helper!A:C, 3, FALSE)</f>
        <v>2020-06</v>
      </c>
    </row>
    <row r="1138" spans="1:23" x14ac:dyDescent="0.3">
      <c r="A1138">
        <v>2308</v>
      </c>
      <c r="B1138" t="s">
        <v>3318</v>
      </c>
      <c r="C1138" s="1">
        <v>45236</v>
      </c>
      <c r="D1138">
        <v>20231106</v>
      </c>
      <c r="E1138" t="s">
        <v>3319</v>
      </c>
      <c r="F1138" t="s">
        <v>211</v>
      </c>
      <c r="G1138" t="s">
        <v>212</v>
      </c>
      <c r="H1138" t="s">
        <v>25</v>
      </c>
      <c r="I1138" t="s">
        <v>26</v>
      </c>
      <c r="J1138" t="s">
        <v>413</v>
      </c>
      <c r="K1138">
        <v>1022</v>
      </c>
      <c r="L1138" t="s">
        <v>273</v>
      </c>
      <c r="M1138" t="s">
        <v>29</v>
      </c>
      <c r="N1138" t="s">
        <v>185</v>
      </c>
      <c r="O1138" t="s">
        <v>3320</v>
      </c>
      <c r="P1138">
        <v>390.75</v>
      </c>
      <c r="Q1138">
        <v>5</v>
      </c>
      <c r="R1138">
        <v>0</v>
      </c>
      <c r="S1138">
        <v>171.93</v>
      </c>
      <c r="T1138" t="s">
        <v>283</v>
      </c>
      <c r="U1138">
        <v>218.82</v>
      </c>
      <c r="V1138" s="2">
        <f>Table1[[#This Row],[Expenses]]*0.3</f>
        <v>65.646000000000001</v>
      </c>
      <c r="W1138" t="str">
        <f>VLOOKUP(K1138, Helper!A:C, 3, FALSE)</f>
        <v>2020-03</v>
      </c>
    </row>
    <row r="1139" spans="1:23" x14ac:dyDescent="0.3">
      <c r="A1139">
        <v>2309</v>
      </c>
      <c r="B1139" t="s">
        <v>3321</v>
      </c>
      <c r="C1139" s="1">
        <v>45089</v>
      </c>
      <c r="D1139">
        <v>20230612</v>
      </c>
      <c r="E1139" t="s">
        <v>3322</v>
      </c>
      <c r="F1139" t="s">
        <v>232</v>
      </c>
      <c r="G1139" t="s">
        <v>385</v>
      </c>
      <c r="H1139" t="s">
        <v>37</v>
      </c>
      <c r="I1139" t="s">
        <v>119</v>
      </c>
      <c r="J1139" t="s">
        <v>321</v>
      </c>
      <c r="K1139">
        <v>1089</v>
      </c>
      <c r="L1139" t="s">
        <v>133</v>
      </c>
      <c r="M1139" t="s">
        <v>85</v>
      </c>
      <c r="N1139" t="s">
        <v>41</v>
      </c>
      <c r="O1139" t="s">
        <v>3323</v>
      </c>
      <c r="P1139">
        <v>280.79199999999997</v>
      </c>
      <c r="Q1139">
        <v>1</v>
      </c>
      <c r="R1139">
        <v>0.2</v>
      </c>
      <c r="S1139">
        <v>35.098999999999997</v>
      </c>
      <c r="T1139" t="s">
        <v>318</v>
      </c>
      <c r="U1139">
        <v>245.69299999999899</v>
      </c>
      <c r="V1139" s="2">
        <f>Table1[[#This Row],[Expenses]]*0.3</f>
        <v>73.707899999999697</v>
      </c>
      <c r="W1139" t="str">
        <f>VLOOKUP(K1139, Helper!A:C, 3, FALSE)</f>
        <v>2020-01</v>
      </c>
    </row>
    <row r="1140" spans="1:23" x14ac:dyDescent="0.3">
      <c r="A1140">
        <v>2314</v>
      </c>
      <c r="B1140" t="s">
        <v>3324</v>
      </c>
      <c r="C1140" s="1">
        <v>45128</v>
      </c>
      <c r="D1140">
        <v>20230721</v>
      </c>
      <c r="E1140" t="s">
        <v>3325</v>
      </c>
      <c r="F1140" t="s">
        <v>3326</v>
      </c>
      <c r="G1140" t="s">
        <v>3327</v>
      </c>
      <c r="H1140" t="s">
        <v>25</v>
      </c>
      <c r="I1140" t="s">
        <v>48</v>
      </c>
      <c r="J1140" t="s">
        <v>649</v>
      </c>
      <c r="K1140">
        <v>1023</v>
      </c>
      <c r="L1140" t="s">
        <v>28</v>
      </c>
      <c r="M1140" t="s">
        <v>40</v>
      </c>
      <c r="N1140" t="s">
        <v>41</v>
      </c>
      <c r="O1140" t="s">
        <v>3328</v>
      </c>
      <c r="P1140">
        <v>14.62</v>
      </c>
      <c r="Q1140">
        <v>2</v>
      </c>
      <c r="R1140">
        <v>0</v>
      </c>
      <c r="S1140">
        <v>6.8714000000000004</v>
      </c>
      <c r="T1140" t="s">
        <v>128</v>
      </c>
      <c r="U1140">
        <v>7.7485999999999899</v>
      </c>
      <c r="V1140" s="2">
        <f>Table1[[#This Row],[Expenses]]*0.3</f>
        <v>2.324579999999997</v>
      </c>
      <c r="W1140" t="str">
        <f>VLOOKUP(K1140, Helper!A:C, 3, FALSE)</f>
        <v>2020-08</v>
      </c>
    </row>
    <row r="1141" spans="1:23" x14ac:dyDescent="0.3">
      <c r="A1141">
        <v>2320</v>
      </c>
      <c r="B1141" t="s">
        <v>3329</v>
      </c>
      <c r="C1141" s="1">
        <v>44553</v>
      </c>
      <c r="D1141">
        <v>20211223</v>
      </c>
      <c r="E1141" t="s">
        <v>1052</v>
      </c>
      <c r="F1141" t="s">
        <v>238</v>
      </c>
      <c r="G1141" t="s">
        <v>1399</v>
      </c>
      <c r="H1141" t="s">
        <v>25</v>
      </c>
      <c r="I1141" t="s">
        <v>48</v>
      </c>
      <c r="J1141" t="s">
        <v>272</v>
      </c>
      <c r="K1141">
        <v>1094</v>
      </c>
      <c r="L1141" t="s">
        <v>273</v>
      </c>
      <c r="M1141" t="s">
        <v>29</v>
      </c>
      <c r="N1141" t="s">
        <v>86</v>
      </c>
      <c r="O1141" t="s">
        <v>3330</v>
      </c>
      <c r="P1141">
        <v>194.32</v>
      </c>
      <c r="Q1141">
        <v>4</v>
      </c>
      <c r="R1141">
        <v>0</v>
      </c>
      <c r="S1141">
        <v>56.352800000000002</v>
      </c>
      <c r="T1141" t="s">
        <v>163</v>
      </c>
      <c r="U1141">
        <v>137.96719999999999</v>
      </c>
      <c r="V1141" s="2">
        <f>Table1[[#This Row],[Expenses]]*0.3</f>
        <v>41.390159999999995</v>
      </c>
      <c r="W1141" t="str">
        <f>VLOOKUP(K1141, Helper!A:C, 3, FALSE)</f>
        <v>2020-02</v>
      </c>
    </row>
    <row r="1142" spans="1:23" x14ac:dyDescent="0.3">
      <c r="A1142">
        <v>2321</v>
      </c>
      <c r="B1142" t="s">
        <v>3331</v>
      </c>
      <c r="C1142" s="1">
        <v>45006</v>
      </c>
      <c r="D1142">
        <v>20230321</v>
      </c>
      <c r="E1142" t="s">
        <v>1417</v>
      </c>
      <c r="F1142" t="s">
        <v>71</v>
      </c>
      <c r="G1142" t="s">
        <v>72</v>
      </c>
      <c r="H1142" t="s">
        <v>37</v>
      </c>
      <c r="I1142" t="s">
        <v>38</v>
      </c>
      <c r="J1142" t="s">
        <v>316</v>
      </c>
      <c r="K1142">
        <v>1093</v>
      </c>
      <c r="L1142" t="s">
        <v>28</v>
      </c>
      <c r="M1142" t="s">
        <v>40</v>
      </c>
      <c r="N1142" t="s">
        <v>185</v>
      </c>
      <c r="O1142" t="s">
        <v>3332</v>
      </c>
      <c r="P1142">
        <v>265.93</v>
      </c>
      <c r="Q1142">
        <v>7</v>
      </c>
      <c r="R1142">
        <v>0</v>
      </c>
      <c r="S1142">
        <v>63.8232</v>
      </c>
      <c r="T1142" t="s">
        <v>761</v>
      </c>
      <c r="U1142">
        <v>202.10679999999999</v>
      </c>
      <c r="V1142" s="2">
        <f>Table1[[#This Row],[Expenses]]*0.3</f>
        <v>60.632039999999996</v>
      </c>
      <c r="W1142" t="str">
        <f>VLOOKUP(K1142, Helper!A:C, 3, FALSE)</f>
        <v>2020-03</v>
      </c>
    </row>
    <row r="1143" spans="1:23" x14ac:dyDescent="0.3">
      <c r="A1143">
        <v>2322</v>
      </c>
      <c r="B1143" t="s">
        <v>3333</v>
      </c>
      <c r="C1143" s="1">
        <v>44561</v>
      </c>
      <c r="D1143">
        <v>20211231</v>
      </c>
      <c r="E1143" t="s">
        <v>1624</v>
      </c>
      <c r="F1143" t="s">
        <v>23</v>
      </c>
      <c r="G1143" t="s">
        <v>24</v>
      </c>
      <c r="H1143" t="s">
        <v>25</v>
      </c>
      <c r="I1143" t="s">
        <v>26</v>
      </c>
      <c r="J1143" t="s">
        <v>604</v>
      </c>
      <c r="K1143">
        <v>1042</v>
      </c>
      <c r="L1143" t="s">
        <v>56</v>
      </c>
      <c r="M1143" t="s">
        <v>40</v>
      </c>
      <c r="N1143" t="s">
        <v>50</v>
      </c>
      <c r="O1143" t="s">
        <v>3334</v>
      </c>
      <c r="P1143">
        <v>94.74</v>
      </c>
      <c r="Q1143">
        <v>3</v>
      </c>
      <c r="R1143">
        <v>0</v>
      </c>
      <c r="S1143">
        <v>44.527799999999999</v>
      </c>
      <c r="T1143" t="s">
        <v>163</v>
      </c>
      <c r="U1143">
        <v>50.212199999999903</v>
      </c>
      <c r="V1143" s="2">
        <f>Table1[[#This Row],[Expenses]]*0.3</f>
        <v>15.06365999999997</v>
      </c>
      <c r="W1143" t="str">
        <f>VLOOKUP(K1143, Helper!A:C, 3, FALSE)</f>
        <v>2020-01</v>
      </c>
    </row>
    <row r="1144" spans="1:23" x14ac:dyDescent="0.3">
      <c r="A1144">
        <v>2326</v>
      </c>
      <c r="B1144" t="s">
        <v>3335</v>
      </c>
      <c r="C1144" s="1">
        <v>44454</v>
      </c>
      <c r="D1144">
        <v>20210915</v>
      </c>
      <c r="E1144" t="s">
        <v>3336</v>
      </c>
      <c r="F1144" t="s">
        <v>211</v>
      </c>
      <c r="G1144" t="s">
        <v>212</v>
      </c>
      <c r="H1144" t="s">
        <v>25</v>
      </c>
      <c r="I1144" t="s">
        <v>26</v>
      </c>
      <c r="J1144" t="s">
        <v>55</v>
      </c>
      <c r="K1144">
        <v>1065</v>
      </c>
      <c r="L1144" t="s">
        <v>56</v>
      </c>
      <c r="M1144" t="s">
        <v>40</v>
      </c>
      <c r="N1144" t="s">
        <v>50</v>
      </c>
      <c r="O1144" t="s">
        <v>3337</v>
      </c>
      <c r="P1144">
        <v>79.872</v>
      </c>
      <c r="Q1144">
        <v>3</v>
      </c>
      <c r="R1144">
        <v>0.2</v>
      </c>
      <c r="S1144">
        <v>29.952000000000002</v>
      </c>
      <c r="T1144" t="s">
        <v>135</v>
      </c>
      <c r="U1144">
        <v>49.92</v>
      </c>
      <c r="V1144" s="2">
        <f>Table1[[#This Row],[Expenses]]*0.3</f>
        <v>14.975999999999999</v>
      </c>
      <c r="W1144" t="str">
        <f>VLOOKUP(K1144, Helper!A:C, 3, FALSE)</f>
        <v>2020-04</v>
      </c>
    </row>
    <row r="1145" spans="1:23" x14ac:dyDescent="0.3">
      <c r="A1145">
        <v>2329</v>
      </c>
      <c r="B1145" t="s">
        <v>3338</v>
      </c>
      <c r="C1145" s="1">
        <v>45193</v>
      </c>
      <c r="D1145">
        <v>20230924</v>
      </c>
      <c r="E1145" t="s">
        <v>3339</v>
      </c>
      <c r="F1145" t="s">
        <v>334</v>
      </c>
      <c r="G1145" t="s">
        <v>3340</v>
      </c>
      <c r="H1145" t="s">
        <v>25</v>
      </c>
      <c r="I1145" t="s">
        <v>336</v>
      </c>
      <c r="J1145" t="s">
        <v>143</v>
      </c>
      <c r="K1145">
        <v>1051</v>
      </c>
      <c r="L1145" t="s">
        <v>74</v>
      </c>
      <c r="M1145" t="s">
        <v>85</v>
      </c>
      <c r="N1145" t="s">
        <v>161</v>
      </c>
      <c r="O1145" t="s">
        <v>3341</v>
      </c>
      <c r="P1145">
        <v>14.352</v>
      </c>
      <c r="Q1145">
        <v>3</v>
      </c>
      <c r="R1145">
        <v>0.2</v>
      </c>
      <c r="S1145">
        <v>5.2026000000000003</v>
      </c>
      <c r="T1145" t="s">
        <v>171</v>
      </c>
      <c r="U1145">
        <v>9.1494</v>
      </c>
      <c r="V1145" s="2">
        <f>Table1[[#This Row],[Expenses]]*0.3</f>
        <v>2.7448199999999998</v>
      </c>
      <c r="W1145" t="str">
        <f>VLOOKUP(K1145, Helper!A:C, 3, FALSE)</f>
        <v>2020-03</v>
      </c>
    </row>
    <row r="1146" spans="1:23" x14ac:dyDescent="0.3">
      <c r="A1146">
        <v>2330</v>
      </c>
      <c r="B1146" t="s">
        <v>3342</v>
      </c>
      <c r="C1146" s="1">
        <v>44555</v>
      </c>
      <c r="D1146">
        <v>20211225</v>
      </c>
      <c r="E1146" t="s">
        <v>1188</v>
      </c>
      <c r="F1146" t="s">
        <v>124</v>
      </c>
      <c r="G1146" t="s">
        <v>125</v>
      </c>
      <c r="H1146" t="s">
        <v>25</v>
      </c>
      <c r="I1146" t="s">
        <v>48</v>
      </c>
      <c r="J1146" t="s">
        <v>200</v>
      </c>
      <c r="K1146">
        <v>1011</v>
      </c>
      <c r="L1146" t="s">
        <v>56</v>
      </c>
      <c r="M1146" t="s">
        <v>40</v>
      </c>
      <c r="N1146" t="s">
        <v>57</v>
      </c>
      <c r="O1146" t="s">
        <v>3343</v>
      </c>
      <c r="P1146">
        <v>547.13599999999997</v>
      </c>
      <c r="Q1146">
        <v>4</v>
      </c>
      <c r="R1146">
        <v>0.2</v>
      </c>
      <c r="S1146">
        <v>-68.391999999999996</v>
      </c>
      <c r="T1146" t="s">
        <v>163</v>
      </c>
      <c r="U1146">
        <v>615.52800000000002</v>
      </c>
      <c r="V1146" s="2">
        <f>Table1[[#This Row],[Expenses]]*0.3</f>
        <v>184.6584</v>
      </c>
      <c r="W1146" t="str">
        <f>VLOOKUP(K1146, Helper!A:C, 3, FALSE)</f>
        <v>2020-06</v>
      </c>
    </row>
    <row r="1147" spans="1:23" x14ac:dyDescent="0.3">
      <c r="A1147">
        <v>2331</v>
      </c>
      <c r="B1147" t="s">
        <v>3344</v>
      </c>
      <c r="C1147" s="1">
        <v>44829</v>
      </c>
      <c r="D1147">
        <v>20220925</v>
      </c>
      <c r="E1147" t="s">
        <v>794</v>
      </c>
      <c r="F1147" t="s">
        <v>35</v>
      </c>
      <c r="G1147" t="s">
        <v>36</v>
      </c>
      <c r="H1147" t="s">
        <v>37</v>
      </c>
      <c r="I1147" t="s">
        <v>38</v>
      </c>
      <c r="J1147" t="s">
        <v>143</v>
      </c>
      <c r="K1147">
        <v>1051</v>
      </c>
      <c r="L1147" t="s">
        <v>74</v>
      </c>
      <c r="M1147" t="s">
        <v>40</v>
      </c>
      <c r="N1147" t="s">
        <v>96</v>
      </c>
      <c r="O1147" t="s">
        <v>3345</v>
      </c>
      <c r="P1147">
        <v>41.96</v>
      </c>
      <c r="Q1147">
        <v>2</v>
      </c>
      <c r="R1147">
        <v>0</v>
      </c>
      <c r="S1147">
        <v>2.9371999999999998</v>
      </c>
      <c r="T1147" t="s">
        <v>246</v>
      </c>
      <c r="U1147">
        <v>39.022799999999997</v>
      </c>
      <c r="V1147" s="2">
        <f>Table1[[#This Row],[Expenses]]*0.3</f>
        <v>11.706839999999998</v>
      </c>
      <c r="W1147" t="str">
        <f>VLOOKUP(K1147, Helper!A:C, 3, FALSE)</f>
        <v>2020-03</v>
      </c>
    </row>
    <row r="1148" spans="1:23" x14ac:dyDescent="0.3">
      <c r="A1148">
        <v>2333</v>
      </c>
      <c r="B1148" t="s">
        <v>3346</v>
      </c>
      <c r="C1148" s="1">
        <v>45007</v>
      </c>
      <c r="D1148">
        <v>20230322</v>
      </c>
      <c r="E1148" t="s">
        <v>1674</v>
      </c>
      <c r="F1148" t="s">
        <v>204</v>
      </c>
      <c r="G1148" t="s">
        <v>903</v>
      </c>
      <c r="H1148" t="s">
        <v>81</v>
      </c>
      <c r="I1148" t="s">
        <v>206</v>
      </c>
      <c r="J1148" t="s">
        <v>219</v>
      </c>
      <c r="K1148">
        <v>1006</v>
      </c>
      <c r="L1148" t="s">
        <v>56</v>
      </c>
      <c r="M1148" t="s">
        <v>29</v>
      </c>
      <c r="N1148" t="s">
        <v>66</v>
      </c>
      <c r="O1148" t="s">
        <v>3347</v>
      </c>
      <c r="P1148">
        <v>277.39999999999998</v>
      </c>
      <c r="Q1148">
        <v>5</v>
      </c>
      <c r="R1148">
        <v>0</v>
      </c>
      <c r="S1148">
        <v>133.15199999999999</v>
      </c>
      <c r="T1148" t="s">
        <v>761</v>
      </c>
      <c r="U1148">
        <v>144.24799999999999</v>
      </c>
      <c r="V1148" s="2">
        <f>Table1[[#This Row],[Expenses]]*0.3</f>
        <v>43.274399999999993</v>
      </c>
      <c r="W1148" t="str">
        <f>VLOOKUP(K1148, Helper!A:C, 3, FALSE)</f>
        <v>2020-01</v>
      </c>
    </row>
    <row r="1149" spans="1:23" x14ac:dyDescent="0.3">
      <c r="A1149">
        <v>2335</v>
      </c>
      <c r="B1149" t="s">
        <v>3348</v>
      </c>
      <c r="C1149" s="1">
        <v>44104</v>
      </c>
      <c r="D1149">
        <v>20200930</v>
      </c>
      <c r="E1149" t="s">
        <v>3349</v>
      </c>
      <c r="F1149" t="s">
        <v>252</v>
      </c>
      <c r="G1149" t="s">
        <v>573</v>
      </c>
      <c r="H1149" t="s">
        <v>25</v>
      </c>
      <c r="I1149" t="s">
        <v>103</v>
      </c>
      <c r="J1149" t="s">
        <v>504</v>
      </c>
      <c r="K1149">
        <v>1010</v>
      </c>
      <c r="L1149" t="s">
        <v>273</v>
      </c>
      <c r="M1149" t="s">
        <v>29</v>
      </c>
      <c r="N1149" t="s">
        <v>86</v>
      </c>
      <c r="O1149" t="s">
        <v>3350</v>
      </c>
      <c r="P1149">
        <v>69.215999999999994</v>
      </c>
      <c r="Q1149">
        <v>6</v>
      </c>
      <c r="R1149">
        <v>0.2</v>
      </c>
      <c r="S1149">
        <v>11.2476</v>
      </c>
      <c r="T1149" t="s">
        <v>382</v>
      </c>
      <c r="U1149">
        <v>57.968399999999903</v>
      </c>
      <c r="V1149" s="2">
        <f>Table1[[#This Row],[Expenses]]*0.3</f>
        <v>17.39051999999997</v>
      </c>
      <c r="W1149" t="str">
        <f>VLOOKUP(K1149, Helper!A:C, 3, FALSE)</f>
        <v>2020-03</v>
      </c>
    </row>
    <row r="1150" spans="1:23" x14ac:dyDescent="0.3">
      <c r="A1150">
        <v>2336</v>
      </c>
      <c r="B1150" t="s">
        <v>3351</v>
      </c>
      <c r="C1150" s="1">
        <v>45271</v>
      </c>
      <c r="D1150">
        <v>20231211</v>
      </c>
      <c r="E1150" t="s">
        <v>2004</v>
      </c>
      <c r="F1150" t="s">
        <v>498</v>
      </c>
      <c r="G1150" t="s">
        <v>499</v>
      </c>
      <c r="H1150" t="s">
        <v>25</v>
      </c>
      <c r="I1150" t="s">
        <v>103</v>
      </c>
      <c r="J1150" t="s">
        <v>413</v>
      </c>
      <c r="K1150">
        <v>1022</v>
      </c>
      <c r="L1150" t="s">
        <v>273</v>
      </c>
      <c r="M1150" t="s">
        <v>29</v>
      </c>
      <c r="N1150" t="s">
        <v>161</v>
      </c>
      <c r="O1150" t="s">
        <v>3352</v>
      </c>
      <c r="P1150">
        <v>10.86</v>
      </c>
      <c r="Q1150">
        <v>3</v>
      </c>
      <c r="R1150">
        <v>0</v>
      </c>
      <c r="S1150">
        <v>5.1041999999999996</v>
      </c>
      <c r="T1150" t="s">
        <v>261</v>
      </c>
      <c r="U1150">
        <v>5.7557999999999998</v>
      </c>
      <c r="V1150" s="2">
        <f>Table1[[#This Row],[Expenses]]*0.3</f>
        <v>1.7267399999999999</v>
      </c>
      <c r="W1150" t="str">
        <f>VLOOKUP(K1150, Helper!A:C, 3, FALSE)</f>
        <v>2020-03</v>
      </c>
    </row>
    <row r="1151" spans="1:23" x14ac:dyDescent="0.3">
      <c r="A1151">
        <v>2338</v>
      </c>
      <c r="B1151" t="s">
        <v>3353</v>
      </c>
      <c r="C1151" s="1">
        <v>44066</v>
      </c>
      <c r="D1151">
        <v>20200823</v>
      </c>
      <c r="E1151" t="s">
        <v>1408</v>
      </c>
      <c r="F1151" t="s">
        <v>211</v>
      </c>
      <c r="G1151" t="s">
        <v>212</v>
      </c>
      <c r="H1151" t="s">
        <v>25</v>
      </c>
      <c r="I1151" t="s">
        <v>26</v>
      </c>
      <c r="J1151" t="s">
        <v>65</v>
      </c>
      <c r="K1151">
        <v>1062</v>
      </c>
      <c r="L1151" t="s">
        <v>28</v>
      </c>
      <c r="M1151" t="s">
        <v>29</v>
      </c>
      <c r="N1151" t="s">
        <v>66</v>
      </c>
      <c r="O1151" t="s">
        <v>3354</v>
      </c>
      <c r="P1151">
        <v>25.92</v>
      </c>
      <c r="Q1151">
        <v>4</v>
      </c>
      <c r="R1151">
        <v>0</v>
      </c>
      <c r="S1151">
        <v>12.441599999999999</v>
      </c>
      <c r="T1151" t="s">
        <v>114</v>
      </c>
      <c r="U1151">
        <v>13.478400000000001</v>
      </c>
      <c r="V1151" s="2">
        <f>Table1[[#This Row],[Expenses]]*0.3</f>
        <v>4.04352</v>
      </c>
      <c r="W1151" t="str">
        <f>VLOOKUP(K1151, Helper!A:C, 3, FALSE)</f>
        <v>2020-01</v>
      </c>
    </row>
    <row r="1152" spans="1:23" x14ac:dyDescent="0.3">
      <c r="A1152">
        <v>2340</v>
      </c>
      <c r="B1152" t="s">
        <v>3355</v>
      </c>
      <c r="C1152" s="1">
        <v>44062</v>
      </c>
      <c r="D1152">
        <v>20200819</v>
      </c>
      <c r="E1152" t="s">
        <v>3282</v>
      </c>
      <c r="F1152" t="s">
        <v>358</v>
      </c>
      <c r="G1152" t="s">
        <v>359</v>
      </c>
      <c r="H1152" t="s">
        <v>37</v>
      </c>
      <c r="I1152" t="s">
        <v>119</v>
      </c>
      <c r="J1152" t="s">
        <v>143</v>
      </c>
      <c r="K1152">
        <v>1051</v>
      </c>
      <c r="L1152" t="s">
        <v>74</v>
      </c>
      <c r="M1152" t="s">
        <v>29</v>
      </c>
      <c r="N1152" t="s">
        <v>112</v>
      </c>
      <c r="O1152" t="s">
        <v>3356</v>
      </c>
      <c r="P1152">
        <v>10.72</v>
      </c>
      <c r="Q1152">
        <v>2</v>
      </c>
      <c r="R1152">
        <v>0.2</v>
      </c>
      <c r="S1152">
        <v>1.742</v>
      </c>
      <c r="T1152" t="s">
        <v>114</v>
      </c>
      <c r="U1152">
        <v>8.9779999999999998</v>
      </c>
      <c r="V1152" s="2">
        <f>Table1[[#This Row],[Expenses]]*0.3</f>
        <v>2.6934</v>
      </c>
      <c r="W1152" t="str">
        <f>VLOOKUP(K1152, Helper!A:C, 3, FALSE)</f>
        <v>2020-03</v>
      </c>
    </row>
    <row r="1153" spans="1:23" x14ac:dyDescent="0.3">
      <c r="A1153">
        <v>2341</v>
      </c>
      <c r="B1153" t="s">
        <v>3357</v>
      </c>
      <c r="C1153" s="1">
        <v>44876</v>
      </c>
      <c r="D1153">
        <v>20221111</v>
      </c>
      <c r="E1153" t="s">
        <v>1353</v>
      </c>
      <c r="F1153" t="s">
        <v>758</v>
      </c>
      <c r="G1153" t="s">
        <v>1179</v>
      </c>
      <c r="H1153" t="s">
        <v>25</v>
      </c>
      <c r="I1153" t="s">
        <v>64</v>
      </c>
      <c r="J1153" t="s">
        <v>272</v>
      </c>
      <c r="K1153">
        <v>1094</v>
      </c>
      <c r="L1153" t="s">
        <v>273</v>
      </c>
      <c r="M1153" t="s">
        <v>29</v>
      </c>
      <c r="N1153" t="s">
        <v>112</v>
      </c>
      <c r="O1153" t="s">
        <v>3358</v>
      </c>
      <c r="P1153">
        <v>41.86</v>
      </c>
      <c r="Q1153">
        <v>7</v>
      </c>
      <c r="R1153">
        <v>0</v>
      </c>
      <c r="S1153">
        <v>10.465</v>
      </c>
      <c r="T1153" t="s">
        <v>32</v>
      </c>
      <c r="U1153">
        <v>31.395</v>
      </c>
      <c r="V1153" s="2">
        <f>Table1[[#This Row],[Expenses]]*0.3</f>
        <v>9.4184999999999999</v>
      </c>
      <c r="W1153" t="str">
        <f>VLOOKUP(K1153, Helper!A:C, 3, FALSE)</f>
        <v>2020-02</v>
      </c>
    </row>
    <row r="1154" spans="1:23" x14ac:dyDescent="0.3">
      <c r="A1154">
        <v>2342</v>
      </c>
      <c r="B1154" t="s">
        <v>3359</v>
      </c>
      <c r="C1154" s="1">
        <v>44196</v>
      </c>
      <c r="D1154">
        <v>20201231</v>
      </c>
      <c r="E1154" t="s">
        <v>294</v>
      </c>
      <c r="F1154" t="s">
        <v>744</v>
      </c>
      <c r="G1154" t="s">
        <v>784</v>
      </c>
      <c r="H1154" t="s">
        <v>81</v>
      </c>
      <c r="I1154" t="s">
        <v>199</v>
      </c>
      <c r="J1154" t="s">
        <v>240</v>
      </c>
      <c r="K1154">
        <v>1035</v>
      </c>
      <c r="L1154" t="s">
        <v>56</v>
      </c>
      <c r="M1154" t="s">
        <v>85</v>
      </c>
      <c r="N1154" t="s">
        <v>57</v>
      </c>
      <c r="O1154" t="s">
        <v>3360</v>
      </c>
      <c r="P1154">
        <v>63.2</v>
      </c>
      <c r="Q1154">
        <v>5</v>
      </c>
      <c r="R1154">
        <v>0</v>
      </c>
      <c r="S1154">
        <v>23.384</v>
      </c>
      <c r="T1154" t="s">
        <v>235</v>
      </c>
      <c r="U1154">
        <v>39.816000000000003</v>
      </c>
      <c r="V1154" s="2">
        <f>Table1[[#This Row],[Expenses]]*0.3</f>
        <v>11.944800000000001</v>
      </c>
      <c r="W1154" t="str">
        <f>VLOOKUP(K1154, Helper!A:C, 3, FALSE)</f>
        <v>2020-04</v>
      </c>
    </row>
    <row r="1155" spans="1:23" x14ac:dyDescent="0.3">
      <c r="A1155">
        <v>2344</v>
      </c>
      <c r="B1155" t="s">
        <v>3361</v>
      </c>
      <c r="C1155" s="1">
        <v>44038</v>
      </c>
      <c r="D1155">
        <v>20200726</v>
      </c>
      <c r="E1155" t="s">
        <v>2383</v>
      </c>
      <c r="F1155" t="s">
        <v>166</v>
      </c>
      <c r="G1155" t="s">
        <v>227</v>
      </c>
      <c r="H1155" t="s">
        <v>81</v>
      </c>
      <c r="I1155" t="s">
        <v>168</v>
      </c>
      <c r="J1155" t="s">
        <v>254</v>
      </c>
      <c r="K1155">
        <v>1072</v>
      </c>
      <c r="L1155" t="s">
        <v>74</v>
      </c>
      <c r="M1155" t="s">
        <v>29</v>
      </c>
      <c r="N1155" t="s">
        <v>96</v>
      </c>
      <c r="O1155" t="s">
        <v>3362</v>
      </c>
      <c r="P1155">
        <v>123.55200000000001</v>
      </c>
      <c r="Q1155">
        <v>3</v>
      </c>
      <c r="R1155">
        <v>0.2</v>
      </c>
      <c r="S1155">
        <v>-29.343599999999999</v>
      </c>
      <c r="T1155" t="s">
        <v>729</v>
      </c>
      <c r="U1155">
        <v>152.8956</v>
      </c>
      <c r="V1155" s="2">
        <f>Table1[[#This Row],[Expenses]]*0.3</f>
        <v>45.868679999999998</v>
      </c>
      <c r="W1155" t="str">
        <f>VLOOKUP(K1155, Helper!A:C, 3, FALSE)</f>
        <v>2020-06</v>
      </c>
    </row>
    <row r="1156" spans="1:23" x14ac:dyDescent="0.3">
      <c r="A1156">
        <v>2345</v>
      </c>
      <c r="B1156" t="s">
        <v>3363</v>
      </c>
      <c r="C1156" s="1">
        <v>44614</v>
      </c>
      <c r="D1156">
        <v>20220222</v>
      </c>
      <c r="E1156" t="s">
        <v>1844</v>
      </c>
      <c r="F1156" t="s">
        <v>91</v>
      </c>
      <c r="G1156" t="s">
        <v>1441</v>
      </c>
      <c r="H1156" t="s">
        <v>25</v>
      </c>
      <c r="I1156" t="s">
        <v>93</v>
      </c>
      <c r="J1156" t="s">
        <v>1472</v>
      </c>
      <c r="K1156">
        <v>1091</v>
      </c>
      <c r="L1156" t="s">
        <v>74</v>
      </c>
      <c r="M1156" t="s">
        <v>85</v>
      </c>
      <c r="N1156" t="s">
        <v>86</v>
      </c>
      <c r="O1156" t="s">
        <v>3364</v>
      </c>
      <c r="P1156">
        <v>490.32</v>
      </c>
      <c r="Q1156">
        <v>9</v>
      </c>
      <c r="R1156">
        <v>0</v>
      </c>
      <c r="S1156">
        <v>137.28960000000001</v>
      </c>
      <c r="T1156" t="s">
        <v>1308</v>
      </c>
      <c r="U1156">
        <v>353.03039999999999</v>
      </c>
      <c r="V1156" s="2">
        <f>Table1[[#This Row],[Expenses]]*0.3</f>
        <v>105.90911999999999</v>
      </c>
      <c r="W1156" t="str">
        <f>VLOOKUP(K1156, Helper!A:C, 3, FALSE)</f>
        <v>2020-02</v>
      </c>
    </row>
    <row r="1157" spans="1:23" x14ac:dyDescent="0.3">
      <c r="A1157">
        <v>2346</v>
      </c>
      <c r="B1157" t="s">
        <v>3365</v>
      </c>
      <c r="C1157" s="1">
        <v>44634</v>
      </c>
      <c r="D1157">
        <v>20220314</v>
      </c>
      <c r="E1157" t="s">
        <v>1396</v>
      </c>
      <c r="F1157" t="s">
        <v>79</v>
      </c>
      <c r="G1157" t="s">
        <v>470</v>
      </c>
      <c r="H1157" t="s">
        <v>81</v>
      </c>
      <c r="I1157" t="s">
        <v>82</v>
      </c>
      <c r="J1157" t="s">
        <v>254</v>
      </c>
      <c r="K1157">
        <v>1072</v>
      </c>
      <c r="L1157" t="s">
        <v>74</v>
      </c>
      <c r="M1157" t="s">
        <v>29</v>
      </c>
      <c r="N1157" t="s">
        <v>66</v>
      </c>
      <c r="O1157" t="s">
        <v>3366</v>
      </c>
      <c r="P1157">
        <v>70.08</v>
      </c>
      <c r="Q1157">
        <v>5</v>
      </c>
      <c r="R1157">
        <v>0.2</v>
      </c>
      <c r="S1157">
        <v>24.527999999999999</v>
      </c>
      <c r="T1157" t="s">
        <v>187</v>
      </c>
      <c r="U1157">
        <v>45.552</v>
      </c>
      <c r="V1157" s="2">
        <f>Table1[[#This Row],[Expenses]]*0.3</f>
        <v>13.6656</v>
      </c>
      <c r="W1157" t="str">
        <f>VLOOKUP(K1157, Helper!A:C, 3, FALSE)</f>
        <v>2020-06</v>
      </c>
    </row>
    <row r="1158" spans="1:23" x14ac:dyDescent="0.3">
      <c r="A1158">
        <v>2349</v>
      </c>
      <c r="B1158" t="s">
        <v>3367</v>
      </c>
      <c r="C1158" s="1">
        <v>45263</v>
      </c>
      <c r="D1158">
        <v>20231203</v>
      </c>
      <c r="E1158" t="s">
        <v>507</v>
      </c>
      <c r="F1158" t="s">
        <v>35</v>
      </c>
      <c r="G1158" t="s">
        <v>36</v>
      </c>
      <c r="H1158" t="s">
        <v>37</v>
      </c>
      <c r="I1158" t="s">
        <v>38</v>
      </c>
      <c r="J1158" t="s">
        <v>120</v>
      </c>
      <c r="K1158">
        <v>1048</v>
      </c>
      <c r="L1158" t="s">
        <v>105</v>
      </c>
      <c r="M1158" t="s">
        <v>40</v>
      </c>
      <c r="N1158" t="s">
        <v>50</v>
      </c>
      <c r="O1158" t="s">
        <v>3368</v>
      </c>
      <c r="P1158">
        <v>9.0239999999999991</v>
      </c>
      <c r="Q1158">
        <v>6</v>
      </c>
      <c r="R1158">
        <v>0.2</v>
      </c>
      <c r="S1158">
        <v>3.1583999999999999</v>
      </c>
      <c r="T1158" t="s">
        <v>261</v>
      </c>
      <c r="U1158">
        <v>5.8655999999999899</v>
      </c>
      <c r="V1158" s="2">
        <f>Table1[[#This Row],[Expenses]]*0.3</f>
        <v>1.759679999999997</v>
      </c>
      <c r="W1158" t="str">
        <f>VLOOKUP(K1158, Helper!A:C, 3, FALSE)</f>
        <v>2020-02</v>
      </c>
    </row>
    <row r="1159" spans="1:23" x14ac:dyDescent="0.3">
      <c r="A1159">
        <v>2354</v>
      </c>
      <c r="B1159" t="s">
        <v>3369</v>
      </c>
      <c r="C1159" s="1">
        <v>44439</v>
      </c>
      <c r="D1159">
        <v>20210831</v>
      </c>
      <c r="E1159" t="s">
        <v>3370</v>
      </c>
      <c r="F1159" t="s">
        <v>35</v>
      </c>
      <c r="G1159" t="s">
        <v>110</v>
      </c>
      <c r="H1159" t="s">
        <v>37</v>
      </c>
      <c r="I1159" t="s">
        <v>38</v>
      </c>
      <c r="J1159" t="s">
        <v>764</v>
      </c>
      <c r="K1159">
        <v>1061</v>
      </c>
      <c r="L1159" t="s">
        <v>28</v>
      </c>
      <c r="M1159" t="s">
        <v>40</v>
      </c>
      <c r="N1159" t="s">
        <v>30</v>
      </c>
      <c r="O1159" t="s">
        <v>3371</v>
      </c>
      <c r="P1159">
        <v>1552.8309999999999</v>
      </c>
      <c r="Q1159">
        <v>7</v>
      </c>
      <c r="R1159">
        <v>0.15</v>
      </c>
      <c r="S1159">
        <v>200.9546</v>
      </c>
      <c r="T1159" t="s">
        <v>570</v>
      </c>
      <c r="U1159">
        <v>1351.8763999999901</v>
      </c>
      <c r="V1159" s="2">
        <f>Table1[[#This Row],[Expenses]]*0.3</f>
        <v>405.56291999999701</v>
      </c>
      <c r="W1159" t="str">
        <f>VLOOKUP(K1159, Helper!A:C, 3, FALSE)</f>
        <v>2020-03</v>
      </c>
    </row>
    <row r="1160" spans="1:23" x14ac:dyDescent="0.3">
      <c r="A1160">
        <v>2358</v>
      </c>
      <c r="B1160" t="s">
        <v>3372</v>
      </c>
      <c r="C1160" s="1">
        <v>43907</v>
      </c>
      <c r="D1160">
        <v>20200317</v>
      </c>
      <c r="E1160" t="s">
        <v>1356</v>
      </c>
      <c r="F1160" t="s">
        <v>211</v>
      </c>
      <c r="G1160" t="s">
        <v>212</v>
      </c>
      <c r="H1160" t="s">
        <v>25</v>
      </c>
      <c r="I1160" t="s">
        <v>26</v>
      </c>
      <c r="J1160" t="s">
        <v>515</v>
      </c>
      <c r="K1160">
        <v>1003</v>
      </c>
      <c r="L1160" t="s">
        <v>56</v>
      </c>
      <c r="M1160" t="s">
        <v>40</v>
      </c>
      <c r="N1160" t="s">
        <v>50</v>
      </c>
      <c r="O1160" t="s">
        <v>3373</v>
      </c>
      <c r="P1160">
        <v>1579.7460000000001</v>
      </c>
      <c r="Q1160">
        <v>7</v>
      </c>
      <c r="R1160">
        <v>0.4</v>
      </c>
      <c r="S1160">
        <v>-447.59469999999999</v>
      </c>
      <c r="T1160" t="s">
        <v>445</v>
      </c>
      <c r="U1160">
        <v>2027.3407</v>
      </c>
      <c r="V1160" s="2">
        <f>Table1[[#This Row],[Expenses]]*0.3</f>
        <v>608.20220999999992</v>
      </c>
      <c r="W1160" t="str">
        <f>VLOOKUP(K1160, Helper!A:C, 3, FALSE)</f>
        <v>2020-02</v>
      </c>
    </row>
    <row r="1161" spans="1:23" x14ac:dyDescent="0.3">
      <c r="A1161">
        <v>2363</v>
      </c>
      <c r="B1161" t="s">
        <v>3374</v>
      </c>
      <c r="C1161" s="1">
        <v>45033</v>
      </c>
      <c r="D1161">
        <v>20230417</v>
      </c>
      <c r="E1161" t="s">
        <v>842</v>
      </c>
      <c r="F1161" t="s">
        <v>358</v>
      </c>
      <c r="G1161" t="s">
        <v>359</v>
      </c>
      <c r="H1161" t="s">
        <v>37</v>
      </c>
      <c r="I1161" t="s">
        <v>119</v>
      </c>
      <c r="J1161" t="s">
        <v>452</v>
      </c>
      <c r="K1161">
        <v>1054</v>
      </c>
      <c r="L1161" t="s">
        <v>56</v>
      </c>
      <c r="M1161" t="s">
        <v>29</v>
      </c>
      <c r="N1161" t="s">
        <v>50</v>
      </c>
      <c r="O1161" t="s">
        <v>3375</v>
      </c>
      <c r="P1161">
        <v>13.71</v>
      </c>
      <c r="Q1161">
        <v>5</v>
      </c>
      <c r="R1161">
        <v>0.7</v>
      </c>
      <c r="S1161">
        <v>-10.054</v>
      </c>
      <c r="T1161" t="s">
        <v>68</v>
      </c>
      <c r="U1161">
        <v>23.763999999999999</v>
      </c>
      <c r="V1161" s="2">
        <f>Table1[[#This Row],[Expenses]]*0.3</f>
        <v>7.1292</v>
      </c>
      <c r="W1161" t="str">
        <f>VLOOKUP(K1161, Helper!A:C, 3, FALSE)</f>
        <v>2020-05</v>
      </c>
    </row>
    <row r="1162" spans="1:23" x14ac:dyDescent="0.3">
      <c r="A1162">
        <v>2364</v>
      </c>
      <c r="B1162" t="s">
        <v>3376</v>
      </c>
      <c r="C1162" s="1">
        <v>44634</v>
      </c>
      <c r="D1162">
        <v>20220314</v>
      </c>
      <c r="E1162" t="s">
        <v>748</v>
      </c>
      <c r="F1162" t="s">
        <v>238</v>
      </c>
      <c r="G1162" t="s">
        <v>239</v>
      </c>
      <c r="H1162" t="s">
        <v>25</v>
      </c>
      <c r="I1162" t="s">
        <v>48</v>
      </c>
      <c r="J1162" t="s">
        <v>592</v>
      </c>
      <c r="K1162">
        <v>1030</v>
      </c>
      <c r="L1162" t="s">
        <v>95</v>
      </c>
      <c r="M1162" t="s">
        <v>85</v>
      </c>
      <c r="N1162" t="s">
        <v>57</v>
      </c>
      <c r="O1162" t="s">
        <v>3377</v>
      </c>
      <c r="P1162">
        <v>127.88</v>
      </c>
      <c r="Q1162">
        <v>2</v>
      </c>
      <c r="R1162">
        <v>0</v>
      </c>
      <c r="S1162">
        <v>40.921599999999998</v>
      </c>
      <c r="T1162" t="s">
        <v>187</v>
      </c>
      <c r="U1162">
        <v>86.958399999999997</v>
      </c>
      <c r="V1162" s="2">
        <f>Table1[[#This Row],[Expenses]]*0.3</f>
        <v>26.087519999999998</v>
      </c>
      <c r="W1162" t="str">
        <f>VLOOKUP(K1162, Helper!A:C, 3, FALSE)</f>
        <v>2020-01</v>
      </c>
    </row>
    <row r="1163" spans="1:23" x14ac:dyDescent="0.3">
      <c r="A1163">
        <v>2367</v>
      </c>
      <c r="B1163" t="s">
        <v>3378</v>
      </c>
      <c r="C1163" s="1">
        <v>44159</v>
      </c>
      <c r="D1163">
        <v>20201124</v>
      </c>
      <c r="E1163" t="s">
        <v>2862</v>
      </c>
      <c r="F1163" t="s">
        <v>35</v>
      </c>
      <c r="G1163" t="s">
        <v>3379</v>
      </c>
      <c r="H1163" t="s">
        <v>37</v>
      </c>
      <c r="I1163" t="s">
        <v>38</v>
      </c>
      <c r="J1163" t="s">
        <v>219</v>
      </c>
      <c r="K1163">
        <v>1006</v>
      </c>
      <c r="L1163" t="s">
        <v>56</v>
      </c>
      <c r="M1163" t="s">
        <v>29</v>
      </c>
      <c r="N1163" t="s">
        <v>41</v>
      </c>
      <c r="O1163" t="s">
        <v>3380</v>
      </c>
      <c r="P1163">
        <v>120.712</v>
      </c>
      <c r="Q1163">
        <v>1</v>
      </c>
      <c r="R1163">
        <v>0.2</v>
      </c>
      <c r="S1163">
        <v>-18.1068</v>
      </c>
      <c r="T1163" t="s">
        <v>98</v>
      </c>
      <c r="U1163">
        <v>138.81880000000001</v>
      </c>
      <c r="V1163" s="2">
        <f>Table1[[#This Row],[Expenses]]*0.3</f>
        <v>41.64564</v>
      </c>
      <c r="W1163" t="str">
        <f>VLOOKUP(K1163, Helper!A:C, 3, FALSE)</f>
        <v>2020-01</v>
      </c>
    </row>
    <row r="1164" spans="1:23" x14ac:dyDescent="0.3">
      <c r="A1164">
        <v>2368</v>
      </c>
      <c r="B1164" t="s">
        <v>3381</v>
      </c>
      <c r="C1164" s="1">
        <v>44968</v>
      </c>
      <c r="D1164">
        <v>20230211</v>
      </c>
      <c r="E1164" t="s">
        <v>2113</v>
      </c>
      <c r="F1164" t="s">
        <v>1548</v>
      </c>
      <c r="G1164" t="s">
        <v>1836</v>
      </c>
      <c r="H1164" t="s">
        <v>81</v>
      </c>
      <c r="I1164" t="s">
        <v>199</v>
      </c>
      <c r="J1164" t="s">
        <v>65</v>
      </c>
      <c r="K1164">
        <v>1062</v>
      </c>
      <c r="L1164" t="s">
        <v>28</v>
      </c>
      <c r="M1164" t="s">
        <v>29</v>
      </c>
      <c r="N1164" t="s">
        <v>66</v>
      </c>
      <c r="O1164" t="s">
        <v>3382</v>
      </c>
      <c r="P1164">
        <v>23.12</v>
      </c>
      <c r="Q1164">
        <v>4</v>
      </c>
      <c r="R1164">
        <v>0</v>
      </c>
      <c r="S1164">
        <v>11.328799999999999</v>
      </c>
      <c r="T1164" t="s">
        <v>394</v>
      </c>
      <c r="U1164">
        <v>11.7912</v>
      </c>
      <c r="V1164" s="2">
        <f>Table1[[#This Row],[Expenses]]*0.3</f>
        <v>3.5373600000000001</v>
      </c>
      <c r="W1164" t="str">
        <f>VLOOKUP(K1164, Helper!A:C, 3, FALSE)</f>
        <v>2020-01</v>
      </c>
    </row>
    <row r="1165" spans="1:23" x14ac:dyDescent="0.3">
      <c r="A1165">
        <v>2369</v>
      </c>
      <c r="B1165" t="s">
        <v>3383</v>
      </c>
      <c r="C1165" s="1">
        <v>44828</v>
      </c>
      <c r="D1165">
        <v>20220924</v>
      </c>
      <c r="E1165" t="s">
        <v>667</v>
      </c>
      <c r="F1165" t="s">
        <v>358</v>
      </c>
      <c r="G1165" t="s">
        <v>564</v>
      </c>
      <c r="H1165" t="s">
        <v>37</v>
      </c>
      <c r="I1165" t="s">
        <v>119</v>
      </c>
      <c r="J1165" t="s">
        <v>489</v>
      </c>
      <c r="K1165">
        <v>1064</v>
      </c>
      <c r="L1165" t="s">
        <v>84</v>
      </c>
      <c r="M1165" t="s">
        <v>40</v>
      </c>
      <c r="N1165" t="s">
        <v>57</v>
      </c>
      <c r="O1165" t="s">
        <v>3384</v>
      </c>
      <c r="P1165">
        <v>532.70399999999995</v>
      </c>
      <c r="Q1165">
        <v>6</v>
      </c>
      <c r="R1165">
        <v>0.2</v>
      </c>
      <c r="S1165">
        <v>-26.635200000000001</v>
      </c>
      <c r="T1165" t="s">
        <v>246</v>
      </c>
      <c r="U1165">
        <v>559.33920000000001</v>
      </c>
      <c r="V1165" s="2">
        <f>Table1[[#This Row],[Expenses]]*0.3</f>
        <v>167.80176</v>
      </c>
      <c r="W1165" t="str">
        <f>VLOOKUP(K1165, Helper!A:C, 3, FALSE)</f>
        <v>2020-06</v>
      </c>
    </row>
    <row r="1166" spans="1:23" x14ac:dyDescent="0.3">
      <c r="A1166">
        <v>2371</v>
      </c>
      <c r="B1166" t="s">
        <v>3385</v>
      </c>
      <c r="C1166" s="1">
        <v>45115</v>
      </c>
      <c r="D1166">
        <v>20230708</v>
      </c>
      <c r="E1166" t="s">
        <v>864</v>
      </c>
      <c r="F1166" t="s">
        <v>827</v>
      </c>
      <c r="G1166" t="s">
        <v>828</v>
      </c>
      <c r="H1166" t="s">
        <v>25</v>
      </c>
      <c r="I1166" t="s">
        <v>64</v>
      </c>
      <c r="J1166" t="s">
        <v>413</v>
      </c>
      <c r="K1166">
        <v>1022</v>
      </c>
      <c r="L1166" t="s">
        <v>273</v>
      </c>
      <c r="M1166" t="s">
        <v>40</v>
      </c>
      <c r="N1166" t="s">
        <v>185</v>
      </c>
      <c r="O1166" t="s">
        <v>3386</v>
      </c>
      <c r="P1166">
        <v>252</v>
      </c>
      <c r="Q1166">
        <v>4</v>
      </c>
      <c r="R1166">
        <v>0</v>
      </c>
      <c r="S1166">
        <v>93.24</v>
      </c>
      <c r="T1166" t="s">
        <v>128</v>
      </c>
      <c r="U1166">
        <v>158.76</v>
      </c>
      <c r="V1166" s="2">
        <f>Table1[[#This Row],[Expenses]]*0.3</f>
        <v>47.627999999999993</v>
      </c>
      <c r="W1166" t="str">
        <f>VLOOKUP(K1166, Helper!A:C, 3, FALSE)</f>
        <v>2020-03</v>
      </c>
    </row>
    <row r="1167" spans="1:23" x14ac:dyDescent="0.3">
      <c r="A1167">
        <v>2372</v>
      </c>
      <c r="B1167" t="s">
        <v>3387</v>
      </c>
      <c r="C1167" s="1">
        <v>44750</v>
      </c>
      <c r="D1167">
        <v>20220708</v>
      </c>
      <c r="E1167" t="s">
        <v>1359</v>
      </c>
      <c r="F1167" t="s">
        <v>166</v>
      </c>
      <c r="G1167" t="s">
        <v>488</v>
      </c>
      <c r="H1167" t="s">
        <v>81</v>
      </c>
      <c r="I1167" t="s">
        <v>168</v>
      </c>
      <c r="J1167" t="s">
        <v>698</v>
      </c>
      <c r="K1167">
        <v>1013</v>
      </c>
      <c r="L1167" t="s">
        <v>28</v>
      </c>
      <c r="M1167" t="s">
        <v>40</v>
      </c>
      <c r="N1167" t="s">
        <v>57</v>
      </c>
      <c r="O1167" t="s">
        <v>3388</v>
      </c>
      <c r="P1167">
        <v>60.287999999999997</v>
      </c>
      <c r="Q1167">
        <v>8</v>
      </c>
      <c r="R1167">
        <v>0.6</v>
      </c>
      <c r="S1167">
        <v>-27.1296</v>
      </c>
      <c r="T1167" t="s">
        <v>175</v>
      </c>
      <c r="U1167">
        <v>87.417599999999993</v>
      </c>
      <c r="V1167" s="2">
        <f>Table1[[#This Row],[Expenses]]*0.3</f>
        <v>26.225279999999998</v>
      </c>
      <c r="W1167" t="str">
        <f>VLOOKUP(K1167, Helper!A:C, 3, FALSE)</f>
        <v>2020-02</v>
      </c>
    </row>
    <row r="1168" spans="1:23" x14ac:dyDescent="0.3">
      <c r="A1168">
        <v>2376</v>
      </c>
      <c r="B1168" t="s">
        <v>3389</v>
      </c>
      <c r="C1168" s="1">
        <v>44951</v>
      </c>
      <c r="D1168">
        <v>20230125</v>
      </c>
      <c r="E1168" t="s">
        <v>1135</v>
      </c>
      <c r="F1168" t="s">
        <v>758</v>
      </c>
      <c r="G1168" t="s">
        <v>1179</v>
      </c>
      <c r="H1168" t="s">
        <v>25</v>
      </c>
      <c r="I1168" t="s">
        <v>64</v>
      </c>
      <c r="J1168" t="s">
        <v>917</v>
      </c>
      <c r="K1168">
        <v>1029</v>
      </c>
      <c r="L1168" t="s">
        <v>84</v>
      </c>
      <c r="M1168" t="s">
        <v>29</v>
      </c>
      <c r="N1168" t="s">
        <v>214</v>
      </c>
      <c r="O1168" t="s">
        <v>3390</v>
      </c>
      <c r="P1168">
        <v>5.67</v>
      </c>
      <c r="Q1168">
        <v>3</v>
      </c>
      <c r="R1168">
        <v>0</v>
      </c>
      <c r="S1168">
        <v>0.1134</v>
      </c>
      <c r="T1168" t="s">
        <v>898</v>
      </c>
      <c r="U1168">
        <v>5.5565999999999898</v>
      </c>
      <c r="V1168" s="2">
        <f>Table1[[#This Row],[Expenses]]*0.3</f>
        <v>1.6669799999999968</v>
      </c>
      <c r="W1168" t="str">
        <f>VLOOKUP(K1168, Helper!A:C, 3, FALSE)</f>
        <v>2020-01</v>
      </c>
    </row>
    <row r="1169" spans="1:23" x14ac:dyDescent="0.3">
      <c r="A1169">
        <v>2377</v>
      </c>
      <c r="B1169" t="s">
        <v>3391</v>
      </c>
      <c r="C1169" s="1">
        <v>44062</v>
      </c>
      <c r="D1169">
        <v>20200819</v>
      </c>
      <c r="E1169" t="s">
        <v>2306</v>
      </c>
      <c r="F1169" t="s">
        <v>358</v>
      </c>
      <c r="G1169" t="s">
        <v>359</v>
      </c>
      <c r="H1169" t="s">
        <v>37</v>
      </c>
      <c r="I1169" t="s">
        <v>119</v>
      </c>
      <c r="J1169" t="s">
        <v>626</v>
      </c>
      <c r="K1169">
        <v>1009</v>
      </c>
      <c r="L1169" t="s">
        <v>95</v>
      </c>
      <c r="M1169" t="s">
        <v>29</v>
      </c>
      <c r="N1169" t="s">
        <v>50</v>
      </c>
      <c r="O1169" t="s">
        <v>3392</v>
      </c>
      <c r="P1169">
        <v>76.775999999999996</v>
      </c>
      <c r="Q1169">
        <v>4</v>
      </c>
      <c r="R1169">
        <v>0.7</v>
      </c>
      <c r="S1169">
        <v>-58.861600000000003</v>
      </c>
      <c r="T1169" t="s">
        <v>114</v>
      </c>
      <c r="U1169">
        <v>135.63759999999999</v>
      </c>
      <c r="V1169" s="2">
        <f>Table1[[#This Row],[Expenses]]*0.3</f>
        <v>40.691279999999999</v>
      </c>
      <c r="W1169" t="str">
        <f>VLOOKUP(K1169, Helper!A:C, 3, FALSE)</f>
        <v>2020-03</v>
      </c>
    </row>
    <row r="1170" spans="1:23" x14ac:dyDescent="0.3">
      <c r="A1170">
        <v>2379</v>
      </c>
      <c r="B1170" t="s">
        <v>3393</v>
      </c>
      <c r="C1170" s="1">
        <v>44536</v>
      </c>
      <c r="D1170">
        <v>20211206</v>
      </c>
      <c r="E1170" t="s">
        <v>2187</v>
      </c>
      <c r="F1170" t="s">
        <v>35</v>
      </c>
      <c r="G1170" t="s">
        <v>3394</v>
      </c>
      <c r="H1170" t="s">
        <v>37</v>
      </c>
      <c r="I1170" t="s">
        <v>38</v>
      </c>
      <c r="J1170" t="s">
        <v>1065</v>
      </c>
      <c r="K1170">
        <v>1097</v>
      </c>
      <c r="L1170" t="s">
        <v>273</v>
      </c>
      <c r="M1170" t="s">
        <v>85</v>
      </c>
      <c r="N1170" t="s">
        <v>66</v>
      </c>
      <c r="O1170" t="s">
        <v>3395</v>
      </c>
      <c r="P1170">
        <v>32.75</v>
      </c>
      <c r="Q1170">
        <v>5</v>
      </c>
      <c r="R1170">
        <v>0</v>
      </c>
      <c r="S1170">
        <v>15.065</v>
      </c>
      <c r="T1170" t="s">
        <v>163</v>
      </c>
      <c r="U1170">
        <v>17.684999999999999</v>
      </c>
      <c r="V1170" s="2">
        <f>Table1[[#This Row],[Expenses]]*0.3</f>
        <v>5.3054999999999994</v>
      </c>
      <c r="W1170" t="str">
        <f>VLOOKUP(K1170, Helper!A:C, 3, FALSE)</f>
        <v>2020-04</v>
      </c>
    </row>
    <row r="1171" spans="1:23" x14ac:dyDescent="0.3">
      <c r="A1171">
        <v>2380</v>
      </c>
      <c r="B1171" t="s">
        <v>3396</v>
      </c>
      <c r="C1171" s="1">
        <v>44688</v>
      </c>
      <c r="D1171">
        <v>20220507</v>
      </c>
      <c r="E1171" t="s">
        <v>2698</v>
      </c>
      <c r="F1171" t="s">
        <v>358</v>
      </c>
      <c r="G1171" t="s">
        <v>359</v>
      </c>
      <c r="H1171" t="s">
        <v>37</v>
      </c>
      <c r="I1171" t="s">
        <v>119</v>
      </c>
      <c r="J1171" t="s">
        <v>330</v>
      </c>
      <c r="K1171">
        <v>1100</v>
      </c>
      <c r="L1171" t="s">
        <v>56</v>
      </c>
      <c r="M1171" t="s">
        <v>85</v>
      </c>
      <c r="N1171" t="s">
        <v>214</v>
      </c>
      <c r="O1171" t="s">
        <v>3397</v>
      </c>
      <c r="P1171">
        <v>7.2160000000000002</v>
      </c>
      <c r="Q1171">
        <v>2</v>
      </c>
      <c r="R1171">
        <v>0.2</v>
      </c>
      <c r="S1171">
        <v>1.7138</v>
      </c>
      <c r="T1171" t="s">
        <v>454</v>
      </c>
      <c r="U1171">
        <v>5.5022000000000002</v>
      </c>
      <c r="V1171" s="2">
        <f>Table1[[#This Row],[Expenses]]*0.3</f>
        <v>1.65066</v>
      </c>
      <c r="W1171" t="str">
        <f>VLOOKUP(K1171, Helper!A:C, 3, FALSE)</f>
        <v>2020-03</v>
      </c>
    </row>
    <row r="1172" spans="1:23" x14ac:dyDescent="0.3">
      <c r="A1172">
        <v>2383</v>
      </c>
      <c r="B1172" t="s">
        <v>3398</v>
      </c>
      <c r="C1172" s="1">
        <v>45011</v>
      </c>
      <c r="D1172">
        <v>20230326</v>
      </c>
      <c r="E1172" t="s">
        <v>3399</v>
      </c>
      <c r="F1172" t="s">
        <v>35</v>
      </c>
      <c r="G1172" t="s">
        <v>1984</v>
      </c>
      <c r="H1172" t="s">
        <v>37</v>
      </c>
      <c r="I1172" t="s">
        <v>38</v>
      </c>
      <c r="J1172" t="s">
        <v>341</v>
      </c>
      <c r="K1172">
        <v>1019</v>
      </c>
      <c r="L1172" t="s">
        <v>74</v>
      </c>
      <c r="M1172" t="s">
        <v>29</v>
      </c>
      <c r="N1172" t="s">
        <v>86</v>
      </c>
      <c r="O1172" t="s">
        <v>3400</v>
      </c>
      <c r="P1172">
        <v>176.04</v>
      </c>
      <c r="Q1172">
        <v>4</v>
      </c>
      <c r="R1172">
        <v>0</v>
      </c>
      <c r="S1172">
        <v>45.770400000000002</v>
      </c>
      <c r="T1172" t="s">
        <v>761</v>
      </c>
      <c r="U1172">
        <v>130.2696</v>
      </c>
      <c r="V1172" s="2">
        <f>Table1[[#This Row],[Expenses]]*0.3</f>
        <v>39.080880000000001</v>
      </c>
      <c r="W1172" t="str">
        <f>VLOOKUP(K1172, Helper!A:C, 3, FALSE)</f>
        <v>2020-03</v>
      </c>
    </row>
    <row r="1173" spans="1:23" x14ac:dyDescent="0.3">
      <c r="A1173">
        <v>2388</v>
      </c>
      <c r="B1173" t="s">
        <v>3401</v>
      </c>
      <c r="C1173" s="1">
        <v>44542</v>
      </c>
      <c r="D1173">
        <v>20211212</v>
      </c>
      <c r="E1173" t="s">
        <v>3200</v>
      </c>
      <c r="F1173" t="s">
        <v>35</v>
      </c>
      <c r="G1173" t="s">
        <v>600</v>
      </c>
      <c r="H1173" t="s">
        <v>37</v>
      </c>
      <c r="I1173" t="s">
        <v>38</v>
      </c>
      <c r="J1173" t="s">
        <v>1013</v>
      </c>
      <c r="K1173">
        <v>1073</v>
      </c>
      <c r="L1173" t="s">
        <v>133</v>
      </c>
      <c r="M1173" t="s">
        <v>29</v>
      </c>
      <c r="N1173" t="s">
        <v>214</v>
      </c>
      <c r="O1173" t="s">
        <v>3402</v>
      </c>
      <c r="P1173">
        <v>7.86</v>
      </c>
      <c r="Q1173">
        <v>2</v>
      </c>
      <c r="R1173">
        <v>0</v>
      </c>
      <c r="S1173">
        <v>3.6156000000000001</v>
      </c>
      <c r="T1173" t="s">
        <v>163</v>
      </c>
      <c r="U1173">
        <v>4.2443999999999997</v>
      </c>
      <c r="V1173" s="2">
        <f>Table1[[#This Row],[Expenses]]*0.3</f>
        <v>1.2733199999999998</v>
      </c>
      <c r="W1173" t="str">
        <f>VLOOKUP(K1173, Helper!A:C, 3, FALSE)</f>
        <v>2020-03</v>
      </c>
    </row>
    <row r="1174" spans="1:23" x14ac:dyDescent="0.3">
      <c r="A1174">
        <v>2390</v>
      </c>
      <c r="B1174" t="s">
        <v>3403</v>
      </c>
      <c r="C1174" s="1">
        <v>44536</v>
      </c>
      <c r="D1174">
        <v>20211206</v>
      </c>
      <c r="E1174" t="s">
        <v>3404</v>
      </c>
      <c r="F1174" t="s">
        <v>211</v>
      </c>
      <c r="G1174" t="s">
        <v>212</v>
      </c>
      <c r="H1174" t="s">
        <v>25</v>
      </c>
      <c r="I1174" t="s">
        <v>26</v>
      </c>
      <c r="J1174" t="s">
        <v>258</v>
      </c>
      <c r="K1174">
        <v>1098</v>
      </c>
      <c r="L1174" t="s">
        <v>259</v>
      </c>
      <c r="M1174" t="s">
        <v>29</v>
      </c>
      <c r="N1174" t="s">
        <v>66</v>
      </c>
      <c r="O1174" t="s">
        <v>3405</v>
      </c>
      <c r="P1174">
        <v>6.48</v>
      </c>
      <c r="Q1174">
        <v>1</v>
      </c>
      <c r="R1174">
        <v>0</v>
      </c>
      <c r="S1174">
        <v>3.1103999999999998</v>
      </c>
      <c r="T1174" t="s">
        <v>163</v>
      </c>
      <c r="U1174">
        <v>3.3696000000000002</v>
      </c>
      <c r="V1174" s="2">
        <f>Table1[[#This Row],[Expenses]]*0.3</f>
        <v>1.01088</v>
      </c>
      <c r="W1174" t="str">
        <f>VLOOKUP(K1174, Helper!A:C, 3, FALSE)</f>
        <v>2020-01</v>
      </c>
    </row>
    <row r="1175" spans="1:23" x14ac:dyDescent="0.3">
      <c r="A1175">
        <v>2394</v>
      </c>
      <c r="B1175" t="s">
        <v>3406</v>
      </c>
      <c r="C1175" s="1">
        <v>44638</v>
      </c>
      <c r="D1175">
        <v>20220318</v>
      </c>
      <c r="E1175" t="s">
        <v>1860</v>
      </c>
      <c r="F1175" t="s">
        <v>744</v>
      </c>
      <c r="G1175" t="s">
        <v>784</v>
      </c>
      <c r="H1175" t="s">
        <v>81</v>
      </c>
      <c r="I1175" t="s">
        <v>199</v>
      </c>
      <c r="J1175" t="s">
        <v>55</v>
      </c>
      <c r="K1175">
        <v>1065</v>
      </c>
      <c r="L1175" t="s">
        <v>56</v>
      </c>
      <c r="M1175" t="s">
        <v>29</v>
      </c>
      <c r="N1175" t="s">
        <v>112</v>
      </c>
      <c r="O1175" t="s">
        <v>3407</v>
      </c>
      <c r="P1175">
        <v>39.68</v>
      </c>
      <c r="Q1175">
        <v>2</v>
      </c>
      <c r="R1175">
        <v>0</v>
      </c>
      <c r="S1175">
        <v>10.316800000000001</v>
      </c>
      <c r="T1175" t="s">
        <v>187</v>
      </c>
      <c r="U1175">
        <v>29.363199999999999</v>
      </c>
      <c r="V1175" s="2">
        <f>Table1[[#This Row],[Expenses]]*0.3</f>
        <v>8.808959999999999</v>
      </c>
      <c r="W1175" t="str">
        <f>VLOOKUP(K1175, Helper!A:C, 3, FALSE)</f>
        <v>2020-04</v>
      </c>
    </row>
    <row r="1176" spans="1:23" x14ac:dyDescent="0.3">
      <c r="A1176">
        <v>2395</v>
      </c>
      <c r="B1176" t="s">
        <v>3408</v>
      </c>
      <c r="C1176" s="1">
        <v>44514</v>
      </c>
      <c r="D1176">
        <v>20211114</v>
      </c>
      <c r="E1176" t="s">
        <v>3289</v>
      </c>
      <c r="F1176" t="s">
        <v>211</v>
      </c>
      <c r="G1176" t="s">
        <v>212</v>
      </c>
      <c r="H1176" t="s">
        <v>25</v>
      </c>
      <c r="I1176" t="s">
        <v>26</v>
      </c>
      <c r="J1176" t="s">
        <v>39</v>
      </c>
      <c r="K1176">
        <v>1056</v>
      </c>
      <c r="L1176" t="s">
        <v>28</v>
      </c>
      <c r="M1176" t="s">
        <v>40</v>
      </c>
      <c r="N1176" t="s">
        <v>185</v>
      </c>
      <c r="O1176" t="s">
        <v>3409</v>
      </c>
      <c r="P1176">
        <v>37.6</v>
      </c>
      <c r="Q1176">
        <v>2</v>
      </c>
      <c r="R1176">
        <v>0</v>
      </c>
      <c r="S1176">
        <v>2.2559999999999998</v>
      </c>
      <c r="T1176" t="s">
        <v>88</v>
      </c>
      <c r="U1176">
        <v>35.344000000000001</v>
      </c>
      <c r="V1176" s="2">
        <f>Table1[[#This Row],[Expenses]]*0.3</f>
        <v>10.603199999999999</v>
      </c>
      <c r="W1176" t="str">
        <f>VLOOKUP(K1176, Helper!A:C, 3, FALSE)</f>
        <v>2020-03</v>
      </c>
    </row>
    <row r="1177" spans="1:23" x14ac:dyDescent="0.3">
      <c r="A1177">
        <v>2398</v>
      </c>
      <c r="B1177" t="s">
        <v>3410</v>
      </c>
      <c r="C1177" s="1">
        <v>45153</v>
      </c>
      <c r="D1177">
        <v>20230815</v>
      </c>
      <c r="E1177" t="s">
        <v>1983</v>
      </c>
      <c r="F1177" t="s">
        <v>35</v>
      </c>
      <c r="G1177" t="s">
        <v>110</v>
      </c>
      <c r="H1177" t="s">
        <v>37</v>
      </c>
      <c r="I1177" t="s">
        <v>38</v>
      </c>
      <c r="J1177" t="s">
        <v>693</v>
      </c>
      <c r="K1177">
        <v>1070</v>
      </c>
      <c r="L1177" t="s">
        <v>56</v>
      </c>
      <c r="M1177" t="s">
        <v>29</v>
      </c>
      <c r="N1177" t="s">
        <v>41</v>
      </c>
      <c r="O1177" t="s">
        <v>3411</v>
      </c>
      <c r="P1177">
        <v>5.76</v>
      </c>
      <c r="Q1177">
        <v>2</v>
      </c>
      <c r="R1177">
        <v>0</v>
      </c>
      <c r="S1177">
        <v>2.8224</v>
      </c>
      <c r="T1177" t="s">
        <v>786</v>
      </c>
      <c r="U1177">
        <v>2.93759999999999</v>
      </c>
      <c r="V1177" s="2">
        <f>Table1[[#This Row],[Expenses]]*0.3</f>
        <v>0.88127999999999695</v>
      </c>
      <c r="W1177" t="str">
        <f>VLOOKUP(K1177, Helper!A:C, 3, FALSE)</f>
        <v>2020-02</v>
      </c>
    </row>
    <row r="1178" spans="1:23" x14ac:dyDescent="0.3">
      <c r="A1178">
        <v>2400</v>
      </c>
      <c r="B1178" t="s">
        <v>3412</v>
      </c>
      <c r="C1178" s="1">
        <v>45179</v>
      </c>
      <c r="D1178">
        <v>20230910</v>
      </c>
      <c r="E1178" t="s">
        <v>616</v>
      </c>
      <c r="F1178" t="s">
        <v>285</v>
      </c>
      <c r="G1178" t="s">
        <v>286</v>
      </c>
      <c r="H1178" t="s">
        <v>37</v>
      </c>
      <c r="I1178" t="s">
        <v>119</v>
      </c>
      <c r="J1178" t="s">
        <v>439</v>
      </c>
      <c r="K1178">
        <v>1033</v>
      </c>
      <c r="L1178" t="s">
        <v>74</v>
      </c>
      <c r="M1178" t="s">
        <v>40</v>
      </c>
      <c r="N1178" t="s">
        <v>96</v>
      </c>
      <c r="O1178" t="s">
        <v>3413</v>
      </c>
      <c r="P1178">
        <v>628.80999999999995</v>
      </c>
      <c r="Q1178">
        <v>7</v>
      </c>
      <c r="R1178">
        <v>0</v>
      </c>
      <c r="S1178">
        <v>12.5762</v>
      </c>
      <c r="T1178" t="s">
        <v>171</v>
      </c>
      <c r="U1178">
        <v>616.23379999999997</v>
      </c>
      <c r="V1178" s="2">
        <f>Table1[[#This Row],[Expenses]]*0.3</f>
        <v>184.87013999999999</v>
      </c>
      <c r="W1178" t="str">
        <f>VLOOKUP(K1178, Helper!A:C, 3, FALSE)</f>
        <v>2020-03</v>
      </c>
    </row>
    <row r="1179" spans="1:23" x14ac:dyDescent="0.3">
      <c r="A1179">
        <v>2402</v>
      </c>
      <c r="B1179" t="s">
        <v>3414</v>
      </c>
      <c r="C1179" s="1">
        <v>45018</v>
      </c>
      <c r="D1179">
        <v>20230402</v>
      </c>
      <c r="E1179" t="s">
        <v>2831</v>
      </c>
      <c r="F1179" t="s">
        <v>411</v>
      </c>
      <c r="G1179" t="s">
        <v>412</v>
      </c>
      <c r="H1179" t="s">
        <v>25</v>
      </c>
      <c r="I1179" t="s">
        <v>48</v>
      </c>
      <c r="J1179" t="s">
        <v>192</v>
      </c>
      <c r="K1179">
        <v>1068</v>
      </c>
      <c r="L1179" t="s">
        <v>56</v>
      </c>
      <c r="M1179" t="s">
        <v>29</v>
      </c>
      <c r="N1179" t="s">
        <v>96</v>
      </c>
      <c r="O1179" t="s">
        <v>3415</v>
      </c>
      <c r="P1179">
        <v>94.2</v>
      </c>
      <c r="Q1179">
        <v>6</v>
      </c>
      <c r="R1179">
        <v>0</v>
      </c>
      <c r="S1179">
        <v>23.55</v>
      </c>
      <c r="T1179" t="s">
        <v>68</v>
      </c>
      <c r="U1179">
        <v>70.650000000000006</v>
      </c>
      <c r="V1179" s="2">
        <f>Table1[[#This Row],[Expenses]]*0.3</f>
        <v>21.195</v>
      </c>
      <c r="W1179" t="str">
        <f>VLOOKUP(K1179, Helper!A:C, 3, FALSE)</f>
        <v>2020-01</v>
      </c>
    </row>
    <row r="1180" spans="1:23" x14ac:dyDescent="0.3">
      <c r="A1180">
        <v>2404</v>
      </c>
      <c r="B1180" t="s">
        <v>3416</v>
      </c>
      <c r="C1180" s="1">
        <v>44832</v>
      </c>
      <c r="D1180">
        <v>20220928</v>
      </c>
      <c r="E1180" t="s">
        <v>2152</v>
      </c>
      <c r="F1180" t="s">
        <v>79</v>
      </c>
      <c r="G1180" t="s">
        <v>964</v>
      </c>
      <c r="H1180" t="s">
        <v>81</v>
      </c>
      <c r="I1180" t="s">
        <v>82</v>
      </c>
      <c r="J1180" t="s">
        <v>55</v>
      </c>
      <c r="K1180">
        <v>1065</v>
      </c>
      <c r="L1180" t="s">
        <v>56</v>
      </c>
      <c r="M1180" t="s">
        <v>40</v>
      </c>
      <c r="N1180" t="s">
        <v>30</v>
      </c>
      <c r="O1180" t="s">
        <v>3417</v>
      </c>
      <c r="P1180">
        <v>956.66480000000001</v>
      </c>
      <c r="Q1180">
        <v>7</v>
      </c>
      <c r="R1180">
        <v>0.32</v>
      </c>
      <c r="S1180">
        <v>-225.0976</v>
      </c>
      <c r="T1180" t="s">
        <v>246</v>
      </c>
      <c r="U1180">
        <v>1181.7624000000001</v>
      </c>
      <c r="V1180" s="2">
        <f>Table1[[#This Row],[Expenses]]*0.3</f>
        <v>354.52872000000002</v>
      </c>
      <c r="W1180" t="str">
        <f>VLOOKUP(K1180, Helper!A:C, 3, FALSE)</f>
        <v>2020-04</v>
      </c>
    </row>
    <row r="1181" spans="1:23" x14ac:dyDescent="0.3">
      <c r="A1181">
        <v>2405</v>
      </c>
      <c r="B1181" t="s">
        <v>3418</v>
      </c>
      <c r="C1181" s="1">
        <v>45207</v>
      </c>
      <c r="D1181">
        <v>20231008</v>
      </c>
      <c r="E1181" t="s">
        <v>1025</v>
      </c>
      <c r="F1181" t="s">
        <v>35</v>
      </c>
      <c r="G1181" t="s">
        <v>36</v>
      </c>
      <c r="H1181" t="s">
        <v>37</v>
      </c>
      <c r="I1181" t="s">
        <v>38</v>
      </c>
      <c r="J1181" t="s">
        <v>1026</v>
      </c>
      <c r="K1181">
        <v>1040</v>
      </c>
      <c r="L1181" t="s">
        <v>56</v>
      </c>
      <c r="M1181" t="s">
        <v>29</v>
      </c>
      <c r="N1181" t="s">
        <v>185</v>
      </c>
      <c r="O1181" t="s">
        <v>3419</v>
      </c>
      <c r="P1181">
        <v>1115.9100000000001</v>
      </c>
      <c r="Q1181">
        <v>9</v>
      </c>
      <c r="R1181">
        <v>0</v>
      </c>
      <c r="S1181">
        <v>200.8638</v>
      </c>
      <c r="T1181" t="s">
        <v>151</v>
      </c>
      <c r="U1181">
        <v>915.0462</v>
      </c>
      <c r="V1181" s="2">
        <f>Table1[[#This Row],[Expenses]]*0.3</f>
        <v>274.51385999999997</v>
      </c>
      <c r="W1181" t="str">
        <f>VLOOKUP(K1181, Helper!A:C, 3, FALSE)</f>
        <v>2020-02</v>
      </c>
    </row>
    <row r="1182" spans="1:23" x14ac:dyDescent="0.3">
      <c r="A1182">
        <v>2408</v>
      </c>
      <c r="B1182" t="s">
        <v>3420</v>
      </c>
      <c r="C1182" s="1">
        <v>44947</v>
      </c>
      <c r="D1182">
        <v>20230121</v>
      </c>
      <c r="E1182" t="s">
        <v>3421</v>
      </c>
      <c r="F1182" t="s">
        <v>35</v>
      </c>
      <c r="G1182" t="s">
        <v>110</v>
      </c>
      <c r="H1182" t="s">
        <v>37</v>
      </c>
      <c r="I1182" t="s">
        <v>38</v>
      </c>
      <c r="J1182" t="s">
        <v>752</v>
      </c>
      <c r="K1182">
        <v>1084</v>
      </c>
      <c r="L1182" t="s">
        <v>133</v>
      </c>
      <c r="M1182" t="s">
        <v>29</v>
      </c>
      <c r="N1182" t="s">
        <v>112</v>
      </c>
      <c r="O1182" t="s">
        <v>3422</v>
      </c>
      <c r="P1182">
        <v>24.2</v>
      </c>
      <c r="Q1182">
        <v>5</v>
      </c>
      <c r="R1182">
        <v>0</v>
      </c>
      <c r="S1182">
        <v>7.9859999999999998</v>
      </c>
      <c r="T1182" t="s">
        <v>898</v>
      </c>
      <c r="U1182">
        <v>16.213999999999999</v>
      </c>
      <c r="V1182" s="2">
        <f>Table1[[#This Row],[Expenses]]*0.3</f>
        <v>4.8641999999999994</v>
      </c>
      <c r="W1182" t="str">
        <f>VLOOKUP(K1182, Helper!A:C, 3, FALSE)</f>
        <v>2020-02</v>
      </c>
    </row>
    <row r="1183" spans="1:23" x14ac:dyDescent="0.3">
      <c r="A1183">
        <v>2410</v>
      </c>
      <c r="B1183" t="s">
        <v>3423</v>
      </c>
      <c r="C1183" s="1">
        <v>45009</v>
      </c>
      <c r="D1183">
        <v>20230324</v>
      </c>
      <c r="E1183" t="s">
        <v>1581</v>
      </c>
      <c r="F1183" t="s">
        <v>35</v>
      </c>
      <c r="G1183" t="s">
        <v>110</v>
      </c>
      <c r="H1183" t="s">
        <v>37</v>
      </c>
      <c r="I1183" t="s">
        <v>38</v>
      </c>
      <c r="J1183" t="s">
        <v>812</v>
      </c>
      <c r="K1183">
        <v>1092</v>
      </c>
      <c r="L1183" t="s">
        <v>84</v>
      </c>
      <c r="M1183" t="s">
        <v>85</v>
      </c>
      <c r="N1183" t="s">
        <v>57</v>
      </c>
      <c r="O1183" t="s">
        <v>3424</v>
      </c>
      <c r="P1183">
        <v>211.84</v>
      </c>
      <c r="Q1183">
        <v>8</v>
      </c>
      <c r="R1183">
        <v>0</v>
      </c>
      <c r="S1183">
        <v>76.2624</v>
      </c>
      <c r="T1183" t="s">
        <v>761</v>
      </c>
      <c r="U1183">
        <v>135.57759999999999</v>
      </c>
      <c r="V1183" s="2">
        <f>Table1[[#This Row],[Expenses]]*0.3</f>
        <v>40.673279999999998</v>
      </c>
      <c r="W1183" t="str">
        <f>VLOOKUP(K1183, Helper!A:C, 3, FALSE)</f>
        <v>2020-02</v>
      </c>
    </row>
    <row r="1184" spans="1:23" x14ac:dyDescent="0.3">
      <c r="A1184">
        <v>2411</v>
      </c>
      <c r="B1184" t="s">
        <v>3425</v>
      </c>
      <c r="C1184" s="1">
        <v>44044</v>
      </c>
      <c r="D1184">
        <v>20200801</v>
      </c>
      <c r="E1184" t="s">
        <v>1684</v>
      </c>
      <c r="F1184" t="s">
        <v>124</v>
      </c>
      <c r="G1184" t="s">
        <v>125</v>
      </c>
      <c r="H1184" t="s">
        <v>25</v>
      </c>
      <c r="I1184" t="s">
        <v>48</v>
      </c>
      <c r="J1184" t="s">
        <v>1263</v>
      </c>
      <c r="K1184">
        <v>1016</v>
      </c>
      <c r="L1184" t="s">
        <v>95</v>
      </c>
      <c r="M1184" t="s">
        <v>85</v>
      </c>
      <c r="N1184" t="s">
        <v>214</v>
      </c>
      <c r="O1184" t="s">
        <v>3426</v>
      </c>
      <c r="P1184">
        <v>5.68</v>
      </c>
      <c r="Q1184">
        <v>2</v>
      </c>
      <c r="R1184">
        <v>0.2</v>
      </c>
      <c r="S1184">
        <v>1.917</v>
      </c>
      <c r="T1184" t="s">
        <v>114</v>
      </c>
      <c r="U1184">
        <v>3.7629999999999999</v>
      </c>
      <c r="V1184" s="2">
        <f>Table1[[#This Row],[Expenses]]*0.3</f>
        <v>1.1289</v>
      </c>
      <c r="W1184" t="str">
        <f>VLOOKUP(K1184, Helper!A:C, 3, FALSE)</f>
        <v>2020-03</v>
      </c>
    </row>
    <row r="1185" spans="1:23" x14ac:dyDescent="0.3">
      <c r="A1185">
        <v>2412</v>
      </c>
      <c r="B1185" t="s">
        <v>3427</v>
      </c>
      <c r="C1185" s="1">
        <v>44354</v>
      </c>
      <c r="D1185">
        <v>20210607</v>
      </c>
      <c r="E1185" t="s">
        <v>3428</v>
      </c>
      <c r="F1185" t="s">
        <v>35</v>
      </c>
      <c r="G1185" t="s">
        <v>36</v>
      </c>
      <c r="H1185" t="s">
        <v>37</v>
      </c>
      <c r="I1185" t="s">
        <v>38</v>
      </c>
      <c r="J1185" t="s">
        <v>83</v>
      </c>
      <c r="K1185">
        <v>1074</v>
      </c>
      <c r="L1185" t="s">
        <v>84</v>
      </c>
      <c r="M1185" t="s">
        <v>40</v>
      </c>
      <c r="N1185" t="s">
        <v>50</v>
      </c>
      <c r="O1185" t="s">
        <v>3429</v>
      </c>
      <c r="P1185">
        <v>7.52</v>
      </c>
      <c r="Q1185">
        <v>5</v>
      </c>
      <c r="R1185">
        <v>0.2</v>
      </c>
      <c r="S1185">
        <v>2.6320000000000001</v>
      </c>
      <c r="T1185" t="s">
        <v>732</v>
      </c>
      <c r="U1185">
        <v>4.8879999999999999</v>
      </c>
      <c r="V1185" s="2">
        <f>Table1[[#This Row],[Expenses]]*0.3</f>
        <v>1.4663999999999999</v>
      </c>
      <c r="W1185" t="str">
        <f>VLOOKUP(K1185, Helper!A:C, 3, FALSE)</f>
        <v>2020-05</v>
      </c>
    </row>
    <row r="1186" spans="1:23" x14ac:dyDescent="0.3">
      <c r="A1186">
        <v>2413</v>
      </c>
      <c r="B1186" t="s">
        <v>3430</v>
      </c>
      <c r="C1186" s="1">
        <v>44147</v>
      </c>
      <c r="D1186">
        <v>20201112</v>
      </c>
      <c r="E1186" t="s">
        <v>1646</v>
      </c>
      <c r="F1186" t="s">
        <v>35</v>
      </c>
      <c r="G1186" t="s">
        <v>36</v>
      </c>
      <c r="H1186" t="s">
        <v>37</v>
      </c>
      <c r="I1186" t="s">
        <v>38</v>
      </c>
      <c r="J1186" t="s">
        <v>418</v>
      </c>
      <c r="K1186">
        <v>1007</v>
      </c>
      <c r="L1186" t="s">
        <v>84</v>
      </c>
      <c r="M1186" t="s">
        <v>29</v>
      </c>
      <c r="N1186" t="s">
        <v>66</v>
      </c>
      <c r="O1186" t="s">
        <v>3431</v>
      </c>
      <c r="P1186">
        <v>11.96</v>
      </c>
      <c r="Q1186">
        <v>2</v>
      </c>
      <c r="R1186">
        <v>0</v>
      </c>
      <c r="S1186">
        <v>5.8604000000000003</v>
      </c>
      <c r="T1186" t="s">
        <v>98</v>
      </c>
      <c r="U1186">
        <v>6.0995999999999997</v>
      </c>
      <c r="V1186" s="2">
        <f>Table1[[#This Row],[Expenses]]*0.3</f>
        <v>1.8298799999999997</v>
      </c>
      <c r="W1186" t="str">
        <f>VLOOKUP(K1186, Helper!A:C, 3, FALSE)</f>
        <v>2020-02</v>
      </c>
    </row>
    <row r="1187" spans="1:23" x14ac:dyDescent="0.3">
      <c r="A1187">
        <v>2415</v>
      </c>
      <c r="B1187" t="s">
        <v>3432</v>
      </c>
      <c r="C1187" s="1">
        <v>44925</v>
      </c>
      <c r="D1187">
        <v>20221230</v>
      </c>
      <c r="E1187" t="s">
        <v>902</v>
      </c>
      <c r="F1187" t="s">
        <v>91</v>
      </c>
      <c r="G1187" t="s">
        <v>1441</v>
      </c>
      <c r="H1187" t="s">
        <v>25</v>
      </c>
      <c r="I1187" t="s">
        <v>93</v>
      </c>
      <c r="J1187" t="s">
        <v>258</v>
      </c>
      <c r="K1187">
        <v>1098</v>
      </c>
      <c r="L1187" t="s">
        <v>259</v>
      </c>
      <c r="M1187" t="s">
        <v>29</v>
      </c>
      <c r="N1187" t="s">
        <v>41</v>
      </c>
      <c r="O1187" t="s">
        <v>3433</v>
      </c>
      <c r="P1187">
        <v>754.45</v>
      </c>
      <c r="Q1187">
        <v>5</v>
      </c>
      <c r="R1187">
        <v>0</v>
      </c>
      <c r="S1187">
        <v>60.356000000000002</v>
      </c>
      <c r="T1187" t="s">
        <v>76</v>
      </c>
      <c r="U1187">
        <v>694.09400000000005</v>
      </c>
      <c r="V1187" s="2">
        <f>Table1[[#This Row],[Expenses]]*0.3</f>
        <v>208.22820000000002</v>
      </c>
      <c r="W1187" t="str">
        <f>VLOOKUP(K1187, Helper!A:C, 3, FALSE)</f>
        <v>2020-01</v>
      </c>
    </row>
    <row r="1188" spans="1:23" x14ac:dyDescent="0.3">
      <c r="A1188">
        <v>2416</v>
      </c>
      <c r="B1188" t="s">
        <v>3434</v>
      </c>
      <c r="C1188" s="1">
        <v>44383</v>
      </c>
      <c r="D1188">
        <v>20210706</v>
      </c>
      <c r="E1188" t="s">
        <v>2177</v>
      </c>
      <c r="F1188" t="s">
        <v>744</v>
      </c>
      <c r="G1188" t="s">
        <v>745</v>
      </c>
      <c r="H1188" t="s">
        <v>81</v>
      </c>
      <c r="I1188" t="s">
        <v>199</v>
      </c>
      <c r="J1188" t="s">
        <v>817</v>
      </c>
      <c r="K1188">
        <v>1050</v>
      </c>
      <c r="L1188" t="s">
        <v>95</v>
      </c>
      <c r="M1188" t="s">
        <v>85</v>
      </c>
      <c r="N1188" t="s">
        <v>30</v>
      </c>
      <c r="O1188" t="s">
        <v>3435</v>
      </c>
      <c r="P1188">
        <v>301.95999999999998</v>
      </c>
      <c r="Q1188">
        <v>2</v>
      </c>
      <c r="R1188">
        <v>0</v>
      </c>
      <c r="S1188">
        <v>60.392000000000003</v>
      </c>
      <c r="T1188" t="s">
        <v>642</v>
      </c>
      <c r="U1188">
        <v>241.56799999999899</v>
      </c>
      <c r="V1188" s="2">
        <f>Table1[[#This Row],[Expenses]]*0.3</f>
        <v>72.4703999999997</v>
      </c>
      <c r="W1188" t="str">
        <f>VLOOKUP(K1188, Helper!A:C, 3, FALSE)</f>
        <v>2020-01</v>
      </c>
    </row>
    <row r="1189" spans="1:23" x14ac:dyDescent="0.3">
      <c r="A1189">
        <v>2417</v>
      </c>
      <c r="B1189" t="s">
        <v>3436</v>
      </c>
      <c r="C1189" s="1">
        <v>45212</v>
      </c>
      <c r="D1189">
        <v>20231013</v>
      </c>
      <c r="E1189" t="s">
        <v>3437</v>
      </c>
      <c r="F1189" t="s">
        <v>461</v>
      </c>
      <c r="G1189" t="s">
        <v>1618</v>
      </c>
      <c r="H1189" t="s">
        <v>81</v>
      </c>
      <c r="I1189" t="s">
        <v>168</v>
      </c>
      <c r="J1189" t="s">
        <v>325</v>
      </c>
      <c r="K1189">
        <v>1075</v>
      </c>
      <c r="L1189" t="s">
        <v>133</v>
      </c>
      <c r="M1189" t="s">
        <v>40</v>
      </c>
      <c r="N1189" t="s">
        <v>185</v>
      </c>
      <c r="O1189" t="s">
        <v>3438</v>
      </c>
      <c r="P1189">
        <v>595</v>
      </c>
      <c r="Q1189">
        <v>5</v>
      </c>
      <c r="R1189">
        <v>0</v>
      </c>
      <c r="S1189">
        <v>95.2</v>
      </c>
      <c r="T1189" t="s">
        <v>151</v>
      </c>
      <c r="U1189">
        <v>499.8</v>
      </c>
      <c r="V1189" s="2">
        <f>Table1[[#This Row],[Expenses]]*0.3</f>
        <v>149.94</v>
      </c>
      <c r="W1189" t="str">
        <f>VLOOKUP(K1189, Helper!A:C, 3, FALSE)</f>
        <v>2020-03</v>
      </c>
    </row>
    <row r="1190" spans="1:23" x14ac:dyDescent="0.3">
      <c r="A1190">
        <v>2419</v>
      </c>
      <c r="B1190" t="s">
        <v>3439</v>
      </c>
      <c r="C1190" s="1">
        <v>44703</v>
      </c>
      <c r="D1190">
        <v>20220522</v>
      </c>
      <c r="E1190" t="s">
        <v>165</v>
      </c>
      <c r="F1190" t="s">
        <v>821</v>
      </c>
      <c r="G1190" t="s">
        <v>1887</v>
      </c>
      <c r="H1190" t="s">
        <v>25</v>
      </c>
      <c r="I1190" t="s">
        <v>336</v>
      </c>
      <c r="J1190" t="s">
        <v>169</v>
      </c>
      <c r="K1190">
        <v>1058</v>
      </c>
      <c r="L1190" t="s">
        <v>28</v>
      </c>
      <c r="M1190" t="s">
        <v>40</v>
      </c>
      <c r="N1190" t="s">
        <v>617</v>
      </c>
      <c r="O1190" t="s">
        <v>3440</v>
      </c>
      <c r="P1190">
        <v>2396.4</v>
      </c>
      <c r="Q1190">
        <v>10</v>
      </c>
      <c r="R1190">
        <v>0.2</v>
      </c>
      <c r="S1190">
        <v>179.73</v>
      </c>
      <c r="T1190" t="s">
        <v>454</v>
      </c>
      <c r="U1190">
        <v>2216.67</v>
      </c>
      <c r="V1190" s="2">
        <f>Table1[[#This Row],[Expenses]]*0.3</f>
        <v>665.00099999999998</v>
      </c>
      <c r="W1190" t="str">
        <f>VLOOKUP(K1190, Helper!A:C, 3, FALSE)</f>
        <v>2020-01</v>
      </c>
    </row>
    <row r="1191" spans="1:23" x14ac:dyDescent="0.3">
      <c r="A1191">
        <v>2420</v>
      </c>
      <c r="B1191" t="s">
        <v>3441</v>
      </c>
      <c r="C1191" s="1">
        <v>45240</v>
      </c>
      <c r="D1191">
        <v>20231110</v>
      </c>
      <c r="E1191" t="s">
        <v>2993</v>
      </c>
      <c r="F1191" t="s">
        <v>35</v>
      </c>
      <c r="G1191" t="s">
        <v>3031</v>
      </c>
      <c r="H1191" t="s">
        <v>37</v>
      </c>
      <c r="I1191" t="s">
        <v>38</v>
      </c>
      <c r="J1191" t="s">
        <v>1065</v>
      </c>
      <c r="K1191">
        <v>1097</v>
      </c>
      <c r="L1191" t="s">
        <v>273</v>
      </c>
      <c r="M1191" t="s">
        <v>40</v>
      </c>
      <c r="N1191" t="s">
        <v>96</v>
      </c>
      <c r="O1191" t="s">
        <v>3442</v>
      </c>
      <c r="P1191">
        <v>63.56</v>
      </c>
      <c r="Q1191">
        <v>2</v>
      </c>
      <c r="R1191">
        <v>0</v>
      </c>
      <c r="S1191">
        <v>3.1779999999999999</v>
      </c>
      <c r="T1191" t="s">
        <v>283</v>
      </c>
      <c r="U1191">
        <v>60.381999999999998</v>
      </c>
      <c r="V1191" s="2">
        <f>Table1[[#This Row],[Expenses]]*0.3</f>
        <v>18.114599999999999</v>
      </c>
      <c r="W1191" t="str">
        <f>VLOOKUP(K1191, Helper!A:C, 3, FALSE)</f>
        <v>2020-04</v>
      </c>
    </row>
    <row r="1192" spans="1:23" x14ac:dyDescent="0.3">
      <c r="A1192">
        <v>2422</v>
      </c>
      <c r="B1192" t="s">
        <v>3443</v>
      </c>
      <c r="C1192" s="1">
        <v>44670</v>
      </c>
      <c r="D1192">
        <v>20220419</v>
      </c>
      <c r="E1192" t="s">
        <v>3444</v>
      </c>
      <c r="F1192" t="s">
        <v>166</v>
      </c>
      <c r="G1192" t="s">
        <v>3445</v>
      </c>
      <c r="H1192" t="s">
        <v>81</v>
      </c>
      <c r="I1192" t="s">
        <v>168</v>
      </c>
      <c r="J1192" t="s">
        <v>812</v>
      </c>
      <c r="K1192">
        <v>1092</v>
      </c>
      <c r="L1192" t="s">
        <v>84</v>
      </c>
      <c r="M1192" t="s">
        <v>85</v>
      </c>
      <c r="N1192" t="s">
        <v>96</v>
      </c>
      <c r="O1192" t="s">
        <v>3446</v>
      </c>
      <c r="P1192">
        <v>230.376</v>
      </c>
      <c r="Q1192">
        <v>3</v>
      </c>
      <c r="R1192">
        <v>0.2</v>
      </c>
      <c r="S1192">
        <v>-48.954900000000002</v>
      </c>
      <c r="T1192" t="s">
        <v>296</v>
      </c>
      <c r="U1192">
        <v>279.33089999999999</v>
      </c>
      <c r="V1192" s="2">
        <f>Table1[[#This Row],[Expenses]]*0.3</f>
        <v>83.799269999999993</v>
      </c>
      <c r="W1192" t="str">
        <f>VLOOKUP(K1192, Helper!A:C, 3, FALSE)</f>
        <v>2020-02</v>
      </c>
    </row>
    <row r="1193" spans="1:23" x14ac:dyDescent="0.3">
      <c r="A1193">
        <v>2424</v>
      </c>
      <c r="B1193" t="s">
        <v>3447</v>
      </c>
      <c r="C1193" s="1">
        <v>45286</v>
      </c>
      <c r="D1193">
        <v>20231226</v>
      </c>
      <c r="E1193" t="s">
        <v>3319</v>
      </c>
      <c r="F1193" t="s">
        <v>358</v>
      </c>
      <c r="G1193" t="s">
        <v>564</v>
      </c>
      <c r="H1193" t="s">
        <v>37</v>
      </c>
      <c r="I1193" t="s">
        <v>119</v>
      </c>
      <c r="J1193" t="s">
        <v>413</v>
      </c>
      <c r="K1193">
        <v>1022</v>
      </c>
      <c r="L1193" t="s">
        <v>273</v>
      </c>
      <c r="M1193" t="s">
        <v>29</v>
      </c>
      <c r="N1193" t="s">
        <v>185</v>
      </c>
      <c r="O1193" t="s">
        <v>3448</v>
      </c>
      <c r="P1193">
        <v>158.928</v>
      </c>
      <c r="Q1193">
        <v>7</v>
      </c>
      <c r="R1193">
        <v>0.2</v>
      </c>
      <c r="S1193">
        <v>41.718600000000002</v>
      </c>
      <c r="T1193" t="s">
        <v>261</v>
      </c>
      <c r="U1193">
        <v>117.20939999999899</v>
      </c>
      <c r="V1193" s="2">
        <f>Table1[[#This Row],[Expenses]]*0.3</f>
        <v>35.162819999999698</v>
      </c>
      <c r="W1193" t="str">
        <f>VLOOKUP(K1193, Helper!A:C, 3, FALSE)</f>
        <v>2020-03</v>
      </c>
    </row>
    <row r="1194" spans="1:23" x14ac:dyDescent="0.3">
      <c r="A1194">
        <v>2428</v>
      </c>
      <c r="B1194" t="s">
        <v>3449</v>
      </c>
      <c r="C1194" s="1">
        <v>44724</v>
      </c>
      <c r="D1194">
        <v>20220612</v>
      </c>
      <c r="E1194" t="s">
        <v>513</v>
      </c>
      <c r="F1194" t="s">
        <v>79</v>
      </c>
      <c r="G1194" t="s">
        <v>1222</v>
      </c>
      <c r="H1194" t="s">
        <v>81</v>
      </c>
      <c r="I1194" t="s">
        <v>82</v>
      </c>
      <c r="J1194" t="s">
        <v>515</v>
      </c>
      <c r="K1194">
        <v>1003</v>
      </c>
      <c r="L1194" t="s">
        <v>56</v>
      </c>
      <c r="M1194" t="s">
        <v>40</v>
      </c>
      <c r="N1194" t="s">
        <v>50</v>
      </c>
      <c r="O1194" t="s">
        <v>3450</v>
      </c>
      <c r="P1194">
        <v>1.3440000000000001</v>
      </c>
      <c r="Q1194">
        <v>4</v>
      </c>
      <c r="R1194">
        <v>0.8</v>
      </c>
      <c r="S1194">
        <v>-2.1503999999999999</v>
      </c>
      <c r="T1194" t="s">
        <v>43</v>
      </c>
      <c r="U1194">
        <v>3.49439999999999</v>
      </c>
      <c r="V1194" s="2">
        <f>Table1[[#This Row],[Expenses]]*0.3</f>
        <v>1.048319999999997</v>
      </c>
      <c r="W1194" t="str">
        <f>VLOOKUP(K1194, Helper!A:C, 3, FALSE)</f>
        <v>2020-02</v>
      </c>
    </row>
    <row r="1195" spans="1:23" x14ac:dyDescent="0.3">
      <c r="A1195">
        <v>2431</v>
      </c>
      <c r="B1195" t="s">
        <v>3451</v>
      </c>
      <c r="C1195" s="1">
        <v>45060</v>
      </c>
      <c r="D1195">
        <v>20230514</v>
      </c>
      <c r="E1195" t="s">
        <v>881</v>
      </c>
      <c r="F1195" t="s">
        <v>35</v>
      </c>
      <c r="G1195" t="s">
        <v>110</v>
      </c>
      <c r="H1195" t="s">
        <v>37</v>
      </c>
      <c r="I1195" t="s">
        <v>38</v>
      </c>
      <c r="J1195" t="s">
        <v>621</v>
      </c>
      <c r="K1195">
        <v>1060</v>
      </c>
      <c r="L1195" t="s">
        <v>105</v>
      </c>
      <c r="M1195" t="s">
        <v>85</v>
      </c>
      <c r="N1195" t="s">
        <v>41</v>
      </c>
      <c r="O1195" t="s">
        <v>3452</v>
      </c>
      <c r="P1195">
        <v>58.48</v>
      </c>
      <c r="Q1195">
        <v>8</v>
      </c>
      <c r="R1195">
        <v>0</v>
      </c>
      <c r="S1195">
        <v>27.485600000000002</v>
      </c>
      <c r="T1195" t="s">
        <v>288</v>
      </c>
      <c r="U1195">
        <v>30.994399999999899</v>
      </c>
      <c r="V1195" s="2">
        <f>Table1[[#This Row],[Expenses]]*0.3</f>
        <v>9.2983199999999702</v>
      </c>
      <c r="W1195" t="str">
        <f>VLOOKUP(K1195, Helper!A:C, 3, FALSE)</f>
        <v>2020-01</v>
      </c>
    </row>
    <row r="1196" spans="1:23" x14ac:dyDescent="0.3">
      <c r="A1196">
        <v>2432</v>
      </c>
      <c r="B1196" t="s">
        <v>3453</v>
      </c>
      <c r="C1196" s="1">
        <v>45289</v>
      </c>
      <c r="D1196">
        <v>20231229</v>
      </c>
      <c r="E1196" t="s">
        <v>2152</v>
      </c>
      <c r="F1196" t="s">
        <v>71</v>
      </c>
      <c r="G1196" t="s">
        <v>72</v>
      </c>
      <c r="H1196" t="s">
        <v>37</v>
      </c>
      <c r="I1196" t="s">
        <v>38</v>
      </c>
      <c r="J1196" t="s">
        <v>55</v>
      </c>
      <c r="K1196">
        <v>1065</v>
      </c>
      <c r="L1196" t="s">
        <v>56</v>
      </c>
      <c r="M1196" t="s">
        <v>40</v>
      </c>
      <c r="N1196" t="s">
        <v>57</v>
      </c>
      <c r="O1196" t="s">
        <v>3454</v>
      </c>
      <c r="P1196">
        <v>7.4</v>
      </c>
      <c r="Q1196">
        <v>2</v>
      </c>
      <c r="R1196">
        <v>0</v>
      </c>
      <c r="S1196">
        <v>3.0339999999999998</v>
      </c>
      <c r="T1196" t="s">
        <v>261</v>
      </c>
      <c r="U1196">
        <v>4.3659999999999997</v>
      </c>
      <c r="V1196" s="2">
        <f>Table1[[#This Row],[Expenses]]*0.3</f>
        <v>1.3097999999999999</v>
      </c>
      <c r="W1196" t="str">
        <f>VLOOKUP(K1196, Helper!A:C, 3, FALSE)</f>
        <v>2020-04</v>
      </c>
    </row>
    <row r="1197" spans="1:23" x14ac:dyDescent="0.3">
      <c r="A1197">
        <v>2433</v>
      </c>
      <c r="B1197" t="s">
        <v>3455</v>
      </c>
      <c r="C1197" s="1">
        <v>43915</v>
      </c>
      <c r="D1197">
        <v>20200325</v>
      </c>
      <c r="E1197" t="s">
        <v>3456</v>
      </c>
      <c r="F1197" t="s">
        <v>211</v>
      </c>
      <c r="G1197" t="s">
        <v>212</v>
      </c>
      <c r="H1197" t="s">
        <v>25</v>
      </c>
      <c r="I1197" t="s">
        <v>26</v>
      </c>
      <c r="J1197" t="s">
        <v>560</v>
      </c>
      <c r="K1197">
        <v>1080</v>
      </c>
      <c r="L1197" t="s">
        <v>56</v>
      </c>
      <c r="M1197" t="s">
        <v>29</v>
      </c>
      <c r="N1197" t="s">
        <v>41</v>
      </c>
      <c r="O1197" t="s">
        <v>3457</v>
      </c>
      <c r="P1197">
        <v>366.786</v>
      </c>
      <c r="Q1197">
        <v>7</v>
      </c>
      <c r="R1197">
        <v>0.1</v>
      </c>
      <c r="S1197">
        <v>65.206400000000002</v>
      </c>
      <c r="T1197" t="s">
        <v>445</v>
      </c>
      <c r="U1197">
        <v>301.57960000000003</v>
      </c>
      <c r="V1197" s="2">
        <f>Table1[[#This Row],[Expenses]]*0.3</f>
        <v>90.473880000000008</v>
      </c>
      <c r="W1197" t="str">
        <f>VLOOKUP(K1197, Helper!A:C, 3, FALSE)</f>
        <v>2020-03</v>
      </c>
    </row>
    <row r="1198" spans="1:23" x14ac:dyDescent="0.3">
      <c r="A1198">
        <v>2434</v>
      </c>
      <c r="B1198" t="s">
        <v>3458</v>
      </c>
      <c r="C1198" s="1">
        <v>45075</v>
      </c>
      <c r="D1198">
        <v>20230529</v>
      </c>
      <c r="E1198" t="s">
        <v>559</v>
      </c>
      <c r="F1198" t="s">
        <v>79</v>
      </c>
      <c r="G1198" t="s">
        <v>147</v>
      </c>
      <c r="H1198" t="s">
        <v>81</v>
      </c>
      <c r="I1198" t="s">
        <v>82</v>
      </c>
      <c r="J1198" t="s">
        <v>560</v>
      </c>
      <c r="K1198">
        <v>1080</v>
      </c>
      <c r="L1198" t="s">
        <v>56</v>
      </c>
      <c r="M1198" t="s">
        <v>29</v>
      </c>
      <c r="N1198" t="s">
        <v>156</v>
      </c>
      <c r="O1198" t="s">
        <v>3459</v>
      </c>
      <c r="P1198">
        <v>54.368000000000002</v>
      </c>
      <c r="Q1198">
        <v>4</v>
      </c>
      <c r="R1198">
        <v>0.2</v>
      </c>
      <c r="S1198">
        <v>4.0776000000000003</v>
      </c>
      <c r="T1198" t="s">
        <v>288</v>
      </c>
      <c r="U1198">
        <v>50.290399999999998</v>
      </c>
      <c r="V1198" s="2">
        <f>Table1[[#This Row],[Expenses]]*0.3</f>
        <v>15.087119999999999</v>
      </c>
      <c r="W1198" t="str">
        <f>VLOOKUP(K1198, Helper!A:C, 3, FALSE)</f>
        <v>2020-03</v>
      </c>
    </row>
    <row r="1199" spans="1:23" x14ac:dyDescent="0.3">
      <c r="A1199">
        <v>2435</v>
      </c>
      <c r="B1199" t="s">
        <v>3460</v>
      </c>
      <c r="C1199" s="1">
        <v>44514</v>
      </c>
      <c r="D1199">
        <v>20211114</v>
      </c>
      <c r="E1199" t="s">
        <v>3289</v>
      </c>
      <c r="F1199" t="s">
        <v>238</v>
      </c>
      <c r="G1199" t="s">
        <v>239</v>
      </c>
      <c r="H1199" t="s">
        <v>25</v>
      </c>
      <c r="I1199" t="s">
        <v>48</v>
      </c>
      <c r="J1199" t="s">
        <v>39</v>
      </c>
      <c r="K1199">
        <v>1056</v>
      </c>
      <c r="L1199" t="s">
        <v>28</v>
      </c>
      <c r="M1199" t="s">
        <v>40</v>
      </c>
      <c r="N1199" t="s">
        <v>161</v>
      </c>
      <c r="O1199" t="s">
        <v>3461</v>
      </c>
      <c r="P1199">
        <v>33.96</v>
      </c>
      <c r="Q1199">
        <v>2</v>
      </c>
      <c r="R1199">
        <v>0</v>
      </c>
      <c r="S1199">
        <v>16.98</v>
      </c>
      <c r="T1199" t="s">
        <v>88</v>
      </c>
      <c r="U1199">
        <v>16.98</v>
      </c>
      <c r="V1199" s="2">
        <f>Table1[[#This Row],[Expenses]]*0.3</f>
        <v>5.0940000000000003</v>
      </c>
      <c r="W1199" t="str">
        <f>VLOOKUP(K1199, Helper!A:C, 3, FALSE)</f>
        <v>2020-03</v>
      </c>
    </row>
    <row r="1200" spans="1:23" x14ac:dyDescent="0.3">
      <c r="A1200">
        <v>2437</v>
      </c>
      <c r="B1200" t="s">
        <v>3462</v>
      </c>
      <c r="C1200" s="1">
        <v>45111</v>
      </c>
      <c r="D1200">
        <v>20230704</v>
      </c>
      <c r="E1200" t="s">
        <v>1159</v>
      </c>
      <c r="F1200" t="s">
        <v>461</v>
      </c>
      <c r="G1200" t="s">
        <v>1618</v>
      </c>
      <c r="H1200" t="s">
        <v>81</v>
      </c>
      <c r="I1200" t="s">
        <v>168</v>
      </c>
      <c r="J1200" t="s">
        <v>155</v>
      </c>
      <c r="K1200">
        <v>1077</v>
      </c>
      <c r="L1200" t="s">
        <v>133</v>
      </c>
      <c r="M1200" t="s">
        <v>29</v>
      </c>
      <c r="N1200" t="s">
        <v>57</v>
      </c>
      <c r="O1200" t="s">
        <v>3463</v>
      </c>
      <c r="P1200">
        <v>545.85</v>
      </c>
      <c r="Q1200">
        <v>9</v>
      </c>
      <c r="R1200">
        <v>0</v>
      </c>
      <c r="S1200">
        <v>114.6285</v>
      </c>
      <c r="T1200" t="s">
        <v>128</v>
      </c>
      <c r="U1200">
        <v>431.22149999999999</v>
      </c>
      <c r="V1200" s="2">
        <f>Table1[[#This Row],[Expenses]]*0.3</f>
        <v>129.36644999999999</v>
      </c>
      <c r="W1200" t="str">
        <f>VLOOKUP(K1200, Helper!A:C, 3, FALSE)</f>
        <v>2020-03</v>
      </c>
    </row>
    <row r="1201" spans="1:23" x14ac:dyDescent="0.3">
      <c r="A1201">
        <v>2438</v>
      </c>
      <c r="B1201" t="s">
        <v>3464</v>
      </c>
      <c r="C1201" s="1">
        <v>44153</v>
      </c>
      <c r="D1201">
        <v>20201118</v>
      </c>
      <c r="E1201" t="s">
        <v>3465</v>
      </c>
      <c r="F1201" t="s">
        <v>334</v>
      </c>
      <c r="G1201" t="s">
        <v>335</v>
      </c>
      <c r="H1201" t="s">
        <v>25</v>
      </c>
      <c r="I1201" t="s">
        <v>336</v>
      </c>
      <c r="J1201" t="s">
        <v>138</v>
      </c>
      <c r="K1201">
        <v>1043</v>
      </c>
      <c r="L1201" t="s">
        <v>95</v>
      </c>
      <c r="M1201" t="s">
        <v>29</v>
      </c>
      <c r="N1201" t="s">
        <v>50</v>
      </c>
      <c r="O1201" t="s">
        <v>3466</v>
      </c>
      <c r="P1201">
        <v>145.97999999999999</v>
      </c>
      <c r="Q1201">
        <v>2</v>
      </c>
      <c r="R1201">
        <v>0.5</v>
      </c>
      <c r="S1201">
        <v>-99.266400000000004</v>
      </c>
      <c r="T1201" t="s">
        <v>98</v>
      </c>
      <c r="U1201">
        <v>245.24639999999999</v>
      </c>
      <c r="V1201" s="2">
        <f>Table1[[#This Row],[Expenses]]*0.3</f>
        <v>73.573920000000001</v>
      </c>
      <c r="W1201" t="str">
        <f>VLOOKUP(K1201, Helper!A:C, 3, FALSE)</f>
        <v>2020-01</v>
      </c>
    </row>
    <row r="1202" spans="1:23" x14ac:dyDescent="0.3">
      <c r="A1202">
        <v>2440</v>
      </c>
      <c r="B1202" t="s">
        <v>3467</v>
      </c>
      <c r="C1202" s="1">
        <v>45125</v>
      </c>
      <c r="D1202">
        <v>20230718</v>
      </c>
      <c r="E1202" t="s">
        <v>2559</v>
      </c>
      <c r="F1202" t="s">
        <v>46</v>
      </c>
      <c r="G1202" t="s">
        <v>580</v>
      </c>
      <c r="H1202" t="s">
        <v>25</v>
      </c>
      <c r="I1202" t="s">
        <v>48</v>
      </c>
      <c r="J1202" t="s">
        <v>169</v>
      </c>
      <c r="K1202">
        <v>1058</v>
      </c>
      <c r="L1202" t="s">
        <v>28</v>
      </c>
      <c r="M1202" t="s">
        <v>29</v>
      </c>
      <c r="N1202" t="s">
        <v>57</v>
      </c>
      <c r="O1202" t="s">
        <v>3468</v>
      </c>
      <c r="P1202">
        <v>7.9039999999999999</v>
      </c>
      <c r="Q1202">
        <v>2</v>
      </c>
      <c r="R1202">
        <v>0.2</v>
      </c>
      <c r="S1202">
        <v>2.1736</v>
      </c>
      <c r="T1202" t="s">
        <v>128</v>
      </c>
      <c r="U1202">
        <v>5.7303999999999897</v>
      </c>
      <c r="V1202" s="2">
        <f>Table1[[#This Row],[Expenses]]*0.3</f>
        <v>1.7191199999999969</v>
      </c>
      <c r="W1202" t="str">
        <f>VLOOKUP(K1202, Helper!A:C, 3, FALSE)</f>
        <v>2020-01</v>
      </c>
    </row>
    <row r="1203" spans="1:23" x14ac:dyDescent="0.3">
      <c r="A1203">
        <v>2441</v>
      </c>
      <c r="B1203" t="s">
        <v>3469</v>
      </c>
      <c r="C1203" s="1">
        <v>44704</v>
      </c>
      <c r="D1203">
        <v>20220523</v>
      </c>
      <c r="E1203" t="s">
        <v>3107</v>
      </c>
      <c r="F1203" t="s">
        <v>522</v>
      </c>
      <c r="G1203" t="s">
        <v>1199</v>
      </c>
      <c r="H1203" t="s">
        <v>37</v>
      </c>
      <c r="I1203" t="s">
        <v>119</v>
      </c>
      <c r="J1203" t="s">
        <v>649</v>
      </c>
      <c r="K1203">
        <v>1023</v>
      </c>
      <c r="L1203" t="s">
        <v>28</v>
      </c>
      <c r="M1203" t="s">
        <v>29</v>
      </c>
      <c r="N1203" t="s">
        <v>156</v>
      </c>
      <c r="O1203" t="s">
        <v>3470</v>
      </c>
      <c r="P1203">
        <v>345</v>
      </c>
      <c r="Q1203">
        <v>5</v>
      </c>
      <c r="R1203">
        <v>0</v>
      </c>
      <c r="S1203">
        <v>86.25</v>
      </c>
      <c r="T1203" t="s">
        <v>454</v>
      </c>
      <c r="U1203">
        <v>258.75</v>
      </c>
      <c r="V1203" s="2">
        <f>Table1[[#This Row],[Expenses]]*0.3</f>
        <v>77.625</v>
      </c>
      <c r="W1203" t="str">
        <f>VLOOKUP(K1203, Helper!A:C, 3, FALSE)</f>
        <v>2020-08</v>
      </c>
    </row>
    <row r="1204" spans="1:23" x14ac:dyDescent="0.3">
      <c r="A1204">
        <v>2447</v>
      </c>
      <c r="B1204" t="s">
        <v>3471</v>
      </c>
      <c r="C1204" s="1">
        <v>44464</v>
      </c>
      <c r="D1204">
        <v>20210925</v>
      </c>
      <c r="E1204" t="s">
        <v>2960</v>
      </c>
      <c r="F1204" t="s">
        <v>35</v>
      </c>
      <c r="G1204" t="s">
        <v>36</v>
      </c>
      <c r="H1204" t="s">
        <v>37</v>
      </c>
      <c r="I1204" t="s">
        <v>38</v>
      </c>
      <c r="J1204" t="s">
        <v>1013</v>
      </c>
      <c r="K1204">
        <v>1073</v>
      </c>
      <c r="L1204" t="s">
        <v>133</v>
      </c>
      <c r="M1204" t="s">
        <v>29</v>
      </c>
      <c r="N1204" t="s">
        <v>161</v>
      </c>
      <c r="O1204" t="s">
        <v>3472</v>
      </c>
      <c r="P1204">
        <v>17.48</v>
      </c>
      <c r="Q1204">
        <v>2</v>
      </c>
      <c r="R1204">
        <v>0</v>
      </c>
      <c r="S1204">
        <v>8.2156000000000002</v>
      </c>
      <c r="T1204" t="s">
        <v>135</v>
      </c>
      <c r="U1204">
        <v>9.2644000000000002</v>
      </c>
      <c r="V1204" s="2">
        <f>Table1[[#This Row],[Expenses]]*0.3</f>
        <v>2.7793199999999998</v>
      </c>
      <c r="W1204" t="str">
        <f>VLOOKUP(K1204, Helper!A:C, 3, FALSE)</f>
        <v>2020-03</v>
      </c>
    </row>
    <row r="1205" spans="1:23" x14ac:dyDescent="0.3">
      <c r="A1205">
        <v>2448</v>
      </c>
      <c r="B1205" t="s">
        <v>3473</v>
      </c>
      <c r="C1205" s="1">
        <v>44866</v>
      </c>
      <c r="D1205">
        <v>20221101</v>
      </c>
      <c r="E1205" t="s">
        <v>1070</v>
      </c>
      <c r="F1205" t="s">
        <v>124</v>
      </c>
      <c r="G1205" t="s">
        <v>125</v>
      </c>
      <c r="H1205" t="s">
        <v>25</v>
      </c>
      <c r="I1205" t="s">
        <v>48</v>
      </c>
      <c r="J1205" t="s">
        <v>596</v>
      </c>
      <c r="K1205">
        <v>1038</v>
      </c>
      <c r="L1205" t="s">
        <v>84</v>
      </c>
      <c r="M1205" t="s">
        <v>29</v>
      </c>
      <c r="N1205" t="s">
        <v>41</v>
      </c>
      <c r="O1205" t="s">
        <v>3474</v>
      </c>
      <c r="P1205">
        <v>492.83499999999998</v>
      </c>
      <c r="Q1205">
        <v>5</v>
      </c>
      <c r="R1205">
        <v>0.3</v>
      </c>
      <c r="S1205">
        <v>-14.081</v>
      </c>
      <c r="T1205" t="s">
        <v>32</v>
      </c>
      <c r="U1205">
        <v>506.916</v>
      </c>
      <c r="V1205" s="2">
        <f>Table1[[#This Row],[Expenses]]*0.3</f>
        <v>152.07479999999998</v>
      </c>
      <c r="W1205" t="str">
        <f>VLOOKUP(K1205, Helper!A:C, 3, FALSE)</f>
        <v>2020-04</v>
      </c>
    </row>
    <row r="1206" spans="1:23" x14ac:dyDescent="0.3">
      <c r="A1206">
        <v>2449</v>
      </c>
      <c r="B1206" t="s">
        <v>3475</v>
      </c>
      <c r="C1206" s="1">
        <v>44453</v>
      </c>
      <c r="D1206">
        <v>20210914</v>
      </c>
      <c r="E1206" t="s">
        <v>992</v>
      </c>
      <c r="F1206" t="s">
        <v>285</v>
      </c>
      <c r="G1206" t="s">
        <v>3476</v>
      </c>
      <c r="H1206" t="s">
        <v>37</v>
      </c>
      <c r="I1206" t="s">
        <v>119</v>
      </c>
      <c r="J1206" t="s">
        <v>993</v>
      </c>
      <c r="K1206">
        <v>1044</v>
      </c>
      <c r="L1206" t="s">
        <v>28</v>
      </c>
      <c r="M1206" t="s">
        <v>29</v>
      </c>
      <c r="N1206" t="s">
        <v>96</v>
      </c>
      <c r="O1206" t="s">
        <v>3477</v>
      </c>
      <c r="P1206">
        <v>269.49</v>
      </c>
      <c r="Q1206">
        <v>3</v>
      </c>
      <c r="R1206">
        <v>0</v>
      </c>
      <c r="S1206">
        <v>5.3898000000000001</v>
      </c>
      <c r="T1206" t="s">
        <v>135</v>
      </c>
      <c r="U1206">
        <v>264.10019999999997</v>
      </c>
      <c r="V1206" s="2">
        <f>Table1[[#This Row],[Expenses]]*0.3</f>
        <v>79.230059999999995</v>
      </c>
      <c r="W1206" t="str">
        <f>VLOOKUP(K1206, Helper!A:C, 3, FALSE)</f>
        <v>2020-02</v>
      </c>
    </row>
    <row r="1207" spans="1:23" x14ac:dyDescent="0.3">
      <c r="A1207">
        <v>2450</v>
      </c>
      <c r="B1207" t="s">
        <v>3478</v>
      </c>
      <c r="C1207" s="1">
        <v>44871</v>
      </c>
      <c r="D1207">
        <v>20221106</v>
      </c>
      <c r="E1207" t="s">
        <v>281</v>
      </c>
      <c r="F1207" t="s">
        <v>35</v>
      </c>
      <c r="G1207" t="s">
        <v>434</v>
      </c>
      <c r="H1207" t="s">
        <v>37</v>
      </c>
      <c r="I1207" t="s">
        <v>38</v>
      </c>
      <c r="J1207" t="s">
        <v>49</v>
      </c>
      <c r="K1207">
        <v>1031</v>
      </c>
      <c r="L1207" t="s">
        <v>28</v>
      </c>
      <c r="M1207" t="s">
        <v>85</v>
      </c>
      <c r="N1207" t="s">
        <v>50</v>
      </c>
      <c r="O1207" t="s">
        <v>3479</v>
      </c>
      <c r="P1207">
        <v>29.12</v>
      </c>
      <c r="Q1207">
        <v>5</v>
      </c>
      <c r="R1207">
        <v>0.2</v>
      </c>
      <c r="S1207">
        <v>9.8279999999999994</v>
      </c>
      <c r="T1207" t="s">
        <v>32</v>
      </c>
      <c r="U1207">
        <v>19.292000000000002</v>
      </c>
      <c r="V1207" s="2">
        <f>Table1[[#This Row],[Expenses]]*0.3</f>
        <v>5.7876000000000003</v>
      </c>
      <c r="W1207" t="str">
        <f>VLOOKUP(K1207, Helper!A:C, 3, FALSE)</f>
        <v>2020-01</v>
      </c>
    </row>
    <row r="1208" spans="1:23" x14ac:dyDescent="0.3">
      <c r="A1208">
        <v>2451</v>
      </c>
      <c r="B1208" t="s">
        <v>3480</v>
      </c>
      <c r="C1208" s="1">
        <v>45003</v>
      </c>
      <c r="D1208">
        <v>20230318</v>
      </c>
      <c r="E1208" t="s">
        <v>3214</v>
      </c>
      <c r="F1208" t="s">
        <v>211</v>
      </c>
      <c r="G1208" t="s">
        <v>212</v>
      </c>
      <c r="H1208" t="s">
        <v>25</v>
      </c>
      <c r="I1208" t="s">
        <v>26</v>
      </c>
      <c r="J1208" t="s">
        <v>330</v>
      </c>
      <c r="K1208">
        <v>1100</v>
      </c>
      <c r="L1208" t="s">
        <v>56</v>
      </c>
      <c r="M1208" t="s">
        <v>29</v>
      </c>
      <c r="N1208" t="s">
        <v>41</v>
      </c>
      <c r="O1208" t="s">
        <v>3481</v>
      </c>
      <c r="P1208">
        <v>18.75</v>
      </c>
      <c r="Q1208">
        <v>5</v>
      </c>
      <c r="R1208">
        <v>0</v>
      </c>
      <c r="S1208">
        <v>9</v>
      </c>
      <c r="T1208" t="s">
        <v>761</v>
      </c>
      <c r="U1208">
        <v>9.75</v>
      </c>
      <c r="V1208" s="2">
        <f>Table1[[#This Row],[Expenses]]*0.3</f>
        <v>2.9249999999999998</v>
      </c>
      <c r="W1208" t="str">
        <f>VLOOKUP(K1208, Helper!A:C, 3, FALSE)</f>
        <v>2020-03</v>
      </c>
    </row>
    <row r="1209" spans="1:23" x14ac:dyDescent="0.3">
      <c r="A1209">
        <v>2460</v>
      </c>
      <c r="B1209" t="s">
        <v>3482</v>
      </c>
      <c r="C1209" s="1">
        <v>45154</v>
      </c>
      <c r="D1209">
        <v>20230816</v>
      </c>
      <c r="E1209" t="s">
        <v>2502</v>
      </c>
      <c r="F1209" t="s">
        <v>522</v>
      </c>
      <c r="G1209" t="s">
        <v>1199</v>
      </c>
      <c r="H1209" t="s">
        <v>37</v>
      </c>
      <c r="I1209" t="s">
        <v>119</v>
      </c>
      <c r="J1209" t="s">
        <v>457</v>
      </c>
      <c r="K1209">
        <v>1057</v>
      </c>
      <c r="L1209" t="s">
        <v>105</v>
      </c>
      <c r="M1209" t="s">
        <v>29</v>
      </c>
      <c r="N1209" t="s">
        <v>86</v>
      </c>
      <c r="O1209" t="s">
        <v>3483</v>
      </c>
      <c r="P1209">
        <v>97.84</v>
      </c>
      <c r="Q1209">
        <v>2</v>
      </c>
      <c r="R1209">
        <v>0</v>
      </c>
      <c r="S1209">
        <v>25.438400000000001</v>
      </c>
      <c r="T1209" t="s">
        <v>786</v>
      </c>
      <c r="U1209">
        <v>72.401600000000002</v>
      </c>
      <c r="V1209" s="2">
        <f>Table1[[#This Row],[Expenses]]*0.3</f>
        <v>21.720479999999998</v>
      </c>
      <c r="W1209" t="str">
        <f>VLOOKUP(K1209, Helper!A:C, 3, FALSE)</f>
        <v>2020-01</v>
      </c>
    </row>
    <row r="1210" spans="1:23" x14ac:dyDescent="0.3">
      <c r="A1210">
        <v>2461</v>
      </c>
      <c r="B1210" t="s">
        <v>3484</v>
      </c>
      <c r="C1210" s="1">
        <v>44388</v>
      </c>
      <c r="D1210">
        <v>20210711</v>
      </c>
      <c r="E1210" t="s">
        <v>3485</v>
      </c>
      <c r="F1210" t="s">
        <v>71</v>
      </c>
      <c r="G1210" t="s">
        <v>72</v>
      </c>
      <c r="H1210" t="s">
        <v>37</v>
      </c>
      <c r="I1210" t="s">
        <v>38</v>
      </c>
      <c r="J1210" t="s">
        <v>638</v>
      </c>
      <c r="K1210">
        <v>1008</v>
      </c>
      <c r="L1210" t="s">
        <v>74</v>
      </c>
      <c r="M1210" t="s">
        <v>29</v>
      </c>
      <c r="N1210" t="s">
        <v>66</v>
      </c>
      <c r="O1210" t="s">
        <v>3486</v>
      </c>
      <c r="P1210">
        <v>29.97</v>
      </c>
      <c r="Q1210">
        <v>3</v>
      </c>
      <c r="R1210">
        <v>0</v>
      </c>
      <c r="S1210">
        <v>13.486499999999999</v>
      </c>
      <c r="T1210" t="s">
        <v>642</v>
      </c>
      <c r="U1210">
        <v>16.483499999999999</v>
      </c>
      <c r="V1210" s="2">
        <f>Table1[[#This Row],[Expenses]]*0.3</f>
        <v>4.9450499999999993</v>
      </c>
      <c r="W1210" t="str">
        <f>VLOOKUP(K1210, Helper!A:C, 3, FALSE)</f>
        <v>2020-01</v>
      </c>
    </row>
    <row r="1211" spans="1:23" x14ac:dyDescent="0.3">
      <c r="A1211">
        <v>2463</v>
      </c>
      <c r="B1211" t="s">
        <v>3487</v>
      </c>
      <c r="C1211" s="1">
        <v>45264</v>
      </c>
      <c r="D1211">
        <v>20231204</v>
      </c>
      <c r="E1211" t="s">
        <v>2064</v>
      </c>
      <c r="F1211" t="s">
        <v>211</v>
      </c>
      <c r="G1211" t="s">
        <v>212</v>
      </c>
      <c r="H1211" t="s">
        <v>25</v>
      </c>
      <c r="I1211" t="s">
        <v>26</v>
      </c>
      <c r="J1211" t="s">
        <v>588</v>
      </c>
      <c r="K1211">
        <v>1085</v>
      </c>
      <c r="L1211" t="s">
        <v>105</v>
      </c>
      <c r="M1211" t="s">
        <v>29</v>
      </c>
      <c r="N1211" t="s">
        <v>50</v>
      </c>
      <c r="O1211" t="s">
        <v>3488</v>
      </c>
      <c r="P1211">
        <v>83.92</v>
      </c>
      <c r="Q1211">
        <v>5</v>
      </c>
      <c r="R1211">
        <v>0.2</v>
      </c>
      <c r="S1211">
        <v>29.372</v>
      </c>
      <c r="T1211" t="s">
        <v>261</v>
      </c>
      <c r="U1211">
        <v>54.548000000000002</v>
      </c>
      <c r="V1211" s="2">
        <f>Table1[[#This Row],[Expenses]]*0.3</f>
        <v>16.3644</v>
      </c>
      <c r="W1211" t="str">
        <f>VLOOKUP(K1211, Helper!A:C, 3, FALSE)</f>
        <v>2020-07</v>
      </c>
    </row>
    <row r="1212" spans="1:23" x14ac:dyDescent="0.3">
      <c r="A1212">
        <v>2467</v>
      </c>
      <c r="B1212" t="s">
        <v>3489</v>
      </c>
      <c r="C1212" s="1">
        <v>45051</v>
      </c>
      <c r="D1212">
        <v>20230505</v>
      </c>
      <c r="E1212" t="s">
        <v>887</v>
      </c>
      <c r="F1212" t="s">
        <v>238</v>
      </c>
      <c r="G1212" t="s">
        <v>3490</v>
      </c>
      <c r="H1212" t="s">
        <v>25</v>
      </c>
      <c r="I1212" t="s">
        <v>48</v>
      </c>
      <c r="J1212" t="s">
        <v>398</v>
      </c>
      <c r="K1212">
        <v>1026</v>
      </c>
      <c r="L1212" t="s">
        <v>105</v>
      </c>
      <c r="M1212" t="s">
        <v>29</v>
      </c>
      <c r="N1212" t="s">
        <v>66</v>
      </c>
      <c r="O1212" t="s">
        <v>3491</v>
      </c>
      <c r="P1212">
        <v>9.11</v>
      </c>
      <c r="Q1212">
        <v>1</v>
      </c>
      <c r="R1212">
        <v>0</v>
      </c>
      <c r="S1212">
        <v>4.0994999999999999</v>
      </c>
      <c r="T1212" t="s">
        <v>288</v>
      </c>
      <c r="U1212">
        <v>5.0104999999999897</v>
      </c>
      <c r="V1212" s="2">
        <f>Table1[[#This Row],[Expenses]]*0.3</f>
        <v>1.5031499999999969</v>
      </c>
      <c r="W1212" t="str">
        <f>VLOOKUP(K1212, Helper!A:C, 3, FALSE)</f>
        <v>2020-01</v>
      </c>
    </row>
    <row r="1213" spans="1:23" x14ac:dyDescent="0.3">
      <c r="A1213">
        <v>2471</v>
      </c>
      <c r="B1213" t="s">
        <v>3492</v>
      </c>
      <c r="C1213" s="1">
        <v>44583</v>
      </c>
      <c r="D1213">
        <v>20220122</v>
      </c>
      <c r="E1213" t="s">
        <v>3493</v>
      </c>
      <c r="F1213" t="s">
        <v>62</v>
      </c>
      <c r="G1213" t="s">
        <v>1253</v>
      </c>
      <c r="H1213" t="s">
        <v>25</v>
      </c>
      <c r="I1213" t="s">
        <v>64</v>
      </c>
      <c r="J1213" t="s">
        <v>155</v>
      </c>
      <c r="K1213">
        <v>1077</v>
      </c>
      <c r="L1213" t="s">
        <v>133</v>
      </c>
      <c r="M1213" t="s">
        <v>29</v>
      </c>
      <c r="N1213" t="s">
        <v>57</v>
      </c>
      <c r="O1213" t="s">
        <v>3494</v>
      </c>
      <c r="P1213">
        <v>14.272</v>
      </c>
      <c r="Q1213">
        <v>8</v>
      </c>
      <c r="R1213">
        <v>0.2</v>
      </c>
      <c r="S1213">
        <v>4.2816000000000001</v>
      </c>
      <c r="T1213" t="s">
        <v>140</v>
      </c>
      <c r="U1213">
        <v>9.9903999999999993</v>
      </c>
      <c r="V1213" s="2">
        <f>Table1[[#This Row],[Expenses]]*0.3</f>
        <v>2.9971199999999998</v>
      </c>
      <c r="W1213" t="str">
        <f>VLOOKUP(K1213, Helper!A:C, 3, FALSE)</f>
        <v>2020-03</v>
      </c>
    </row>
    <row r="1214" spans="1:23" x14ac:dyDescent="0.3">
      <c r="A1214">
        <v>2474</v>
      </c>
      <c r="B1214" t="s">
        <v>3495</v>
      </c>
      <c r="C1214" s="1">
        <v>44869</v>
      </c>
      <c r="D1214">
        <v>20221104</v>
      </c>
      <c r="E1214" t="s">
        <v>2007</v>
      </c>
      <c r="F1214" t="s">
        <v>35</v>
      </c>
      <c r="G1214" t="s">
        <v>36</v>
      </c>
      <c r="H1214" t="s">
        <v>37</v>
      </c>
      <c r="I1214" t="s">
        <v>38</v>
      </c>
      <c r="J1214" t="s">
        <v>360</v>
      </c>
      <c r="K1214">
        <v>1004</v>
      </c>
      <c r="L1214" t="s">
        <v>74</v>
      </c>
      <c r="M1214" t="s">
        <v>29</v>
      </c>
      <c r="N1214" t="s">
        <v>41</v>
      </c>
      <c r="O1214" t="s">
        <v>3496</v>
      </c>
      <c r="P1214">
        <v>217.584</v>
      </c>
      <c r="Q1214">
        <v>2</v>
      </c>
      <c r="R1214">
        <v>0.2</v>
      </c>
      <c r="S1214">
        <v>-29.9178</v>
      </c>
      <c r="T1214" t="s">
        <v>32</v>
      </c>
      <c r="U1214">
        <v>247.5018</v>
      </c>
      <c r="V1214" s="2">
        <f>Table1[[#This Row],[Expenses]]*0.3</f>
        <v>74.250540000000001</v>
      </c>
      <c r="W1214" t="str">
        <f>VLOOKUP(K1214, Helper!A:C, 3, FALSE)</f>
        <v>2020-01</v>
      </c>
    </row>
    <row r="1215" spans="1:23" x14ac:dyDescent="0.3">
      <c r="A1215">
        <v>2478</v>
      </c>
      <c r="B1215" t="s">
        <v>3497</v>
      </c>
      <c r="C1215" s="1">
        <v>45174</v>
      </c>
      <c r="D1215">
        <v>20230905</v>
      </c>
      <c r="E1215" t="s">
        <v>3498</v>
      </c>
      <c r="F1215" t="s">
        <v>35</v>
      </c>
      <c r="G1215" t="s">
        <v>36</v>
      </c>
      <c r="H1215" t="s">
        <v>37</v>
      </c>
      <c r="I1215" t="s">
        <v>38</v>
      </c>
      <c r="J1215" t="s">
        <v>1472</v>
      </c>
      <c r="K1215">
        <v>1091</v>
      </c>
      <c r="L1215" t="s">
        <v>74</v>
      </c>
      <c r="M1215" t="s">
        <v>40</v>
      </c>
      <c r="N1215" t="s">
        <v>50</v>
      </c>
      <c r="O1215" t="s">
        <v>3499</v>
      </c>
      <c r="P1215">
        <v>1322.3520000000001</v>
      </c>
      <c r="Q1215">
        <v>3</v>
      </c>
      <c r="R1215">
        <v>0.2</v>
      </c>
      <c r="S1215">
        <v>-99.176400000000001</v>
      </c>
      <c r="T1215" t="s">
        <v>171</v>
      </c>
      <c r="U1215">
        <v>1421.5283999999999</v>
      </c>
      <c r="V1215" s="2">
        <f>Table1[[#This Row],[Expenses]]*0.3</f>
        <v>426.45851999999996</v>
      </c>
      <c r="W1215" t="str">
        <f>VLOOKUP(K1215, Helper!A:C, 3, FALSE)</f>
        <v>2020-02</v>
      </c>
    </row>
    <row r="1216" spans="1:23" x14ac:dyDescent="0.3">
      <c r="A1216">
        <v>2479</v>
      </c>
      <c r="B1216" t="s">
        <v>3500</v>
      </c>
      <c r="C1216" s="1">
        <v>44087</v>
      </c>
      <c r="D1216">
        <v>20200913</v>
      </c>
      <c r="E1216" t="s">
        <v>2014</v>
      </c>
      <c r="F1216" t="s">
        <v>211</v>
      </c>
      <c r="G1216" t="s">
        <v>212</v>
      </c>
      <c r="H1216" t="s">
        <v>25</v>
      </c>
      <c r="I1216" t="s">
        <v>26</v>
      </c>
      <c r="J1216" t="s">
        <v>539</v>
      </c>
      <c r="K1216">
        <v>1081</v>
      </c>
      <c r="L1216" t="s">
        <v>273</v>
      </c>
      <c r="M1216" t="s">
        <v>29</v>
      </c>
      <c r="N1216" t="s">
        <v>112</v>
      </c>
      <c r="O1216" t="s">
        <v>3501</v>
      </c>
      <c r="P1216">
        <v>5.46</v>
      </c>
      <c r="Q1216">
        <v>3</v>
      </c>
      <c r="R1216">
        <v>0</v>
      </c>
      <c r="S1216">
        <v>1.4742</v>
      </c>
      <c r="T1216" t="s">
        <v>382</v>
      </c>
      <c r="U1216">
        <v>3.9857999999999998</v>
      </c>
      <c r="V1216" s="2">
        <f>Table1[[#This Row],[Expenses]]*0.3</f>
        <v>1.1957399999999998</v>
      </c>
      <c r="W1216" t="str">
        <f>VLOOKUP(K1216, Helper!A:C, 3, FALSE)</f>
        <v>2020-03</v>
      </c>
    </row>
    <row r="1217" spans="1:23" x14ac:dyDescent="0.3">
      <c r="A1217">
        <v>2480</v>
      </c>
      <c r="B1217" t="s">
        <v>3502</v>
      </c>
      <c r="C1217" s="1">
        <v>45097</v>
      </c>
      <c r="D1217">
        <v>20230620</v>
      </c>
      <c r="E1217" t="s">
        <v>1807</v>
      </c>
      <c r="F1217" t="s">
        <v>79</v>
      </c>
      <c r="G1217" t="s">
        <v>154</v>
      </c>
      <c r="H1217" t="s">
        <v>81</v>
      </c>
      <c r="I1217" t="s">
        <v>82</v>
      </c>
      <c r="J1217" t="s">
        <v>638</v>
      </c>
      <c r="K1217">
        <v>1008</v>
      </c>
      <c r="L1217" t="s">
        <v>74</v>
      </c>
      <c r="M1217" t="s">
        <v>29</v>
      </c>
      <c r="N1217" t="s">
        <v>66</v>
      </c>
      <c r="O1217" t="s">
        <v>3503</v>
      </c>
      <c r="P1217">
        <v>11.183999999999999</v>
      </c>
      <c r="Q1217">
        <v>1</v>
      </c>
      <c r="R1217">
        <v>0.2</v>
      </c>
      <c r="S1217">
        <v>0.83879999999999999</v>
      </c>
      <c r="T1217" t="s">
        <v>318</v>
      </c>
      <c r="U1217">
        <v>10.345199999999901</v>
      </c>
      <c r="V1217" s="2">
        <f>Table1[[#This Row],[Expenses]]*0.3</f>
        <v>3.1035599999999701</v>
      </c>
      <c r="W1217" t="str">
        <f>VLOOKUP(K1217, Helper!A:C, 3, FALSE)</f>
        <v>2020-01</v>
      </c>
    </row>
    <row r="1218" spans="1:23" x14ac:dyDescent="0.3">
      <c r="A1218">
        <v>2482</v>
      </c>
      <c r="B1218" t="s">
        <v>3504</v>
      </c>
      <c r="C1218" s="1">
        <v>45285</v>
      </c>
      <c r="D1218">
        <v>20231225</v>
      </c>
      <c r="E1218" t="s">
        <v>624</v>
      </c>
      <c r="F1218" t="s">
        <v>71</v>
      </c>
      <c r="G1218" t="s">
        <v>72</v>
      </c>
      <c r="H1218" t="s">
        <v>37</v>
      </c>
      <c r="I1218" t="s">
        <v>38</v>
      </c>
      <c r="J1218" t="s">
        <v>626</v>
      </c>
      <c r="K1218">
        <v>1009</v>
      </c>
      <c r="L1218" t="s">
        <v>95</v>
      </c>
      <c r="M1218" t="s">
        <v>29</v>
      </c>
      <c r="N1218" t="s">
        <v>96</v>
      </c>
      <c r="O1218" t="s">
        <v>3505</v>
      </c>
      <c r="P1218">
        <v>1003.62</v>
      </c>
      <c r="Q1218">
        <v>6</v>
      </c>
      <c r="R1218">
        <v>0</v>
      </c>
      <c r="S1218">
        <v>0</v>
      </c>
      <c r="T1218" t="s">
        <v>261</v>
      </c>
      <c r="U1218">
        <v>1003.62</v>
      </c>
      <c r="V1218" s="2">
        <f>Table1[[#This Row],[Expenses]]*0.3</f>
        <v>301.08600000000001</v>
      </c>
      <c r="W1218" t="str">
        <f>VLOOKUP(K1218, Helper!A:C, 3, FALSE)</f>
        <v>2020-03</v>
      </c>
    </row>
    <row r="1219" spans="1:23" x14ac:dyDescent="0.3">
      <c r="A1219">
        <v>2483</v>
      </c>
      <c r="B1219" t="s">
        <v>3506</v>
      </c>
      <c r="C1219" s="1">
        <v>45167</v>
      </c>
      <c r="D1219">
        <v>20230829</v>
      </c>
      <c r="E1219" t="s">
        <v>3339</v>
      </c>
      <c r="F1219" t="s">
        <v>71</v>
      </c>
      <c r="G1219" t="s">
        <v>72</v>
      </c>
      <c r="H1219" t="s">
        <v>37</v>
      </c>
      <c r="I1219" t="s">
        <v>38</v>
      </c>
      <c r="J1219" t="s">
        <v>143</v>
      </c>
      <c r="K1219">
        <v>1051</v>
      </c>
      <c r="L1219" t="s">
        <v>74</v>
      </c>
      <c r="M1219" t="s">
        <v>85</v>
      </c>
      <c r="N1219" t="s">
        <v>156</v>
      </c>
      <c r="O1219" t="s">
        <v>3507</v>
      </c>
      <c r="P1219">
        <v>35.167999999999999</v>
      </c>
      <c r="Q1219">
        <v>4</v>
      </c>
      <c r="R1219">
        <v>0.2</v>
      </c>
      <c r="S1219">
        <v>11.429600000000001</v>
      </c>
      <c r="T1219" t="s">
        <v>786</v>
      </c>
      <c r="U1219">
        <v>23.738399999999999</v>
      </c>
      <c r="V1219" s="2">
        <f>Table1[[#This Row],[Expenses]]*0.3</f>
        <v>7.1215199999999994</v>
      </c>
      <c r="W1219" t="str">
        <f>VLOOKUP(K1219, Helper!A:C, 3, FALSE)</f>
        <v>2020-03</v>
      </c>
    </row>
    <row r="1220" spans="1:23" x14ac:dyDescent="0.3">
      <c r="A1220">
        <v>2487</v>
      </c>
      <c r="B1220" t="s">
        <v>3508</v>
      </c>
      <c r="C1220" s="1">
        <v>44198</v>
      </c>
      <c r="D1220">
        <v>20210102</v>
      </c>
      <c r="E1220" t="s">
        <v>629</v>
      </c>
      <c r="F1220" t="s">
        <v>197</v>
      </c>
      <c r="G1220" t="s">
        <v>372</v>
      </c>
      <c r="H1220" t="s">
        <v>81</v>
      </c>
      <c r="I1220" t="s">
        <v>199</v>
      </c>
      <c r="J1220" t="s">
        <v>398</v>
      </c>
      <c r="K1220">
        <v>1026</v>
      </c>
      <c r="L1220" t="s">
        <v>105</v>
      </c>
      <c r="M1220" t="s">
        <v>40</v>
      </c>
      <c r="N1220" t="s">
        <v>96</v>
      </c>
      <c r="O1220" t="s">
        <v>3509</v>
      </c>
      <c r="P1220">
        <v>85.52</v>
      </c>
      <c r="Q1220">
        <v>2</v>
      </c>
      <c r="R1220">
        <v>0</v>
      </c>
      <c r="S1220">
        <v>22.235199999999999</v>
      </c>
      <c r="T1220" t="s">
        <v>303</v>
      </c>
      <c r="U1220">
        <v>63.284799999999997</v>
      </c>
      <c r="V1220" s="2">
        <f>Table1[[#This Row],[Expenses]]*0.3</f>
        <v>18.985439999999997</v>
      </c>
      <c r="W1220" t="str">
        <f>VLOOKUP(K1220, Helper!A:C, 3, FALSE)</f>
        <v>2020-01</v>
      </c>
    </row>
    <row r="1221" spans="1:23" x14ac:dyDescent="0.3">
      <c r="A1221">
        <v>2490</v>
      </c>
      <c r="B1221" t="s">
        <v>3510</v>
      </c>
      <c r="C1221" s="1">
        <v>44478</v>
      </c>
      <c r="D1221">
        <v>20211009</v>
      </c>
      <c r="E1221" t="s">
        <v>3511</v>
      </c>
      <c r="F1221" t="s">
        <v>211</v>
      </c>
      <c r="G1221" t="s">
        <v>212</v>
      </c>
      <c r="H1221" t="s">
        <v>25</v>
      </c>
      <c r="I1221" t="s">
        <v>26</v>
      </c>
      <c r="J1221" t="s">
        <v>244</v>
      </c>
      <c r="K1221">
        <v>1002</v>
      </c>
      <c r="L1221" t="s">
        <v>84</v>
      </c>
      <c r="M1221" t="s">
        <v>29</v>
      </c>
      <c r="N1221" t="s">
        <v>156</v>
      </c>
      <c r="O1221" t="s">
        <v>3512</v>
      </c>
      <c r="P1221">
        <v>631.96</v>
      </c>
      <c r="Q1221">
        <v>4</v>
      </c>
      <c r="R1221">
        <v>0</v>
      </c>
      <c r="S1221">
        <v>303.3408</v>
      </c>
      <c r="T1221" t="s">
        <v>52</v>
      </c>
      <c r="U1221">
        <v>328.61919999999998</v>
      </c>
      <c r="V1221" s="2">
        <f>Table1[[#This Row],[Expenses]]*0.3</f>
        <v>98.585759999999993</v>
      </c>
      <c r="W1221" t="str">
        <f>VLOOKUP(K1221, Helper!A:C, 3, FALSE)</f>
        <v>2020-03</v>
      </c>
    </row>
    <row r="1222" spans="1:23" x14ac:dyDescent="0.3">
      <c r="A1222">
        <v>2492</v>
      </c>
      <c r="B1222" t="s">
        <v>3513</v>
      </c>
      <c r="C1222" s="1">
        <v>44178</v>
      </c>
      <c r="D1222">
        <v>20201213</v>
      </c>
      <c r="E1222" t="s">
        <v>315</v>
      </c>
      <c r="F1222" t="s">
        <v>35</v>
      </c>
      <c r="G1222" t="s">
        <v>36</v>
      </c>
      <c r="H1222" t="s">
        <v>37</v>
      </c>
      <c r="I1222" t="s">
        <v>38</v>
      </c>
      <c r="J1222" t="s">
        <v>316</v>
      </c>
      <c r="K1222">
        <v>1093</v>
      </c>
      <c r="L1222" t="s">
        <v>28</v>
      </c>
      <c r="M1222" t="s">
        <v>29</v>
      </c>
      <c r="N1222" t="s">
        <v>66</v>
      </c>
      <c r="O1222" t="s">
        <v>3514</v>
      </c>
      <c r="P1222">
        <v>90.24</v>
      </c>
      <c r="Q1222">
        <v>6</v>
      </c>
      <c r="R1222">
        <v>0</v>
      </c>
      <c r="S1222">
        <v>41.510399999999997</v>
      </c>
      <c r="T1222" t="s">
        <v>235</v>
      </c>
      <c r="U1222">
        <v>48.729599999999998</v>
      </c>
      <c r="V1222" s="2">
        <f>Table1[[#This Row],[Expenses]]*0.3</f>
        <v>14.618879999999999</v>
      </c>
      <c r="W1222" t="str">
        <f>VLOOKUP(K1222, Helper!A:C, 3, FALSE)</f>
        <v>2020-03</v>
      </c>
    </row>
    <row r="1223" spans="1:23" x14ac:dyDescent="0.3">
      <c r="A1223">
        <v>2493</v>
      </c>
      <c r="B1223" t="s">
        <v>3515</v>
      </c>
      <c r="C1223" s="1">
        <v>44154</v>
      </c>
      <c r="D1223">
        <v>20201119</v>
      </c>
      <c r="E1223" t="s">
        <v>3516</v>
      </c>
      <c r="F1223" t="s">
        <v>211</v>
      </c>
      <c r="G1223" t="s">
        <v>3517</v>
      </c>
      <c r="H1223" t="s">
        <v>25</v>
      </c>
      <c r="I1223" t="s">
        <v>26</v>
      </c>
      <c r="J1223" t="s">
        <v>655</v>
      </c>
      <c r="K1223">
        <v>1024</v>
      </c>
      <c r="L1223" t="s">
        <v>28</v>
      </c>
      <c r="M1223" t="s">
        <v>29</v>
      </c>
      <c r="N1223" t="s">
        <v>156</v>
      </c>
      <c r="O1223" t="s">
        <v>3518</v>
      </c>
      <c r="P1223">
        <v>4548.8100000000004</v>
      </c>
      <c r="Q1223">
        <v>7</v>
      </c>
      <c r="R1223">
        <v>0</v>
      </c>
      <c r="S1223">
        <v>1228.1786999999999</v>
      </c>
      <c r="T1223" t="s">
        <v>98</v>
      </c>
      <c r="U1223">
        <v>3320.6313</v>
      </c>
      <c r="V1223" s="2">
        <f>Table1[[#This Row],[Expenses]]*0.3</f>
        <v>996.18939</v>
      </c>
      <c r="W1223" t="str">
        <f>VLOOKUP(K1223, Helper!A:C, 3, FALSE)</f>
        <v>2020-01</v>
      </c>
    </row>
    <row r="1224" spans="1:23" x14ac:dyDescent="0.3">
      <c r="A1224">
        <v>2494</v>
      </c>
      <c r="B1224" t="s">
        <v>3519</v>
      </c>
      <c r="C1224" s="1">
        <v>44815</v>
      </c>
      <c r="D1224">
        <v>20220911</v>
      </c>
      <c r="E1224" t="s">
        <v>1963</v>
      </c>
      <c r="F1224" t="s">
        <v>79</v>
      </c>
      <c r="G1224" t="s">
        <v>147</v>
      </c>
      <c r="H1224" t="s">
        <v>81</v>
      </c>
      <c r="I1224" t="s">
        <v>82</v>
      </c>
      <c r="J1224" t="s">
        <v>626</v>
      </c>
      <c r="K1224">
        <v>1009</v>
      </c>
      <c r="L1224" t="s">
        <v>95</v>
      </c>
      <c r="M1224" t="s">
        <v>29</v>
      </c>
      <c r="N1224" t="s">
        <v>50</v>
      </c>
      <c r="O1224" t="s">
        <v>3520</v>
      </c>
      <c r="P1224">
        <v>300.93</v>
      </c>
      <c r="Q1224">
        <v>5</v>
      </c>
      <c r="R1224">
        <v>0.3</v>
      </c>
      <c r="S1224">
        <v>-34.392000000000003</v>
      </c>
      <c r="T1224" t="s">
        <v>246</v>
      </c>
      <c r="U1224">
        <v>335.322</v>
      </c>
      <c r="V1224" s="2">
        <f>Table1[[#This Row],[Expenses]]*0.3</f>
        <v>100.5966</v>
      </c>
      <c r="W1224" t="str">
        <f>VLOOKUP(K1224, Helper!A:C, 3, FALSE)</f>
        <v>2020-03</v>
      </c>
    </row>
    <row r="1225" spans="1:23" x14ac:dyDescent="0.3">
      <c r="A1225">
        <v>2496</v>
      </c>
      <c r="B1225" t="s">
        <v>3521</v>
      </c>
      <c r="C1225" s="1">
        <v>43998</v>
      </c>
      <c r="D1225">
        <v>20200616</v>
      </c>
      <c r="E1225" t="s">
        <v>3522</v>
      </c>
      <c r="F1225" t="s">
        <v>204</v>
      </c>
      <c r="G1225" t="s">
        <v>3523</v>
      </c>
      <c r="H1225" t="s">
        <v>81</v>
      </c>
      <c r="I1225" t="s">
        <v>206</v>
      </c>
      <c r="J1225" t="s">
        <v>148</v>
      </c>
      <c r="K1225">
        <v>1083</v>
      </c>
      <c r="L1225" t="s">
        <v>149</v>
      </c>
      <c r="M1225" t="s">
        <v>29</v>
      </c>
      <c r="N1225" t="s">
        <v>41</v>
      </c>
      <c r="O1225" t="s">
        <v>3524</v>
      </c>
      <c r="P1225">
        <v>647.84</v>
      </c>
      <c r="Q1225">
        <v>8</v>
      </c>
      <c r="R1225">
        <v>0</v>
      </c>
      <c r="S1225">
        <v>32.392000000000003</v>
      </c>
      <c r="T1225" t="s">
        <v>59</v>
      </c>
      <c r="U1225">
        <v>615.44799999999998</v>
      </c>
      <c r="V1225" s="2">
        <f>Table1[[#This Row],[Expenses]]*0.3</f>
        <v>184.6344</v>
      </c>
      <c r="W1225" t="str">
        <f>VLOOKUP(K1225, Helper!A:C, 3, FALSE)</f>
        <v>2020-03</v>
      </c>
    </row>
    <row r="1226" spans="1:23" x14ac:dyDescent="0.3">
      <c r="A1226">
        <v>2497</v>
      </c>
      <c r="B1226" t="s">
        <v>3525</v>
      </c>
      <c r="C1226" s="1">
        <v>44465</v>
      </c>
      <c r="D1226">
        <v>20210926</v>
      </c>
      <c r="E1226" t="s">
        <v>1663</v>
      </c>
      <c r="F1226" t="s">
        <v>35</v>
      </c>
      <c r="G1226" t="s">
        <v>600</v>
      </c>
      <c r="H1226" t="s">
        <v>37</v>
      </c>
      <c r="I1226" t="s">
        <v>38</v>
      </c>
      <c r="J1226" t="s">
        <v>254</v>
      </c>
      <c r="K1226">
        <v>1072</v>
      </c>
      <c r="L1226" t="s">
        <v>74</v>
      </c>
      <c r="M1226" t="s">
        <v>85</v>
      </c>
      <c r="N1226" t="s">
        <v>96</v>
      </c>
      <c r="O1226" t="s">
        <v>3526</v>
      </c>
      <c r="P1226">
        <v>64.17</v>
      </c>
      <c r="Q1226">
        <v>3</v>
      </c>
      <c r="R1226">
        <v>0</v>
      </c>
      <c r="S1226">
        <v>18.609300000000001</v>
      </c>
      <c r="T1226" t="s">
        <v>135</v>
      </c>
      <c r="U1226">
        <v>45.560699999999997</v>
      </c>
      <c r="V1226" s="2">
        <f>Table1[[#This Row],[Expenses]]*0.3</f>
        <v>13.668209999999998</v>
      </c>
      <c r="W1226" t="str">
        <f>VLOOKUP(K1226, Helper!A:C, 3, FALSE)</f>
        <v>2020-06</v>
      </c>
    </row>
    <row r="1227" spans="1:23" x14ac:dyDescent="0.3">
      <c r="A1227">
        <v>2499</v>
      </c>
      <c r="B1227" t="s">
        <v>3527</v>
      </c>
      <c r="C1227" s="1">
        <v>44701</v>
      </c>
      <c r="D1227">
        <v>20220520</v>
      </c>
      <c r="E1227" t="s">
        <v>1819</v>
      </c>
      <c r="F1227" t="s">
        <v>35</v>
      </c>
      <c r="G1227" t="s">
        <v>110</v>
      </c>
      <c r="H1227" t="s">
        <v>37</v>
      </c>
      <c r="I1227" t="s">
        <v>38</v>
      </c>
      <c r="J1227" t="s">
        <v>325</v>
      </c>
      <c r="K1227">
        <v>1075</v>
      </c>
      <c r="L1227" t="s">
        <v>133</v>
      </c>
      <c r="M1227" t="s">
        <v>40</v>
      </c>
      <c r="N1227" t="s">
        <v>50</v>
      </c>
      <c r="O1227" t="s">
        <v>3528</v>
      </c>
      <c r="P1227">
        <v>9.5839999999999996</v>
      </c>
      <c r="Q1227">
        <v>1</v>
      </c>
      <c r="R1227">
        <v>0.2</v>
      </c>
      <c r="S1227">
        <v>3.3544</v>
      </c>
      <c r="T1227" t="s">
        <v>454</v>
      </c>
      <c r="U1227">
        <v>6.2295999999999996</v>
      </c>
      <c r="V1227" s="2">
        <f>Table1[[#This Row],[Expenses]]*0.3</f>
        <v>1.8688799999999999</v>
      </c>
      <c r="W1227" t="str">
        <f>VLOOKUP(K1227, Helper!A:C, 3, FALSE)</f>
        <v>2020-03</v>
      </c>
    </row>
    <row r="1228" spans="1:23" x14ac:dyDescent="0.3">
      <c r="A1228">
        <v>2500</v>
      </c>
      <c r="B1228" t="s">
        <v>3529</v>
      </c>
      <c r="C1228" s="1">
        <v>45100</v>
      </c>
      <c r="D1228">
        <v>20230623</v>
      </c>
      <c r="E1228" t="s">
        <v>2014</v>
      </c>
      <c r="F1228" t="s">
        <v>46</v>
      </c>
      <c r="G1228" t="s">
        <v>837</v>
      </c>
      <c r="H1228" t="s">
        <v>25</v>
      </c>
      <c r="I1228" t="s">
        <v>48</v>
      </c>
      <c r="J1228" t="s">
        <v>539</v>
      </c>
      <c r="K1228">
        <v>1081</v>
      </c>
      <c r="L1228" t="s">
        <v>273</v>
      </c>
      <c r="M1228" t="s">
        <v>29</v>
      </c>
      <c r="N1228" t="s">
        <v>161</v>
      </c>
      <c r="O1228" t="s">
        <v>3530</v>
      </c>
      <c r="P1228">
        <v>37.607999999999997</v>
      </c>
      <c r="Q1228">
        <v>3</v>
      </c>
      <c r="R1228">
        <v>0.2</v>
      </c>
      <c r="S1228">
        <v>12.6927</v>
      </c>
      <c r="T1228" t="s">
        <v>318</v>
      </c>
      <c r="U1228">
        <v>24.915299999999899</v>
      </c>
      <c r="V1228" s="2">
        <f>Table1[[#This Row],[Expenses]]*0.3</f>
        <v>7.474589999999969</v>
      </c>
      <c r="W1228" t="str">
        <f>VLOOKUP(K1228, Helper!A:C, 3, FALSE)</f>
        <v>2020-03</v>
      </c>
    </row>
    <row r="1229" spans="1:23" x14ac:dyDescent="0.3">
      <c r="A1229">
        <v>2501</v>
      </c>
      <c r="B1229" t="s">
        <v>3531</v>
      </c>
      <c r="C1229" s="1">
        <v>45095</v>
      </c>
      <c r="D1229">
        <v>20230618</v>
      </c>
      <c r="E1229" t="s">
        <v>3532</v>
      </c>
      <c r="F1229" t="s">
        <v>166</v>
      </c>
      <c r="G1229" t="s">
        <v>1339</v>
      </c>
      <c r="H1229" t="s">
        <v>81</v>
      </c>
      <c r="I1229" t="s">
        <v>168</v>
      </c>
      <c r="J1229" t="s">
        <v>588</v>
      </c>
      <c r="K1229">
        <v>1085</v>
      </c>
      <c r="L1229" t="s">
        <v>105</v>
      </c>
      <c r="M1229" t="s">
        <v>40</v>
      </c>
      <c r="N1229" t="s">
        <v>66</v>
      </c>
      <c r="O1229" t="s">
        <v>3533</v>
      </c>
      <c r="P1229">
        <v>12.224</v>
      </c>
      <c r="Q1229">
        <v>2</v>
      </c>
      <c r="R1229">
        <v>0.2</v>
      </c>
      <c r="S1229">
        <v>4.4311999999999996</v>
      </c>
      <c r="T1229" t="s">
        <v>318</v>
      </c>
      <c r="U1229">
        <v>7.7927999999999997</v>
      </c>
      <c r="V1229" s="2">
        <f>Table1[[#This Row],[Expenses]]*0.3</f>
        <v>2.3378399999999999</v>
      </c>
      <c r="W1229" t="str">
        <f>VLOOKUP(K1229, Helper!A:C, 3, FALSE)</f>
        <v>2020-07</v>
      </c>
    </row>
    <row r="1230" spans="1:23" x14ac:dyDescent="0.3">
      <c r="A1230">
        <v>2504</v>
      </c>
      <c r="B1230" t="s">
        <v>3534</v>
      </c>
      <c r="C1230" s="1">
        <v>44880</v>
      </c>
      <c r="D1230">
        <v>20221115</v>
      </c>
      <c r="E1230" t="s">
        <v>3535</v>
      </c>
      <c r="F1230" t="s">
        <v>35</v>
      </c>
      <c r="G1230" t="s">
        <v>110</v>
      </c>
      <c r="H1230" t="s">
        <v>37</v>
      </c>
      <c r="I1230" t="s">
        <v>38</v>
      </c>
      <c r="J1230" t="s">
        <v>430</v>
      </c>
      <c r="K1230">
        <v>1055</v>
      </c>
      <c r="L1230" t="s">
        <v>84</v>
      </c>
      <c r="M1230" t="s">
        <v>29</v>
      </c>
      <c r="N1230" t="s">
        <v>41</v>
      </c>
      <c r="O1230" t="s">
        <v>3536</v>
      </c>
      <c r="P1230">
        <v>7.38</v>
      </c>
      <c r="Q1230">
        <v>2</v>
      </c>
      <c r="R1230">
        <v>0</v>
      </c>
      <c r="S1230">
        <v>3.4685999999999999</v>
      </c>
      <c r="T1230" t="s">
        <v>32</v>
      </c>
      <c r="U1230">
        <v>3.9114</v>
      </c>
      <c r="V1230" s="2">
        <f>Table1[[#This Row],[Expenses]]*0.3</f>
        <v>1.1734199999999999</v>
      </c>
      <c r="W1230" t="str">
        <f>VLOOKUP(K1230, Helper!A:C, 3, FALSE)</f>
        <v>2020-01</v>
      </c>
    </row>
    <row r="1231" spans="1:23" x14ac:dyDescent="0.3">
      <c r="A1231">
        <v>2505</v>
      </c>
      <c r="B1231" t="s">
        <v>3537</v>
      </c>
      <c r="C1231" s="1">
        <v>44037</v>
      </c>
      <c r="D1231">
        <v>20200725</v>
      </c>
      <c r="E1231" t="s">
        <v>587</v>
      </c>
      <c r="F1231" t="s">
        <v>35</v>
      </c>
      <c r="G1231" t="s">
        <v>110</v>
      </c>
      <c r="H1231" t="s">
        <v>37</v>
      </c>
      <c r="I1231" t="s">
        <v>38</v>
      </c>
      <c r="J1231" t="s">
        <v>588</v>
      </c>
      <c r="K1231">
        <v>1085</v>
      </c>
      <c r="L1231" t="s">
        <v>105</v>
      </c>
      <c r="M1231" t="s">
        <v>29</v>
      </c>
      <c r="N1231" t="s">
        <v>96</v>
      </c>
      <c r="O1231" t="s">
        <v>3538</v>
      </c>
      <c r="P1231">
        <v>53.72</v>
      </c>
      <c r="Q1231">
        <v>4</v>
      </c>
      <c r="R1231">
        <v>0</v>
      </c>
      <c r="S1231">
        <v>15.041600000000001</v>
      </c>
      <c r="T1231" t="s">
        <v>729</v>
      </c>
      <c r="U1231">
        <v>38.678399999999897</v>
      </c>
      <c r="V1231" s="2">
        <f>Table1[[#This Row],[Expenses]]*0.3</f>
        <v>11.603519999999969</v>
      </c>
      <c r="W1231" t="str">
        <f>VLOOKUP(K1231, Helper!A:C, 3, FALSE)</f>
        <v>2020-07</v>
      </c>
    </row>
    <row r="1232" spans="1:23" x14ac:dyDescent="0.3">
      <c r="A1232">
        <v>2508</v>
      </c>
      <c r="B1232" t="s">
        <v>3539</v>
      </c>
      <c r="C1232" s="1">
        <v>44379</v>
      </c>
      <c r="D1232">
        <v>20210702</v>
      </c>
      <c r="E1232" t="s">
        <v>3110</v>
      </c>
      <c r="F1232" t="s">
        <v>79</v>
      </c>
      <c r="G1232" t="s">
        <v>147</v>
      </c>
      <c r="H1232" t="s">
        <v>81</v>
      </c>
      <c r="I1232" t="s">
        <v>82</v>
      </c>
      <c r="J1232" t="s">
        <v>504</v>
      </c>
      <c r="K1232">
        <v>1010</v>
      </c>
      <c r="L1232" t="s">
        <v>273</v>
      </c>
      <c r="M1232" t="s">
        <v>29</v>
      </c>
      <c r="N1232" t="s">
        <v>86</v>
      </c>
      <c r="O1232" t="s">
        <v>3540</v>
      </c>
      <c r="P1232">
        <v>32.783999999999999</v>
      </c>
      <c r="Q1232">
        <v>4</v>
      </c>
      <c r="R1232">
        <v>0.8</v>
      </c>
      <c r="S1232">
        <v>-85.238399999999999</v>
      </c>
      <c r="T1232" t="s">
        <v>642</v>
      </c>
      <c r="U1232">
        <v>118.0224</v>
      </c>
      <c r="V1232" s="2">
        <f>Table1[[#This Row],[Expenses]]*0.3</f>
        <v>35.40672</v>
      </c>
      <c r="W1232" t="str">
        <f>VLOOKUP(K1232, Helper!A:C, 3, FALSE)</f>
        <v>2020-03</v>
      </c>
    </row>
    <row r="1233" spans="1:23" x14ac:dyDescent="0.3">
      <c r="A1233">
        <v>2509</v>
      </c>
      <c r="B1233" t="s">
        <v>3541</v>
      </c>
      <c r="C1233" s="1">
        <v>44988</v>
      </c>
      <c r="D1233">
        <v>20230303</v>
      </c>
      <c r="E1233" t="s">
        <v>985</v>
      </c>
      <c r="F1233" t="s">
        <v>35</v>
      </c>
      <c r="G1233" t="s">
        <v>36</v>
      </c>
      <c r="H1233" t="s">
        <v>37</v>
      </c>
      <c r="I1233" t="s">
        <v>38</v>
      </c>
      <c r="J1233" t="s">
        <v>987</v>
      </c>
      <c r="K1233">
        <v>1018</v>
      </c>
      <c r="L1233" t="s">
        <v>28</v>
      </c>
      <c r="M1233" t="s">
        <v>40</v>
      </c>
      <c r="N1233" t="s">
        <v>156</v>
      </c>
      <c r="O1233" t="s">
        <v>3542</v>
      </c>
      <c r="P1233">
        <v>196.77600000000001</v>
      </c>
      <c r="Q1233">
        <v>3</v>
      </c>
      <c r="R1233">
        <v>0.2</v>
      </c>
      <c r="S1233">
        <v>14.7582</v>
      </c>
      <c r="T1233" t="s">
        <v>761</v>
      </c>
      <c r="U1233">
        <v>182.01779999999999</v>
      </c>
      <c r="V1233" s="2">
        <f>Table1[[#This Row],[Expenses]]*0.3</f>
        <v>54.605339999999998</v>
      </c>
      <c r="W1233" t="str">
        <f>VLOOKUP(K1233, Helper!A:C, 3, FALSE)</f>
        <v>2020-06</v>
      </c>
    </row>
    <row r="1234" spans="1:23" x14ac:dyDescent="0.3">
      <c r="A1234">
        <v>2511</v>
      </c>
      <c r="B1234" t="s">
        <v>3543</v>
      </c>
      <c r="C1234" s="1">
        <v>44884</v>
      </c>
      <c r="D1234">
        <v>20221119</v>
      </c>
      <c r="E1234" t="s">
        <v>3179</v>
      </c>
      <c r="F1234" t="s">
        <v>448</v>
      </c>
      <c r="G1234" t="s">
        <v>448</v>
      </c>
      <c r="H1234" t="s">
        <v>81</v>
      </c>
      <c r="I1234" t="s">
        <v>199</v>
      </c>
      <c r="J1234" t="s">
        <v>823</v>
      </c>
      <c r="K1234">
        <v>1034</v>
      </c>
      <c r="L1234" t="s">
        <v>28</v>
      </c>
      <c r="M1234" t="s">
        <v>85</v>
      </c>
      <c r="N1234" t="s">
        <v>96</v>
      </c>
      <c r="O1234" t="s">
        <v>3544</v>
      </c>
      <c r="P1234">
        <v>1117.92</v>
      </c>
      <c r="Q1234">
        <v>4</v>
      </c>
      <c r="R1234">
        <v>0</v>
      </c>
      <c r="S1234">
        <v>55.896000000000001</v>
      </c>
      <c r="T1234" t="s">
        <v>32</v>
      </c>
      <c r="U1234">
        <v>1062.0239999999999</v>
      </c>
      <c r="V1234" s="2">
        <f>Table1[[#This Row],[Expenses]]*0.3</f>
        <v>318.60719999999998</v>
      </c>
      <c r="W1234" t="str">
        <f>VLOOKUP(K1234, Helper!A:C, 3, FALSE)</f>
        <v>2020-01</v>
      </c>
    </row>
    <row r="1235" spans="1:23" x14ac:dyDescent="0.3">
      <c r="A1235">
        <v>2512</v>
      </c>
      <c r="B1235" t="s">
        <v>3545</v>
      </c>
      <c r="C1235" s="1">
        <v>44304</v>
      </c>
      <c r="D1235">
        <v>20210418</v>
      </c>
      <c r="E1235" t="s">
        <v>3349</v>
      </c>
      <c r="F1235" t="s">
        <v>493</v>
      </c>
      <c r="G1235" t="s">
        <v>494</v>
      </c>
      <c r="H1235" t="s">
        <v>25</v>
      </c>
      <c r="I1235" t="s">
        <v>336</v>
      </c>
      <c r="J1235" t="s">
        <v>504</v>
      </c>
      <c r="K1235">
        <v>1010</v>
      </c>
      <c r="L1235" t="s">
        <v>273</v>
      </c>
      <c r="M1235" t="s">
        <v>29</v>
      </c>
      <c r="N1235" t="s">
        <v>185</v>
      </c>
      <c r="O1235" t="s">
        <v>3546</v>
      </c>
      <c r="P1235">
        <v>106.5</v>
      </c>
      <c r="Q1235">
        <v>6</v>
      </c>
      <c r="R1235">
        <v>0</v>
      </c>
      <c r="S1235">
        <v>41.534999999999997</v>
      </c>
      <c r="T1235" t="s">
        <v>208</v>
      </c>
      <c r="U1235">
        <v>64.965000000000003</v>
      </c>
      <c r="V1235" s="2">
        <f>Table1[[#This Row],[Expenses]]*0.3</f>
        <v>19.4895</v>
      </c>
      <c r="W1235" t="str">
        <f>VLOOKUP(K1235, Helper!A:C, 3, FALSE)</f>
        <v>2020-03</v>
      </c>
    </row>
    <row r="1236" spans="1:23" x14ac:dyDescent="0.3">
      <c r="A1236">
        <v>2513</v>
      </c>
      <c r="B1236" t="s">
        <v>3547</v>
      </c>
      <c r="C1236" s="1">
        <v>45263</v>
      </c>
      <c r="D1236">
        <v>20231203</v>
      </c>
      <c r="E1236" t="s">
        <v>3548</v>
      </c>
      <c r="F1236" t="s">
        <v>46</v>
      </c>
      <c r="G1236" t="s">
        <v>580</v>
      </c>
      <c r="H1236" t="s">
        <v>25</v>
      </c>
      <c r="I1236" t="s">
        <v>48</v>
      </c>
      <c r="J1236" t="s">
        <v>466</v>
      </c>
      <c r="K1236">
        <v>1046</v>
      </c>
      <c r="L1236" t="s">
        <v>95</v>
      </c>
      <c r="M1236" t="s">
        <v>85</v>
      </c>
      <c r="N1236" t="s">
        <v>50</v>
      </c>
      <c r="O1236" t="s">
        <v>3549</v>
      </c>
      <c r="P1236">
        <v>45.66</v>
      </c>
      <c r="Q1236">
        <v>5</v>
      </c>
      <c r="R1236">
        <v>0.7</v>
      </c>
      <c r="S1236">
        <v>-33.484000000000002</v>
      </c>
      <c r="T1236" t="s">
        <v>261</v>
      </c>
      <c r="U1236">
        <v>79.144000000000005</v>
      </c>
      <c r="V1236" s="2">
        <f>Table1[[#This Row],[Expenses]]*0.3</f>
        <v>23.743200000000002</v>
      </c>
      <c r="W1236" t="str">
        <f>VLOOKUP(K1236, Helper!A:C, 3, FALSE)</f>
        <v>2020-02</v>
      </c>
    </row>
    <row r="1237" spans="1:23" x14ac:dyDescent="0.3">
      <c r="A1237">
        <v>2514</v>
      </c>
      <c r="B1237" t="s">
        <v>3550</v>
      </c>
      <c r="C1237" s="1">
        <v>44877</v>
      </c>
      <c r="D1237">
        <v>20221112</v>
      </c>
      <c r="E1237" t="s">
        <v>894</v>
      </c>
      <c r="F1237" t="s">
        <v>166</v>
      </c>
      <c r="G1237" t="s">
        <v>227</v>
      </c>
      <c r="H1237" t="s">
        <v>81</v>
      </c>
      <c r="I1237" t="s">
        <v>168</v>
      </c>
      <c r="J1237" t="s">
        <v>443</v>
      </c>
      <c r="K1237">
        <v>1005</v>
      </c>
      <c r="L1237" t="s">
        <v>56</v>
      </c>
      <c r="M1237" t="s">
        <v>40</v>
      </c>
      <c r="N1237" t="s">
        <v>185</v>
      </c>
      <c r="O1237" t="s">
        <v>3551</v>
      </c>
      <c r="P1237">
        <v>95.968000000000004</v>
      </c>
      <c r="Q1237">
        <v>4</v>
      </c>
      <c r="R1237">
        <v>0.2</v>
      </c>
      <c r="S1237">
        <v>1.1996</v>
      </c>
      <c r="T1237" t="s">
        <v>32</v>
      </c>
      <c r="U1237">
        <v>94.7684</v>
      </c>
      <c r="V1237" s="2">
        <f>Table1[[#This Row],[Expenses]]*0.3</f>
        <v>28.430519999999998</v>
      </c>
      <c r="W1237" t="str">
        <f>VLOOKUP(K1237, Helper!A:C, 3, FALSE)</f>
        <v>2020-03</v>
      </c>
    </row>
    <row r="1238" spans="1:23" x14ac:dyDescent="0.3">
      <c r="A1238">
        <v>2516</v>
      </c>
      <c r="B1238" t="s">
        <v>3552</v>
      </c>
      <c r="C1238" s="1">
        <v>44079</v>
      </c>
      <c r="D1238">
        <v>20200905</v>
      </c>
      <c r="E1238" t="s">
        <v>1983</v>
      </c>
      <c r="F1238" t="s">
        <v>358</v>
      </c>
      <c r="G1238" t="s">
        <v>532</v>
      </c>
      <c r="H1238" t="s">
        <v>37</v>
      </c>
      <c r="I1238" t="s">
        <v>119</v>
      </c>
      <c r="J1238" t="s">
        <v>693</v>
      </c>
      <c r="K1238">
        <v>1070</v>
      </c>
      <c r="L1238" t="s">
        <v>56</v>
      </c>
      <c r="M1238" t="s">
        <v>29</v>
      </c>
      <c r="N1238" t="s">
        <v>96</v>
      </c>
      <c r="O1238" t="s">
        <v>3553</v>
      </c>
      <c r="P1238">
        <v>264.32</v>
      </c>
      <c r="Q1238">
        <v>2</v>
      </c>
      <c r="R1238">
        <v>0.2</v>
      </c>
      <c r="S1238">
        <v>19.824000000000002</v>
      </c>
      <c r="T1238" t="s">
        <v>382</v>
      </c>
      <c r="U1238">
        <v>244.49599999999899</v>
      </c>
      <c r="V1238" s="2">
        <f>Table1[[#This Row],[Expenses]]*0.3</f>
        <v>73.348799999999699</v>
      </c>
      <c r="W1238" t="str">
        <f>VLOOKUP(K1238, Helper!A:C, 3, FALSE)</f>
        <v>2020-02</v>
      </c>
    </row>
    <row r="1239" spans="1:23" x14ac:dyDescent="0.3">
      <c r="A1239">
        <v>2517</v>
      </c>
      <c r="B1239" t="s">
        <v>3554</v>
      </c>
      <c r="C1239" s="1">
        <v>44150</v>
      </c>
      <c r="D1239">
        <v>20201115</v>
      </c>
      <c r="E1239" t="s">
        <v>1338</v>
      </c>
      <c r="F1239" t="s">
        <v>79</v>
      </c>
      <c r="G1239" t="s">
        <v>147</v>
      </c>
      <c r="H1239" t="s">
        <v>81</v>
      </c>
      <c r="I1239" t="s">
        <v>82</v>
      </c>
      <c r="J1239" t="s">
        <v>94</v>
      </c>
      <c r="K1239">
        <v>1087</v>
      </c>
      <c r="L1239" t="s">
        <v>95</v>
      </c>
      <c r="M1239" t="s">
        <v>29</v>
      </c>
      <c r="N1239" t="s">
        <v>161</v>
      </c>
      <c r="O1239" t="s">
        <v>3555</v>
      </c>
      <c r="P1239">
        <v>604.65599999999995</v>
      </c>
      <c r="Q1239">
        <v>9</v>
      </c>
      <c r="R1239">
        <v>0.2</v>
      </c>
      <c r="S1239">
        <v>204.07140000000001</v>
      </c>
      <c r="T1239" t="s">
        <v>98</v>
      </c>
      <c r="U1239">
        <v>400.584599999999</v>
      </c>
      <c r="V1239" s="2">
        <f>Table1[[#This Row],[Expenses]]*0.3</f>
        <v>120.17537999999969</v>
      </c>
      <c r="W1239" t="str">
        <f>VLOOKUP(K1239, Helper!A:C, 3, FALSE)</f>
        <v>2020-06</v>
      </c>
    </row>
    <row r="1240" spans="1:23" x14ac:dyDescent="0.3">
      <c r="A1240">
        <v>2518</v>
      </c>
      <c r="B1240" t="s">
        <v>3556</v>
      </c>
      <c r="C1240" s="1">
        <v>45049</v>
      </c>
      <c r="D1240">
        <v>20230503</v>
      </c>
      <c r="E1240" t="s">
        <v>392</v>
      </c>
      <c r="F1240" t="s">
        <v>522</v>
      </c>
      <c r="G1240" t="s">
        <v>523</v>
      </c>
      <c r="H1240" t="s">
        <v>37</v>
      </c>
      <c r="I1240" t="s">
        <v>119</v>
      </c>
      <c r="J1240" t="s">
        <v>160</v>
      </c>
      <c r="K1240">
        <v>1101</v>
      </c>
      <c r="L1240" t="s">
        <v>56</v>
      </c>
      <c r="M1240" t="s">
        <v>40</v>
      </c>
      <c r="N1240" t="s">
        <v>57</v>
      </c>
      <c r="O1240" t="s">
        <v>3557</v>
      </c>
      <c r="P1240">
        <v>129.93</v>
      </c>
      <c r="Q1240">
        <v>3</v>
      </c>
      <c r="R1240">
        <v>0</v>
      </c>
      <c r="S1240">
        <v>12.993</v>
      </c>
      <c r="T1240" t="s">
        <v>288</v>
      </c>
      <c r="U1240">
        <v>116.937</v>
      </c>
      <c r="V1240" s="2">
        <f>Table1[[#This Row],[Expenses]]*0.3</f>
        <v>35.081099999999999</v>
      </c>
      <c r="W1240" t="str">
        <f>VLOOKUP(K1240, Helper!A:C, 3, FALSE)</f>
        <v>2020-03</v>
      </c>
    </row>
    <row r="1241" spans="1:23" x14ac:dyDescent="0.3">
      <c r="A1241">
        <v>2519</v>
      </c>
      <c r="B1241" t="s">
        <v>3558</v>
      </c>
      <c r="C1241" s="1">
        <v>44850</v>
      </c>
      <c r="D1241">
        <v>20221016</v>
      </c>
      <c r="E1241" t="s">
        <v>2598</v>
      </c>
      <c r="F1241" t="s">
        <v>448</v>
      </c>
      <c r="G1241" t="s">
        <v>448</v>
      </c>
      <c r="H1241" t="s">
        <v>81</v>
      </c>
      <c r="I1241" t="s">
        <v>199</v>
      </c>
      <c r="J1241" t="s">
        <v>120</v>
      </c>
      <c r="K1241">
        <v>1048</v>
      </c>
      <c r="L1241" t="s">
        <v>105</v>
      </c>
      <c r="M1241" t="s">
        <v>85</v>
      </c>
      <c r="N1241" t="s">
        <v>41</v>
      </c>
      <c r="O1241" t="s">
        <v>3559</v>
      </c>
      <c r="P1241">
        <v>20.16</v>
      </c>
      <c r="Q1241">
        <v>7</v>
      </c>
      <c r="R1241">
        <v>0</v>
      </c>
      <c r="S1241">
        <v>9.8783999999999992</v>
      </c>
      <c r="T1241" t="s">
        <v>400</v>
      </c>
      <c r="U1241">
        <v>10.281599999999999</v>
      </c>
      <c r="V1241" s="2">
        <f>Table1[[#This Row],[Expenses]]*0.3</f>
        <v>3.0844799999999997</v>
      </c>
      <c r="W1241" t="str">
        <f>VLOOKUP(K1241, Helper!A:C, 3, FALSE)</f>
        <v>2020-02</v>
      </c>
    </row>
    <row r="1242" spans="1:23" x14ac:dyDescent="0.3">
      <c r="A1242">
        <v>2525</v>
      </c>
      <c r="B1242" t="s">
        <v>3560</v>
      </c>
      <c r="C1242" s="1">
        <v>44292</v>
      </c>
      <c r="D1242">
        <v>20210406</v>
      </c>
      <c r="E1242" t="s">
        <v>3561</v>
      </c>
      <c r="F1242" t="s">
        <v>79</v>
      </c>
      <c r="G1242" t="s">
        <v>147</v>
      </c>
      <c r="H1242" t="s">
        <v>81</v>
      </c>
      <c r="I1242" t="s">
        <v>82</v>
      </c>
      <c r="J1242" t="s">
        <v>452</v>
      </c>
      <c r="K1242">
        <v>1054</v>
      </c>
      <c r="L1242" t="s">
        <v>56</v>
      </c>
      <c r="M1242" t="s">
        <v>29</v>
      </c>
      <c r="N1242" t="s">
        <v>112</v>
      </c>
      <c r="O1242" t="s">
        <v>3562</v>
      </c>
      <c r="P1242">
        <v>42.048000000000002</v>
      </c>
      <c r="Q1242">
        <v>9</v>
      </c>
      <c r="R1242">
        <v>0.2</v>
      </c>
      <c r="S1242">
        <v>5.2560000000000002</v>
      </c>
      <c r="T1242" t="s">
        <v>208</v>
      </c>
      <c r="U1242">
        <v>36.792000000000002</v>
      </c>
      <c r="V1242" s="2">
        <f>Table1[[#This Row],[Expenses]]*0.3</f>
        <v>11.037599999999999</v>
      </c>
      <c r="W1242" t="str">
        <f>VLOOKUP(K1242, Helper!A:C, 3, FALSE)</f>
        <v>2020-05</v>
      </c>
    </row>
    <row r="1243" spans="1:23" x14ac:dyDescent="0.3">
      <c r="A1243">
        <v>2530</v>
      </c>
      <c r="B1243" t="s">
        <v>3563</v>
      </c>
      <c r="C1243" s="1">
        <v>44128</v>
      </c>
      <c r="D1243">
        <v>20201024</v>
      </c>
      <c r="E1243" t="s">
        <v>3548</v>
      </c>
      <c r="F1243" t="s">
        <v>46</v>
      </c>
      <c r="G1243" t="s">
        <v>47</v>
      </c>
      <c r="H1243" t="s">
        <v>25</v>
      </c>
      <c r="I1243" t="s">
        <v>48</v>
      </c>
      <c r="J1243" t="s">
        <v>466</v>
      </c>
      <c r="K1243">
        <v>1046</v>
      </c>
      <c r="L1243" t="s">
        <v>95</v>
      </c>
      <c r="M1243" t="s">
        <v>85</v>
      </c>
      <c r="N1243" t="s">
        <v>66</v>
      </c>
      <c r="O1243" t="s">
        <v>3564</v>
      </c>
      <c r="P1243">
        <v>10.368</v>
      </c>
      <c r="Q1243">
        <v>2</v>
      </c>
      <c r="R1243">
        <v>0.2</v>
      </c>
      <c r="S1243">
        <v>3.6288</v>
      </c>
      <c r="T1243" t="s">
        <v>194</v>
      </c>
      <c r="U1243">
        <v>6.7392000000000003</v>
      </c>
      <c r="V1243" s="2">
        <f>Table1[[#This Row],[Expenses]]*0.3</f>
        <v>2.02176</v>
      </c>
      <c r="W1243" t="str">
        <f>VLOOKUP(K1243, Helper!A:C, 3, FALSE)</f>
        <v>2020-02</v>
      </c>
    </row>
    <row r="1244" spans="1:23" x14ac:dyDescent="0.3">
      <c r="A1244">
        <v>2531</v>
      </c>
      <c r="B1244" t="s">
        <v>3565</v>
      </c>
      <c r="C1244" s="1">
        <v>44060</v>
      </c>
      <c r="D1244">
        <v>20200817</v>
      </c>
      <c r="E1244" t="s">
        <v>715</v>
      </c>
      <c r="F1244" t="s">
        <v>978</v>
      </c>
      <c r="G1244" t="s">
        <v>979</v>
      </c>
      <c r="H1244" t="s">
        <v>25</v>
      </c>
      <c r="I1244" t="s">
        <v>103</v>
      </c>
      <c r="J1244" t="s">
        <v>626</v>
      </c>
      <c r="K1244">
        <v>1009</v>
      </c>
      <c r="L1244" t="s">
        <v>95</v>
      </c>
      <c r="M1244" t="s">
        <v>40</v>
      </c>
      <c r="N1244" t="s">
        <v>66</v>
      </c>
      <c r="O1244" t="s">
        <v>3566</v>
      </c>
      <c r="P1244">
        <v>114.2</v>
      </c>
      <c r="Q1244">
        <v>5</v>
      </c>
      <c r="R1244">
        <v>0</v>
      </c>
      <c r="S1244">
        <v>52.531999999999996</v>
      </c>
      <c r="T1244" t="s">
        <v>114</v>
      </c>
      <c r="U1244">
        <v>61.667999999999999</v>
      </c>
      <c r="V1244" s="2">
        <f>Table1[[#This Row],[Expenses]]*0.3</f>
        <v>18.500399999999999</v>
      </c>
      <c r="W1244" t="str">
        <f>VLOOKUP(K1244, Helper!A:C, 3, FALSE)</f>
        <v>2020-03</v>
      </c>
    </row>
    <row r="1245" spans="1:23" x14ac:dyDescent="0.3">
      <c r="A1245">
        <v>2535</v>
      </c>
      <c r="B1245" t="s">
        <v>3567</v>
      </c>
      <c r="C1245" s="1">
        <v>45154</v>
      </c>
      <c r="D1245">
        <v>20230816</v>
      </c>
      <c r="E1245" t="s">
        <v>1857</v>
      </c>
      <c r="F1245" t="s">
        <v>124</v>
      </c>
      <c r="G1245" t="s">
        <v>125</v>
      </c>
      <c r="H1245" t="s">
        <v>25</v>
      </c>
      <c r="I1245" t="s">
        <v>48</v>
      </c>
      <c r="J1245" t="s">
        <v>987</v>
      </c>
      <c r="K1245">
        <v>1018</v>
      </c>
      <c r="L1245" t="s">
        <v>28</v>
      </c>
      <c r="M1245" t="s">
        <v>40</v>
      </c>
      <c r="N1245" t="s">
        <v>96</v>
      </c>
      <c r="O1245" t="s">
        <v>3568</v>
      </c>
      <c r="P1245">
        <v>1801.6320000000001</v>
      </c>
      <c r="Q1245">
        <v>6</v>
      </c>
      <c r="R1245">
        <v>0.2</v>
      </c>
      <c r="S1245">
        <v>-337.80599999999998</v>
      </c>
      <c r="T1245" t="s">
        <v>786</v>
      </c>
      <c r="U1245">
        <v>2139.4380000000001</v>
      </c>
      <c r="V1245" s="2">
        <f>Table1[[#This Row],[Expenses]]*0.3</f>
        <v>641.83140000000003</v>
      </c>
      <c r="W1245" t="str">
        <f>VLOOKUP(K1245, Helper!A:C, 3, FALSE)</f>
        <v>2020-06</v>
      </c>
    </row>
    <row r="1246" spans="1:23" x14ac:dyDescent="0.3">
      <c r="A1246">
        <v>2536</v>
      </c>
      <c r="B1246" t="s">
        <v>3569</v>
      </c>
      <c r="C1246" s="1">
        <v>44445</v>
      </c>
      <c r="D1246">
        <v>20210906</v>
      </c>
      <c r="E1246" t="s">
        <v>3570</v>
      </c>
      <c r="F1246" t="s">
        <v>35</v>
      </c>
      <c r="G1246" t="s">
        <v>708</v>
      </c>
      <c r="H1246" t="s">
        <v>37</v>
      </c>
      <c r="I1246" t="s">
        <v>38</v>
      </c>
      <c r="J1246" t="s">
        <v>278</v>
      </c>
      <c r="K1246">
        <v>1032</v>
      </c>
      <c r="L1246" t="s">
        <v>56</v>
      </c>
      <c r="M1246" t="s">
        <v>40</v>
      </c>
      <c r="N1246" t="s">
        <v>185</v>
      </c>
      <c r="O1246" t="s">
        <v>3571</v>
      </c>
      <c r="P1246">
        <v>46.32</v>
      </c>
      <c r="Q1246">
        <v>4</v>
      </c>
      <c r="R1246">
        <v>0</v>
      </c>
      <c r="S1246">
        <v>18.064800000000002</v>
      </c>
      <c r="T1246" t="s">
        <v>135</v>
      </c>
      <c r="U1246">
        <v>28.255199999999999</v>
      </c>
      <c r="V1246" s="2">
        <f>Table1[[#This Row],[Expenses]]*0.3</f>
        <v>8.4765599999999992</v>
      </c>
      <c r="W1246" t="str">
        <f>VLOOKUP(K1246, Helper!A:C, 3, FALSE)</f>
        <v>2020-02</v>
      </c>
    </row>
    <row r="1247" spans="1:23" x14ac:dyDescent="0.3">
      <c r="A1247">
        <v>2537</v>
      </c>
      <c r="B1247" t="s">
        <v>3572</v>
      </c>
      <c r="C1247" s="1">
        <v>44223</v>
      </c>
      <c r="D1247">
        <v>20210127</v>
      </c>
      <c r="E1247" t="s">
        <v>1298</v>
      </c>
      <c r="F1247" t="s">
        <v>358</v>
      </c>
      <c r="G1247" t="s">
        <v>1235</v>
      </c>
      <c r="H1247" t="s">
        <v>37</v>
      </c>
      <c r="I1247" t="s">
        <v>119</v>
      </c>
      <c r="J1247" t="s">
        <v>111</v>
      </c>
      <c r="K1247">
        <v>1099</v>
      </c>
      <c r="L1247" t="s">
        <v>56</v>
      </c>
      <c r="M1247" t="s">
        <v>29</v>
      </c>
      <c r="N1247" t="s">
        <v>41</v>
      </c>
      <c r="O1247" t="s">
        <v>3573</v>
      </c>
      <c r="P1247">
        <v>181.98599999999999</v>
      </c>
      <c r="Q1247">
        <v>2</v>
      </c>
      <c r="R1247">
        <v>0.3</v>
      </c>
      <c r="S1247">
        <v>-54.595799999999997</v>
      </c>
      <c r="T1247" t="s">
        <v>303</v>
      </c>
      <c r="U1247">
        <v>236.58179999999999</v>
      </c>
      <c r="V1247" s="2">
        <f>Table1[[#This Row],[Expenses]]*0.3</f>
        <v>70.97453999999999</v>
      </c>
      <c r="W1247" t="str">
        <f>VLOOKUP(K1247, Helper!A:C, 3, FALSE)</f>
        <v>2020-01</v>
      </c>
    </row>
    <row r="1248" spans="1:23" x14ac:dyDescent="0.3">
      <c r="A1248">
        <v>2540</v>
      </c>
      <c r="B1248" t="s">
        <v>3574</v>
      </c>
      <c r="C1248" s="1">
        <v>44393</v>
      </c>
      <c r="D1248">
        <v>20210716</v>
      </c>
      <c r="E1248" t="s">
        <v>3428</v>
      </c>
      <c r="F1248" t="s">
        <v>35</v>
      </c>
      <c r="G1248" t="s">
        <v>110</v>
      </c>
      <c r="H1248" t="s">
        <v>37</v>
      </c>
      <c r="I1248" t="s">
        <v>38</v>
      </c>
      <c r="J1248" t="s">
        <v>83</v>
      </c>
      <c r="K1248">
        <v>1074</v>
      </c>
      <c r="L1248" t="s">
        <v>84</v>
      </c>
      <c r="M1248" t="s">
        <v>40</v>
      </c>
      <c r="N1248" t="s">
        <v>41</v>
      </c>
      <c r="O1248" t="s">
        <v>3575</v>
      </c>
      <c r="P1248">
        <v>1348.704</v>
      </c>
      <c r="Q1248">
        <v>6</v>
      </c>
      <c r="R1248">
        <v>0.2</v>
      </c>
      <c r="S1248">
        <v>-219.1644</v>
      </c>
      <c r="T1248" t="s">
        <v>642</v>
      </c>
      <c r="U1248">
        <v>1567.8683999999901</v>
      </c>
      <c r="V1248" s="2">
        <f>Table1[[#This Row],[Expenses]]*0.3</f>
        <v>470.360519999997</v>
      </c>
      <c r="W1248" t="str">
        <f>VLOOKUP(K1248, Helper!A:C, 3, FALSE)</f>
        <v>2020-05</v>
      </c>
    </row>
    <row r="1249" spans="1:23" x14ac:dyDescent="0.3">
      <c r="A1249">
        <v>2542</v>
      </c>
      <c r="B1249" t="s">
        <v>3576</v>
      </c>
      <c r="C1249" s="1">
        <v>44682</v>
      </c>
      <c r="D1249">
        <v>20220501</v>
      </c>
      <c r="E1249" t="s">
        <v>3577</v>
      </c>
      <c r="F1249" t="s">
        <v>232</v>
      </c>
      <c r="G1249" t="s">
        <v>233</v>
      </c>
      <c r="H1249" t="s">
        <v>37</v>
      </c>
      <c r="I1249" t="s">
        <v>119</v>
      </c>
      <c r="J1249" t="s">
        <v>160</v>
      </c>
      <c r="K1249">
        <v>1101</v>
      </c>
      <c r="L1249" t="s">
        <v>56</v>
      </c>
      <c r="M1249" t="s">
        <v>40</v>
      </c>
      <c r="N1249" t="s">
        <v>57</v>
      </c>
      <c r="O1249" t="s">
        <v>3578</v>
      </c>
      <c r="P1249">
        <v>111.88800000000001</v>
      </c>
      <c r="Q1249">
        <v>7</v>
      </c>
      <c r="R1249">
        <v>0.2</v>
      </c>
      <c r="S1249">
        <v>22.377600000000001</v>
      </c>
      <c r="T1249" t="s">
        <v>454</v>
      </c>
      <c r="U1249">
        <v>89.510400000000004</v>
      </c>
      <c r="V1249" s="2">
        <f>Table1[[#This Row],[Expenses]]*0.3</f>
        <v>26.853120000000001</v>
      </c>
      <c r="W1249" t="str">
        <f>VLOOKUP(K1249, Helper!A:C, 3, FALSE)</f>
        <v>2020-03</v>
      </c>
    </row>
    <row r="1250" spans="1:23" x14ac:dyDescent="0.3">
      <c r="A1250">
        <v>2543</v>
      </c>
      <c r="B1250" t="s">
        <v>3579</v>
      </c>
      <c r="C1250" s="1">
        <v>44100</v>
      </c>
      <c r="D1250">
        <v>20200926</v>
      </c>
      <c r="E1250" t="s">
        <v>3580</v>
      </c>
      <c r="F1250" t="s">
        <v>124</v>
      </c>
      <c r="G1250" t="s">
        <v>125</v>
      </c>
      <c r="H1250" t="s">
        <v>25</v>
      </c>
      <c r="I1250" t="s">
        <v>48</v>
      </c>
      <c r="J1250" t="s">
        <v>398</v>
      </c>
      <c r="K1250">
        <v>1026</v>
      </c>
      <c r="L1250" t="s">
        <v>105</v>
      </c>
      <c r="M1250" t="s">
        <v>40</v>
      </c>
      <c r="N1250" t="s">
        <v>86</v>
      </c>
      <c r="O1250" t="s">
        <v>3581</v>
      </c>
      <c r="P1250">
        <v>143.952</v>
      </c>
      <c r="Q1250">
        <v>3</v>
      </c>
      <c r="R1250">
        <v>0.2</v>
      </c>
      <c r="S1250">
        <v>14.395200000000001</v>
      </c>
      <c r="T1250" t="s">
        <v>382</v>
      </c>
      <c r="U1250">
        <v>129.55680000000001</v>
      </c>
      <c r="V1250" s="2">
        <f>Table1[[#This Row],[Expenses]]*0.3</f>
        <v>38.867040000000003</v>
      </c>
      <c r="W1250" t="str">
        <f>VLOOKUP(K1250, Helper!A:C, 3, FALSE)</f>
        <v>2020-01</v>
      </c>
    </row>
    <row r="1251" spans="1:23" x14ac:dyDescent="0.3">
      <c r="A1251">
        <v>2544</v>
      </c>
      <c r="B1251" t="s">
        <v>3582</v>
      </c>
      <c r="C1251" s="1">
        <v>44813</v>
      </c>
      <c r="D1251">
        <v>20220909</v>
      </c>
      <c r="E1251" t="s">
        <v>1902</v>
      </c>
      <c r="F1251" t="s">
        <v>744</v>
      </c>
      <c r="G1251" t="s">
        <v>784</v>
      </c>
      <c r="H1251" t="s">
        <v>81</v>
      </c>
      <c r="I1251" t="s">
        <v>199</v>
      </c>
      <c r="J1251" t="s">
        <v>398</v>
      </c>
      <c r="K1251">
        <v>1026</v>
      </c>
      <c r="L1251" t="s">
        <v>105</v>
      </c>
      <c r="M1251" t="s">
        <v>85</v>
      </c>
      <c r="N1251" t="s">
        <v>30</v>
      </c>
      <c r="O1251" t="s">
        <v>3583</v>
      </c>
      <c r="P1251">
        <v>173.94</v>
      </c>
      <c r="Q1251">
        <v>3</v>
      </c>
      <c r="R1251">
        <v>0</v>
      </c>
      <c r="S1251">
        <v>13.9152</v>
      </c>
      <c r="T1251" t="s">
        <v>246</v>
      </c>
      <c r="U1251">
        <v>160.0248</v>
      </c>
      <c r="V1251" s="2">
        <f>Table1[[#This Row],[Expenses]]*0.3</f>
        <v>48.007439999999995</v>
      </c>
      <c r="W1251" t="str">
        <f>VLOOKUP(K1251, Helper!A:C, 3, FALSE)</f>
        <v>2020-01</v>
      </c>
    </row>
    <row r="1252" spans="1:23" x14ac:dyDescent="0.3">
      <c r="A1252">
        <v>2546</v>
      </c>
      <c r="B1252" t="s">
        <v>3584</v>
      </c>
      <c r="C1252" s="1">
        <v>45033</v>
      </c>
      <c r="D1252">
        <v>20230417</v>
      </c>
      <c r="E1252" t="s">
        <v>251</v>
      </c>
      <c r="F1252" t="s">
        <v>35</v>
      </c>
      <c r="G1252" t="s">
        <v>434</v>
      </c>
      <c r="H1252" t="s">
        <v>37</v>
      </c>
      <c r="I1252" t="s">
        <v>38</v>
      </c>
      <c r="J1252" t="s">
        <v>254</v>
      </c>
      <c r="K1252">
        <v>1072</v>
      </c>
      <c r="L1252" t="s">
        <v>74</v>
      </c>
      <c r="M1252" t="s">
        <v>29</v>
      </c>
      <c r="N1252" t="s">
        <v>96</v>
      </c>
      <c r="O1252" t="s">
        <v>3585</v>
      </c>
      <c r="P1252">
        <v>205.92</v>
      </c>
      <c r="Q1252">
        <v>4</v>
      </c>
      <c r="R1252">
        <v>0</v>
      </c>
      <c r="S1252">
        <v>2.0592000000000001</v>
      </c>
      <c r="T1252" t="s">
        <v>68</v>
      </c>
      <c r="U1252">
        <v>203.86079999999899</v>
      </c>
      <c r="V1252" s="2">
        <f>Table1[[#This Row],[Expenses]]*0.3</f>
        <v>61.158239999999694</v>
      </c>
      <c r="W1252" t="str">
        <f>VLOOKUP(K1252, Helper!A:C, 3, FALSE)</f>
        <v>2020-06</v>
      </c>
    </row>
    <row r="1253" spans="1:23" x14ac:dyDescent="0.3">
      <c r="A1253">
        <v>2548</v>
      </c>
      <c r="B1253" t="s">
        <v>3586</v>
      </c>
      <c r="C1253" s="1">
        <v>44424</v>
      </c>
      <c r="D1253">
        <v>20210816</v>
      </c>
      <c r="E1253" t="s">
        <v>3516</v>
      </c>
      <c r="F1253" t="s">
        <v>232</v>
      </c>
      <c r="G1253" t="s">
        <v>385</v>
      </c>
      <c r="H1253" t="s">
        <v>37</v>
      </c>
      <c r="I1253" t="s">
        <v>119</v>
      </c>
      <c r="J1253" t="s">
        <v>655</v>
      </c>
      <c r="K1253">
        <v>1024</v>
      </c>
      <c r="L1253" t="s">
        <v>28</v>
      </c>
      <c r="M1253" t="s">
        <v>29</v>
      </c>
      <c r="N1253" t="s">
        <v>112</v>
      </c>
      <c r="O1253" t="s">
        <v>3587</v>
      </c>
      <c r="P1253">
        <v>2.3039999999999998</v>
      </c>
      <c r="Q1253">
        <v>1</v>
      </c>
      <c r="R1253">
        <v>0.2</v>
      </c>
      <c r="S1253">
        <v>0.25919999999999999</v>
      </c>
      <c r="T1253" t="s">
        <v>570</v>
      </c>
      <c r="U1253">
        <v>2.0448</v>
      </c>
      <c r="V1253" s="2">
        <f>Table1[[#This Row],[Expenses]]*0.3</f>
        <v>0.61343999999999999</v>
      </c>
      <c r="W1253" t="str">
        <f>VLOOKUP(K1253, Helper!A:C, 3, FALSE)</f>
        <v>2020-01</v>
      </c>
    </row>
    <row r="1254" spans="1:23" x14ac:dyDescent="0.3">
      <c r="A1254">
        <v>2552</v>
      </c>
      <c r="B1254" t="s">
        <v>3588</v>
      </c>
      <c r="C1254" s="1">
        <v>45250</v>
      </c>
      <c r="D1254">
        <v>20231120</v>
      </c>
      <c r="E1254" t="s">
        <v>2196</v>
      </c>
      <c r="F1254" t="s">
        <v>23</v>
      </c>
      <c r="G1254" t="s">
        <v>24</v>
      </c>
      <c r="H1254" t="s">
        <v>25</v>
      </c>
      <c r="I1254" t="s">
        <v>26</v>
      </c>
      <c r="J1254" t="s">
        <v>316</v>
      </c>
      <c r="K1254">
        <v>1093</v>
      </c>
      <c r="L1254" t="s">
        <v>28</v>
      </c>
      <c r="M1254" t="s">
        <v>29</v>
      </c>
      <c r="N1254" t="s">
        <v>57</v>
      </c>
      <c r="O1254" t="s">
        <v>3589</v>
      </c>
      <c r="P1254">
        <v>821.88</v>
      </c>
      <c r="Q1254">
        <v>6</v>
      </c>
      <c r="R1254">
        <v>0</v>
      </c>
      <c r="S1254">
        <v>213.68879999999999</v>
      </c>
      <c r="T1254" t="s">
        <v>283</v>
      </c>
      <c r="U1254">
        <v>608.19119999999998</v>
      </c>
      <c r="V1254" s="2">
        <f>Table1[[#This Row],[Expenses]]*0.3</f>
        <v>182.45735999999999</v>
      </c>
      <c r="W1254" t="str">
        <f>VLOOKUP(K1254, Helper!A:C, 3, FALSE)</f>
        <v>2020-03</v>
      </c>
    </row>
    <row r="1255" spans="1:23" x14ac:dyDescent="0.3">
      <c r="A1255">
        <v>2554</v>
      </c>
      <c r="B1255" t="s">
        <v>3590</v>
      </c>
      <c r="C1255" s="1">
        <v>44819</v>
      </c>
      <c r="D1255">
        <v>20220915</v>
      </c>
      <c r="E1255" t="s">
        <v>311</v>
      </c>
      <c r="F1255" t="s">
        <v>285</v>
      </c>
      <c r="G1255" t="s">
        <v>3476</v>
      </c>
      <c r="H1255" t="s">
        <v>37</v>
      </c>
      <c r="I1255" t="s">
        <v>119</v>
      </c>
      <c r="J1255" t="s">
        <v>312</v>
      </c>
      <c r="K1255">
        <v>1014</v>
      </c>
      <c r="L1255" t="s">
        <v>95</v>
      </c>
      <c r="M1255" t="s">
        <v>85</v>
      </c>
      <c r="N1255" t="s">
        <v>66</v>
      </c>
      <c r="O1255" t="s">
        <v>3591</v>
      </c>
      <c r="P1255">
        <v>25.92</v>
      </c>
      <c r="Q1255">
        <v>4</v>
      </c>
      <c r="R1255">
        <v>0</v>
      </c>
      <c r="S1255">
        <v>12.441599999999999</v>
      </c>
      <c r="T1255" t="s">
        <v>246</v>
      </c>
      <c r="U1255">
        <v>13.478400000000001</v>
      </c>
      <c r="V1255" s="2">
        <f>Table1[[#This Row],[Expenses]]*0.3</f>
        <v>4.04352</v>
      </c>
      <c r="W1255" t="str">
        <f>VLOOKUP(K1255, Helper!A:C, 3, FALSE)</f>
        <v>2020-01</v>
      </c>
    </row>
    <row r="1256" spans="1:23" x14ac:dyDescent="0.3">
      <c r="A1256">
        <v>2555</v>
      </c>
      <c r="B1256" t="s">
        <v>3592</v>
      </c>
      <c r="C1256" s="1">
        <v>44789</v>
      </c>
      <c r="D1256">
        <v>20220816</v>
      </c>
      <c r="E1256" t="s">
        <v>2806</v>
      </c>
      <c r="F1256" t="s">
        <v>46</v>
      </c>
      <c r="G1256" t="s">
        <v>661</v>
      </c>
      <c r="H1256" t="s">
        <v>25</v>
      </c>
      <c r="I1256" t="s">
        <v>48</v>
      </c>
      <c r="J1256" t="s">
        <v>817</v>
      </c>
      <c r="K1256">
        <v>1050</v>
      </c>
      <c r="L1256" t="s">
        <v>95</v>
      </c>
      <c r="M1256" t="s">
        <v>29</v>
      </c>
      <c r="N1256" t="s">
        <v>156</v>
      </c>
      <c r="O1256" t="s">
        <v>3593</v>
      </c>
      <c r="P1256">
        <v>705.54399999999998</v>
      </c>
      <c r="Q1256">
        <v>7</v>
      </c>
      <c r="R1256">
        <v>0.2</v>
      </c>
      <c r="S1256">
        <v>70.554400000000001</v>
      </c>
      <c r="T1256" t="s">
        <v>327</v>
      </c>
      <c r="U1256">
        <v>634.9896</v>
      </c>
      <c r="V1256" s="2">
        <f>Table1[[#This Row],[Expenses]]*0.3</f>
        <v>190.49688</v>
      </c>
      <c r="W1256" t="str">
        <f>VLOOKUP(K1256, Helper!A:C, 3, FALSE)</f>
        <v>2020-01</v>
      </c>
    </row>
    <row r="1257" spans="1:23" x14ac:dyDescent="0.3">
      <c r="A1257">
        <v>2556</v>
      </c>
      <c r="B1257" t="s">
        <v>3594</v>
      </c>
      <c r="C1257" s="1">
        <v>44465</v>
      </c>
      <c r="D1257">
        <v>20210926</v>
      </c>
      <c r="E1257" t="s">
        <v>379</v>
      </c>
      <c r="F1257" t="s">
        <v>211</v>
      </c>
      <c r="G1257" t="s">
        <v>212</v>
      </c>
      <c r="H1257" t="s">
        <v>25</v>
      </c>
      <c r="I1257" t="s">
        <v>26</v>
      </c>
      <c r="J1257" t="s">
        <v>213</v>
      </c>
      <c r="K1257">
        <v>1059</v>
      </c>
      <c r="L1257" t="s">
        <v>105</v>
      </c>
      <c r="M1257" t="s">
        <v>29</v>
      </c>
      <c r="N1257" t="s">
        <v>185</v>
      </c>
      <c r="O1257" t="s">
        <v>3595</v>
      </c>
      <c r="P1257">
        <v>50</v>
      </c>
      <c r="Q1257">
        <v>2</v>
      </c>
      <c r="R1257">
        <v>0</v>
      </c>
      <c r="S1257">
        <v>12</v>
      </c>
      <c r="T1257" t="s">
        <v>135</v>
      </c>
      <c r="U1257">
        <v>38</v>
      </c>
      <c r="V1257" s="2">
        <f>Table1[[#This Row],[Expenses]]*0.3</f>
        <v>11.4</v>
      </c>
      <c r="W1257" t="str">
        <f>VLOOKUP(K1257, Helper!A:C, 3, FALSE)</f>
        <v>2020-08</v>
      </c>
    </row>
    <row r="1258" spans="1:23" x14ac:dyDescent="0.3">
      <c r="A1258">
        <v>2557</v>
      </c>
      <c r="B1258" t="s">
        <v>3596</v>
      </c>
      <c r="C1258" s="1">
        <v>44843</v>
      </c>
      <c r="D1258">
        <v>20221009</v>
      </c>
      <c r="E1258" t="s">
        <v>1440</v>
      </c>
      <c r="F1258" t="s">
        <v>79</v>
      </c>
      <c r="G1258" t="s">
        <v>147</v>
      </c>
      <c r="H1258" t="s">
        <v>81</v>
      </c>
      <c r="I1258" t="s">
        <v>82</v>
      </c>
      <c r="J1258" t="s">
        <v>649</v>
      </c>
      <c r="K1258">
        <v>1023</v>
      </c>
      <c r="L1258" t="s">
        <v>28</v>
      </c>
      <c r="M1258" t="s">
        <v>40</v>
      </c>
      <c r="N1258" t="s">
        <v>57</v>
      </c>
      <c r="O1258" t="s">
        <v>3597</v>
      </c>
      <c r="P1258">
        <v>51.712000000000003</v>
      </c>
      <c r="Q1258">
        <v>8</v>
      </c>
      <c r="R1258">
        <v>0.6</v>
      </c>
      <c r="S1258">
        <v>-32.32</v>
      </c>
      <c r="T1258" t="s">
        <v>400</v>
      </c>
      <c r="U1258">
        <v>84.031999999999996</v>
      </c>
      <c r="V1258" s="2">
        <f>Table1[[#This Row],[Expenses]]*0.3</f>
        <v>25.209599999999998</v>
      </c>
      <c r="W1258" t="str">
        <f>VLOOKUP(K1258, Helper!A:C, 3, FALSE)</f>
        <v>2020-08</v>
      </c>
    </row>
    <row r="1259" spans="1:23" x14ac:dyDescent="0.3">
      <c r="A1259">
        <v>2558</v>
      </c>
      <c r="B1259" t="s">
        <v>3598</v>
      </c>
      <c r="C1259" s="1">
        <v>44279</v>
      </c>
      <c r="D1259">
        <v>20210324</v>
      </c>
      <c r="E1259" t="s">
        <v>688</v>
      </c>
      <c r="F1259" t="s">
        <v>46</v>
      </c>
      <c r="G1259" t="s">
        <v>178</v>
      </c>
      <c r="H1259" t="s">
        <v>25</v>
      </c>
      <c r="I1259" t="s">
        <v>48</v>
      </c>
      <c r="J1259" t="s">
        <v>560</v>
      </c>
      <c r="K1259">
        <v>1080</v>
      </c>
      <c r="L1259" t="s">
        <v>56</v>
      </c>
      <c r="M1259" t="s">
        <v>40</v>
      </c>
      <c r="N1259" t="s">
        <v>86</v>
      </c>
      <c r="O1259" t="s">
        <v>3599</v>
      </c>
      <c r="P1259">
        <v>6.992</v>
      </c>
      <c r="Q1259">
        <v>2</v>
      </c>
      <c r="R1259">
        <v>0.2</v>
      </c>
      <c r="S1259">
        <v>0.52439999999999998</v>
      </c>
      <c r="T1259" t="s">
        <v>365</v>
      </c>
      <c r="U1259">
        <v>6.4676</v>
      </c>
      <c r="V1259" s="2">
        <f>Table1[[#This Row],[Expenses]]*0.3</f>
        <v>1.94028</v>
      </c>
      <c r="W1259" t="str">
        <f>VLOOKUP(K1259, Helper!A:C, 3, FALSE)</f>
        <v>2020-03</v>
      </c>
    </row>
    <row r="1260" spans="1:23" x14ac:dyDescent="0.3">
      <c r="A1260">
        <v>2559</v>
      </c>
      <c r="B1260" t="s">
        <v>3600</v>
      </c>
      <c r="C1260" s="1">
        <v>44347</v>
      </c>
      <c r="D1260">
        <v>20210531</v>
      </c>
      <c r="E1260" t="s">
        <v>3421</v>
      </c>
      <c r="F1260" t="s">
        <v>101</v>
      </c>
      <c r="G1260" t="s">
        <v>131</v>
      </c>
      <c r="H1260" t="s">
        <v>25</v>
      </c>
      <c r="I1260" t="s">
        <v>103</v>
      </c>
      <c r="J1260" t="s">
        <v>752</v>
      </c>
      <c r="K1260">
        <v>1084</v>
      </c>
      <c r="L1260" t="s">
        <v>133</v>
      </c>
      <c r="M1260" t="s">
        <v>29</v>
      </c>
      <c r="N1260" t="s">
        <v>30</v>
      </c>
      <c r="O1260" t="s">
        <v>3601</v>
      </c>
      <c r="P1260">
        <v>1406.86</v>
      </c>
      <c r="Q1260">
        <v>7</v>
      </c>
      <c r="R1260">
        <v>0</v>
      </c>
      <c r="S1260">
        <v>140.68600000000001</v>
      </c>
      <c r="T1260" t="s">
        <v>436</v>
      </c>
      <c r="U1260">
        <v>1266.174</v>
      </c>
      <c r="V1260" s="2">
        <f>Table1[[#This Row],[Expenses]]*0.3</f>
        <v>379.85219999999998</v>
      </c>
      <c r="W1260" t="str">
        <f>VLOOKUP(K1260, Helper!A:C, 3, FALSE)</f>
        <v>2020-02</v>
      </c>
    </row>
    <row r="1261" spans="1:23" x14ac:dyDescent="0.3">
      <c r="A1261">
        <v>2562</v>
      </c>
      <c r="B1261" t="s">
        <v>3602</v>
      </c>
      <c r="C1261" s="1">
        <v>44555</v>
      </c>
      <c r="D1261">
        <v>20211225</v>
      </c>
      <c r="E1261" t="s">
        <v>531</v>
      </c>
      <c r="F1261" t="s">
        <v>252</v>
      </c>
      <c r="G1261" t="s">
        <v>573</v>
      </c>
      <c r="H1261" t="s">
        <v>25</v>
      </c>
      <c r="I1261" t="s">
        <v>103</v>
      </c>
      <c r="J1261" t="s">
        <v>368</v>
      </c>
      <c r="K1261">
        <v>1027</v>
      </c>
      <c r="L1261" t="s">
        <v>28</v>
      </c>
      <c r="M1261" t="s">
        <v>29</v>
      </c>
      <c r="N1261" t="s">
        <v>41</v>
      </c>
      <c r="O1261" t="s">
        <v>3603</v>
      </c>
      <c r="P1261">
        <v>9.2159999999999993</v>
      </c>
      <c r="Q1261">
        <v>4</v>
      </c>
      <c r="R1261">
        <v>0.2</v>
      </c>
      <c r="S1261">
        <v>3.3408000000000002</v>
      </c>
      <c r="T1261" t="s">
        <v>163</v>
      </c>
      <c r="U1261">
        <v>5.8751999999999898</v>
      </c>
      <c r="V1261" s="2">
        <f>Table1[[#This Row],[Expenses]]*0.3</f>
        <v>1.7625599999999968</v>
      </c>
      <c r="W1261" t="str">
        <f>VLOOKUP(K1261, Helper!A:C, 3, FALSE)</f>
        <v>2020-08</v>
      </c>
    </row>
    <row r="1262" spans="1:23" x14ac:dyDescent="0.3">
      <c r="A1262">
        <v>2564</v>
      </c>
      <c r="B1262" t="s">
        <v>3604</v>
      </c>
      <c r="C1262" s="1">
        <v>44272</v>
      </c>
      <c r="D1262">
        <v>20210317</v>
      </c>
      <c r="E1262" t="s">
        <v>1935</v>
      </c>
      <c r="F1262" t="s">
        <v>211</v>
      </c>
      <c r="G1262" t="s">
        <v>212</v>
      </c>
      <c r="H1262" t="s">
        <v>25</v>
      </c>
      <c r="I1262" t="s">
        <v>26</v>
      </c>
      <c r="J1262" t="s">
        <v>655</v>
      </c>
      <c r="K1262">
        <v>1024</v>
      </c>
      <c r="L1262" t="s">
        <v>28</v>
      </c>
      <c r="M1262" t="s">
        <v>40</v>
      </c>
      <c r="N1262" t="s">
        <v>185</v>
      </c>
      <c r="O1262" t="s">
        <v>3605</v>
      </c>
      <c r="P1262">
        <v>15.02</v>
      </c>
      <c r="Q1262">
        <v>1</v>
      </c>
      <c r="R1262">
        <v>0</v>
      </c>
      <c r="S1262">
        <v>2.7035999999999998</v>
      </c>
      <c r="T1262" t="s">
        <v>365</v>
      </c>
      <c r="U1262">
        <v>12.3164</v>
      </c>
      <c r="V1262" s="2">
        <f>Table1[[#This Row],[Expenses]]*0.3</f>
        <v>3.6949199999999998</v>
      </c>
      <c r="W1262" t="str">
        <f>VLOOKUP(K1262, Helper!A:C, 3, FALSE)</f>
        <v>2020-01</v>
      </c>
    </row>
    <row r="1263" spans="1:23" x14ac:dyDescent="0.3">
      <c r="A1263">
        <v>2566</v>
      </c>
      <c r="B1263" t="s">
        <v>3606</v>
      </c>
      <c r="C1263" s="1">
        <v>45282</v>
      </c>
      <c r="D1263">
        <v>20231222</v>
      </c>
      <c r="E1263" t="s">
        <v>3607</v>
      </c>
      <c r="F1263" t="s">
        <v>23</v>
      </c>
      <c r="G1263" t="s">
        <v>24</v>
      </c>
      <c r="H1263" t="s">
        <v>25</v>
      </c>
      <c r="I1263" t="s">
        <v>26</v>
      </c>
      <c r="J1263" t="s">
        <v>504</v>
      </c>
      <c r="K1263">
        <v>1010</v>
      </c>
      <c r="L1263" t="s">
        <v>273</v>
      </c>
      <c r="M1263" t="s">
        <v>29</v>
      </c>
      <c r="N1263" t="s">
        <v>185</v>
      </c>
      <c r="O1263" t="s">
        <v>3608</v>
      </c>
      <c r="P1263">
        <v>71</v>
      </c>
      <c r="Q1263">
        <v>4</v>
      </c>
      <c r="R1263">
        <v>0</v>
      </c>
      <c r="S1263">
        <v>27.69</v>
      </c>
      <c r="T1263" t="s">
        <v>261</v>
      </c>
      <c r="U1263">
        <v>43.31</v>
      </c>
      <c r="V1263" s="2">
        <f>Table1[[#This Row],[Expenses]]*0.3</f>
        <v>12.993</v>
      </c>
      <c r="W1263" t="str">
        <f>VLOOKUP(K1263, Helper!A:C, 3, FALSE)</f>
        <v>2020-03</v>
      </c>
    </row>
    <row r="1264" spans="1:23" x14ac:dyDescent="0.3">
      <c r="A1264">
        <v>2567</v>
      </c>
      <c r="B1264" t="s">
        <v>3609</v>
      </c>
      <c r="C1264" s="1">
        <v>45232</v>
      </c>
      <c r="D1264">
        <v>20231102</v>
      </c>
      <c r="E1264" t="s">
        <v>1105</v>
      </c>
      <c r="F1264" t="s">
        <v>71</v>
      </c>
      <c r="G1264" t="s">
        <v>1433</v>
      </c>
      <c r="H1264" t="s">
        <v>37</v>
      </c>
      <c r="I1264" t="s">
        <v>38</v>
      </c>
      <c r="J1264" t="s">
        <v>192</v>
      </c>
      <c r="K1264">
        <v>1068</v>
      </c>
      <c r="L1264" t="s">
        <v>56</v>
      </c>
      <c r="M1264" t="s">
        <v>29</v>
      </c>
      <c r="N1264" t="s">
        <v>50</v>
      </c>
      <c r="O1264" t="s">
        <v>3610</v>
      </c>
      <c r="P1264">
        <v>25.12</v>
      </c>
      <c r="Q1264">
        <v>5</v>
      </c>
      <c r="R1264">
        <v>0.2</v>
      </c>
      <c r="S1264">
        <v>7.85</v>
      </c>
      <c r="T1264" t="s">
        <v>283</v>
      </c>
      <c r="U1264">
        <v>17.27</v>
      </c>
      <c r="V1264" s="2">
        <f>Table1[[#This Row],[Expenses]]*0.3</f>
        <v>5.181</v>
      </c>
      <c r="W1264" t="str">
        <f>VLOOKUP(K1264, Helper!A:C, 3, FALSE)</f>
        <v>2020-01</v>
      </c>
    </row>
    <row r="1265" spans="1:23" x14ac:dyDescent="0.3">
      <c r="A1265">
        <v>2569</v>
      </c>
      <c r="B1265" t="s">
        <v>3611</v>
      </c>
      <c r="C1265" s="1">
        <v>45177</v>
      </c>
      <c r="D1265">
        <v>20230908</v>
      </c>
      <c r="E1265" t="s">
        <v>1953</v>
      </c>
      <c r="F1265" t="s">
        <v>211</v>
      </c>
      <c r="G1265" t="s">
        <v>212</v>
      </c>
      <c r="H1265" t="s">
        <v>25</v>
      </c>
      <c r="I1265" t="s">
        <v>26</v>
      </c>
      <c r="J1265" t="s">
        <v>312</v>
      </c>
      <c r="K1265">
        <v>1014</v>
      </c>
      <c r="L1265" t="s">
        <v>95</v>
      </c>
      <c r="M1265" t="s">
        <v>40</v>
      </c>
      <c r="N1265" t="s">
        <v>96</v>
      </c>
      <c r="O1265" t="s">
        <v>3612</v>
      </c>
      <c r="P1265">
        <v>478.08</v>
      </c>
      <c r="Q1265">
        <v>8</v>
      </c>
      <c r="R1265">
        <v>0</v>
      </c>
      <c r="S1265">
        <v>133.86240000000001</v>
      </c>
      <c r="T1265" t="s">
        <v>171</v>
      </c>
      <c r="U1265">
        <v>344.21759999999898</v>
      </c>
      <c r="V1265" s="2">
        <f>Table1[[#This Row],[Expenses]]*0.3</f>
        <v>103.26527999999969</v>
      </c>
      <c r="W1265" t="str">
        <f>VLOOKUP(K1265, Helper!A:C, 3, FALSE)</f>
        <v>2020-01</v>
      </c>
    </row>
    <row r="1266" spans="1:23" x14ac:dyDescent="0.3">
      <c r="A1266">
        <v>2570</v>
      </c>
      <c r="B1266" t="s">
        <v>3613</v>
      </c>
      <c r="C1266" s="1">
        <v>45288</v>
      </c>
      <c r="D1266">
        <v>20231228</v>
      </c>
      <c r="E1266" t="s">
        <v>607</v>
      </c>
      <c r="F1266" t="s">
        <v>358</v>
      </c>
      <c r="G1266" t="s">
        <v>422</v>
      </c>
      <c r="H1266" t="s">
        <v>37</v>
      </c>
      <c r="I1266" t="s">
        <v>119</v>
      </c>
      <c r="J1266" t="s">
        <v>418</v>
      </c>
      <c r="K1266">
        <v>1007</v>
      </c>
      <c r="L1266" t="s">
        <v>84</v>
      </c>
      <c r="M1266" t="s">
        <v>40</v>
      </c>
      <c r="N1266" t="s">
        <v>156</v>
      </c>
      <c r="O1266" t="s">
        <v>3614</v>
      </c>
      <c r="P1266">
        <v>164.38800000000001</v>
      </c>
      <c r="Q1266">
        <v>2</v>
      </c>
      <c r="R1266">
        <v>0.4</v>
      </c>
      <c r="S1266">
        <v>-35.617400000000004</v>
      </c>
      <c r="T1266" t="s">
        <v>261</v>
      </c>
      <c r="U1266">
        <v>200.00540000000001</v>
      </c>
      <c r="V1266" s="2">
        <f>Table1[[#This Row],[Expenses]]*0.3</f>
        <v>60.001620000000003</v>
      </c>
      <c r="W1266" t="str">
        <f>VLOOKUP(K1266, Helper!A:C, 3, FALSE)</f>
        <v>2020-02</v>
      </c>
    </row>
    <row r="1267" spans="1:23" x14ac:dyDescent="0.3">
      <c r="A1267">
        <v>2572</v>
      </c>
      <c r="B1267" t="s">
        <v>3615</v>
      </c>
      <c r="C1267" s="1">
        <v>45124</v>
      </c>
      <c r="D1267">
        <v>20230717</v>
      </c>
      <c r="E1267" t="s">
        <v>521</v>
      </c>
      <c r="F1267" t="s">
        <v>166</v>
      </c>
      <c r="G1267" t="s">
        <v>3616</v>
      </c>
      <c r="H1267" t="s">
        <v>81</v>
      </c>
      <c r="I1267" t="s">
        <v>168</v>
      </c>
      <c r="J1267" t="s">
        <v>524</v>
      </c>
      <c r="K1267">
        <v>1039</v>
      </c>
      <c r="L1267" t="s">
        <v>95</v>
      </c>
      <c r="M1267" t="s">
        <v>85</v>
      </c>
      <c r="N1267" t="s">
        <v>112</v>
      </c>
      <c r="O1267" t="s">
        <v>3617</v>
      </c>
      <c r="P1267">
        <v>2.9119999999999999</v>
      </c>
      <c r="Q1267">
        <v>2</v>
      </c>
      <c r="R1267">
        <v>0.2</v>
      </c>
      <c r="S1267">
        <v>0.91</v>
      </c>
      <c r="T1267" t="s">
        <v>128</v>
      </c>
      <c r="U1267">
        <v>2.0019999999999998</v>
      </c>
      <c r="V1267" s="2">
        <f>Table1[[#This Row],[Expenses]]*0.3</f>
        <v>0.60059999999999991</v>
      </c>
      <c r="W1267" t="str">
        <f>VLOOKUP(K1267, Helper!A:C, 3, FALSE)</f>
        <v>2020-01</v>
      </c>
    </row>
    <row r="1268" spans="1:23" x14ac:dyDescent="0.3">
      <c r="A1268">
        <v>2573</v>
      </c>
      <c r="B1268" t="s">
        <v>3618</v>
      </c>
      <c r="C1268" s="1">
        <v>44786</v>
      </c>
      <c r="D1268">
        <v>20220813</v>
      </c>
      <c r="E1268" t="s">
        <v>3619</v>
      </c>
      <c r="F1268" t="s">
        <v>79</v>
      </c>
      <c r="G1268" t="s">
        <v>2477</v>
      </c>
      <c r="H1268" t="s">
        <v>81</v>
      </c>
      <c r="I1268" t="s">
        <v>82</v>
      </c>
      <c r="J1268" t="s">
        <v>466</v>
      </c>
      <c r="K1268">
        <v>1046</v>
      </c>
      <c r="L1268" t="s">
        <v>95</v>
      </c>
      <c r="M1268" t="s">
        <v>29</v>
      </c>
      <c r="N1268" t="s">
        <v>185</v>
      </c>
      <c r="O1268" t="s">
        <v>3620</v>
      </c>
      <c r="P1268">
        <v>1399.944</v>
      </c>
      <c r="Q1268">
        <v>7</v>
      </c>
      <c r="R1268">
        <v>0.2</v>
      </c>
      <c r="S1268">
        <v>52.497900000000001</v>
      </c>
      <c r="T1268" t="s">
        <v>327</v>
      </c>
      <c r="U1268">
        <v>1347.4460999999999</v>
      </c>
      <c r="V1268" s="2">
        <f>Table1[[#This Row],[Expenses]]*0.3</f>
        <v>404.23382999999995</v>
      </c>
      <c r="W1268" t="str">
        <f>VLOOKUP(K1268, Helper!A:C, 3, FALSE)</f>
        <v>2020-02</v>
      </c>
    </row>
    <row r="1269" spans="1:23" x14ac:dyDescent="0.3">
      <c r="A1269">
        <v>2574</v>
      </c>
      <c r="B1269" t="s">
        <v>3621</v>
      </c>
      <c r="C1269" s="1">
        <v>45117</v>
      </c>
      <c r="D1269">
        <v>20230710</v>
      </c>
      <c r="E1269" t="s">
        <v>3263</v>
      </c>
      <c r="F1269" t="s">
        <v>204</v>
      </c>
      <c r="G1269" t="s">
        <v>903</v>
      </c>
      <c r="H1269" t="s">
        <v>81</v>
      </c>
      <c r="I1269" t="s">
        <v>206</v>
      </c>
      <c r="J1269" t="s">
        <v>917</v>
      </c>
      <c r="K1269">
        <v>1029</v>
      </c>
      <c r="L1269" t="s">
        <v>84</v>
      </c>
      <c r="M1269" t="s">
        <v>85</v>
      </c>
      <c r="N1269" t="s">
        <v>57</v>
      </c>
      <c r="O1269" t="s">
        <v>3622</v>
      </c>
      <c r="P1269">
        <v>526.45000000000005</v>
      </c>
      <c r="Q1269">
        <v>5</v>
      </c>
      <c r="R1269">
        <v>0</v>
      </c>
      <c r="S1269">
        <v>31.587</v>
      </c>
      <c r="T1269" t="s">
        <v>128</v>
      </c>
      <c r="U1269">
        <v>494.863</v>
      </c>
      <c r="V1269" s="2">
        <f>Table1[[#This Row],[Expenses]]*0.3</f>
        <v>148.4589</v>
      </c>
      <c r="W1269" t="str">
        <f>VLOOKUP(K1269, Helper!A:C, 3, FALSE)</f>
        <v>2020-01</v>
      </c>
    </row>
    <row r="1270" spans="1:23" x14ac:dyDescent="0.3">
      <c r="A1270">
        <v>2575</v>
      </c>
      <c r="B1270" t="s">
        <v>3623</v>
      </c>
      <c r="C1270" s="1">
        <v>44157</v>
      </c>
      <c r="D1270">
        <v>20201122</v>
      </c>
      <c r="E1270" t="s">
        <v>173</v>
      </c>
      <c r="F1270" t="s">
        <v>758</v>
      </c>
      <c r="G1270" t="s">
        <v>759</v>
      </c>
      <c r="H1270" t="s">
        <v>25</v>
      </c>
      <c r="I1270" t="s">
        <v>64</v>
      </c>
      <c r="J1270" t="s">
        <v>138</v>
      </c>
      <c r="K1270">
        <v>1043</v>
      </c>
      <c r="L1270" t="s">
        <v>95</v>
      </c>
      <c r="M1270" t="s">
        <v>40</v>
      </c>
      <c r="N1270" t="s">
        <v>161</v>
      </c>
      <c r="O1270" t="s">
        <v>3624</v>
      </c>
      <c r="P1270">
        <v>16.23</v>
      </c>
      <c r="Q1270">
        <v>3</v>
      </c>
      <c r="R1270">
        <v>0</v>
      </c>
      <c r="S1270">
        <v>7.9527000000000001</v>
      </c>
      <c r="T1270" t="s">
        <v>98</v>
      </c>
      <c r="U1270">
        <v>8.2773000000000003</v>
      </c>
      <c r="V1270" s="2">
        <f>Table1[[#This Row],[Expenses]]*0.3</f>
        <v>2.48319</v>
      </c>
      <c r="W1270" t="str">
        <f>VLOOKUP(K1270, Helper!A:C, 3, FALSE)</f>
        <v>2020-01</v>
      </c>
    </row>
    <row r="1271" spans="1:23" x14ac:dyDescent="0.3">
      <c r="A1271">
        <v>2579</v>
      </c>
      <c r="B1271" t="s">
        <v>3625</v>
      </c>
      <c r="C1271" s="1">
        <v>43857</v>
      </c>
      <c r="D1271">
        <v>20200127</v>
      </c>
      <c r="E1271" t="s">
        <v>874</v>
      </c>
      <c r="F1271" t="s">
        <v>238</v>
      </c>
      <c r="G1271" t="s">
        <v>1594</v>
      </c>
      <c r="H1271" t="s">
        <v>25</v>
      </c>
      <c r="I1271" t="s">
        <v>48</v>
      </c>
      <c r="J1271" t="s">
        <v>524</v>
      </c>
      <c r="K1271">
        <v>1039</v>
      </c>
      <c r="L1271" t="s">
        <v>95</v>
      </c>
      <c r="M1271" t="s">
        <v>85</v>
      </c>
      <c r="N1271" t="s">
        <v>57</v>
      </c>
      <c r="O1271" t="s">
        <v>3626</v>
      </c>
      <c r="P1271">
        <v>62.82</v>
      </c>
      <c r="Q1271">
        <v>3</v>
      </c>
      <c r="R1271">
        <v>0</v>
      </c>
      <c r="S1271">
        <v>30.7818</v>
      </c>
      <c r="T1271" t="s">
        <v>1129</v>
      </c>
      <c r="U1271">
        <v>32.038200000000003</v>
      </c>
      <c r="V1271" s="2">
        <f>Table1[[#This Row],[Expenses]]*0.3</f>
        <v>9.611460000000001</v>
      </c>
      <c r="W1271" t="str">
        <f>VLOOKUP(K1271, Helper!A:C, 3, FALSE)</f>
        <v>2020-01</v>
      </c>
    </row>
    <row r="1272" spans="1:23" x14ac:dyDescent="0.3">
      <c r="A1272">
        <v>2586</v>
      </c>
      <c r="B1272" t="s">
        <v>3627</v>
      </c>
      <c r="C1272" s="1">
        <v>44503</v>
      </c>
      <c r="D1272">
        <v>20211103</v>
      </c>
      <c r="E1272" t="s">
        <v>1370</v>
      </c>
      <c r="F1272" t="s">
        <v>79</v>
      </c>
      <c r="G1272" t="s">
        <v>2447</v>
      </c>
      <c r="H1272" t="s">
        <v>81</v>
      </c>
      <c r="I1272" t="s">
        <v>82</v>
      </c>
      <c r="J1272" t="s">
        <v>685</v>
      </c>
      <c r="K1272">
        <v>1076</v>
      </c>
      <c r="L1272" t="s">
        <v>74</v>
      </c>
      <c r="M1272" t="s">
        <v>40</v>
      </c>
      <c r="N1272" t="s">
        <v>161</v>
      </c>
      <c r="O1272" t="s">
        <v>3628</v>
      </c>
      <c r="P1272">
        <v>6.6079999999999997</v>
      </c>
      <c r="Q1272">
        <v>2</v>
      </c>
      <c r="R1272">
        <v>0.2</v>
      </c>
      <c r="S1272">
        <v>2.1476000000000002</v>
      </c>
      <c r="T1272" t="s">
        <v>88</v>
      </c>
      <c r="U1272">
        <v>4.4603999999999999</v>
      </c>
      <c r="V1272" s="2">
        <f>Table1[[#This Row],[Expenses]]*0.3</f>
        <v>1.33812</v>
      </c>
      <c r="W1272" t="str">
        <f>VLOOKUP(K1272, Helper!A:C, 3, FALSE)</f>
        <v>2020-01</v>
      </c>
    </row>
    <row r="1273" spans="1:23" x14ac:dyDescent="0.3">
      <c r="A1273">
        <v>2587</v>
      </c>
      <c r="B1273" t="s">
        <v>3629</v>
      </c>
      <c r="C1273" s="1">
        <v>45108</v>
      </c>
      <c r="D1273">
        <v>20230701</v>
      </c>
      <c r="E1273" t="s">
        <v>1259</v>
      </c>
      <c r="F1273" t="s">
        <v>211</v>
      </c>
      <c r="G1273" t="s">
        <v>212</v>
      </c>
      <c r="H1273" t="s">
        <v>25</v>
      </c>
      <c r="I1273" t="s">
        <v>26</v>
      </c>
      <c r="J1273" t="s">
        <v>73</v>
      </c>
      <c r="K1273">
        <v>1066</v>
      </c>
      <c r="L1273" t="s">
        <v>74</v>
      </c>
      <c r="M1273" t="s">
        <v>29</v>
      </c>
      <c r="N1273" t="s">
        <v>96</v>
      </c>
      <c r="O1273" t="s">
        <v>3630</v>
      </c>
      <c r="P1273">
        <v>248.57</v>
      </c>
      <c r="Q1273">
        <v>7</v>
      </c>
      <c r="R1273">
        <v>0</v>
      </c>
      <c r="S1273">
        <v>67.113900000000001</v>
      </c>
      <c r="T1273" t="s">
        <v>128</v>
      </c>
      <c r="U1273">
        <v>181.45609999999999</v>
      </c>
      <c r="V1273" s="2">
        <f>Table1[[#This Row],[Expenses]]*0.3</f>
        <v>54.436829999999993</v>
      </c>
      <c r="W1273" t="str">
        <f>VLOOKUP(K1273, Helper!A:C, 3, FALSE)</f>
        <v>2020-09</v>
      </c>
    </row>
    <row r="1274" spans="1:23" x14ac:dyDescent="0.3">
      <c r="A1274">
        <v>2589</v>
      </c>
      <c r="B1274" t="s">
        <v>3631</v>
      </c>
      <c r="C1274" s="1">
        <v>44687</v>
      </c>
      <c r="D1274">
        <v>20220506</v>
      </c>
      <c r="E1274" t="s">
        <v>3236</v>
      </c>
      <c r="F1274" t="s">
        <v>35</v>
      </c>
      <c r="G1274" t="s">
        <v>36</v>
      </c>
      <c r="H1274" t="s">
        <v>37</v>
      </c>
      <c r="I1274" t="s">
        <v>38</v>
      </c>
      <c r="J1274" t="s">
        <v>160</v>
      </c>
      <c r="K1274">
        <v>1101</v>
      </c>
      <c r="L1274" t="s">
        <v>56</v>
      </c>
      <c r="M1274" t="s">
        <v>85</v>
      </c>
      <c r="N1274" t="s">
        <v>96</v>
      </c>
      <c r="O1274" t="s">
        <v>3632</v>
      </c>
      <c r="P1274">
        <v>5.98</v>
      </c>
      <c r="Q1274">
        <v>1</v>
      </c>
      <c r="R1274">
        <v>0</v>
      </c>
      <c r="S1274">
        <v>1.0165999999999999</v>
      </c>
      <c r="T1274" t="s">
        <v>454</v>
      </c>
      <c r="U1274">
        <v>4.9634</v>
      </c>
      <c r="V1274" s="2">
        <f>Table1[[#This Row],[Expenses]]*0.3</f>
        <v>1.48902</v>
      </c>
      <c r="W1274" t="str">
        <f>VLOOKUP(K1274, Helper!A:C, 3, FALSE)</f>
        <v>2020-03</v>
      </c>
    </row>
    <row r="1275" spans="1:23" x14ac:dyDescent="0.3">
      <c r="A1275">
        <v>2591</v>
      </c>
      <c r="B1275" t="s">
        <v>3633</v>
      </c>
      <c r="C1275" s="1">
        <v>44813</v>
      </c>
      <c r="D1275">
        <v>20220909</v>
      </c>
      <c r="E1275" t="s">
        <v>1597</v>
      </c>
      <c r="F1275" t="s">
        <v>166</v>
      </c>
      <c r="G1275" t="s">
        <v>1339</v>
      </c>
      <c r="H1275" t="s">
        <v>81</v>
      </c>
      <c r="I1275" t="s">
        <v>168</v>
      </c>
      <c r="J1275" t="s">
        <v>386</v>
      </c>
      <c r="K1275">
        <v>1045</v>
      </c>
      <c r="L1275" t="s">
        <v>95</v>
      </c>
      <c r="M1275" t="s">
        <v>29</v>
      </c>
      <c r="N1275" t="s">
        <v>57</v>
      </c>
      <c r="O1275" t="s">
        <v>3634</v>
      </c>
      <c r="P1275">
        <v>14.135999999999999</v>
      </c>
      <c r="Q1275">
        <v>2</v>
      </c>
      <c r="R1275">
        <v>0.6</v>
      </c>
      <c r="S1275">
        <v>-7.7747999999999999</v>
      </c>
      <c r="T1275" t="s">
        <v>246</v>
      </c>
      <c r="U1275">
        <v>21.910799999999998</v>
      </c>
      <c r="V1275" s="2">
        <f>Table1[[#This Row],[Expenses]]*0.3</f>
        <v>6.5732399999999993</v>
      </c>
      <c r="W1275" t="str">
        <f>VLOOKUP(K1275, Helper!A:C, 3, FALSE)</f>
        <v>2020-01</v>
      </c>
    </row>
    <row r="1276" spans="1:23" x14ac:dyDescent="0.3">
      <c r="A1276">
        <v>2593</v>
      </c>
      <c r="B1276" t="s">
        <v>3635</v>
      </c>
      <c r="C1276" s="1">
        <v>45255</v>
      </c>
      <c r="D1276">
        <v>20231125</v>
      </c>
      <c r="E1276" t="s">
        <v>1292</v>
      </c>
      <c r="F1276" t="s">
        <v>285</v>
      </c>
      <c r="G1276" t="s">
        <v>286</v>
      </c>
      <c r="H1276" t="s">
        <v>37</v>
      </c>
      <c r="I1276" t="s">
        <v>119</v>
      </c>
      <c r="J1276" t="s">
        <v>1263</v>
      </c>
      <c r="K1276">
        <v>1016</v>
      </c>
      <c r="L1276" t="s">
        <v>95</v>
      </c>
      <c r="M1276" t="s">
        <v>40</v>
      </c>
      <c r="N1276" t="s">
        <v>156</v>
      </c>
      <c r="O1276" t="s">
        <v>3636</v>
      </c>
      <c r="P1276">
        <v>79.099999999999994</v>
      </c>
      <c r="Q1276">
        <v>2</v>
      </c>
      <c r="R1276">
        <v>0</v>
      </c>
      <c r="S1276">
        <v>39.549999999999997</v>
      </c>
      <c r="T1276" t="s">
        <v>283</v>
      </c>
      <c r="U1276">
        <v>39.549999999999997</v>
      </c>
      <c r="V1276" s="2">
        <f>Table1[[#This Row],[Expenses]]*0.3</f>
        <v>11.864999999999998</v>
      </c>
      <c r="W1276" t="str">
        <f>VLOOKUP(K1276, Helper!A:C, 3, FALSE)</f>
        <v>2020-03</v>
      </c>
    </row>
    <row r="1277" spans="1:23" x14ac:dyDescent="0.3">
      <c r="A1277">
        <v>2595</v>
      </c>
      <c r="B1277" t="s">
        <v>3637</v>
      </c>
      <c r="C1277" s="1">
        <v>45060</v>
      </c>
      <c r="D1277">
        <v>20230514</v>
      </c>
      <c r="E1277" t="s">
        <v>1468</v>
      </c>
      <c r="F1277" t="s">
        <v>204</v>
      </c>
      <c r="G1277" t="s">
        <v>2582</v>
      </c>
      <c r="H1277" t="s">
        <v>81</v>
      </c>
      <c r="I1277" t="s">
        <v>206</v>
      </c>
      <c r="J1277" t="s">
        <v>466</v>
      </c>
      <c r="K1277">
        <v>1046</v>
      </c>
      <c r="L1277" t="s">
        <v>95</v>
      </c>
      <c r="M1277" t="s">
        <v>40</v>
      </c>
      <c r="N1277" t="s">
        <v>161</v>
      </c>
      <c r="O1277" t="s">
        <v>3638</v>
      </c>
      <c r="P1277">
        <v>180.96</v>
      </c>
      <c r="Q1277">
        <v>2</v>
      </c>
      <c r="R1277">
        <v>0</v>
      </c>
      <c r="S1277">
        <v>81.432000000000002</v>
      </c>
      <c r="T1277" t="s">
        <v>288</v>
      </c>
      <c r="U1277">
        <v>99.528000000000006</v>
      </c>
      <c r="V1277" s="2">
        <f>Table1[[#This Row],[Expenses]]*0.3</f>
        <v>29.8584</v>
      </c>
      <c r="W1277" t="str">
        <f>VLOOKUP(K1277, Helper!A:C, 3, FALSE)</f>
        <v>2020-02</v>
      </c>
    </row>
    <row r="1278" spans="1:23" x14ac:dyDescent="0.3">
      <c r="A1278">
        <v>2600</v>
      </c>
      <c r="B1278" t="s">
        <v>3639</v>
      </c>
      <c r="C1278" s="1">
        <v>45040</v>
      </c>
      <c r="D1278">
        <v>20230424</v>
      </c>
      <c r="E1278" t="s">
        <v>497</v>
      </c>
      <c r="F1278" t="s">
        <v>211</v>
      </c>
      <c r="G1278" t="s">
        <v>212</v>
      </c>
      <c r="H1278" t="s">
        <v>25</v>
      </c>
      <c r="I1278" t="s">
        <v>26</v>
      </c>
      <c r="J1278" t="s">
        <v>452</v>
      </c>
      <c r="K1278">
        <v>1054</v>
      </c>
      <c r="L1278" t="s">
        <v>56</v>
      </c>
      <c r="M1278" t="s">
        <v>29</v>
      </c>
      <c r="N1278" t="s">
        <v>86</v>
      </c>
      <c r="O1278" t="s">
        <v>3640</v>
      </c>
      <c r="P1278">
        <v>121.94</v>
      </c>
      <c r="Q1278">
        <v>2</v>
      </c>
      <c r="R1278">
        <v>0</v>
      </c>
      <c r="S1278">
        <v>35.3626</v>
      </c>
      <c r="T1278" t="s">
        <v>68</v>
      </c>
      <c r="U1278">
        <v>86.577399999999997</v>
      </c>
      <c r="V1278" s="2">
        <f>Table1[[#This Row],[Expenses]]*0.3</f>
        <v>25.973219999999998</v>
      </c>
      <c r="W1278" t="str">
        <f>VLOOKUP(K1278, Helper!A:C, 3, FALSE)</f>
        <v>2020-05</v>
      </c>
    </row>
    <row r="1279" spans="1:23" x14ac:dyDescent="0.3">
      <c r="A1279">
        <v>2602</v>
      </c>
      <c r="B1279" t="s">
        <v>3641</v>
      </c>
      <c r="C1279" s="1">
        <v>44717</v>
      </c>
      <c r="D1279">
        <v>20220605</v>
      </c>
      <c r="E1279" t="s">
        <v>3642</v>
      </c>
      <c r="F1279" t="s">
        <v>211</v>
      </c>
      <c r="G1279" t="s">
        <v>212</v>
      </c>
      <c r="H1279" t="s">
        <v>25</v>
      </c>
      <c r="I1279" t="s">
        <v>26</v>
      </c>
      <c r="J1279" t="s">
        <v>278</v>
      </c>
      <c r="K1279">
        <v>1032</v>
      </c>
      <c r="L1279" t="s">
        <v>56</v>
      </c>
      <c r="M1279" t="s">
        <v>29</v>
      </c>
      <c r="N1279" t="s">
        <v>66</v>
      </c>
      <c r="O1279" t="s">
        <v>3643</v>
      </c>
      <c r="P1279">
        <v>14.94</v>
      </c>
      <c r="Q1279">
        <v>3</v>
      </c>
      <c r="R1279">
        <v>0</v>
      </c>
      <c r="S1279">
        <v>7.0217999999999998</v>
      </c>
      <c r="T1279" t="s">
        <v>43</v>
      </c>
      <c r="U1279">
        <v>7.9181999999999997</v>
      </c>
      <c r="V1279" s="2">
        <f>Table1[[#This Row],[Expenses]]*0.3</f>
        <v>2.3754599999999999</v>
      </c>
      <c r="W1279" t="str">
        <f>VLOOKUP(K1279, Helper!A:C, 3, FALSE)</f>
        <v>2020-02</v>
      </c>
    </row>
    <row r="1280" spans="1:23" x14ac:dyDescent="0.3">
      <c r="A1280">
        <v>2606</v>
      </c>
      <c r="B1280" t="s">
        <v>3644</v>
      </c>
      <c r="C1280" s="1">
        <v>44181</v>
      </c>
      <c r="D1280">
        <v>20201216</v>
      </c>
      <c r="E1280" t="s">
        <v>3645</v>
      </c>
      <c r="F1280" t="s">
        <v>46</v>
      </c>
      <c r="G1280" t="s">
        <v>888</v>
      </c>
      <c r="H1280" t="s">
        <v>25</v>
      </c>
      <c r="I1280" t="s">
        <v>48</v>
      </c>
      <c r="J1280" t="s">
        <v>223</v>
      </c>
      <c r="K1280">
        <v>1067</v>
      </c>
      <c r="L1280" t="s">
        <v>133</v>
      </c>
      <c r="M1280" t="s">
        <v>40</v>
      </c>
      <c r="N1280" t="s">
        <v>50</v>
      </c>
      <c r="O1280" t="s">
        <v>3646</v>
      </c>
      <c r="P1280">
        <v>1.167</v>
      </c>
      <c r="Q1280">
        <v>1</v>
      </c>
      <c r="R1280">
        <v>0.7</v>
      </c>
      <c r="S1280">
        <v>-0.85580000000000001</v>
      </c>
      <c r="T1280" t="s">
        <v>235</v>
      </c>
      <c r="U1280">
        <v>2.0228000000000002</v>
      </c>
      <c r="V1280" s="2">
        <f>Table1[[#This Row],[Expenses]]*0.3</f>
        <v>0.60684000000000005</v>
      </c>
      <c r="W1280" t="str">
        <f>VLOOKUP(K1280, Helper!A:C, 3, FALSE)</f>
        <v>2020-02</v>
      </c>
    </row>
    <row r="1281" spans="1:23" x14ac:dyDescent="0.3">
      <c r="A1281">
        <v>2607</v>
      </c>
      <c r="B1281" t="s">
        <v>3647</v>
      </c>
      <c r="C1281" s="1">
        <v>44625</v>
      </c>
      <c r="D1281">
        <v>20220305</v>
      </c>
      <c r="E1281" t="s">
        <v>2164</v>
      </c>
      <c r="F1281" t="s">
        <v>35</v>
      </c>
      <c r="G1281" t="s">
        <v>600</v>
      </c>
      <c r="H1281" t="s">
        <v>37</v>
      </c>
      <c r="I1281" t="s">
        <v>38</v>
      </c>
      <c r="J1281" t="s">
        <v>649</v>
      </c>
      <c r="K1281">
        <v>1023</v>
      </c>
      <c r="L1281" t="s">
        <v>28</v>
      </c>
      <c r="M1281" t="s">
        <v>85</v>
      </c>
      <c r="N1281" t="s">
        <v>112</v>
      </c>
      <c r="O1281" t="s">
        <v>3648</v>
      </c>
      <c r="P1281">
        <v>16.989999999999998</v>
      </c>
      <c r="Q1281">
        <v>1</v>
      </c>
      <c r="R1281">
        <v>0</v>
      </c>
      <c r="S1281">
        <v>4.9271000000000003</v>
      </c>
      <c r="T1281" t="s">
        <v>187</v>
      </c>
      <c r="U1281">
        <v>12.0628999999999</v>
      </c>
      <c r="V1281" s="2">
        <f>Table1[[#This Row],[Expenses]]*0.3</f>
        <v>3.6188699999999696</v>
      </c>
      <c r="W1281" t="str">
        <f>VLOOKUP(K1281, Helper!A:C, 3, FALSE)</f>
        <v>2020-08</v>
      </c>
    </row>
    <row r="1282" spans="1:23" x14ac:dyDescent="0.3">
      <c r="A1282">
        <v>2608</v>
      </c>
      <c r="B1282" t="s">
        <v>3649</v>
      </c>
      <c r="C1282" s="1">
        <v>44160</v>
      </c>
      <c r="D1282">
        <v>20201125</v>
      </c>
      <c r="E1282" t="s">
        <v>2993</v>
      </c>
      <c r="F1282" t="s">
        <v>79</v>
      </c>
      <c r="G1282" t="s">
        <v>1222</v>
      </c>
      <c r="H1282" t="s">
        <v>81</v>
      </c>
      <c r="I1282" t="s">
        <v>82</v>
      </c>
      <c r="J1282" t="s">
        <v>1065</v>
      </c>
      <c r="K1282">
        <v>1097</v>
      </c>
      <c r="L1282" t="s">
        <v>273</v>
      </c>
      <c r="M1282" t="s">
        <v>40</v>
      </c>
      <c r="N1282" t="s">
        <v>185</v>
      </c>
      <c r="O1282" t="s">
        <v>3650</v>
      </c>
      <c r="P1282">
        <v>24.672000000000001</v>
      </c>
      <c r="Q1282">
        <v>3</v>
      </c>
      <c r="R1282">
        <v>0.2</v>
      </c>
      <c r="S1282">
        <v>0</v>
      </c>
      <c r="T1282" t="s">
        <v>98</v>
      </c>
      <c r="U1282">
        <v>24.672000000000001</v>
      </c>
      <c r="V1282" s="2">
        <f>Table1[[#This Row],[Expenses]]*0.3</f>
        <v>7.4016000000000002</v>
      </c>
      <c r="W1282" t="str">
        <f>VLOOKUP(K1282, Helper!A:C, 3, FALSE)</f>
        <v>2020-04</v>
      </c>
    </row>
    <row r="1283" spans="1:23" x14ac:dyDescent="0.3">
      <c r="A1283">
        <v>2614</v>
      </c>
      <c r="B1283" t="s">
        <v>3651</v>
      </c>
      <c r="C1283" s="1">
        <v>44680</v>
      </c>
      <c r="D1283">
        <v>20220429</v>
      </c>
      <c r="E1283" t="s">
        <v>3652</v>
      </c>
      <c r="F1283" t="s">
        <v>35</v>
      </c>
      <c r="G1283" t="s">
        <v>36</v>
      </c>
      <c r="H1283" t="s">
        <v>37</v>
      </c>
      <c r="I1283" t="s">
        <v>38</v>
      </c>
      <c r="J1283" t="s">
        <v>55</v>
      </c>
      <c r="K1283">
        <v>1065</v>
      </c>
      <c r="L1283" t="s">
        <v>56</v>
      </c>
      <c r="M1283" t="s">
        <v>40</v>
      </c>
      <c r="N1283" t="s">
        <v>41</v>
      </c>
      <c r="O1283" t="s">
        <v>3653</v>
      </c>
      <c r="P1283">
        <v>41.567999999999998</v>
      </c>
      <c r="Q1283">
        <v>2</v>
      </c>
      <c r="R1283">
        <v>0.2</v>
      </c>
      <c r="S1283">
        <v>2.5979999999999999</v>
      </c>
      <c r="T1283" t="s">
        <v>296</v>
      </c>
      <c r="U1283">
        <v>38.97</v>
      </c>
      <c r="V1283" s="2">
        <f>Table1[[#This Row],[Expenses]]*0.3</f>
        <v>11.690999999999999</v>
      </c>
      <c r="W1283" t="str">
        <f>VLOOKUP(K1283, Helper!A:C, 3, FALSE)</f>
        <v>2020-04</v>
      </c>
    </row>
    <row r="1284" spans="1:23" x14ac:dyDescent="0.3">
      <c r="A1284">
        <v>2615</v>
      </c>
      <c r="B1284" t="s">
        <v>3654</v>
      </c>
      <c r="C1284" s="1">
        <v>43947</v>
      </c>
      <c r="D1284">
        <v>20200426</v>
      </c>
      <c r="E1284" t="s">
        <v>3655</v>
      </c>
      <c r="F1284" t="s">
        <v>35</v>
      </c>
      <c r="G1284" t="s">
        <v>36</v>
      </c>
      <c r="H1284" t="s">
        <v>37</v>
      </c>
      <c r="I1284" t="s">
        <v>38</v>
      </c>
      <c r="J1284" t="s">
        <v>126</v>
      </c>
      <c r="K1284">
        <v>1025</v>
      </c>
      <c r="L1284" t="s">
        <v>105</v>
      </c>
      <c r="M1284" t="s">
        <v>40</v>
      </c>
      <c r="N1284" t="s">
        <v>41</v>
      </c>
      <c r="O1284" t="s">
        <v>3656</v>
      </c>
      <c r="P1284">
        <v>230.28</v>
      </c>
      <c r="Q1284">
        <v>3</v>
      </c>
      <c r="R1284">
        <v>0.2</v>
      </c>
      <c r="S1284">
        <v>23.027999999999999</v>
      </c>
      <c r="T1284" t="s">
        <v>735</v>
      </c>
      <c r="U1284">
        <v>207.25200000000001</v>
      </c>
      <c r="V1284" s="2">
        <f>Table1[[#This Row],[Expenses]]*0.3</f>
        <v>62.175600000000003</v>
      </c>
      <c r="W1284" t="str">
        <f>VLOOKUP(K1284, Helper!A:C, 3, FALSE)</f>
        <v>2020-04</v>
      </c>
    </row>
    <row r="1285" spans="1:23" x14ac:dyDescent="0.3">
      <c r="A1285">
        <v>2617</v>
      </c>
      <c r="B1285" t="s">
        <v>3657</v>
      </c>
      <c r="C1285" s="1">
        <v>45018</v>
      </c>
      <c r="D1285">
        <v>20230402</v>
      </c>
      <c r="E1285" t="s">
        <v>1564</v>
      </c>
      <c r="F1285" t="s">
        <v>35</v>
      </c>
      <c r="G1285" t="s">
        <v>110</v>
      </c>
      <c r="H1285" t="s">
        <v>37</v>
      </c>
      <c r="I1285" t="s">
        <v>38</v>
      </c>
      <c r="J1285" t="s">
        <v>268</v>
      </c>
      <c r="K1285">
        <v>1088</v>
      </c>
      <c r="L1285" t="s">
        <v>133</v>
      </c>
      <c r="M1285" t="s">
        <v>29</v>
      </c>
      <c r="N1285" t="s">
        <v>41</v>
      </c>
      <c r="O1285" t="s">
        <v>3658</v>
      </c>
      <c r="P1285">
        <v>5.78</v>
      </c>
      <c r="Q1285">
        <v>2</v>
      </c>
      <c r="R1285">
        <v>0</v>
      </c>
      <c r="S1285">
        <v>2.7166000000000001</v>
      </c>
      <c r="T1285" t="s">
        <v>68</v>
      </c>
      <c r="U1285">
        <v>3.0634000000000001</v>
      </c>
      <c r="V1285" s="2">
        <f>Table1[[#This Row],[Expenses]]*0.3</f>
        <v>0.91901999999999995</v>
      </c>
      <c r="W1285" t="str">
        <f>VLOOKUP(K1285, Helper!A:C, 3, FALSE)</f>
        <v>2020-03</v>
      </c>
    </row>
    <row r="1286" spans="1:23" x14ac:dyDescent="0.3">
      <c r="A1286">
        <v>2619</v>
      </c>
      <c r="B1286" t="s">
        <v>3659</v>
      </c>
      <c r="C1286" s="1">
        <v>45283</v>
      </c>
      <c r="D1286">
        <v>20231223</v>
      </c>
      <c r="E1286" t="s">
        <v>2380</v>
      </c>
      <c r="F1286" t="s">
        <v>461</v>
      </c>
      <c r="G1286" t="s">
        <v>462</v>
      </c>
      <c r="H1286" t="s">
        <v>81</v>
      </c>
      <c r="I1286" t="s">
        <v>168</v>
      </c>
      <c r="J1286" t="s">
        <v>120</v>
      </c>
      <c r="K1286">
        <v>1048</v>
      </c>
      <c r="L1286" t="s">
        <v>105</v>
      </c>
      <c r="M1286" t="s">
        <v>40</v>
      </c>
      <c r="N1286" t="s">
        <v>112</v>
      </c>
      <c r="O1286" t="s">
        <v>3660</v>
      </c>
      <c r="P1286">
        <v>4.17</v>
      </c>
      <c r="Q1286">
        <v>3</v>
      </c>
      <c r="R1286">
        <v>0</v>
      </c>
      <c r="S1286">
        <v>1.0842000000000001</v>
      </c>
      <c r="T1286" t="s">
        <v>261</v>
      </c>
      <c r="U1286">
        <v>3.0857999999999999</v>
      </c>
      <c r="V1286" s="2">
        <f>Table1[[#This Row],[Expenses]]*0.3</f>
        <v>0.9257399999999999</v>
      </c>
      <c r="W1286" t="str">
        <f>VLOOKUP(K1286, Helper!A:C, 3, FALSE)</f>
        <v>2020-02</v>
      </c>
    </row>
    <row r="1287" spans="1:23" x14ac:dyDescent="0.3">
      <c r="A1287">
        <v>2623</v>
      </c>
      <c r="B1287" t="s">
        <v>3661</v>
      </c>
      <c r="C1287" s="1">
        <v>44168</v>
      </c>
      <c r="D1287">
        <v>20201203</v>
      </c>
      <c r="E1287" t="s">
        <v>3662</v>
      </c>
      <c r="F1287" t="s">
        <v>411</v>
      </c>
      <c r="G1287" t="s">
        <v>412</v>
      </c>
      <c r="H1287" t="s">
        <v>25</v>
      </c>
      <c r="I1287" t="s">
        <v>48</v>
      </c>
      <c r="J1287" t="s">
        <v>439</v>
      </c>
      <c r="K1287">
        <v>1033</v>
      </c>
      <c r="L1287" t="s">
        <v>74</v>
      </c>
      <c r="M1287" t="s">
        <v>40</v>
      </c>
      <c r="N1287" t="s">
        <v>66</v>
      </c>
      <c r="O1287" t="s">
        <v>3663</v>
      </c>
      <c r="P1287">
        <v>25.92</v>
      </c>
      <c r="Q1287">
        <v>4</v>
      </c>
      <c r="R1287">
        <v>0</v>
      </c>
      <c r="S1287">
        <v>12.441599999999999</v>
      </c>
      <c r="T1287" t="s">
        <v>235</v>
      </c>
      <c r="U1287">
        <v>13.478400000000001</v>
      </c>
      <c r="V1287" s="2">
        <f>Table1[[#This Row],[Expenses]]*0.3</f>
        <v>4.04352</v>
      </c>
      <c r="W1287" t="str">
        <f>VLOOKUP(K1287, Helper!A:C, 3, FALSE)</f>
        <v>2020-03</v>
      </c>
    </row>
    <row r="1288" spans="1:23" x14ac:dyDescent="0.3">
      <c r="A1288">
        <v>2624</v>
      </c>
      <c r="B1288" t="s">
        <v>3664</v>
      </c>
      <c r="C1288" s="1">
        <v>45222</v>
      </c>
      <c r="D1288">
        <v>20231023</v>
      </c>
      <c r="E1288" t="s">
        <v>3665</v>
      </c>
      <c r="F1288" t="s">
        <v>211</v>
      </c>
      <c r="G1288" t="s">
        <v>212</v>
      </c>
      <c r="H1288" t="s">
        <v>25</v>
      </c>
      <c r="I1288" t="s">
        <v>26</v>
      </c>
      <c r="J1288" t="s">
        <v>330</v>
      </c>
      <c r="K1288">
        <v>1100</v>
      </c>
      <c r="L1288" t="s">
        <v>56</v>
      </c>
      <c r="M1288" t="s">
        <v>85</v>
      </c>
      <c r="N1288" t="s">
        <v>1005</v>
      </c>
      <c r="O1288" t="s">
        <v>3666</v>
      </c>
      <c r="P1288">
        <v>11199.968000000001</v>
      </c>
      <c r="Q1288">
        <v>4</v>
      </c>
      <c r="R1288">
        <v>0.2</v>
      </c>
      <c r="S1288">
        <v>3919.9888000000001</v>
      </c>
      <c r="T1288" t="s">
        <v>151</v>
      </c>
      <c r="U1288">
        <v>7279.9791999999998</v>
      </c>
      <c r="V1288" s="2">
        <f>Table1[[#This Row],[Expenses]]*0.3</f>
        <v>2183.9937599999998</v>
      </c>
      <c r="W1288" t="str">
        <f>VLOOKUP(K1288, Helper!A:C, 3, FALSE)</f>
        <v>2020-03</v>
      </c>
    </row>
    <row r="1289" spans="1:23" x14ac:dyDescent="0.3">
      <c r="A1289">
        <v>2628</v>
      </c>
      <c r="B1289" t="s">
        <v>3667</v>
      </c>
      <c r="C1289" s="1">
        <v>45244</v>
      </c>
      <c r="D1289">
        <v>20231114</v>
      </c>
      <c r="E1289" t="s">
        <v>616</v>
      </c>
      <c r="F1289" t="s">
        <v>358</v>
      </c>
      <c r="G1289" t="s">
        <v>1059</v>
      </c>
      <c r="H1289" t="s">
        <v>37</v>
      </c>
      <c r="I1289" t="s">
        <v>119</v>
      </c>
      <c r="J1289" t="s">
        <v>439</v>
      </c>
      <c r="K1289">
        <v>1033</v>
      </c>
      <c r="L1289" t="s">
        <v>74</v>
      </c>
      <c r="M1289" t="s">
        <v>40</v>
      </c>
      <c r="N1289" t="s">
        <v>185</v>
      </c>
      <c r="O1289" t="s">
        <v>3668</v>
      </c>
      <c r="P1289">
        <v>60.863999999999997</v>
      </c>
      <c r="Q1289">
        <v>4</v>
      </c>
      <c r="R1289">
        <v>0.2</v>
      </c>
      <c r="S1289">
        <v>9.1295999999999999</v>
      </c>
      <c r="T1289" t="s">
        <v>283</v>
      </c>
      <c r="U1289">
        <v>51.734399999999901</v>
      </c>
      <c r="V1289" s="2">
        <f>Table1[[#This Row],[Expenses]]*0.3</f>
        <v>15.52031999999997</v>
      </c>
      <c r="W1289" t="str">
        <f>VLOOKUP(K1289, Helper!A:C, 3, FALSE)</f>
        <v>2020-03</v>
      </c>
    </row>
    <row r="1290" spans="1:23" x14ac:dyDescent="0.3">
      <c r="A1290">
        <v>2631</v>
      </c>
      <c r="B1290" t="s">
        <v>3669</v>
      </c>
      <c r="C1290" s="1">
        <v>44449</v>
      </c>
      <c r="D1290">
        <v>20210910</v>
      </c>
      <c r="E1290" t="s">
        <v>2412</v>
      </c>
      <c r="F1290" t="s">
        <v>448</v>
      </c>
      <c r="G1290" t="s">
        <v>448</v>
      </c>
      <c r="H1290" t="s">
        <v>81</v>
      </c>
      <c r="I1290" t="s">
        <v>199</v>
      </c>
      <c r="J1290" t="s">
        <v>993</v>
      </c>
      <c r="K1290">
        <v>1044</v>
      </c>
      <c r="L1290" t="s">
        <v>28</v>
      </c>
      <c r="M1290" t="s">
        <v>29</v>
      </c>
      <c r="N1290" t="s">
        <v>66</v>
      </c>
      <c r="O1290" t="s">
        <v>3670</v>
      </c>
      <c r="P1290">
        <v>14.94</v>
      </c>
      <c r="Q1290">
        <v>3</v>
      </c>
      <c r="R1290">
        <v>0</v>
      </c>
      <c r="S1290">
        <v>7.0217999999999998</v>
      </c>
      <c r="T1290" t="s">
        <v>135</v>
      </c>
      <c r="U1290">
        <v>7.9181999999999997</v>
      </c>
      <c r="V1290" s="2">
        <f>Table1[[#This Row],[Expenses]]*0.3</f>
        <v>2.3754599999999999</v>
      </c>
      <c r="W1290" t="str">
        <f>VLOOKUP(K1290, Helper!A:C, 3, FALSE)</f>
        <v>2020-02</v>
      </c>
    </row>
    <row r="1291" spans="1:23" x14ac:dyDescent="0.3">
      <c r="A1291">
        <v>2632</v>
      </c>
      <c r="B1291" t="s">
        <v>3671</v>
      </c>
      <c r="C1291" s="1">
        <v>45062</v>
      </c>
      <c r="D1291">
        <v>20230516</v>
      </c>
      <c r="E1291" t="s">
        <v>3672</v>
      </c>
      <c r="F1291" t="s">
        <v>71</v>
      </c>
      <c r="G1291" t="s">
        <v>72</v>
      </c>
      <c r="H1291" t="s">
        <v>37</v>
      </c>
      <c r="I1291" t="s">
        <v>38</v>
      </c>
      <c r="J1291" t="s">
        <v>223</v>
      </c>
      <c r="K1291">
        <v>1067</v>
      </c>
      <c r="L1291" t="s">
        <v>133</v>
      </c>
      <c r="M1291" t="s">
        <v>29</v>
      </c>
      <c r="N1291" t="s">
        <v>57</v>
      </c>
      <c r="O1291" t="s">
        <v>3673</v>
      </c>
      <c r="P1291">
        <v>39.96</v>
      </c>
      <c r="Q1291">
        <v>2</v>
      </c>
      <c r="R1291">
        <v>0</v>
      </c>
      <c r="S1291">
        <v>17.1828</v>
      </c>
      <c r="T1291" t="s">
        <v>288</v>
      </c>
      <c r="U1291">
        <v>22.777200000000001</v>
      </c>
      <c r="V1291" s="2">
        <f>Table1[[#This Row],[Expenses]]*0.3</f>
        <v>6.8331600000000003</v>
      </c>
      <c r="W1291" t="str">
        <f>VLOOKUP(K1291, Helper!A:C, 3, FALSE)</f>
        <v>2020-02</v>
      </c>
    </row>
    <row r="1292" spans="1:23" x14ac:dyDescent="0.3">
      <c r="A1292">
        <v>2635</v>
      </c>
      <c r="B1292" t="s">
        <v>3674</v>
      </c>
      <c r="C1292" s="1">
        <v>44382</v>
      </c>
      <c r="D1292">
        <v>20210705</v>
      </c>
      <c r="E1292" t="s">
        <v>2758</v>
      </c>
      <c r="F1292" t="s">
        <v>62</v>
      </c>
      <c r="G1292" t="s">
        <v>1253</v>
      </c>
      <c r="H1292" t="s">
        <v>25</v>
      </c>
      <c r="I1292" t="s">
        <v>64</v>
      </c>
      <c r="J1292" t="s">
        <v>413</v>
      </c>
      <c r="K1292">
        <v>1022</v>
      </c>
      <c r="L1292" t="s">
        <v>273</v>
      </c>
      <c r="M1292" t="s">
        <v>40</v>
      </c>
      <c r="N1292" t="s">
        <v>57</v>
      </c>
      <c r="O1292" t="s">
        <v>3675</v>
      </c>
      <c r="P1292">
        <v>4.9279999999999999</v>
      </c>
      <c r="Q1292">
        <v>2</v>
      </c>
      <c r="R1292">
        <v>0.2</v>
      </c>
      <c r="S1292">
        <v>0.73919999999999997</v>
      </c>
      <c r="T1292" t="s">
        <v>642</v>
      </c>
      <c r="U1292">
        <v>4.1887999999999996</v>
      </c>
      <c r="V1292" s="2">
        <f>Table1[[#This Row],[Expenses]]*0.3</f>
        <v>1.2566399999999998</v>
      </c>
      <c r="W1292" t="str">
        <f>VLOOKUP(K1292, Helper!A:C, 3, FALSE)</f>
        <v>2020-03</v>
      </c>
    </row>
    <row r="1293" spans="1:23" x14ac:dyDescent="0.3">
      <c r="A1293">
        <v>2637</v>
      </c>
      <c r="B1293" t="s">
        <v>3676</v>
      </c>
      <c r="C1293" s="1">
        <v>44423</v>
      </c>
      <c r="D1293">
        <v>20210815</v>
      </c>
      <c r="E1293" t="s">
        <v>3677</v>
      </c>
      <c r="F1293" t="s">
        <v>35</v>
      </c>
      <c r="G1293" t="s">
        <v>36</v>
      </c>
      <c r="H1293" t="s">
        <v>37</v>
      </c>
      <c r="I1293" t="s">
        <v>38</v>
      </c>
      <c r="J1293" t="s">
        <v>1030</v>
      </c>
      <c r="K1293">
        <v>1012</v>
      </c>
      <c r="L1293" t="s">
        <v>56</v>
      </c>
      <c r="M1293" t="s">
        <v>40</v>
      </c>
      <c r="N1293" t="s">
        <v>96</v>
      </c>
      <c r="O1293" t="s">
        <v>3678</v>
      </c>
      <c r="P1293">
        <v>323.10000000000002</v>
      </c>
      <c r="Q1293">
        <v>2</v>
      </c>
      <c r="R1293">
        <v>0</v>
      </c>
      <c r="S1293">
        <v>61.389000000000003</v>
      </c>
      <c r="T1293" t="s">
        <v>570</v>
      </c>
      <c r="U1293">
        <v>261.71100000000001</v>
      </c>
      <c r="V1293" s="2">
        <f>Table1[[#This Row],[Expenses]]*0.3</f>
        <v>78.513300000000001</v>
      </c>
      <c r="W1293" t="str">
        <f>VLOOKUP(K1293, Helper!A:C, 3, FALSE)</f>
        <v>2020-03</v>
      </c>
    </row>
    <row r="1294" spans="1:23" x14ac:dyDescent="0.3">
      <c r="A1294">
        <v>2638</v>
      </c>
      <c r="B1294" t="s">
        <v>3679</v>
      </c>
      <c r="C1294" s="1">
        <v>45090</v>
      </c>
      <c r="D1294">
        <v>20230613</v>
      </c>
      <c r="E1294" t="s">
        <v>3680</v>
      </c>
      <c r="F1294" t="s">
        <v>211</v>
      </c>
      <c r="G1294" t="s">
        <v>212</v>
      </c>
      <c r="H1294" t="s">
        <v>25</v>
      </c>
      <c r="I1294" t="s">
        <v>26</v>
      </c>
      <c r="J1294" t="s">
        <v>987</v>
      </c>
      <c r="K1294">
        <v>1018</v>
      </c>
      <c r="L1294" t="s">
        <v>28</v>
      </c>
      <c r="M1294" t="s">
        <v>29</v>
      </c>
      <c r="N1294" t="s">
        <v>66</v>
      </c>
      <c r="O1294" t="s">
        <v>3681</v>
      </c>
      <c r="P1294">
        <v>19.04</v>
      </c>
      <c r="Q1294">
        <v>4</v>
      </c>
      <c r="R1294">
        <v>0</v>
      </c>
      <c r="S1294">
        <v>9.3295999999999992</v>
      </c>
      <c r="T1294" t="s">
        <v>318</v>
      </c>
      <c r="U1294">
        <v>9.7103999999999999</v>
      </c>
      <c r="V1294" s="2">
        <f>Table1[[#This Row],[Expenses]]*0.3</f>
        <v>2.9131199999999997</v>
      </c>
      <c r="W1294" t="str">
        <f>VLOOKUP(K1294, Helper!A:C, 3, FALSE)</f>
        <v>2020-06</v>
      </c>
    </row>
    <row r="1295" spans="1:23" x14ac:dyDescent="0.3">
      <c r="A1295">
        <v>2642</v>
      </c>
      <c r="B1295" t="s">
        <v>3682</v>
      </c>
      <c r="C1295" s="1">
        <v>44247</v>
      </c>
      <c r="D1295">
        <v>20210220</v>
      </c>
      <c r="E1295" t="s">
        <v>1058</v>
      </c>
      <c r="F1295" t="s">
        <v>978</v>
      </c>
      <c r="G1295" t="s">
        <v>979</v>
      </c>
      <c r="H1295" t="s">
        <v>25</v>
      </c>
      <c r="I1295" t="s">
        <v>103</v>
      </c>
      <c r="J1295" t="s">
        <v>655</v>
      </c>
      <c r="K1295">
        <v>1024</v>
      </c>
      <c r="L1295" t="s">
        <v>28</v>
      </c>
      <c r="M1295" t="s">
        <v>29</v>
      </c>
      <c r="N1295" t="s">
        <v>185</v>
      </c>
      <c r="O1295" t="s">
        <v>3683</v>
      </c>
      <c r="P1295">
        <v>29.99</v>
      </c>
      <c r="Q1295">
        <v>1</v>
      </c>
      <c r="R1295">
        <v>0</v>
      </c>
      <c r="S1295">
        <v>2.9990000000000001</v>
      </c>
      <c r="T1295" t="s">
        <v>554</v>
      </c>
      <c r="U1295">
        <v>26.991</v>
      </c>
      <c r="V1295" s="2">
        <f>Table1[[#This Row],[Expenses]]*0.3</f>
        <v>8.0972999999999988</v>
      </c>
      <c r="W1295" t="str">
        <f>VLOOKUP(K1295, Helper!A:C, 3, FALSE)</f>
        <v>2020-01</v>
      </c>
    </row>
    <row r="1296" spans="1:23" x14ac:dyDescent="0.3">
      <c r="A1296">
        <v>2643</v>
      </c>
      <c r="B1296" t="s">
        <v>3684</v>
      </c>
      <c r="C1296" s="1">
        <v>44925</v>
      </c>
      <c r="D1296">
        <v>20221230</v>
      </c>
      <c r="E1296" t="s">
        <v>3009</v>
      </c>
      <c r="F1296" t="s">
        <v>166</v>
      </c>
      <c r="G1296" t="s">
        <v>488</v>
      </c>
      <c r="H1296" t="s">
        <v>81</v>
      </c>
      <c r="I1296" t="s">
        <v>168</v>
      </c>
      <c r="J1296" t="s">
        <v>515</v>
      </c>
      <c r="K1296">
        <v>1003</v>
      </c>
      <c r="L1296" t="s">
        <v>56</v>
      </c>
      <c r="M1296" t="s">
        <v>29</v>
      </c>
      <c r="N1296" t="s">
        <v>66</v>
      </c>
      <c r="O1296" t="s">
        <v>3685</v>
      </c>
      <c r="P1296">
        <v>186.048</v>
      </c>
      <c r="Q1296">
        <v>6</v>
      </c>
      <c r="R1296">
        <v>0.2</v>
      </c>
      <c r="S1296">
        <v>67.442400000000006</v>
      </c>
      <c r="T1296" t="s">
        <v>76</v>
      </c>
      <c r="U1296">
        <v>118.6056</v>
      </c>
      <c r="V1296" s="2">
        <f>Table1[[#This Row],[Expenses]]*0.3</f>
        <v>35.581679999999999</v>
      </c>
      <c r="W1296" t="str">
        <f>VLOOKUP(K1296, Helper!A:C, 3, FALSE)</f>
        <v>2020-02</v>
      </c>
    </row>
    <row r="1297" spans="1:23" x14ac:dyDescent="0.3">
      <c r="A1297">
        <v>2644</v>
      </c>
      <c r="B1297" t="s">
        <v>3686</v>
      </c>
      <c r="C1297" s="1">
        <v>44669</v>
      </c>
      <c r="D1297">
        <v>20220418</v>
      </c>
      <c r="E1297" t="s">
        <v>1956</v>
      </c>
      <c r="F1297" t="s">
        <v>62</v>
      </c>
      <c r="G1297" t="s">
        <v>63</v>
      </c>
      <c r="H1297" t="s">
        <v>25</v>
      </c>
      <c r="I1297" t="s">
        <v>64</v>
      </c>
      <c r="J1297" t="s">
        <v>341</v>
      </c>
      <c r="K1297">
        <v>1019</v>
      </c>
      <c r="L1297" t="s">
        <v>74</v>
      </c>
      <c r="M1297" t="s">
        <v>85</v>
      </c>
      <c r="N1297" t="s">
        <v>156</v>
      </c>
      <c r="O1297" t="s">
        <v>3687</v>
      </c>
      <c r="P1297">
        <v>36.792000000000002</v>
      </c>
      <c r="Q1297">
        <v>1</v>
      </c>
      <c r="R1297">
        <v>0.2</v>
      </c>
      <c r="S1297">
        <v>4.1391</v>
      </c>
      <c r="T1297" t="s">
        <v>296</v>
      </c>
      <c r="U1297">
        <v>32.652900000000002</v>
      </c>
      <c r="V1297" s="2">
        <f>Table1[[#This Row],[Expenses]]*0.3</f>
        <v>9.7958700000000007</v>
      </c>
      <c r="W1297" t="str">
        <f>VLOOKUP(K1297, Helper!A:C, 3, FALSE)</f>
        <v>2020-03</v>
      </c>
    </row>
    <row r="1298" spans="1:23" x14ac:dyDescent="0.3">
      <c r="A1298">
        <v>2646</v>
      </c>
      <c r="B1298" t="s">
        <v>3688</v>
      </c>
      <c r="C1298" s="1">
        <v>44081</v>
      </c>
      <c r="D1298">
        <v>20200907</v>
      </c>
      <c r="E1298" t="s">
        <v>2356</v>
      </c>
      <c r="F1298" t="s">
        <v>448</v>
      </c>
      <c r="G1298" t="s">
        <v>448</v>
      </c>
      <c r="H1298" t="s">
        <v>81</v>
      </c>
      <c r="I1298" t="s">
        <v>199</v>
      </c>
      <c r="J1298" t="s">
        <v>430</v>
      </c>
      <c r="K1298">
        <v>1055</v>
      </c>
      <c r="L1298" t="s">
        <v>84</v>
      </c>
      <c r="M1298" t="s">
        <v>29</v>
      </c>
      <c r="N1298" t="s">
        <v>57</v>
      </c>
      <c r="O1298" t="s">
        <v>3689</v>
      </c>
      <c r="P1298">
        <v>57.69</v>
      </c>
      <c r="Q1298">
        <v>3</v>
      </c>
      <c r="R1298">
        <v>0</v>
      </c>
      <c r="S1298">
        <v>23.652899999999999</v>
      </c>
      <c r="T1298" t="s">
        <v>382</v>
      </c>
      <c r="U1298">
        <v>34.037099999999903</v>
      </c>
      <c r="V1298" s="2">
        <f>Table1[[#This Row],[Expenses]]*0.3</f>
        <v>10.211129999999971</v>
      </c>
      <c r="W1298" t="str">
        <f>VLOOKUP(K1298, Helper!A:C, 3, FALSE)</f>
        <v>2020-01</v>
      </c>
    </row>
    <row r="1299" spans="1:23" x14ac:dyDescent="0.3">
      <c r="A1299">
        <v>2651</v>
      </c>
      <c r="B1299" t="s">
        <v>3690</v>
      </c>
      <c r="C1299" s="1">
        <v>44831</v>
      </c>
      <c r="D1299">
        <v>20220927</v>
      </c>
      <c r="E1299" t="s">
        <v>406</v>
      </c>
      <c r="F1299" t="s">
        <v>35</v>
      </c>
      <c r="G1299" t="s">
        <v>712</v>
      </c>
      <c r="H1299" t="s">
        <v>37</v>
      </c>
      <c r="I1299" t="s">
        <v>38</v>
      </c>
      <c r="J1299" t="s">
        <v>407</v>
      </c>
      <c r="K1299">
        <v>1082</v>
      </c>
      <c r="L1299" t="s">
        <v>56</v>
      </c>
      <c r="M1299" t="s">
        <v>40</v>
      </c>
      <c r="N1299" t="s">
        <v>30</v>
      </c>
      <c r="O1299" t="s">
        <v>3691</v>
      </c>
      <c r="P1299">
        <v>424.95749999999998</v>
      </c>
      <c r="Q1299">
        <v>5</v>
      </c>
      <c r="R1299">
        <v>0.15</v>
      </c>
      <c r="S1299">
        <v>19.998000000000001</v>
      </c>
      <c r="T1299" t="s">
        <v>246</v>
      </c>
      <c r="U1299">
        <v>404.95949999999999</v>
      </c>
      <c r="V1299" s="2">
        <f>Table1[[#This Row],[Expenses]]*0.3</f>
        <v>121.48784999999999</v>
      </c>
      <c r="W1299" t="str">
        <f>VLOOKUP(K1299, Helper!A:C, 3, FALSE)</f>
        <v>2020-07</v>
      </c>
    </row>
    <row r="1300" spans="1:23" x14ac:dyDescent="0.3">
      <c r="A1300">
        <v>2652</v>
      </c>
      <c r="B1300" t="s">
        <v>3692</v>
      </c>
      <c r="C1300" s="1">
        <v>45187</v>
      </c>
      <c r="D1300">
        <v>20230918</v>
      </c>
      <c r="E1300" t="s">
        <v>676</v>
      </c>
      <c r="F1300" t="s">
        <v>101</v>
      </c>
      <c r="G1300" t="s">
        <v>102</v>
      </c>
      <c r="H1300" t="s">
        <v>25</v>
      </c>
      <c r="I1300" t="s">
        <v>103</v>
      </c>
      <c r="J1300" t="s">
        <v>330</v>
      </c>
      <c r="K1300">
        <v>1100</v>
      </c>
      <c r="L1300" t="s">
        <v>56</v>
      </c>
      <c r="M1300" t="s">
        <v>40</v>
      </c>
      <c r="N1300" t="s">
        <v>50</v>
      </c>
      <c r="O1300" t="s">
        <v>3693</v>
      </c>
      <c r="P1300">
        <v>10.776</v>
      </c>
      <c r="Q1300">
        <v>3</v>
      </c>
      <c r="R1300">
        <v>0.2</v>
      </c>
      <c r="S1300">
        <v>3.5022000000000002</v>
      </c>
      <c r="T1300" t="s">
        <v>171</v>
      </c>
      <c r="U1300">
        <v>7.2737999999999996</v>
      </c>
      <c r="V1300" s="2">
        <f>Table1[[#This Row],[Expenses]]*0.3</f>
        <v>2.18214</v>
      </c>
      <c r="W1300" t="str">
        <f>VLOOKUP(K1300, Helper!A:C, 3, FALSE)</f>
        <v>2020-03</v>
      </c>
    </row>
    <row r="1301" spans="1:23" x14ac:dyDescent="0.3">
      <c r="A1301">
        <v>2659</v>
      </c>
      <c r="B1301" t="s">
        <v>3694</v>
      </c>
      <c r="C1301" s="1">
        <v>44790</v>
      </c>
      <c r="D1301">
        <v>20220817</v>
      </c>
      <c r="E1301" t="s">
        <v>90</v>
      </c>
      <c r="F1301" t="s">
        <v>35</v>
      </c>
      <c r="G1301" t="s">
        <v>110</v>
      </c>
      <c r="H1301" t="s">
        <v>37</v>
      </c>
      <c r="I1301" t="s">
        <v>38</v>
      </c>
      <c r="J1301" t="s">
        <v>94</v>
      </c>
      <c r="K1301">
        <v>1087</v>
      </c>
      <c r="L1301" t="s">
        <v>95</v>
      </c>
      <c r="M1301" t="s">
        <v>29</v>
      </c>
      <c r="N1301" t="s">
        <v>161</v>
      </c>
      <c r="O1301" t="s">
        <v>3695</v>
      </c>
      <c r="P1301">
        <v>10.86</v>
      </c>
      <c r="Q1301">
        <v>3</v>
      </c>
      <c r="R1301">
        <v>0</v>
      </c>
      <c r="S1301">
        <v>5.1041999999999996</v>
      </c>
      <c r="T1301" t="s">
        <v>327</v>
      </c>
      <c r="U1301">
        <v>5.7557999999999998</v>
      </c>
      <c r="V1301" s="2">
        <f>Table1[[#This Row],[Expenses]]*0.3</f>
        <v>1.7267399999999999</v>
      </c>
      <c r="W1301" t="str">
        <f>VLOOKUP(K1301, Helper!A:C, 3, FALSE)</f>
        <v>2020-06</v>
      </c>
    </row>
    <row r="1302" spans="1:23" x14ac:dyDescent="0.3">
      <c r="A1302">
        <v>2660</v>
      </c>
      <c r="B1302" t="s">
        <v>3696</v>
      </c>
      <c r="C1302" s="1">
        <v>44554</v>
      </c>
      <c r="D1302">
        <v>20211224</v>
      </c>
      <c r="E1302" t="s">
        <v>1935</v>
      </c>
      <c r="F1302" t="s">
        <v>232</v>
      </c>
      <c r="G1302" t="s">
        <v>233</v>
      </c>
      <c r="H1302" t="s">
        <v>37</v>
      </c>
      <c r="I1302" t="s">
        <v>119</v>
      </c>
      <c r="J1302" t="s">
        <v>655</v>
      </c>
      <c r="K1302">
        <v>1024</v>
      </c>
      <c r="L1302" t="s">
        <v>28</v>
      </c>
      <c r="M1302" t="s">
        <v>40</v>
      </c>
      <c r="N1302" t="s">
        <v>41</v>
      </c>
      <c r="O1302" t="s">
        <v>3697</v>
      </c>
      <c r="P1302">
        <v>883.84</v>
      </c>
      <c r="Q1302">
        <v>4</v>
      </c>
      <c r="R1302">
        <v>0.2</v>
      </c>
      <c r="S1302">
        <v>99.432000000000002</v>
      </c>
      <c r="T1302" t="s">
        <v>163</v>
      </c>
      <c r="U1302">
        <v>784.40800000000002</v>
      </c>
      <c r="V1302" s="2">
        <f>Table1[[#This Row],[Expenses]]*0.3</f>
        <v>235.32239999999999</v>
      </c>
      <c r="W1302" t="str">
        <f>VLOOKUP(K1302, Helper!A:C, 3, FALSE)</f>
        <v>2020-01</v>
      </c>
    </row>
    <row r="1303" spans="1:23" x14ac:dyDescent="0.3">
      <c r="A1303">
        <v>2661</v>
      </c>
      <c r="B1303" t="s">
        <v>3698</v>
      </c>
      <c r="C1303" s="1">
        <v>45259</v>
      </c>
      <c r="D1303">
        <v>20231129</v>
      </c>
      <c r="E1303" t="s">
        <v>1777</v>
      </c>
      <c r="F1303" t="s">
        <v>211</v>
      </c>
      <c r="G1303" t="s">
        <v>212</v>
      </c>
      <c r="H1303" t="s">
        <v>25</v>
      </c>
      <c r="I1303" t="s">
        <v>26</v>
      </c>
      <c r="J1303" t="s">
        <v>132</v>
      </c>
      <c r="K1303">
        <v>1063</v>
      </c>
      <c r="L1303" t="s">
        <v>133</v>
      </c>
      <c r="M1303" t="s">
        <v>40</v>
      </c>
      <c r="N1303" t="s">
        <v>156</v>
      </c>
      <c r="O1303" t="s">
        <v>3699</v>
      </c>
      <c r="P1303">
        <v>1979.89</v>
      </c>
      <c r="Q1303">
        <v>11</v>
      </c>
      <c r="R1303">
        <v>0</v>
      </c>
      <c r="S1303">
        <v>494.97250000000003</v>
      </c>
      <c r="T1303" t="s">
        <v>283</v>
      </c>
      <c r="U1303">
        <v>1484.9175</v>
      </c>
      <c r="V1303" s="2">
        <f>Table1[[#This Row],[Expenses]]*0.3</f>
        <v>445.47525000000002</v>
      </c>
      <c r="W1303" t="str">
        <f>VLOOKUP(K1303, Helper!A:C, 3, FALSE)</f>
        <v>2020-05</v>
      </c>
    </row>
    <row r="1304" spans="1:23" x14ac:dyDescent="0.3">
      <c r="A1304">
        <v>2663</v>
      </c>
      <c r="B1304" t="s">
        <v>3700</v>
      </c>
      <c r="C1304" s="1">
        <v>45031</v>
      </c>
      <c r="D1304">
        <v>20230415</v>
      </c>
      <c r="E1304" t="s">
        <v>3701</v>
      </c>
      <c r="F1304" t="s">
        <v>411</v>
      </c>
      <c r="G1304" t="s">
        <v>412</v>
      </c>
      <c r="H1304" t="s">
        <v>25</v>
      </c>
      <c r="I1304" t="s">
        <v>48</v>
      </c>
      <c r="J1304" t="s">
        <v>407</v>
      </c>
      <c r="K1304">
        <v>1082</v>
      </c>
      <c r="L1304" t="s">
        <v>56</v>
      </c>
      <c r="M1304" t="s">
        <v>85</v>
      </c>
      <c r="N1304" t="s">
        <v>50</v>
      </c>
      <c r="O1304" t="s">
        <v>3702</v>
      </c>
      <c r="P1304">
        <v>8.76</v>
      </c>
      <c r="Q1304">
        <v>2</v>
      </c>
      <c r="R1304">
        <v>0</v>
      </c>
      <c r="S1304">
        <v>4.2047999999999996</v>
      </c>
      <c r="T1304" t="s">
        <v>68</v>
      </c>
      <c r="U1304">
        <v>4.5552000000000001</v>
      </c>
      <c r="V1304" s="2">
        <f>Table1[[#This Row],[Expenses]]*0.3</f>
        <v>1.36656</v>
      </c>
      <c r="W1304" t="str">
        <f>VLOOKUP(K1304, Helper!A:C, 3, FALSE)</f>
        <v>2020-07</v>
      </c>
    </row>
    <row r="1305" spans="1:23" x14ac:dyDescent="0.3">
      <c r="A1305">
        <v>2664</v>
      </c>
      <c r="B1305" t="s">
        <v>3703</v>
      </c>
      <c r="C1305" s="1">
        <v>44683</v>
      </c>
      <c r="D1305">
        <v>20220502</v>
      </c>
      <c r="E1305" t="s">
        <v>2581</v>
      </c>
      <c r="F1305" t="s">
        <v>252</v>
      </c>
      <c r="G1305" t="s">
        <v>253</v>
      </c>
      <c r="H1305" t="s">
        <v>25</v>
      </c>
      <c r="I1305" t="s">
        <v>103</v>
      </c>
      <c r="J1305" t="s">
        <v>219</v>
      </c>
      <c r="K1305">
        <v>1006</v>
      </c>
      <c r="L1305" t="s">
        <v>56</v>
      </c>
      <c r="M1305" t="s">
        <v>29</v>
      </c>
      <c r="N1305" t="s">
        <v>41</v>
      </c>
      <c r="O1305" t="s">
        <v>3704</v>
      </c>
      <c r="P1305">
        <v>3.984</v>
      </c>
      <c r="Q1305">
        <v>1</v>
      </c>
      <c r="R1305">
        <v>0.2</v>
      </c>
      <c r="S1305">
        <v>1.2948</v>
      </c>
      <c r="T1305" t="s">
        <v>454</v>
      </c>
      <c r="U1305">
        <v>2.6892</v>
      </c>
      <c r="V1305" s="2">
        <f>Table1[[#This Row],[Expenses]]*0.3</f>
        <v>0.80676000000000003</v>
      </c>
      <c r="W1305" t="str">
        <f>VLOOKUP(K1305, Helper!A:C, 3, FALSE)</f>
        <v>2020-01</v>
      </c>
    </row>
    <row r="1306" spans="1:23" x14ac:dyDescent="0.3">
      <c r="A1306">
        <v>2667</v>
      </c>
      <c r="B1306" t="s">
        <v>3705</v>
      </c>
      <c r="C1306" s="1">
        <v>44836</v>
      </c>
      <c r="D1306">
        <v>20221002</v>
      </c>
      <c r="E1306" t="s">
        <v>3706</v>
      </c>
      <c r="F1306" t="s">
        <v>79</v>
      </c>
      <c r="G1306" t="s">
        <v>931</v>
      </c>
      <c r="H1306" t="s">
        <v>81</v>
      </c>
      <c r="I1306" t="s">
        <v>82</v>
      </c>
      <c r="J1306" t="s">
        <v>325</v>
      </c>
      <c r="K1306">
        <v>1075</v>
      </c>
      <c r="L1306" t="s">
        <v>133</v>
      </c>
      <c r="M1306" t="s">
        <v>29</v>
      </c>
      <c r="N1306" t="s">
        <v>185</v>
      </c>
      <c r="O1306" t="s">
        <v>3707</v>
      </c>
      <c r="P1306">
        <v>79.512</v>
      </c>
      <c r="Q1306">
        <v>3</v>
      </c>
      <c r="R1306">
        <v>0.2</v>
      </c>
      <c r="S1306">
        <v>20.8719</v>
      </c>
      <c r="T1306" t="s">
        <v>400</v>
      </c>
      <c r="U1306">
        <v>58.640099999999997</v>
      </c>
      <c r="V1306" s="2">
        <f>Table1[[#This Row],[Expenses]]*0.3</f>
        <v>17.592029999999998</v>
      </c>
      <c r="W1306" t="str">
        <f>VLOOKUP(K1306, Helper!A:C, 3, FALSE)</f>
        <v>2020-03</v>
      </c>
    </row>
    <row r="1307" spans="1:23" x14ac:dyDescent="0.3">
      <c r="A1307">
        <v>2669</v>
      </c>
      <c r="B1307" t="s">
        <v>3708</v>
      </c>
      <c r="C1307" s="1">
        <v>44433</v>
      </c>
      <c r="D1307">
        <v>20210825</v>
      </c>
      <c r="E1307" t="s">
        <v>3709</v>
      </c>
      <c r="F1307" t="s">
        <v>35</v>
      </c>
      <c r="G1307" t="s">
        <v>36</v>
      </c>
      <c r="H1307" t="s">
        <v>37</v>
      </c>
      <c r="I1307" t="s">
        <v>38</v>
      </c>
      <c r="J1307" t="s">
        <v>430</v>
      </c>
      <c r="K1307">
        <v>1055</v>
      </c>
      <c r="L1307" t="s">
        <v>84</v>
      </c>
      <c r="M1307" t="s">
        <v>85</v>
      </c>
      <c r="N1307" t="s">
        <v>41</v>
      </c>
      <c r="O1307" t="s">
        <v>3710</v>
      </c>
      <c r="P1307">
        <v>40.783999999999999</v>
      </c>
      <c r="Q1307">
        <v>1</v>
      </c>
      <c r="R1307">
        <v>0.2</v>
      </c>
      <c r="S1307">
        <v>4.5881999999999996</v>
      </c>
      <c r="T1307" t="s">
        <v>570</v>
      </c>
      <c r="U1307">
        <v>36.195799999999998</v>
      </c>
      <c r="V1307" s="2">
        <f>Table1[[#This Row],[Expenses]]*0.3</f>
        <v>10.858739999999999</v>
      </c>
      <c r="W1307" t="str">
        <f>VLOOKUP(K1307, Helper!A:C, 3, FALSE)</f>
        <v>2020-01</v>
      </c>
    </row>
    <row r="1308" spans="1:23" x14ac:dyDescent="0.3">
      <c r="A1308">
        <v>2671</v>
      </c>
      <c r="B1308" t="s">
        <v>3711</v>
      </c>
      <c r="C1308" s="1">
        <v>44083</v>
      </c>
      <c r="D1308">
        <v>20200909</v>
      </c>
      <c r="E1308" t="s">
        <v>3712</v>
      </c>
      <c r="F1308" t="s">
        <v>744</v>
      </c>
      <c r="G1308" t="s">
        <v>745</v>
      </c>
      <c r="H1308" t="s">
        <v>81</v>
      </c>
      <c r="I1308" t="s">
        <v>199</v>
      </c>
      <c r="J1308" t="s">
        <v>132</v>
      </c>
      <c r="K1308">
        <v>1063</v>
      </c>
      <c r="L1308" t="s">
        <v>133</v>
      </c>
      <c r="M1308" t="s">
        <v>40</v>
      </c>
      <c r="N1308" t="s">
        <v>66</v>
      </c>
      <c r="O1308" t="s">
        <v>3713</v>
      </c>
      <c r="P1308">
        <v>166.44</v>
      </c>
      <c r="Q1308">
        <v>3</v>
      </c>
      <c r="R1308">
        <v>0</v>
      </c>
      <c r="S1308">
        <v>79.891199999999998</v>
      </c>
      <c r="T1308" t="s">
        <v>382</v>
      </c>
      <c r="U1308">
        <v>86.5488</v>
      </c>
      <c r="V1308" s="2">
        <f>Table1[[#This Row],[Expenses]]*0.3</f>
        <v>25.964639999999999</v>
      </c>
      <c r="W1308" t="str">
        <f>VLOOKUP(K1308, Helper!A:C, 3, FALSE)</f>
        <v>2020-05</v>
      </c>
    </row>
    <row r="1309" spans="1:23" x14ac:dyDescent="0.3">
      <c r="A1309">
        <v>2675</v>
      </c>
      <c r="B1309" t="s">
        <v>3714</v>
      </c>
      <c r="C1309" s="1">
        <v>45264</v>
      </c>
      <c r="D1309">
        <v>20231204</v>
      </c>
      <c r="E1309" t="s">
        <v>3715</v>
      </c>
      <c r="F1309" t="s">
        <v>35</v>
      </c>
      <c r="G1309" t="s">
        <v>600</v>
      </c>
      <c r="H1309" t="s">
        <v>37</v>
      </c>
      <c r="I1309" t="s">
        <v>38</v>
      </c>
      <c r="J1309" t="s">
        <v>200</v>
      </c>
      <c r="K1309">
        <v>1011</v>
      </c>
      <c r="L1309" t="s">
        <v>56</v>
      </c>
      <c r="M1309" t="s">
        <v>29</v>
      </c>
      <c r="N1309" t="s">
        <v>66</v>
      </c>
      <c r="O1309" t="s">
        <v>3716</v>
      </c>
      <c r="P1309">
        <v>166.44</v>
      </c>
      <c r="Q1309">
        <v>3</v>
      </c>
      <c r="R1309">
        <v>0</v>
      </c>
      <c r="S1309">
        <v>79.891199999999998</v>
      </c>
      <c r="T1309" t="s">
        <v>261</v>
      </c>
      <c r="U1309">
        <v>86.5488</v>
      </c>
      <c r="V1309" s="2">
        <f>Table1[[#This Row],[Expenses]]*0.3</f>
        <v>25.964639999999999</v>
      </c>
      <c r="W1309" t="str">
        <f>VLOOKUP(K1309, Helper!A:C, 3, FALSE)</f>
        <v>2020-06</v>
      </c>
    </row>
    <row r="1310" spans="1:23" x14ac:dyDescent="0.3">
      <c r="A1310">
        <v>2676</v>
      </c>
      <c r="B1310" t="s">
        <v>3717</v>
      </c>
      <c r="C1310" s="1">
        <v>45258</v>
      </c>
      <c r="D1310">
        <v>20231128</v>
      </c>
      <c r="E1310" t="s">
        <v>724</v>
      </c>
      <c r="F1310" t="s">
        <v>62</v>
      </c>
      <c r="G1310" t="s">
        <v>63</v>
      </c>
      <c r="H1310" t="s">
        <v>25</v>
      </c>
      <c r="I1310" t="s">
        <v>64</v>
      </c>
      <c r="J1310" t="s">
        <v>55</v>
      </c>
      <c r="K1310">
        <v>1065</v>
      </c>
      <c r="L1310" t="s">
        <v>56</v>
      </c>
      <c r="M1310" t="s">
        <v>29</v>
      </c>
      <c r="N1310" t="s">
        <v>112</v>
      </c>
      <c r="O1310" t="s">
        <v>3718</v>
      </c>
      <c r="P1310">
        <v>8.76</v>
      </c>
      <c r="Q1310">
        <v>5</v>
      </c>
      <c r="R1310">
        <v>0.2</v>
      </c>
      <c r="S1310">
        <v>0.76649999999999996</v>
      </c>
      <c r="T1310" t="s">
        <v>283</v>
      </c>
      <c r="U1310">
        <v>7.9935</v>
      </c>
      <c r="V1310" s="2">
        <f>Table1[[#This Row],[Expenses]]*0.3</f>
        <v>2.39805</v>
      </c>
      <c r="W1310" t="str">
        <f>VLOOKUP(K1310, Helper!A:C, 3, FALSE)</f>
        <v>2020-04</v>
      </c>
    </row>
    <row r="1311" spans="1:23" x14ac:dyDescent="0.3">
      <c r="A1311">
        <v>2678</v>
      </c>
      <c r="B1311" t="s">
        <v>3719</v>
      </c>
      <c r="C1311" s="1">
        <v>44003</v>
      </c>
      <c r="D1311">
        <v>20200621</v>
      </c>
      <c r="E1311" t="s">
        <v>3720</v>
      </c>
      <c r="F1311" t="s">
        <v>334</v>
      </c>
      <c r="G1311" t="s">
        <v>2047</v>
      </c>
      <c r="H1311" t="s">
        <v>25</v>
      </c>
      <c r="I1311" t="s">
        <v>336</v>
      </c>
      <c r="J1311" t="s">
        <v>325</v>
      </c>
      <c r="K1311">
        <v>1075</v>
      </c>
      <c r="L1311" t="s">
        <v>133</v>
      </c>
      <c r="M1311" t="s">
        <v>29</v>
      </c>
      <c r="N1311" t="s">
        <v>50</v>
      </c>
      <c r="O1311" t="s">
        <v>3721</v>
      </c>
      <c r="P1311">
        <v>11.087999999999999</v>
      </c>
      <c r="Q1311">
        <v>7</v>
      </c>
      <c r="R1311">
        <v>0.7</v>
      </c>
      <c r="S1311">
        <v>-8.1311999999999998</v>
      </c>
      <c r="T1311" t="s">
        <v>59</v>
      </c>
      <c r="U1311">
        <v>19.219200000000001</v>
      </c>
      <c r="V1311" s="2">
        <f>Table1[[#This Row],[Expenses]]*0.3</f>
        <v>5.7657600000000002</v>
      </c>
      <c r="W1311" t="str">
        <f>VLOOKUP(K1311, Helper!A:C, 3, FALSE)</f>
        <v>2020-03</v>
      </c>
    </row>
    <row r="1312" spans="1:23" x14ac:dyDescent="0.3">
      <c r="A1312">
        <v>2680</v>
      </c>
      <c r="B1312" t="s">
        <v>3722</v>
      </c>
      <c r="C1312" s="1">
        <v>44948</v>
      </c>
      <c r="D1312">
        <v>20230122</v>
      </c>
      <c r="E1312" t="s">
        <v>1991</v>
      </c>
      <c r="F1312" t="s">
        <v>190</v>
      </c>
      <c r="G1312" t="s">
        <v>248</v>
      </c>
      <c r="H1312" t="s">
        <v>37</v>
      </c>
      <c r="I1312" t="s">
        <v>119</v>
      </c>
      <c r="J1312" t="s">
        <v>539</v>
      </c>
      <c r="K1312">
        <v>1081</v>
      </c>
      <c r="L1312" t="s">
        <v>273</v>
      </c>
      <c r="M1312" t="s">
        <v>85</v>
      </c>
      <c r="N1312" t="s">
        <v>50</v>
      </c>
      <c r="O1312" t="s">
        <v>3723</v>
      </c>
      <c r="P1312">
        <v>14.4</v>
      </c>
      <c r="Q1312">
        <v>5</v>
      </c>
      <c r="R1312">
        <v>0</v>
      </c>
      <c r="S1312">
        <v>7.056</v>
      </c>
      <c r="T1312" t="s">
        <v>898</v>
      </c>
      <c r="U1312">
        <v>7.3440000000000003</v>
      </c>
      <c r="V1312" s="2">
        <f>Table1[[#This Row],[Expenses]]*0.3</f>
        <v>2.2031999999999998</v>
      </c>
      <c r="W1312" t="str">
        <f>VLOOKUP(K1312, Helper!A:C, 3, FALSE)</f>
        <v>2020-03</v>
      </c>
    </row>
    <row r="1313" spans="1:23" x14ac:dyDescent="0.3">
      <c r="A1313">
        <v>2685</v>
      </c>
      <c r="B1313" t="s">
        <v>3724</v>
      </c>
      <c r="C1313" s="1">
        <v>45107</v>
      </c>
      <c r="D1313">
        <v>20230630</v>
      </c>
      <c r="E1313" t="s">
        <v>2980</v>
      </c>
      <c r="F1313" t="s">
        <v>35</v>
      </c>
      <c r="G1313" t="s">
        <v>36</v>
      </c>
      <c r="H1313" t="s">
        <v>37</v>
      </c>
      <c r="I1313" t="s">
        <v>38</v>
      </c>
      <c r="J1313" t="s">
        <v>430</v>
      </c>
      <c r="K1313">
        <v>1055</v>
      </c>
      <c r="L1313" t="s">
        <v>84</v>
      </c>
      <c r="M1313" t="s">
        <v>29</v>
      </c>
      <c r="N1313" t="s">
        <v>50</v>
      </c>
      <c r="O1313" t="s">
        <v>3725</v>
      </c>
      <c r="P1313">
        <v>312.55200000000002</v>
      </c>
      <c r="Q1313">
        <v>9</v>
      </c>
      <c r="R1313">
        <v>0.2</v>
      </c>
      <c r="S1313">
        <v>101.57940000000001</v>
      </c>
      <c r="T1313" t="s">
        <v>318</v>
      </c>
      <c r="U1313">
        <v>210.9726</v>
      </c>
      <c r="V1313" s="2">
        <f>Table1[[#This Row],[Expenses]]*0.3</f>
        <v>63.291779999999996</v>
      </c>
      <c r="W1313" t="str">
        <f>VLOOKUP(K1313, Helper!A:C, 3, FALSE)</f>
        <v>2020-01</v>
      </c>
    </row>
    <row r="1314" spans="1:23" x14ac:dyDescent="0.3">
      <c r="A1314">
        <v>2686</v>
      </c>
      <c r="B1314" t="s">
        <v>3726</v>
      </c>
      <c r="C1314" s="1">
        <v>44811</v>
      </c>
      <c r="D1314">
        <v>20220907</v>
      </c>
      <c r="E1314" t="s">
        <v>301</v>
      </c>
      <c r="F1314" t="s">
        <v>62</v>
      </c>
      <c r="G1314" t="s">
        <v>277</v>
      </c>
      <c r="H1314" t="s">
        <v>25</v>
      </c>
      <c r="I1314" t="s">
        <v>64</v>
      </c>
      <c r="J1314" t="s">
        <v>192</v>
      </c>
      <c r="K1314">
        <v>1068</v>
      </c>
      <c r="L1314" t="s">
        <v>56</v>
      </c>
      <c r="M1314" t="s">
        <v>29</v>
      </c>
      <c r="N1314" t="s">
        <v>161</v>
      </c>
      <c r="O1314" t="s">
        <v>3727</v>
      </c>
      <c r="P1314">
        <v>95.951999999999998</v>
      </c>
      <c r="Q1314">
        <v>3</v>
      </c>
      <c r="R1314">
        <v>0.2</v>
      </c>
      <c r="S1314">
        <v>29.984999999999999</v>
      </c>
      <c r="T1314" t="s">
        <v>246</v>
      </c>
      <c r="U1314">
        <v>65.966999999999999</v>
      </c>
      <c r="V1314" s="2">
        <f>Table1[[#This Row],[Expenses]]*0.3</f>
        <v>19.790099999999999</v>
      </c>
      <c r="W1314" t="str">
        <f>VLOOKUP(K1314, Helper!A:C, 3, FALSE)</f>
        <v>2020-01</v>
      </c>
    </row>
    <row r="1315" spans="1:23" x14ac:dyDescent="0.3">
      <c r="A1315">
        <v>2688</v>
      </c>
      <c r="B1315" t="s">
        <v>3728</v>
      </c>
      <c r="C1315" s="1">
        <v>44778</v>
      </c>
      <c r="D1315">
        <v>20220805</v>
      </c>
      <c r="E1315" t="s">
        <v>1259</v>
      </c>
      <c r="F1315" t="s">
        <v>166</v>
      </c>
      <c r="G1315" t="s">
        <v>816</v>
      </c>
      <c r="H1315" t="s">
        <v>81</v>
      </c>
      <c r="I1315" t="s">
        <v>168</v>
      </c>
      <c r="J1315" t="s">
        <v>73</v>
      </c>
      <c r="K1315">
        <v>1066</v>
      </c>
      <c r="L1315" t="s">
        <v>74</v>
      </c>
      <c r="M1315" t="s">
        <v>29</v>
      </c>
      <c r="N1315" t="s">
        <v>50</v>
      </c>
      <c r="O1315" t="s">
        <v>3729</v>
      </c>
      <c r="P1315">
        <v>3.98</v>
      </c>
      <c r="Q1315">
        <v>5</v>
      </c>
      <c r="R1315">
        <v>0.8</v>
      </c>
      <c r="S1315">
        <v>-6.5670000000000002</v>
      </c>
      <c r="T1315" t="s">
        <v>327</v>
      </c>
      <c r="U1315">
        <v>10.547000000000001</v>
      </c>
      <c r="V1315" s="2">
        <f>Table1[[#This Row],[Expenses]]*0.3</f>
        <v>3.1640999999999999</v>
      </c>
      <c r="W1315" t="str">
        <f>VLOOKUP(K1315, Helper!A:C, 3, FALSE)</f>
        <v>2020-09</v>
      </c>
    </row>
    <row r="1316" spans="1:23" x14ac:dyDescent="0.3">
      <c r="A1316">
        <v>2689</v>
      </c>
      <c r="B1316" t="s">
        <v>3730</v>
      </c>
      <c r="C1316" s="1">
        <v>44512</v>
      </c>
      <c r="D1316">
        <v>20211112</v>
      </c>
      <c r="E1316" t="s">
        <v>1346</v>
      </c>
      <c r="F1316" t="s">
        <v>35</v>
      </c>
      <c r="G1316" t="s">
        <v>36</v>
      </c>
      <c r="H1316" t="s">
        <v>37</v>
      </c>
      <c r="I1316" t="s">
        <v>38</v>
      </c>
      <c r="J1316" t="s">
        <v>27</v>
      </c>
      <c r="K1316">
        <v>1017</v>
      </c>
      <c r="L1316" t="s">
        <v>28</v>
      </c>
      <c r="M1316" t="s">
        <v>40</v>
      </c>
      <c r="N1316" t="s">
        <v>66</v>
      </c>
      <c r="O1316" t="s">
        <v>3731</v>
      </c>
      <c r="P1316">
        <v>15.7</v>
      </c>
      <c r="Q1316">
        <v>5</v>
      </c>
      <c r="R1316">
        <v>0</v>
      </c>
      <c r="S1316">
        <v>7.0650000000000004</v>
      </c>
      <c r="T1316" t="s">
        <v>88</v>
      </c>
      <c r="U1316">
        <v>8.6349999999999891</v>
      </c>
      <c r="V1316" s="2">
        <f>Table1[[#This Row],[Expenses]]*0.3</f>
        <v>2.5904999999999965</v>
      </c>
      <c r="W1316" t="str">
        <f>VLOOKUP(K1316, Helper!A:C, 3, FALSE)</f>
        <v>2020-02</v>
      </c>
    </row>
    <row r="1317" spans="1:23" x14ac:dyDescent="0.3">
      <c r="A1317">
        <v>2690</v>
      </c>
      <c r="B1317" t="s">
        <v>3732</v>
      </c>
      <c r="C1317" s="1">
        <v>44012</v>
      </c>
      <c r="D1317">
        <v>20200630</v>
      </c>
      <c r="E1317" t="s">
        <v>788</v>
      </c>
      <c r="F1317" t="s">
        <v>166</v>
      </c>
      <c r="G1317" t="s">
        <v>227</v>
      </c>
      <c r="H1317" t="s">
        <v>81</v>
      </c>
      <c r="I1317" t="s">
        <v>168</v>
      </c>
      <c r="J1317" t="s">
        <v>184</v>
      </c>
      <c r="K1317">
        <v>1028</v>
      </c>
      <c r="L1317" t="s">
        <v>74</v>
      </c>
      <c r="M1317" t="s">
        <v>29</v>
      </c>
      <c r="N1317" t="s">
        <v>112</v>
      </c>
      <c r="O1317" t="s">
        <v>3733</v>
      </c>
      <c r="P1317">
        <v>5.2480000000000002</v>
      </c>
      <c r="Q1317">
        <v>4</v>
      </c>
      <c r="R1317">
        <v>0.2</v>
      </c>
      <c r="S1317">
        <v>1.64</v>
      </c>
      <c r="T1317" t="s">
        <v>59</v>
      </c>
      <c r="U1317">
        <v>3.6080000000000001</v>
      </c>
      <c r="V1317" s="2">
        <f>Table1[[#This Row],[Expenses]]*0.3</f>
        <v>1.0824</v>
      </c>
      <c r="W1317" t="str">
        <f>VLOOKUP(K1317, Helper!A:C, 3, FALSE)</f>
        <v>2020-04</v>
      </c>
    </row>
    <row r="1318" spans="1:23" x14ac:dyDescent="0.3">
      <c r="A1318">
        <v>2691</v>
      </c>
      <c r="B1318" t="s">
        <v>3734</v>
      </c>
      <c r="C1318" s="1">
        <v>45265</v>
      </c>
      <c r="D1318">
        <v>20231205</v>
      </c>
      <c r="E1318" t="s">
        <v>1796</v>
      </c>
      <c r="F1318" t="s">
        <v>124</v>
      </c>
      <c r="G1318" t="s">
        <v>125</v>
      </c>
      <c r="H1318" t="s">
        <v>25</v>
      </c>
      <c r="I1318" t="s">
        <v>48</v>
      </c>
      <c r="J1318" t="s">
        <v>528</v>
      </c>
      <c r="K1318">
        <v>1049</v>
      </c>
      <c r="L1318" t="s">
        <v>84</v>
      </c>
      <c r="M1318" t="s">
        <v>29</v>
      </c>
      <c r="N1318" t="s">
        <v>50</v>
      </c>
      <c r="O1318" t="s">
        <v>3735</v>
      </c>
      <c r="P1318">
        <v>5.3460000000000001</v>
      </c>
      <c r="Q1318">
        <v>3</v>
      </c>
      <c r="R1318">
        <v>0.7</v>
      </c>
      <c r="S1318">
        <v>-4.4550000000000001</v>
      </c>
      <c r="T1318" t="s">
        <v>261</v>
      </c>
      <c r="U1318">
        <v>9.8010000000000002</v>
      </c>
      <c r="V1318" s="2">
        <f>Table1[[#This Row],[Expenses]]*0.3</f>
        <v>2.9403000000000001</v>
      </c>
      <c r="W1318" t="str">
        <f>VLOOKUP(K1318, Helper!A:C, 3, FALSE)</f>
        <v>2020-05</v>
      </c>
    </row>
    <row r="1319" spans="1:23" x14ac:dyDescent="0.3">
      <c r="A1319">
        <v>2692</v>
      </c>
      <c r="B1319" t="s">
        <v>3736</v>
      </c>
      <c r="C1319" s="1">
        <v>44802</v>
      </c>
      <c r="D1319">
        <v>20220829</v>
      </c>
      <c r="E1319" t="s">
        <v>473</v>
      </c>
      <c r="F1319" t="s">
        <v>334</v>
      </c>
      <c r="G1319" t="s">
        <v>668</v>
      </c>
      <c r="H1319" t="s">
        <v>25</v>
      </c>
      <c r="I1319" t="s">
        <v>336</v>
      </c>
      <c r="J1319" t="s">
        <v>27</v>
      </c>
      <c r="K1319">
        <v>1017</v>
      </c>
      <c r="L1319" t="s">
        <v>28</v>
      </c>
      <c r="M1319" t="s">
        <v>29</v>
      </c>
      <c r="N1319" t="s">
        <v>66</v>
      </c>
      <c r="O1319" t="s">
        <v>3737</v>
      </c>
      <c r="P1319">
        <v>15.48</v>
      </c>
      <c r="Q1319">
        <v>3</v>
      </c>
      <c r="R1319">
        <v>0.2</v>
      </c>
      <c r="S1319">
        <v>5.6115000000000004</v>
      </c>
      <c r="T1319" t="s">
        <v>327</v>
      </c>
      <c r="U1319">
        <v>9.8684999999999992</v>
      </c>
      <c r="V1319" s="2">
        <f>Table1[[#This Row],[Expenses]]*0.3</f>
        <v>2.9605499999999996</v>
      </c>
      <c r="W1319" t="str">
        <f>VLOOKUP(K1319, Helper!A:C, 3, FALSE)</f>
        <v>2020-02</v>
      </c>
    </row>
    <row r="1320" spans="1:23" x14ac:dyDescent="0.3">
      <c r="A1320">
        <v>2694</v>
      </c>
      <c r="B1320" t="s">
        <v>3738</v>
      </c>
      <c r="C1320" s="1">
        <v>44583</v>
      </c>
      <c r="D1320">
        <v>20220122</v>
      </c>
      <c r="E1320" t="s">
        <v>1374</v>
      </c>
      <c r="F1320" t="s">
        <v>71</v>
      </c>
      <c r="G1320" t="s">
        <v>72</v>
      </c>
      <c r="H1320" t="s">
        <v>37</v>
      </c>
      <c r="I1320" t="s">
        <v>38</v>
      </c>
      <c r="J1320" t="s">
        <v>321</v>
      </c>
      <c r="K1320">
        <v>1089</v>
      </c>
      <c r="L1320" t="s">
        <v>133</v>
      </c>
      <c r="M1320" t="s">
        <v>40</v>
      </c>
      <c r="N1320" t="s">
        <v>57</v>
      </c>
      <c r="O1320" t="s">
        <v>3739</v>
      </c>
      <c r="P1320">
        <v>109.9</v>
      </c>
      <c r="Q1320">
        <v>5</v>
      </c>
      <c r="R1320">
        <v>0</v>
      </c>
      <c r="S1320">
        <v>37.366</v>
      </c>
      <c r="T1320" t="s">
        <v>140</v>
      </c>
      <c r="U1320">
        <v>72.534000000000006</v>
      </c>
      <c r="V1320" s="2">
        <f>Table1[[#This Row],[Expenses]]*0.3</f>
        <v>21.760200000000001</v>
      </c>
      <c r="W1320" t="str">
        <f>VLOOKUP(K1320, Helper!A:C, 3, FALSE)</f>
        <v>2020-01</v>
      </c>
    </row>
    <row r="1321" spans="1:23" x14ac:dyDescent="0.3">
      <c r="A1321">
        <v>2695</v>
      </c>
      <c r="B1321" t="s">
        <v>3740</v>
      </c>
      <c r="C1321" s="1">
        <v>44119</v>
      </c>
      <c r="D1321">
        <v>20201015</v>
      </c>
      <c r="E1321" t="s">
        <v>1383</v>
      </c>
      <c r="F1321" t="s">
        <v>46</v>
      </c>
      <c r="G1321" t="s">
        <v>178</v>
      </c>
      <c r="H1321" t="s">
        <v>25</v>
      </c>
      <c r="I1321" t="s">
        <v>48</v>
      </c>
      <c r="J1321" t="s">
        <v>349</v>
      </c>
      <c r="K1321">
        <v>1078</v>
      </c>
      <c r="L1321" t="s">
        <v>56</v>
      </c>
      <c r="M1321" t="s">
        <v>29</v>
      </c>
      <c r="N1321" t="s">
        <v>57</v>
      </c>
      <c r="O1321" t="s">
        <v>3741</v>
      </c>
      <c r="P1321">
        <v>15.384</v>
      </c>
      <c r="Q1321">
        <v>1</v>
      </c>
      <c r="R1321">
        <v>0.2</v>
      </c>
      <c r="S1321">
        <v>4.0382999999999996</v>
      </c>
      <c r="T1321" t="s">
        <v>194</v>
      </c>
      <c r="U1321">
        <v>11.345700000000001</v>
      </c>
      <c r="V1321" s="2">
        <f>Table1[[#This Row],[Expenses]]*0.3</f>
        <v>3.4037100000000002</v>
      </c>
      <c r="W1321" t="str">
        <f>VLOOKUP(K1321, Helper!A:C, 3, FALSE)</f>
        <v>2020-01</v>
      </c>
    </row>
    <row r="1322" spans="1:23" x14ac:dyDescent="0.3">
      <c r="A1322">
        <v>2696</v>
      </c>
      <c r="B1322" t="s">
        <v>3742</v>
      </c>
      <c r="C1322" s="1">
        <v>44599</v>
      </c>
      <c r="D1322">
        <v>20220207</v>
      </c>
      <c r="E1322" t="s">
        <v>3743</v>
      </c>
      <c r="F1322" t="s">
        <v>358</v>
      </c>
      <c r="G1322" t="s">
        <v>1235</v>
      </c>
      <c r="H1322" t="s">
        <v>37</v>
      </c>
      <c r="I1322" t="s">
        <v>119</v>
      </c>
      <c r="J1322" t="s">
        <v>316</v>
      </c>
      <c r="K1322">
        <v>1093</v>
      </c>
      <c r="L1322" t="s">
        <v>28</v>
      </c>
      <c r="M1322" t="s">
        <v>29</v>
      </c>
      <c r="N1322" t="s">
        <v>66</v>
      </c>
      <c r="O1322" t="s">
        <v>3744</v>
      </c>
      <c r="P1322">
        <v>30.352</v>
      </c>
      <c r="Q1322">
        <v>2</v>
      </c>
      <c r="R1322">
        <v>0.2</v>
      </c>
      <c r="S1322">
        <v>10.623200000000001</v>
      </c>
      <c r="T1322" t="s">
        <v>1308</v>
      </c>
      <c r="U1322">
        <v>19.7288</v>
      </c>
      <c r="V1322" s="2">
        <f>Table1[[#This Row],[Expenses]]*0.3</f>
        <v>5.9186399999999999</v>
      </c>
      <c r="W1322" t="str">
        <f>VLOOKUP(K1322, Helper!A:C, 3, FALSE)</f>
        <v>2020-03</v>
      </c>
    </row>
    <row r="1323" spans="1:23" x14ac:dyDescent="0.3">
      <c r="A1323">
        <v>2697</v>
      </c>
      <c r="B1323" t="s">
        <v>3745</v>
      </c>
      <c r="C1323" s="1">
        <v>43908</v>
      </c>
      <c r="D1323">
        <v>20200318</v>
      </c>
      <c r="E1323" t="s">
        <v>3263</v>
      </c>
      <c r="F1323" t="s">
        <v>46</v>
      </c>
      <c r="G1323" t="s">
        <v>888</v>
      </c>
      <c r="H1323" t="s">
        <v>25</v>
      </c>
      <c r="I1323" t="s">
        <v>48</v>
      </c>
      <c r="J1323" t="s">
        <v>917</v>
      </c>
      <c r="K1323">
        <v>1029</v>
      </c>
      <c r="L1323" t="s">
        <v>84</v>
      </c>
      <c r="M1323" t="s">
        <v>85</v>
      </c>
      <c r="N1323" t="s">
        <v>617</v>
      </c>
      <c r="O1323" t="s">
        <v>3746</v>
      </c>
      <c r="P1323">
        <v>821.3</v>
      </c>
      <c r="Q1323">
        <v>4</v>
      </c>
      <c r="R1323">
        <v>0.5</v>
      </c>
      <c r="S1323">
        <v>-16.425999999999998</v>
      </c>
      <c r="T1323" t="s">
        <v>445</v>
      </c>
      <c r="U1323">
        <v>837.726</v>
      </c>
      <c r="V1323" s="2">
        <f>Table1[[#This Row],[Expenses]]*0.3</f>
        <v>251.31779999999998</v>
      </c>
      <c r="W1323" t="str">
        <f>VLOOKUP(K1323, Helper!A:C, 3, FALSE)</f>
        <v>2020-01</v>
      </c>
    </row>
    <row r="1324" spans="1:23" x14ac:dyDescent="0.3">
      <c r="A1324">
        <v>2704</v>
      </c>
      <c r="B1324" t="s">
        <v>3747</v>
      </c>
      <c r="C1324" s="1">
        <v>43975</v>
      </c>
      <c r="D1324">
        <v>20200524</v>
      </c>
      <c r="E1324" t="s">
        <v>1234</v>
      </c>
      <c r="F1324" t="s">
        <v>1548</v>
      </c>
      <c r="G1324" t="s">
        <v>2675</v>
      </c>
      <c r="H1324" t="s">
        <v>81</v>
      </c>
      <c r="I1324" t="s">
        <v>199</v>
      </c>
      <c r="J1324" t="s">
        <v>268</v>
      </c>
      <c r="K1324">
        <v>1088</v>
      </c>
      <c r="L1324" t="s">
        <v>133</v>
      </c>
      <c r="M1324" t="s">
        <v>29</v>
      </c>
      <c r="N1324" t="s">
        <v>66</v>
      </c>
      <c r="O1324" t="s">
        <v>3748</v>
      </c>
      <c r="P1324">
        <v>116.28</v>
      </c>
      <c r="Q1324">
        <v>3</v>
      </c>
      <c r="R1324">
        <v>0</v>
      </c>
      <c r="S1324">
        <v>56.977200000000003</v>
      </c>
      <c r="T1324" t="s">
        <v>107</v>
      </c>
      <c r="U1324">
        <v>59.302799999999998</v>
      </c>
      <c r="V1324" s="2">
        <f>Table1[[#This Row],[Expenses]]*0.3</f>
        <v>17.790839999999999</v>
      </c>
      <c r="W1324" t="str">
        <f>VLOOKUP(K1324, Helper!A:C, 3, FALSE)</f>
        <v>2020-03</v>
      </c>
    </row>
    <row r="1325" spans="1:23" x14ac:dyDescent="0.3">
      <c r="A1325">
        <v>2705</v>
      </c>
      <c r="B1325" t="s">
        <v>3749</v>
      </c>
      <c r="C1325" s="1">
        <v>45119</v>
      </c>
      <c r="D1325">
        <v>20230712</v>
      </c>
      <c r="E1325" t="s">
        <v>2915</v>
      </c>
      <c r="F1325" t="s">
        <v>211</v>
      </c>
      <c r="G1325" t="s">
        <v>212</v>
      </c>
      <c r="H1325" t="s">
        <v>25</v>
      </c>
      <c r="I1325" t="s">
        <v>26</v>
      </c>
      <c r="J1325" t="s">
        <v>337</v>
      </c>
      <c r="K1325">
        <v>1096</v>
      </c>
      <c r="L1325" t="s">
        <v>105</v>
      </c>
      <c r="M1325" t="s">
        <v>29</v>
      </c>
      <c r="N1325" t="s">
        <v>185</v>
      </c>
      <c r="O1325" t="s">
        <v>3750</v>
      </c>
      <c r="P1325">
        <v>132.6</v>
      </c>
      <c r="Q1325">
        <v>6</v>
      </c>
      <c r="R1325">
        <v>0</v>
      </c>
      <c r="S1325">
        <v>17.238</v>
      </c>
      <c r="T1325" t="s">
        <v>128</v>
      </c>
      <c r="U1325">
        <v>115.36199999999999</v>
      </c>
      <c r="V1325" s="2">
        <f>Table1[[#This Row],[Expenses]]*0.3</f>
        <v>34.608599999999996</v>
      </c>
      <c r="W1325" t="str">
        <f>VLOOKUP(K1325, Helper!A:C, 3, FALSE)</f>
        <v>2020-03</v>
      </c>
    </row>
    <row r="1326" spans="1:23" x14ac:dyDescent="0.3">
      <c r="A1326">
        <v>2706</v>
      </c>
      <c r="B1326" t="s">
        <v>3751</v>
      </c>
      <c r="C1326" s="1">
        <v>45094</v>
      </c>
      <c r="D1326">
        <v>20230617</v>
      </c>
      <c r="E1326" t="s">
        <v>2110</v>
      </c>
      <c r="F1326" t="s">
        <v>461</v>
      </c>
      <c r="G1326" t="s">
        <v>462</v>
      </c>
      <c r="H1326" t="s">
        <v>81</v>
      </c>
      <c r="I1326" t="s">
        <v>168</v>
      </c>
      <c r="J1326" t="s">
        <v>49</v>
      </c>
      <c r="K1326">
        <v>1031</v>
      </c>
      <c r="L1326" t="s">
        <v>28</v>
      </c>
      <c r="M1326" t="s">
        <v>85</v>
      </c>
      <c r="N1326" t="s">
        <v>66</v>
      </c>
      <c r="O1326" t="s">
        <v>3752</v>
      </c>
      <c r="P1326">
        <v>16.68</v>
      </c>
      <c r="Q1326">
        <v>2</v>
      </c>
      <c r="R1326">
        <v>0</v>
      </c>
      <c r="S1326">
        <v>4.3368000000000002</v>
      </c>
      <c r="T1326" t="s">
        <v>318</v>
      </c>
      <c r="U1326">
        <v>12.3432</v>
      </c>
      <c r="V1326" s="2">
        <f>Table1[[#This Row],[Expenses]]*0.3</f>
        <v>3.7029599999999996</v>
      </c>
      <c r="W1326" t="str">
        <f>VLOOKUP(K1326, Helper!A:C, 3, FALSE)</f>
        <v>2020-01</v>
      </c>
    </row>
    <row r="1327" spans="1:23" x14ac:dyDescent="0.3">
      <c r="A1327">
        <v>2709</v>
      </c>
      <c r="B1327" t="s">
        <v>3753</v>
      </c>
      <c r="C1327" s="1">
        <v>44226</v>
      </c>
      <c r="D1327">
        <v>20210130</v>
      </c>
      <c r="E1327" t="s">
        <v>1115</v>
      </c>
      <c r="F1327" t="s">
        <v>35</v>
      </c>
      <c r="G1327" t="s">
        <v>36</v>
      </c>
      <c r="H1327" t="s">
        <v>37</v>
      </c>
      <c r="I1327" t="s">
        <v>38</v>
      </c>
      <c r="J1327" t="s">
        <v>244</v>
      </c>
      <c r="K1327">
        <v>1002</v>
      </c>
      <c r="L1327" t="s">
        <v>84</v>
      </c>
      <c r="M1327" t="s">
        <v>29</v>
      </c>
      <c r="N1327" t="s">
        <v>57</v>
      </c>
      <c r="O1327" t="s">
        <v>3754</v>
      </c>
      <c r="P1327">
        <v>227.36</v>
      </c>
      <c r="Q1327">
        <v>7</v>
      </c>
      <c r="R1327">
        <v>0</v>
      </c>
      <c r="S1327">
        <v>81.849599999999995</v>
      </c>
      <c r="T1327" t="s">
        <v>303</v>
      </c>
      <c r="U1327">
        <v>145.5104</v>
      </c>
      <c r="V1327" s="2">
        <f>Table1[[#This Row],[Expenses]]*0.3</f>
        <v>43.653120000000001</v>
      </c>
      <c r="W1327" t="str">
        <f>VLOOKUP(K1327, Helper!A:C, 3, FALSE)</f>
        <v>2020-03</v>
      </c>
    </row>
    <row r="1328" spans="1:23" x14ac:dyDescent="0.3">
      <c r="A1328">
        <v>2711</v>
      </c>
      <c r="B1328" t="s">
        <v>3755</v>
      </c>
      <c r="C1328" s="1">
        <v>44541</v>
      </c>
      <c r="D1328">
        <v>20211211</v>
      </c>
      <c r="E1328" t="s">
        <v>2364</v>
      </c>
      <c r="F1328" t="s">
        <v>46</v>
      </c>
      <c r="G1328" t="s">
        <v>888</v>
      </c>
      <c r="H1328" t="s">
        <v>25</v>
      </c>
      <c r="I1328" t="s">
        <v>48</v>
      </c>
      <c r="J1328" t="s">
        <v>626</v>
      </c>
      <c r="K1328">
        <v>1009</v>
      </c>
      <c r="L1328" t="s">
        <v>95</v>
      </c>
      <c r="M1328" t="s">
        <v>29</v>
      </c>
      <c r="N1328" t="s">
        <v>50</v>
      </c>
      <c r="O1328" t="s">
        <v>3756</v>
      </c>
      <c r="P1328">
        <v>12.827999999999999</v>
      </c>
      <c r="Q1328">
        <v>2</v>
      </c>
      <c r="R1328">
        <v>0.7</v>
      </c>
      <c r="S1328">
        <v>-8.9795999999999996</v>
      </c>
      <c r="T1328" t="s">
        <v>163</v>
      </c>
      <c r="U1328">
        <v>21.807600000000001</v>
      </c>
      <c r="V1328" s="2">
        <f>Table1[[#This Row],[Expenses]]*0.3</f>
        <v>6.5422799999999999</v>
      </c>
      <c r="W1328" t="str">
        <f>VLOOKUP(K1328, Helper!A:C, 3, FALSE)</f>
        <v>2020-03</v>
      </c>
    </row>
    <row r="1329" spans="1:23" x14ac:dyDescent="0.3">
      <c r="A1329">
        <v>2712</v>
      </c>
      <c r="B1329" t="s">
        <v>3757</v>
      </c>
      <c r="C1329" s="1">
        <v>45209</v>
      </c>
      <c r="D1329">
        <v>20231010</v>
      </c>
      <c r="E1329" t="s">
        <v>2101</v>
      </c>
      <c r="F1329" t="s">
        <v>358</v>
      </c>
      <c r="G1329" t="s">
        <v>1235</v>
      </c>
      <c r="H1329" t="s">
        <v>37</v>
      </c>
      <c r="I1329" t="s">
        <v>119</v>
      </c>
      <c r="J1329" t="s">
        <v>524</v>
      </c>
      <c r="K1329">
        <v>1039</v>
      </c>
      <c r="L1329" t="s">
        <v>95</v>
      </c>
      <c r="M1329" t="s">
        <v>40</v>
      </c>
      <c r="N1329" t="s">
        <v>57</v>
      </c>
      <c r="O1329" t="s">
        <v>3758</v>
      </c>
      <c r="P1329">
        <v>45.887999999999998</v>
      </c>
      <c r="Q1329">
        <v>4</v>
      </c>
      <c r="R1329">
        <v>0.2</v>
      </c>
      <c r="S1329">
        <v>9.1776</v>
      </c>
      <c r="T1329" t="s">
        <v>151</v>
      </c>
      <c r="U1329">
        <v>36.7104</v>
      </c>
      <c r="V1329" s="2">
        <f>Table1[[#This Row],[Expenses]]*0.3</f>
        <v>11.013119999999999</v>
      </c>
      <c r="W1329" t="str">
        <f>VLOOKUP(K1329, Helper!A:C, 3, FALSE)</f>
        <v>2020-01</v>
      </c>
    </row>
    <row r="1330" spans="1:23" x14ac:dyDescent="0.3">
      <c r="A1330">
        <v>2713</v>
      </c>
      <c r="B1330" t="s">
        <v>3759</v>
      </c>
      <c r="C1330" s="1">
        <v>45137</v>
      </c>
      <c r="D1330">
        <v>20230730</v>
      </c>
      <c r="E1330" t="s">
        <v>1426</v>
      </c>
      <c r="F1330" t="s">
        <v>211</v>
      </c>
      <c r="G1330" t="s">
        <v>218</v>
      </c>
      <c r="H1330" t="s">
        <v>25</v>
      </c>
      <c r="I1330" t="s">
        <v>26</v>
      </c>
      <c r="J1330" t="s">
        <v>386</v>
      </c>
      <c r="K1330">
        <v>1045</v>
      </c>
      <c r="L1330" t="s">
        <v>95</v>
      </c>
      <c r="M1330" t="s">
        <v>29</v>
      </c>
      <c r="N1330" t="s">
        <v>112</v>
      </c>
      <c r="O1330" t="s">
        <v>3760</v>
      </c>
      <c r="P1330">
        <v>60.12</v>
      </c>
      <c r="Q1330">
        <v>9</v>
      </c>
      <c r="R1330">
        <v>0</v>
      </c>
      <c r="S1330">
        <v>22.244399999999999</v>
      </c>
      <c r="T1330" t="s">
        <v>128</v>
      </c>
      <c r="U1330">
        <v>37.875599999999999</v>
      </c>
      <c r="V1330" s="2">
        <f>Table1[[#This Row],[Expenses]]*0.3</f>
        <v>11.362679999999999</v>
      </c>
      <c r="W1330" t="str">
        <f>VLOOKUP(K1330, Helper!A:C, 3, FALSE)</f>
        <v>2020-01</v>
      </c>
    </row>
    <row r="1331" spans="1:23" x14ac:dyDescent="0.3">
      <c r="A1331">
        <v>2714</v>
      </c>
      <c r="B1331" t="s">
        <v>3761</v>
      </c>
      <c r="C1331" s="1">
        <v>43946</v>
      </c>
      <c r="D1331">
        <v>20200425</v>
      </c>
      <c r="E1331" t="s">
        <v>396</v>
      </c>
      <c r="F1331" t="s">
        <v>62</v>
      </c>
      <c r="G1331" t="s">
        <v>63</v>
      </c>
      <c r="H1331" t="s">
        <v>25</v>
      </c>
      <c r="I1331" t="s">
        <v>64</v>
      </c>
      <c r="J1331" t="s">
        <v>398</v>
      </c>
      <c r="K1331">
        <v>1026</v>
      </c>
      <c r="L1331" t="s">
        <v>105</v>
      </c>
      <c r="M1331" t="s">
        <v>29</v>
      </c>
      <c r="N1331" t="s">
        <v>156</v>
      </c>
      <c r="O1331" t="s">
        <v>3762</v>
      </c>
      <c r="P1331">
        <v>302.37599999999998</v>
      </c>
      <c r="Q1331">
        <v>3</v>
      </c>
      <c r="R1331">
        <v>0.2</v>
      </c>
      <c r="S1331">
        <v>37.796999999999997</v>
      </c>
      <c r="T1331" t="s">
        <v>735</v>
      </c>
      <c r="U1331">
        <v>264.57899999999898</v>
      </c>
      <c r="V1331" s="2">
        <f>Table1[[#This Row],[Expenses]]*0.3</f>
        <v>79.373699999999687</v>
      </c>
      <c r="W1331" t="str">
        <f>VLOOKUP(K1331, Helper!A:C, 3, FALSE)</f>
        <v>2020-01</v>
      </c>
    </row>
    <row r="1332" spans="1:23" x14ac:dyDescent="0.3">
      <c r="A1332">
        <v>2715</v>
      </c>
      <c r="B1332" t="s">
        <v>3763</v>
      </c>
      <c r="C1332" s="1">
        <v>44531</v>
      </c>
      <c r="D1332">
        <v>20211201</v>
      </c>
      <c r="E1332" t="s">
        <v>2206</v>
      </c>
      <c r="F1332" t="s">
        <v>71</v>
      </c>
      <c r="G1332" t="s">
        <v>72</v>
      </c>
      <c r="H1332" t="s">
        <v>37</v>
      </c>
      <c r="I1332" t="s">
        <v>38</v>
      </c>
      <c r="J1332" t="s">
        <v>1367</v>
      </c>
      <c r="K1332">
        <v>1020</v>
      </c>
      <c r="L1332" t="s">
        <v>56</v>
      </c>
      <c r="M1332" t="s">
        <v>85</v>
      </c>
      <c r="N1332" t="s">
        <v>112</v>
      </c>
      <c r="O1332" t="s">
        <v>3764</v>
      </c>
      <c r="P1332">
        <v>13.9</v>
      </c>
      <c r="Q1332">
        <v>5</v>
      </c>
      <c r="R1332">
        <v>0</v>
      </c>
      <c r="S1332">
        <v>5.56</v>
      </c>
      <c r="T1332" t="s">
        <v>163</v>
      </c>
      <c r="U1332">
        <v>8.34</v>
      </c>
      <c r="V1332" s="2">
        <f>Table1[[#This Row],[Expenses]]*0.3</f>
        <v>2.5019999999999998</v>
      </c>
      <c r="W1332" t="str">
        <f>VLOOKUP(K1332, Helper!A:C, 3, FALSE)</f>
        <v>2020-04</v>
      </c>
    </row>
    <row r="1333" spans="1:23" x14ac:dyDescent="0.3">
      <c r="A1333">
        <v>2716</v>
      </c>
      <c r="B1333" t="s">
        <v>3765</v>
      </c>
      <c r="C1333" s="1">
        <v>44169</v>
      </c>
      <c r="D1333">
        <v>20201204</v>
      </c>
      <c r="E1333" t="s">
        <v>2101</v>
      </c>
      <c r="F1333" t="s">
        <v>211</v>
      </c>
      <c r="G1333" t="s">
        <v>212</v>
      </c>
      <c r="H1333" t="s">
        <v>25</v>
      </c>
      <c r="I1333" t="s">
        <v>26</v>
      </c>
      <c r="J1333" t="s">
        <v>524</v>
      </c>
      <c r="K1333">
        <v>1039</v>
      </c>
      <c r="L1333" t="s">
        <v>95</v>
      </c>
      <c r="M1333" t="s">
        <v>40</v>
      </c>
      <c r="N1333" t="s">
        <v>156</v>
      </c>
      <c r="O1333" t="s">
        <v>3766</v>
      </c>
      <c r="P1333">
        <v>129.97999999999999</v>
      </c>
      <c r="Q1333">
        <v>2</v>
      </c>
      <c r="R1333">
        <v>0</v>
      </c>
      <c r="S1333">
        <v>62.3904</v>
      </c>
      <c r="T1333" t="s">
        <v>235</v>
      </c>
      <c r="U1333">
        <v>67.589599999999905</v>
      </c>
      <c r="V1333" s="2">
        <f>Table1[[#This Row],[Expenses]]*0.3</f>
        <v>20.27687999999997</v>
      </c>
      <c r="W1333" t="str">
        <f>VLOOKUP(K1333, Helper!A:C, 3, FALSE)</f>
        <v>2020-01</v>
      </c>
    </row>
    <row r="1334" spans="1:23" x14ac:dyDescent="0.3">
      <c r="A1334">
        <v>2717</v>
      </c>
      <c r="B1334" t="s">
        <v>3767</v>
      </c>
      <c r="C1334" s="1">
        <v>45165</v>
      </c>
      <c r="D1334">
        <v>20230827</v>
      </c>
      <c r="E1334" t="s">
        <v>3768</v>
      </c>
      <c r="F1334" t="s">
        <v>758</v>
      </c>
      <c r="G1334" t="s">
        <v>759</v>
      </c>
      <c r="H1334" t="s">
        <v>25</v>
      </c>
      <c r="I1334" t="s">
        <v>64</v>
      </c>
      <c r="J1334" t="s">
        <v>104</v>
      </c>
      <c r="K1334">
        <v>1047</v>
      </c>
      <c r="L1334" t="s">
        <v>105</v>
      </c>
      <c r="M1334" t="s">
        <v>85</v>
      </c>
      <c r="N1334" t="s">
        <v>185</v>
      </c>
      <c r="O1334" t="s">
        <v>3769</v>
      </c>
      <c r="P1334">
        <v>71.98</v>
      </c>
      <c r="Q1334">
        <v>2</v>
      </c>
      <c r="R1334">
        <v>0</v>
      </c>
      <c r="S1334">
        <v>15.1158</v>
      </c>
      <c r="T1334" t="s">
        <v>786</v>
      </c>
      <c r="U1334">
        <v>56.864199999999997</v>
      </c>
      <c r="V1334" s="2">
        <f>Table1[[#This Row],[Expenses]]*0.3</f>
        <v>17.059259999999998</v>
      </c>
      <c r="W1334" t="str">
        <f>VLOOKUP(K1334, Helper!A:C, 3, FALSE)</f>
        <v>2020-03</v>
      </c>
    </row>
    <row r="1335" spans="1:23" x14ac:dyDescent="0.3">
      <c r="A1335">
        <v>2718</v>
      </c>
      <c r="B1335" t="s">
        <v>3770</v>
      </c>
      <c r="C1335" s="1">
        <v>44081</v>
      </c>
      <c r="D1335">
        <v>20200907</v>
      </c>
      <c r="E1335" t="s">
        <v>3200</v>
      </c>
      <c r="F1335" t="s">
        <v>211</v>
      </c>
      <c r="G1335" t="s">
        <v>212</v>
      </c>
      <c r="H1335" t="s">
        <v>25</v>
      </c>
      <c r="I1335" t="s">
        <v>26</v>
      </c>
      <c r="J1335" t="s">
        <v>1013</v>
      </c>
      <c r="K1335">
        <v>1073</v>
      </c>
      <c r="L1335" t="s">
        <v>133</v>
      </c>
      <c r="M1335" t="s">
        <v>29</v>
      </c>
      <c r="N1335" t="s">
        <v>156</v>
      </c>
      <c r="O1335" t="s">
        <v>3771</v>
      </c>
      <c r="P1335">
        <v>377.97</v>
      </c>
      <c r="Q1335">
        <v>3</v>
      </c>
      <c r="R1335">
        <v>0</v>
      </c>
      <c r="S1335">
        <v>109.6113</v>
      </c>
      <c r="T1335" t="s">
        <v>382</v>
      </c>
      <c r="U1335">
        <v>268.3587</v>
      </c>
      <c r="V1335" s="2">
        <f>Table1[[#This Row],[Expenses]]*0.3</f>
        <v>80.50761</v>
      </c>
      <c r="W1335" t="str">
        <f>VLOOKUP(K1335, Helper!A:C, 3, FALSE)</f>
        <v>2020-03</v>
      </c>
    </row>
    <row r="1336" spans="1:23" x14ac:dyDescent="0.3">
      <c r="A1336">
        <v>2719</v>
      </c>
      <c r="B1336" t="s">
        <v>3772</v>
      </c>
      <c r="C1336" s="1">
        <v>45282</v>
      </c>
      <c r="D1336">
        <v>20231222</v>
      </c>
      <c r="E1336" t="s">
        <v>1597</v>
      </c>
      <c r="F1336" t="s">
        <v>35</v>
      </c>
      <c r="G1336" t="s">
        <v>982</v>
      </c>
      <c r="H1336" t="s">
        <v>37</v>
      </c>
      <c r="I1336" t="s">
        <v>38</v>
      </c>
      <c r="J1336" t="s">
        <v>386</v>
      </c>
      <c r="K1336">
        <v>1045</v>
      </c>
      <c r="L1336" t="s">
        <v>95</v>
      </c>
      <c r="M1336" t="s">
        <v>29</v>
      </c>
      <c r="N1336" t="s">
        <v>96</v>
      </c>
      <c r="O1336" t="s">
        <v>3773</v>
      </c>
      <c r="P1336">
        <v>124.36</v>
      </c>
      <c r="Q1336">
        <v>2</v>
      </c>
      <c r="R1336">
        <v>0</v>
      </c>
      <c r="S1336">
        <v>33.577199999999998</v>
      </c>
      <c r="T1336" t="s">
        <v>261</v>
      </c>
      <c r="U1336">
        <v>90.782799999999995</v>
      </c>
      <c r="V1336" s="2">
        <f>Table1[[#This Row],[Expenses]]*0.3</f>
        <v>27.234839999999998</v>
      </c>
      <c r="W1336" t="str">
        <f>VLOOKUP(K1336, Helper!A:C, 3, FALSE)</f>
        <v>2020-01</v>
      </c>
    </row>
    <row r="1337" spans="1:23" x14ac:dyDescent="0.3">
      <c r="A1337">
        <v>2720</v>
      </c>
      <c r="B1337" t="s">
        <v>3774</v>
      </c>
      <c r="C1337" s="1">
        <v>44171</v>
      </c>
      <c r="D1337">
        <v>20201206</v>
      </c>
      <c r="E1337" t="s">
        <v>836</v>
      </c>
      <c r="F1337" t="s">
        <v>79</v>
      </c>
      <c r="G1337" t="s">
        <v>147</v>
      </c>
      <c r="H1337" t="s">
        <v>81</v>
      </c>
      <c r="I1337" t="s">
        <v>82</v>
      </c>
      <c r="J1337" t="s">
        <v>685</v>
      </c>
      <c r="K1337">
        <v>1076</v>
      </c>
      <c r="L1337" t="s">
        <v>74</v>
      </c>
      <c r="M1337" t="s">
        <v>29</v>
      </c>
      <c r="N1337" t="s">
        <v>57</v>
      </c>
      <c r="O1337" t="s">
        <v>3775</v>
      </c>
      <c r="P1337">
        <v>23.975999999999999</v>
      </c>
      <c r="Q1337">
        <v>3</v>
      </c>
      <c r="R1337">
        <v>0.6</v>
      </c>
      <c r="S1337">
        <v>-14.3856</v>
      </c>
      <c r="T1337" t="s">
        <v>235</v>
      </c>
      <c r="U1337">
        <v>38.361599999999903</v>
      </c>
      <c r="V1337" s="2">
        <f>Table1[[#This Row],[Expenses]]*0.3</f>
        <v>11.50847999999997</v>
      </c>
      <c r="W1337" t="str">
        <f>VLOOKUP(K1337, Helper!A:C, 3, FALSE)</f>
        <v>2020-01</v>
      </c>
    </row>
    <row r="1338" spans="1:23" x14ac:dyDescent="0.3">
      <c r="A1338">
        <v>2721</v>
      </c>
      <c r="B1338" t="s">
        <v>3776</v>
      </c>
      <c r="C1338" s="1">
        <v>44139</v>
      </c>
      <c r="D1338">
        <v>20201104</v>
      </c>
      <c r="E1338" t="s">
        <v>182</v>
      </c>
      <c r="F1338" t="s">
        <v>62</v>
      </c>
      <c r="G1338" t="s">
        <v>1253</v>
      </c>
      <c r="H1338" t="s">
        <v>25</v>
      </c>
      <c r="I1338" t="s">
        <v>64</v>
      </c>
      <c r="J1338" t="s">
        <v>184</v>
      </c>
      <c r="K1338">
        <v>1028</v>
      </c>
      <c r="L1338" t="s">
        <v>74</v>
      </c>
      <c r="M1338" t="s">
        <v>40</v>
      </c>
      <c r="N1338" t="s">
        <v>214</v>
      </c>
      <c r="O1338" t="s">
        <v>3777</v>
      </c>
      <c r="P1338">
        <v>8.3759999999999994</v>
      </c>
      <c r="Q1338">
        <v>3</v>
      </c>
      <c r="R1338">
        <v>0.2</v>
      </c>
      <c r="S1338">
        <v>2.7222</v>
      </c>
      <c r="T1338" t="s">
        <v>98</v>
      </c>
      <c r="U1338">
        <v>5.6537999999999897</v>
      </c>
      <c r="V1338" s="2">
        <f>Table1[[#This Row],[Expenses]]*0.3</f>
        <v>1.6961399999999969</v>
      </c>
      <c r="W1338" t="str">
        <f>VLOOKUP(K1338, Helper!A:C, 3, FALSE)</f>
        <v>2020-04</v>
      </c>
    </row>
    <row r="1339" spans="1:23" x14ac:dyDescent="0.3">
      <c r="A1339">
        <v>2723</v>
      </c>
      <c r="B1339" t="s">
        <v>3778</v>
      </c>
      <c r="C1339" s="1">
        <v>44666</v>
      </c>
      <c r="D1339">
        <v>20220415</v>
      </c>
      <c r="E1339" t="s">
        <v>2356</v>
      </c>
      <c r="F1339" t="s">
        <v>238</v>
      </c>
      <c r="G1339" t="s">
        <v>1594</v>
      </c>
      <c r="H1339" t="s">
        <v>25</v>
      </c>
      <c r="I1339" t="s">
        <v>48</v>
      </c>
      <c r="J1339" t="s">
        <v>430</v>
      </c>
      <c r="K1339">
        <v>1055</v>
      </c>
      <c r="L1339" t="s">
        <v>84</v>
      </c>
      <c r="M1339" t="s">
        <v>29</v>
      </c>
      <c r="N1339" t="s">
        <v>96</v>
      </c>
      <c r="O1339" t="s">
        <v>3779</v>
      </c>
      <c r="P1339">
        <v>81.2</v>
      </c>
      <c r="Q1339">
        <v>5</v>
      </c>
      <c r="R1339">
        <v>0</v>
      </c>
      <c r="S1339">
        <v>12.18</v>
      </c>
      <c r="T1339" t="s">
        <v>296</v>
      </c>
      <c r="U1339">
        <v>69.02</v>
      </c>
      <c r="V1339" s="2">
        <f>Table1[[#This Row],[Expenses]]*0.3</f>
        <v>20.706</v>
      </c>
      <c r="W1339" t="str">
        <f>VLOOKUP(K1339, Helper!A:C, 3, FALSE)</f>
        <v>2020-01</v>
      </c>
    </row>
    <row r="1340" spans="1:23" x14ac:dyDescent="0.3">
      <c r="A1340">
        <v>2724</v>
      </c>
      <c r="B1340" t="s">
        <v>3780</v>
      </c>
      <c r="C1340" s="1">
        <v>44108</v>
      </c>
      <c r="D1340">
        <v>20201004</v>
      </c>
      <c r="E1340" t="s">
        <v>3781</v>
      </c>
      <c r="F1340" t="s">
        <v>35</v>
      </c>
      <c r="G1340" t="s">
        <v>1185</v>
      </c>
      <c r="H1340" t="s">
        <v>37</v>
      </c>
      <c r="I1340" t="s">
        <v>38</v>
      </c>
      <c r="J1340" t="s">
        <v>219</v>
      </c>
      <c r="K1340">
        <v>1006</v>
      </c>
      <c r="L1340" t="s">
        <v>56</v>
      </c>
      <c r="M1340" t="s">
        <v>29</v>
      </c>
      <c r="N1340" t="s">
        <v>41</v>
      </c>
      <c r="O1340" t="s">
        <v>3782</v>
      </c>
      <c r="P1340">
        <v>14.45</v>
      </c>
      <c r="Q1340">
        <v>5</v>
      </c>
      <c r="R1340">
        <v>0</v>
      </c>
      <c r="S1340">
        <v>6.7915000000000001</v>
      </c>
      <c r="T1340" t="s">
        <v>194</v>
      </c>
      <c r="U1340">
        <v>7.6584999999999903</v>
      </c>
      <c r="V1340" s="2">
        <f>Table1[[#This Row],[Expenses]]*0.3</f>
        <v>2.2975499999999971</v>
      </c>
      <c r="W1340" t="str">
        <f>VLOOKUP(K1340, Helper!A:C, 3, FALSE)</f>
        <v>2020-01</v>
      </c>
    </row>
    <row r="1341" spans="1:23" x14ac:dyDescent="0.3">
      <c r="A1341">
        <v>2726</v>
      </c>
      <c r="B1341" t="s">
        <v>3783</v>
      </c>
      <c r="C1341" s="1">
        <v>45238</v>
      </c>
      <c r="D1341">
        <v>20231108</v>
      </c>
      <c r="E1341" t="s">
        <v>1044</v>
      </c>
      <c r="F1341" t="s">
        <v>124</v>
      </c>
      <c r="G1341" t="s">
        <v>125</v>
      </c>
      <c r="H1341" t="s">
        <v>25</v>
      </c>
      <c r="I1341" t="s">
        <v>48</v>
      </c>
      <c r="J1341" t="s">
        <v>349</v>
      </c>
      <c r="K1341">
        <v>1078</v>
      </c>
      <c r="L1341" t="s">
        <v>56</v>
      </c>
      <c r="M1341" t="s">
        <v>29</v>
      </c>
      <c r="N1341" t="s">
        <v>156</v>
      </c>
      <c r="O1341" t="s">
        <v>3784</v>
      </c>
      <c r="P1341">
        <v>359.97</v>
      </c>
      <c r="Q1341">
        <v>5</v>
      </c>
      <c r="R1341">
        <v>0.4</v>
      </c>
      <c r="S1341">
        <v>-71.994</v>
      </c>
      <c r="T1341" t="s">
        <v>283</v>
      </c>
      <c r="U1341">
        <v>431.964</v>
      </c>
      <c r="V1341" s="2">
        <f>Table1[[#This Row],[Expenses]]*0.3</f>
        <v>129.58920000000001</v>
      </c>
      <c r="W1341" t="str">
        <f>VLOOKUP(K1341, Helper!A:C, 3, FALSE)</f>
        <v>2020-01</v>
      </c>
    </row>
    <row r="1342" spans="1:23" x14ac:dyDescent="0.3">
      <c r="A1342">
        <v>2728</v>
      </c>
      <c r="B1342" t="s">
        <v>3785</v>
      </c>
      <c r="C1342" s="1">
        <v>45283</v>
      </c>
      <c r="D1342">
        <v>20231223</v>
      </c>
      <c r="E1342" t="s">
        <v>497</v>
      </c>
      <c r="F1342" t="s">
        <v>358</v>
      </c>
      <c r="G1342" t="s">
        <v>1609</v>
      </c>
      <c r="H1342" t="s">
        <v>37</v>
      </c>
      <c r="I1342" t="s">
        <v>119</v>
      </c>
      <c r="J1342" t="s">
        <v>452</v>
      </c>
      <c r="K1342">
        <v>1054</v>
      </c>
      <c r="L1342" t="s">
        <v>56</v>
      </c>
      <c r="M1342" t="s">
        <v>29</v>
      </c>
      <c r="N1342" t="s">
        <v>50</v>
      </c>
      <c r="O1342" t="s">
        <v>3786</v>
      </c>
      <c r="P1342">
        <v>1.641</v>
      </c>
      <c r="Q1342">
        <v>1</v>
      </c>
      <c r="R1342">
        <v>0.7</v>
      </c>
      <c r="S1342">
        <v>-1.3128</v>
      </c>
      <c r="T1342" t="s">
        <v>261</v>
      </c>
      <c r="U1342">
        <v>2.9538000000000002</v>
      </c>
      <c r="V1342" s="2">
        <f>Table1[[#This Row],[Expenses]]*0.3</f>
        <v>0.88614000000000004</v>
      </c>
      <c r="W1342" t="str">
        <f>VLOOKUP(K1342, Helper!A:C, 3, FALSE)</f>
        <v>2020-05</v>
      </c>
    </row>
    <row r="1343" spans="1:23" x14ac:dyDescent="0.3">
      <c r="A1343">
        <v>2730</v>
      </c>
      <c r="B1343" t="s">
        <v>3787</v>
      </c>
      <c r="C1343" s="1">
        <v>44971</v>
      </c>
      <c r="D1343">
        <v>20230214</v>
      </c>
      <c r="E1343" t="s">
        <v>3788</v>
      </c>
      <c r="F1343" t="s">
        <v>71</v>
      </c>
      <c r="G1343" t="s">
        <v>72</v>
      </c>
      <c r="H1343" t="s">
        <v>37</v>
      </c>
      <c r="I1343" t="s">
        <v>38</v>
      </c>
      <c r="J1343" t="s">
        <v>138</v>
      </c>
      <c r="K1343">
        <v>1043</v>
      </c>
      <c r="L1343" t="s">
        <v>95</v>
      </c>
      <c r="M1343" t="s">
        <v>29</v>
      </c>
      <c r="N1343" t="s">
        <v>112</v>
      </c>
      <c r="O1343" t="s">
        <v>3789</v>
      </c>
      <c r="P1343">
        <v>6.63</v>
      </c>
      <c r="Q1343">
        <v>3</v>
      </c>
      <c r="R1343">
        <v>0</v>
      </c>
      <c r="S1343">
        <v>1.7901</v>
      </c>
      <c r="T1343" t="s">
        <v>394</v>
      </c>
      <c r="U1343">
        <v>4.8399000000000001</v>
      </c>
      <c r="V1343" s="2">
        <f>Table1[[#This Row],[Expenses]]*0.3</f>
        <v>1.45197</v>
      </c>
      <c r="W1343" t="str">
        <f>VLOOKUP(K1343, Helper!A:C, 3, FALSE)</f>
        <v>2020-01</v>
      </c>
    </row>
    <row r="1344" spans="1:23" x14ac:dyDescent="0.3">
      <c r="A1344">
        <v>2733</v>
      </c>
      <c r="B1344" t="s">
        <v>3790</v>
      </c>
      <c r="C1344" s="1">
        <v>44014</v>
      </c>
      <c r="D1344">
        <v>20200702</v>
      </c>
      <c r="E1344" t="s">
        <v>137</v>
      </c>
      <c r="F1344" t="s">
        <v>522</v>
      </c>
      <c r="G1344" t="s">
        <v>1199</v>
      </c>
      <c r="H1344" t="s">
        <v>37</v>
      </c>
      <c r="I1344" t="s">
        <v>119</v>
      </c>
      <c r="J1344" t="s">
        <v>138</v>
      </c>
      <c r="K1344">
        <v>1043</v>
      </c>
      <c r="L1344" t="s">
        <v>95</v>
      </c>
      <c r="M1344" t="s">
        <v>29</v>
      </c>
      <c r="N1344" t="s">
        <v>156</v>
      </c>
      <c r="O1344" t="s">
        <v>3791</v>
      </c>
      <c r="P1344">
        <v>73.98</v>
      </c>
      <c r="Q1344">
        <v>2</v>
      </c>
      <c r="R1344">
        <v>0</v>
      </c>
      <c r="S1344">
        <v>19.974599999999999</v>
      </c>
      <c r="T1344" t="s">
        <v>729</v>
      </c>
      <c r="U1344">
        <v>54.005400000000002</v>
      </c>
      <c r="V1344" s="2">
        <f>Table1[[#This Row],[Expenses]]*0.3</f>
        <v>16.201619999999998</v>
      </c>
      <c r="W1344" t="str">
        <f>VLOOKUP(K1344, Helper!A:C, 3, FALSE)</f>
        <v>2020-01</v>
      </c>
    </row>
    <row r="1345" spans="1:23" x14ac:dyDescent="0.3">
      <c r="A1345">
        <v>2735</v>
      </c>
      <c r="B1345" t="s">
        <v>3792</v>
      </c>
      <c r="C1345" s="1">
        <v>44248</v>
      </c>
      <c r="D1345">
        <v>20210221</v>
      </c>
      <c r="E1345" t="s">
        <v>2897</v>
      </c>
      <c r="F1345" t="s">
        <v>461</v>
      </c>
      <c r="G1345" t="s">
        <v>1618</v>
      </c>
      <c r="H1345" t="s">
        <v>81</v>
      </c>
      <c r="I1345" t="s">
        <v>168</v>
      </c>
      <c r="J1345" t="s">
        <v>418</v>
      </c>
      <c r="K1345">
        <v>1007</v>
      </c>
      <c r="L1345" t="s">
        <v>84</v>
      </c>
      <c r="M1345" t="s">
        <v>29</v>
      </c>
      <c r="N1345" t="s">
        <v>66</v>
      </c>
      <c r="O1345" t="s">
        <v>3793</v>
      </c>
      <c r="P1345">
        <v>49.12</v>
      </c>
      <c r="Q1345">
        <v>4</v>
      </c>
      <c r="R1345">
        <v>0</v>
      </c>
      <c r="S1345">
        <v>23.086400000000001</v>
      </c>
      <c r="T1345" t="s">
        <v>554</v>
      </c>
      <c r="U1345">
        <v>26.0335999999999</v>
      </c>
      <c r="V1345" s="2">
        <f>Table1[[#This Row],[Expenses]]*0.3</f>
        <v>7.8100799999999699</v>
      </c>
      <c r="W1345" t="str">
        <f>VLOOKUP(K1345, Helper!A:C, 3, FALSE)</f>
        <v>2020-02</v>
      </c>
    </row>
    <row r="1346" spans="1:23" x14ac:dyDescent="0.3">
      <c r="A1346">
        <v>2736</v>
      </c>
      <c r="B1346" t="s">
        <v>3794</v>
      </c>
      <c r="C1346" s="1">
        <v>44513</v>
      </c>
      <c r="D1346">
        <v>20211113</v>
      </c>
      <c r="E1346" t="s">
        <v>587</v>
      </c>
      <c r="F1346" t="s">
        <v>197</v>
      </c>
      <c r="G1346" t="s">
        <v>372</v>
      </c>
      <c r="H1346" t="s">
        <v>81</v>
      </c>
      <c r="I1346" t="s">
        <v>199</v>
      </c>
      <c r="J1346" t="s">
        <v>588</v>
      </c>
      <c r="K1346">
        <v>1085</v>
      </c>
      <c r="L1346" t="s">
        <v>105</v>
      </c>
      <c r="M1346" t="s">
        <v>29</v>
      </c>
      <c r="N1346" t="s">
        <v>156</v>
      </c>
      <c r="O1346" t="s">
        <v>3795</v>
      </c>
      <c r="P1346">
        <v>377.97</v>
      </c>
      <c r="Q1346">
        <v>3</v>
      </c>
      <c r="R1346">
        <v>0</v>
      </c>
      <c r="S1346">
        <v>94.492500000000007</v>
      </c>
      <c r="T1346" t="s">
        <v>88</v>
      </c>
      <c r="U1346">
        <v>283.47750000000002</v>
      </c>
      <c r="V1346" s="2">
        <f>Table1[[#This Row],[Expenses]]*0.3</f>
        <v>85.04325</v>
      </c>
      <c r="W1346" t="str">
        <f>VLOOKUP(K1346, Helper!A:C, 3, FALSE)</f>
        <v>2020-07</v>
      </c>
    </row>
    <row r="1347" spans="1:23" x14ac:dyDescent="0.3">
      <c r="A1347">
        <v>2740</v>
      </c>
      <c r="B1347" t="s">
        <v>3796</v>
      </c>
      <c r="C1347" s="1">
        <v>45033</v>
      </c>
      <c r="D1347">
        <v>20230417</v>
      </c>
      <c r="E1347" t="s">
        <v>2420</v>
      </c>
      <c r="F1347" t="s">
        <v>266</v>
      </c>
      <c r="G1347" t="s">
        <v>267</v>
      </c>
      <c r="H1347" t="s">
        <v>25</v>
      </c>
      <c r="I1347" t="s">
        <v>48</v>
      </c>
      <c r="J1347" t="s">
        <v>539</v>
      </c>
      <c r="K1347">
        <v>1081</v>
      </c>
      <c r="L1347" t="s">
        <v>273</v>
      </c>
      <c r="M1347" t="s">
        <v>40</v>
      </c>
      <c r="N1347" t="s">
        <v>66</v>
      </c>
      <c r="O1347" t="s">
        <v>3797</v>
      </c>
      <c r="P1347">
        <v>477.24</v>
      </c>
      <c r="Q1347">
        <v>4</v>
      </c>
      <c r="R1347">
        <v>0</v>
      </c>
      <c r="S1347">
        <v>9.5448000000000004</v>
      </c>
      <c r="T1347" t="s">
        <v>68</v>
      </c>
      <c r="U1347">
        <v>467.6952</v>
      </c>
      <c r="V1347" s="2">
        <f>Table1[[#This Row],[Expenses]]*0.3</f>
        <v>140.30856</v>
      </c>
      <c r="W1347" t="str">
        <f>VLOOKUP(K1347, Helper!A:C, 3, FALSE)</f>
        <v>2020-03</v>
      </c>
    </row>
    <row r="1348" spans="1:23" x14ac:dyDescent="0.3">
      <c r="A1348">
        <v>2742</v>
      </c>
      <c r="B1348" t="s">
        <v>3798</v>
      </c>
      <c r="C1348" s="1">
        <v>44617</v>
      </c>
      <c r="D1348">
        <v>20220225</v>
      </c>
      <c r="E1348" t="s">
        <v>1121</v>
      </c>
      <c r="F1348" t="s">
        <v>358</v>
      </c>
      <c r="G1348" t="s">
        <v>422</v>
      </c>
      <c r="H1348" t="s">
        <v>37</v>
      </c>
      <c r="I1348" t="s">
        <v>119</v>
      </c>
      <c r="J1348" t="s">
        <v>1030</v>
      </c>
      <c r="K1348">
        <v>1012</v>
      </c>
      <c r="L1348" t="s">
        <v>56</v>
      </c>
      <c r="M1348" t="s">
        <v>29</v>
      </c>
      <c r="N1348" t="s">
        <v>161</v>
      </c>
      <c r="O1348" t="s">
        <v>3799</v>
      </c>
      <c r="P1348">
        <v>46.72</v>
      </c>
      <c r="Q1348">
        <v>5</v>
      </c>
      <c r="R1348">
        <v>0.2</v>
      </c>
      <c r="S1348">
        <v>17.52</v>
      </c>
      <c r="T1348" t="s">
        <v>1308</v>
      </c>
      <c r="U1348">
        <v>29.2</v>
      </c>
      <c r="V1348" s="2">
        <f>Table1[[#This Row],[Expenses]]*0.3</f>
        <v>8.76</v>
      </c>
      <c r="W1348" t="str">
        <f>VLOOKUP(K1348, Helper!A:C, 3, FALSE)</f>
        <v>2020-03</v>
      </c>
    </row>
    <row r="1349" spans="1:23" x14ac:dyDescent="0.3">
      <c r="A1349">
        <v>2743</v>
      </c>
      <c r="B1349" t="s">
        <v>3800</v>
      </c>
      <c r="C1349" s="1">
        <v>44139</v>
      </c>
      <c r="D1349">
        <v>20201104</v>
      </c>
      <c r="E1349" t="s">
        <v>3801</v>
      </c>
      <c r="F1349" t="s">
        <v>35</v>
      </c>
      <c r="G1349" t="s">
        <v>600</v>
      </c>
      <c r="H1349" t="s">
        <v>37</v>
      </c>
      <c r="I1349" t="s">
        <v>38</v>
      </c>
      <c r="J1349" t="s">
        <v>823</v>
      </c>
      <c r="K1349">
        <v>1034</v>
      </c>
      <c r="L1349" t="s">
        <v>28</v>
      </c>
      <c r="M1349" t="s">
        <v>29</v>
      </c>
      <c r="N1349" t="s">
        <v>57</v>
      </c>
      <c r="O1349" t="s">
        <v>3802</v>
      </c>
      <c r="P1349">
        <v>35.340000000000003</v>
      </c>
      <c r="Q1349">
        <v>2</v>
      </c>
      <c r="R1349">
        <v>0</v>
      </c>
      <c r="S1349">
        <v>13.4292</v>
      </c>
      <c r="T1349" t="s">
        <v>98</v>
      </c>
      <c r="U1349">
        <v>21.910799999999998</v>
      </c>
      <c r="V1349" s="2">
        <f>Table1[[#This Row],[Expenses]]*0.3</f>
        <v>6.5732399999999993</v>
      </c>
      <c r="W1349" t="str">
        <f>VLOOKUP(K1349, Helper!A:C, 3, FALSE)</f>
        <v>2020-01</v>
      </c>
    </row>
    <row r="1350" spans="1:23" x14ac:dyDescent="0.3">
      <c r="A1350">
        <v>2744</v>
      </c>
      <c r="B1350" t="s">
        <v>3803</v>
      </c>
      <c r="C1350" s="1">
        <v>44367</v>
      </c>
      <c r="D1350">
        <v>20210620</v>
      </c>
      <c r="E1350" t="s">
        <v>265</v>
      </c>
      <c r="F1350" t="s">
        <v>35</v>
      </c>
      <c r="G1350" t="s">
        <v>110</v>
      </c>
      <c r="H1350" t="s">
        <v>37</v>
      </c>
      <c r="I1350" t="s">
        <v>38</v>
      </c>
      <c r="J1350" t="s">
        <v>268</v>
      </c>
      <c r="K1350">
        <v>1088</v>
      </c>
      <c r="L1350" t="s">
        <v>133</v>
      </c>
      <c r="M1350" t="s">
        <v>40</v>
      </c>
      <c r="N1350" t="s">
        <v>57</v>
      </c>
      <c r="O1350" t="s">
        <v>3804</v>
      </c>
      <c r="P1350">
        <v>257.64</v>
      </c>
      <c r="Q1350">
        <v>6</v>
      </c>
      <c r="R1350">
        <v>0</v>
      </c>
      <c r="S1350">
        <v>100.4796</v>
      </c>
      <c r="T1350" t="s">
        <v>732</v>
      </c>
      <c r="U1350">
        <v>157.16039999999899</v>
      </c>
      <c r="V1350" s="2">
        <f>Table1[[#This Row],[Expenses]]*0.3</f>
        <v>47.148119999999693</v>
      </c>
      <c r="W1350" t="str">
        <f>VLOOKUP(K1350, Helper!A:C, 3, FALSE)</f>
        <v>2020-03</v>
      </c>
    </row>
    <row r="1351" spans="1:23" x14ac:dyDescent="0.3">
      <c r="A1351">
        <v>2746</v>
      </c>
      <c r="B1351" t="s">
        <v>3805</v>
      </c>
      <c r="C1351" s="1">
        <v>45146</v>
      </c>
      <c r="D1351">
        <v>20230808</v>
      </c>
      <c r="E1351" t="s">
        <v>1173</v>
      </c>
      <c r="F1351" t="s">
        <v>62</v>
      </c>
      <c r="G1351" t="s">
        <v>63</v>
      </c>
      <c r="H1351" t="s">
        <v>25</v>
      </c>
      <c r="I1351" t="s">
        <v>64</v>
      </c>
      <c r="J1351" t="s">
        <v>698</v>
      </c>
      <c r="K1351">
        <v>1013</v>
      </c>
      <c r="L1351" t="s">
        <v>28</v>
      </c>
      <c r="M1351" t="s">
        <v>29</v>
      </c>
      <c r="N1351" t="s">
        <v>185</v>
      </c>
      <c r="O1351" t="s">
        <v>3806</v>
      </c>
      <c r="P1351">
        <v>79.992000000000004</v>
      </c>
      <c r="Q1351">
        <v>1</v>
      </c>
      <c r="R1351">
        <v>0.2</v>
      </c>
      <c r="S1351">
        <v>21.997800000000002</v>
      </c>
      <c r="T1351" t="s">
        <v>786</v>
      </c>
      <c r="U1351">
        <v>57.994199999999999</v>
      </c>
      <c r="V1351" s="2">
        <f>Table1[[#This Row],[Expenses]]*0.3</f>
        <v>17.398260000000001</v>
      </c>
      <c r="W1351" t="str">
        <f>VLOOKUP(K1351, Helper!A:C, 3, FALSE)</f>
        <v>2020-02</v>
      </c>
    </row>
    <row r="1352" spans="1:23" x14ac:dyDescent="0.3">
      <c r="A1352">
        <v>2747</v>
      </c>
      <c r="B1352" t="s">
        <v>3807</v>
      </c>
      <c r="C1352" s="1">
        <v>43963</v>
      </c>
      <c r="D1352">
        <v>20200512</v>
      </c>
      <c r="E1352" t="s">
        <v>1963</v>
      </c>
      <c r="F1352" t="s">
        <v>744</v>
      </c>
      <c r="G1352" t="s">
        <v>784</v>
      </c>
      <c r="H1352" t="s">
        <v>81</v>
      </c>
      <c r="I1352" t="s">
        <v>199</v>
      </c>
      <c r="J1352" t="s">
        <v>626</v>
      </c>
      <c r="K1352">
        <v>1009</v>
      </c>
      <c r="L1352" t="s">
        <v>95</v>
      </c>
      <c r="M1352" t="s">
        <v>29</v>
      </c>
      <c r="N1352" t="s">
        <v>50</v>
      </c>
      <c r="O1352" t="s">
        <v>3808</v>
      </c>
      <c r="P1352">
        <v>700.05600000000004</v>
      </c>
      <c r="Q1352">
        <v>3</v>
      </c>
      <c r="R1352">
        <v>0.3</v>
      </c>
      <c r="S1352">
        <v>-130.0104</v>
      </c>
      <c r="T1352" t="s">
        <v>107</v>
      </c>
      <c r="U1352">
        <v>830.06640000000004</v>
      </c>
      <c r="V1352" s="2">
        <f>Table1[[#This Row],[Expenses]]*0.3</f>
        <v>249.01992000000001</v>
      </c>
      <c r="W1352" t="str">
        <f>VLOOKUP(K1352, Helper!A:C, 3, FALSE)</f>
        <v>2020-03</v>
      </c>
    </row>
    <row r="1353" spans="1:23" x14ac:dyDescent="0.3">
      <c r="A1353">
        <v>2748</v>
      </c>
      <c r="B1353" t="s">
        <v>3809</v>
      </c>
      <c r="C1353" s="1">
        <v>44522</v>
      </c>
      <c r="D1353">
        <v>20211122</v>
      </c>
      <c r="E1353" t="s">
        <v>1902</v>
      </c>
      <c r="F1353" t="s">
        <v>79</v>
      </c>
      <c r="G1353" t="s">
        <v>1222</v>
      </c>
      <c r="H1353" t="s">
        <v>81</v>
      </c>
      <c r="I1353" t="s">
        <v>82</v>
      </c>
      <c r="J1353" t="s">
        <v>398</v>
      </c>
      <c r="K1353">
        <v>1026</v>
      </c>
      <c r="L1353" t="s">
        <v>105</v>
      </c>
      <c r="M1353" t="s">
        <v>85</v>
      </c>
      <c r="N1353" t="s">
        <v>185</v>
      </c>
      <c r="O1353" t="s">
        <v>3810</v>
      </c>
      <c r="P1353">
        <v>27.167999999999999</v>
      </c>
      <c r="Q1353">
        <v>4</v>
      </c>
      <c r="R1353">
        <v>0.2</v>
      </c>
      <c r="S1353">
        <v>-1.3584000000000001</v>
      </c>
      <c r="T1353" t="s">
        <v>88</v>
      </c>
      <c r="U1353">
        <v>28.526399999999999</v>
      </c>
      <c r="V1353" s="2">
        <f>Table1[[#This Row],[Expenses]]*0.3</f>
        <v>8.5579199999999993</v>
      </c>
      <c r="W1353" t="str">
        <f>VLOOKUP(K1353, Helper!A:C, 3, FALSE)</f>
        <v>2020-01</v>
      </c>
    </row>
    <row r="1354" spans="1:23" x14ac:dyDescent="0.3">
      <c r="A1354">
        <v>2749</v>
      </c>
      <c r="B1354" t="s">
        <v>3811</v>
      </c>
      <c r="C1354" s="1">
        <v>44534</v>
      </c>
      <c r="D1354">
        <v>20211204</v>
      </c>
      <c r="E1354" t="s">
        <v>3812</v>
      </c>
      <c r="F1354" t="s">
        <v>46</v>
      </c>
      <c r="G1354" t="s">
        <v>661</v>
      </c>
      <c r="H1354" t="s">
        <v>25</v>
      </c>
      <c r="I1354" t="s">
        <v>48</v>
      </c>
      <c r="J1354" t="s">
        <v>200</v>
      </c>
      <c r="K1354">
        <v>1011</v>
      </c>
      <c r="L1354" t="s">
        <v>56</v>
      </c>
      <c r="M1354" t="s">
        <v>29</v>
      </c>
      <c r="N1354" t="s">
        <v>50</v>
      </c>
      <c r="O1354" t="s">
        <v>3813</v>
      </c>
      <c r="P1354">
        <v>8.2260000000000009</v>
      </c>
      <c r="Q1354">
        <v>3</v>
      </c>
      <c r="R1354">
        <v>0.7</v>
      </c>
      <c r="S1354">
        <v>-6.0324</v>
      </c>
      <c r="T1354" t="s">
        <v>163</v>
      </c>
      <c r="U1354">
        <v>14.2584</v>
      </c>
      <c r="V1354" s="2">
        <f>Table1[[#This Row],[Expenses]]*0.3</f>
        <v>4.27752</v>
      </c>
      <c r="W1354" t="str">
        <f>VLOOKUP(K1354, Helper!A:C, 3, FALSE)</f>
        <v>2020-06</v>
      </c>
    </row>
    <row r="1355" spans="1:23" x14ac:dyDescent="0.3">
      <c r="A1355">
        <v>2750</v>
      </c>
      <c r="B1355" t="s">
        <v>3814</v>
      </c>
      <c r="C1355" s="1">
        <v>43990</v>
      </c>
      <c r="D1355">
        <v>20200608</v>
      </c>
      <c r="E1355" t="s">
        <v>1112</v>
      </c>
      <c r="F1355" t="s">
        <v>71</v>
      </c>
      <c r="G1355" t="s">
        <v>72</v>
      </c>
      <c r="H1355" t="s">
        <v>37</v>
      </c>
      <c r="I1355" t="s">
        <v>38</v>
      </c>
      <c r="J1355" t="s">
        <v>312</v>
      </c>
      <c r="K1355">
        <v>1014</v>
      </c>
      <c r="L1355" t="s">
        <v>95</v>
      </c>
      <c r="M1355" t="s">
        <v>29</v>
      </c>
      <c r="N1355" t="s">
        <v>41</v>
      </c>
      <c r="O1355" t="s">
        <v>3815</v>
      </c>
      <c r="P1355">
        <v>585.55200000000002</v>
      </c>
      <c r="Q1355">
        <v>3</v>
      </c>
      <c r="R1355">
        <v>0.2</v>
      </c>
      <c r="S1355">
        <v>73.194000000000003</v>
      </c>
      <c r="T1355" t="s">
        <v>59</v>
      </c>
      <c r="U1355">
        <v>512.35799999999995</v>
      </c>
      <c r="V1355" s="2">
        <f>Table1[[#This Row],[Expenses]]*0.3</f>
        <v>153.70739999999998</v>
      </c>
      <c r="W1355" t="str">
        <f>VLOOKUP(K1355, Helper!A:C, 3, FALSE)</f>
        <v>2020-01</v>
      </c>
    </row>
    <row r="1356" spans="1:23" x14ac:dyDescent="0.3">
      <c r="A1356">
        <v>2751</v>
      </c>
      <c r="B1356" t="s">
        <v>3816</v>
      </c>
      <c r="C1356" s="1">
        <v>44051</v>
      </c>
      <c r="D1356">
        <v>20200808</v>
      </c>
      <c r="E1356" t="s">
        <v>3421</v>
      </c>
      <c r="F1356" t="s">
        <v>35</v>
      </c>
      <c r="G1356" t="s">
        <v>3817</v>
      </c>
      <c r="H1356" t="s">
        <v>37</v>
      </c>
      <c r="I1356" t="s">
        <v>38</v>
      </c>
      <c r="J1356" t="s">
        <v>752</v>
      </c>
      <c r="K1356">
        <v>1084</v>
      </c>
      <c r="L1356" t="s">
        <v>133</v>
      </c>
      <c r="M1356" t="s">
        <v>29</v>
      </c>
      <c r="N1356" t="s">
        <v>96</v>
      </c>
      <c r="O1356" t="s">
        <v>3818</v>
      </c>
      <c r="P1356">
        <v>423.28</v>
      </c>
      <c r="Q1356">
        <v>11</v>
      </c>
      <c r="R1356">
        <v>0</v>
      </c>
      <c r="S1356">
        <v>110.0528</v>
      </c>
      <c r="T1356" t="s">
        <v>114</v>
      </c>
      <c r="U1356">
        <v>313.22719999999998</v>
      </c>
      <c r="V1356" s="2">
        <f>Table1[[#This Row],[Expenses]]*0.3</f>
        <v>93.968159999999997</v>
      </c>
      <c r="W1356" t="str">
        <f>VLOOKUP(K1356, Helper!A:C, 3, FALSE)</f>
        <v>2020-02</v>
      </c>
    </row>
    <row r="1357" spans="1:23" x14ac:dyDescent="0.3">
      <c r="A1357">
        <v>2752</v>
      </c>
      <c r="B1357" t="s">
        <v>3819</v>
      </c>
      <c r="C1357" s="1">
        <v>43977</v>
      </c>
      <c r="D1357">
        <v>20200526</v>
      </c>
      <c r="E1357" t="s">
        <v>2581</v>
      </c>
      <c r="F1357" t="s">
        <v>35</v>
      </c>
      <c r="G1357" t="s">
        <v>36</v>
      </c>
      <c r="H1357" t="s">
        <v>37</v>
      </c>
      <c r="I1357" t="s">
        <v>38</v>
      </c>
      <c r="J1357" t="s">
        <v>219</v>
      </c>
      <c r="K1357">
        <v>1006</v>
      </c>
      <c r="L1357" t="s">
        <v>56</v>
      </c>
      <c r="M1357" t="s">
        <v>29</v>
      </c>
      <c r="N1357" t="s">
        <v>41</v>
      </c>
      <c r="O1357" t="s">
        <v>3820</v>
      </c>
      <c r="P1357">
        <v>225.29599999999999</v>
      </c>
      <c r="Q1357">
        <v>2</v>
      </c>
      <c r="R1357">
        <v>0.2</v>
      </c>
      <c r="S1357">
        <v>22.529599999999999</v>
      </c>
      <c r="T1357" t="s">
        <v>107</v>
      </c>
      <c r="U1357">
        <v>202.7664</v>
      </c>
      <c r="V1357" s="2">
        <f>Table1[[#This Row],[Expenses]]*0.3</f>
        <v>60.829920000000001</v>
      </c>
      <c r="W1357" t="str">
        <f>VLOOKUP(K1357, Helper!A:C, 3, FALSE)</f>
        <v>2020-01</v>
      </c>
    </row>
    <row r="1358" spans="1:23" x14ac:dyDescent="0.3">
      <c r="A1358">
        <v>2753</v>
      </c>
      <c r="B1358" t="s">
        <v>3821</v>
      </c>
      <c r="C1358" s="1">
        <v>44303</v>
      </c>
      <c r="D1358">
        <v>20210417</v>
      </c>
      <c r="E1358" t="s">
        <v>3822</v>
      </c>
      <c r="F1358" t="s">
        <v>35</v>
      </c>
      <c r="G1358" t="s">
        <v>110</v>
      </c>
      <c r="H1358" t="s">
        <v>37</v>
      </c>
      <c r="I1358" t="s">
        <v>38</v>
      </c>
      <c r="J1358" t="s">
        <v>376</v>
      </c>
      <c r="K1358">
        <v>1036</v>
      </c>
      <c r="L1358" t="s">
        <v>259</v>
      </c>
      <c r="M1358" t="s">
        <v>29</v>
      </c>
      <c r="N1358" t="s">
        <v>112</v>
      </c>
      <c r="O1358" t="s">
        <v>3823</v>
      </c>
      <c r="P1358">
        <v>5.56</v>
      </c>
      <c r="Q1358">
        <v>2</v>
      </c>
      <c r="R1358">
        <v>0</v>
      </c>
      <c r="S1358">
        <v>2.2240000000000002</v>
      </c>
      <c r="T1358" t="s">
        <v>208</v>
      </c>
      <c r="U1358">
        <v>3.3359999999999901</v>
      </c>
      <c r="V1358" s="2">
        <f>Table1[[#This Row],[Expenses]]*0.3</f>
        <v>1.000799999999997</v>
      </c>
      <c r="W1358" t="str">
        <f>VLOOKUP(K1358, Helper!A:C, 3, FALSE)</f>
        <v>2020-04</v>
      </c>
    </row>
    <row r="1359" spans="1:23" x14ac:dyDescent="0.3">
      <c r="A1359">
        <v>2758</v>
      </c>
      <c r="B1359" t="s">
        <v>3824</v>
      </c>
      <c r="C1359" s="1">
        <v>44724</v>
      </c>
      <c r="D1359">
        <v>20220612</v>
      </c>
      <c r="E1359" t="s">
        <v>1405</v>
      </c>
      <c r="F1359" t="s">
        <v>211</v>
      </c>
      <c r="G1359" t="s">
        <v>212</v>
      </c>
      <c r="H1359" t="s">
        <v>25</v>
      </c>
      <c r="I1359" t="s">
        <v>26</v>
      </c>
      <c r="J1359" t="s">
        <v>104</v>
      </c>
      <c r="K1359">
        <v>1047</v>
      </c>
      <c r="L1359" t="s">
        <v>105</v>
      </c>
      <c r="M1359" t="s">
        <v>29</v>
      </c>
      <c r="N1359" t="s">
        <v>185</v>
      </c>
      <c r="O1359" t="s">
        <v>3825</v>
      </c>
      <c r="P1359">
        <v>239.97</v>
      </c>
      <c r="Q1359">
        <v>3</v>
      </c>
      <c r="R1359">
        <v>0</v>
      </c>
      <c r="S1359">
        <v>71.991</v>
      </c>
      <c r="T1359" t="s">
        <v>43</v>
      </c>
      <c r="U1359">
        <v>167.97899999999899</v>
      </c>
      <c r="V1359" s="2">
        <f>Table1[[#This Row],[Expenses]]*0.3</f>
        <v>50.393699999999697</v>
      </c>
      <c r="W1359" t="str">
        <f>VLOOKUP(K1359, Helper!A:C, 3, FALSE)</f>
        <v>2020-03</v>
      </c>
    </row>
    <row r="1360" spans="1:23" x14ac:dyDescent="0.3">
      <c r="A1360">
        <v>2759</v>
      </c>
      <c r="B1360" t="s">
        <v>3826</v>
      </c>
      <c r="C1360" s="1">
        <v>44632</v>
      </c>
      <c r="D1360">
        <v>20220312</v>
      </c>
      <c r="E1360" t="s">
        <v>3827</v>
      </c>
      <c r="F1360" t="s">
        <v>758</v>
      </c>
      <c r="G1360" t="s">
        <v>759</v>
      </c>
      <c r="H1360" t="s">
        <v>25</v>
      </c>
      <c r="I1360" t="s">
        <v>64</v>
      </c>
      <c r="J1360" t="s">
        <v>752</v>
      </c>
      <c r="K1360">
        <v>1084</v>
      </c>
      <c r="L1360" t="s">
        <v>133</v>
      </c>
      <c r="M1360" t="s">
        <v>85</v>
      </c>
      <c r="N1360" t="s">
        <v>57</v>
      </c>
      <c r="O1360" t="s">
        <v>3828</v>
      </c>
      <c r="P1360">
        <v>76.92</v>
      </c>
      <c r="Q1360">
        <v>4</v>
      </c>
      <c r="R1360">
        <v>0</v>
      </c>
      <c r="S1360">
        <v>31.537199999999999</v>
      </c>
      <c r="T1360" t="s">
        <v>187</v>
      </c>
      <c r="U1360">
        <v>45.382800000000003</v>
      </c>
      <c r="V1360" s="2">
        <f>Table1[[#This Row],[Expenses]]*0.3</f>
        <v>13.614840000000001</v>
      </c>
      <c r="W1360" t="str">
        <f>VLOOKUP(K1360, Helper!A:C, 3, FALSE)</f>
        <v>2020-02</v>
      </c>
    </row>
    <row r="1361" spans="1:23" x14ac:dyDescent="0.3">
      <c r="A1361">
        <v>2761</v>
      </c>
      <c r="B1361" t="s">
        <v>3829</v>
      </c>
      <c r="C1361" s="1">
        <v>43977</v>
      </c>
      <c r="D1361">
        <v>20200526</v>
      </c>
      <c r="E1361" t="s">
        <v>3830</v>
      </c>
      <c r="F1361" t="s">
        <v>101</v>
      </c>
      <c r="G1361" t="s">
        <v>131</v>
      </c>
      <c r="H1361" t="s">
        <v>25</v>
      </c>
      <c r="I1361" t="s">
        <v>103</v>
      </c>
      <c r="J1361" t="s">
        <v>993</v>
      </c>
      <c r="K1361">
        <v>1044</v>
      </c>
      <c r="L1361" t="s">
        <v>28</v>
      </c>
      <c r="M1361" t="s">
        <v>85</v>
      </c>
      <c r="N1361" t="s">
        <v>66</v>
      </c>
      <c r="O1361" t="s">
        <v>3831</v>
      </c>
      <c r="P1361">
        <v>48.4</v>
      </c>
      <c r="Q1361">
        <v>5</v>
      </c>
      <c r="R1361">
        <v>0</v>
      </c>
      <c r="S1361">
        <v>23.231999999999999</v>
      </c>
      <c r="T1361" t="s">
        <v>107</v>
      </c>
      <c r="U1361">
        <v>25.167999999999999</v>
      </c>
      <c r="V1361" s="2">
        <f>Table1[[#This Row],[Expenses]]*0.3</f>
        <v>7.5503999999999998</v>
      </c>
      <c r="W1361" t="str">
        <f>VLOOKUP(K1361, Helper!A:C, 3, FALSE)</f>
        <v>2020-02</v>
      </c>
    </row>
    <row r="1362" spans="1:23" x14ac:dyDescent="0.3">
      <c r="A1362">
        <v>2762</v>
      </c>
      <c r="B1362" t="s">
        <v>3832</v>
      </c>
      <c r="C1362" s="1">
        <v>45212</v>
      </c>
      <c r="D1362">
        <v>20231013</v>
      </c>
      <c r="E1362" t="s">
        <v>438</v>
      </c>
      <c r="F1362" t="s">
        <v>35</v>
      </c>
      <c r="G1362" t="s">
        <v>110</v>
      </c>
      <c r="H1362" t="s">
        <v>37</v>
      </c>
      <c r="I1362" t="s">
        <v>38</v>
      </c>
      <c r="J1362" t="s">
        <v>439</v>
      </c>
      <c r="K1362">
        <v>1033</v>
      </c>
      <c r="L1362" t="s">
        <v>74</v>
      </c>
      <c r="M1362" t="s">
        <v>85</v>
      </c>
      <c r="N1362" t="s">
        <v>185</v>
      </c>
      <c r="O1362" t="s">
        <v>3833</v>
      </c>
      <c r="P1362">
        <v>0.99</v>
      </c>
      <c r="Q1362">
        <v>1</v>
      </c>
      <c r="R1362">
        <v>0</v>
      </c>
      <c r="S1362">
        <v>0.43559999999999999</v>
      </c>
      <c r="T1362" t="s">
        <v>151</v>
      </c>
      <c r="U1362">
        <v>0.5544</v>
      </c>
      <c r="V1362" s="2">
        <f>Table1[[#This Row],[Expenses]]*0.3</f>
        <v>0.16632</v>
      </c>
      <c r="W1362" t="str">
        <f>VLOOKUP(K1362, Helper!A:C, 3, FALSE)</f>
        <v>2020-03</v>
      </c>
    </row>
    <row r="1363" spans="1:23" x14ac:dyDescent="0.3">
      <c r="A1363">
        <v>2764</v>
      </c>
      <c r="B1363" t="s">
        <v>3834</v>
      </c>
      <c r="C1363" s="1">
        <v>45100</v>
      </c>
      <c r="D1363">
        <v>20230623</v>
      </c>
      <c r="E1363" t="s">
        <v>2361</v>
      </c>
      <c r="F1363" t="s">
        <v>124</v>
      </c>
      <c r="G1363" t="s">
        <v>125</v>
      </c>
      <c r="H1363" t="s">
        <v>25</v>
      </c>
      <c r="I1363" t="s">
        <v>48</v>
      </c>
      <c r="J1363" t="s">
        <v>316</v>
      </c>
      <c r="K1363">
        <v>1093</v>
      </c>
      <c r="L1363" t="s">
        <v>28</v>
      </c>
      <c r="M1363" t="s">
        <v>85</v>
      </c>
      <c r="N1363" t="s">
        <v>50</v>
      </c>
      <c r="O1363" t="s">
        <v>3835</v>
      </c>
      <c r="P1363">
        <v>10.332000000000001</v>
      </c>
      <c r="Q1363">
        <v>3</v>
      </c>
      <c r="R1363">
        <v>0.7</v>
      </c>
      <c r="S1363">
        <v>-7.5768000000000004</v>
      </c>
      <c r="T1363" t="s">
        <v>318</v>
      </c>
      <c r="U1363">
        <v>17.908799999999999</v>
      </c>
      <c r="V1363" s="2">
        <f>Table1[[#This Row],[Expenses]]*0.3</f>
        <v>5.3726399999999996</v>
      </c>
      <c r="W1363" t="str">
        <f>VLOOKUP(K1363, Helper!A:C, 3, FALSE)</f>
        <v>2020-03</v>
      </c>
    </row>
    <row r="1364" spans="1:23" x14ac:dyDescent="0.3">
      <c r="A1364">
        <v>2767</v>
      </c>
      <c r="B1364" t="s">
        <v>3836</v>
      </c>
      <c r="C1364" s="1">
        <v>44942</v>
      </c>
      <c r="D1364">
        <v>20230116</v>
      </c>
      <c r="E1364" t="s">
        <v>1674</v>
      </c>
      <c r="F1364" t="s">
        <v>124</v>
      </c>
      <c r="G1364" t="s">
        <v>125</v>
      </c>
      <c r="H1364" t="s">
        <v>25</v>
      </c>
      <c r="I1364" t="s">
        <v>48</v>
      </c>
      <c r="J1364" t="s">
        <v>219</v>
      </c>
      <c r="K1364">
        <v>1006</v>
      </c>
      <c r="L1364" t="s">
        <v>56</v>
      </c>
      <c r="M1364" t="s">
        <v>29</v>
      </c>
      <c r="N1364" t="s">
        <v>86</v>
      </c>
      <c r="O1364" t="s">
        <v>3837</v>
      </c>
      <c r="P1364">
        <v>34.384</v>
      </c>
      <c r="Q1364">
        <v>1</v>
      </c>
      <c r="R1364">
        <v>0.2</v>
      </c>
      <c r="S1364">
        <v>3.8681999999999999</v>
      </c>
      <c r="T1364" t="s">
        <v>898</v>
      </c>
      <c r="U1364">
        <v>30.515799999999999</v>
      </c>
      <c r="V1364" s="2">
        <f>Table1[[#This Row],[Expenses]]*0.3</f>
        <v>9.1547399999999985</v>
      </c>
      <c r="W1364" t="str">
        <f>VLOOKUP(K1364, Helper!A:C, 3, FALSE)</f>
        <v>2020-01</v>
      </c>
    </row>
    <row r="1365" spans="1:23" x14ac:dyDescent="0.3">
      <c r="A1365">
        <v>2769</v>
      </c>
      <c r="B1365" t="s">
        <v>3838</v>
      </c>
      <c r="C1365" s="1">
        <v>44288</v>
      </c>
      <c r="D1365">
        <v>20210402</v>
      </c>
      <c r="E1365" t="s">
        <v>3839</v>
      </c>
      <c r="F1365" t="s">
        <v>79</v>
      </c>
      <c r="G1365" t="s">
        <v>154</v>
      </c>
      <c r="H1365" t="s">
        <v>81</v>
      </c>
      <c r="I1365" t="s">
        <v>82</v>
      </c>
      <c r="J1365" t="s">
        <v>764</v>
      </c>
      <c r="K1365">
        <v>1061</v>
      </c>
      <c r="L1365" t="s">
        <v>28</v>
      </c>
      <c r="M1365" t="s">
        <v>29</v>
      </c>
      <c r="N1365" t="s">
        <v>86</v>
      </c>
      <c r="O1365" t="s">
        <v>3840</v>
      </c>
      <c r="P1365">
        <v>32.192</v>
      </c>
      <c r="Q1365">
        <v>2</v>
      </c>
      <c r="R1365">
        <v>0.8</v>
      </c>
      <c r="S1365">
        <v>-80.48</v>
      </c>
      <c r="T1365" t="s">
        <v>208</v>
      </c>
      <c r="U1365">
        <v>112.672</v>
      </c>
      <c r="V1365" s="2">
        <f>Table1[[#This Row],[Expenses]]*0.3</f>
        <v>33.801600000000001</v>
      </c>
      <c r="W1365" t="str">
        <f>VLOOKUP(K1365, Helper!A:C, 3, FALSE)</f>
        <v>2020-03</v>
      </c>
    </row>
    <row r="1366" spans="1:23" x14ac:dyDescent="0.3">
      <c r="A1366">
        <v>2772</v>
      </c>
      <c r="B1366" t="s">
        <v>3841</v>
      </c>
      <c r="C1366" s="1">
        <v>44808</v>
      </c>
      <c r="D1366">
        <v>20220904</v>
      </c>
      <c r="E1366" t="s">
        <v>1756</v>
      </c>
      <c r="F1366" t="s">
        <v>91</v>
      </c>
      <c r="G1366" t="s">
        <v>3842</v>
      </c>
      <c r="H1366" t="s">
        <v>25</v>
      </c>
      <c r="I1366" t="s">
        <v>93</v>
      </c>
      <c r="J1366" t="s">
        <v>126</v>
      </c>
      <c r="K1366">
        <v>1025</v>
      </c>
      <c r="L1366" t="s">
        <v>105</v>
      </c>
      <c r="M1366" t="s">
        <v>29</v>
      </c>
      <c r="N1366" t="s">
        <v>96</v>
      </c>
      <c r="O1366" t="s">
        <v>3843</v>
      </c>
      <c r="P1366">
        <v>54.5</v>
      </c>
      <c r="Q1366">
        <v>5</v>
      </c>
      <c r="R1366">
        <v>0</v>
      </c>
      <c r="S1366">
        <v>14.17</v>
      </c>
      <c r="T1366" t="s">
        <v>246</v>
      </c>
      <c r="U1366">
        <v>40.33</v>
      </c>
      <c r="V1366" s="2">
        <f>Table1[[#This Row],[Expenses]]*0.3</f>
        <v>12.098999999999998</v>
      </c>
      <c r="W1366" t="str">
        <f>VLOOKUP(K1366, Helper!A:C, 3, FALSE)</f>
        <v>2020-04</v>
      </c>
    </row>
    <row r="1367" spans="1:23" x14ac:dyDescent="0.3">
      <c r="A1367">
        <v>2773</v>
      </c>
      <c r="B1367" t="s">
        <v>3844</v>
      </c>
      <c r="C1367" s="1">
        <v>45271</v>
      </c>
      <c r="D1367">
        <v>20231211</v>
      </c>
      <c r="E1367" t="s">
        <v>2723</v>
      </c>
      <c r="F1367" t="s">
        <v>46</v>
      </c>
      <c r="G1367" t="s">
        <v>47</v>
      </c>
      <c r="H1367" t="s">
        <v>25</v>
      </c>
      <c r="I1367" t="s">
        <v>48</v>
      </c>
      <c r="J1367" t="s">
        <v>917</v>
      </c>
      <c r="K1367">
        <v>1029</v>
      </c>
      <c r="L1367" t="s">
        <v>84</v>
      </c>
      <c r="M1367" t="s">
        <v>29</v>
      </c>
      <c r="N1367" t="s">
        <v>57</v>
      </c>
      <c r="O1367" t="s">
        <v>3845</v>
      </c>
      <c r="P1367">
        <v>19.103999999999999</v>
      </c>
      <c r="Q1367">
        <v>3</v>
      </c>
      <c r="R1367">
        <v>0.2</v>
      </c>
      <c r="S1367">
        <v>5.7312000000000003</v>
      </c>
      <c r="T1367" t="s">
        <v>261</v>
      </c>
      <c r="U1367">
        <v>13.3727999999999</v>
      </c>
      <c r="V1367" s="2">
        <f>Table1[[#This Row],[Expenses]]*0.3</f>
        <v>4.0118399999999701</v>
      </c>
      <c r="W1367" t="str">
        <f>VLOOKUP(K1367, Helper!A:C, 3, FALSE)</f>
        <v>2020-01</v>
      </c>
    </row>
    <row r="1368" spans="1:23" x14ac:dyDescent="0.3">
      <c r="A1368">
        <v>2774</v>
      </c>
      <c r="B1368" t="s">
        <v>3846</v>
      </c>
      <c r="C1368" s="1">
        <v>44888</v>
      </c>
      <c r="D1368">
        <v>20221123</v>
      </c>
      <c r="E1368" t="s">
        <v>1703</v>
      </c>
      <c r="F1368" t="s">
        <v>190</v>
      </c>
      <c r="G1368" t="s">
        <v>568</v>
      </c>
      <c r="H1368" t="s">
        <v>37</v>
      </c>
      <c r="I1368" t="s">
        <v>119</v>
      </c>
      <c r="J1368" t="s">
        <v>596</v>
      </c>
      <c r="K1368">
        <v>1038</v>
      </c>
      <c r="L1368" t="s">
        <v>84</v>
      </c>
      <c r="M1368" t="s">
        <v>29</v>
      </c>
      <c r="N1368" t="s">
        <v>50</v>
      </c>
      <c r="O1368" t="s">
        <v>3847</v>
      </c>
      <c r="P1368">
        <v>49.44</v>
      </c>
      <c r="Q1368">
        <v>3</v>
      </c>
      <c r="R1368">
        <v>0</v>
      </c>
      <c r="S1368">
        <v>24.2256</v>
      </c>
      <c r="T1368" t="s">
        <v>32</v>
      </c>
      <c r="U1368">
        <v>25.214399999999898</v>
      </c>
      <c r="V1368" s="2">
        <f>Table1[[#This Row],[Expenses]]*0.3</f>
        <v>7.5643199999999693</v>
      </c>
      <c r="W1368" t="str">
        <f>VLOOKUP(K1368, Helper!A:C, 3, FALSE)</f>
        <v>2020-04</v>
      </c>
    </row>
    <row r="1369" spans="1:23" x14ac:dyDescent="0.3">
      <c r="A1369">
        <v>2775</v>
      </c>
      <c r="B1369" t="s">
        <v>3848</v>
      </c>
      <c r="C1369" s="1">
        <v>45242</v>
      </c>
      <c r="D1369">
        <v>20231112</v>
      </c>
      <c r="E1369" t="s">
        <v>2665</v>
      </c>
      <c r="F1369" t="s">
        <v>358</v>
      </c>
      <c r="G1369" t="s">
        <v>1059</v>
      </c>
      <c r="H1369" t="s">
        <v>37</v>
      </c>
      <c r="I1369" t="s">
        <v>119</v>
      </c>
      <c r="J1369" t="s">
        <v>698</v>
      </c>
      <c r="K1369">
        <v>1013</v>
      </c>
      <c r="L1369" t="s">
        <v>28</v>
      </c>
      <c r="M1369" t="s">
        <v>85</v>
      </c>
      <c r="N1369" t="s">
        <v>66</v>
      </c>
      <c r="O1369" t="s">
        <v>3849</v>
      </c>
      <c r="P1369">
        <v>10.368</v>
      </c>
      <c r="Q1369">
        <v>2</v>
      </c>
      <c r="R1369">
        <v>0.2</v>
      </c>
      <c r="S1369">
        <v>3.6288</v>
      </c>
      <c r="T1369" t="s">
        <v>283</v>
      </c>
      <c r="U1369">
        <v>6.7392000000000003</v>
      </c>
      <c r="V1369" s="2">
        <f>Table1[[#This Row],[Expenses]]*0.3</f>
        <v>2.02176</v>
      </c>
      <c r="W1369" t="str">
        <f>VLOOKUP(K1369, Helper!A:C, 3, FALSE)</f>
        <v>2020-02</v>
      </c>
    </row>
    <row r="1370" spans="1:23" x14ac:dyDescent="0.3">
      <c r="A1370">
        <v>2776</v>
      </c>
      <c r="B1370" t="s">
        <v>3850</v>
      </c>
      <c r="C1370" s="1">
        <v>44856</v>
      </c>
      <c r="D1370">
        <v>20221022</v>
      </c>
      <c r="E1370" t="s">
        <v>251</v>
      </c>
      <c r="F1370" t="s">
        <v>35</v>
      </c>
      <c r="G1370" t="s">
        <v>600</v>
      </c>
      <c r="H1370" t="s">
        <v>37</v>
      </c>
      <c r="I1370" t="s">
        <v>38</v>
      </c>
      <c r="J1370" t="s">
        <v>254</v>
      </c>
      <c r="K1370">
        <v>1072</v>
      </c>
      <c r="L1370" t="s">
        <v>74</v>
      </c>
      <c r="M1370" t="s">
        <v>29</v>
      </c>
      <c r="N1370" t="s">
        <v>96</v>
      </c>
      <c r="O1370" t="s">
        <v>3851</v>
      </c>
      <c r="P1370">
        <v>154.44</v>
      </c>
      <c r="Q1370">
        <v>3</v>
      </c>
      <c r="R1370">
        <v>0</v>
      </c>
      <c r="S1370">
        <v>1.5444</v>
      </c>
      <c r="T1370" t="s">
        <v>400</v>
      </c>
      <c r="U1370">
        <v>152.8956</v>
      </c>
      <c r="V1370" s="2">
        <f>Table1[[#This Row],[Expenses]]*0.3</f>
        <v>45.868679999999998</v>
      </c>
      <c r="W1370" t="str">
        <f>VLOOKUP(K1370, Helper!A:C, 3, FALSE)</f>
        <v>2020-06</v>
      </c>
    </row>
    <row r="1371" spans="1:23" x14ac:dyDescent="0.3">
      <c r="A1371">
        <v>2777</v>
      </c>
      <c r="B1371" t="s">
        <v>3852</v>
      </c>
      <c r="C1371" s="1">
        <v>44551</v>
      </c>
      <c r="D1371">
        <v>20211221</v>
      </c>
      <c r="E1371" t="s">
        <v>320</v>
      </c>
      <c r="F1371" t="s">
        <v>334</v>
      </c>
      <c r="G1371" t="s">
        <v>668</v>
      </c>
      <c r="H1371" t="s">
        <v>25</v>
      </c>
      <c r="I1371" t="s">
        <v>336</v>
      </c>
      <c r="J1371" t="s">
        <v>321</v>
      </c>
      <c r="K1371">
        <v>1089</v>
      </c>
      <c r="L1371" t="s">
        <v>133</v>
      </c>
      <c r="M1371" t="s">
        <v>40</v>
      </c>
      <c r="N1371" t="s">
        <v>86</v>
      </c>
      <c r="O1371" t="s">
        <v>3853</v>
      </c>
      <c r="P1371">
        <v>60.984000000000002</v>
      </c>
      <c r="Q1371">
        <v>7</v>
      </c>
      <c r="R1371">
        <v>0.2</v>
      </c>
      <c r="S1371">
        <v>4.5738000000000003</v>
      </c>
      <c r="T1371" t="s">
        <v>163</v>
      </c>
      <c r="U1371">
        <v>56.410200000000003</v>
      </c>
      <c r="V1371" s="2">
        <f>Table1[[#This Row],[Expenses]]*0.3</f>
        <v>16.92306</v>
      </c>
      <c r="W1371" t="str">
        <f>VLOOKUP(K1371, Helper!A:C, 3, FALSE)</f>
        <v>2020-01</v>
      </c>
    </row>
    <row r="1372" spans="1:23" x14ac:dyDescent="0.3">
      <c r="A1372">
        <v>2778</v>
      </c>
      <c r="B1372" t="s">
        <v>3854</v>
      </c>
      <c r="C1372" s="1">
        <v>44394</v>
      </c>
      <c r="D1372">
        <v>20210717</v>
      </c>
      <c r="E1372" t="s">
        <v>1603</v>
      </c>
      <c r="F1372" t="s">
        <v>35</v>
      </c>
      <c r="G1372" t="s">
        <v>3855</v>
      </c>
      <c r="H1372" t="s">
        <v>37</v>
      </c>
      <c r="I1372" t="s">
        <v>38</v>
      </c>
      <c r="J1372" t="s">
        <v>443</v>
      </c>
      <c r="K1372">
        <v>1005</v>
      </c>
      <c r="L1372" t="s">
        <v>56</v>
      </c>
      <c r="M1372" t="s">
        <v>29</v>
      </c>
      <c r="N1372" t="s">
        <v>30</v>
      </c>
      <c r="O1372" t="s">
        <v>3856</v>
      </c>
      <c r="P1372">
        <v>195.46600000000001</v>
      </c>
      <c r="Q1372">
        <v>2</v>
      </c>
      <c r="R1372">
        <v>0.15</v>
      </c>
      <c r="S1372">
        <v>-13.797599999999999</v>
      </c>
      <c r="T1372" t="s">
        <v>642</v>
      </c>
      <c r="U1372">
        <v>209.2636</v>
      </c>
      <c r="V1372" s="2">
        <f>Table1[[#This Row],[Expenses]]*0.3</f>
        <v>62.779079999999993</v>
      </c>
      <c r="W1372" t="str">
        <f>VLOOKUP(K1372, Helper!A:C, 3, FALSE)</f>
        <v>2020-03</v>
      </c>
    </row>
    <row r="1373" spans="1:23" x14ac:dyDescent="0.3">
      <c r="A1373">
        <v>2779</v>
      </c>
      <c r="B1373" t="s">
        <v>3857</v>
      </c>
      <c r="C1373" s="1">
        <v>45047</v>
      </c>
      <c r="D1373">
        <v>20230501</v>
      </c>
      <c r="E1373" t="s">
        <v>826</v>
      </c>
      <c r="F1373" t="s">
        <v>46</v>
      </c>
      <c r="G1373" t="s">
        <v>3858</v>
      </c>
      <c r="H1373" t="s">
        <v>25</v>
      </c>
      <c r="I1373" t="s">
        <v>48</v>
      </c>
      <c r="J1373" t="s">
        <v>443</v>
      </c>
      <c r="K1373">
        <v>1005</v>
      </c>
      <c r="L1373" t="s">
        <v>56</v>
      </c>
      <c r="M1373" t="s">
        <v>40</v>
      </c>
      <c r="N1373" t="s">
        <v>57</v>
      </c>
      <c r="O1373" t="s">
        <v>3859</v>
      </c>
      <c r="P1373">
        <v>23.68</v>
      </c>
      <c r="Q1373">
        <v>8</v>
      </c>
      <c r="R1373">
        <v>0.2</v>
      </c>
      <c r="S1373">
        <v>6.2160000000000002</v>
      </c>
      <c r="T1373" t="s">
        <v>288</v>
      </c>
      <c r="U1373">
        <v>17.463999999999999</v>
      </c>
      <c r="V1373" s="2">
        <f>Table1[[#This Row],[Expenses]]*0.3</f>
        <v>5.2391999999999994</v>
      </c>
      <c r="W1373" t="str">
        <f>VLOOKUP(K1373, Helper!A:C, 3, FALSE)</f>
        <v>2020-03</v>
      </c>
    </row>
    <row r="1374" spans="1:23" x14ac:dyDescent="0.3">
      <c r="A1374">
        <v>2781</v>
      </c>
      <c r="B1374" t="s">
        <v>3860</v>
      </c>
      <c r="C1374" s="1">
        <v>45053</v>
      </c>
      <c r="D1374">
        <v>20230507</v>
      </c>
      <c r="E1374" t="s">
        <v>3715</v>
      </c>
      <c r="F1374" t="s">
        <v>211</v>
      </c>
      <c r="G1374" t="s">
        <v>212</v>
      </c>
      <c r="H1374" t="s">
        <v>25</v>
      </c>
      <c r="I1374" t="s">
        <v>26</v>
      </c>
      <c r="J1374" t="s">
        <v>200</v>
      </c>
      <c r="K1374">
        <v>1011</v>
      </c>
      <c r="L1374" t="s">
        <v>56</v>
      </c>
      <c r="M1374" t="s">
        <v>29</v>
      </c>
      <c r="N1374" t="s">
        <v>41</v>
      </c>
      <c r="O1374" t="s">
        <v>3861</v>
      </c>
      <c r="P1374">
        <v>59.2</v>
      </c>
      <c r="Q1374">
        <v>4</v>
      </c>
      <c r="R1374">
        <v>0</v>
      </c>
      <c r="S1374">
        <v>29.6</v>
      </c>
      <c r="T1374" t="s">
        <v>288</v>
      </c>
      <c r="U1374">
        <v>29.6</v>
      </c>
      <c r="V1374" s="2">
        <f>Table1[[#This Row],[Expenses]]*0.3</f>
        <v>8.8800000000000008</v>
      </c>
      <c r="W1374" t="str">
        <f>VLOOKUP(K1374, Helper!A:C, 3, FALSE)</f>
        <v>2020-06</v>
      </c>
    </row>
    <row r="1375" spans="1:23" x14ac:dyDescent="0.3">
      <c r="A1375">
        <v>2782</v>
      </c>
      <c r="B1375" t="s">
        <v>3862</v>
      </c>
      <c r="C1375" s="1">
        <v>45251</v>
      </c>
      <c r="D1375">
        <v>20231121</v>
      </c>
      <c r="E1375" t="s">
        <v>3706</v>
      </c>
      <c r="F1375" t="s">
        <v>183</v>
      </c>
      <c r="G1375" t="s">
        <v>183</v>
      </c>
      <c r="H1375" t="s">
        <v>25</v>
      </c>
      <c r="I1375" t="s">
        <v>48</v>
      </c>
      <c r="J1375" t="s">
        <v>325</v>
      </c>
      <c r="K1375">
        <v>1075</v>
      </c>
      <c r="L1375" t="s">
        <v>133</v>
      </c>
      <c r="M1375" t="s">
        <v>29</v>
      </c>
      <c r="N1375" t="s">
        <v>112</v>
      </c>
      <c r="O1375" t="s">
        <v>3863</v>
      </c>
      <c r="P1375">
        <v>22</v>
      </c>
      <c r="Q1375">
        <v>10</v>
      </c>
      <c r="R1375">
        <v>0</v>
      </c>
      <c r="S1375">
        <v>9.68</v>
      </c>
      <c r="T1375" t="s">
        <v>283</v>
      </c>
      <c r="U1375">
        <v>12.32</v>
      </c>
      <c r="V1375" s="2">
        <f>Table1[[#This Row],[Expenses]]*0.3</f>
        <v>3.6959999999999997</v>
      </c>
      <c r="W1375" t="str">
        <f>VLOOKUP(K1375, Helper!A:C, 3, FALSE)</f>
        <v>2020-03</v>
      </c>
    </row>
    <row r="1376" spans="1:23" x14ac:dyDescent="0.3">
      <c r="A1376">
        <v>2783</v>
      </c>
      <c r="B1376" t="s">
        <v>3864</v>
      </c>
      <c r="C1376" s="1">
        <v>44877</v>
      </c>
      <c r="D1376">
        <v>20221112</v>
      </c>
      <c r="E1376" t="s">
        <v>2107</v>
      </c>
      <c r="F1376" t="s">
        <v>190</v>
      </c>
      <c r="G1376" t="s">
        <v>568</v>
      </c>
      <c r="H1376" t="s">
        <v>37</v>
      </c>
      <c r="I1376" t="s">
        <v>119</v>
      </c>
      <c r="J1376" t="s">
        <v>1231</v>
      </c>
      <c r="K1376">
        <v>1086</v>
      </c>
      <c r="L1376" t="s">
        <v>74</v>
      </c>
      <c r="M1376" t="s">
        <v>29</v>
      </c>
      <c r="N1376" t="s">
        <v>156</v>
      </c>
      <c r="O1376" t="s">
        <v>3865</v>
      </c>
      <c r="P1376">
        <v>257.98</v>
      </c>
      <c r="Q1376">
        <v>2</v>
      </c>
      <c r="R1376">
        <v>0</v>
      </c>
      <c r="S1376">
        <v>74.8142</v>
      </c>
      <c r="T1376" t="s">
        <v>32</v>
      </c>
      <c r="U1376">
        <v>183.16579999999999</v>
      </c>
      <c r="V1376" s="2">
        <f>Table1[[#This Row],[Expenses]]*0.3</f>
        <v>54.949739999999998</v>
      </c>
      <c r="W1376" t="str">
        <f>VLOOKUP(K1376, Helper!A:C, 3, FALSE)</f>
        <v>2020-01</v>
      </c>
    </row>
    <row r="1377" spans="1:23" x14ac:dyDescent="0.3">
      <c r="A1377">
        <v>2784</v>
      </c>
      <c r="B1377" t="s">
        <v>3866</v>
      </c>
      <c r="C1377" s="1">
        <v>44871</v>
      </c>
      <c r="D1377">
        <v>20221106</v>
      </c>
      <c r="E1377" t="s">
        <v>791</v>
      </c>
      <c r="F1377" t="s">
        <v>124</v>
      </c>
      <c r="G1377" t="s">
        <v>125</v>
      </c>
      <c r="H1377" t="s">
        <v>25</v>
      </c>
      <c r="I1377" t="s">
        <v>48</v>
      </c>
      <c r="J1377" t="s">
        <v>560</v>
      </c>
      <c r="K1377">
        <v>1080</v>
      </c>
      <c r="L1377" t="s">
        <v>56</v>
      </c>
      <c r="M1377" t="s">
        <v>40</v>
      </c>
      <c r="N1377" t="s">
        <v>156</v>
      </c>
      <c r="O1377" t="s">
        <v>3867</v>
      </c>
      <c r="P1377">
        <v>23.988</v>
      </c>
      <c r="Q1377">
        <v>2</v>
      </c>
      <c r="R1377">
        <v>0.4</v>
      </c>
      <c r="S1377">
        <v>-15.992000000000001</v>
      </c>
      <c r="T1377" t="s">
        <v>32</v>
      </c>
      <c r="U1377">
        <v>39.979999999999997</v>
      </c>
      <c r="V1377" s="2">
        <f>Table1[[#This Row],[Expenses]]*0.3</f>
        <v>11.993999999999998</v>
      </c>
      <c r="W1377" t="str">
        <f>VLOOKUP(K1377, Helper!A:C, 3, FALSE)</f>
        <v>2020-03</v>
      </c>
    </row>
    <row r="1378" spans="1:23" x14ac:dyDescent="0.3">
      <c r="A1378">
        <v>2785</v>
      </c>
      <c r="B1378" t="s">
        <v>3868</v>
      </c>
      <c r="C1378" s="1">
        <v>44844</v>
      </c>
      <c r="D1378">
        <v>20221010</v>
      </c>
      <c r="E1378" t="s">
        <v>864</v>
      </c>
      <c r="F1378" t="s">
        <v>358</v>
      </c>
      <c r="G1378" t="s">
        <v>1235</v>
      </c>
      <c r="H1378" t="s">
        <v>37</v>
      </c>
      <c r="I1378" t="s">
        <v>119</v>
      </c>
      <c r="J1378" t="s">
        <v>413</v>
      </c>
      <c r="K1378">
        <v>1022</v>
      </c>
      <c r="L1378" t="s">
        <v>273</v>
      </c>
      <c r="M1378" t="s">
        <v>40</v>
      </c>
      <c r="N1378" t="s">
        <v>156</v>
      </c>
      <c r="O1378" t="s">
        <v>3869</v>
      </c>
      <c r="P1378">
        <v>23.975999999999999</v>
      </c>
      <c r="Q1378">
        <v>4</v>
      </c>
      <c r="R1378">
        <v>0.4</v>
      </c>
      <c r="S1378">
        <v>-15.5844</v>
      </c>
      <c r="T1378" t="s">
        <v>400</v>
      </c>
      <c r="U1378">
        <v>39.560400000000001</v>
      </c>
      <c r="V1378" s="2">
        <f>Table1[[#This Row],[Expenses]]*0.3</f>
        <v>11.868119999999999</v>
      </c>
      <c r="W1378" t="str">
        <f>VLOOKUP(K1378, Helper!A:C, 3, FALSE)</f>
        <v>2020-03</v>
      </c>
    </row>
    <row r="1379" spans="1:23" x14ac:dyDescent="0.3">
      <c r="A1379">
        <v>2786</v>
      </c>
      <c r="B1379" t="s">
        <v>3870</v>
      </c>
      <c r="C1379" s="1">
        <v>44460</v>
      </c>
      <c r="D1379">
        <v>20210921</v>
      </c>
      <c r="E1379" t="s">
        <v>2598</v>
      </c>
      <c r="F1379" t="s">
        <v>35</v>
      </c>
      <c r="G1379" t="s">
        <v>36</v>
      </c>
      <c r="H1379" t="s">
        <v>37</v>
      </c>
      <c r="I1379" t="s">
        <v>38</v>
      </c>
      <c r="J1379" t="s">
        <v>120</v>
      </c>
      <c r="K1379">
        <v>1048</v>
      </c>
      <c r="L1379" t="s">
        <v>105</v>
      </c>
      <c r="M1379" t="s">
        <v>85</v>
      </c>
      <c r="N1379" t="s">
        <v>41</v>
      </c>
      <c r="O1379" t="s">
        <v>3871</v>
      </c>
      <c r="P1379">
        <v>601.53599999999994</v>
      </c>
      <c r="Q1379">
        <v>4</v>
      </c>
      <c r="R1379">
        <v>0.2</v>
      </c>
      <c r="S1379">
        <v>0</v>
      </c>
      <c r="T1379" t="s">
        <v>135</v>
      </c>
      <c r="U1379">
        <v>601.53599999999994</v>
      </c>
      <c r="V1379" s="2">
        <f>Table1[[#This Row],[Expenses]]*0.3</f>
        <v>180.46079999999998</v>
      </c>
      <c r="W1379" t="str">
        <f>VLOOKUP(K1379, Helper!A:C, 3, FALSE)</f>
        <v>2020-02</v>
      </c>
    </row>
    <row r="1380" spans="1:23" x14ac:dyDescent="0.3">
      <c r="A1380">
        <v>2788</v>
      </c>
      <c r="B1380" t="s">
        <v>3872</v>
      </c>
      <c r="C1380" s="1">
        <v>44167</v>
      </c>
      <c r="D1380">
        <v>20201202</v>
      </c>
      <c r="E1380" t="s">
        <v>2848</v>
      </c>
      <c r="F1380" t="s">
        <v>79</v>
      </c>
      <c r="G1380" t="s">
        <v>3873</v>
      </c>
      <c r="H1380" t="s">
        <v>81</v>
      </c>
      <c r="I1380" t="s">
        <v>82</v>
      </c>
      <c r="J1380" t="s">
        <v>418</v>
      </c>
      <c r="K1380">
        <v>1007</v>
      </c>
      <c r="L1380" t="s">
        <v>84</v>
      </c>
      <c r="M1380" t="s">
        <v>40</v>
      </c>
      <c r="N1380" t="s">
        <v>57</v>
      </c>
      <c r="O1380" t="s">
        <v>3874</v>
      </c>
      <c r="P1380">
        <v>58.36</v>
      </c>
      <c r="Q1380">
        <v>5</v>
      </c>
      <c r="R1380">
        <v>0.6</v>
      </c>
      <c r="S1380">
        <v>-24.803000000000001</v>
      </c>
      <c r="T1380" t="s">
        <v>235</v>
      </c>
      <c r="U1380">
        <v>83.162999999999997</v>
      </c>
      <c r="V1380" s="2">
        <f>Table1[[#This Row],[Expenses]]*0.3</f>
        <v>24.948899999999998</v>
      </c>
      <c r="W1380" t="str">
        <f>VLOOKUP(K1380, Helper!A:C, 3, FALSE)</f>
        <v>2020-02</v>
      </c>
    </row>
    <row r="1381" spans="1:23" x14ac:dyDescent="0.3">
      <c r="A1381">
        <v>2791</v>
      </c>
      <c r="B1381" t="s">
        <v>3875</v>
      </c>
      <c r="C1381" s="1">
        <v>44095</v>
      </c>
      <c r="D1381">
        <v>20200921</v>
      </c>
      <c r="E1381" t="s">
        <v>1468</v>
      </c>
      <c r="F1381" t="s">
        <v>117</v>
      </c>
      <c r="G1381" t="s">
        <v>118</v>
      </c>
      <c r="H1381" t="s">
        <v>37</v>
      </c>
      <c r="I1381" t="s">
        <v>119</v>
      </c>
      <c r="J1381" t="s">
        <v>466</v>
      </c>
      <c r="K1381">
        <v>1046</v>
      </c>
      <c r="L1381" t="s">
        <v>95</v>
      </c>
      <c r="M1381" t="s">
        <v>40</v>
      </c>
      <c r="N1381" t="s">
        <v>86</v>
      </c>
      <c r="O1381" t="s">
        <v>3876</v>
      </c>
      <c r="P1381">
        <v>25.96</v>
      </c>
      <c r="Q1381">
        <v>2</v>
      </c>
      <c r="R1381">
        <v>0</v>
      </c>
      <c r="S1381">
        <v>7.5284000000000004</v>
      </c>
      <c r="T1381" t="s">
        <v>382</v>
      </c>
      <c r="U1381">
        <v>18.4316</v>
      </c>
      <c r="V1381" s="2">
        <f>Table1[[#This Row],[Expenses]]*0.3</f>
        <v>5.5294799999999995</v>
      </c>
      <c r="W1381" t="str">
        <f>VLOOKUP(K1381, Helper!A:C, 3, FALSE)</f>
        <v>2020-02</v>
      </c>
    </row>
    <row r="1382" spans="1:23" x14ac:dyDescent="0.3">
      <c r="A1382">
        <v>2794</v>
      </c>
      <c r="B1382" t="s">
        <v>3877</v>
      </c>
      <c r="C1382" s="1">
        <v>43933</v>
      </c>
      <c r="D1382">
        <v>20200412</v>
      </c>
      <c r="E1382" t="s">
        <v>3645</v>
      </c>
      <c r="F1382" t="s">
        <v>35</v>
      </c>
      <c r="G1382" t="s">
        <v>3878</v>
      </c>
      <c r="H1382" t="s">
        <v>37</v>
      </c>
      <c r="I1382" t="s">
        <v>38</v>
      </c>
      <c r="J1382" t="s">
        <v>223</v>
      </c>
      <c r="K1382">
        <v>1067</v>
      </c>
      <c r="L1382" t="s">
        <v>133</v>
      </c>
      <c r="M1382" t="s">
        <v>40</v>
      </c>
      <c r="N1382" t="s">
        <v>156</v>
      </c>
      <c r="O1382" t="s">
        <v>3879</v>
      </c>
      <c r="P1382">
        <v>1075.088</v>
      </c>
      <c r="Q1382">
        <v>14</v>
      </c>
      <c r="R1382">
        <v>0.2</v>
      </c>
      <c r="S1382">
        <v>94.0702</v>
      </c>
      <c r="T1382" t="s">
        <v>735</v>
      </c>
      <c r="U1382">
        <v>981.01779999999997</v>
      </c>
      <c r="V1382" s="2">
        <f>Table1[[#This Row],[Expenses]]*0.3</f>
        <v>294.30534</v>
      </c>
      <c r="W1382" t="str">
        <f>VLOOKUP(K1382, Helper!A:C, 3, FALSE)</f>
        <v>2020-02</v>
      </c>
    </row>
    <row r="1383" spans="1:23" x14ac:dyDescent="0.3">
      <c r="A1383">
        <v>2798</v>
      </c>
      <c r="B1383" t="s">
        <v>3880</v>
      </c>
      <c r="C1383" s="1">
        <v>45220</v>
      </c>
      <c r="D1383">
        <v>20231021</v>
      </c>
      <c r="E1383" t="s">
        <v>2400</v>
      </c>
      <c r="F1383" t="s">
        <v>978</v>
      </c>
      <c r="G1383" t="s">
        <v>979</v>
      </c>
      <c r="H1383" t="s">
        <v>25</v>
      </c>
      <c r="I1383" t="s">
        <v>103</v>
      </c>
      <c r="J1383" t="s">
        <v>560</v>
      </c>
      <c r="K1383">
        <v>1080</v>
      </c>
      <c r="L1383" t="s">
        <v>56</v>
      </c>
      <c r="M1383" t="s">
        <v>29</v>
      </c>
      <c r="N1383" t="s">
        <v>112</v>
      </c>
      <c r="O1383" t="s">
        <v>3881</v>
      </c>
      <c r="P1383">
        <v>13.36</v>
      </c>
      <c r="Q1383">
        <v>4</v>
      </c>
      <c r="R1383">
        <v>0</v>
      </c>
      <c r="S1383">
        <v>4.1416000000000004</v>
      </c>
      <c r="T1383" t="s">
        <v>151</v>
      </c>
      <c r="U1383">
        <v>9.2183999999999902</v>
      </c>
      <c r="V1383" s="2">
        <f>Table1[[#This Row],[Expenses]]*0.3</f>
        <v>2.7655199999999969</v>
      </c>
      <c r="W1383" t="str">
        <f>VLOOKUP(K1383, Helper!A:C, 3, FALSE)</f>
        <v>2020-03</v>
      </c>
    </row>
    <row r="1384" spans="1:23" x14ac:dyDescent="0.3">
      <c r="A1384">
        <v>2801</v>
      </c>
      <c r="B1384" t="s">
        <v>3882</v>
      </c>
      <c r="C1384" s="1">
        <v>44860</v>
      </c>
      <c r="D1384">
        <v>20221026</v>
      </c>
      <c r="E1384" t="s">
        <v>1542</v>
      </c>
      <c r="F1384" t="s">
        <v>46</v>
      </c>
      <c r="G1384" t="s">
        <v>837</v>
      </c>
      <c r="H1384" t="s">
        <v>25</v>
      </c>
      <c r="I1384" t="s">
        <v>48</v>
      </c>
      <c r="J1384" t="s">
        <v>917</v>
      </c>
      <c r="K1384">
        <v>1029</v>
      </c>
      <c r="L1384" t="s">
        <v>84</v>
      </c>
      <c r="M1384" t="s">
        <v>40</v>
      </c>
      <c r="N1384" t="s">
        <v>156</v>
      </c>
      <c r="O1384" t="s">
        <v>3883</v>
      </c>
      <c r="P1384">
        <v>783.96</v>
      </c>
      <c r="Q1384">
        <v>5</v>
      </c>
      <c r="R1384">
        <v>0.2</v>
      </c>
      <c r="S1384">
        <v>78.396000000000001</v>
      </c>
      <c r="T1384" t="s">
        <v>400</v>
      </c>
      <c r="U1384">
        <v>705.56399999999996</v>
      </c>
      <c r="V1384" s="2">
        <f>Table1[[#This Row],[Expenses]]*0.3</f>
        <v>211.66919999999999</v>
      </c>
      <c r="W1384" t="str">
        <f>VLOOKUP(K1384, Helper!A:C, 3, FALSE)</f>
        <v>2020-01</v>
      </c>
    </row>
    <row r="1385" spans="1:23" x14ac:dyDescent="0.3">
      <c r="A1385">
        <v>2802</v>
      </c>
      <c r="B1385" t="s">
        <v>3884</v>
      </c>
      <c r="C1385" s="1">
        <v>44501</v>
      </c>
      <c r="D1385">
        <v>20211101</v>
      </c>
      <c r="E1385" t="s">
        <v>1478</v>
      </c>
      <c r="F1385" t="s">
        <v>306</v>
      </c>
      <c r="G1385" t="s">
        <v>307</v>
      </c>
      <c r="H1385" t="s">
        <v>25</v>
      </c>
      <c r="I1385" t="s">
        <v>48</v>
      </c>
      <c r="J1385" t="s">
        <v>1026</v>
      </c>
      <c r="K1385">
        <v>1040</v>
      </c>
      <c r="L1385" t="s">
        <v>56</v>
      </c>
      <c r="M1385" t="s">
        <v>29</v>
      </c>
      <c r="N1385" t="s">
        <v>112</v>
      </c>
      <c r="O1385" t="s">
        <v>3885</v>
      </c>
      <c r="P1385">
        <v>7.88</v>
      </c>
      <c r="Q1385">
        <v>1</v>
      </c>
      <c r="R1385">
        <v>0.2</v>
      </c>
      <c r="S1385">
        <v>1.7729999999999999</v>
      </c>
      <c r="T1385" t="s">
        <v>88</v>
      </c>
      <c r="U1385">
        <v>6.1070000000000002</v>
      </c>
      <c r="V1385" s="2">
        <f>Table1[[#This Row],[Expenses]]*0.3</f>
        <v>1.8321000000000001</v>
      </c>
      <c r="W1385" t="str">
        <f>VLOOKUP(K1385, Helper!A:C, 3, FALSE)</f>
        <v>2020-02</v>
      </c>
    </row>
    <row r="1386" spans="1:23" x14ac:dyDescent="0.3">
      <c r="A1386">
        <v>2803</v>
      </c>
      <c r="B1386" t="s">
        <v>3886</v>
      </c>
      <c r="C1386" s="1">
        <v>45234</v>
      </c>
      <c r="D1386">
        <v>20231104</v>
      </c>
      <c r="E1386" t="s">
        <v>3887</v>
      </c>
      <c r="F1386" t="s">
        <v>461</v>
      </c>
      <c r="G1386" t="s">
        <v>1618</v>
      </c>
      <c r="H1386" t="s">
        <v>81</v>
      </c>
      <c r="I1386" t="s">
        <v>168</v>
      </c>
      <c r="J1386" t="s">
        <v>752</v>
      </c>
      <c r="K1386">
        <v>1084</v>
      </c>
      <c r="L1386" t="s">
        <v>133</v>
      </c>
      <c r="M1386" t="s">
        <v>29</v>
      </c>
      <c r="N1386" t="s">
        <v>57</v>
      </c>
      <c r="O1386" t="s">
        <v>3888</v>
      </c>
      <c r="P1386">
        <v>41.37</v>
      </c>
      <c r="Q1386">
        <v>3</v>
      </c>
      <c r="R1386">
        <v>0</v>
      </c>
      <c r="S1386">
        <v>17.375399999999999</v>
      </c>
      <c r="T1386" t="s">
        <v>283</v>
      </c>
      <c r="U1386">
        <v>23.994599999999998</v>
      </c>
      <c r="V1386" s="2">
        <f>Table1[[#This Row],[Expenses]]*0.3</f>
        <v>7.1983799999999993</v>
      </c>
      <c r="W1386" t="str">
        <f>VLOOKUP(K1386, Helper!A:C, 3, FALSE)</f>
        <v>2020-02</v>
      </c>
    </row>
    <row r="1387" spans="1:23" x14ac:dyDescent="0.3">
      <c r="A1387">
        <v>2804</v>
      </c>
      <c r="B1387" t="s">
        <v>3889</v>
      </c>
      <c r="C1387" s="1">
        <v>44328</v>
      </c>
      <c r="D1387">
        <v>20210512</v>
      </c>
      <c r="E1387" t="s">
        <v>2294</v>
      </c>
      <c r="F1387" t="s">
        <v>35</v>
      </c>
      <c r="G1387" t="s">
        <v>110</v>
      </c>
      <c r="H1387" t="s">
        <v>37</v>
      </c>
      <c r="I1387" t="s">
        <v>38</v>
      </c>
      <c r="J1387" t="s">
        <v>515</v>
      </c>
      <c r="K1387">
        <v>1003</v>
      </c>
      <c r="L1387" t="s">
        <v>56</v>
      </c>
      <c r="M1387" t="s">
        <v>29</v>
      </c>
      <c r="N1387" t="s">
        <v>66</v>
      </c>
      <c r="O1387" t="s">
        <v>3890</v>
      </c>
      <c r="P1387">
        <v>12.84</v>
      </c>
      <c r="Q1387">
        <v>3</v>
      </c>
      <c r="R1387">
        <v>0</v>
      </c>
      <c r="S1387">
        <v>5.7779999999999996</v>
      </c>
      <c r="T1387" t="s">
        <v>436</v>
      </c>
      <c r="U1387">
        <v>7.0620000000000003</v>
      </c>
      <c r="V1387" s="2">
        <f>Table1[[#This Row],[Expenses]]*0.3</f>
        <v>2.1185999999999998</v>
      </c>
      <c r="W1387" t="str">
        <f>VLOOKUP(K1387, Helper!A:C, 3, FALSE)</f>
        <v>2020-02</v>
      </c>
    </row>
    <row r="1388" spans="1:23" x14ac:dyDescent="0.3">
      <c r="A1388">
        <v>2806</v>
      </c>
      <c r="B1388" t="s">
        <v>3891</v>
      </c>
      <c r="C1388" s="1">
        <v>44446</v>
      </c>
      <c r="D1388">
        <v>20210907</v>
      </c>
      <c r="E1388" t="s">
        <v>1115</v>
      </c>
      <c r="F1388" t="s">
        <v>79</v>
      </c>
      <c r="G1388" t="s">
        <v>2447</v>
      </c>
      <c r="H1388" t="s">
        <v>81</v>
      </c>
      <c r="I1388" t="s">
        <v>82</v>
      </c>
      <c r="J1388" t="s">
        <v>244</v>
      </c>
      <c r="K1388">
        <v>1002</v>
      </c>
      <c r="L1388" t="s">
        <v>84</v>
      </c>
      <c r="M1388" t="s">
        <v>29</v>
      </c>
      <c r="N1388" t="s">
        <v>41</v>
      </c>
      <c r="O1388" t="s">
        <v>3892</v>
      </c>
      <c r="P1388">
        <v>47.515999999999998</v>
      </c>
      <c r="Q1388">
        <v>2</v>
      </c>
      <c r="R1388">
        <v>0.3</v>
      </c>
      <c r="S1388">
        <v>-2.0364</v>
      </c>
      <c r="T1388" t="s">
        <v>135</v>
      </c>
      <c r="U1388">
        <v>49.552399999999999</v>
      </c>
      <c r="V1388" s="2">
        <f>Table1[[#This Row],[Expenses]]*0.3</f>
        <v>14.86572</v>
      </c>
      <c r="W1388" t="str">
        <f>VLOOKUP(K1388, Helper!A:C, 3, FALSE)</f>
        <v>2020-03</v>
      </c>
    </row>
    <row r="1389" spans="1:23" x14ac:dyDescent="0.3">
      <c r="A1389">
        <v>2807</v>
      </c>
      <c r="B1389" t="s">
        <v>3893</v>
      </c>
      <c r="C1389" s="1">
        <v>44402</v>
      </c>
      <c r="D1389">
        <v>20210725</v>
      </c>
      <c r="E1389" t="s">
        <v>3894</v>
      </c>
      <c r="F1389" t="s">
        <v>71</v>
      </c>
      <c r="G1389" t="s">
        <v>72</v>
      </c>
      <c r="H1389" t="s">
        <v>37</v>
      </c>
      <c r="I1389" t="s">
        <v>38</v>
      </c>
      <c r="J1389" t="s">
        <v>407</v>
      </c>
      <c r="K1389">
        <v>1082</v>
      </c>
      <c r="L1389" t="s">
        <v>56</v>
      </c>
      <c r="M1389" t="s">
        <v>29</v>
      </c>
      <c r="N1389" t="s">
        <v>214</v>
      </c>
      <c r="O1389" t="s">
        <v>3895</v>
      </c>
      <c r="P1389">
        <v>9.42</v>
      </c>
      <c r="Q1389">
        <v>2</v>
      </c>
      <c r="R1389">
        <v>0</v>
      </c>
      <c r="S1389">
        <v>0.47099999999999997</v>
      </c>
      <c r="T1389" t="s">
        <v>642</v>
      </c>
      <c r="U1389">
        <v>8.9489999999999998</v>
      </c>
      <c r="V1389" s="2">
        <f>Table1[[#This Row],[Expenses]]*0.3</f>
        <v>2.6846999999999999</v>
      </c>
      <c r="W1389" t="str">
        <f>VLOOKUP(K1389, Helper!A:C, 3, FALSE)</f>
        <v>2020-07</v>
      </c>
    </row>
    <row r="1390" spans="1:23" x14ac:dyDescent="0.3">
      <c r="A1390">
        <v>2811</v>
      </c>
      <c r="B1390" t="s">
        <v>3896</v>
      </c>
      <c r="C1390" s="1">
        <v>44516</v>
      </c>
      <c r="D1390">
        <v>20211116</v>
      </c>
      <c r="E1390" t="s">
        <v>2377</v>
      </c>
      <c r="F1390" t="s">
        <v>91</v>
      </c>
      <c r="G1390" t="s">
        <v>1441</v>
      </c>
      <c r="H1390" t="s">
        <v>25</v>
      </c>
      <c r="I1390" t="s">
        <v>93</v>
      </c>
      <c r="J1390" t="s">
        <v>1263</v>
      </c>
      <c r="K1390">
        <v>1016</v>
      </c>
      <c r="L1390" t="s">
        <v>95</v>
      </c>
      <c r="M1390" t="s">
        <v>85</v>
      </c>
      <c r="N1390" t="s">
        <v>66</v>
      </c>
      <c r="O1390" t="s">
        <v>3897</v>
      </c>
      <c r="P1390">
        <v>179.82</v>
      </c>
      <c r="Q1390">
        <v>9</v>
      </c>
      <c r="R1390">
        <v>0</v>
      </c>
      <c r="S1390">
        <v>84.5154</v>
      </c>
      <c r="T1390" t="s">
        <v>88</v>
      </c>
      <c r="U1390">
        <v>95.304599999999994</v>
      </c>
      <c r="V1390" s="2">
        <f>Table1[[#This Row],[Expenses]]*0.3</f>
        <v>28.591379999999997</v>
      </c>
      <c r="W1390" t="str">
        <f>VLOOKUP(K1390, Helper!A:C, 3, FALSE)</f>
        <v>2020-03</v>
      </c>
    </row>
    <row r="1391" spans="1:23" x14ac:dyDescent="0.3">
      <c r="A1391">
        <v>2816</v>
      </c>
      <c r="B1391" t="s">
        <v>3898</v>
      </c>
      <c r="C1391" s="1">
        <v>44440</v>
      </c>
      <c r="D1391">
        <v>20210901</v>
      </c>
      <c r="E1391" t="s">
        <v>3899</v>
      </c>
      <c r="F1391" t="s">
        <v>744</v>
      </c>
      <c r="G1391" t="s">
        <v>784</v>
      </c>
      <c r="H1391" t="s">
        <v>81</v>
      </c>
      <c r="I1391" t="s">
        <v>199</v>
      </c>
      <c r="J1391" t="s">
        <v>148</v>
      </c>
      <c r="K1391">
        <v>1083</v>
      </c>
      <c r="L1391" t="s">
        <v>149</v>
      </c>
      <c r="M1391" t="s">
        <v>85</v>
      </c>
      <c r="N1391" t="s">
        <v>50</v>
      </c>
      <c r="O1391" t="s">
        <v>3900</v>
      </c>
      <c r="P1391">
        <v>114.6</v>
      </c>
      <c r="Q1391">
        <v>5</v>
      </c>
      <c r="R1391">
        <v>0</v>
      </c>
      <c r="S1391">
        <v>51.57</v>
      </c>
      <c r="T1391" t="s">
        <v>135</v>
      </c>
      <c r="U1391">
        <v>63.029999999999902</v>
      </c>
      <c r="V1391" s="2">
        <f>Table1[[#This Row],[Expenses]]*0.3</f>
        <v>18.90899999999997</v>
      </c>
      <c r="W1391" t="str">
        <f>VLOOKUP(K1391, Helper!A:C, 3, FALSE)</f>
        <v>2020-03</v>
      </c>
    </row>
    <row r="1392" spans="1:23" x14ac:dyDescent="0.3">
      <c r="A1392">
        <v>2820</v>
      </c>
      <c r="B1392" t="s">
        <v>3901</v>
      </c>
      <c r="C1392" s="1">
        <v>44687</v>
      </c>
      <c r="D1392">
        <v>20220506</v>
      </c>
      <c r="E1392" t="s">
        <v>3902</v>
      </c>
      <c r="F1392" t="s">
        <v>35</v>
      </c>
      <c r="G1392" t="s">
        <v>1854</v>
      </c>
      <c r="H1392" t="s">
        <v>37</v>
      </c>
      <c r="I1392" t="s">
        <v>38</v>
      </c>
      <c r="J1392" t="s">
        <v>649</v>
      </c>
      <c r="K1392">
        <v>1023</v>
      </c>
      <c r="L1392" t="s">
        <v>28</v>
      </c>
      <c r="M1392" t="s">
        <v>29</v>
      </c>
      <c r="N1392" t="s">
        <v>50</v>
      </c>
      <c r="O1392" t="s">
        <v>3903</v>
      </c>
      <c r="P1392">
        <v>6.72</v>
      </c>
      <c r="Q1392">
        <v>5</v>
      </c>
      <c r="R1392">
        <v>0.2</v>
      </c>
      <c r="S1392">
        <v>2.3519999999999999</v>
      </c>
      <c r="T1392" t="s">
        <v>454</v>
      </c>
      <c r="U1392">
        <v>4.3680000000000003</v>
      </c>
      <c r="V1392" s="2">
        <f>Table1[[#This Row],[Expenses]]*0.3</f>
        <v>1.3104</v>
      </c>
      <c r="W1392" t="str">
        <f>VLOOKUP(K1392, Helper!A:C, 3, FALSE)</f>
        <v>2020-08</v>
      </c>
    </row>
    <row r="1393" spans="1:23" x14ac:dyDescent="0.3">
      <c r="A1393">
        <v>2822</v>
      </c>
      <c r="B1393" t="s">
        <v>3904</v>
      </c>
      <c r="C1393" s="1">
        <v>44927</v>
      </c>
      <c r="D1393">
        <v>20230101</v>
      </c>
      <c r="E1393" t="s">
        <v>1793</v>
      </c>
      <c r="F1393" t="s">
        <v>35</v>
      </c>
      <c r="G1393" t="s">
        <v>1078</v>
      </c>
      <c r="H1393" t="s">
        <v>37</v>
      </c>
      <c r="I1393" t="s">
        <v>38</v>
      </c>
      <c r="J1393" t="s">
        <v>179</v>
      </c>
      <c r="K1393">
        <v>1015</v>
      </c>
      <c r="L1393" t="s">
        <v>74</v>
      </c>
      <c r="M1393" t="s">
        <v>29</v>
      </c>
      <c r="N1393" t="s">
        <v>156</v>
      </c>
      <c r="O1393" t="s">
        <v>3905</v>
      </c>
      <c r="P1393">
        <v>302.37599999999998</v>
      </c>
      <c r="Q1393">
        <v>3</v>
      </c>
      <c r="R1393">
        <v>0.2</v>
      </c>
      <c r="S1393">
        <v>22.6782</v>
      </c>
      <c r="T1393" t="s">
        <v>898</v>
      </c>
      <c r="U1393">
        <v>279.69779999999997</v>
      </c>
      <c r="V1393" s="2">
        <f>Table1[[#This Row],[Expenses]]*0.3</f>
        <v>83.909339999999986</v>
      </c>
      <c r="W1393" t="str">
        <f>VLOOKUP(K1393, Helper!A:C, 3, FALSE)</f>
        <v>2020-03</v>
      </c>
    </row>
    <row r="1394" spans="1:23" x14ac:dyDescent="0.3">
      <c r="A1394">
        <v>2823</v>
      </c>
      <c r="B1394" t="s">
        <v>3906</v>
      </c>
      <c r="C1394" s="1">
        <v>45188</v>
      </c>
      <c r="D1394">
        <v>20230919</v>
      </c>
      <c r="E1394" t="s">
        <v>2014</v>
      </c>
      <c r="F1394" t="s">
        <v>79</v>
      </c>
      <c r="G1394" t="s">
        <v>1222</v>
      </c>
      <c r="H1394" t="s">
        <v>81</v>
      </c>
      <c r="I1394" t="s">
        <v>82</v>
      </c>
      <c r="J1394" t="s">
        <v>539</v>
      </c>
      <c r="K1394">
        <v>1081</v>
      </c>
      <c r="L1394" t="s">
        <v>273</v>
      </c>
      <c r="M1394" t="s">
        <v>29</v>
      </c>
      <c r="N1394" t="s">
        <v>112</v>
      </c>
      <c r="O1394" t="s">
        <v>3907</v>
      </c>
      <c r="P1394">
        <v>8.9280000000000008</v>
      </c>
      <c r="Q1394">
        <v>2</v>
      </c>
      <c r="R1394">
        <v>0.2</v>
      </c>
      <c r="S1394">
        <v>0.55800000000000005</v>
      </c>
      <c r="T1394" t="s">
        <v>171</v>
      </c>
      <c r="U1394">
        <v>8.3699999999999992</v>
      </c>
      <c r="V1394" s="2">
        <f>Table1[[#This Row],[Expenses]]*0.3</f>
        <v>2.5109999999999997</v>
      </c>
      <c r="W1394" t="str">
        <f>VLOOKUP(K1394, Helper!A:C, 3, FALSE)</f>
        <v>2020-03</v>
      </c>
    </row>
    <row r="1395" spans="1:23" x14ac:dyDescent="0.3">
      <c r="A1395">
        <v>2825</v>
      </c>
      <c r="B1395" t="s">
        <v>3908</v>
      </c>
      <c r="C1395" s="1">
        <v>44099</v>
      </c>
      <c r="D1395">
        <v>20200925</v>
      </c>
      <c r="E1395" t="s">
        <v>957</v>
      </c>
      <c r="F1395" t="s">
        <v>79</v>
      </c>
      <c r="G1395" t="s">
        <v>147</v>
      </c>
      <c r="H1395" t="s">
        <v>81</v>
      </c>
      <c r="I1395" t="s">
        <v>82</v>
      </c>
      <c r="J1395" t="s">
        <v>184</v>
      </c>
      <c r="K1395">
        <v>1028</v>
      </c>
      <c r="L1395" t="s">
        <v>74</v>
      </c>
      <c r="M1395" t="s">
        <v>85</v>
      </c>
      <c r="N1395" t="s">
        <v>66</v>
      </c>
      <c r="O1395" t="s">
        <v>3909</v>
      </c>
      <c r="P1395">
        <v>33.792000000000002</v>
      </c>
      <c r="Q1395">
        <v>8</v>
      </c>
      <c r="R1395">
        <v>0.2</v>
      </c>
      <c r="S1395">
        <v>10.56</v>
      </c>
      <c r="T1395" t="s">
        <v>382</v>
      </c>
      <c r="U1395">
        <v>23.231999999999999</v>
      </c>
      <c r="V1395" s="2">
        <f>Table1[[#This Row],[Expenses]]*0.3</f>
        <v>6.9695999999999998</v>
      </c>
      <c r="W1395" t="str">
        <f>VLOOKUP(K1395, Helper!A:C, 3, FALSE)</f>
        <v>2020-04</v>
      </c>
    </row>
    <row r="1396" spans="1:23" x14ac:dyDescent="0.3">
      <c r="A1396">
        <v>2829</v>
      </c>
      <c r="B1396" t="s">
        <v>3910</v>
      </c>
      <c r="C1396" s="1">
        <v>44675</v>
      </c>
      <c r="D1396">
        <v>20220424</v>
      </c>
      <c r="E1396" t="s">
        <v>465</v>
      </c>
      <c r="F1396" t="s">
        <v>358</v>
      </c>
      <c r="G1396" t="s">
        <v>1235</v>
      </c>
      <c r="H1396" t="s">
        <v>37</v>
      </c>
      <c r="I1396" t="s">
        <v>119</v>
      </c>
      <c r="J1396" t="s">
        <v>466</v>
      </c>
      <c r="K1396">
        <v>1046</v>
      </c>
      <c r="L1396" t="s">
        <v>95</v>
      </c>
      <c r="M1396" t="s">
        <v>29</v>
      </c>
      <c r="N1396" t="s">
        <v>66</v>
      </c>
      <c r="O1396" t="s">
        <v>3911</v>
      </c>
      <c r="P1396">
        <v>108.336</v>
      </c>
      <c r="Q1396">
        <v>6</v>
      </c>
      <c r="R1396">
        <v>0.2</v>
      </c>
      <c r="S1396">
        <v>37.9176</v>
      </c>
      <c r="T1396" t="s">
        <v>296</v>
      </c>
      <c r="U1396">
        <v>70.418399999999906</v>
      </c>
      <c r="V1396" s="2">
        <f>Table1[[#This Row],[Expenses]]*0.3</f>
        <v>21.12551999999997</v>
      </c>
      <c r="W1396" t="str">
        <f>VLOOKUP(K1396, Helper!A:C, 3, FALSE)</f>
        <v>2020-02</v>
      </c>
    </row>
    <row r="1397" spans="1:23" x14ac:dyDescent="0.3">
      <c r="A1397">
        <v>2832</v>
      </c>
      <c r="B1397" t="s">
        <v>3912</v>
      </c>
      <c r="C1397" s="1">
        <v>44136</v>
      </c>
      <c r="D1397">
        <v>20201101</v>
      </c>
      <c r="E1397" t="s">
        <v>2143</v>
      </c>
      <c r="F1397" t="s">
        <v>306</v>
      </c>
      <c r="G1397" t="s">
        <v>307</v>
      </c>
      <c r="H1397" t="s">
        <v>25</v>
      </c>
      <c r="I1397" t="s">
        <v>48</v>
      </c>
      <c r="J1397" t="s">
        <v>592</v>
      </c>
      <c r="K1397">
        <v>1030</v>
      </c>
      <c r="L1397" t="s">
        <v>95</v>
      </c>
      <c r="M1397" t="s">
        <v>29</v>
      </c>
      <c r="N1397" t="s">
        <v>96</v>
      </c>
      <c r="O1397" t="s">
        <v>3913</v>
      </c>
      <c r="P1397">
        <v>443.92</v>
      </c>
      <c r="Q1397">
        <v>5</v>
      </c>
      <c r="R1397">
        <v>0.2</v>
      </c>
      <c r="S1397">
        <v>-94.332999999999998</v>
      </c>
      <c r="T1397" t="s">
        <v>98</v>
      </c>
      <c r="U1397">
        <v>538.25300000000004</v>
      </c>
      <c r="V1397" s="2">
        <f>Table1[[#This Row],[Expenses]]*0.3</f>
        <v>161.4759</v>
      </c>
      <c r="W1397" t="str">
        <f>VLOOKUP(K1397, Helper!A:C, 3, FALSE)</f>
        <v>2020-01</v>
      </c>
    </row>
    <row r="1398" spans="1:23" x14ac:dyDescent="0.3">
      <c r="A1398">
        <v>2834</v>
      </c>
      <c r="B1398" t="s">
        <v>3914</v>
      </c>
      <c r="C1398" s="1">
        <v>44953</v>
      </c>
      <c r="D1398">
        <v>20230127</v>
      </c>
      <c r="E1398" t="s">
        <v>3915</v>
      </c>
      <c r="F1398" t="s">
        <v>266</v>
      </c>
      <c r="G1398" t="s">
        <v>267</v>
      </c>
      <c r="H1398" t="s">
        <v>25</v>
      </c>
      <c r="I1398" t="s">
        <v>48</v>
      </c>
      <c r="J1398" t="s">
        <v>138</v>
      </c>
      <c r="K1398">
        <v>1043</v>
      </c>
      <c r="L1398" t="s">
        <v>95</v>
      </c>
      <c r="M1398" t="s">
        <v>40</v>
      </c>
      <c r="N1398" t="s">
        <v>112</v>
      </c>
      <c r="O1398" t="s">
        <v>3916</v>
      </c>
      <c r="P1398">
        <v>15.47</v>
      </c>
      <c r="Q1398">
        <v>7</v>
      </c>
      <c r="R1398">
        <v>0</v>
      </c>
      <c r="S1398">
        <v>4.1768999999999998</v>
      </c>
      <c r="T1398" t="s">
        <v>898</v>
      </c>
      <c r="U1398">
        <v>11.293100000000001</v>
      </c>
      <c r="V1398" s="2">
        <f>Table1[[#This Row],[Expenses]]*0.3</f>
        <v>3.3879300000000003</v>
      </c>
      <c r="W1398" t="str">
        <f>VLOOKUP(K1398, Helper!A:C, 3, FALSE)</f>
        <v>2020-01</v>
      </c>
    </row>
    <row r="1399" spans="1:23" x14ac:dyDescent="0.3">
      <c r="A1399">
        <v>2836</v>
      </c>
      <c r="B1399" t="s">
        <v>3917</v>
      </c>
      <c r="C1399" s="1">
        <v>45242</v>
      </c>
      <c r="D1399">
        <v>20231112</v>
      </c>
      <c r="E1399" t="s">
        <v>1478</v>
      </c>
      <c r="F1399" t="s">
        <v>35</v>
      </c>
      <c r="G1399" t="s">
        <v>36</v>
      </c>
      <c r="H1399" t="s">
        <v>37</v>
      </c>
      <c r="I1399" t="s">
        <v>38</v>
      </c>
      <c r="J1399" t="s">
        <v>1026</v>
      </c>
      <c r="K1399">
        <v>1040</v>
      </c>
      <c r="L1399" t="s">
        <v>56</v>
      </c>
      <c r="M1399" t="s">
        <v>29</v>
      </c>
      <c r="N1399" t="s">
        <v>86</v>
      </c>
      <c r="O1399" t="s">
        <v>3918</v>
      </c>
      <c r="P1399">
        <v>10.89</v>
      </c>
      <c r="Q1399">
        <v>1</v>
      </c>
      <c r="R1399">
        <v>0</v>
      </c>
      <c r="S1399">
        <v>2.8313999999999999</v>
      </c>
      <c r="T1399" t="s">
        <v>283</v>
      </c>
      <c r="U1399">
        <v>8.0586000000000002</v>
      </c>
      <c r="V1399" s="2">
        <f>Table1[[#This Row],[Expenses]]*0.3</f>
        <v>2.4175800000000001</v>
      </c>
      <c r="W1399" t="str">
        <f>VLOOKUP(K1399, Helper!A:C, 3, FALSE)</f>
        <v>2020-02</v>
      </c>
    </row>
    <row r="1400" spans="1:23" x14ac:dyDescent="0.3">
      <c r="A1400">
        <v>2839</v>
      </c>
      <c r="B1400" t="s">
        <v>3919</v>
      </c>
      <c r="C1400" s="1">
        <v>44722</v>
      </c>
      <c r="D1400">
        <v>20220610</v>
      </c>
      <c r="E1400" t="s">
        <v>3715</v>
      </c>
      <c r="F1400" t="s">
        <v>46</v>
      </c>
      <c r="G1400" t="s">
        <v>661</v>
      </c>
      <c r="H1400" t="s">
        <v>25</v>
      </c>
      <c r="I1400" t="s">
        <v>48</v>
      </c>
      <c r="J1400" t="s">
        <v>200</v>
      </c>
      <c r="K1400">
        <v>1011</v>
      </c>
      <c r="L1400" t="s">
        <v>56</v>
      </c>
      <c r="M1400" t="s">
        <v>29</v>
      </c>
      <c r="N1400" t="s">
        <v>617</v>
      </c>
      <c r="O1400" t="s">
        <v>3920</v>
      </c>
      <c r="P1400">
        <v>695.7</v>
      </c>
      <c r="Q1400">
        <v>2</v>
      </c>
      <c r="R1400">
        <v>0.5</v>
      </c>
      <c r="S1400">
        <v>-27.827999999999999</v>
      </c>
      <c r="T1400" t="s">
        <v>43</v>
      </c>
      <c r="U1400">
        <v>723.52800000000002</v>
      </c>
      <c r="V1400" s="2">
        <f>Table1[[#This Row],[Expenses]]*0.3</f>
        <v>217.05840000000001</v>
      </c>
      <c r="W1400" t="str">
        <f>VLOOKUP(K1400, Helper!A:C, 3, FALSE)</f>
        <v>2020-06</v>
      </c>
    </row>
    <row r="1401" spans="1:23" x14ac:dyDescent="0.3">
      <c r="A1401">
        <v>2840</v>
      </c>
      <c r="B1401" t="s">
        <v>3921</v>
      </c>
      <c r="C1401" s="1">
        <v>44442</v>
      </c>
      <c r="D1401">
        <v>20210903</v>
      </c>
      <c r="E1401" t="s">
        <v>476</v>
      </c>
      <c r="F1401" t="s">
        <v>211</v>
      </c>
      <c r="G1401" t="s">
        <v>212</v>
      </c>
      <c r="H1401" t="s">
        <v>25</v>
      </c>
      <c r="I1401" t="s">
        <v>26</v>
      </c>
      <c r="J1401" t="s">
        <v>49</v>
      </c>
      <c r="K1401">
        <v>1031</v>
      </c>
      <c r="L1401" t="s">
        <v>28</v>
      </c>
      <c r="M1401" t="s">
        <v>40</v>
      </c>
      <c r="N1401" t="s">
        <v>96</v>
      </c>
      <c r="O1401" t="s">
        <v>3922</v>
      </c>
      <c r="P1401">
        <v>120.33</v>
      </c>
      <c r="Q1401">
        <v>1</v>
      </c>
      <c r="R1401">
        <v>0</v>
      </c>
      <c r="S1401">
        <v>31.285799999999998</v>
      </c>
      <c r="T1401" t="s">
        <v>135</v>
      </c>
      <c r="U1401">
        <v>89.044200000000004</v>
      </c>
      <c r="V1401" s="2">
        <f>Table1[[#This Row],[Expenses]]*0.3</f>
        <v>26.713260000000002</v>
      </c>
      <c r="W1401" t="str">
        <f>VLOOKUP(K1401, Helper!A:C, 3, FALSE)</f>
        <v>2020-01</v>
      </c>
    </row>
    <row r="1402" spans="1:23" x14ac:dyDescent="0.3">
      <c r="A1402">
        <v>2841</v>
      </c>
      <c r="B1402" t="s">
        <v>3923</v>
      </c>
      <c r="C1402" s="1">
        <v>43904</v>
      </c>
      <c r="D1402">
        <v>20200314</v>
      </c>
      <c r="E1402" t="s">
        <v>1303</v>
      </c>
      <c r="F1402" t="s">
        <v>238</v>
      </c>
      <c r="G1402" t="s">
        <v>2832</v>
      </c>
      <c r="H1402" t="s">
        <v>25</v>
      </c>
      <c r="I1402" t="s">
        <v>48</v>
      </c>
      <c r="J1402" t="s">
        <v>413</v>
      </c>
      <c r="K1402">
        <v>1022</v>
      </c>
      <c r="L1402" t="s">
        <v>273</v>
      </c>
      <c r="M1402" t="s">
        <v>85</v>
      </c>
      <c r="N1402" t="s">
        <v>41</v>
      </c>
      <c r="O1402" t="s">
        <v>3924</v>
      </c>
      <c r="P1402">
        <v>1139.92</v>
      </c>
      <c r="Q1402">
        <v>4</v>
      </c>
      <c r="R1402">
        <v>0</v>
      </c>
      <c r="S1402">
        <v>284.98</v>
      </c>
      <c r="T1402" t="s">
        <v>445</v>
      </c>
      <c r="U1402">
        <v>854.94</v>
      </c>
      <c r="V1402" s="2">
        <f>Table1[[#This Row],[Expenses]]*0.3</f>
        <v>256.48200000000003</v>
      </c>
      <c r="W1402" t="str">
        <f>VLOOKUP(K1402, Helper!A:C, 3, FALSE)</f>
        <v>2020-03</v>
      </c>
    </row>
    <row r="1403" spans="1:23" x14ac:dyDescent="0.3">
      <c r="A1403">
        <v>2842</v>
      </c>
      <c r="B1403" t="s">
        <v>3925</v>
      </c>
      <c r="C1403" s="1">
        <v>45170</v>
      </c>
      <c r="D1403">
        <v>20230901</v>
      </c>
      <c r="E1403" t="s">
        <v>1036</v>
      </c>
      <c r="F1403" t="s">
        <v>62</v>
      </c>
      <c r="G1403" t="s">
        <v>1253</v>
      </c>
      <c r="H1403" t="s">
        <v>25</v>
      </c>
      <c r="I1403" t="s">
        <v>64</v>
      </c>
      <c r="J1403" t="s">
        <v>27</v>
      </c>
      <c r="K1403">
        <v>1017</v>
      </c>
      <c r="L1403" t="s">
        <v>28</v>
      </c>
      <c r="M1403" t="s">
        <v>29</v>
      </c>
      <c r="N1403" t="s">
        <v>66</v>
      </c>
      <c r="O1403" t="s">
        <v>3926</v>
      </c>
      <c r="P1403">
        <v>229.54400000000001</v>
      </c>
      <c r="Q1403">
        <v>7</v>
      </c>
      <c r="R1403">
        <v>0.2</v>
      </c>
      <c r="S1403">
        <v>83.209699999999998</v>
      </c>
      <c r="T1403" t="s">
        <v>171</v>
      </c>
      <c r="U1403">
        <v>146.33430000000001</v>
      </c>
      <c r="V1403" s="2">
        <f>Table1[[#This Row],[Expenses]]*0.3</f>
        <v>43.900290000000005</v>
      </c>
      <c r="W1403" t="str">
        <f>VLOOKUP(K1403, Helper!A:C, 3, FALSE)</f>
        <v>2020-02</v>
      </c>
    </row>
    <row r="1404" spans="1:23" x14ac:dyDescent="0.3">
      <c r="A1404">
        <v>2843</v>
      </c>
      <c r="B1404" t="s">
        <v>3927</v>
      </c>
      <c r="C1404" s="1">
        <v>45009</v>
      </c>
      <c r="D1404">
        <v>20230324</v>
      </c>
      <c r="E1404" t="s">
        <v>3928</v>
      </c>
      <c r="F1404" t="s">
        <v>79</v>
      </c>
      <c r="G1404" t="s">
        <v>964</v>
      </c>
      <c r="H1404" t="s">
        <v>81</v>
      </c>
      <c r="I1404" t="s">
        <v>82</v>
      </c>
      <c r="J1404" t="s">
        <v>386</v>
      </c>
      <c r="K1404">
        <v>1045</v>
      </c>
      <c r="L1404" t="s">
        <v>95</v>
      </c>
      <c r="M1404" t="s">
        <v>29</v>
      </c>
      <c r="N1404" t="s">
        <v>96</v>
      </c>
      <c r="O1404" t="s">
        <v>3929</v>
      </c>
      <c r="P1404">
        <v>143.72800000000001</v>
      </c>
      <c r="Q1404">
        <v>2</v>
      </c>
      <c r="R1404">
        <v>0.2</v>
      </c>
      <c r="S1404">
        <v>-32.338799999999999</v>
      </c>
      <c r="T1404" t="s">
        <v>761</v>
      </c>
      <c r="U1404">
        <v>176.0668</v>
      </c>
      <c r="V1404" s="2">
        <f>Table1[[#This Row],[Expenses]]*0.3</f>
        <v>52.820039999999999</v>
      </c>
      <c r="W1404" t="str">
        <f>VLOOKUP(K1404, Helper!A:C, 3, FALSE)</f>
        <v>2020-01</v>
      </c>
    </row>
    <row r="1405" spans="1:23" x14ac:dyDescent="0.3">
      <c r="A1405">
        <v>2844</v>
      </c>
      <c r="B1405" t="s">
        <v>3930</v>
      </c>
      <c r="C1405" s="1">
        <v>45065</v>
      </c>
      <c r="D1405">
        <v>20230519</v>
      </c>
      <c r="E1405" t="s">
        <v>54</v>
      </c>
      <c r="F1405" t="s">
        <v>124</v>
      </c>
      <c r="G1405" t="s">
        <v>125</v>
      </c>
      <c r="H1405" t="s">
        <v>25</v>
      </c>
      <c r="I1405" t="s">
        <v>48</v>
      </c>
      <c r="J1405" t="s">
        <v>55</v>
      </c>
      <c r="K1405">
        <v>1065</v>
      </c>
      <c r="L1405" t="s">
        <v>56</v>
      </c>
      <c r="M1405" t="s">
        <v>29</v>
      </c>
      <c r="N1405" t="s">
        <v>185</v>
      </c>
      <c r="O1405" t="s">
        <v>3931</v>
      </c>
      <c r="P1405">
        <v>36.048000000000002</v>
      </c>
      <c r="Q1405">
        <v>3</v>
      </c>
      <c r="R1405">
        <v>0.2</v>
      </c>
      <c r="S1405">
        <v>-0.9012</v>
      </c>
      <c r="T1405" t="s">
        <v>288</v>
      </c>
      <c r="U1405">
        <v>36.949199999999998</v>
      </c>
      <c r="V1405" s="2">
        <f>Table1[[#This Row],[Expenses]]*0.3</f>
        <v>11.084759999999999</v>
      </c>
      <c r="W1405" t="str">
        <f>VLOOKUP(K1405, Helper!A:C, 3, FALSE)</f>
        <v>2020-04</v>
      </c>
    </row>
    <row r="1406" spans="1:23" x14ac:dyDescent="0.3">
      <c r="A1406">
        <v>2845</v>
      </c>
      <c r="B1406" t="s">
        <v>3932</v>
      </c>
      <c r="C1406" s="1">
        <v>44923</v>
      </c>
      <c r="D1406">
        <v>20221228</v>
      </c>
      <c r="E1406" t="s">
        <v>1967</v>
      </c>
      <c r="F1406" t="s">
        <v>166</v>
      </c>
      <c r="G1406" t="s">
        <v>3616</v>
      </c>
      <c r="H1406" t="s">
        <v>81</v>
      </c>
      <c r="I1406" t="s">
        <v>168</v>
      </c>
      <c r="J1406" t="s">
        <v>83</v>
      </c>
      <c r="K1406">
        <v>1074</v>
      </c>
      <c r="L1406" t="s">
        <v>84</v>
      </c>
      <c r="M1406" t="s">
        <v>40</v>
      </c>
      <c r="N1406" t="s">
        <v>41</v>
      </c>
      <c r="O1406" t="s">
        <v>3933</v>
      </c>
      <c r="P1406">
        <v>845.48800000000006</v>
      </c>
      <c r="Q1406">
        <v>8</v>
      </c>
      <c r="R1406">
        <v>0.3</v>
      </c>
      <c r="S1406">
        <v>-12.0784</v>
      </c>
      <c r="T1406" t="s">
        <v>76</v>
      </c>
      <c r="U1406">
        <v>857.56640000000004</v>
      </c>
      <c r="V1406" s="2">
        <f>Table1[[#This Row],[Expenses]]*0.3</f>
        <v>257.26992000000001</v>
      </c>
      <c r="W1406" t="str">
        <f>VLOOKUP(K1406, Helper!A:C, 3, FALSE)</f>
        <v>2020-05</v>
      </c>
    </row>
    <row r="1407" spans="1:23" x14ac:dyDescent="0.3">
      <c r="A1407">
        <v>2846</v>
      </c>
      <c r="B1407" t="s">
        <v>3934</v>
      </c>
      <c r="C1407" s="1">
        <v>45248</v>
      </c>
      <c r="D1407">
        <v>20231118</v>
      </c>
      <c r="E1407" t="s">
        <v>951</v>
      </c>
      <c r="F1407" t="s">
        <v>744</v>
      </c>
      <c r="G1407" t="s">
        <v>784</v>
      </c>
      <c r="H1407" t="s">
        <v>81</v>
      </c>
      <c r="I1407" t="s">
        <v>199</v>
      </c>
      <c r="J1407" t="s">
        <v>349</v>
      </c>
      <c r="K1407">
        <v>1078</v>
      </c>
      <c r="L1407" t="s">
        <v>56</v>
      </c>
      <c r="M1407" t="s">
        <v>29</v>
      </c>
      <c r="N1407" t="s">
        <v>112</v>
      </c>
      <c r="O1407" t="s">
        <v>3935</v>
      </c>
      <c r="P1407">
        <v>50.94</v>
      </c>
      <c r="Q1407">
        <v>3</v>
      </c>
      <c r="R1407">
        <v>0</v>
      </c>
      <c r="S1407">
        <v>14.263199999999999</v>
      </c>
      <c r="T1407" t="s">
        <v>283</v>
      </c>
      <c r="U1407">
        <v>36.6768</v>
      </c>
      <c r="V1407" s="2">
        <f>Table1[[#This Row],[Expenses]]*0.3</f>
        <v>11.00304</v>
      </c>
      <c r="W1407" t="str">
        <f>VLOOKUP(K1407, Helper!A:C, 3, FALSE)</f>
        <v>2020-01</v>
      </c>
    </row>
    <row r="1408" spans="1:23" x14ac:dyDescent="0.3">
      <c r="A1408">
        <v>2847</v>
      </c>
      <c r="B1408" t="s">
        <v>3936</v>
      </c>
      <c r="C1408" s="1">
        <v>45180</v>
      </c>
      <c r="D1408">
        <v>20230911</v>
      </c>
      <c r="E1408" t="s">
        <v>1801</v>
      </c>
      <c r="F1408" t="s">
        <v>166</v>
      </c>
      <c r="G1408" t="s">
        <v>227</v>
      </c>
      <c r="H1408" t="s">
        <v>81</v>
      </c>
      <c r="I1408" t="s">
        <v>168</v>
      </c>
      <c r="J1408" t="s">
        <v>817</v>
      </c>
      <c r="K1408">
        <v>1050</v>
      </c>
      <c r="L1408" t="s">
        <v>95</v>
      </c>
      <c r="M1408" t="s">
        <v>85</v>
      </c>
      <c r="N1408" t="s">
        <v>50</v>
      </c>
      <c r="O1408" t="s">
        <v>3937</v>
      </c>
      <c r="P1408">
        <v>762.59400000000005</v>
      </c>
      <c r="Q1408">
        <v>3</v>
      </c>
      <c r="R1408">
        <v>0.8</v>
      </c>
      <c r="S1408">
        <v>-1143.8910000000001</v>
      </c>
      <c r="T1408" t="s">
        <v>171</v>
      </c>
      <c r="U1408">
        <v>1906.4849999999999</v>
      </c>
      <c r="V1408" s="2">
        <f>Table1[[#This Row],[Expenses]]*0.3</f>
        <v>571.94549999999992</v>
      </c>
      <c r="W1408" t="str">
        <f>VLOOKUP(K1408, Helper!A:C, 3, FALSE)</f>
        <v>2020-01</v>
      </c>
    </row>
    <row r="1409" spans="1:23" x14ac:dyDescent="0.3">
      <c r="A1409">
        <v>2848</v>
      </c>
      <c r="B1409" t="s">
        <v>3938</v>
      </c>
      <c r="C1409" s="1">
        <v>45025</v>
      </c>
      <c r="D1409">
        <v>20230409</v>
      </c>
      <c r="E1409" t="s">
        <v>3939</v>
      </c>
      <c r="F1409" t="s">
        <v>758</v>
      </c>
      <c r="G1409" t="s">
        <v>759</v>
      </c>
      <c r="H1409" t="s">
        <v>25</v>
      </c>
      <c r="I1409" t="s">
        <v>64</v>
      </c>
      <c r="J1409" t="s">
        <v>1065</v>
      </c>
      <c r="K1409">
        <v>1097</v>
      </c>
      <c r="L1409" t="s">
        <v>273</v>
      </c>
      <c r="M1409" t="s">
        <v>40</v>
      </c>
      <c r="N1409" t="s">
        <v>57</v>
      </c>
      <c r="O1409" t="s">
        <v>3940</v>
      </c>
      <c r="P1409">
        <v>56.28</v>
      </c>
      <c r="Q1409">
        <v>6</v>
      </c>
      <c r="R1409">
        <v>0</v>
      </c>
      <c r="S1409">
        <v>15.7584</v>
      </c>
      <c r="T1409" t="s">
        <v>68</v>
      </c>
      <c r="U1409">
        <v>40.521599999999999</v>
      </c>
      <c r="V1409" s="2">
        <f>Table1[[#This Row],[Expenses]]*0.3</f>
        <v>12.15648</v>
      </c>
      <c r="W1409" t="str">
        <f>VLOOKUP(K1409, Helper!A:C, 3, FALSE)</f>
        <v>2020-04</v>
      </c>
    </row>
    <row r="1410" spans="1:23" x14ac:dyDescent="0.3">
      <c r="A1410">
        <v>2850</v>
      </c>
      <c r="B1410" t="s">
        <v>3941</v>
      </c>
      <c r="C1410" s="1">
        <v>44894</v>
      </c>
      <c r="D1410">
        <v>20221129</v>
      </c>
      <c r="E1410" t="s">
        <v>1503</v>
      </c>
      <c r="F1410" t="s">
        <v>46</v>
      </c>
      <c r="G1410" t="s">
        <v>697</v>
      </c>
      <c r="H1410" t="s">
        <v>25</v>
      </c>
      <c r="I1410" t="s">
        <v>48</v>
      </c>
      <c r="J1410" t="s">
        <v>592</v>
      </c>
      <c r="K1410">
        <v>1030</v>
      </c>
      <c r="L1410" t="s">
        <v>95</v>
      </c>
      <c r="M1410" t="s">
        <v>40</v>
      </c>
      <c r="N1410" t="s">
        <v>50</v>
      </c>
      <c r="O1410" t="s">
        <v>3942</v>
      </c>
      <c r="P1410">
        <v>7.4340000000000002</v>
      </c>
      <c r="Q1410">
        <v>6</v>
      </c>
      <c r="R1410">
        <v>0.7</v>
      </c>
      <c r="S1410">
        <v>-5.6993999999999998</v>
      </c>
      <c r="T1410" t="s">
        <v>32</v>
      </c>
      <c r="U1410">
        <v>13.1334</v>
      </c>
      <c r="V1410" s="2">
        <f>Table1[[#This Row],[Expenses]]*0.3</f>
        <v>3.9400199999999996</v>
      </c>
      <c r="W1410" t="str">
        <f>VLOOKUP(K1410, Helper!A:C, 3, FALSE)</f>
        <v>2020-01</v>
      </c>
    </row>
    <row r="1411" spans="1:23" x14ac:dyDescent="0.3">
      <c r="A1411">
        <v>2851</v>
      </c>
      <c r="B1411" t="s">
        <v>3943</v>
      </c>
      <c r="C1411" s="1">
        <v>44715</v>
      </c>
      <c r="D1411">
        <v>20220603</v>
      </c>
      <c r="E1411" t="s">
        <v>1624</v>
      </c>
      <c r="F1411" t="s">
        <v>124</v>
      </c>
      <c r="G1411" t="s">
        <v>125</v>
      </c>
      <c r="H1411" t="s">
        <v>25</v>
      </c>
      <c r="I1411" t="s">
        <v>48</v>
      </c>
      <c r="J1411" t="s">
        <v>604</v>
      </c>
      <c r="K1411">
        <v>1042</v>
      </c>
      <c r="L1411" t="s">
        <v>56</v>
      </c>
      <c r="M1411" t="s">
        <v>40</v>
      </c>
      <c r="N1411" t="s">
        <v>96</v>
      </c>
      <c r="O1411" t="s">
        <v>3944</v>
      </c>
      <c r="P1411">
        <v>64.784000000000006</v>
      </c>
      <c r="Q1411">
        <v>1</v>
      </c>
      <c r="R1411">
        <v>0.2</v>
      </c>
      <c r="S1411">
        <v>-12.956799999999999</v>
      </c>
      <c r="T1411" t="s">
        <v>43</v>
      </c>
      <c r="U1411">
        <v>77.740799999999993</v>
      </c>
      <c r="V1411" s="2">
        <f>Table1[[#This Row],[Expenses]]*0.3</f>
        <v>23.322239999999997</v>
      </c>
      <c r="W1411" t="str">
        <f>VLOOKUP(K1411, Helper!A:C, 3, FALSE)</f>
        <v>2020-01</v>
      </c>
    </row>
    <row r="1412" spans="1:23" x14ac:dyDescent="0.3">
      <c r="A1412">
        <v>2852</v>
      </c>
      <c r="B1412" t="s">
        <v>3945</v>
      </c>
      <c r="C1412" s="1">
        <v>45278</v>
      </c>
      <c r="D1412">
        <v>20231218</v>
      </c>
      <c r="E1412" t="s">
        <v>3946</v>
      </c>
      <c r="F1412" t="s">
        <v>204</v>
      </c>
      <c r="G1412" t="s">
        <v>2582</v>
      </c>
      <c r="H1412" t="s">
        <v>81</v>
      </c>
      <c r="I1412" t="s">
        <v>206</v>
      </c>
      <c r="J1412" t="s">
        <v>143</v>
      </c>
      <c r="K1412">
        <v>1051</v>
      </c>
      <c r="L1412" t="s">
        <v>74</v>
      </c>
      <c r="M1412" t="s">
        <v>85</v>
      </c>
      <c r="N1412" t="s">
        <v>66</v>
      </c>
      <c r="O1412" t="s">
        <v>3947</v>
      </c>
      <c r="P1412">
        <v>28.16</v>
      </c>
      <c r="Q1412">
        <v>4</v>
      </c>
      <c r="R1412">
        <v>0</v>
      </c>
      <c r="S1412">
        <v>13.235200000000001</v>
      </c>
      <c r="T1412" t="s">
        <v>261</v>
      </c>
      <c r="U1412">
        <v>14.924799999999999</v>
      </c>
      <c r="V1412" s="2">
        <f>Table1[[#This Row],[Expenses]]*0.3</f>
        <v>4.4774399999999996</v>
      </c>
      <c r="W1412" t="str">
        <f>VLOOKUP(K1412, Helper!A:C, 3, FALSE)</f>
        <v>2020-03</v>
      </c>
    </row>
    <row r="1413" spans="1:23" x14ac:dyDescent="0.3">
      <c r="A1413">
        <v>2853</v>
      </c>
      <c r="B1413" t="s">
        <v>3948</v>
      </c>
      <c r="C1413" s="1">
        <v>44640</v>
      </c>
      <c r="D1413">
        <v>20220320</v>
      </c>
      <c r="E1413" t="s">
        <v>3319</v>
      </c>
      <c r="F1413" t="s">
        <v>211</v>
      </c>
      <c r="G1413" t="s">
        <v>1322</v>
      </c>
      <c r="H1413" t="s">
        <v>25</v>
      </c>
      <c r="I1413" t="s">
        <v>26</v>
      </c>
      <c r="J1413" t="s">
        <v>413</v>
      </c>
      <c r="K1413">
        <v>1022</v>
      </c>
      <c r="L1413" t="s">
        <v>273</v>
      </c>
      <c r="M1413" t="s">
        <v>29</v>
      </c>
      <c r="N1413" t="s">
        <v>57</v>
      </c>
      <c r="O1413" t="s">
        <v>3949</v>
      </c>
      <c r="P1413">
        <v>14.98</v>
      </c>
      <c r="Q1413">
        <v>1</v>
      </c>
      <c r="R1413">
        <v>0</v>
      </c>
      <c r="S1413">
        <v>6.8907999999999996</v>
      </c>
      <c r="T1413" t="s">
        <v>187</v>
      </c>
      <c r="U1413">
        <v>8.0891999999999999</v>
      </c>
      <c r="V1413" s="2">
        <f>Table1[[#This Row],[Expenses]]*0.3</f>
        <v>2.4267599999999998</v>
      </c>
      <c r="W1413" t="str">
        <f>VLOOKUP(K1413, Helper!A:C, 3, FALSE)</f>
        <v>2020-03</v>
      </c>
    </row>
    <row r="1414" spans="1:23" x14ac:dyDescent="0.3">
      <c r="A1414">
        <v>2855</v>
      </c>
      <c r="B1414" t="s">
        <v>3950</v>
      </c>
      <c r="C1414" s="1">
        <v>45159</v>
      </c>
      <c r="D1414">
        <v>20230821</v>
      </c>
      <c r="E1414" t="s">
        <v>3428</v>
      </c>
      <c r="F1414" t="s">
        <v>744</v>
      </c>
      <c r="G1414" t="s">
        <v>784</v>
      </c>
      <c r="H1414" t="s">
        <v>81</v>
      </c>
      <c r="I1414" t="s">
        <v>199</v>
      </c>
      <c r="J1414" t="s">
        <v>83</v>
      </c>
      <c r="K1414">
        <v>1074</v>
      </c>
      <c r="L1414" t="s">
        <v>84</v>
      </c>
      <c r="M1414" t="s">
        <v>40</v>
      </c>
      <c r="N1414" t="s">
        <v>96</v>
      </c>
      <c r="O1414" t="s">
        <v>3951</v>
      </c>
      <c r="P1414">
        <v>40.29</v>
      </c>
      <c r="Q1414">
        <v>3</v>
      </c>
      <c r="R1414">
        <v>0</v>
      </c>
      <c r="S1414">
        <v>10.4754</v>
      </c>
      <c r="T1414" t="s">
        <v>786</v>
      </c>
      <c r="U1414">
        <v>29.814599999999999</v>
      </c>
      <c r="V1414" s="2">
        <f>Table1[[#This Row],[Expenses]]*0.3</f>
        <v>8.9443799999999989</v>
      </c>
      <c r="W1414" t="str">
        <f>VLOOKUP(K1414, Helper!A:C, 3, FALSE)</f>
        <v>2020-05</v>
      </c>
    </row>
    <row r="1415" spans="1:23" x14ac:dyDescent="0.3">
      <c r="A1415">
        <v>2856</v>
      </c>
      <c r="B1415" t="s">
        <v>3952</v>
      </c>
      <c r="C1415" s="1">
        <v>45133</v>
      </c>
      <c r="D1415">
        <v>20230726</v>
      </c>
      <c r="E1415" t="s">
        <v>906</v>
      </c>
      <c r="F1415" t="s">
        <v>3326</v>
      </c>
      <c r="G1415" t="s">
        <v>3327</v>
      </c>
      <c r="H1415" t="s">
        <v>25</v>
      </c>
      <c r="I1415" t="s">
        <v>48</v>
      </c>
      <c r="J1415" t="s">
        <v>223</v>
      </c>
      <c r="K1415">
        <v>1067</v>
      </c>
      <c r="L1415" t="s">
        <v>133</v>
      </c>
      <c r="M1415" t="s">
        <v>29</v>
      </c>
      <c r="N1415" t="s">
        <v>41</v>
      </c>
      <c r="O1415" t="s">
        <v>3953</v>
      </c>
      <c r="P1415">
        <v>20.23</v>
      </c>
      <c r="Q1415">
        <v>7</v>
      </c>
      <c r="R1415">
        <v>0</v>
      </c>
      <c r="S1415">
        <v>9.5081000000000007</v>
      </c>
      <c r="T1415" t="s">
        <v>128</v>
      </c>
      <c r="U1415">
        <v>10.7219</v>
      </c>
      <c r="V1415" s="2">
        <f>Table1[[#This Row],[Expenses]]*0.3</f>
        <v>3.2165699999999999</v>
      </c>
      <c r="W1415" t="str">
        <f>VLOOKUP(K1415, Helper!A:C, 3, FALSE)</f>
        <v>2020-02</v>
      </c>
    </row>
    <row r="1416" spans="1:23" x14ac:dyDescent="0.3">
      <c r="A1416">
        <v>2857</v>
      </c>
      <c r="B1416" t="s">
        <v>3954</v>
      </c>
      <c r="C1416" s="1">
        <v>44800</v>
      </c>
      <c r="D1416">
        <v>20220827</v>
      </c>
      <c r="E1416" t="s">
        <v>715</v>
      </c>
      <c r="F1416" t="s">
        <v>35</v>
      </c>
      <c r="G1416" t="s">
        <v>600</v>
      </c>
      <c r="H1416" t="s">
        <v>37</v>
      </c>
      <c r="I1416" t="s">
        <v>38</v>
      </c>
      <c r="J1416" t="s">
        <v>626</v>
      </c>
      <c r="K1416">
        <v>1009</v>
      </c>
      <c r="L1416" t="s">
        <v>95</v>
      </c>
      <c r="M1416" t="s">
        <v>40</v>
      </c>
      <c r="N1416" t="s">
        <v>41</v>
      </c>
      <c r="O1416" t="s">
        <v>3955</v>
      </c>
      <c r="P1416">
        <v>1603.136</v>
      </c>
      <c r="Q1416">
        <v>4</v>
      </c>
      <c r="R1416">
        <v>0.2</v>
      </c>
      <c r="S1416">
        <v>100.196</v>
      </c>
      <c r="T1416" t="s">
        <v>327</v>
      </c>
      <c r="U1416">
        <v>1502.94</v>
      </c>
      <c r="V1416" s="2">
        <f>Table1[[#This Row],[Expenses]]*0.3</f>
        <v>450.88200000000001</v>
      </c>
      <c r="W1416" t="str">
        <f>VLOOKUP(K1416, Helper!A:C, 3, FALSE)</f>
        <v>2020-03</v>
      </c>
    </row>
    <row r="1417" spans="1:23" x14ac:dyDescent="0.3">
      <c r="A1417">
        <v>2858</v>
      </c>
      <c r="B1417" t="s">
        <v>3956</v>
      </c>
      <c r="C1417" s="1">
        <v>44789</v>
      </c>
      <c r="D1417">
        <v>20220816</v>
      </c>
      <c r="E1417" t="s">
        <v>3957</v>
      </c>
      <c r="F1417" t="s">
        <v>62</v>
      </c>
      <c r="G1417" t="s">
        <v>1253</v>
      </c>
      <c r="H1417" t="s">
        <v>25</v>
      </c>
      <c r="I1417" t="s">
        <v>64</v>
      </c>
      <c r="J1417" t="s">
        <v>524</v>
      </c>
      <c r="K1417">
        <v>1039</v>
      </c>
      <c r="L1417" t="s">
        <v>95</v>
      </c>
      <c r="M1417" t="s">
        <v>29</v>
      </c>
      <c r="N1417" t="s">
        <v>41</v>
      </c>
      <c r="O1417" t="s">
        <v>3958</v>
      </c>
      <c r="P1417">
        <v>225.29599999999999</v>
      </c>
      <c r="Q1417">
        <v>2</v>
      </c>
      <c r="R1417">
        <v>0.2</v>
      </c>
      <c r="S1417">
        <v>22.529599999999999</v>
      </c>
      <c r="T1417" t="s">
        <v>327</v>
      </c>
      <c r="U1417">
        <v>202.7664</v>
      </c>
      <c r="V1417" s="2">
        <f>Table1[[#This Row],[Expenses]]*0.3</f>
        <v>60.829920000000001</v>
      </c>
      <c r="W1417" t="str">
        <f>VLOOKUP(K1417, Helper!A:C, 3, FALSE)</f>
        <v>2020-01</v>
      </c>
    </row>
    <row r="1418" spans="1:23" x14ac:dyDescent="0.3">
      <c r="A1418">
        <v>2859</v>
      </c>
      <c r="B1418" t="s">
        <v>3959</v>
      </c>
      <c r="C1418" s="1">
        <v>45066</v>
      </c>
      <c r="D1418">
        <v>20230520</v>
      </c>
      <c r="E1418" t="s">
        <v>3485</v>
      </c>
      <c r="F1418" t="s">
        <v>758</v>
      </c>
      <c r="G1418" t="s">
        <v>759</v>
      </c>
      <c r="H1418" t="s">
        <v>25</v>
      </c>
      <c r="I1418" t="s">
        <v>64</v>
      </c>
      <c r="J1418" t="s">
        <v>638</v>
      </c>
      <c r="K1418">
        <v>1008</v>
      </c>
      <c r="L1418" t="s">
        <v>74</v>
      </c>
      <c r="M1418" t="s">
        <v>29</v>
      </c>
      <c r="N1418" t="s">
        <v>185</v>
      </c>
      <c r="O1418" t="s">
        <v>3960</v>
      </c>
      <c r="P1418">
        <v>67.8</v>
      </c>
      <c r="Q1418">
        <v>4</v>
      </c>
      <c r="R1418">
        <v>0</v>
      </c>
      <c r="S1418">
        <v>4.0679999999999996</v>
      </c>
      <c r="T1418" t="s">
        <v>288</v>
      </c>
      <c r="U1418">
        <v>63.731999999999999</v>
      </c>
      <c r="V1418" s="2">
        <f>Table1[[#This Row],[Expenses]]*0.3</f>
        <v>19.119599999999998</v>
      </c>
      <c r="W1418" t="str">
        <f>VLOOKUP(K1418, Helper!A:C, 3, FALSE)</f>
        <v>2020-01</v>
      </c>
    </row>
    <row r="1419" spans="1:23" x14ac:dyDescent="0.3">
      <c r="A1419">
        <v>2863</v>
      </c>
      <c r="B1419" t="s">
        <v>3961</v>
      </c>
      <c r="C1419" s="1">
        <v>45151</v>
      </c>
      <c r="D1419">
        <v>20230813</v>
      </c>
      <c r="E1419" t="s">
        <v>1408</v>
      </c>
      <c r="F1419" t="s">
        <v>46</v>
      </c>
      <c r="G1419" t="s">
        <v>3858</v>
      </c>
      <c r="H1419" t="s">
        <v>25</v>
      </c>
      <c r="I1419" t="s">
        <v>48</v>
      </c>
      <c r="J1419" t="s">
        <v>65</v>
      </c>
      <c r="K1419">
        <v>1062</v>
      </c>
      <c r="L1419" t="s">
        <v>28</v>
      </c>
      <c r="M1419" t="s">
        <v>29</v>
      </c>
      <c r="N1419" t="s">
        <v>66</v>
      </c>
      <c r="O1419" t="s">
        <v>3962</v>
      </c>
      <c r="P1419">
        <v>20.736000000000001</v>
      </c>
      <c r="Q1419">
        <v>4</v>
      </c>
      <c r="R1419">
        <v>0.2</v>
      </c>
      <c r="S1419">
        <v>7.2576000000000001</v>
      </c>
      <c r="T1419" t="s">
        <v>786</v>
      </c>
      <c r="U1419">
        <v>13.478400000000001</v>
      </c>
      <c r="V1419" s="2">
        <f>Table1[[#This Row],[Expenses]]*0.3</f>
        <v>4.04352</v>
      </c>
      <c r="W1419" t="str">
        <f>VLOOKUP(K1419, Helper!A:C, 3, FALSE)</f>
        <v>2020-01</v>
      </c>
    </row>
    <row r="1420" spans="1:23" x14ac:dyDescent="0.3">
      <c r="A1420">
        <v>2864</v>
      </c>
      <c r="B1420" t="s">
        <v>3963</v>
      </c>
      <c r="C1420" s="1">
        <v>45152</v>
      </c>
      <c r="D1420">
        <v>20230814</v>
      </c>
      <c r="E1420" t="s">
        <v>1277</v>
      </c>
      <c r="F1420" t="s">
        <v>35</v>
      </c>
      <c r="G1420" t="s">
        <v>110</v>
      </c>
      <c r="H1420" t="s">
        <v>37</v>
      </c>
      <c r="I1420" t="s">
        <v>38</v>
      </c>
      <c r="J1420" t="s">
        <v>278</v>
      </c>
      <c r="K1420">
        <v>1032</v>
      </c>
      <c r="L1420" t="s">
        <v>56</v>
      </c>
      <c r="M1420" t="s">
        <v>29</v>
      </c>
      <c r="N1420" t="s">
        <v>96</v>
      </c>
      <c r="O1420" t="s">
        <v>3964</v>
      </c>
      <c r="P1420">
        <v>31.44</v>
      </c>
      <c r="Q1420">
        <v>3</v>
      </c>
      <c r="R1420">
        <v>0</v>
      </c>
      <c r="S1420">
        <v>8.4887999999999995</v>
      </c>
      <c r="T1420" t="s">
        <v>786</v>
      </c>
      <c r="U1420">
        <v>22.9512</v>
      </c>
      <c r="V1420" s="2">
        <f>Table1[[#This Row],[Expenses]]*0.3</f>
        <v>6.8853599999999995</v>
      </c>
      <c r="W1420" t="str">
        <f>VLOOKUP(K1420, Helper!A:C, 3, FALSE)</f>
        <v>2020-02</v>
      </c>
    </row>
    <row r="1421" spans="1:23" x14ac:dyDescent="0.3">
      <c r="A1421">
        <v>2868</v>
      </c>
      <c r="B1421" t="s">
        <v>3965</v>
      </c>
      <c r="C1421" s="1">
        <v>44876</v>
      </c>
      <c r="D1421">
        <v>20221111</v>
      </c>
      <c r="E1421" t="s">
        <v>1475</v>
      </c>
      <c r="F1421" t="s">
        <v>358</v>
      </c>
      <c r="G1421" t="s">
        <v>1609</v>
      </c>
      <c r="H1421" t="s">
        <v>37</v>
      </c>
      <c r="I1421" t="s">
        <v>119</v>
      </c>
      <c r="J1421" t="s">
        <v>132</v>
      </c>
      <c r="K1421">
        <v>1063</v>
      </c>
      <c r="L1421" t="s">
        <v>133</v>
      </c>
      <c r="M1421" t="s">
        <v>29</v>
      </c>
      <c r="N1421" t="s">
        <v>66</v>
      </c>
      <c r="O1421" t="s">
        <v>3966</v>
      </c>
      <c r="P1421">
        <v>14.72</v>
      </c>
      <c r="Q1421">
        <v>5</v>
      </c>
      <c r="R1421">
        <v>0.2</v>
      </c>
      <c r="S1421">
        <v>-3.3119999999999998</v>
      </c>
      <c r="T1421" t="s">
        <v>32</v>
      </c>
      <c r="U1421">
        <v>18.032</v>
      </c>
      <c r="V1421" s="2">
        <f>Table1[[#This Row],[Expenses]]*0.3</f>
        <v>5.4096000000000002</v>
      </c>
      <c r="W1421" t="str">
        <f>VLOOKUP(K1421, Helper!A:C, 3, FALSE)</f>
        <v>2020-05</v>
      </c>
    </row>
    <row r="1422" spans="1:23" x14ac:dyDescent="0.3">
      <c r="A1422">
        <v>2870</v>
      </c>
      <c r="B1422" t="s">
        <v>3967</v>
      </c>
      <c r="C1422" s="1">
        <v>45090</v>
      </c>
      <c r="D1422">
        <v>20230613</v>
      </c>
      <c r="E1422" t="s">
        <v>396</v>
      </c>
      <c r="F1422" t="s">
        <v>46</v>
      </c>
      <c r="G1422" t="s">
        <v>697</v>
      </c>
      <c r="H1422" t="s">
        <v>25</v>
      </c>
      <c r="I1422" t="s">
        <v>48</v>
      </c>
      <c r="J1422" t="s">
        <v>398</v>
      </c>
      <c r="K1422">
        <v>1026</v>
      </c>
      <c r="L1422" t="s">
        <v>105</v>
      </c>
      <c r="M1422" t="s">
        <v>29</v>
      </c>
      <c r="N1422" t="s">
        <v>57</v>
      </c>
      <c r="O1422" t="s">
        <v>3968</v>
      </c>
      <c r="P1422">
        <v>17.088000000000001</v>
      </c>
      <c r="Q1422">
        <v>2</v>
      </c>
      <c r="R1422">
        <v>0.2</v>
      </c>
      <c r="S1422">
        <v>1.0680000000000001</v>
      </c>
      <c r="T1422" t="s">
        <v>318</v>
      </c>
      <c r="U1422">
        <v>16.02</v>
      </c>
      <c r="V1422" s="2">
        <f>Table1[[#This Row],[Expenses]]*0.3</f>
        <v>4.806</v>
      </c>
      <c r="W1422" t="str">
        <f>VLOOKUP(K1422, Helper!A:C, 3, FALSE)</f>
        <v>2020-01</v>
      </c>
    </row>
    <row r="1423" spans="1:23" x14ac:dyDescent="0.3">
      <c r="A1423">
        <v>2871</v>
      </c>
      <c r="B1423" t="s">
        <v>3969</v>
      </c>
      <c r="C1423" s="1">
        <v>43912</v>
      </c>
      <c r="D1423">
        <v>20200322</v>
      </c>
      <c r="E1423" t="s">
        <v>3970</v>
      </c>
      <c r="F1423" t="s">
        <v>232</v>
      </c>
      <c r="G1423" t="s">
        <v>385</v>
      </c>
      <c r="H1423" t="s">
        <v>37</v>
      </c>
      <c r="I1423" t="s">
        <v>119</v>
      </c>
      <c r="J1423" t="s">
        <v>560</v>
      </c>
      <c r="K1423">
        <v>1080</v>
      </c>
      <c r="L1423" t="s">
        <v>56</v>
      </c>
      <c r="M1423" t="s">
        <v>40</v>
      </c>
      <c r="N1423" t="s">
        <v>66</v>
      </c>
      <c r="O1423" t="s">
        <v>3971</v>
      </c>
      <c r="P1423">
        <v>74.352000000000004</v>
      </c>
      <c r="Q1423">
        <v>3</v>
      </c>
      <c r="R1423">
        <v>0.2</v>
      </c>
      <c r="S1423">
        <v>23.234999999999999</v>
      </c>
      <c r="T1423" t="s">
        <v>445</v>
      </c>
      <c r="U1423">
        <v>51.116999999999997</v>
      </c>
      <c r="V1423" s="2">
        <f>Table1[[#This Row],[Expenses]]*0.3</f>
        <v>15.335099999999999</v>
      </c>
      <c r="W1423" t="str">
        <f>VLOOKUP(K1423, Helper!A:C, 3, FALSE)</f>
        <v>2020-03</v>
      </c>
    </row>
    <row r="1424" spans="1:23" x14ac:dyDescent="0.3">
      <c r="A1424">
        <v>2873</v>
      </c>
      <c r="B1424" t="s">
        <v>3972</v>
      </c>
      <c r="C1424" s="1">
        <v>45093</v>
      </c>
      <c r="D1424">
        <v>20230616</v>
      </c>
      <c r="E1424" t="s">
        <v>2957</v>
      </c>
      <c r="F1424" t="s">
        <v>35</v>
      </c>
      <c r="G1424" t="s">
        <v>36</v>
      </c>
      <c r="H1424" t="s">
        <v>37</v>
      </c>
      <c r="I1424" t="s">
        <v>38</v>
      </c>
      <c r="J1424" t="s">
        <v>430</v>
      </c>
      <c r="K1424">
        <v>1055</v>
      </c>
      <c r="L1424" t="s">
        <v>84</v>
      </c>
      <c r="M1424" t="s">
        <v>29</v>
      </c>
      <c r="N1424" t="s">
        <v>112</v>
      </c>
      <c r="O1424" t="s">
        <v>3973</v>
      </c>
      <c r="P1424">
        <v>4.26</v>
      </c>
      <c r="Q1424">
        <v>1</v>
      </c>
      <c r="R1424">
        <v>0</v>
      </c>
      <c r="S1424">
        <v>1.7465999999999999</v>
      </c>
      <c r="T1424" t="s">
        <v>318</v>
      </c>
      <c r="U1424">
        <v>2.5133999999999999</v>
      </c>
      <c r="V1424" s="2">
        <f>Table1[[#This Row],[Expenses]]*0.3</f>
        <v>0.75401999999999991</v>
      </c>
      <c r="W1424" t="str">
        <f>VLOOKUP(K1424, Helper!A:C, 3, FALSE)</f>
        <v>2020-01</v>
      </c>
    </row>
    <row r="1425" spans="1:23" x14ac:dyDescent="0.3">
      <c r="A1425">
        <v>2874</v>
      </c>
      <c r="B1425" t="s">
        <v>3974</v>
      </c>
      <c r="C1425" s="1">
        <v>45247</v>
      </c>
      <c r="D1425">
        <v>20231117</v>
      </c>
      <c r="E1425" t="s">
        <v>1643</v>
      </c>
      <c r="F1425" t="s">
        <v>35</v>
      </c>
      <c r="G1425" t="s">
        <v>600</v>
      </c>
      <c r="H1425" t="s">
        <v>37</v>
      </c>
      <c r="I1425" t="s">
        <v>38</v>
      </c>
      <c r="J1425" t="s">
        <v>626</v>
      </c>
      <c r="K1425">
        <v>1009</v>
      </c>
      <c r="L1425" t="s">
        <v>95</v>
      </c>
      <c r="M1425" t="s">
        <v>29</v>
      </c>
      <c r="N1425" t="s">
        <v>96</v>
      </c>
      <c r="O1425" t="s">
        <v>3975</v>
      </c>
      <c r="P1425">
        <v>811.28</v>
      </c>
      <c r="Q1425">
        <v>8</v>
      </c>
      <c r="R1425">
        <v>0</v>
      </c>
      <c r="S1425">
        <v>24.3384</v>
      </c>
      <c r="T1425" t="s">
        <v>283</v>
      </c>
      <c r="U1425">
        <v>786.94159999999999</v>
      </c>
      <c r="V1425" s="2">
        <f>Table1[[#This Row],[Expenses]]*0.3</f>
        <v>236.08247999999998</v>
      </c>
      <c r="W1425" t="str">
        <f>VLOOKUP(K1425, Helper!A:C, 3, FALSE)</f>
        <v>2020-03</v>
      </c>
    </row>
    <row r="1426" spans="1:23" x14ac:dyDescent="0.3">
      <c r="A1426">
        <v>2875</v>
      </c>
      <c r="B1426" t="s">
        <v>3976</v>
      </c>
      <c r="C1426" s="1">
        <v>45290</v>
      </c>
      <c r="D1426">
        <v>20231230</v>
      </c>
      <c r="E1426" t="s">
        <v>1256</v>
      </c>
      <c r="F1426" t="s">
        <v>211</v>
      </c>
      <c r="G1426" t="s">
        <v>212</v>
      </c>
      <c r="H1426" t="s">
        <v>25</v>
      </c>
      <c r="I1426" t="s">
        <v>26</v>
      </c>
      <c r="J1426" t="s">
        <v>515</v>
      </c>
      <c r="K1426">
        <v>1003</v>
      </c>
      <c r="L1426" t="s">
        <v>56</v>
      </c>
      <c r="M1426" t="s">
        <v>29</v>
      </c>
      <c r="N1426" t="s">
        <v>214</v>
      </c>
      <c r="O1426" t="s">
        <v>3977</v>
      </c>
      <c r="P1426">
        <v>6.03</v>
      </c>
      <c r="Q1426">
        <v>3</v>
      </c>
      <c r="R1426">
        <v>0</v>
      </c>
      <c r="S1426">
        <v>2.9546999999999999</v>
      </c>
      <c r="T1426" t="s">
        <v>261</v>
      </c>
      <c r="U1426">
        <v>3.0752999999999999</v>
      </c>
      <c r="V1426" s="2">
        <f>Table1[[#This Row],[Expenses]]*0.3</f>
        <v>0.92258999999999991</v>
      </c>
      <c r="W1426" t="str">
        <f>VLOOKUP(K1426, Helper!A:C, 3, FALSE)</f>
        <v>2020-02</v>
      </c>
    </row>
    <row r="1427" spans="1:23" x14ac:dyDescent="0.3">
      <c r="A1427">
        <v>2876</v>
      </c>
      <c r="B1427" t="s">
        <v>3978</v>
      </c>
      <c r="C1427" s="1">
        <v>44582</v>
      </c>
      <c r="D1427">
        <v>20220121</v>
      </c>
      <c r="E1427" t="s">
        <v>743</v>
      </c>
      <c r="F1427" t="s">
        <v>35</v>
      </c>
      <c r="G1427" t="s">
        <v>600</v>
      </c>
      <c r="H1427" t="s">
        <v>37</v>
      </c>
      <c r="I1427" t="s">
        <v>38</v>
      </c>
      <c r="J1427" t="s">
        <v>268</v>
      </c>
      <c r="K1427">
        <v>1088</v>
      </c>
      <c r="L1427" t="s">
        <v>133</v>
      </c>
      <c r="M1427" t="s">
        <v>29</v>
      </c>
      <c r="N1427" t="s">
        <v>41</v>
      </c>
      <c r="O1427" t="s">
        <v>3979</v>
      </c>
      <c r="P1427">
        <v>153.56800000000001</v>
      </c>
      <c r="Q1427">
        <v>2</v>
      </c>
      <c r="R1427">
        <v>0.2</v>
      </c>
      <c r="S1427">
        <v>-5.7587999999999999</v>
      </c>
      <c r="T1427" t="s">
        <v>140</v>
      </c>
      <c r="U1427">
        <v>159.32679999999999</v>
      </c>
      <c r="V1427" s="2">
        <f>Table1[[#This Row],[Expenses]]*0.3</f>
        <v>47.798039999999993</v>
      </c>
      <c r="W1427" t="str">
        <f>VLOOKUP(K1427, Helper!A:C, 3, FALSE)</f>
        <v>2020-03</v>
      </c>
    </row>
    <row r="1428" spans="1:23" x14ac:dyDescent="0.3">
      <c r="A1428">
        <v>2878</v>
      </c>
      <c r="B1428" t="s">
        <v>3980</v>
      </c>
      <c r="C1428" s="1">
        <v>44576</v>
      </c>
      <c r="D1428">
        <v>20220115</v>
      </c>
      <c r="E1428" t="s">
        <v>3830</v>
      </c>
      <c r="F1428" t="s">
        <v>522</v>
      </c>
      <c r="G1428" t="s">
        <v>523</v>
      </c>
      <c r="H1428" t="s">
        <v>37</v>
      </c>
      <c r="I1428" t="s">
        <v>119</v>
      </c>
      <c r="J1428" t="s">
        <v>993</v>
      </c>
      <c r="K1428">
        <v>1044</v>
      </c>
      <c r="L1428" t="s">
        <v>28</v>
      </c>
      <c r="M1428" t="s">
        <v>85</v>
      </c>
      <c r="N1428" t="s">
        <v>161</v>
      </c>
      <c r="O1428" t="s">
        <v>3981</v>
      </c>
      <c r="P1428">
        <v>52.34</v>
      </c>
      <c r="Q1428">
        <v>2</v>
      </c>
      <c r="R1428">
        <v>0</v>
      </c>
      <c r="S1428">
        <v>24.599799999999998</v>
      </c>
      <c r="T1428" t="s">
        <v>140</v>
      </c>
      <c r="U1428">
        <v>27.740200000000002</v>
      </c>
      <c r="V1428" s="2">
        <f>Table1[[#This Row],[Expenses]]*0.3</f>
        <v>8.3220600000000005</v>
      </c>
      <c r="W1428" t="str">
        <f>VLOOKUP(K1428, Helper!A:C, 3, FALSE)</f>
        <v>2020-02</v>
      </c>
    </row>
    <row r="1429" spans="1:23" x14ac:dyDescent="0.3">
      <c r="A1429">
        <v>2881</v>
      </c>
      <c r="B1429" t="s">
        <v>3982</v>
      </c>
      <c r="C1429" s="1">
        <v>44824</v>
      </c>
      <c r="D1429">
        <v>20220920</v>
      </c>
      <c r="E1429" t="s">
        <v>874</v>
      </c>
      <c r="F1429" t="s">
        <v>522</v>
      </c>
      <c r="G1429" t="s">
        <v>671</v>
      </c>
      <c r="H1429" t="s">
        <v>37</v>
      </c>
      <c r="I1429" t="s">
        <v>119</v>
      </c>
      <c r="J1429" t="s">
        <v>524</v>
      </c>
      <c r="K1429">
        <v>1039</v>
      </c>
      <c r="L1429" t="s">
        <v>95</v>
      </c>
      <c r="M1429" t="s">
        <v>85</v>
      </c>
      <c r="N1429" t="s">
        <v>50</v>
      </c>
      <c r="O1429" t="s">
        <v>3983</v>
      </c>
      <c r="P1429">
        <v>25.44</v>
      </c>
      <c r="Q1429">
        <v>6</v>
      </c>
      <c r="R1429">
        <v>0</v>
      </c>
      <c r="S1429">
        <v>12.72</v>
      </c>
      <c r="T1429" t="s">
        <v>246</v>
      </c>
      <c r="U1429">
        <v>12.72</v>
      </c>
      <c r="V1429" s="2">
        <f>Table1[[#This Row],[Expenses]]*0.3</f>
        <v>3.8159999999999998</v>
      </c>
      <c r="W1429" t="str">
        <f>VLOOKUP(K1429, Helper!A:C, 3, FALSE)</f>
        <v>2020-01</v>
      </c>
    </row>
    <row r="1430" spans="1:23" x14ac:dyDescent="0.3">
      <c r="A1430">
        <v>2883</v>
      </c>
      <c r="B1430" t="s">
        <v>3984</v>
      </c>
      <c r="C1430" s="1">
        <v>43883</v>
      </c>
      <c r="D1430">
        <v>20200222</v>
      </c>
      <c r="E1430" t="s">
        <v>3421</v>
      </c>
      <c r="F1430" t="s">
        <v>166</v>
      </c>
      <c r="G1430" t="s">
        <v>3616</v>
      </c>
      <c r="H1430" t="s">
        <v>81</v>
      </c>
      <c r="I1430" t="s">
        <v>168</v>
      </c>
      <c r="J1430" t="s">
        <v>752</v>
      </c>
      <c r="K1430">
        <v>1084</v>
      </c>
      <c r="L1430" t="s">
        <v>133</v>
      </c>
      <c r="M1430" t="s">
        <v>29</v>
      </c>
      <c r="N1430" t="s">
        <v>50</v>
      </c>
      <c r="O1430" t="s">
        <v>3985</v>
      </c>
      <c r="P1430">
        <v>8.85</v>
      </c>
      <c r="Q1430">
        <v>5</v>
      </c>
      <c r="R1430">
        <v>0.8</v>
      </c>
      <c r="S1430">
        <v>-13.717499999999999</v>
      </c>
      <c r="T1430" t="s">
        <v>919</v>
      </c>
      <c r="U1430">
        <v>22.567499999999999</v>
      </c>
      <c r="V1430" s="2">
        <f>Table1[[#This Row],[Expenses]]*0.3</f>
        <v>6.7702499999999999</v>
      </c>
      <c r="W1430" t="str">
        <f>VLOOKUP(K1430, Helper!A:C, 3, FALSE)</f>
        <v>2020-02</v>
      </c>
    </row>
    <row r="1431" spans="1:23" x14ac:dyDescent="0.3">
      <c r="A1431">
        <v>2884</v>
      </c>
      <c r="B1431" t="s">
        <v>3986</v>
      </c>
      <c r="C1431" s="1">
        <v>44877</v>
      </c>
      <c r="D1431">
        <v>20221112</v>
      </c>
      <c r="E1431" t="s">
        <v>1492</v>
      </c>
      <c r="F1431" t="s">
        <v>35</v>
      </c>
      <c r="G1431" t="s">
        <v>110</v>
      </c>
      <c r="H1431" t="s">
        <v>37</v>
      </c>
      <c r="I1431" t="s">
        <v>38</v>
      </c>
      <c r="J1431" t="s">
        <v>228</v>
      </c>
      <c r="K1431">
        <v>1001</v>
      </c>
      <c r="L1431" t="s">
        <v>84</v>
      </c>
      <c r="M1431" t="s">
        <v>29</v>
      </c>
      <c r="N1431" t="s">
        <v>57</v>
      </c>
      <c r="O1431" t="s">
        <v>3987</v>
      </c>
      <c r="P1431">
        <v>6.96</v>
      </c>
      <c r="Q1431">
        <v>4</v>
      </c>
      <c r="R1431">
        <v>0</v>
      </c>
      <c r="S1431">
        <v>2.2271999999999998</v>
      </c>
      <c r="T1431" t="s">
        <v>32</v>
      </c>
      <c r="U1431">
        <v>4.7328000000000001</v>
      </c>
      <c r="V1431" s="2">
        <f>Table1[[#This Row],[Expenses]]*0.3</f>
        <v>1.41984</v>
      </c>
      <c r="W1431" t="str">
        <f>VLOOKUP(K1431, Helper!A:C, 3, FALSE)</f>
        <v>2020-04</v>
      </c>
    </row>
    <row r="1432" spans="1:23" x14ac:dyDescent="0.3">
      <c r="A1432">
        <v>2885</v>
      </c>
      <c r="B1432" t="s">
        <v>3988</v>
      </c>
      <c r="C1432" s="1">
        <v>44591</v>
      </c>
      <c r="D1432">
        <v>20220130</v>
      </c>
      <c r="E1432" t="s">
        <v>1093</v>
      </c>
      <c r="F1432" t="s">
        <v>35</v>
      </c>
      <c r="G1432" t="s">
        <v>110</v>
      </c>
      <c r="H1432" t="s">
        <v>37</v>
      </c>
      <c r="I1432" t="s">
        <v>38</v>
      </c>
      <c r="J1432" t="s">
        <v>452</v>
      </c>
      <c r="K1432">
        <v>1054</v>
      </c>
      <c r="L1432" t="s">
        <v>56</v>
      </c>
      <c r="M1432" t="s">
        <v>29</v>
      </c>
      <c r="N1432" t="s">
        <v>50</v>
      </c>
      <c r="O1432" t="s">
        <v>3989</v>
      </c>
      <c r="P1432">
        <v>17.456</v>
      </c>
      <c r="Q1432">
        <v>2</v>
      </c>
      <c r="R1432">
        <v>0.2</v>
      </c>
      <c r="S1432">
        <v>5.8914</v>
      </c>
      <c r="T1432" t="s">
        <v>140</v>
      </c>
      <c r="U1432">
        <v>11.564599999999899</v>
      </c>
      <c r="V1432" s="2">
        <f>Table1[[#This Row],[Expenses]]*0.3</f>
        <v>3.4693799999999695</v>
      </c>
      <c r="W1432" t="str">
        <f>VLOOKUP(K1432, Helper!A:C, 3, FALSE)</f>
        <v>2020-05</v>
      </c>
    </row>
    <row r="1433" spans="1:23" x14ac:dyDescent="0.3">
      <c r="A1433">
        <v>2886</v>
      </c>
      <c r="B1433" t="s">
        <v>3990</v>
      </c>
      <c r="C1433" s="1">
        <v>44853</v>
      </c>
      <c r="D1433">
        <v>20221019</v>
      </c>
      <c r="E1433" t="s">
        <v>1044</v>
      </c>
      <c r="F1433" t="s">
        <v>232</v>
      </c>
      <c r="G1433" t="s">
        <v>233</v>
      </c>
      <c r="H1433" t="s">
        <v>37</v>
      </c>
      <c r="I1433" t="s">
        <v>119</v>
      </c>
      <c r="J1433" t="s">
        <v>349</v>
      </c>
      <c r="K1433">
        <v>1078</v>
      </c>
      <c r="L1433" t="s">
        <v>56</v>
      </c>
      <c r="M1433" t="s">
        <v>29</v>
      </c>
      <c r="N1433" t="s">
        <v>41</v>
      </c>
      <c r="O1433" t="s">
        <v>3991</v>
      </c>
      <c r="P1433">
        <v>307.92</v>
      </c>
      <c r="Q1433">
        <v>5</v>
      </c>
      <c r="R1433">
        <v>0.2</v>
      </c>
      <c r="S1433">
        <v>-34.640999999999998</v>
      </c>
      <c r="T1433" t="s">
        <v>400</v>
      </c>
      <c r="U1433">
        <v>342.56099999999998</v>
      </c>
      <c r="V1433" s="2">
        <f>Table1[[#This Row],[Expenses]]*0.3</f>
        <v>102.7683</v>
      </c>
      <c r="W1433" t="str">
        <f>VLOOKUP(K1433, Helper!A:C, 3, FALSE)</f>
        <v>2020-01</v>
      </c>
    </row>
    <row r="1434" spans="1:23" x14ac:dyDescent="0.3">
      <c r="A1434">
        <v>2887</v>
      </c>
      <c r="B1434" t="s">
        <v>3992</v>
      </c>
      <c r="C1434" s="1">
        <v>45279</v>
      </c>
      <c r="D1434">
        <v>20231219</v>
      </c>
      <c r="E1434" t="s">
        <v>1044</v>
      </c>
      <c r="F1434" t="s">
        <v>35</v>
      </c>
      <c r="G1434" t="s">
        <v>36</v>
      </c>
      <c r="H1434" t="s">
        <v>37</v>
      </c>
      <c r="I1434" t="s">
        <v>38</v>
      </c>
      <c r="J1434" t="s">
        <v>349</v>
      </c>
      <c r="K1434">
        <v>1078</v>
      </c>
      <c r="L1434" t="s">
        <v>56</v>
      </c>
      <c r="M1434" t="s">
        <v>29</v>
      </c>
      <c r="N1434" t="s">
        <v>112</v>
      </c>
      <c r="O1434" t="s">
        <v>3993</v>
      </c>
      <c r="P1434">
        <v>6.63</v>
      </c>
      <c r="Q1434">
        <v>3</v>
      </c>
      <c r="R1434">
        <v>0</v>
      </c>
      <c r="S1434">
        <v>1.7901</v>
      </c>
      <c r="T1434" t="s">
        <v>261</v>
      </c>
      <c r="U1434">
        <v>4.8399000000000001</v>
      </c>
      <c r="V1434" s="2">
        <f>Table1[[#This Row],[Expenses]]*0.3</f>
        <v>1.45197</v>
      </c>
      <c r="W1434" t="str">
        <f>VLOOKUP(K1434, Helper!A:C, 3, FALSE)</f>
        <v>2020-01</v>
      </c>
    </row>
    <row r="1435" spans="1:23" x14ac:dyDescent="0.3">
      <c r="A1435">
        <v>2890</v>
      </c>
      <c r="B1435" t="s">
        <v>3994</v>
      </c>
      <c r="C1435" s="1">
        <v>45233</v>
      </c>
      <c r="D1435">
        <v>20231103</v>
      </c>
      <c r="E1435" t="s">
        <v>878</v>
      </c>
      <c r="F1435" t="s">
        <v>71</v>
      </c>
      <c r="G1435" t="s">
        <v>72</v>
      </c>
      <c r="H1435" t="s">
        <v>37</v>
      </c>
      <c r="I1435" t="s">
        <v>38</v>
      </c>
      <c r="J1435" t="s">
        <v>39</v>
      </c>
      <c r="K1435">
        <v>1056</v>
      </c>
      <c r="L1435" t="s">
        <v>28</v>
      </c>
      <c r="M1435" t="s">
        <v>40</v>
      </c>
      <c r="N1435" t="s">
        <v>66</v>
      </c>
      <c r="O1435" t="s">
        <v>3995</v>
      </c>
      <c r="P1435">
        <v>23.85</v>
      </c>
      <c r="Q1435">
        <v>5</v>
      </c>
      <c r="R1435">
        <v>0</v>
      </c>
      <c r="S1435">
        <v>10.7325</v>
      </c>
      <c r="T1435" t="s">
        <v>283</v>
      </c>
      <c r="U1435">
        <v>13.1175</v>
      </c>
      <c r="V1435" s="2">
        <f>Table1[[#This Row],[Expenses]]*0.3</f>
        <v>3.9352499999999999</v>
      </c>
      <c r="W1435" t="str">
        <f>VLOOKUP(K1435, Helper!A:C, 3, FALSE)</f>
        <v>2020-03</v>
      </c>
    </row>
    <row r="1436" spans="1:23" x14ac:dyDescent="0.3">
      <c r="A1436">
        <v>2891</v>
      </c>
      <c r="B1436" t="s">
        <v>3996</v>
      </c>
      <c r="C1436" s="1">
        <v>43950</v>
      </c>
      <c r="D1436">
        <v>20200429</v>
      </c>
      <c r="E1436" t="s">
        <v>3997</v>
      </c>
      <c r="F1436" t="s">
        <v>493</v>
      </c>
      <c r="G1436" t="s">
        <v>494</v>
      </c>
      <c r="H1436" t="s">
        <v>25</v>
      </c>
      <c r="I1436" t="s">
        <v>336</v>
      </c>
      <c r="J1436" t="s">
        <v>638</v>
      </c>
      <c r="K1436">
        <v>1008</v>
      </c>
      <c r="L1436" t="s">
        <v>74</v>
      </c>
      <c r="M1436" t="s">
        <v>29</v>
      </c>
      <c r="N1436" t="s">
        <v>41</v>
      </c>
      <c r="O1436" t="s">
        <v>3998</v>
      </c>
      <c r="P1436">
        <v>51.96</v>
      </c>
      <c r="Q1436">
        <v>2</v>
      </c>
      <c r="R1436">
        <v>0</v>
      </c>
      <c r="S1436">
        <v>12.99</v>
      </c>
      <c r="T1436" t="s">
        <v>735</v>
      </c>
      <c r="U1436">
        <v>38.97</v>
      </c>
      <c r="V1436" s="2">
        <f>Table1[[#This Row],[Expenses]]*0.3</f>
        <v>11.690999999999999</v>
      </c>
      <c r="W1436" t="str">
        <f>VLOOKUP(K1436, Helper!A:C, 3, FALSE)</f>
        <v>2020-01</v>
      </c>
    </row>
    <row r="1437" spans="1:23" x14ac:dyDescent="0.3">
      <c r="A1437">
        <v>2893</v>
      </c>
      <c r="B1437" t="s">
        <v>3999</v>
      </c>
      <c r="C1437" s="1">
        <v>45223</v>
      </c>
      <c r="D1437">
        <v>20231024</v>
      </c>
      <c r="E1437" t="s">
        <v>276</v>
      </c>
      <c r="F1437" t="s">
        <v>211</v>
      </c>
      <c r="G1437" t="s">
        <v>968</v>
      </c>
      <c r="H1437" t="s">
        <v>25</v>
      </c>
      <c r="I1437" t="s">
        <v>26</v>
      </c>
      <c r="J1437" t="s">
        <v>278</v>
      </c>
      <c r="K1437">
        <v>1032</v>
      </c>
      <c r="L1437" t="s">
        <v>56</v>
      </c>
      <c r="M1437" t="s">
        <v>40</v>
      </c>
      <c r="N1437" t="s">
        <v>66</v>
      </c>
      <c r="O1437" t="s">
        <v>4000</v>
      </c>
      <c r="P1437">
        <v>11.56</v>
      </c>
      <c r="Q1437">
        <v>2</v>
      </c>
      <c r="R1437">
        <v>0</v>
      </c>
      <c r="S1437">
        <v>5.6643999999999997</v>
      </c>
      <c r="T1437" t="s">
        <v>151</v>
      </c>
      <c r="U1437">
        <v>5.8956</v>
      </c>
      <c r="V1437" s="2">
        <f>Table1[[#This Row],[Expenses]]*0.3</f>
        <v>1.76868</v>
      </c>
      <c r="W1437" t="str">
        <f>VLOOKUP(K1437, Helper!A:C, 3, FALSE)</f>
        <v>2020-02</v>
      </c>
    </row>
    <row r="1438" spans="1:23" x14ac:dyDescent="0.3">
      <c r="A1438">
        <v>2897</v>
      </c>
      <c r="B1438" t="s">
        <v>4001</v>
      </c>
      <c r="C1438" s="1">
        <v>43920</v>
      </c>
      <c r="D1438">
        <v>20200330</v>
      </c>
      <c r="E1438" t="s">
        <v>222</v>
      </c>
      <c r="F1438" t="s">
        <v>211</v>
      </c>
      <c r="G1438" t="s">
        <v>1322</v>
      </c>
      <c r="H1438" t="s">
        <v>25</v>
      </c>
      <c r="I1438" t="s">
        <v>26</v>
      </c>
      <c r="J1438" t="s">
        <v>223</v>
      </c>
      <c r="K1438">
        <v>1067</v>
      </c>
      <c r="L1438" t="s">
        <v>133</v>
      </c>
      <c r="M1438" t="s">
        <v>29</v>
      </c>
      <c r="N1438" t="s">
        <v>112</v>
      </c>
      <c r="O1438" t="s">
        <v>4002</v>
      </c>
      <c r="P1438">
        <v>49.65</v>
      </c>
      <c r="Q1438">
        <v>5</v>
      </c>
      <c r="R1438">
        <v>0</v>
      </c>
      <c r="S1438">
        <v>20.853000000000002</v>
      </c>
      <c r="T1438" t="s">
        <v>445</v>
      </c>
      <c r="U1438">
        <v>28.796999999999901</v>
      </c>
      <c r="V1438" s="2">
        <f>Table1[[#This Row],[Expenses]]*0.3</f>
        <v>8.6390999999999707</v>
      </c>
      <c r="W1438" t="str">
        <f>VLOOKUP(K1438, Helper!A:C, 3, FALSE)</f>
        <v>2020-02</v>
      </c>
    </row>
    <row r="1439" spans="1:23" x14ac:dyDescent="0.3">
      <c r="A1439">
        <v>2898</v>
      </c>
      <c r="B1439" t="s">
        <v>4003</v>
      </c>
      <c r="C1439" s="1">
        <v>44565</v>
      </c>
      <c r="D1439">
        <v>20220104</v>
      </c>
      <c r="E1439" t="s">
        <v>2050</v>
      </c>
      <c r="F1439" t="s">
        <v>62</v>
      </c>
      <c r="G1439" t="s">
        <v>63</v>
      </c>
      <c r="H1439" t="s">
        <v>25</v>
      </c>
      <c r="I1439" t="s">
        <v>64</v>
      </c>
      <c r="J1439" t="s">
        <v>219</v>
      </c>
      <c r="K1439">
        <v>1006</v>
      </c>
      <c r="L1439" t="s">
        <v>56</v>
      </c>
      <c r="M1439" t="s">
        <v>40</v>
      </c>
      <c r="N1439" t="s">
        <v>1005</v>
      </c>
      <c r="O1439" t="s">
        <v>4004</v>
      </c>
      <c r="P1439">
        <v>959.96799999999996</v>
      </c>
      <c r="Q1439">
        <v>4</v>
      </c>
      <c r="R1439">
        <v>0.2</v>
      </c>
      <c r="S1439">
        <v>119.996</v>
      </c>
      <c r="T1439" t="s">
        <v>140</v>
      </c>
      <c r="U1439">
        <v>839.97199999999998</v>
      </c>
      <c r="V1439" s="2">
        <f>Table1[[#This Row],[Expenses]]*0.3</f>
        <v>251.99159999999998</v>
      </c>
      <c r="W1439" t="str">
        <f>VLOOKUP(K1439, Helper!A:C, 3, FALSE)</f>
        <v>2020-01</v>
      </c>
    </row>
    <row r="1440" spans="1:23" x14ac:dyDescent="0.3">
      <c r="A1440">
        <v>2899</v>
      </c>
      <c r="B1440" t="s">
        <v>4005</v>
      </c>
      <c r="C1440" s="1">
        <v>44312</v>
      </c>
      <c r="D1440">
        <v>20210426</v>
      </c>
      <c r="E1440" t="s">
        <v>3465</v>
      </c>
      <c r="F1440" t="s">
        <v>79</v>
      </c>
      <c r="G1440" t="s">
        <v>147</v>
      </c>
      <c r="H1440" t="s">
        <v>81</v>
      </c>
      <c r="I1440" t="s">
        <v>82</v>
      </c>
      <c r="J1440" t="s">
        <v>138</v>
      </c>
      <c r="K1440">
        <v>1043</v>
      </c>
      <c r="L1440" t="s">
        <v>95</v>
      </c>
      <c r="M1440" t="s">
        <v>29</v>
      </c>
      <c r="N1440" t="s">
        <v>41</v>
      </c>
      <c r="O1440" t="s">
        <v>4006</v>
      </c>
      <c r="P1440">
        <v>408.42200000000003</v>
      </c>
      <c r="Q1440">
        <v>2</v>
      </c>
      <c r="R1440">
        <v>0.3</v>
      </c>
      <c r="S1440">
        <v>-5.8346</v>
      </c>
      <c r="T1440" t="s">
        <v>208</v>
      </c>
      <c r="U1440">
        <v>414.25659999999999</v>
      </c>
      <c r="V1440" s="2">
        <f>Table1[[#This Row],[Expenses]]*0.3</f>
        <v>124.27697999999999</v>
      </c>
      <c r="W1440" t="str">
        <f>VLOOKUP(K1440, Helper!A:C, 3, FALSE)</f>
        <v>2020-01</v>
      </c>
    </row>
    <row r="1441" spans="1:23" x14ac:dyDescent="0.3">
      <c r="A1441">
        <v>2900</v>
      </c>
      <c r="B1441" t="s">
        <v>4007</v>
      </c>
      <c r="C1441" s="1">
        <v>44451</v>
      </c>
      <c r="D1441">
        <v>20210912</v>
      </c>
      <c r="E1441" t="s">
        <v>290</v>
      </c>
      <c r="F1441" t="s">
        <v>211</v>
      </c>
      <c r="G1441" t="s">
        <v>212</v>
      </c>
      <c r="H1441" t="s">
        <v>25</v>
      </c>
      <c r="I1441" t="s">
        <v>26</v>
      </c>
      <c r="J1441" t="s">
        <v>291</v>
      </c>
      <c r="K1441">
        <v>1052</v>
      </c>
      <c r="L1441" t="s">
        <v>259</v>
      </c>
      <c r="M1441" t="s">
        <v>29</v>
      </c>
      <c r="N1441" t="s">
        <v>1005</v>
      </c>
      <c r="O1441" t="s">
        <v>4008</v>
      </c>
      <c r="P1441">
        <v>479.98399999999998</v>
      </c>
      <c r="Q1441">
        <v>2</v>
      </c>
      <c r="R1441">
        <v>0.2</v>
      </c>
      <c r="S1441">
        <v>59.997999999999998</v>
      </c>
      <c r="T1441" t="s">
        <v>135</v>
      </c>
      <c r="U1441">
        <v>419.98599999999999</v>
      </c>
      <c r="V1441" s="2">
        <f>Table1[[#This Row],[Expenses]]*0.3</f>
        <v>125.99579999999999</v>
      </c>
      <c r="W1441" t="str">
        <f>VLOOKUP(K1441, Helper!A:C, 3, FALSE)</f>
        <v>2020-04</v>
      </c>
    </row>
    <row r="1442" spans="1:23" x14ac:dyDescent="0.3">
      <c r="A1442">
        <v>2902</v>
      </c>
      <c r="B1442" t="s">
        <v>4009</v>
      </c>
      <c r="C1442" s="1">
        <v>45181</v>
      </c>
      <c r="D1442">
        <v>20230912</v>
      </c>
      <c r="E1442" t="s">
        <v>3548</v>
      </c>
      <c r="F1442" t="s">
        <v>758</v>
      </c>
      <c r="G1442" t="s">
        <v>759</v>
      </c>
      <c r="H1442" t="s">
        <v>25</v>
      </c>
      <c r="I1442" t="s">
        <v>64</v>
      </c>
      <c r="J1442" t="s">
        <v>466</v>
      </c>
      <c r="K1442">
        <v>1046</v>
      </c>
      <c r="L1442" t="s">
        <v>95</v>
      </c>
      <c r="M1442" t="s">
        <v>85</v>
      </c>
      <c r="N1442" t="s">
        <v>66</v>
      </c>
      <c r="O1442" t="s">
        <v>4010</v>
      </c>
      <c r="P1442">
        <v>184.66</v>
      </c>
      <c r="Q1442">
        <v>7</v>
      </c>
      <c r="R1442">
        <v>0</v>
      </c>
      <c r="S1442">
        <v>84.943600000000004</v>
      </c>
      <c r="T1442" t="s">
        <v>171</v>
      </c>
      <c r="U1442">
        <v>99.716399999999993</v>
      </c>
      <c r="V1442" s="2">
        <f>Table1[[#This Row],[Expenses]]*0.3</f>
        <v>29.914919999999995</v>
      </c>
      <c r="W1442" t="str">
        <f>VLOOKUP(K1442, Helper!A:C, 3, FALSE)</f>
        <v>2020-02</v>
      </c>
    </row>
    <row r="1443" spans="1:23" x14ac:dyDescent="0.3">
      <c r="A1443">
        <v>2903</v>
      </c>
      <c r="B1443" t="s">
        <v>4011</v>
      </c>
      <c r="C1443" s="1">
        <v>44725</v>
      </c>
      <c r="D1443">
        <v>20220613</v>
      </c>
      <c r="E1443" t="s">
        <v>1216</v>
      </c>
      <c r="F1443" t="s">
        <v>166</v>
      </c>
      <c r="G1443" t="s">
        <v>227</v>
      </c>
      <c r="H1443" t="s">
        <v>81</v>
      </c>
      <c r="I1443" t="s">
        <v>168</v>
      </c>
      <c r="J1443" t="s">
        <v>1013</v>
      </c>
      <c r="K1443">
        <v>1073</v>
      </c>
      <c r="L1443" t="s">
        <v>133</v>
      </c>
      <c r="M1443" t="s">
        <v>29</v>
      </c>
      <c r="N1443" t="s">
        <v>66</v>
      </c>
      <c r="O1443" t="s">
        <v>4012</v>
      </c>
      <c r="P1443">
        <v>23.12</v>
      </c>
      <c r="Q1443">
        <v>5</v>
      </c>
      <c r="R1443">
        <v>0.2</v>
      </c>
      <c r="S1443">
        <v>8.3810000000000002</v>
      </c>
      <c r="T1443" t="s">
        <v>43</v>
      </c>
      <c r="U1443">
        <v>14.739000000000001</v>
      </c>
      <c r="V1443" s="2">
        <f>Table1[[#This Row],[Expenses]]*0.3</f>
        <v>4.4217000000000004</v>
      </c>
      <c r="W1443" t="str">
        <f>VLOOKUP(K1443, Helper!A:C, 3, FALSE)</f>
        <v>2020-03</v>
      </c>
    </row>
    <row r="1444" spans="1:23" x14ac:dyDescent="0.3">
      <c r="A1444">
        <v>2904</v>
      </c>
      <c r="B1444" t="s">
        <v>4013</v>
      </c>
      <c r="C1444" s="1">
        <v>44740</v>
      </c>
      <c r="D1444">
        <v>20220628</v>
      </c>
      <c r="E1444" t="s">
        <v>2761</v>
      </c>
      <c r="F1444" t="s">
        <v>166</v>
      </c>
      <c r="G1444" t="s">
        <v>488</v>
      </c>
      <c r="H1444" t="s">
        <v>81</v>
      </c>
      <c r="I1444" t="s">
        <v>168</v>
      </c>
      <c r="J1444" t="s">
        <v>655</v>
      </c>
      <c r="K1444">
        <v>1024</v>
      </c>
      <c r="L1444" t="s">
        <v>28</v>
      </c>
      <c r="M1444" t="s">
        <v>40</v>
      </c>
      <c r="N1444" t="s">
        <v>66</v>
      </c>
      <c r="O1444" t="s">
        <v>4014</v>
      </c>
      <c r="P1444">
        <v>37.463999999999999</v>
      </c>
      <c r="Q1444">
        <v>7</v>
      </c>
      <c r="R1444">
        <v>0.2</v>
      </c>
      <c r="S1444">
        <v>12.175800000000001</v>
      </c>
      <c r="T1444" t="s">
        <v>43</v>
      </c>
      <c r="U1444">
        <v>25.2881999999999</v>
      </c>
      <c r="V1444" s="2">
        <f>Table1[[#This Row],[Expenses]]*0.3</f>
        <v>7.5864599999999696</v>
      </c>
      <c r="W1444" t="str">
        <f>VLOOKUP(K1444, Helper!A:C, 3, FALSE)</f>
        <v>2020-01</v>
      </c>
    </row>
    <row r="1445" spans="1:23" x14ac:dyDescent="0.3">
      <c r="A1445">
        <v>2906</v>
      </c>
      <c r="B1445" t="s">
        <v>4015</v>
      </c>
      <c r="C1445" s="1">
        <v>44100</v>
      </c>
      <c r="D1445">
        <v>20200926</v>
      </c>
      <c r="E1445" t="s">
        <v>281</v>
      </c>
      <c r="F1445" t="s">
        <v>71</v>
      </c>
      <c r="G1445" t="s">
        <v>72</v>
      </c>
      <c r="H1445" t="s">
        <v>37</v>
      </c>
      <c r="I1445" t="s">
        <v>38</v>
      </c>
      <c r="J1445" t="s">
        <v>49</v>
      </c>
      <c r="K1445">
        <v>1031</v>
      </c>
      <c r="L1445" t="s">
        <v>28</v>
      </c>
      <c r="M1445" t="s">
        <v>85</v>
      </c>
      <c r="N1445" t="s">
        <v>96</v>
      </c>
      <c r="O1445" t="s">
        <v>4016</v>
      </c>
      <c r="P1445">
        <v>310.12</v>
      </c>
      <c r="Q1445">
        <v>2</v>
      </c>
      <c r="R1445">
        <v>0</v>
      </c>
      <c r="S1445">
        <v>80.631200000000007</v>
      </c>
      <c r="T1445" t="s">
        <v>382</v>
      </c>
      <c r="U1445">
        <v>229.4888</v>
      </c>
      <c r="V1445" s="2">
        <f>Table1[[#This Row],[Expenses]]*0.3</f>
        <v>68.846639999999994</v>
      </c>
      <c r="W1445" t="str">
        <f>VLOOKUP(K1445, Helper!A:C, 3, FALSE)</f>
        <v>2020-01</v>
      </c>
    </row>
    <row r="1446" spans="1:23" x14ac:dyDescent="0.3">
      <c r="A1446">
        <v>2907</v>
      </c>
      <c r="B1446" t="s">
        <v>4017</v>
      </c>
      <c r="C1446" s="1">
        <v>45234</v>
      </c>
      <c r="D1446">
        <v>20231104</v>
      </c>
      <c r="E1446" t="s">
        <v>1649</v>
      </c>
      <c r="F1446" t="s">
        <v>183</v>
      </c>
      <c r="G1446" t="s">
        <v>183</v>
      </c>
      <c r="H1446" t="s">
        <v>25</v>
      </c>
      <c r="I1446" t="s">
        <v>48</v>
      </c>
      <c r="J1446" t="s">
        <v>407</v>
      </c>
      <c r="K1446">
        <v>1082</v>
      </c>
      <c r="L1446" t="s">
        <v>56</v>
      </c>
      <c r="M1446" t="s">
        <v>29</v>
      </c>
      <c r="N1446" t="s">
        <v>66</v>
      </c>
      <c r="O1446" t="s">
        <v>4018</v>
      </c>
      <c r="P1446">
        <v>8.56</v>
      </c>
      <c r="Q1446">
        <v>2</v>
      </c>
      <c r="R1446">
        <v>0</v>
      </c>
      <c r="S1446">
        <v>3.8519999999999999</v>
      </c>
      <c r="T1446" t="s">
        <v>283</v>
      </c>
      <c r="U1446">
        <v>4.7080000000000002</v>
      </c>
      <c r="V1446" s="2">
        <f>Table1[[#This Row],[Expenses]]*0.3</f>
        <v>1.4124000000000001</v>
      </c>
      <c r="W1446" t="str">
        <f>VLOOKUP(K1446, Helper!A:C, 3, FALSE)</f>
        <v>2020-07</v>
      </c>
    </row>
    <row r="1447" spans="1:23" x14ac:dyDescent="0.3">
      <c r="A1447">
        <v>2910</v>
      </c>
      <c r="B1447" t="s">
        <v>4019</v>
      </c>
      <c r="C1447" s="1">
        <v>44977</v>
      </c>
      <c r="D1447">
        <v>20230220</v>
      </c>
      <c r="E1447" t="s">
        <v>1182</v>
      </c>
      <c r="F1447" t="s">
        <v>71</v>
      </c>
      <c r="G1447" t="s">
        <v>72</v>
      </c>
      <c r="H1447" t="s">
        <v>37</v>
      </c>
      <c r="I1447" t="s">
        <v>38</v>
      </c>
      <c r="J1447" t="s">
        <v>386</v>
      </c>
      <c r="K1447">
        <v>1045</v>
      </c>
      <c r="L1447" t="s">
        <v>95</v>
      </c>
      <c r="M1447" t="s">
        <v>29</v>
      </c>
      <c r="N1447" t="s">
        <v>214</v>
      </c>
      <c r="O1447" t="s">
        <v>4020</v>
      </c>
      <c r="P1447">
        <v>11.22</v>
      </c>
      <c r="Q1447">
        <v>3</v>
      </c>
      <c r="R1447">
        <v>0</v>
      </c>
      <c r="S1447">
        <v>0.22439999999999999</v>
      </c>
      <c r="T1447" t="s">
        <v>394</v>
      </c>
      <c r="U1447">
        <v>10.9956</v>
      </c>
      <c r="V1447" s="2">
        <f>Table1[[#This Row],[Expenses]]*0.3</f>
        <v>3.2986799999999996</v>
      </c>
      <c r="W1447" t="str">
        <f>VLOOKUP(K1447, Helper!A:C, 3, FALSE)</f>
        <v>2020-01</v>
      </c>
    </row>
    <row r="1448" spans="1:23" x14ac:dyDescent="0.3">
      <c r="A1448">
        <v>2911</v>
      </c>
      <c r="B1448" t="s">
        <v>4021</v>
      </c>
      <c r="C1448" s="1">
        <v>44505</v>
      </c>
      <c r="D1448">
        <v>20211105</v>
      </c>
      <c r="E1448" t="s">
        <v>572</v>
      </c>
      <c r="F1448" t="s">
        <v>46</v>
      </c>
      <c r="G1448" t="s">
        <v>178</v>
      </c>
      <c r="H1448" t="s">
        <v>25</v>
      </c>
      <c r="I1448" t="s">
        <v>48</v>
      </c>
      <c r="J1448" t="s">
        <v>574</v>
      </c>
      <c r="K1448">
        <v>1090</v>
      </c>
      <c r="L1448" t="s">
        <v>259</v>
      </c>
      <c r="M1448" t="s">
        <v>29</v>
      </c>
      <c r="N1448" t="s">
        <v>86</v>
      </c>
      <c r="O1448" t="s">
        <v>4022</v>
      </c>
      <c r="P1448">
        <v>387.13600000000002</v>
      </c>
      <c r="Q1448">
        <v>4</v>
      </c>
      <c r="R1448">
        <v>0.2</v>
      </c>
      <c r="S1448">
        <v>24.196000000000002</v>
      </c>
      <c r="T1448" t="s">
        <v>88</v>
      </c>
      <c r="U1448">
        <v>362.94</v>
      </c>
      <c r="V1448" s="2">
        <f>Table1[[#This Row],[Expenses]]*0.3</f>
        <v>108.88199999999999</v>
      </c>
      <c r="W1448" t="str">
        <f>VLOOKUP(K1448, Helper!A:C, 3, FALSE)</f>
        <v>2020-02</v>
      </c>
    </row>
    <row r="1449" spans="1:23" x14ac:dyDescent="0.3">
      <c r="A1449">
        <v>2912</v>
      </c>
      <c r="B1449" t="s">
        <v>4023</v>
      </c>
      <c r="C1449" s="1">
        <v>43998</v>
      </c>
      <c r="D1449">
        <v>20200616</v>
      </c>
      <c r="E1449" t="s">
        <v>1138</v>
      </c>
      <c r="F1449" t="s">
        <v>211</v>
      </c>
      <c r="G1449" t="s">
        <v>937</v>
      </c>
      <c r="H1449" t="s">
        <v>25</v>
      </c>
      <c r="I1449" t="s">
        <v>26</v>
      </c>
      <c r="J1449" t="s">
        <v>160</v>
      </c>
      <c r="K1449">
        <v>1101</v>
      </c>
      <c r="L1449" t="s">
        <v>56</v>
      </c>
      <c r="M1449" t="s">
        <v>29</v>
      </c>
      <c r="N1449" t="s">
        <v>161</v>
      </c>
      <c r="O1449" t="s">
        <v>4024</v>
      </c>
      <c r="P1449">
        <v>41.4</v>
      </c>
      <c r="Q1449">
        <v>5</v>
      </c>
      <c r="R1449">
        <v>0</v>
      </c>
      <c r="S1449">
        <v>19.457999999999998</v>
      </c>
      <c r="T1449" t="s">
        <v>59</v>
      </c>
      <c r="U1449">
        <v>21.942</v>
      </c>
      <c r="V1449" s="2">
        <f>Table1[[#This Row],[Expenses]]*0.3</f>
        <v>6.5826000000000002</v>
      </c>
      <c r="W1449" t="str">
        <f>VLOOKUP(K1449, Helper!A:C, 3, FALSE)</f>
        <v>2020-03</v>
      </c>
    </row>
    <row r="1450" spans="1:23" x14ac:dyDescent="0.3">
      <c r="A1450">
        <v>2915</v>
      </c>
      <c r="B1450" t="s">
        <v>4025</v>
      </c>
      <c r="C1450" s="1">
        <v>44481</v>
      </c>
      <c r="D1450">
        <v>20211012</v>
      </c>
      <c r="E1450" t="s">
        <v>1649</v>
      </c>
      <c r="F1450" t="s">
        <v>204</v>
      </c>
      <c r="G1450" t="s">
        <v>4026</v>
      </c>
      <c r="H1450" t="s">
        <v>81</v>
      </c>
      <c r="I1450" t="s">
        <v>206</v>
      </c>
      <c r="J1450" t="s">
        <v>407</v>
      </c>
      <c r="K1450">
        <v>1082</v>
      </c>
      <c r="L1450" t="s">
        <v>56</v>
      </c>
      <c r="M1450" t="s">
        <v>29</v>
      </c>
      <c r="N1450" t="s">
        <v>156</v>
      </c>
      <c r="O1450" t="s">
        <v>4027</v>
      </c>
      <c r="P1450">
        <v>135.72</v>
      </c>
      <c r="Q1450">
        <v>3</v>
      </c>
      <c r="R1450">
        <v>0</v>
      </c>
      <c r="S1450">
        <v>35.287199999999999</v>
      </c>
      <c r="T1450" t="s">
        <v>52</v>
      </c>
      <c r="U1450">
        <v>100.4328</v>
      </c>
      <c r="V1450" s="2">
        <f>Table1[[#This Row],[Expenses]]*0.3</f>
        <v>30.129839999999998</v>
      </c>
      <c r="W1450" t="str">
        <f>VLOOKUP(K1450, Helper!A:C, 3, FALSE)</f>
        <v>2020-07</v>
      </c>
    </row>
    <row r="1451" spans="1:23" x14ac:dyDescent="0.3">
      <c r="A1451">
        <v>2918</v>
      </c>
      <c r="B1451" t="s">
        <v>4028</v>
      </c>
      <c r="C1451" s="1">
        <v>45166</v>
      </c>
      <c r="D1451">
        <v>20230828</v>
      </c>
      <c r="E1451" t="s">
        <v>1597</v>
      </c>
      <c r="F1451" t="s">
        <v>79</v>
      </c>
      <c r="G1451" t="s">
        <v>154</v>
      </c>
      <c r="H1451" t="s">
        <v>81</v>
      </c>
      <c r="I1451" t="s">
        <v>82</v>
      </c>
      <c r="J1451" t="s">
        <v>386</v>
      </c>
      <c r="K1451">
        <v>1045</v>
      </c>
      <c r="L1451" t="s">
        <v>95</v>
      </c>
      <c r="M1451" t="s">
        <v>29</v>
      </c>
      <c r="N1451" t="s">
        <v>112</v>
      </c>
      <c r="O1451" t="s">
        <v>4029</v>
      </c>
      <c r="P1451">
        <v>5.952</v>
      </c>
      <c r="Q1451">
        <v>1</v>
      </c>
      <c r="R1451">
        <v>0.2</v>
      </c>
      <c r="S1451">
        <v>0.372</v>
      </c>
      <c r="T1451" t="s">
        <v>786</v>
      </c>
      <c r="U1451">
        <v>5.58</v>
      </c>
      <c r="V1451" s="2">
        <f>Table1[[#This Row],[Expenses]]*0.3</f>
        <v>1.6739999999999999</v>
      </c>
      <c r="W1451" t="str">
        <f>VLOOKUP(K1451, Helper!A:C, 3, FALSE)</f>
        <v>2020-01</v>
      </c>
    </row>
    <row r="1452" spans="1:23" x14ac:dyDescent="0.3">
      <c r="A1452">
        <v>2919</v>
      </c>
      <c r="B1452" t="s">
        <v>4030</v>
      </c>
      <c r="C1452" s="1">
        <v>44889</v>
      </c>
      <c r="D1452">
        <v>20221124</v>
      </c>
      <c r="E1452" t="s">
        <v>3532</v>
      </c>
      <c r="F1452" t="s">
        <v>124</v>
      </c>
      <c r="G1452" t="s">
        <v>125</v>
      </c>
      <c r="H1452" t="s">
        <v>25</v>
      </c>
      <c r="I1452" t="s">
        <v>48</v>
      </c>
      <c r="J1452" t="s">
        <v>588</v>
      </c>
      <c r="K1452">
        <v>1085</v>
      </c>
      <c r="L1452" t="s">
        <v>105</v>
      </c>
      <c r="M1452" t="s">
        <v>40</v>
      </c>
      <c r="N1452" t="s">
        <v>214</v>
      </c>
      <c r="O1452" t="s">
        <v>4031</v>
      </c>
      <c r="P1452">
        <v>15.8</v>
      </c>
      <c r="Q1452">
        <v>5</v>
      </c>
      <c r="R1452">
        <v>0.2</v>
      </c>
      <c r="S1452">
        <v>2.37</v>
      </c>
      <c r="T1452" t="s">
        <v>32</v>
      </c>
      <c r="U1452">
        <v>13.43</v>
      </c>
      <c r="V1452" s="2">
        <f>Table1[[#This Row],[Expenses]]*0.3</f>
        <v>4.0289999999999999</v>
      </c>
      <c r="W1452" t="str">
        <f>VLOOKUP(K1452, Helper!A:C, 3, FALSE)</f>
        <v>2020-07</v>
      </c>
    </row>
    <row r="1453" spans="1:23" x14ac:dyDescent="0.3">
      <c r="A1453">
        <v>2922</v>
      </c>
      <c r="B1453" t="s">
        <v>4032</v>
      </c>
      <c r="C1453" s="1">
        <v>44957</v>
      </c>
      <c r="D1453">
        <v>20230131</v>
      </c>
      <c r="E1453" t="s">
        <v>2232</v>
      </c>
      <c r="F1453" t="s">
        <v>35</v>
      </c>
      <c r="G1453" t="s">
        <v>110</v>
      </c>
      <c r="H1453" t="s">
        <v>37</v>
      </c>
      <c r="I1453" t="s">
        <v>38</v>
      </c>
      <c r="J1453" t="s">
        <v>917</v>
      </c>
      <c r="K1453">
        <v>1029</v>
      </c>
      <c r="L1453" t="s">
        <v>84</v>
      </c>
      <c r="M1453" t="s">
        <v>29</v>
      </c>
      <c r="N1453" t="s">
        <v>96</v>
      </c>
      <c r="O1453" t="s">
        <v>4033</v>
      </c>
      <c r="P1453">
        <v>129.30000000000001</v>
      </c>
      <c r="Q1453">
        <v>2</v>
      </c>
      <c r="R1453">
        <v>0</v>
      </c>
      <c r="S1453">
        <v>6.4649999999999999</v>
      </c>
      <c r="T1453" t="s">
        <v>898</v>
      </c>
      <c r="U1453">
        <v>122.83499999999999</v>
      </c>
      <c r="V1453" s="2">
        <f>Table1[[#This Row],[Expenses]]*0.3</f>
        <v>36.850499999999997</v>
      </c>
      <c r="W1453" t="str">
        <f>VLOOKUP(K1453, Helper!A:C, 3, FALSE)</f>
        <v>2020-01</v>
      </c>
    </row>
    <row r="1454" spans="1:23" x14ac:dyDescent="0.3">
      <c r="A1454">
        <v>2923</v>
      </c>
      <c r="B1454" t="s">
        <v>4034</v>
      </c>
      <c r="C1454" s="1">
        <v>44530</v>
      </c>
      <c r="D1454">
        <v>20211130</v>
      </c>
      <c r="E1454" t="s">
        <v>2388</v>
      </c>
      <c r="F1454" t="s">
        <v>79</v>
      </c>
      <c r="G1454" t="s">
        <v>737</v>
      </c>
      <c r="H1454" t="s">
        <v>81</v>
      </c>
      <c r="I1454" t="s">
        <v>82</v>
      </c>
      <c r="J1454" t="s">
        <v>457</v>
      </c>
      <c r="K1454">
        <v>1057</v>
      </c>
      <c r="L1454" t="s">
        <v>105</v>
      </c>
      <c r="M1454" t="s">
        <v>85</v>
      </c>
      <c r="N1454" t="s">
        <v>50</v>
      </c>
      <c r="O1454" t="s">
        <v>4035</v>
      </c>
      <c r="P1454">
        <v>3.8820000000000001</v>
      </c>
      <c r="Q1454">
        <v>3</v>
      </c>
      <c r="R1454">
        <v>0.8</v>
      </c>
      <c r="S1454">
        <v>-5.8230000000000004</v>
      </c>
      <c r="T1454" t="s">
        <v>88</v>
      </c>
      <c r="U1454">
        <v>9.7050000000000001</v>
      </c>
      <c r="V1454" s="2">
        <f>Table1[[#This Row],[Expenses]]*0.3</f>
        <v>2.9114999999999998</v>
      </c>
      <c r="W1454" t="str">
        <f>VLOOKUP(K1454, Helper!A:C, 3, FALSE)</f>
        <v>2020-01</v>
      </c>
    </row>
    <row r="1455" spans="1:23" x14ac:dyDescent="0.3">
      <c r="A1455">
        <v>2924</v>
      </c>
      <c r="B1455" t="s">
        <v>4036</v>
      </c>
      <c r="C1455" s="1">
        <v>44010</v>
      </c>
      <c r="D1455">
        <v>20200628</v>
      </c>
      <c r="E1455" t="s">
        <v>1591</v>
      </c>
      <c r="F1455" t="s">
        <v>190</v>
      </c>
      <c r="G1455" t="s">
        <v>568</v>
      </c>
      <c r="H1455" t="s">
        <v>37</v>
      </c>
      <c r="I1455" t="s">
        <v>119</v>
      </c>
      <c r="J1455" t="s">
        <v>27</v>
      </c>
      <c r="K1455">
        <v>1017</v>
      </c>
      <c r="L1455" t="s">
        <v>28</v>
      </c>
      <c r="M1455" t="s">
        <v>40</v>
      </c>
      <c r="N1455" t="s">
        <v>214</v>
      </c>
      <c r="O1455" t="s">
        <v>4037</v>
      </c>
      <c r="P1455">
        <v>6.08</v>
      </c>
      <c r="Q1455">
        <v>1</v>
      </c>
      <c r="R1455">
        <v>0</v>
      </c>
      <c r="S1455">
        <v>3.04</v>
      </c>
      <c r="T1455" t="s">
        <v>59</v>
      </c>
      <c r="U1455">
        <v>3.04</v>
      </c>
      <c r="V1455" s="2">
        <f>Table1[[#This Row],[Expenses]]*0.3</f>
        <v>0.91199999999999992</v>
      </c>
      <c r="W1455" t="str">
        <f>VLOOKUP(K1455, Helper!A:C, 3, FALSE)</f>
        <v>2020-02</v>
      </c>
    </row>
    <row r="1456" spans="1:23" x14ac:dyDescent="0.3">
      <c r="A1456">
        <v>2925</v>
      </c>
      <c r="B1456" t="s">
        <v>4038</v>
      </c>
      <c r="C1456" s="1">
        <v>44076</v>
      </c>
      <c r="D1456">
        <v>20200902</v>
      </c>
      <c r="E1456" t="s">
        <v>3239</v>
      </c>
      <c r="F1456" t="s">
        <v>211</v>
      </c>
      <c r="G1456" t="s">
        <v>2391</v>
      </c>
      <c r="H1456" t="s">
        <v>25</v>
      </c>
      <c r="I1456" t="s">
        <v>26</v>
      </c>
      <c r="J1456" t="s">
        <v>685</v>
      </c>
      <c r="K1456">
        <v>1076</v>
      </c>
      <c r="L1456" t="s">
        <v>74</v>
      </c>
      <c r="M1456" t="s">
        <v>29</v>
      </c>
      <c r="N1456" t="s">
        <v>86</v>
      </c>
      <c r="O1456" t="s">
        <v>4039</v>
      </c>
      <c r="P1456">
        <v>19.899999999999999</v>
      </c>
      <c r="Q1456">
        <v>1</v>
      </c>
      <c r="R1456">
        <v>0</v>
      </c>
      <c r="S1456">
        <v>8.9550000000000001</v>
      </c>
      <c r="T1456" t="s">
        <v>382</v>
      </c>
      <c r="U1456">
        <v>10.944999999999901</v>
      </c>
      <c r="V1456" s="2">
        <f>Table1[[#This Row],[Expenses]]*0.3</f>
        <v>3.2834999999999703</v>
      </c>
      <c r="W1456" t="str">
        <f>VLOOKUP(K1456, Helper!A:C, 3, FALSE)</f>
        <v>2020-01</v>
      </c>
    </row>
    <row r="1457" spans="1:23" x14ac:dyDescent="0.3">
      <c r="A1457">
        <v>2927</v>
      </c>
      <c r="B1457" t="s">
        <v>4040</v>
      </c>
      <c r="C1457" s="1">
        <v>45118</v>
      </c>
      <c r="D1457">
        <v>20230711</v>
      </c>
      <c r="E1457" t="s">
        <v>4041</v>
      </c>
      <c r="F1457" t="s">
        <v>758</v>
      </c>
      <c r="G1457" t="s">
        <v>759</v>
      </c>
      <c r="H1457" t="s">
        <v>25</v>
      </c>
      <c r="I1457" t="s">
        <v>64</v>
      </c>
      <c r="J1457" t="s">
        <v>528</v>
      </c>
      <c r="K1457">
        <v>1049</v>
      </c>
      <c r="L1457" t="s">
        <v>84</v>
      </c>
      <c r="M1457" t="s">
        <v>29</v>
      </c>
      <c r="N1457" t="s">
        <v>57</v>
      </c>
      <c r="O1457" t="s">
        <v>4042</v>
      </c>
      <c r="P1457">
        <v>18.84</v>
      </c>
      <c r="Q1457">
        <v>3</v>
      </c>
      <c r="R1457">
        <v>0</v>
      </c>
      <c r="S1457">
        <v>7.9127999999999998</v>
      </c>
      <c r="T1457" t="s">
        <v>128</v>
      </c>
      <c r="U1457">
        <v>10.927199999999999</v>
      </c>
      <c r="V1457" s="2">
        <f>Table1[[#This Row],[Expenses]]*0.3</f>
        <v>3.2781599999999997</v>
      </c>
      <c r="W1457" t="str">
        <f>VLOOKUP(K1457, Helper!A:C, 3, FALSE)</f>
        <v>2020-05</v>
      </c>
    </row>
    <row r="1458" spans="1:23" x14ac:dyDescent="0.3">
      <c r="A1458">
        <v>2928</v>
      </c>
      <c r="B1458" t="s">
        <v>4043</v>
      </c>
      <c r="C1458" s="1">
        <v>45082</v>
      </c>
      <c r="D1458">
        <v>20230605</v>
      </c>
      <c r="E1458" t="s">
        <v>2980</v>
      </c>
      <c r="F1458" t="s">
        <v>183</v>
      </c>
      <c r="G1458" t="s">
        <v>183</v>
      </c>
      <c r="H1458" t="s">
        <v>25</v>
      </c>
      <c r="I1458" t="s">
        <v>48</v>
      </c>
      <c r="J1458" t="s">
        <v>430</v>
      </c>
      <c r="K1458">
        <v>1055</v>
      </c>
      <c r="L1458" t="s">
        <v>84</v>
      </c>
      <c r="M1458" t="s">
        <v>29</v>
      </c>
      <c r="N1458" t="s">
        <v>112</v>
      </c>
      <c r="O1458" t="s">
        <v>4044</v>
      </c>
      <c r="P1458">
        <v>8.64</v>
      </c>
      <c r="Q1458">
        <v>3</v>
      </c>
      <c r="R1458">
        <v>0</v>
      </c>
      <c r="S1458">
        <v>2.5055999999999998</v>
      </c>
      <c r="T1458" t="s">
        <v>318</v>
      </c>
      <c r="U1458">
        <v>6.1344000000000003</v>
      </c>
      <c r="V1458" s="2">
        <f>Table1[[#This Row],[Expenses]]*0.3</f>
        <v>1.84032</v>
      </c>
      <c r="W1458" t="str">
        <f>VLOOKUP(K1458, Helper!A:C, 3, FALSE)</f>
        <v>2020-01</v>
      </c>
    </row>
    <row r="1459" spans="1:23" x14ac:dyDescent="0.3">
      <c r="A1459">
        <v>2929</v>
      </c>
      <c r="B1459" t="s">
        <v>4045</v>
      </c>
      <c r="C1459" s="1">
        <v>45219</v>
      </c>
      <c r="D1459">
        <v>20231020</v>
      </c>
      <c r="E1459" t="s">
        <v>1286</v>
      </c>
      <c r="F1459" t="s">
        <v>62</v>
      </c>
      <c r="G1459" t="s">
        <v>1253</v>
      </c>
      <c r="H1459" t="s">
        <v>25</v>
      </c>
      <c r="I1459" t="s">
        <v>64</v>
      </c>
      <c r="J1459" t="s">
        <v>524</v>
      </c>
      <c r="K1459">
        <v>1039</v>
      </c>
      <c r="L1459" t="s">
        <v>95</v>
      </c>
      <c r="M1459" t="s">
        <v>85</v>
      </c>
      <c r="N1459" t="s">
        <v>50</v>
      </c>
      <c r="O1459" t="s">
        <v>4046</v>
      </c>
      <c r="P1459">
        <v>1633.1880000000001</v>
      </c>
      <c r="Q1459">
        <v>4</v>
      </c>
      <c r="R1459">
        <v>0.7</v>
      </c>
      <c r="S1459">
        <v>-1306.5504000000001</v>
      </c>
      <c r="T1459" t="s">
        <v>151</v>
      </c>
      <c r="U1459">
        <v>2939.7384000000002</v>
      </c>
      <c r="V1459" s="2">
        <f>Table1[[#This Row],[Expenses]]*0.3</f>
        <v>881.92151999999999</v>
      </c>
      <c r="W1459" t="str">
        <f>VLOOKUP(K1459, Helper!A:C, 3, FALSE)</f>
        <v>2020-01</v>
      </c>
    </row>
    <row r="1460" spans="1:23" x14ac:dyDescent="0.3">
      <c r="A1460">
        <v>2930</v>
      </c>
      <c r="B1460" t="s">
        <v>4047</v>
      </c>
      <c r="C1460" s="1">
        <v>45249</v>
      </c>
      <c r="D1460">
        <v>20231119</v>
      </c>
      <c r="E1460" t="s">
        <v>2255</v>
      </c>
      <c r="F1460" t="s">
        <v>190</v>
      </c>
      <c r="G1460" t="s">
        <v>248</v>
      </c>
      <c r="H1460" t="s">
        <v>37</v>
      </c>
      <c r="I1460" t="s">
        <v>119</v>
      </c>
      <c r="J1460" t="s">
        <v>49</v>
      </c>
      <c r="K1460">
        <v>1031</v>
      </c>
      <c r="L1460" t="s">
        <v>28</v>
      </c>
      <c r="M1460" t="s">
        <v>85</v>
      </c>
      <c r="N1460" t="s">
        <v>57</v>
      </c>
      <c r="O1460" t="s">
        <v>4048</v>
      </c>
      <c r="P1460">
        <v>19.760000000000002</v>
      </c>
      <c r="Q1460">
        <v>4</v>
      </c>
      <c r="R1460">
        <v>0</v>
      </c>
      <c r="S1460">
        <v>8.2992000000000008</v>
      </c>
      <c r="T1460" t="s">
        <v>283</v>
      </c>
      <c r="U1460">
        <v>11.460800000000001</v>
      </c>
      <c r="V1460" s="2">
        <f>Table1[[#This Row],[Expenses]]*0.3</f>
        <v>3.43824</v>
      </c>
      <c r="W1460" t="str">
        <f>VLOOKUP(K1460, Helper!A:C, 3, FALSE)</f>
        <v>2020-01</v>
      </c>
    </row>
    <row r="1461" spans="1:23" x14ac:dyDescent="0.3">
      <c r="A1461">
        <v>2931</v>
      </c>
      <c r="B1461" t="s">
        <v>4049</v>
      </c>
      <c r="C1461" s="1">
        <v>44416</v>
      </c>
      <c r="D1461">
        <v>20210808</v>
      </c>
      <c r="E1461" t="s">
        <v>3561</v>
      </c>
      <c r="F1461" t="s">
        <v>35</v>
      </c>
      <c r="G1461" t="s">
        <v>110</v>
      </c>
      <c r="H1461" t="s">
        <v>37</v>
      </c>
      <c r="I1461" t="s">
        <v>38</v>
      </c>
      <c r="J1461" t="s">
        <v>452</v>
      </c>
      <c r="K1461">
        <v>1054</v>
      </c>
      <c r="L1461" t="s">
        <v>56</v>
      </c>
      <c r="M1461" t="s">
        <v>29</v>
      </c>
      <c r="N1461" t="s">
        <v>50</v>
      </c>
      <c r="O1461" t="s">
        <v>4050</v>
      </c>
      <c r="P1461">
        <v>6.6079999999999997</v>
      </c>
      <c r="Q1461">
        <v>2</v>
      </c>
      <c r="R1461">
        <v>0.2</v>
      </c>
      <c r="S1461">
        <v>2.2302</v>
      </c>
      <c r="T1461" t="s">
        <v>570</v>
      </c>
      <c r="U1461">
        <v>4.3777999999999997</v>
      </c>
      <c r="V1461" s="2">
        <f>Table1[[#This Row],[Expenses]]*0.3</f>
        <v>1.31334</v>
      </c>
      <c r="W1461" t="str">
        <f>VLOOKUP(K1461, Helper!A:C, 3, FALSE)</f>
        <v>2020-05</v>
      </c>
    </row>
    <row r="1462" spans="1:23" x14ac:dyDescent="0.3">
      <c r="A1462">
        <v>2934</v>
      </c>
      <c r="B1462" t="s">
        <v>4051</v>
      </c>
      <c r="C1462" s="1">
        <v>44902</v>
      </c>
      <c r="D1462">
        <v>20221207</v>
      </c>
      <c r="E1462" t="s">
        <v>1075</v>
      </c>
      <c r="F1462" t="s">
        <v>71</v>
      </c>
      <c r="G1462" t="s">
        <v>72</v>
      </c>
      <c r="H1462" t="s">
        <v>37</v>
      </c>
      <c r="I1462" t="s">
        <v>38</v>
      </c>
      <c r="J1462" t="s">
        <v>993</v>
      </c>
      <c r="K1462">
        <v>1044</v>
      </c>
      <c r="L1462" t="s">
        <v>28</v>
      </c>
      <c r="M1462" t="s">
        <v>29</v>
      </c>
      <c r="N1462" t="s">
        <v>156</v>
      </c>
      <c r="O1462" t="s">
        <v>4052</v>
      </c>
      <c r="P1462">
        <v>156.792</v>
      </c>
      <c r="Q1462">
        <v>1</v>
      </c>
      <c r="R1462">
        <v>0.2</v>
      </c>
      <c r="S1462">
        <v>13.7193</v>
      </c>
      <c r="T1462" t="s">
        <v>76</v>
      </c>
      <c r="U1462">
        <v>143.0727</v>
      </c>
      <c r="V1462" s="2">
        <f>Table1[[#This Row],[Expenses]]*0.3</f>
        <v>42.921810000000001</v>
      </c>
      <c r="W1462" t="str">
        <f>VLOOKUP(K1462, Helper!A:C, 3, FALSE)</f>
        <v>2020-02</v>
      </c>
    </row>
    <row r="1463" spans="1:23" x14ac:dyDescent="0.3">
      <c r="A1463">
        <v>2941</v>
      </c>
      <c r="B1463" t="s">
        <v>4053</v>
      </c>
      <c r="C1463" s="1">
        <v>45011</v>
      </c>
      <c r="D1463">
        <v>20230326</v>
      </c>
      <c r="E1463" t="s">
        <v>1188</v>
      </c>
      <c r="F1463" t="s">
        <v>91</v>
      </c>
      <c r="G1463" t="s">
        <v>1441</v>
      </c>
      <c r="H1463" t="s">
        <v>25</v>
      </c>
      <c r="I1463" t="s">
        <v>93</v>
      </c>
      <c r="J1463" t="s">
        <v>200</v>
      </c>
      <c r="K1463">
        <v>1011</v>
      </c>
      <c r="L1463" t="s">
        <v>56</v>
      </c>
      <c r="M1463" t="s">
        <v>40</v>
      </c>
      <c r="N1463" t="s">
        <v>41</v>
      </c>
      <c r="O1463" t="s">
        <v>4054</v>
      </c>
      <c r="P1463">
        <v>90.99</v>
      </c>
      <c r="Q1463">
        <v>1</v>
      </c>
      <c r="R1463">
        <v>0</v>
      </c>
      <c r="S1463">
        <v>14.558400000000001</v>
      </c>
      <c r="T1463" t="s">
        <v>761</v>
      </c>
      <c r="U1463">
        <v>76.431599999999904</v>
      </c>
      <c r="V1463" s="2">
        <f>Table1[[#This Row],[Expenses]]*0.3</f>
        <v>22.92947999999997</v>
      </c>
      <c r="W1463" t="str">
        <f>VLOOKUP(K1463, Helper!A:C, 3, FALSE)</f>
        <v>2020-06</v>
      </c>
    </row>
    <row r="1464" spans="1:23" x14ac:dyDescent="0.3">
      <c r="A1464">
        <v>2944</v>
      </c>
      <c r="B1464" t="s">
        <v>4055</v>
      </c>
      <c r="C1464" s="1">
        <v>45250</v>
      </c>
      <c r="D1464">
        <v>20231120</v>
      </c>
      <c r="E1464" t="s">
        <v>2446</v>
      </c>
      <c r="F1464" t="s">
        <v>35</v>
      </c>
      <c r="G1464" t="s">
        <v>36</v>
      </c>
      <c r="H1464" t="s">
        <v>37</v>
      </c>
      <c r="I1464" t="s">
        <v>38</v>
      </c>
      <c r="J1464" t="s">
        <v>1013</v>
      </c>
      <c r="K1464">
        <v>1073</v>
      </c>
      <c r="L1464" t="s">
        <v>133</v>
      </c>
      <c r="M1464" t="s">
        <v>29</v>
      </c>
      <c r="N1464" t="s">
        <v>96</v>
      </c>
      <c r="O1464" t="s">
        <v>4056</v>
      </c>
      <c r="P1464">
        <v>305.01</v>
      </c>
      <c r="Q1464">
        <v>9</v>
      </c>
      <c r="R1464">
        <v>0</v>
      </c>
      <c r="S1464">
        <v>76.252499999999998</v>
      </c>
      <c r="T1464" t="s">
        <v>283</v>
      </c>
      <c r="U1464">
        <v>228.75749999999999</v>
      </c>
      <c r="V1464" s="2">
        <f>Table1[[#This Row],[Expenses]]*0.3</f>
        <v>68.627249999999989</v>
      </c>
      <c r="W1464" t="str">
        <f>VLOOKUP(K1464, Helper!A:C, 3, FALSE)</f>
        <v>2020-03</v>
      </c>
    </row>
    <row r="1465" spans="1:23" x14ac:dyDescent="0.3">
      <c r="A1465">
        <v>2946</v>
      </c>
      <c r="B1465" t="s">
        <v>4057</v>
      </c>
      <c r="C1465" s="1">
        <v>44870</v>
      </c>
      <c r="D1465">
        <v>20221105</v>
      </c>
      <c r="E1465" t="s">
        <v>1366</v>
      </c>
      <c r="F1465" t="s">
        <v>35</v>
      </c>
      <c r="G1465" t="s">
        <v>110</v>
      </c>
      <c r="H1465" t="s">
        <v>37</v>
      </c>
      <c r="I1465" t="s">
        <v>38</v>
      </c>
      <c r="J1465" t="s">
        <v>1367</v>
      </c>
      <c r="K1465">
        <v>1020</v>
      </c>
      <c r="L1465" t="s">
        <v>56</v>
      </c>
      <c r="M1465" t="s">
        <v>29</v>
      </c>
      <c r="N1465" t="s">
        <v>57</v>
      </c>
      <c r="O1465" t="s">
        <v>4058</v>
      </c>
      <c r="P1465">
        <v>38.29</v>
      </c>
      <c r="Q1465">
        <v>7</v>
      </c>
      <c r="R1465">
        <v>0</v>
      </c>
      <c r="S1465">
        <v>16.464700000000001</v>
      </c>
      <c r="T1465" t="s">
        <v>32</v>
      </c>
      <c r="U1465">
        <v>21.825299999999999</v>
      </c>
      <c r="V1465" s="2">
        <f>Table1[[#This Row],[Expenses]]*0.3</f>
        <v>6.5475899999999996</v>
      </c>
      <c r="W1465" t="str">
        <f>VLOOKUP(K1465, Helper!A:C, 3, FALSE)</f>
        <v>2020-04</v>
      </c>
    </row>
    <row r="1466" spans="1:23" x14ac:dyDescent="0.3">
      <c r="A1466">
        <v>2947</v>
      </c>
      <c r="B1466" t="s">
        <v>4059</v>
      </c>
      <c r="C1466" s="1">
        <v>45275</v>
      </c>
      <c r="D1466">
        <v>20231215</v>
      </c>
      <c r="E1466" t="s">
        <v>2377</v>
      </c>
      <c r="F1466" t="s">
        <v>35</v>
      </c>
      <c r="G1466" t="s">
        <v>600</v>
      </c>
      <c r="H1466" t="s">
        <v>37</v>
      </c>
      <c r="I1466" t="s">
        <v>38</v>
      </c>
      <c r="J1466" t="s">
        <v>1263</v>
      </c>
      <c r="K1466">
        <v>1016</v>
      </c>
      <c r="L1466" t="s">
        <v>95</v>
      </c>
      <c r="M1466" t="s">
        <v>85</v>
      </c>
      <c r="N1466" t="s">
        <v>57</v>
      </c>
      <c r="O1466" t="s">
        <v>4060</v>
      </c>
      <c r="P1466">
        <v>26.25</v>
      </c>
      <c r="Q1466">
        <v>3</v>
      </c>
      <c r="R1466">
        <v>0</v>
      </c>
      <c r="S1466">
        <v>11.025</v>
      </c>
      <c r="T1466" t="s">
        <v>261</v>
      </c>
      <c r="U1466">
        <v>15.225</v>
      </c>
      <c r="V1466" s="2">
        <f>Table1[[#This Row],[Expenses]]*0.3</f>
        <v>4.5674999999999999</v>
      </c>
      <c r="W1466" t="str">
        <f>VLOOKUP(K1466, Helper!A:C, 3, FALSE)</f>
        <v>2020-03</v>
      </c>
    </row>
    <row r="1467" spans="1:23" x14ac:dyDescent="0.3">
      <c r="A1467">
        <v>2950</v>
      </c>
      <c r="B1467" t="s">
        <v>4061</v>
      </c>
      <c r="C1467" s="1">
        <v>45243</v>
      </c>
      <c r="D1467">
        <v>20231113</v>
      </c>
      <c r="E1467" t="s">
        <v>4062</v>
      </c>
      <c r="F1467" t="s">
        <v>232</v>
      </c>
      <c r="G1467" t="s">
        <v>385</v>
      </c>
      <c r="H1467" t="s">
        <v>37</v>
      </c>
      <c r="I1467" t="s">
        <v>119</v>
      </c>
      <c r="J1467" t="s">
        <v>104</v>
      </c>
      <c r="K1467">
        <v>1047</v>
      </c>
      <c r="L1467" t="s">
        <v>105</v>
      </c>
      <c r="M1467" t="s">
        <v>85</v>
      </c>
      <c r="N1467" t="s">
        <v>185</v>
      </c>
      <c r="O1467" t="s">
        <v>4063</v>
      </c>
      <c r="P1467">
        <v>41.6</v>
      </c>
      <c r="Q1467">
        <v>4</v>
      </c>
      <c r="R1467">
        <v>0.2</v>
      </c>
      <c r="S1467">
        <v>13</v>
      </c>
      <c r="T1467" t="s">
        <v>283</v>
      </c>
      <c r="U1467">
        <v>28.6</v>
      </c>
      <c r="V1467" s="2">
        <f>Table1[[#This Row],[Expenses]]*0.3</f>
        <v>8.58</v>
      </c>
      <c r="W1467" t="str">
        <f>VLOOKUP(K1467, Helper!A:C, 3, FALSE)</f>
        <v>2020-03</v>
      </c>
    </row>
    <row r="1468" spans="1:23" x14ac:dyDescent="0.3">
      <c r="A1468">
        <v>2956</v>
      </c>
      <c r="B1468" t="s">
        <v>4064</v>
      </c>
      <c r="C1468" s="1">
        <v>44792</v>
      </c>
      <c r="D1468">
        <v>20220819</v>
      </c>
      <c r="E1468" t="s">
        <v>367</v>
      </c>
      <c r="F1468" t="s">
        <v>211</v>
      </c>
      <c r="G1468" t="s">
        <v>212</v>
      </c>
      <c r="H1468" t="s">
        <v>25</v>
      </c>
      <c r="I1468" t="s">
        <v>26</v>
      </c>
      <c r="J1468" t="s">
        <v>368</v>
      </c>
      <c r="K1468">
        <v>1027</v>
      </c>
      <c r="L1468" t="s">
        <v>28</v>
      </c>
      <c r="M1468" t="s">
        <v>40</v>
      </c>
      <c r="N1468" t="s">
        <v>156</v>
      </c>
      <c r="O1468" t="s">
        <v>4065</v>
      </c>
      <c r="P1468">
        <v>39.99</v>
      </c>
      <c r="Q1468">
        <v>1</v>
      </c>
      <c r="R1468">
        <v>0</v>
      </c>
      <c r="S1468">
        <v>11.597099999999999</v>
      </c>
      <c r="T1468" t="s">
        <v>327</v>
      </c>
      <c r="U1468">
        <v>28.392900000000001</v>
      </c>
      <c r="V1468" s="2">
        <f>Table1[[#This Row],[Expenses]]*0.3</f>
        <v>8.5178700000000003</v>
      </c>
      <c r="W1468" t="str">
        <f>VLOOKUP(K1468, Helper!A:C, 3, FALSE)</f>
        <v>2020-08</v>
      </c>
    </row>
    <row r="1469" spans="1:23" x14ac:dyDescent="0.3">
      <c r="A1469">
        <v>2957</v>
      </c>
      <c r="B1469" t="s">
        <v>4066</v>
      </c>
      <c r="C1469" s="1">
        <v>45105</v>
      </c>
      <c r="D1469">
        <v>20230628</v>
      </c>
      <c r="E1469" t="s">
        <v>4067</v>
      </c>
      <c r="F1469" t="s">
        <v>211</v>
      </c>
      <c r="G1469" t="s">
        <v>2391</v>
      </c>
      <c r="H1469" t="s">
        <v>25</v>
      </c>
      <c r="I1469" t="s">
        <v>26</v>
      </c>
      <c r="J1469" t="s">
        <v>698</v>
      </c>
      <c r="K1469">
        <v>1013</v>
      </c>
      <c r="L1469" t="s">
        <v>28</v>
      </c>
      <c r="M1469" t="s">
        <v>85</v>
      </c>
      <c r="N1469" t="s">
        <v>41</v>
      </c>
      <c r="O1469" t="s">
        <v>4068</v>
      </c>
      <c r="P1469">
        <v>191.64599999999999</v>
      </c>
      <c r="Q1469">
        <v>3</v>
      </c>
      <c r="R1469">
        <v>0.1</v>
      </c>
      <c r="S1469">
        <v>31.940999999999999</v>
      </c>
      <c r="T1469" t="s">
        <v>318</v>
      </c>
      <c r="U1469">
        <v>159.70499999999899</v>
      </c>
      <c r="V1469" s="2">
        <f>Table1[[#This Row],[Expenses]]*0.3</f>
        <v>47.911499999999698</v>
      </c>
      <c r="W1469" t="str">
        <f>VLOOKUP(K1469, Helper!A:C, 3, FALSE)</f>
        <v>2020-02</v>
      </c>
    </row>
    <row r="1470" spans="1:23" x14ac:dyDescent="0.3">
      <c r="A1470">
        <v>2958</v>
      </c>
      <c r="B1470" t="s">
        <v>4069</v>
      </c>
      <c r="C1470" s="1">
        <v>45051</v>
      </c>
      <c r="D1470">
        <v>20230505</v>
      </c>
      <c r="E1470" t="s">
        <v>684</v>
      </c>
      <c r="F1470" t="s">
        <v>358</v>
      </c>
      <c r="G1470" t="s">
        <v>1059</v>
      </c>
      <c r="H1470" t="s">
        <v>37</v>
      </c>
      <c r="I1470" t="s">
        <v>119</v>
      </c>
      <c r="J1470" t="s">
        <v>685</v>
      </c>
      <c r="K1470">
        <v>1076</v>
      </c>
      <c r="L1470" t="s">
        <v>74</v>
      </c>
      <c r="M1470" t="s">
        <v>29</v>
      </c>
      <c r="N1470" t="s">
        <v>50</v>
      </c>
      <c r="O1470" t="s">
        <v>4070</v>
      </c>
      <c r="P1470">
        <v>2.3130000000000002</v>
      </c>
      <c r="Q1470">
        <v>1</v>
      </c>
      <c r="R1470">
        <v>0.7</v>
      </c>
      <c r="S1470">
        <v>-1.9275</v>
      </c>
      <c r="T1470" t="s">
        <v>288</v>
      </c>
      <c r="U1470">
        <v>4.2404999999999999</v>
      </c>
      <c r="V1470" s="2">
        <f>Table1[[#This Row],[Expenses]]*0.3</f>
        <v>1.2721499999999999</v>
      </c>
      <c r="W1470" t="str">
        <f>VLOOKUP(K1470, Helper!A:C, 3, FALSE)</f>
        <v>2020-01</v>
      </c>
    </row>
    <row r="1471" spans="1:23" x14ac:dyDescent="0.3">
      <c r="A1471">
        <v>2959</v>
      </c>
      <c r="B1471" t="s">
        <v>4071</v>
      </c>
      <c r="C1471" s="1">
        <v>44554</v>
      </c>
      <c r="D1471">
        <v>20211224</v>
      </c>
      <c r="E1471" t="s">
        <v>2149</v>
      </c>
      <c r="F1471" t="s">
        <v>35</v>
      </c>
      <c r="G1471" t="s">
        <v>36</v>
      </c>
      <c r="H1471" t="s">
        <v>37</v>
      </c>
      <c r="I1471" t="s">
        <v>38</v>
      </c>
      <c r="J1471" t="s">
        <v>94</v>
      </c>
      <c r="K1471">
        <v>1087</v>
      </c>
      <c r="L1471" t="s">
        <v>95</v>
      </c>
      <c r="M1471" t="s">
        <v>29</v>
      </c>
      <c r="N1471" t="s">
        <v>50</v>
      </c>
      <c r="O1471" t="s">
        <v>4072</v>
      </c>
      <c r="P1471">
        <v>19.936</v>
      </c>
      <c r="Q1471">
        <v>4</v>
      </c>
      <c r="R1471">
        <v>0.2</v>
      </c>
      <c r="S1471">
        <v>7.2267999999999999</v>
      </c>
      <c r="T1471" t="s">
        <v>163</v>
      </c>
      <c r="U1471">
        <v>12.709199999999999</v>
      </c>
      <c r="V1471" s="2">
        <f>Table1[[#This Row],[Expenses]]*0.3</f>
        <v>3.8127599999999995</v>
      </c>
      <c r="W1471" t="str">
        <f>VLOOKUP(K1471, Helper!A:C, 3, FALSE)</f>
        <v>2020-06</v>
      </c>
    </row>
    <row r="1472" spans="1:23" x14ac:dyDescent="0.3">
      <c r="A1472">
        <v>2961</v>
      </c>
      <c r="B1472" t="s">
        <v>4073</v>
      </c>
      <c r="C1472" s="1">
        <v>45043</v>
      </c>
      <c r="D1472">
        <v>20230427</v>
      </c>
      <c r="E1472" t="s">
        <v>891</v>
      </c>
      <c r="F1472" t="s">
        <v>71</v>
      </c>
      <c r="G1472" t="s">
        <v>72</v>
      </c>
      <c r="H1472" t="s">
        <v>37</v>
      </c>
      <c r="I1472" t="s">
        <v>38</v>
      </c>
      <c r="J1472" t="s">
        <v>457</v>
      </c>
      <c r="K1472">
        <v>1057</v>
      </c>
      <c r="L1472" t="s">
        <v>105</v>
      </c>
      <c r="M1472" t="s">
        <v>85</v>
      </c>
      <c r="N1472" t="s">
        <v>66</v>
      </c>
      <c r="O1472" t="s">
        <v>4074</v>
      </c>
      <c r="P1472">
        <v>20.34</v>
      </c>
      <c r="Q1472">
        <v>3</v>
      </c>
      <c r="R1472">
        <v>0</v>
      </c>
      <c r="S1472">
        <v>9.3564000000000007</v>
      </c>
      <c r="T1472" t="s">
        <v>68</v>
      </c>
      <c r="U1472">
        <v>10.983599999999999</v>
      </c>
      <c r="V1472" s="2">
        <f>Table1[[#This Row],[Expenses]]*0.3</f>
        <v>3.2950799999999996</v>
      </c>
      <c r="W1472" t="str">
        <f>VLOOKUP(K1472, Helper!A:C, 3, FALSE)</f>
        <v>2020-01</v>
      </c>
    </row>
    <row r="1473" spans="1:23" x14ac:dyDescent="0.3">
      <c r="A1473">
        <v>2963</v>
      </c>
      <c r="B1473" t="s">
        <v>4075</v>
      </c>
      <c r="C1473" s="1">
        <v>45277</v>
      </c>
      <c r="D1473">
        <v>20231217</v>
      </c>
      <c r="E1473" t="s">
        <v>4076</v>
      </c>
      <c r="F1473" t="s">
        <v>35</v>
      </c>
      <c r="G1473" t="s">
        <v>1650</v>
      </c>
      <c r="H1473" t="s">
        <v>37</v>
      </c>
      <c r="I1473" t="s">
        <v>38</v>
      </c>
      <c r="J1473" t="s">
        <v>1472</v>
      </c>
      <c r="K1473">
        <v>1091</v>
      </c>
      <c r="L1473" t="s">
        <v>74</v>
      </c>
      <c r="M1473" t="s">
        <v>40</v>
      </c>
      <c r="N1473" t="s">
        <v>41</v>
      </c>
      <c r="O1473" t="s">
        <v>4077</v>
      </c>
      <c r="P1473">
        <v>81.567999999999998</v>
      </c>
      <c r="Q1473">
        <v>2</v>
      </c>
      <c r="R1473">
        <v>0.2</v>
      </c>
      <c r="S1473">
        <v>9.1763999999999992</v>
      </c>
      <c r="T1473" t="s">
        <v>261</v>
      </c>
      <c r="U1473">
        <v>72.391599999999997</v>
      </c>
      <c r="V1473" s="2">
        <f>Table1[[#This Row],[Expenses]]*0.3</f>
        <v>21.717479999999998</v>
      </c>
      <c r="W1473" t="str">
        <f>VLOOKUP(K1473, Helper!A:C, 3, FALSE)</f>
        <v>2020-02</v>
      </c>
    </row>
    <row r="1474" spans="1:23" x14ac:dyDescent="0.3">
      <c r="A1474">
        <v>2967</v>
      </c>
      <c r="B1474" t="s">
        <v>4078</v>
      </c>
      <c r="C1474" s="1">
        <v>44192</v>
      </c>
      <c r="D1474">
        <v>20201227</v>
      </c>
      <c r="E1474" t="s">
        <v>2312</v>
      </c>
      <c r="F1474" t="s">
        <v>166</v>
      </c>
      <c r="G1474" t="s">
        <v>1339</v>
      </c>
      <c r="H1474" t="s">
        <v>81</v>
      </c>
      <c r="I1474" t="s">
        <v>168</v>
      </c>
      <c r="J1474" t="s">
        <v>1065</v>
      </c>
      <c r="K1474">
        <v>1097</v>
      </c>
      <c r="L1474" t="s">
        <v>273</v>
      </c>
      <c r="M1474" t="s">
        <v>29</v>
      </c>
      <c r="N1474" t="s">
        <v>57</v>
      </c>
      <c r="O1474" t="s">
        <v>4079</v>
      </c>
      <c r="P1474">
        <v>32.951999999999998</v>
      </c>
      <c r="Q1474">
        <v>6</v>
      </c>
      <c r="R1474">
        <v>0.6</v>
      </c>
      <c r="S1474">
        <v>-19.7712</v>
      </c>
      <c r="T1474" t="s">
        <v>235</v>
      </c>
      <c r="U1474">
        <v>52.723199999999999</v>
      </c>
      <c r="V1474" s="2">
        <f>Table1[[#This Row],[Expenses]]*0.3</f>
        <v>15.816959999999998</v>
      </c>
      <c r="W1474" t="str">
        <f>VLOOKUP(K1474, Helper!A:C, 3, FALSE)</f>
        <v>2020-04</v>
      </c>
    </row>
    <row r="1475" spans="1:23" x14ac:dyDescent="0.3">
      <c r="A1475">
        <v>2969</v>
      </c>
      <c r="B1475" t="s">
        <v>4080</v>
      </c>
      <c r="C1475" s="1">
        <v>45237</v>
      </c>
      <c r="D1475">
        <v>20231107</v>
      </c>
      <c r="E1475" t="s">
        <v>2707</v>
      </c>
      <c r="F1475" t="s">
        <v>62</v>
      </c>
      <c r="G1475" t="s">
        <v>1253</v>
      </c>
      <c r="H1475" t="s">
        <v>25</v>
      </c>
      <c r="I1475" t="s">
        <v>64</v>
      </c>
      <c r="J1475" t="s">
        <v>524</v>
      </c>
      <c r="K1475">
        <v>1039</v>
      </c>
      <c r="L1475" t="s">
        <v>95</v>
      </c>
      <c r="M1475" t="s">
        <v>29</v>
      </c>
      <c r="N1475" t="s">
        <v>86</v>
      </c>
      <c r="O1475" t="s">
        <v>4081</v>
      </c>
      <c r="P1475">
        <v>499.584</v>
      </c>
      <c r="Q1475">
        <v>3</v>
      </c>
      <c r="R1475">
        <v>0.2</v>
      </c>
      <c r="S1475">
        <v>43.7136</v>
      </c>
      <c r="T1475" t="s">
        <v>283</v>
      </c>
      <c r="U1475">
        <v>455.87040000000002</v>
      </c>
      <c r="V1475" s="2">
        <f>Table1[[#This Row],[Expenses]]*0.3</f>
        <v>136.76112000000001</v>
      </c>
      <c r="W1475" t="str">
        <f>VLOOKUP(K1475, Helper!A:C, 3, FALSE)</f>
        <v>2020-01</v>
      </c>
    </row>
    <row r="1476" spans="1:23" x14ac:dyDescent="0.3">
      <c r="A1476">
        <v>2974</v>
      </c>
      <c r="B1476" t="s">
        <v>4082</v>
      </c>
      <c r="C1476" s="1">
        <v>45277</v>
      </c>
      <c r="D1476">
        <v>20231217</v>
      </c>
      <c r="E1476" t="s">
        <v>1144</v>
      </c>
      <c r="F1476" t="s">
        <v>448</v>
      </c>
      <c r="G1476" t="s">
        <v>448</v>
      </c>
      <c r="H1476" t="s">
        <v>81</v>
      </c>
      <c r="I1476" t="s">
        <v>199</v>
      </c>
      <c r="J1476" t="s">
        <v>1013</v>
      </c>
      <c r="K1476">
        <v>1073</v>
      </c>
      <c r="L1476" t="s">
        <v>133</v>
      </c>
      <c r="M1476" t="s">
        <v>29</v>
      </c>
      <c r="N1476" t="s">
        <v>50</v>
      </c>
      <c r="O1476" t="s">
        <v>4083</v>
      </c>
      <c r="P1476">
        <v>10.8</v>
      </c>
      <c r="Q1476">
        <v>5</v>
      </c>
      <c r="R1476">
        <v>0</v>
      </c>
      <c r="S1476">
        <v>5.1840000000000002</v>
      </c>
      <c r="T1476" t="s">
        <v>261</v>
      </c>
      <c r="U1476">
        <v>5.6159999999999997</v>
      </c>
      <c r="V1476" s="2">
        <f>Table1[[#This Row],[Expenses]]*0.3</f>
        <v>1.6847999999999999</v>
      </c>
      <c r="W1476" t="str">
        <f>VLOOKUP(K1476, Helper!A:C, 3, FALSE)</f>
        <v>2020-03</v>
      </c>
    </row>
    <row r="1477" spans="1:23" x14ac:dyDescent="0.3">
      <c r="A1477">
        <v>2975</v>
      </c>
      <c r="B1477" t="s">
        <v>4084</v>
      </c>
      <c r="C1477" s="1">
        <v>44323</v>
      </c>
      <c r="D1477">
        <v>20210507</v>
      </c>
      <c r="E1477" t="s">
        <v>833</v>
      </c>
      <c r="F1477" t="s">
        <v>79</v>
      </c>
      <c r="G1477" t="s">
        <v>931</v>
      </c>
      <c r="H1477" t="s">
        <v>81</v>
      </c>
      <c r="I1477" t="s">
        <v>82</v>
      </c>
      <c r="J1477" t="s">
        <v>200</v>
      </c>
      <c r="K1477">
        <v>1011</v>
      </c>
      <c r="L1477" t="s">
        <v>56</v>
      </c>
      <c r="M1477" t="s">
        <v>29</v>
      </c>
      <c r="N1477" t="s">
        <v>50</v>
      </c>
      <c r="O1477" t="s">
        <v>4085</v>
      </c>
      <c r="P1477">
        <v>244.006</v>
      </c>
      <c r="Q1477">
        <v>2</v>
      </c>
      <c r="R1477">
        <v>0.3</v>
      </c>
      <c r="S1477">
        <v>-31.372199999999999</v>
      </c>
      <c r="T1477" t="s">
        <v>436</v>
      </c>
      <c r="U1477">
        <v>275.37819999999999</v>
      </c>
      <c r="V1477" s="2">
        <f>Table1[[#This Row],[Expenses]]*0.3</f>
        <v>82.613459999999989</v>
      </c>
      <c r="W1477" t="str">
        <f>VLOOKUP(K1477, Helper!A:C, 3, FALSE)</f>
        <v>2020-06</v>
      </c>
    </row>
    <row r="1478" spans="1:23" x14ac:dyDescent="0.3">
      <c r="A1478">
        <v>2977</v>
      </c>
      <c r="B1478" t="s">
        <v>4086</v>
      </c>
      <c r="C1478" s="1">
        <v>45265</v>
      </c>
      <c r="D1478">
        <v>20231205</v>
      </c>
      <c r="E1478" t="s">
        <v>34</v>
      </c>
      <c r="F1478" t="s">
        <v>124</v>
      </c>
      <c r="G1478" t="s">
        <v>125</v>
      </c>
      <c r="H1478" t="s">
        <v>25</v>
      </c>
      <c r="I1478" t="s">
        <v>48</v>
      </c>
      <c r="J1478" t="s">
        <v>39</v>
      </c>
      <c r="K1478">
        <v>1056</v>
      </c>
      <c r="L1478" t="s">
        <v>28</v>
      </c>
      <c r="M1478" t="s">
        <v>40</v>
      </c>
      <c r="N1478" t="s">
        <v>41</v>
      </c>
      <c r="O1478" t="s">
        <v>4087</v>
      </c>
      <c r="P1478">
        <v>188.55199999999999</v>
      </c>
      <c r="Q1478">
        <v>7</v>
      </c>
      <c r="R1478">
        <v>0.3</v>
      </c>
      <c r="S1478">
        <v>-2.6936</v>
      </c>
      <c r="T1478" t="s">
        <v>261</v>
      </c>
      <c r="U1478">
        <v>191.2456</v>
      </c>
      <c r="V1478" s="2">
        <f>Table1[[#This Row],[Expenses]]*0.3</f>
        <v>57.37368</v>
      </c>
      <c r="W1478" t="str">
        <f>VLOOKUP(K1478, Helper!A:C, 3, FALSE)</f>
        <v>2020-03</v>
      </c>
    </row>
    <row r="1479" spans="1:23" x14ac:dyDescent="0.3">
      <c r="A1479">
        <v>2978</v>
      </c>
      <c r="B1479" t="s">
        <v>4088</v>
      </c>
      <c r="C1479" s="1">
        <v>45203</v>
      </c>
      <c r="D1479">
        <v>20231004</v>
      </c>
      <c r="E1479" t="s">
        <v>1561</v>
      </c>
      <c r="F1479" t="s">
        <v>211</v>
      </c>
      <c r="G1479" t="s">
        <v>968</v>
      </c>
      <c r="H1479" t="s">
        <v>25</v>
      </c>
      <c r="I1479" t="s">
        <v>26</v>
      </c>
      <c r="J1479" t="s">
        <v>621</v>
      </c>
      <c r="K1479">
        <v>1060</v>
      </c>
      <c r="L1479" t="s">
        <v>105</v>
      </c>
      <c r="M1479" t="s">
        <v>29</v>
      </c>
      <c r="N1479" t="s">
        <v>96</v>
      </c>
      <c r="O1479" t="s">
        <v>4089</v>
      </c>
      <c r="P1479">
        <v>22.58</v>
      </c>
      <c r="Q1479">
        <v>2</v>
      </c>
      <c r="R1479">
        <v>0</v>
      </c>
      <c r="S1479">
        <v>5.8708</v>
      </c>
      <c r="T1479" t="s">
        <v>151</v>
      </c>
      <c r="U1479">
        <v>16.709199999999999</v>
      </c>
      <c r="V1479" s="2">
        <f>Table1[[#This Row],[Expenses]]*0.3</f>
        <v>5.0127599999999992</v>
      </c>
      <c r="W1479" t="str">
        <f>VLOOKUP(K1479, Helper!A:C, 3, FALSE)</f>
        <v>2020-01</v>
      </c>
    </row>
    <row r="1480" spans="1:23" x14ac:dyDescent="0.3">
      <c r="A1480">
        <v>2979</v>
      </c>
      <c r="B1480" t="s">
        <v>4090</v>
      </c>
      <c r="C1480" s="1">
        <v>43844</v>
      </c>
      <c r="D1480">
        <v>20200114</v>
      </c>
      <c r="E1480" t="s">
        <v>2143</v>
      </c>
      <c r="F1480" t="s">
        <v>285</v>
      </c>
      <c r="G1480" t="s">
        <v>286</v>
      </c>
      <c r="H1480" t="s">
        <v>37</v>
      </c>
      <c r="I1480" t="s">
        <v>119</v>
      </c>
      <c r="J1480" t="s">
        <v>592</v>
      </c>
      <c r="K1480">
        <v>1030</v>
      </c>
      <c r="L1480" t="s">
        <v>95</v>
      </c>
      <c r="M1480" t="s">
        <v>29</v>
      </c>
      <c r="N1480" t="s">
        <v>41</v>
      </c>
      <c r="O1480" t="s">
        <v>4091</v>
      </c>
      <c r="P1480">
        <v>545.94000000000005</v>
      </c>
      <c r="Q1480">
        <v>6</v>
      </c>
      <c r="R1480">
        <v>0</v>
      </c>
      <c r="S1480">
        <v>87.350399999999993</v>
      </c>
      <c r="T1480" t="s">
        <v>1129</v>
      </c>
      <c r="U1480">
        <v>458.58960000000002</v>
      </c>
      <c r="V1480" s="2">
        <f>Table1[[#This Row],[Expenses]]*0.3</f>
        <v>137.57687999999999</v>
      </c>
      <c r="W1480" t="str">
        <f>VLOOKUP(K1480, Helper!A:C, 3, FALSE)</f>
        <v>2020-01</v>
      </c>
    </row>
    <row r="1481" spans="1:23" x14ac:dyDescent="0.3">
      <c r="A1481">
        <v>2980</v>
      </c>
      <c r="B1481" t="s">
        <v>4092</v>
      </c>
      <c r="C1481" s="1">
        <v>44359</v>
      </c>
      <c r="D1481">
        <v>20210612</v>
      </c>
      <c r="E1481" t="s">
        <v>4093</v>
      </c>
      <c r="F1481" t="s">
        <v>124</v>
      </c>
      <c r="G1481" t="s">
        <v>125</v>
      </c>
      <c r="H1481" t="s">
        <v>25</v>
      </c>
      <c r="I1481" t="s">
        <v>48</v>
      </c>
      <c r="J1481" t="s">
        <v>155</v>
      </c>
      <c r="K1481">
        <v>1077</v>
      </c>
      <c r="L1481" t="s">
        <v>133</v>
      </c>
      <c r="M1481" t="s">
        <v>29</v>
      </c>
      <c r="N1481" t="s">
        <v>66</v>
      </c>
      <c r="O1481" t="s">
        <v>4094</v>
      </c>
      <c r="P1481">
        <v>20.736000000000001</v>
      </c>
      <c r="Q1481">
        <v>4</v>
      </c>
      <c r="R1481">
        <v>0.2</v>
      </c>
      <c r="S1481">
        <v>7.2576000000000001</v>
      </c>
      <c r="T1481" t="s">
        <v>732</v>
      </c>
      <c r="U1481">
        <v>13.478400000000001</v>
      </c>
      <c r="V1481" s="2">
        <f>Table1[[#This Row],[Expenses]]*0.3</f>
        <v>4.04352</v>
      </c>
      <c r="W1481" t="str">
        <f>VLOOKUP(K1481, Helper!A:C, 3, FALSE)</f>
        <v>2020-03</v>
      </c>
    </row>
    <row r="1482" spans="1:23" x14ac:dyDescent="0.3">
      <c r="A1482">
        <v>2982</v>
      </c>
      <c r="B1482" t="s">
        <v>4095</v>
      </c>
      <c r="C1482" s="1">
        <v>44024</v>
      </c>
      <c r="D1482">
        <v>20200712</v>
      </c>
      <c r="E1482" t="s">
        <v>352</v>
      </c>
      <c r="F1482" t="s">
        <v>71</v>
      </c>
      <c r="G1482" t="s">
        <v>72</v>
      </c>
      <c r="H1482" t="s">
        <v>37</v>
      </c>
      <c r="I1482" t="s">
        <v>38</v>
      </c>
      <c r="J1482" t="s">
        <v>337</v>
      </c>
      <c r="K1482">
        <v>1096</v>
      </c>
      <c r="L1482" t="s">
        <v>105</v>
      </c>
      <c r="M1482" t="s">
        <v>29</v>
      </c>
      <c r="N1482" t="s">
        <v>41</v>
      </c>
      <c r="O1482" t="s">
        <v>4096</v>
      </c>
      <c r="P1482">
        <v>123.136</v>
      </c>
      <c r="Q1482">
        <v>4</v>
      </c>
      <c r="R1482">
        <v>0.2</v>
      </c>
      <c r="S1482">
        <v>13.8528</v>
      </c>
      <c r="T1482" t="s">
        <v>729</v>
      </c>
      <c r="U1482">
        <v>109.28319999999999</v>
      </c>
      <c r="V1482" s="2">
        <f>Table1[[#This Row],[Expenses]]*0.3</f>
        <v>32.784959999999998</v>
      </c>
      <c r="W1482" t="str">
        <f>VLOOKUP(K1482, Helper!A:C, 3, FALSE)</f>
        <v>2020-03</v>
      </c>
    </row>
    <row r="1483" spans="1:23" x14ac:dyDescent="0.3">
      <c r="A1483">
        <v>2984</v>
      </c>
      <c r="B1483" t="s">
        <v>4097</v>
      </c>
      <c r="C1483" s="1">
        <v>44171</v>
      </c>
      <c r="D1483">
        <v>20201206</v>
      </c>
      <c r="E1483" t="s">
        <v>357</v>
      </c>
      <c r="F1483" t="s">
        <v>306</v>
      </c>
      <c r="G1483" t="s">
        <v>307</v>
      </c>
      <c r="H1483" t="s">
        <v>25</v>
      </c>
      <c r="I1483" t="s">
        <v>48</v>
      </c>
      <c r="J1483" t="s">
        <v>360</v>
      </c>
      <c r="K1483">
        <v>1004</v>
      </c>
      <c r="L1483" t="s">
        <v>74</v>
      </c>
      <c r="M1483" t="s">
        <v>29</v>
      </c>
      <c r="N1483" t="s">
        <v>96</v>
      </c>
      <c r="O1483" t="s">
        <v>4098</v>
      </c>
      <c r="P1483">
        <v>53.423999999999999</v>
      </c>
      <c r="Q1483">
        <v>3</v>
      </c>
      <c r="R1483">
        <v>0.2</v>
      </c>
      <c r="S1483">
        <v>4.6745999999999999</v>
      </c>
      <c r="T1483" t="s">
        <v>235</v>
      </c>
      <c r="U1483">
        <v>48.749400000000001</v>
      </c>
      <c r="V1483" s="2">
        <f>Table1[[#This Row],[Expenses]]*0.3</f>
        <v>14.62482</v>
      </c>
      <c r="W1483" t="str">
        <f>VLOOKUP(K1483, Helper!A:C, 3, FALSE)</f>
        <v>2020-01</v>
      </c>
    </row>
    <row r="1484" spans="1:23" x14ac:dyDescent="0.3">
      <c r="A1484">
        <v>2986</v>
      </c>
      <c r="B1484" t="s">
        <v>4099</v>
      </c>
      <c r="C1484" s="1">
        <v>44707</v>
      </c>
      <c r="D1484">
        <v>20220526</v>
      </c>
      <c r="E1484" t="s">
        <v>4100</v>
      </c>
      <c r="F1484" t="s">
        <v>758</v>
      </c>
      <c r="G1484" t="s">
        <v>759</v>
      </c>
      <c r="H1484" t="s">
        <v>25</v>
      </c>
      <c r="I1484" t="s">
        <v>64</v>
      </c>
      <c r="J1484" t="s">
        <v>94</v>
      </c>
      <c r="K1484">
        <v>1087</v>
      </c>
      <c r="L1484" t="s">
        <v>95</v>
      </c>
      <c r="M1484" t="s">
        <v>85</v>
      </c>
      <c r="N1484" t="s">
        <v>57</v>
      </c>
      <c r="O1484" t="s">
        <v>4101</v>
      </c>
      <c r="P1484">
        <v>24.96</v>
      </c>
      <c r="Q1484">
        <v>4</v>
      </c>
      <c r="R1484">
        <v>0</v>
      </c>
      <c r="S1484">
        <v>6.24</v>
      </c>
      <c r="T1484" t="s">
        <v>454</v>
      </c>
      <c r="U1484">
        <v>18.72</v>
      </c>
      <c r="V1484" s="2">
        <f>Table1[[#This Row],[Expenses]]*0.3</f>
        <v>5.6159999999999997</v>
      </c>
      <c r="W1484" t="str">
        <f>VLOOKUP(K1484, Helper!A:C, 3, FALSE)</f>
        <v>2020-06</v>
      </c>
    </row>
    <row r="1485" spans="1:23" x14ac:dyDescent="0.3">
      <c r="A1485">
        <v>2989</v>
      </c>
      <c r="B1485" t="s">
        <v>4102</v>
      </c>
      <c r="C1485" s="1">
        <v>44613</v>
      </c>
      <c r="D1485">
        <v>20220221</v>
      </c>
      <c r="E1485" t="s">
        <v>3662</v>
      </c>
      <c r="F1485" t="s">
        <v>35</v>
      </c>
      <c r="G1485" t="s">
        <v>36</v>
      </c>
      <c r="H1485" t="s">
        <v>37</v>
      </c>
      <c r="I1485" t="s">
        <v>38</v>
      </c>
      <c r="J1485" t="s">
        <v>439</v>
      </c>
      <c r="K1485">
        <v>1033</v>
      </c>
      <c r="L1485" t="s">
        <v>74</v>
      </c>
      <c r="M1485" t="s">
        <v>40</v>
      </c>
      <c r="N1485" t="s">
        <v>185</v>
      </c>
      <c r="O1485" t="s">
        <v>4103</v>
      </c>
      <c r="P1485">
        <v>12.99</v>
      </c>
      <c r="Q1485">
        <v>1</v>
      </c>
      <c r="R1485">
        <v>0</v>
      </c>
      <c r="S1485">
        <v>0.77939999999999998</v>
      </c>
      <c r="T1485" t="s">
        <v>1308</v>
      </c>
      <c r="U1485">
        <v>12.210599999999999</v>
      </c>
      <c r="V1485" s="2">
        <f>Table1[[#This Row],[Expenses]]*0.3</f>
        <v>3.6631799999999997</v>
      </c>
      <c r="W1485" t="str">
        <f>VLOOKUP(K1485, Helper!A:C, 3, FALSE)</f>
        <v>2020-03</v>
      </c>
    </row>
    <row r="1486" spans="1:23" x14ac:dyDescent="0.3">
      <c r="A1486">
        <v>2993</v>
      </c>
      <c r="B1486" t="s">
        <v>4104</v>
      </c>
      <c r="C1486" s="1">
        <v>44837</v>
      </c>
      <c r="D1486">
        <v>20221003</v>
      </c>
      <c r="E1486" t="s">
        <v>3677</v>
      </c>
      <c r="F1486" t="s">
        <v>211</v>
      </c>
      <c r="G1486" t="s">
        <v>212</v>
      </c>
      <c r="H1486" t="s">
        <v>25</v>
      </c>
      <c r="I1486" t="s">
        <v>26</v>
      </c>
      <c r="J1486" t="s">
        <v>1030</v>
      </c>
      <c r="K1486">
        <v>1012</v>
      </c>
      <c r="L1486" t="s">
        <v>56</v>
      </c>
      <c r="M1486" t="s">
        <v>40</v>
      </c>
      <c r="N1486" t="s">
        <v>86</v>
      </c>
      <c r="O1486" t="s">
        <v>4105</v>
      </c>
      <c r="P1486">
        <v>61.44</v>
      </c>
      <c r="Q1486">
        <v>3</v>
      </c>
      <c r="R1486">
        <v>0</v>
      </c>
      <c r="S1486">
        <v>16.588799999999999</v>
      </c>
      <c r="T1486" t="s">
        <v>400</v>
      </c>
      <c r="U1486">
        <v>44.851199999999999</v>
      </c>
      <c r="V1486" s="2">
        <f>Table1[[#This Row],[Expenses]]*0.3</f>
        <v>13.455359999999999</v>
      </c>
      <c r="W1486" t="str">
        <f>VLOOKUP(K1486, Helper!A:C, 3, FALSE)</f>
        <v>2020-03</v>
      </c>
    </row>
    <row r="1487" spans="1:23" x14ac:dyDescent="0.3">
      <c r="A1487">
        <v>2994</v>
      </c>
      <c r="B1487" t="s">
        <v>4106</v>
      </c>
      <c r="C1487" s="1">
        <v>44997</v>
      </c>
      <c r="D1487">
        <v>20230312</v>
      </c>
      <c r="E1487" t="s">
        <v>465</v>
      </c>
      <c r="F1487" t="s">
        <v>190</v>
      </c>
      <c r="G1487" t="s">
        <v>568</v>
      </c>
      <c r="H1487" t="s">
        <v>37</v>
      </c>
      <c r="I1487" t="s">
        <v>119</v>
      </c>
      <c r="J1487" t="s">
        <v>466</v>
      </c>
      <c r="K1487">
        <v>1046</v>
      </c>
      <c r="L1487" t="s">
        <v>95</v>
      </c>
      <c r="M1487" t="s">
        <v>29</v>
      </c>
      <c r="N1487" t="s">
        <v>50</v>
      </c>
      <c r="O1487" t="s">
        <v>4107</v>
      </c>
      <c r="P1487">
        <v>895.92</v>
      </c>
      <c r="Q1487">
        <v>4</v>
      </c>
      <c r="R1487">
        <v>0</v>
      </c>
      <c r="S1487">
        <v>421.08240000000001</v>
      </c>
      <c r="T1487" t="s">
        <v>761</v>
      </c>
      <c r="U1487">
        <v>474.83759999999899</v>
      </c>
      <c r="V1487" s="2">
        <f>Table1[[#This Row],[Expenses]]*0.3</f>
        <v>142.45127999999968</v>
      </c>
      <c r="W1487" t="str">
        <f>VLOOKUP(K1487, Helper!A:C, 3, FALSE)</f>
        <v>2020-02</v>
      </c>
    </row>
    <row r="1488" spans="1:23" x14ac:dyDescent="0.3">
      <c r="A1488">
        <v>2995</v>
      </c>
      <c r="B1488" t="s">
        <v>4108</v>
      </c>
      <c r="C1488" s="1">
        <v>44814</v>
      </c>
      <c r="D1488">
        <v>20220910</v>
      </c>
      <c r="E1488" t="s">
        <v>1168</v>
      </c>
      <c r="F1488" t="s">
        <v>35</v>
      </c>
      <c r="G1488" t="s">
        <v>3064</v>
      </c>
      <c r="H1488" t="s">
        <v>37</v>
      </c>
      <c r="I1488" t="s">
        <v>38</v>
      </c>
      <c r="J1488" t="s">
        <v>104</v>
      </c>
      <c r="K1488">
        <v>1047</v>
      </c>
      <c r="L1488" t="s">
        <v>105</v>
      </c>
      <c r="M1488" t="s">
        <v>29</v>
      </c>
      <c r="N1488" t="s">
        <v>50</v>
      </c>
      <c r="O1488" t="s">
        <v>4109</v>
      </c>
      <c r="P1488">
        <v>55.36</v>
      </c>
      <c r="Q1488">
        <v>4</v>
      </c>
      <c r="R1488">
        <v>0.2</v>
      </c>
      <c r="S1488">
        <v>18.684000000000001</v>
      </c>
      <c r="T1488" t="s">
        <v>246</v>
      </c>
      <c r="U1488">
        <v>36.676000000000002</v>
      </c>
      <c r="V1488" s="2">
        <f>Table1[[#This Row],[Expenses]]*0.3</f>
        <v>11.002800000000001</v>
      </c>
      <c r="W1488" t="str">
        <f>VLOOKUP(K1488, Helper!A:C, 3, FALSE)</f>
        <v>2020-03</v>
      </c>
    </row>
    <row r="1489" spans="1:23" x14ac:dyDescent="0.3">
      <c r="A1489">
        <v>2996</v>
      </c>
      <c r="B1489" t="s">
        <v>4110</v>
      </c>
      <c r="C1489" s="1">
        <v>44026</v>
      </c>
      <c r="D1489">
        <v>20200714</v>
      </c>
      <c r="E1489" t="s">
        <v>855</v>
      </c>
      <c r="F1489" t="s">
        <v>232</v>
      </c>
      <c r="G1489" t="s">
        <v>385</v>
      </c>
      <c r="H1489" t="s">
        <v>37</v>
      </c>
      <c r="I1489" t="s">
        <v>119</v>
      </c>
      <c r="J1489" t="s">
        <v>443</v>
      </c>
      <c r="K1489">
        <v>1005</v>
      </c>
      <c r="L1489" t="s">
        <v>56</v>
      </c>
      <c r="M1489" t="s">
        <v>29</v>
      </c>
      <c r="N1489" t="s">
        <v>96</v>
      </c>
      <c r="O1489" t="s">
        <v>4111</v>
      </c>
      <c r="P1489">
        <v>55.92</v>
      </c>
      <c r="Q1489">
        <v>5</v>
      </c>
      <c r="R1489">
        <v>0.2</v>
      </c>
      <c r="S1489">
        <v>6.2910000000000004</v>
      </c>
      <c r="T1489" t="s">
        <v>729</v>
      </c>
      <c r="U1489">
        <v>49.628999999999998</v>
      </c>
      <c r="V1489" s="2">
        <f>Table1[[#This Row],[Expenses]]*0.3</f>
        <v>14.888699999999998</v>
      </c>
      <c r="W1489" t="str">
        <f>VLOOKUP(K1489, Helper!A:C, 3, FALSE)</f>
        <v>2020-03</v>
      </c>
    </row>
    <row r="1490" spans="1:23" x14ac:dyDescent="0.3">
      <c r="A1490">
        <v>2997</v>
      </c>
      <c r="B1490" t="s">
        <v>4112</v>
      </c>
      <c r="C1490" s="1">
        <v>44003</v>
      </c>
      <c r="D1490">
        <v>20200621</v>
      </c>
      <c r="E1490" t="s">
        <v>2514</v>
      </c>
      <c r="F1490" t="s">
        <v>124</v>
      </c>
      <c r="G1490" t="s">
        <v>125</v>
      </c>
      <c r="H1490" t="s">
        <v>25</v>
      </c>
      <c r="I1490" t="s">
        <v>48</v>
      </c>
      <c r="J1490" t="s">
        <v>752</v>
      </c>
      <c r="K1490">
        <v>1084</v>
      </c>
      <c r="L1490" t="s">
        <v>133</v>
      </c>
      <c r="M1490" t="s">
        <v>29</v>
      </c>
      <c r="N1490" t="s">
        <v>161</v>
      </c>
      <c r="O1490" t="s">
        <v>4113</v>
      </c>
      <c r="P1490">
        <v>24.896000000000001</v>
      </c>
      <c r="Q1490">
        <v>4</v>
      </c>
      <c r="R1490">
        <v>0.2</v>
      </c>
      <c r="S1490">
        <v>8.4024000000000001</v>
      </c>
      <c r="T1490" t="s">
        <v>59</v>
      </c>
      <c r="U1490">
        <v>16.493600000000001</v>
      </c>
      <c r="V1490" s="2">
        <f>Table1[[#This Row],[Expenses]]*0.3</f>
        <v>4.94808</v>
      </c>
      <c r="W1490" t="str">
        <f>VLOOKUP(K1490, Helper!A:C, 3, FALSE)</f>
        <v>2020-02</v>
      </c>
    </row>
    <row r="1491" spans="1:23" x14ac:dyDescent="0.3">
      <c r="A1491">
        <v>3003</v>
      </c>
      <c r="B1491" t="s">
        <v>4114</v>
      </c>
      <c r="C1491" s="1">
        <v>44382</v>
      </c>
      <c r="D1491">
        <v>20210705</v>
      </c>
      <c r="E1491" t="s">
        <v>820</v>
      </c>
      <c r="F1491" t="s">
        <v>190</v>
      </c>
      <c r="G1491" t="s">
        <v>568</v>
      </c>
      <c r="H1491" t="s">
        <v>37</v>
      </c>
      <c r="I1491" t="s">
        <v>119</v>
      </c>
      <c r="J1491" t="s">
        <v>823</v>
      </c>
      <c r="K1491">
        <v>1034</v>
      </c>
      <c r="L1491" t="s">
        <v>28</v>
      </c>
      <c r="M1491" t="s">
        <v>85</v>
      </c>
      <c r="N1491" t="s">
        <v>50</v>
      </c>
      <c r="O1491" t="s">
        <v>4115</v>
      </c>
      <c r="P1491">
        <v>19</v>
      </c>
      <c r="Q1491">
        <v>5</v>
      </c>
      <c r="R1491">
        <v>0</v>
      </c>
      <c r="S1491">
        <v>8.93</v>
      </c>
      <c r="T1491" t="s">
        <v>642</v>
      </c>
      <c r="U1491">
        <v>10.07</v>
      </c>
      <c r="V1491" s="2">
        <f>Table1[[#This Row],[Expenses]]*0.3</f>
        <v>3.0209999999999999</v>
      </c>
      <c r="W1491" t="str">
        <f>VLOOKUP(K1491, Helper!A:C, 3, FALSE)</f>
        <v>2020-01</v>
      </c>
    </row>
    <row r="1492" spans="1:23" x14ac:dyDescent="0.3">
      <c r="A1492">
        <v>3004</v>
      </c>
      <c r="B1492" t="s">
        <v>4116</v>
      </c>
      <c r="C1492" s="1">
        <v>45277</v>
      </c>
      <c r="D1492">
        <v>20231217</v>
      </c>
      <c r="E1492" t="s">
        <v>1306</v>
      </c>
      <c r="F1492" t="s">
        <v>211</v>
      </c>
      <c r="G1492" t="s">
        <v>968</v>
      </c>
      <c r="H1492" t="s">
        <v>25</v>
      </c>
      <c r="I1492" t="s">
        <v>26</v>
      </c>
      <c r="J1492" t="s">
        <v>457</v>
      </c>
      <c r="K1492">
        <v>1057</v>
      </c>
      <c r="L1492" t="s">
        <v>105</v>
      </c>
      <c r="M1492" t="s">
        <v>85</v>
      </c>
      <c r="N1492" t="s">
        <v>50</v>
      </c>
      <c r="O1492" t="s">
        <v>4117</v>
      </c>
      <c r="P1492">
        <v>33.375999999999998</v>
      </c>
      <c r="Q1492">
        <v>4</v>
      </c>
      <c r="R1492">
        <v>0.2</v>
      </c>
      <c r="S1492">
        <v>10.43</v>
      </c>
      <c r="T1492" t="s">
        <v>261</v>
      </c>
      <c r="U1492">
        <v>22.945999999999898</v>
      </c>
      <c r="V1492" s="2">
        <f>Table1[[#This Row],[Expenses]]*0.3</f>
        <v>6.8837999999999697</v>
      </c>
      <c r="W1492" t="str">
        <f>VLOOKUP(K1492, Helper!A:C, 3, FALSE)</f>
        <v>2020-01</v>
      </c>
    </row>
    <row r="1493" spans="1:23" x14ac:dyDescent="0.3">
      <c r="A1493">
        <v>3005</v>
      </c>
      <c r="B1493" t="s">
        <v>4118</v>
      </c>
      <c r="C1493" s="1">
        <v>44813</v>
      </c>
      <c r="D1493">
        <v>20220909</v>
      </c>
      <c r="E1493" t="s">
        <v>4119</v>
      </c>
      <c r="F1493" t="s">
        <v>211</v>
      </c>
      <c r="G1493" t="s">
        <v>212</v>
      </c>
      <c r="H1493" t="s">
        <v>25</v>
      </c>
      <c r="I1493" t="s">
        <v>26</v>
      </c>
      <c r="J1493" t="s">
        <v>418</v>
      </c>
      <c r="K1493">
        <v>1007</v>
      </c>
      <c r="L1493" t="s">
        <v>84</v>
      </c>
      <c r="M1493" t="s">
        <v>85</v>
      </c>
      <c r="N1493" t="s">
        <v>86</v>
      </c>
      <c r="O1493" t="s">
        <v>4120</v>
      </c>
      <c r="P1493">
        <v>207.48</v>
      </c>
      <c r="Q1493">
        <v>1</v>
      </c>
      <c r="R1493">
        <v>0</v>
      </c>
      <c r="S1493">
        <v>62.244</v>
      </c>
      <c r="T1493" t="s">
        <v>246</v>
      </c>
      <c r="U1493">
        <v>145.23599999999999</v>
      </c>
      <c r="V1493" s="2">
        <f>Table1[[#This Row],[Expenses]]*0.3</f>
        <v>43.570799999999998</v>
      </c>
      <c r="W1493" t="str">
        <f>VLOOKUP(K1493, Helper!A:C, 3, FALSE)</f>
        <v>2020-02</v>
      </c>
    </row>
    <row r="1494" spans="1:23" x14ac:dyDescent="0.3">
      <c r="A1494">
        <v>3006</v>
      </c>
      <c r="B1494" t="s">
        <v>4121</v>
      </c>
      <c r="C1494" s="1">
        <v>43968</v>
      </c>
      <c r="D1494">
        <v>20200517</v>
      </c>
      <c r="E1494" t="s">
        <v>344</v>
      </c>
      <c r="F1494" t="s">
        <v>91</v>
      </c>
      <c r="G1494" t="s">
        <v>4122</v>
      </c>
      <c r="H1494" t="s">
        <v>25</v>
      </c>
      <c r="I1494" t="s">
        <v>93</v>
      </c>
      <c r="J1494" t="s">
        <v>258</v>
      </c>
      <c r="K1494">
        <v>1098</v>
      </c>
      <c r="L1494" t="s">
        <v>259</v>
      </c>
      <c r="M1494" t="s">
        <v>85</v>
      </c>
      <c r="N1494" t="s">
        <v>50</v>
      </c>
      <c r="O1494" t="s">
        <v>4123</v>
      </c>
      <c r="P1494">
        <v>91.68</v>
      </c>
      <c r="Q1494">
        <v>3</v>
      </c>
      <c r="R1494">
        <v>0</v>
      </c>
      <c r="S1494">
        <v>45.84</v>
      </c>
      <c r="T1494" t="s">
        <v>107</v>
      </c>
      <c r="U1494">
        <v>45.84</v>
      </c>
      <c r="V1494" s="2">
        <f>Table1[[#This Row],[Expenses]]*0.3</f>
        <v>13.752000000000001</v>
      </c>
      <c r="W1494" t="str">
        <f>VLOOKUP(K1494, Helper!A:C, 3, FALSE)</f>
        <v>2020-01</v>
      </c>
    </row>
    <row r="1495" spans="1:23" x14ac:dyDescent="0.3">
      <c r="A1495">
        <v>3007</v>
      </c>
      <c r="B1495" t="s">
        <v>4124</v>
      </c>
      <c r="C1495" s="1">
        <v>45213</v>
      </c>
      <c r="D1495">
        <v>20231014</v>
      </c>
      <c r="E1495" t="s">
        <v>1216</v>
      </c>
      <c r="F1495" t="s">
        <v>211</v>
      </c>
      <c r="G1495" t="s">
        <v>212</v>
      </c>
      <c r="H1495" t="s">
        <v>25</v>
      </c>
      <c r="I1495" t="s">
        <v>26</v>
      </c>
      <c r="J1495" t="s">
        <v>1013</v>
      </c>
      <c r="K1495">
        <v>1073</v>
      </c>
      <c r="L1495" t="s">
        <v>133</v>
      </c>
      <c r="M1495" t="s">
        <v>29</v>
      </c>
      <c r="N1495" t="s">
        <v>86</v>
      </c>
      <c r="O1495" t="s">
        <v>4125</v>
      </c>
      <c r="P1495">
        <v>904.9</v>
      </c>
      <c r="Q1495">
        <v>5</v>
      </c>
      <c r="R1495">
        <v>0</v>
      </c>
      <c r="S1495">
        <v>253.37200000000001</v>
      </c>
      <c r="T1495" t="s">
        <v>151</v>
      </c>
      <c r="U1495">
        <v>651.52800000000002</v>
      </c>
      <c r="V1495" s="2">
        <f>Table1[[#This Row],[Expenses]]*0.3</f>
        <v>195.45840000000001</v>
      </c>
      <c r="W1495" t="str">
        <f>VLOOKUP(K1495, Helper!A:C, 3, FALSE)</f>
        <v>2020-03</v>
      </c>
    </row>
    <row r="1496" spans="1:23" x14ac:dyDescent="0.3">
      <c r="A1496">
        <v>3008</v>
      </c>
      <c r="B1496" t="s">
        <v>4126</v>
      </c>
      <c r="C1496" s="1">
        <v>44128</v>
      </c>
      <c r="D1496">
        <v>20201024</v>
      </c>
      <c r="E1496" t="s">
        <v>1040</v>
      </c>
      <c r="F1496" t="s">
        <v>35</v>
      </c>
      <c r="G1496" t="s">
        <v>3031</v>
      </c>
      <c r="H1496" t="s">
        <v>37</v>
      </c>
      <c r="I1496" t="s">
        <v>38</v>
      </c>
      <c r="J1496" t="s">
        <v>413</v>
      </c>
      <c r="K1496">
        <v>1022</v>
      </c>
      <c r="L1496" t="s">
        <v>273</v>
      </c>
      <c r="M1496" t="s">
        <v>29</v>
      </c>
      <c r="N1496" t="s">
        <v>50</v>
      </c>
      <c r="O1496" t="s">
        <v>4127</v>
      </c>
      <c r="P1496">
        <v>34.271999999999998</v>
      </c>
      <c r="Q1496">
        <v>3</v>
      </c>
      <c r="R1496">
        <v>0.2</v>
      </c>
      <c r="S1496">
        <v>11.138400000000001</v>
      </c>
      <c r="T1496" t="s">
        <v>194</v>
      </c>
      <c r="U1496">
        <v>23.133599999999898</v>
      </c>
      <c r="V1496" s="2">
        <f>Table1[[#This Row],[Expenses]]*0.3</f>
        <v>6.9400799999999689</v>
      </c>
      <c r="W1496" t="str">
        <f>VLOOKUP(K1496, Helper!A:C, 3, FALSE)</f>
        <v>2020-03</v>
      </c>
    </row>
    <row r="1497" spans="1:23" x14ac:dyDescent="0.3">
      <c r="A1497">
        <v>3009</v>
      </c>
      <c r="B1497" t="s">
        <v>4128</v>
      </c>
      <c r="C1497" s="1">
        <v>44901</v>
      </c>
      <c r="D1497">
        <v>20221206</v>
      </c>
      <c r="E1497" t="s">
        <v>2502</v>
      </c>
      <c r="F1497" t="s">
        <v>211</v>
      </c>
      <c r="G1497" t="s">
        <v>2088</v>
      </c>
      <c r="H1497" t="s">
        <v>25</v>
      </c>
      <c r="I1497" t="s">
        <v>26</v>
      </c>
      <c r="J1497" t="s">
        <v>457</v>
      </c>
      <c r="K1497">
        <v>1057</v>
      </c>
      <c r="L1497" t="s">
        <v>105</v>
      </c>
      <c r="M1497" t="s">
        <v>29</v>
      </c>
      <c r="N1497" t="s">
        <v>57</v>
      </c>
      <c r="O1497" t="s">
        <v>4129</v>
      </c>
      <c r="P1497">
        <v>191.82</v>
      </c>
      <c r="Q1497">
        <v>3</v>
      </c>
      <c r="R1497">
        <v>0</v>
      </c>
      <c r="S1497">
        <v>74.809799999999996</v>
      </c>
      <c r="T1497" t="s">
        <v>76</v>
      </c>
      <c r="U1497">
        <v>117.0102</v>
      </c>
      <c r="V1497" s="2">
        <f>Table1[[#This Row],[Expenses]]*0.3</f>
        <v>35.103059999999999</v>
      </c>
      <c r="W1497" t="str">
        <f>VLOOKUP(K1497, Helper!A:C, 3, FALSE)</f>
        <v>2020-01</v>
      </c>
    </row>
    <row r="1498" spans="1:23" x14ac:dyDescent="0.3">
      <c r="A1498">
        <v>3010</v>
      </c>
      <c r="B1498" t="s">
        <v>4130</v>
      </c>
      <c r="C1498" s="1">
        <v>44768</v>
      </c>
      <c r="D1498">
        <v>20220726</v>
      </c>
      <c r="E1498" t="s">
        <v>3712</v>
      </c>
      <c r="F1498" t="s">
        <v>358</v>
      </c>
      <c r="G1498" t="s">
        <v>1609</v>
      </c>
      <c r="H1498" t="s">
        <v>37</v>
      </c>
      <c r="I1498" t="s">
        <v>119</v>
      </c>
      <c r="J1498" t="s">
        <v>132</v>
      </c>
      <c r="K1498">
        <v>1063</v>
      </c>
      <c r="L1498" t="s">
        <v>133</v>
      </c>
      <c r="M1498" t="s">
        <v>40</v>
      </c>
      <c r="N1498" t="s">
        <v>86</v>
      </c>
      <c r="O1498" t="s">
        <v>4131</v>
      </c>
      <c r="P1498">
        <v>243.88</v>
      </c>
      <c r="Q1498">
        <v>5</v>
      </c>
      <c r="R1498">
        <v>0.2</v>
      </c>
      <c r="S1498">
        <v>27.436499999999999</v>
      </c>
      <c r="T1498" t="s">
        <v>175</v>
      </c>
      <c r="U1498">
        <v>216.4435</v>
      </c>
      <c r="V1498" s="2">
        <f>Table1[[#This Row],[Expenses]]*0.3</f>
        <v>64.933049999999994</v>
      </c>
      <c r="W1498" t="str">
        <f>VLOOKUP(K1498, Helper!A:C, 3, FALSE)</f>
        <v>2020-05</v>
      </c>
    </row>
    <row r="1499" spans="1:23" x14ac:dyDescent="0.3">
      <c r="A1499">
        <v>3011</v>
      </c>
      <c r="B1499" t="s">
        <v>4132</v>
      </c>
      <c r="C1499" s="1">
        <v>45034</v>
      </c>
      <c r="D1499">
        <v>20230418</v>
      </c>
      <c r="E1499" t="s">
        <v>4133</v>
      </c>
      <c r="F1499" t="s">
        <v>334</v>
      </c>
      <c r="G1499" t="s">
        <v>335</v>
      </c>
      <c r="H1499" t="s">
        <v>25</v>
      </c>
      <c r="I1499" t="s">
        <v>336</v>
      </c>
      <c r="J1499" t="s">
        <v>376</v>
      </c>
      <c r="K1499">
        <v>1036</v>
      </c>
      <c r="L1499" t="s">
        <v>259</v>
      </c>
      <c r="M1499" t="s">
        <v>85</v>
      </c>
      <c r="N1499" t="s">
        <v>50</v>
      </c>
      <c r="O1499" t="s">
        <v>4134</v>
      </c>
      <c r="P1499">
        <v>12.03</v>
      </c>
      <c r="Q1499">
        <v>5</v>
      </c>
      <c r="R1499">
        <v>0.7</v>
      </c>
      <c r="S1499">
        <v>-9.2230000000000008</v>
      </c>
      <c r="T1499" t="s">
        <v>68</v>
      </c>
      <c r="U1499">
        <v>21.253</v>
      </c>
      <c r="V1499" s="2">
        <f>Table1[[#This Row],[Expenses]]*0.3</f>
        <v>6.3758999999999997</v>
      </c>
      <c r="W1499" t="str">
        <f>VLOOKUP(K1499, Helper!A:C, 3, FALSE)</f>
        <v>2020-04</v>
      </c>
    </row>
    <row r="1500" spans="1:23" x14ac:dyDescent="0.3">
      <c r="A1500">
        <v>3016</v>
      </c>
      <c r="B1500" t="s">
        <v>4135</v>
      </c>
      <c r="C1500" s="1">
        <v>44456</v>
      </c>
      <c r="D1500">
        <v>20210917</v>
      </c>
      <c r="E1500" t="s">
        <v>389</v>
      </c>
      <c r="F1500" t="s">
        <v>211</v>
      </c>
      <c r="G1500" t="s">
        <v>212</v>
      </c>
      <c r="H1500" t="s">
        <v>25</v>
      </c>
      <c r="I1500" t="s">
        <v>26</v>
      </c>
      <c r="J1500" t="s">
        <v>349</v>
      </c>
      <c r="K1500">
        <v>1078</v>
      </c>
      <c r="L1500" t="s">
        <v>56</v>
      </c>
      <c r="M1500" t="s">
        <v>85</v>
      </c>
      <c r="N1500" t="s">
        <v>50</v>
      </c>
      <c r="O1500" t="s">
        <v>4136</v>
      </c>
      <c r="P1500">
        <v>344.22</v>
      </c>
      <c r="Q1500">
        <v>2</v>
      </c>
      <c r="R1500">
        <v>0.4</v>
      </c>
      <c r="S1500">
        <v>-103.26600000000001</v>
      </c>
      <c r="T1500" t="s">
        <v>135</v>
      </c>
      <c r="U1500">
        <v>447.48599999999999</v>
      </c>
      <c r="V1500" s="2">
        <f>Table1[[#This Row],[Expenses]]*0.3</f>
        <v>134.2458</v>
      </c>
      <c r="W1500" t="str">
        <f>VLOOKUP(K1500, Helper!A:C, 3, FALSE)</f>
        <v>2020-01</v>
      </c>
    </row>
    <row r="1501" spans="1:23" x14ac:dyDescent="0.3">
      <c r="A1501">
        <v>3017</v>
      </c>
      <c r="B1501" t="s">
        <v>4137</v>
      </c>
      <c r="C1501" s="1">
        <v>44797</v>
      </c>
      <c r="D1501">
        <v>20220824</v>
      </c>
      <c r="E1501" t="s">
        <v>1991</v>
      </c>
      <c r="F1501" t="s">
        <v>79</v>
      </c>
      <c r="G1501" t="s">
        <v>147</v>
      </c>
      <c r="H1501" t="s">
        <v>81</v>
      </c>
      <c r="I1501" t="s">
        <v>82</v>
      </c>
      <c r="J1501" t="s">
        <v>539</v>
      </c>
      <c r="K1501">
        <v>1081</v>
      </c>
      <c r="L1501" t="s">
        <v>273</v>
      </c>
      <c r="M1501" t="s">
        <v>85</v>
      </c>
      <c r="N1501" t="s">
        <v>96</v>
      </c>
      <c r="O1501" t="s">
        <v>4138</v>
      </c>
      <c r="P1501">
        <v>727.29600000000005</v>
      </c>
      <c r="Q1501">
        <v>8</v>
      </c>
      <c r="R1501">
        <v>0.2</v>
      </c>
      <c r="S1501">
        <v>-172.7328</v>
      </c>
      <c r="T1501" t="s">
        <v>327</v>
      </c>
      <c r="U1501">
        <v>900.02880000000005</v>
      </c>
      <c r="V1501" s="2">
        <f>Table1[[#This Row],[Expenses]]*0.3</f>
        <v>270.00864000000001</v>
      </c>
      <c r="W1501" t="str">
        <f>VLOOKUP(K1501, Helper!A:C, 3, FALSE)</f>
        <v>2020-03</v>
      </c>
    </row>
    <row r="1502" spans="1:23" x14ac:dyDescent="0.3">
      <c r="A1502">
        <v>3020</v>
      </c>
      <c r="B1502" t="s">
        <v>4139</v>
      </c>
      <c r="C1502" s="1">
        <v>44508</v>
      </c>
      <c r="D1502">
        <v>20211108</v>
      </c>
      <c r="E1502" t="s">
        <v>915</v>
      </c>
      <c r="F1502" t="s">
        <v>101</v>
      </c>
      <c r="G1502" t="s">
        <v>102</v>
      </c>
      <c r="H1502" t="s">
        <v>25</v>
      </c>
      <c r="I1502" t="s">
        <v>103</v>
      </c>
      <c r="J1502" t="s">
        <v>917</v>
      </c>
      <c r="K1502">
        <v>1029</v>
      </c>
      <c r="L1502" t="s">
        <v>84</v>
      </c>
      <c r="M1502" t="s">
        <v>29</v>
      </c>
      <c r="N1502" t="s">
        <v>214</v>
      </c>
      <c r="O1502" t="s">
        <v>4140</v>
      </c>
      <c r="P1502">
        <v>5.04</v>
      </c>
      <c r="Q1502">
        <v>3</v>
      </c>
      <c r="R1502">
        <v>0</v>
      </c>
      <c r="S1502">
        <v>0.2016</v>
      </c>
      <c r="T1502" t="s">
        <v>88</v>
      </c>
      <c r="U1502">
        <v>4.8384</v>
      </c>
      <c r="V1502" s="2">
        <f>Table1[[#This Row],[Expenses]]*0.3</f>
        <v>1.4515199999999999</v>
      </c>
      <c r="W1502" t="str">
        <f>VLOOKUP(K1502, Helper!A:C, 3, FALSE)</f>
        <v>2020-01</v>
      </c>
    </row>
    <row r="1503" spans="1:23" x14ac:dyDescent="0.3">
      <c r="A1503">
        <v>3024</v>
      </c>
      <c r="B1503" t="s">
        <v>4141</v>
      </c>
      <c r="C1503" s="1">
        <v>45248</v>
      </c>
      <c r="D1503">
        <v>20231118</v>
      </c>
      <c r="E1503" t="s">
        <v>4142</v>
      </c>
      <c r="F1503" t="s">
        <v>79</v>
      </c>
      <c r="G1503" t="s">
        <v>470</v>
      </c>
      <c r="H1503" t="s">
        <v>81</v>
      </c>
      <c r="I1503" t="s">
        <v>82</v>
      </c>
      <c r="J1503" t="s">
        <v>268</v>
      </c>
      <c r="K1503">
        <v>1088</v>
      </c>
      <c r="L1503" t="s">
        <v>133</v>
      </c>
      <c r="M1503" t="s">
        <v>29</v>
      </c>
      <c r="N1503" t="s">
        <v>30</v>
      </c>
      <c r="O1503" t="s">
        <v>4143</v>
      </c>
      <c r="P1503">
        <v>327.7328</v>
      </c>
      <c r="Q1503">
        <v>2</v>
      </c>
      <c r="R1503">
        <v>0.32</v>
      </c>
      <c r="S1503">
        <v>-14.4588</v>
      </c>
      <c r="T1503" t="s">
        <v>283</v>
      </c>
      <c r="U1503">
        <v>342.19159999999999</v>
      </c>
      <c r="V1503" s="2">
        <f>Table1[[#This Row],[Expenses]]*0.3</f>
        <v>102.65747999999999</v>
      </c>
      <c r="W1503" t="str">
        <f>VLOOKUP(K1503, Helper!A:C, 3, FALSE)</f>
        <v>2020-03</v>
      </c>
    </row>
    <row r="1504" spans="1:23" x14ac:dyDescent="0.3">
      <c r="A1504">
        <v>3025</v>
      </c>
      <c r="B1504" t="s">
        <v>4144</v>
      </c>
      <c r="C1504" s="1">
        <v>44508</v>
      </c>
      <c r="D1504">
        <v>20211108</v>
      </c>
      <c r="E1504" t="s">
        <v>2837</v>
      </c>
      <c r="F1504" t="s">
        <v>211</v>
      </c>
      <c r="G1504" t="s">
        <v>212</v>
      </c>
      <c r="H1504" t="s">
        <v>25</v>
      </c>
      <c r="I1504" t="s">
        <v>26</v>
      </c>
      <c r="J1504" t="s">
        <v>515</v>
      </c>
      <c r="K1504">
        <v>1003</v>
      </c>
      <c r="L1504" t="s">
        <v>56</v>
      </c>
      <c r="M1504" t="s">
        <v>29</v>
      </c>
      <c r="N1504" t="s">
        <v>50</v>
      </c>
      <c r="O1504" t="s">
        <v>4145</v>
      </c>
      <c r="P1504">
        <v>52.271999999999998</v>
      </c>
      <c r="Q1504">
        <v>11</v>
      </c>
      <c r="R1504">
        <v>0.2</v>
      </c>
      <c r="S1504">
        <v>17.6418</v>
      </c>
      <c r="T1504" t="s">
        <v>88</v>
      </c>
      <c r="U1504">
        <v>34.630200000000002</v>
      </c>
      <c r="V1504" s="2">
        <f>Table1[[#This Row],[Expenses]]*0.3</f>
        <v>10.389060000000001</v>
      </c>
      <c r="W1504" t="str">
        <f>VLOOKUP(K1504, Helper!A:C, 3, FALSE)</f>
        <v>2020-02</v>
      </c>
    </row>
    <row r="1505" spans="1:23" x14ac:dyDescent="0.3">
      <c r="A1505">
        <v>3027</v>
      </c>
      <c r="B1505" t="s">
        <v>4146</v>
      </c>
      <c r="C1505" s="1">
        <v>45039</v>
      </c>
      <c r="D1505">
        <v>20230423</v>
      </c>
      <c r="E1505" t="s">
        <v>1165</v>
      </c>
      <c r="F1505" t="s">
        <v>124</v>
      </c>
      <c r="G1505" t="s">
        <v>125</v>
      </c>
      <c r="H1505" t="s">
        <v>25</v>
      </c>
      <c r="I1505" t="s">
        <v>48</v>
      </c>
      <c r="J1505" t="s">
        <v>240</v>
      </c>
      <c r="K1505">
        <v>1035</v>
      </c>
      <c r="L1505" t="s">
        <v>56</v>
      </c>
      <c r="M1505" t="s">
        <v>85</v>
      </c>
      <c r="N1505" t="s">
        <v>57</v>
      </c>
      <c r="O1505" t="s">
        <v>4147</v>
      </c>
      <c r="P1505">
        <v>254.352</v>
      </c>
      <c r="Q1505">
        <v>3</v>
      </c>
      <c r="R1505">
        <v>0.2</v>
      </c>
      <c r="S1505">
        <v>0</v>
      </c>
      <c r="T1505" t="s">
        <v>68</v>
      </c>
      <c r="U1505">
        <v>254.352</v>
      </c>
      <c r="V1505" s="2">
        <f>Table1[[#This Row],[Expenses]]*0.3</f>
        <v>76.305599999999998</v>
      </c>
      <c r="W1505" t="str">
        <f>VLOOKUP(K1505, Helper!A:C, 3, FALSE)</f>
        <v>2020-04</v>
      </c>
    </row>
    <row r="1506" spans="1:23" x14ac:dyDescent="0.3">
      <c r="A1506">
        <v>3028</v>
      </c>
      <c r="B1506" t="s">
        <v>4148</v>
      </c>
      <c r="C1506" s="1">
        <v>44067</v>
      </c>
      <c r="D1506">
        <v>20200824</v>
      </c>
      <c r="E1506" t="s">
        <v>2553</v>
      </c>
      <c r="F1506" t="s">
        <v>353</v>
      </c>
      <c r="G1506" t="s">
        <v>354</v>
      </c>
      <c r="H1506" t="s">
        <v>25</v>
      </c>
      <c r="I1506" t="s">
        <v>48</v>
      </c>
      <c r="J1506" t="s">
        <v>55</v>
      </c>
      <c r="K1506">
        <v>1065</v>
      </c>
      <c r="L1506" t="s">
        <v>56</v>
      </c>
      <c r="M1506" t="s">
        <v>40</v>
      </c>
      <c r="N1506" t="s">
        <v>50</v>
      </c>
      <c r="O1506" t="s">
        <v>4149</v>
      </c>
      <c r="P1506">
        <v>8.2880000000000003</v>
      </c>
      <c r="Q1506">
        <v>2</v>
      </c>
      <c r="R1506">
        <v>0.2</v>
      </c>
      <c r="S1506">
        <v>2.6936</v>
      </c>
      <c r="T1506" t="s">
        <v>114</v>
      </c>
      <c r="U1506">
        <v>5.5944000000000003</v>
      </c>
      <c r="V1506" s="2">
        <f>Table1[[#This Row],[Expenses]]*0.3</f>
        <v>1.67832</v>
      </c>
      <c r="W1506" t="str">
        <f>VLOOKUP(K1506, Helper!A:C, 3, FALSE)</f>
        <v>2020-04</v>
      </c>
    </row>
    <row r="1507" spans="1:23" x14ac:dyDescent="0.3">
      <c r="A1507">
        <v>3029</v>
      </c>
      <c r="B1507" t="s">
        <v>4150</v>
      </c>
      <c r="C1507" s="1">
        <v>45278</v>
      </c>
      <c r="D1507">
        <v>20231218</v>
      </c>
      <c r="E1507" t="s">
        <v>2351</v>
      </c>
      <c r="F1507" t="s">
        <v>238</v>
      </c>
      <c r="G1507" t="s">
        <v>2832</v>
      </c>
      <c r="H1507" t="s">
        <v>25</v>
      </c>
      <c r="I1507" t="s">
        <v>48</v>
      </c>
      <c r="J1507" t="s">
        <v>376</v>
      </c>
      <c r="K1507">
        <v>1036</v>
      </c>
      <c r="L1507" t="s">
        <v>259</v>
      </c>
      <c r="M1507" t="s">
        <v>29</v>
      </c>
      <c r="N1507" t="s">
        <v>41</v>
      </c>
      <c r="O1507" t="s">
        <v>4151</v>
      </c>
      <c r="P1507">
        <v>504.9</v>
      </c>
      <c r="Q1507">
        <v>5</v>
      </c>
      <c r="R1507">
        <v>0</v>
      </c>
      <c r="S1507">
        <v>80.784000000000006</v>
      </c>
      <c r="T1507" t="s">
        <v>261</v>
      </c>
      <c r="U1507">
        <v>424.11599999999999</v>
      </c>
      <c r="V1507" s="2">
        <f>Table1[[#This Row],[Expenses]]*0.3</f>
        <v>127.23479999999999</v>
      </c>
      <c r="W1507" t="str">
        <f>VLOOKUP(K1507, Helper!A:C, 3, FALSE)</f>
        <v>2020-04</v>
      </c>
    </row>
    <row r="1508" spans="1:23" x14ac:dyDescent="0.3">
      <c r="A1508">
        <v>3030</v>
      </c>
      <c r="B1508" t="s">
        <v>4152</v>
      </c>
      <c r="C1508" s="1">
        <v>44645</v>
      </c>
      <c r="D1508">
        <v>20220325</v>
      </c>
      <c r="E1508" t="s">
        <v>607</v>
      </c>
      <c r="F1508" t="s">
        <v>306</v>
      </c>
      <c r="G1508" t="s">
        <v>4153</v>
      </c>
      <c r="H1508" t="s">
        <v>25</v>
      </c>
      <c r="I1508" t="s">
        <v>48</v>
      </c>
      <c r="J1508" t="s">
        <v>418</v>
      </c>
      <c r="K1508">
        <v>1007</v>
      </c>
      <c r="L1508" t="s">
        <v>84</v>
      </c>
      <c r="M1508" t="s">
        <v>40</v>
      </c>
      <c r="N1508" t="s">
        <v>156</v>
      </c>
      <c r="O1508" t="s">
        <v>4154</v>
      </c>
      <c r="P1508">
        <v>403.16800000000001</v>
      </c>
      <c r="Q1508">
        <v>4</v>
      </c>
      <c r="R1508">
        <v>0.2</v>
      </c>
      <c r="S1508">
        <v>25.198</v>
      </c>
      <c r="T1508" t="s">
        <v>187</v>
      </c>
      <c r="U1508">
        <v>377.97</v>
      </c>
      <c r="V1508" s="2">
        <f>Table1[[#This Row],[Expenses]]*0.3</f>
        <v>113.39100000000001</v>
      </c>
      <c r="W1508" t="str">
        <f>VLOOKUP(K1508, Helper!A:C, 3, FALSE)</f>
        <v>2020-02</v>
      </c>
    </row>
    <row r="1509" spans="1:23" x14ac:dyDescent="0.3">
      <c r="A1509">
        <v>3031</v>
      </c>
      <c r="B1509" t="s">
        <v>4155</v>
      </c>
      <c r="C1509" s="1">
        <v>44460</v>
      </c>
      <c r="D1509">
        <v>20210921</v>
      </c>
      <c r="E1509" t="s">
        <v>4156</v>
      </c>
      <c r="F1509" t="s">
        <v>190</v>
      </c>
      <c r="G1509" t="s">
        <v>3187</v>
      </c>
      <c r="H1509" t="s">
        <v>37</v>
      </c>
      <c r="I1509" t="s">
        <v>119</v>
      </c>
      <c r="J1509" t="s">
        <v>244</v>
      </c>
      <c r="K1509">
        <v>1002</v>
      </c>
      <c r="L1509" t="s">
        <v>84</v>
      </c>
      <c r="M1509" t="s">
        <v>40</v>
      </c>
      <c r="N1509" t="s">
        <v>30</v>
      </c>
      <c r="O1509" t="s">
        <v>4157</v>
      </c>
      <c r="P1509">
        <v>194.32</v>
      </c>
      <c r="Q1509">
        <v>4</v>
      </c>
      <c r="R1509">
        <v>0</v>
      </c>
      <c r="S1509">
        <v>31.091200000000001</v>
      </c>
      <c r="T1509" t="s">
        <v>135</v>
      </c>
      <c r="U1509">
        <v>163.22879999999901</v>
      </c>
      <c r="V1509" s="2">
        <f>Table1[[#This Row],[Expenses]]*0.3</f>
        <v>48.968639999999702</v>
      </c>
      <c r="W1509" t="str">
        <f>VLOOKUP(K1509, Helper!A:C, 3, FALSE)</f>
        <v>2020-03</v>
      </c>
    </row>
    <row r="1510" spans="1:23" x14ac:dyDescent="0.3">
      <c r="A1510">
        <v>3033</v>
      </c>
      <c r="B1510" t="s">
        <v>4158</v>
      </c>
      <c r="C1510" s="1">
        <v>44887</v>
      </c>
      <c r="D1510">
        <v>20221122</v>
      </c>
      <c r="E1510" t="s">
        <v>2046</v>
      </c>
      <c r="F1510" t="s">
        <v>306</v>
      </c>
      <c r="G1510" t="s">
        <v>4153</v>
      </c>
      <c r="H1510" t="s">
        <v>25</v>
      </c>
      <c r="I1510" t="s">
        <v>48</v>
      </c>
      <c r="J1510" t="s">
        <v>278</v>
      </c>
      <c r="K1510">
        <v>1032</v>
      </c>
      <c r="L1510" t="s">
        <v>56</v>
      </c>
      <c r="M1510" t="s">
        <v>29</v>
      </c>
      <c r="N1510" t="s">
        <v>41</v>
      </c>
      <c r="O1510" t="s">
        <v>4159</v>
      </c>
      <c r="P1510">
        <v>195.136</v>
      </c>
      <c r="Q1510">
        <v>4</v>
      </c>
      <c r="R1510">
        <v>0.2</v>
      </c>
      <c r="S1510">
        <v>-12.196</v>
      </c>
      <c r="T1510" t="s">
        <v>32</v>
      </c>
      <c r="U1510">
        <v>207.33199999999999</v>
      </c>
      <c r="V1510" s="2">
        <f>Table1[[#This Row],[Expenses]]*0.3</f>
        <v>62.199599999999997</v>
      </c>
      <c r="W1510" t="str">
        <f>VLOOKUP(K1510, Helper!A:C, 3, FALSE)</f>
        <v>2020-02</v>
      </c>
    </row>
    <row r="1511" spans="1:23" x14ac:dyDescent="0.3">
      <c r="A1511">
        <v>3034</v>
      </c>
      <c r="B1511" t="s">
        <v>4160</v>
      </c>
      <c r="C1511" s="1">
        <v>45186</v>
      </c>
      <c r="D1511">
        <v>20230917</v>
      </c>
      <c r="E1511" t="s">
        <v>748</v>
      </c>
      <c r="F1511" t="s">
        <v>124</v>
      </c>
      <c r="G1511" t="s">
        <v>125</v>
      </c>
      <c r="H1511" t="s">
        <v>25</v>
      </c>
      <c r="I1511" t="s">
        <v>48</v>
      </c>
      <c r="J1511" t="s">
        <v>592</v>
      </c>
      <c r="K1511">
        <v>1030</v>
      </c>
      <c r="L1511" t="s">
        <v>95</v>
      </c>
      <c r="M1511" t="s">
        <v>85</v>
      </c>
      <c r="N1511" t="s">
        <v>66</v>
      </c>
      <c r="O1511" t="s">
        <v>4161</v>
      </c>
      <c r="P1511">
        <v>20.736000000000001</v>
      </c>
      <c r="Q1511">
        <v>4</v>
      </c>
      <c r="R1511">
        <v>0.2</v>
      </c>
      <c r="S1511">
        <v>7.2576000000000001</v>
      </c>
      <c r="T1511" t="s">
        <v>171</v>
      </c>
      <c r="U1511">
        <v>13.478400000000001</v>
      </c>
      <c r="V1511" s="2">
        <f>Table1[[#This Row],[Expenses]]*0.3</f>
        <v>4.04352</v>
      </c>
      <c r="W1511" t="str">
        <f>VLOOKUP(K1511, Helper!A:C, 3, FALSE)</f>
        <v>2020-01</v>
      </c>
    </row>
    <row r="1512" spans="1:23" x14ac:dyDescent="0.3">
      <c r="A1512">
        <v>3035</v>
      </c>
      <c r="B1512" t="s">
        <v>4162</v>
      </c>
      <c r="C1512" s="1">
        <v>44358</v>
      </c>
      <c r="D1512">
        <v>20210611</v>
      </c>
      <c r="E1512" t="s">
        <v>1018</v>
      </c>
      <c r="F1512" t="s">
        <v>493</v>
      </c>
      <c r="G1512" t="s">
        <v>494</v>
      </c>
      <c r="H1512" t="s">
        <v>25</v>
      </c>
      <c r="I1512" t="s">
        <v>336</v>
      </c>
      <c r="J1512" t="s">
        <v>360</v>
      </c>
      <c r="K1512">
        <v>1004</v>
      </c>
      <c r="L1512" t="s">
        <v>74</v>
      </c>
      <c r="M1512" t="s">
        <v>29</v>
      </c>
      <c r="N1512" t="s">
        <v>185</v>
      </c>
      <c r="O1512" t="s">
        <v>4163</v>
      </c>
      <c r="P1512">
        <v>53.7</v>
      </c>
      <c r="Q1512">
        <v>6</v>
      </c>
      <c r="R1512">
        <v>0</v>
      </c>
      <c r="S1512">
        <v>10.202999999999999</v>
      </c>
      <c r="T1512" t="s">
        <v>732</v>
      </c>
      <c r="U1512">
        <v>43.497</v>
      </c>
      <c r="V1512" s="2">
        <f>Table1[[#This Row],[Expenses]]*0.3</f>
        <v>13.049099999999999</v>
      </c>
      <c r="W1512" t="str">
        <f>VLOOKUP(K1512, Helper!A:C, 3, FALSE)</f>
        <v>2020-01</v>
      </c>
    </row>
    <row r="1513" spans="1:23" x14ac:dyDescent="0.3">
      <c r="A1513">
        <v>3040</v>
      </c>
      <c r="B1513" t="s">
        <v>4164</v>
      </c>
      <c r="C1513" s="1">
        <v>45203</v>
      </c>
      <c r="D1513">
        <v>20231004</v>
      </c>
      <c r="E1513" t="s">
        <v>2127</v>
      </c>
      <c r="F1513" t="s">
        <v>35</v>
      </c>
      <c r="G1513" t="s">
        <v>417</v>
      </c>
      <c r="H1513" t="s">
        <v>37</v>
      </c>
      <c r="I1513" t="s">
        <v>38</v>
      </c>
      <c r="J1513" t="s">
        <v>1263</v>
      </c>
      <c r="K1513">
        <v>1016</v>
      </c>
      <c r="L1513" t="s">
        <v>95</v>
      </c>
      <c r="M1513" t="s">
        <v>40</v>
      </c>
      <c r="N1513" t="s">
        <v>50</v>
      </c>
      <c r="O1513" t="s">
        <v>4165</v>
      </c>
      <c r="P1513">
        <v>171.28800000000001</v>
      </c>
      <c r="Q1513">
        <v>3</v>
      </c>
      <c r="R1513">
        <v>0.2</v>
      </c>
      <c r="S1513">
        <v>-6.4233000000000002</v>
      </c>
      <c r="T1513" t="s">
        <v>151</v>
      </c>
      <c r="U1513">
        <v>177.71129999999999</v>
      </c>
      <c r="V1513" s="2">
        <f>Table1[[#This Row],[Expenses]]*0.3</f>
        <v>53.313389999999998</v>
      </c>
      <c r="W1513" t="str">
        <f>VLOOKUP(K1513, Helper!A:C, 3, FALSE)</f>
        <v>2020-03</v>
      </c>
    </row>
    <row r="1514" spans="1:23" x14ac:dyDescent="0.3">
      <c r="A1514">
        <v>3041</v>
      </c>
      <c r="B1514" t="s">
        <v>4166</v>
      </c>
      <c r="C1514" s="1">
        <v>44687</v>
      </c>
      <c r="D1514">
        <v>20220506</v>
      </c>
      <c r="E1514" t="s">
        <v>109</v>
      </c>
      <c r="F1514" t="s">
        <v>252</v>
      </c>
      <c r="G1514" t="s">
        <v>573</v>
      </c>
      <c r="H1514" t="s">
        <v>25</v>
      </c>
      <c r="I1514" t="s">
        <v>103</v>
      </c>
      <c r="J1514" t="s">
        <v>111</v>
      </c>
      <c r="K1514">
        <v>1099</v>
      </c>
      <c r="L1514" t="s">
        <v>56</v>
      </c>
      <c r="M1514" t="s">
        <v>29</v>
      </c>
      <c r="N1514" t="s">
        <v>57</v>
      </c>
      <c r="O1514" t="s">
        <v>4167</v>
      </c>
      <c r="P1514">
        <v>16.72</v>
      </c>
      <c r="Q1514">
        <v>5</v>
      </c>
      <c r="R1514">
        <v>0.2</v>
      </c>
      <c r="S1514">
        <v>3.3439999999999999</v>
      </c>
      <c r="T1514" t="s">
        <v>454</v>
      </c>
      <c r="U1514">
        <v>13.375999999999999</v>
      </c>
      <c r="V1514" s="2">
        <f>Table1[[#This Row],[Expenses]]*0.3</f>
        <v>4.0127999999999995</v>
      </c>
      <c r="W1514" t="str">
        <f>VLOOKUP(K1514, Helper!A:C, 3, FALSE)</f>
        <v>2020-01</v>
      </c>
    </row>
    <row r="1515" spans="1:23" x14ac:dyDescent="0.3">
      <c r="A1515">
        <v>3042</v>
      </c>
      <c r="B1515" t="s">
        <v>4168</v>
      </c>
      <c r="C1515" s="1">
        <v>45181</v>
      </c>
      <c r="D1515">
        <v>20230912</v>
      </c>
      <c r="E1515" t="s">
        <v>3131</v>
      </c>
      <c r="F1515" t="s">
        <v>35</v>
      </c>
      <c r="G1515" t="s">
        <v>708</v>
      </c>
      <c r="H1515" t="s">
        <v>37</v>
      </c>
      <c r="I1515" t="s">
        <v>38</v>
      </c>
      <c r="J1515" t="s">
        <v>515</v>
      </c>
      <c r="K1515">
        <v>1003</v>
      </c>
      <c r="L1515" t="s">
        <v>56</v>
      </c>
      <c r="M1515" t="s">
        <v>85</v>
      </c>
      <c r="N1515" t="s">
        <v>66</v>
      </c>
      <c r="O1515" t="s">
        <v>4169</v>
      </c>
      <c r="P1515">
        <v>12.96</v>
      </c>
      <c r="Q1515">
        <v>2</v>
      </c>
      <c r="R1515">
        <v>0</v>
      </c>
      <c r="S1515">
        <v>6.2207999999999997</v>
      </c>
      <c r="T1515" t="s">
        <v>171</v>
      </c>
      <c r="U1515">
        <v>6.7392000000000003</v>
      </c>
      <c r="V1515" s="2">
        <f>Table1[[#This Row],[Expenses]]*0.3</f>
        <v>2.02176</v>
      </c>
      <c r="W1515" t="str">
        <f>VLOOKUP(K1515, Helper!A:C, 3, FALSE)</f>
        <v>2020-02</v>
      </c>
    </row>
    <row r="1516" spans="1:23" x14ac:dyDescent="0.3">
      <c r="A1516">
        <v>3045</v>
      </c>
      <c r="B1516" t="s">
        <v>4170</v>
      </c>
      <c r="C1516" s="1">
        <v>44316</v>
      </c>
      <c r="D1516">
        <v>20210430</v>
      </c>
      <c r="E1516" t="s">
        <v>2799</v>
      </c>
      <c r="F1516" t="s">
        <v>358</v>
      </c>
      <c r="G1516" t="s">
        <v>1235</v>
      </c>
      <c r="H1516" t="s">
        <v>37</v>
      </c>
      <c r="I1516" t="s">
        <v>119</v>
      </c>
      <c r="J1516" t="s">
        <v>1065</v>
      </c>
      <c r="K1516">
        <v>1097</v>
      </c>
      <c r="L1516" t="s">
        <v>273</v>
      </c>
      <c r="M1516" t="s">
        <v>29</v>
      </c>
      <c r="N1516" t="s">
        <v>156</v>
      </c>
      <c r="O1516" t="s">
        <v>4171</v>
      </c>
      <c r="P1516">
        <v>1022.97</v>
      </c>
      <c r="Q1516">
        <v>5</v>
      </c>
      <c r="R1516">
        <v>0.4</v>
      </c>
      <c r="S1516">
        <v>-255.74250000000001</v>
      </c>
      <c r="T1516" t="s">
        <v>208</v>
      </c>
      <c r="U1516">
        <v>1278.7125000000001</v>
      </c>
      <c r="V1516" s="2">
        <f>Table1[[#This Row],[Expenses]]*0.3</f>
        <v>383.61375000000004</v>
      </c>
      <c r="W1516" t="str">
        <f>VLOOKUP(K1516, Helper!A:C, 3, FALSE)</f>
        <v>2020-04</v>
      </c>
    </row>
    <row r="1517" spans="1:23" x14ac:dyDescent="0.3">
      <c r="A1517">
        <v>3046</v>
      </c>
      <c r="B1517" t="s">
        <v>4172</v>
      </c>
      <c r="C1517" s="1">
        <v>45237</v>
      </c>
      <c r="D1517">
        <v>20231107</v>
      </c>
      <c r="E1517" t="s">
        <v>1202</v>
      </c>
      <c r="F1517" t="s">
        <v>183</v>
      </c>
      <c r="G1517" t="s">
        <v>183</v>
      </c>
      <c r="H1517" t="s">
        <v>25</v>
      </c>
      <c r="I1517" t="s">
        <v>48</v>
      </c>
      <c r="J1517" t="s">
        <v>489</v>
      </c>
      <c r="K1517">
        <v>1064</v>
      </c>
      <c r="L1517" t="s">
        <v>84</v>
      </c>
      <c r="M1517" t="s">
        <v>85</v>
      </c>
      <c r="N1517" t="s">
        <v>112</v>
      </c>
      <c r="O1517" t="s">
        <v>4173</v>
      </c>
      <c r="P1517">
        <v>13.9</v>
      </c>
      <c r="Q1517">
        <v>5</v>
      </c>
      <c r="R1517">
        <v>0</v>
      </c>
      <c r="S1517">
        <v>3.6139999999999999</v>
      </c>
      <c r="T1517" t="s">
        <v>283</v>
      </c>
      <c r="U1517">
        <v>10.286</v>
      </c>
      <c r="V1517" s="2">
        <f>Table1[[#This Row],[Expenses]]*0.3</f>
        <v>3.0857999999999999</v>
      </c>
      <c r="W1517" t="str">
        <f>VLOOKUP(K1517, Helper!A:C, 3, FALSE)</f>
        <v>2020-06</v>
      </c>
    </row>
    <row r="1518" spans="1:23" x14ac:dyDescent="0.3">
      <c r="A1518">
        <v>3048</v>
      </c>
      <c r="B1518" t="s">
        <v>4174</v>
      </c>
      <c r="C1518" s="1">
        <v>44104</v>
      </c>
      <c r="D1518">
        <v>20200930</v>
      </c>
      <c r="E1518" t="s">
        <v>724</v>
      </c>
      <c r="F1518" t="s">
        <v>71</v>
      </c>
      <c r="G1518" t="s">
        <v>72</v>
      </c>
      <c r="H1518" t="s">
        <v>37</v>
      </c>
      <c r="I1518" t="s">
        <v>38</v>
      </c>
      <c r="J1518" t="s">
        <v>55</v>
      </c>
      <c r="K1518">
        <v>1065</v>
      </c>
      <c r="L1518" t="s">
        <v>56</v>
      </c>
      <c r="M1518" t="s">
        <v>29</v>
      </c>
      <c r="N1518" t="s">
        <v>50</v>
      </c>
      <c r="O1518" t="s">
        <v>4175</v>
      </c>
      <c r="P1518">
        <v>43.176000000000002</v>
      </c>
      <c r="Q1518">
        <v>7</v>
      </c>
      <c r="R1518">
        <v>0.2</v>
      </c>
      <c r="S1518">
        <v>13.4925</v>
      </c>
      <c r="T1518" t="s">
        <v>382</v>
      </c>
      <c r="U1518">
        <v>29.683499999999999</v>
      </c>
      <c r="V1518" s="2">
        <f>Table1[[#This Row],[Expenses]]*0.3</f>
        <v>8.9050499999999992</v>
      </c>
      <c r="W1518" t="str">
        <f>VLOOKUP(K1518, Helper!A:C, 3, FALSE)</f>
        <v>2020-04</v>
      </c>
    </row>
    <row r="1519" spans="1:23" x14ac:dyDescent="0.3">
      <c r="A1519">
        <v>3049</v>
      </c>
      <c r="B1519" t="s">
        <v>4176</v>
      </c>
      <c r="C1519" s="1">
        <v>45019</v>
      </c>
      <c r="D1519">
        <v>20230403</v>
      </c>
      <c r="E1519" t="s">
        <v>4177</v>
      </c>
      <c r="F1519" t="s">
        <v>758</v>
      </c>
      <c r="G1519" t="s">
        <v>759</v>
      </c>
      <c r="H1519" t="s">
        <v>25</v>
      </c>
      <c r="I1519" t="s">
        <v>64</v>
      </c>
      <c r="J1519" t="s">
        <v>179</v>
      </c>
      <c r="K1519">
        <v>1015</v>
      </c>
      <c r="L1519" t="s">
        <v>74</v>
      </c>
      <c r="M1519" t="s">
        <v>85</v>
      </c>
      <c r="N1519" t="s">
        <v>50</v>
      </c>
      <c r="O1519" t="s">
        <v>4178</v>
      </c>
      <c r="P1519">
        <v>411.8</v>
      </c>
      <c r="Q1519">
        <v>2</v>
      </c>
      <c r="R1519">
        <v>0</v>
      </c>
      <c r="S1519">
        <v>70.006</v>
      </c>
      <c r="T1519" t="s">
        <v>68</v>
      </c>
      <c r="U1519">
        <v>341.79399999999998</v>
      </c>
      <c r="V1519" s="2">
        <f>Table1[[#This Row],[Expenses]]*0.3</f>
        <v>102.53819999999999</v>
      </c>
      <c r="W1519" t="str">
        <f>VLOOKUP(K1519, Helper!A:C, 3, FALSE)</f>
        <v>2020-03</v>
      </c>
    </row>
    <row r="1520" spans="1:23" x14ac:dyDescent="0.3">
      <c r="A1520">
        <v>3051</v>
      </c>
      <c r="B1520" t="s">
        <v>4179</v>
      </c>
      <c r="C1520" s="1">
        <v>45206</v>
      </c>
      <c r="D1520">
        <v>20231007</v>
      </c>
      <c r="E1520" t="s">
        <v>664</v>
      </c>
      <c r="F1520" t="s">
        <v>4180</v>
      </c>
      <c r="G1520" t="s">
        <v>4181</v>
      </c>
      <c r="H1520" t="s">
        <v>81</v>
      </c>
      <c r="I1520" t="s">
        <v>199</v>
      </c>
      <c r="J1520" t="s">
        <v>138</v>
      </c>
      <c r="K1520">
        <v>1043</v>
      </c>
      <c r="L1520" t="s">
        <v>95</v>
      </c>
      <c r="M1520" t="s">
        <v>85</v>
      </c>
      <c r="N1520" t="s">
        <v>57</v>
      </c>
      <c r="O1520" t="s">
        <v>4182</v>
      </c>
      <c r="P1520">
        <v>41.96</v>
      </c>
      <c r="Q1520">
        <v>2</v>
      </c>
      <c r="R1520">
        <v>0</v>
      </c>
      <c r="S1520">
        <v>2.9371999999999998</v>
      </c>
      <c r="T1520" t="s">
        <v>151</v>
      </c>
      <c r="U1520">
        <v>39.022799999999997</v>
      </c>
      <c r="V1520" s="2">
        <f>Table1[[#This Row],[Expenses]]*0.3</f>
        <v>11.706839999999998</v>
      </c>
      <c r="W1520" t="str">
        <f>VLOOKUP(K1520, Helper!A:C, 3, FALSE)</f>
        <v>2020-01</v>
      </c>
    </row>
    <row r="1521" spans="1:23" x14ac:dyDescent="0.3">
      <c r="A1521">
        <v>3054</v>
      </c>
      <c r="B1521" t="s">
        <v>4183</v>
      </c>
      <c r="C1521" s="1">
        <v>44661</v>
      </c>
      <c r="D1521">
        <v>20220410</v>
      </c>
      <c r="E1521" t="s">
        <v>4184</v>
      </c>
      <c r="F1521" t="s">
        <v>190</v>
      </c>
      <c r="G1521" t="s">
        <v>568</v>
      </c>
      <c r="H1521" t="s">
        <v>37</v>
      </c>
      <c r="I1521" t="s">
        <v>119</v>
      </c>
      <c r="J1521" t="s">
        <v>94</v>
      </c>
      <c r="K1521">
        <v>1087</v>
      </c>
      <c r="L1521" t="s">
        <v>95</v>
      </c>
      <c r="M1521" t="s">
        <v>85</v>
      </c>
      <c r="N1521" t="s">
        <v>156</v>
      </c>
      <c r="O1521" t="s">
        <v>4185</v>
      </c>
      <c r="P1521">
        <v>517.9</v>
      </c>
      <c r="Q1521">
        <v>2</v>
      </c>
      <c r="R1521">
        <v>0</v>
      </c>
      <c r="S1521">
        <v>134.654</v>
      </c>
      <c r="T1521" t="s">
        <v>296</v>
      </c>
      <c r="U1521">
        <v>383.24599999999998</v>
      </c>
      <c r="V1521" s="2">
        <f>Table1[[#This Row],[Expenses]]*0.3</f>
        <v>114.9738</v>
      </c>
      <c r="W1521" t="str">
        <f>VLOOKUP(K1521, Helper!A:C, 3, FALSE)</f>
        <v>2020-06</v>
      </c>
    </row>
    <row r="1522" spans="1:23" x14ac:dyDescent="0.3">
      <c r="A1522">
        <v>3056</v>
      </c>
      <c r="B1522" t="s">
        <v>4186</v>
      </c>
      <c r="C1522" s="1">
        <v>44436</v>
      </c>
      <c r="D1522">
        <v>20210828</v>
      </c>
      <c r="E1522" t="s">
        <v>2317</v>
      </c>
      <c r="F1522" t="s">
        <v>166</v>
      </c>
      <c r="G1522" t="s">
        <v>227</v>
      </c>
      <c r="H1522" t="s">
        <v>81</v>
      </c>
      <c r="I1522" t="s">
        <v>168</v>
      </c>
      <c r="J1522" t="s">
        <v>39</v>
      </c>
      <c r="K1522">
        <v>1056</v>
      </c>
      <c r="L1522" t="s">
        <v>28</v>
      </c>
      <c r="M1522" t="s">
        <v>40</v>
      </c>
      <c r="N1522" t="s">
        <v>1005</v>
      </c>
      <c r="O1522" t="s">
        <v>4187</v>
      </c>
      <c r="P1522">
        <v>2799.96</v>
      </c>
      <c r="Q1522">
        <v>5</v>
      </c>
      <c r="R1522">
        <v>0.2</v>
      </c>
      <c r="S1522">
        <v>874.98749999999995</v>
      </c>
      <c r="T1522" t="s">
        <v>570</v>
      </c>
      <c r="U1522">
        <v>1924.9725000000001</v>
      </c>
      <c r="V1522" s="2">
        <f>Table1[[#This Row],[Expenses]]*0.3</f>
        <v>577.49175000000002</v>
      </c>
      <c r="W1522" t="str">
        <f>VLOOKUP(K1522, Helper!A:C, 3, FALSE)</f>
        <v>2020-03</v>
      </c>
    </row>
    <row r="1523" spans="1:23" x14ac:dyDescent="0.3">
      <c r="A1523">
        <v>3057</v>
      </c>
      <c r="B1523" t="s">
        <v>4188</v>
      </c>
      <c r="C1523" s="1">
        <v>45219</v>
      </c>
      <c r="D1523">
        <v>20231020</v>
      </c>
      <c r="E1523" t="s">
        <v>2530</v>
      </c>
      <c r="F1523" t="s">
        <v>35</v>
      </c>
      <c r="G1523" t="s">
        <v>110</v>
      </c>
      <c r="H1523" t="s">
        <v>37</v>
      </c>
      <c r="I1523" t="s">
        <v>38</v>
      </c>
      <c r="J1523" t="s">
        <v>219</v>
      </c>
      <c r="K1523">
        <v>1006</v>
      </c>
      <c r="L1523" t="s">
        <v>56</v>
      </c>
      <c r="M1523" t="s">
        <v>40</v>
      </c>
      <c r="N1523" t="s">
        <v>161</v>
      </c>
      <c r="O1523" t="s">
        <v>4189</v>
      </c>
      <c r="P1523">
        <v>8.9600000000000009</v>
      </c>
      <c r="Q1523">
        <v>2</v>
      </c>
      <c r="R1523">
        <v>0</v>
      </c>
      <c r="S1523">
        <v>4.3007999999999997</v>
      </c>
      <c r="T1523" t="s">
        <v>151</v>
      </c>
      <c r="U1523">
        <v>4.6592000000000002</v>
      </c>
      <c r="V1523" s="2">
        <f>Table1[[#This Row],[Expenses]]*0.3</f>
        <v>1.3977600000000001</v>
      </c>
      <c r="W1523" t="str">
        <f>VLOOKUP(K1523, Helper!A:C, 3, FALSE)</f>
        <v>2020-01</v>
      </c>
    </row>
    <row r="1524" spans="1:23" x14ac:dyDescent="0.3">
      <c r="A1524">
        <v>3061</v>
      </c>
      <c r="B1524" t="s">
        <v>4190</v>
      </c>
      <c r="C1524" s="1">
        <v>44873</v>
      </c>
      <c r="D1524">
        <v>20221108</v>
      </c>
      <c r="E1524" t="s">
        <v>3939</v>
      </c>
      <c r="F1524" t="s">
        <v>358</v>
      </c>
      <c r="G1524" t="s">
        <v>422</v>
      </c>
      <c r="H1524" t="s">
        <v>37</v>
      </c>
      <c r="I1524" t="s">
        <v>119</v>
      </c>
      <c r="J1524" t="s">
        <v>1065</v>
      </c>
      <c r="K1524">
        <v>1097</v>
      </c>
      <c r="L1524" t="s">
        <v>273</v>
      </c>
      <c r="M1524" t="s">
        <v>40</v>
      </c>
      <c r="N1524" t="s">
        <v>185</v>
      </c>
      <c r="O1524" t="s">
        <v>4191</v>
      </c>
      <c r="P1524">
        <v>119.976</v>
      </c>
      <c r="Q1524">
        <v>3</v>
      </c>
      <c r="R1524">
        <v>0.2</v>
      </c>
      <c r="S1524">
        <v>22.4955</v>
      </c>
      <c r="T1524" t="s">
        <v>32</v>
      </c>
      <c r="U1524">
        <v>97.480500000000006</v>
      </c>
      <c r="V1524" s="2">
        <f>Table1[[#This Row],[Expenses]]*0.3</f>
        <v>29.244150000000001</v>
      </c>
      <c r="W1524" t="str">
        <f>VLOOKUP(K1524, Helper!A:C, 3, FALSE)</f>
        <v>2020-04</v>
      </c>
    </row>
    <row r="1525" spans="1:23" x14ac:dyDescent="0.3">
      <c r="A1525">
        <v>3062</v>
      </c>
      <c r="B1525" t="s">
        <v>4192</v>
      </c>
      <c r="C1525" s="1">
        <v>44989</v>
      </c>
      <c r="D1525">
        <v>20230304</v>
      </c>
      <c r="E1525" t="s">
        <v>4193</v>
      </c>
      <c r="F1525" t="s">
        <v>79</v>
      </c>
      <c r="G1525" t="s">
        <v>154</v>
      </c>
      <c r="H1525" t="s">
        <v>81</v>
      </c>
      <c r="I1525" t="s">
        <v>82</v>
      </c>
      <c r="J1525" t="s">
        <v>1009</v>
      </c>
      <c r="K1525">
        <v>1021</v>
      </c>
      <c r="L1525" t="s">
        <v>133</v>
      </c>
      <c r="M1525" t="s">
        <v>29</v>
      </c>
      <c r="N1525" t="s">
        <v>66</v>
      </c>
      <c r="O1525" t="s">
        <v>4194</v>
      </c>
      <c r="P1525">
        <v>26.88</v>
      </c>
      <c r="Q1525">
        <v>8</v>
      </c>
      <c r="R1525">
        <v>0.2</v>
      </c>
      <c r="S1525">
        <v>9.7439999999999998</v>
      </c>
      <c r="T1525" t="s">
        <v>761</v>
      </c>
      <c r="U1525">
        <v>17.135999999999999</v>
      </c>
      <c r="V1525" s="2">
        <f>Table1[[#This Row],[Expenses]]*0.3</f>
        <v>5.1407999999999996</v>
      </c>
      <c r="W1525" t="str">
        <f>VLOOKUP(K1525, Helper!A:C, 3, FALSE)</f>
        <v>2020-02</v>
      </c>
    </row>
    <row r="1526" spans="1:23" x14ac:dyDescent="0.3">
      <c r="A1526">
        <v>3063</v>
      </c>
      <c r="B1526" t="s">
        <v>4195</v>
      </c>
      <c r="C1526" s="1">
        <v>44527</v>
      </c>
      <c r="D1526">
        <v>20211127</v>
      </c>
      <c r="E1526" t="s">
        <v>1188</v>
      </c>
      <c r="F1526" t="s">
        <v>197</v>
      </c>
      <c r="G1526" t="s">
        <v>372</v>
      </c>
      <c r="H1526" t="s">
        <v>81</v>
      </c>
      <c r="I1526" t="s">
        <v>199</v>
      </c>
      <c r="J1526" t="s">
        <v>200</v>
      </c>
      <c r="K1526">
        <v>1011</v>
      </c>
      <c r="L1526" t="s">
        <v>56</v>
      </c>
      <c r="M1526" t="s">
        <v>40</v>
      </c>
      <c r="N1526" t="s">
        <v>156</v>
      </c>
      <c r="O1526" t="s">
        <v>4196</v>
      </c>
      <c r="P1526">
        <v>83.97</v>
      </c>
      <c r="Q1526">
        <v>3</v>
      </c>
      <c r="R1526">
        <v>0</v>
      </c>
      <c r="S1526">
        <v>23.511600000000001</v>
      </c>
      <c r="T1526" t="s">
        <v>88</v>
      </c>
      <c r="U1526">
        <v>60.458399999999997</v>
      </c>
      <c r="V1526" s="2">
        <f>Table1[[#This Row],[Expenses]]*0.3</f>
        <v>18.137519999999999</v>
      </c>
      <c r="W1526" t="str">
        <f>VLOOKUP(K1526, Helper!A:C, 3, FALSE)</f>
        <v>2020-06</v>
      </c>
    </row>
    <row r="1527" spans="1:23" x14ac:dyDescent="0.3">
      <c r="A1527">
        <v>3065</v>
      </c>
      <c r="B1527" t="s">
        <v>4197</v>
      </c>
      <c r="C1527" s="1">
        <v>44999</v>
      </c>
      <c r="D1527">
        <v>20230314</v>
      </c>
      <c r="E1527" t="s">
        <v>4198</v>
      </c>
      <c r="F1527" t="s">
        <v>461</v>
      </c>
      <c r="G1527" t="s">
        <v>1618</v>
      </c>
      <c r="H1527" t="s">
        <v>81</v>
      </c>
      <c r="I1527" t="s">
        <v>168</v>
      </c>
      <c r="J1527" t="s">
        <v>439</v>
      </c>
      <c r="K1527">
        <v>1033</v>
      </c>
      <c r="L1527" t="s">
        <v>74</v>
      </c>
      <c r="M1527" t="s">
        <v>85</v>
      </c>
      <c r="N1527" t="s">
        <v>96</v>
      </c>
      <c r="O1527" t="s">
        <v>4199</v>
      </c>
      <c r="P1527">
        <v>90.8</v>
      </c>
      <c r="Q1527">
        <v>8</v>
      </c>
      <c r="R1527">
        <v>0</v>
      </c>
      <c r="S1527">
        <v>25.423999999999999</v>
      </c>
      <c r="T1527" t="s">
        <v>761</v>
      </c>
      <c r="U1527">
        <v>65.376000000000005</v>
      </c>
      <c r="V1527" s="2">
        <f>Table1[[#This Row],[Expenses]]*0.3</f>
        <v>19.6128</v>
      </c>
      <c r="W1527" t="str">
        <f>VLOOKUP(K1527, Helper!A:C, 3, FALSE)</f>
        <v>2020-03</v>
      </c>
    </row>
    <row r="1528" spans="1:23" x14ac:dyDescent="0.3">
      <c r="A1528">
        <v>3070</v>
      </c>
      <c r="B1528" t="s">
        <v>4200</v>
      </c>
      <c r="C1528" s="1">
        <v>45261</v>
      </c>
      <c r="D1528">
        <v>20231201</v>
      </c>
      <c r="E1528" t="s">
        <v>2665</v>
      </c>
      <c r="F1528" t="s">
        <v>358</v>
      </c>
      <c r="G1528" t="s">
        <v>1609</v>
      </c>
      <c r="H1528" t="s">
        <v>37</v>
      </c>
      <c r="I1528" t="s">
        <v>119</v>
      </c>
      <c r="J1528" t="s">
        <v>698</v>
      </c>
      <c r="K1528">
        <v>1013</v>
      </c>
      <c r="L1528" t="s">
        <v>28</v>
      </c>
      <c r="M1528" t="s">
        <v>85</v>
      </c>
      <c r="N1528" t="s">
        <v>86</v>
      </c>
      <c r="O1528" t="s">
        <v>4201</v>
      </c>
      <c r="P1528">
        <v>663.93600000000004</v>
      </c>
      <c r="Q1528">
        <v>4</v>
      </c>
      <c r="R1528">
        <v>0.2</v>
      </c>
      <c r="S1528">
        <v>82.992000000000004</v>
      </c>
      <c r="T1528" t="s">
        <v>261</v>
      </c>
      <c r="U1528">
        <v>580.94399999999996</v>
      </c>
      <c r="V1528" s="2">
        <f>Table1[[#This Row],[Expenses]]*0.3</f>
        <v>174.28319999999999</v>
      </c>
      <c r="W1528" t="str">
        <f>VLOOKUP(K1528, Helper!A:C, 3, FALSE)</f>
        <v>2020-02</v>
      </c>
    </row>
    <row r="1529" spans="1:23" x14ac:dyDescent="0.3">
      <c r="A1529">
        <v>3071</v>
      </c>
      <c r="B1529" t="s">
        <v>4202</v>
      </c>
      <c r="C1529" s="1">
        <v>44152</v>
      </c>
      <c r="D1529">
        <v>20201117</v>
      </c>
      <c r="E1529" t="s">
        <v>1346</v>
      </c>
      <c r="F1529" t="s">
        <v>197</v>
      </c>
      <c r="G1529" t="s">
        <v>372</v>
      </c>
      <c r="H1529" t="s">
        <v>81</v>
      </c>
      <c r="I1529" t="s">
        <v>199</v>
      </c>
      <c r="J1529" t="s">
        <v>27</v>
      </c>
      <c r="K1529">
        <v>1017</v>
      </c>
      <c r="L1529" t="s">
        <v>28</v>
      </c>
      <c r="M1529" t="s">
        <v>40</v>
      </c>
      <c r="N1529" t="s">
        <v>96</v>
      </c>
      <c r="O1529" t="s">
        <v>4203</v>
      </c>
      <c r="P1529">
        <v>2934.33</v>
      </c>
      <c r="Q1529">
        <v>7</v>
      </c>
      <c r="R1529">
        <v>0</v>
      </c>
      <c r="S1529">
        <v>792.26909999999998</v>
      </c>
      <c r="T1529" t="s">
        <v>98</v>
      </c>
      <c r="U1529">
        <v>2142.0608999999999</v>
      </c>
      <c r="V1529" s="2">
        <f>Table1[[#This Row],[Expenses]]*0.3</f>
        <v>642.61826999999994</v>
      </c>
      <c r="W1529" t="str">
        <f>VLOOKUP(K1529, Helper!A:C, 3, FALSE)</f>
        <v>2020-02</v>
      </c>
    </row>
    <row r="1530" spans="1:23" x14ac:dyDescent="0.3">
      <c r="A1530">
        <v>3074</v>
      </c>
      <c r="B1530" t="s">
        <v>4204</v>
      </c>
      <c r="C1530" s="1">
        <v>44564</v>
      </c>
      <c r="D1530">
        <v>20220103</v>
      </c>
      <c r="E1530" t="s">
        <v>1131</v>
      </c>
      <c r="F1530" t="s">
        <v>35</v>
      </c>
      <c r="G1530" t="s">
        <v>36</v>
      </c>
      <c r="H1530" t="s">
        <v>37</v>
      </c>
      <c r="I1530" t="s">
        <v>38</v>
      </c>
      <c r="J1530" t="s">
        <v>1132</v>
      </c>
      <c r="K1530">
        <v>1053</v>
      </c>
      <c r="L1530" t="s">
        <v>74</v>
      </c>
      <c r="M1530" t="s">
        <v>29</v>
      </c>
      <c r="N1530" t="s">
        <v>96</v>
      </c>
      <c r="O1530" t="s">
        <v>4205</v>
      </c>
      <c r="P1530">
        <v>114.46</v>
      </c>
      <c r="Q1530">
        <v>2</v>
      </c>
      <c r="R1530">
        <v>0</v>
      </c>
      <c r="S1530">
        <v>28.614999999999998</v>
      </c>
      <c r="T1530" t="s">
        <v>140</v>
      </c>
      <c r="U1530">
        <v>85.844999999999999</v>
      </c>
      <c r="V1530" s="2">
        <f>Table1[[#This Row],[Expenses]]*0.3</f>
        <v>25.753499999999999</v>
      </c>
      <c r="W1530" t="str">
        <f>VLOOKUP(K1530, Helper!A:C, 3, FALSE)</f>
        <v>2020-05</v>
      </c>
    </row>
    <row r="1531" spans="1:23" x14ac:dyDescent="0.3">
      <c r="A1531">
        <v>3075</v>
      </c>
      <c r="B1531" t="s">
        <v>4206</v>
      </c>
      <c r="C1531" s="1">
        <v>44472</v>
      </c>
      <c r="D1531">
        <v>20211003</v>
      </c>
      <c r="E1531" t="s">
        <v>535</v>
      </c>
      <c r="F1531" t="s">
        <v>35</v>
      </c>
      <c r="G1531" t="s">
        <v>36</v>
      </c>
      <c r="H1531" t="s">
        <v>37</v>
      </c>
      <c r="I1531" t="s">
        <v>38</v>
      </c>
      <c r="J1531" t="s">
        <v>430</v>
      </c>
      <c r="K1531">
        <v>1055</v>
      </c>
      <c r="L1531" t="s">
        <v>84</v>
      </c>
      <c r="M1531" t="s">
        <v>29</v>
      </c>
      <c r="N1531" t="s">
        <v>30</v>
      </c>
      <c r="O1531" t="s">
        <v>4207</v>
      </c>
      <c r="P1531">
        <v>120.666</v>
      </c>
      <c r="Q1531">
        <v>2</v>
      </c>
      <c r="R1531">
        <v>0.15</v>
      </c>
      <c r="S1531">
        <v>18.454799999999999</v>
      </c>
      <c r="T1531" t="s">
        <v>52</v>
      </c>
      <c r="U1531">
        <v>102.211199999999</v>
      </c>
      <c r="V1531" s="2">
        <f>Table1[[#This Row],[Expenses]]*0.3</f>
        <v>30.663359999999699</v>
      </c>
      <c r="W1531" t="str">
        <f>VLOOKUP(K1531, Helper!A:C, 3, FALSE)</f>
        <v>2020-01</v>
      </c>
    </row>
    <row r="1532" spans="1:23" x14ac:dyDescent="0.3">
      <c r="A1532">
        <v>3076</v>
      </c>
      <c r="B1532" t="s">
        <v>4208</v>
      </c>
      <c r="C1532" s="1">
        <v>44032</v>
      </c>
      <c r="D1532">
        <v>20200720</v>
      </c>
      <c r="E1532" t="s">
        <v>2187</v>
      </c>
      <c r="F1532" t="s">
        <v>79</v>
      </c>
      <c r="G1532" t="s">
        <v>154</v>
      </c>
      <c r="H1532" t="s">
        <v>81</v>
      </c>
      <c r="I1532" t="s">
        <v>82</v>
      </c>
      <c r="J1532" t="s">
        <v>1065</v>
      </c>
      <c r="K1532">
        <v>1097</v>
      </c>
      <c r="L1532" t="s">
        <v>273</v>
      </c>
      <c r="M1532" t="s">
        <v>85</v>
      </c>
      <c r="N1532" t="s">
        <v>96</v>
      </c>
      <c r="O1532" t="s">
        <v>4209</v>
      </c>
      <c r="P1532">
        <v>342.86399999999998</v>
      </c>
      <c r="Q1532">
        <v>3</v>
      </c>
      <c r="R1532">
        <v>0.2</v>
      </c>
      <c r="S1532">
        <v>38.572200000000002</v>
      </c>
      <c r="T1532" t="s">
        <v>729</v>
      </c>
      <c r="U1532">
        <v>304.291799999999</v>
      </c>
      <c r="V1532" s="2">
        <f>Table1[[#This Row],[Expenses]]*0.3</f>
        <v>91.287539999999694</v>
      </c>
      <c r="W1532" t="str">
        <f>VLOOKUP(K1532, Helper!A:C, 3, FALSE)</f>
        <v>2020-04</v>
      </c>
    </row>
    <row r="1533" spans="1:23" x14ac:dyDescent="0.3">
      <c r="A1533">
        <v>3079</v>
      </c>
      <c r="B1533" t="s">
        <v>4210</v>
      </c>
      <c r="C1533" s="1">
        <v>43972</v>
      </c>
      <c r="D1533">
        <v>20200521</v>
      </c>
      <c r="E1533" t="s">
        <v>1938</v>
      </c>
      <c r="F1533" t="s">
        <v>35</v>
      </c>
      <c r="G1533" t="s">
        <v>600</v>
      </c>
      <c r="H1533" t="s">
        <v>37</v>
      </c>
      <c r="I1533" t="s">
        <v>38</v>
      </c>
      <c r="J1533" t="s">
        <v>349</v>
      </c>
      <c r="K1533">
        <v>1078</v>
      </c>
      <c r="L1533" t="s">
        <v>56</v>
      </c>
      <c r="M1533" t="s">
        <v>85</v>
      </c>
      <c r="N1533" t="s">
        <v>112</v>
      </c>
      <c r="O1533" t="s">
        <v>4211</v>
      </c>
      <c r="P1533">
        <v>31.84</v>
      </c>
      <c r="Q1533">
        <v>8</v>
      </c>
      <c r="R1533">
        <v>0</v>
      </c>
      <c r="S1533">
        <v>10.507199999999999</v>
      </c>
      <c r="T1533" t="s">
        <v>107</v>
      </c>
      <c r="U1533">
        <v>21.332799999999999</v>
      </c>
      <c r="V1533" s="2">
        <f>Table1[[#This Row],[Expenses]]*0.3</f>
        <v>6.3998399999999993</v>
      </c>
      <c r="W1533" t="str">
        <f>VLOOKUP(K1533, Helper!A:C, 3, FALSE)</f>
        <v>2020-01</v>
      </c>
    </row>
    <row r="1534" spans="1:23" x14ac:dyDescent="0.3">
      <c r="A1534">
        <v>3080</v>
      </c>
      <c r="B1534" t="s">
        <v>4212</v>
      </c>
      <c r="C1534" s="1">
        <v>45174</v>
      </c>
      <c r="D1534">
        <v>20230905</v>
      </c>
      <c r="E1534" t="s">
        <v>4213</v>
      </c>
      <c r="F1534" t="s">
        <v>35</v>
      </c>
      <c r="G1534" t="s">
        <v>4214</v>
      </c>
      <c r="H1534" t="s">
        <v>37</v>
      </c>
      <c r="I1534" t="s">
        <v>38</v>
      </c>
      <c r="J1534" t="s">
        <v>73</v>
      </c>
      <c r="K1534">
        <v>1066</v>
      </c>
      <c r="L1534" t="s">
        <v>74</v>
      </c>
      <c r="M1534" t="s">
        <v>85</v>
      </c>
      <c r="N1534" t="s">
        <v>66</v>
      </c>
      <c r="O1534" t="s">
        <v>4215</v>
      </c>
      <c r="P1534">
        <v>12.96</v>
      </c>
      <c r="Q1534">
        <v>2</v>
      </c>
      <c r="R1534">
        <v>0</v>
      </c>
      <c r="S1534">
        <v>6.2207999999999997</v>
      </c>
      <c r="T1534" t="s">
        <v>171</v>
      </c>
      <c r="U1534">
        <v>6.7392000000000003</v>
      </c>
      <c r="V1534" s="2">
        <f>Table1[[#This Row],[Expenses]]*0.3</f>
        <v>2.02176</v>
      </c>
      <c r="W1534" t="str">
        <f>VLOOKUP(K1534, Helper!A:C, 3, FALSE)</f>
        <v>2020-09</v>
      </c>
    </row>
    <row r="1535" spans="1:23" x14ac:dyDescent="0.3">
      <c r="A1535">
        <v>3082</v>
      </c>
      <c r="B1535" t="s">
        <v>4216</v>
      </c>
      <c r="C1535" s="1">
        <v>45074</v>
      </c>
      <c r="D1535">
        <v>20230528</v>
      </c>
      <c r="E1535" t="s">
        <v>591</v>
      </c>
      <c r="F1535" t="s">
        <v>23</v>
      </c>
      <c r="G1535" t="s">
        <v>24</v>
      </c>
      <c r="H1535" t="s">
        <v>25</v>
      </c>
      <c r="I1535" t="s">
        <v>26</v>
      </c>
      <c r="J1535" t="s">
        <v>592</v>
      </c>
      <c r="K1535">
        <v>1030</v>
      </c>
      <c r="L1535" t="s">
        <v>95</v>
      </c>
      <c r="M1535" t="s">
        <v>85</v>
      </c>
      <c r="N1535" t="s">
        <v>50</v>
      </c>
      <c r="O1535" t="s">
        <v>4217</v>
      </c>
      <c r="P1535">
        <v>58.34</v>
      </c>
      <c r="Q1535">
        <v>2</v>
      </c>
      <c r="R1535">
        <v>0</v>
      </c>
      <c r="S1535">
        <v>28.0032</v>
      </c>
      <c r="T1535" t="s">
        <v>288</v>
      </c>
      <c r="U1535">
        <v>30.3368</v>
      </c>
      <c r="V1535" s="2">
        <f>Table1[[#This Row],[Expenses]]*0.3</f>
        <v>9.1010399999999994</v>
      </c>
      <c r="W1535" t="str">
        <f>VLOOKUP(K1535, Helper!A:C, 3, FALSE)</f>
        <v>2020-01</v>
      </c>
    </row>
    <row r="1536" spans="1:23" x14ac:dyDescent="0.3">
      <c r="A1536">
        <v>3084</v>
      </c>
      <c r="B1536" t="s">
        <v>4218</v>
      </c>
      <c r="C1536" s="1">
        <v>43859</v>
      </c>
      <c r="D1536">
        <v>20200129</v>
      </c>
      <c r="E1536" t="s">
        <v>1033</v>
      </c>
      <c r="F1536" t="s">
        <v>211</v>
      </c>
      <c r="G1536" t="s">
        <v>212</v>
      </c>
      <c r="H1536" t="s">
        <v>25</v>
      </c>
      <c r="I1536" t="s">
        <v>26</v>
      </c>
      <c r="J1536" t="s">
        <v>386</v>
      </c>
      <c r="K1536">
        <v>1045</v>
      </c>
      <c r="L1536" t="s">
        <v>95</v>
      </c>
      <c r="M1536" t="s">
        <v>29</v>
      </c>
      <c r="N1536" t="s">
        <v>50</v>
      </c>
      <c r="O1536" t="s">
        <v>4219</v>
      </c>
      <c r="P1536">
        <v>3.9279999999999999</v>
      </c>
      <c r="Q1536">
        <v>1</v>
      </c>
      <c r="R1536">
        <v>0.2</v>
      </c>
      <c r="S1536">
        <v>1.3257000000000001</v>
      </c>
      <c r="T1536" t="s">
        <v>1129</v>
      </c>
      <c r="U1536">
        <v>2.6022999999999898</v>
      </c>
      <c r="V1536" s="2">
        <f>Table1[[#This Row],[Expenses]]*0.3</f>
        <v>0.78068999999999689</v>
      </c>
      <c r="W1536" t="str">
        <f>VLOOKUP(K1536, Helper!A:C, 3, FALSE)</f>
        <v>2020-01</v>
      </c>
    </row>
    <row r="1537" spans="1:23" x14ac:dyDescent="0.3">
      <c r="A1537">
        <v>3085</v>
      </c>
      <c r="B1537" t="s">
        <v>4220</v>
      </c>
      <c r="C1537" s="1">
        <v>44967</v>
      </c>
      <c r="D1537">
        <v>20230210</v>
      </c>
      <c r="E1537" t="s">
        <v>3266</v>
      </c>
      <c r="F1537" t="s">
        <v>79</v>
      </c>
      <c r="G1537" t="s">
        <v>147</v>
      </c>
      <c r="H1537" t="s">
        <v>81</v>
      </c>
      <c r="I1537" t="s">
        <v>82</v>
      </c>
      <c r="J1537" t="s">
        <v>138</v>
      </c>
      <c r="K1537">
        <v>1043</v>
      </c>
      <c r="L1537" t="s">
        <v>95</v>
      </c>
      <c r="M1537" t="s">
        <v>29</v>
      </c>
      <c r="N1537" t="s">
        <v>50</v>
      </c>
      <c r="O1537" t="s">
        <v>4221</v>
      </c>
      <c r="P1537">
        <v>252.78399999999999</v>
      </c>
      <c r="Q1537">
        <v>4</v>
      </c>
      <c r="R1537">
        <v>0.8</v>
      </c>
      <c r="S1537">
        <v>-417.09359999999998</v>
      </c>
      <c r="T1537" t="s">
        <v>394</v>
      </c>
      <c r="U1537">
        <v>669.87760000000003</v>
      </c>
      <c r="V1537" s="2">
        <f>Table1[[#This Row],[Expenses]]*0.3</f>
        <v>200.96328</v>
      </c>
      <c r="W1537" t="str">
        <f>VLOOKUP(K1537, Helper!A:C, 3, FALSE)</f>
        <v>2020-01</v>
      </c>
    </row>
    <row r="1538" spans="1:23" x14ac:dyDescent="0.3">
      <c r="A1538">
        <v>3089</v>
      </c>
      <c r="B1538" t="s">
        <v>4222</v>
      </c>
      <c r="C1538" s="1">
        <v>45017</v>
      </c>
      <c r="D1538">
        <v>20230401</v>
      </c>
      <c r="E1538" t="s">
        <v>3548</v>
      </c>
      <c r="F1538" t="s">
        <v>23</v>
      </c>
      <c r="G1538" t="s">
        <v>24</v>
      </c>
      <c r="H1538" t="s">
        <v>25</v>
      </c>
      <c r="I1538" t="s">
        <v>26</v>
      </c>
      <c r="J1538" t="s">
        <v>466</v>
      </c>
      <c r="K1538">
        <v>1046</v>
      </c>
      <c r="L1538" t="s">
        <v>95</v>
      </c>
      <c r="M1538" t="s">
        <v>85</v>
      </c>
      <c r="N1538" t="s">
        <v>57</v>
      </c>
      <c r="O1538" t="s">
        <v>4223</v>
      </c>
      <c r="P1538">
        <v>61</v>
      </c>
      <c r="Q1538">
        <v>5</v>
      </c>
      <c r="R1538">
        <v>0</v>
      </c>
      <c r="S1538">
        <v>25.62</v>
      </c>
      <c r="T1538" t="s">
        <v>68</v>
      </c>
      <c r="U1538">
        <v>35.379999999999903</v>
      </c>
      <c r="V1538" s="2">
        <f>Table1[[#This Row],[Expenses]]*0.3</f>
        <v>10.613999999999971</v>
      </c>
      <c r="W1538" t="str">
        <f>VLOOKUP(K1538, Helper!A:C, 3, FALSE)</f>
        <v>2020-02</v>
      </c>
    </row>
    <row r="1539" spans="1:23" x14ac:dyDescent="0.3">
      <c r="A1539">
        <v>3091</v>
      </c>
      <c r="B1539" t="s">
        <v>4224</v>
      </c>
      <c r="C1539" s="1">
        <v>44624</v>
      </c>
      <c r="D1539">
        <v>20220304</v>
      </c>
      <c r="E1539" t="s">
        <v>54</v>
      </c>
      <c r="F1539" t="s">
        <v>197</v>
      </c>
      <c r="G1539" t="s">
        <v>372</v>
      </c>
      <c r="H1539" t="s">
        <v>81</v>
      </c>
      <c r="I1539" t="s">
        <v>199</v>
      </c>
      <c r="J1539" t="s">
        <v>55</v>
      </c>
      <c r="K1539">
        <v>1065</v>
      </c>
      <c r="L1539" t="s">
        <v>56</v>
      </c>
      <c r="M1539" t="s">
        <v>29</v>
      </c>
      <c r="N1539" t="s">
        <v>50</v>
      </c>
      <c r="O1539" t="s">
        <v>4225</v>
      </c>
      <c r="P1539">
        <v>447.86</v>
      </c>
      <c r="Q1539">
        <v>7</v>
      </c>
      <c r="R1539">
        <v>0</v>
      </c>
      <c r="S1539">
        <v>219.45140000000001</v>
      </c>
      <c r="T1539" t="s">
        <v>187</v>
      </c>
      <c r="U1539">
        <v>228.40860000000001</v>
      </c>
      <c r="V1539" s="2">
        <f>Table1[[#This Row],[Expenses]]*0.3</f>
        <v>68.522580000000005</v>
      </c>
      <c r="W1539" t="str">
        <f>VLOOKUP(K1539, Helper!A:C, 3, FALSE)</f>
        <v>2020-04</v>
      </c>
    </row>
    <row r="1540" spans="1:23" x14ac:dyDescent="0.3">
      <c r="A1540">
        <v>3094</v>
      </c>
      <c r="B1540" t="s">
        <v>4226</v>
      </c>
      <c r="C1540" s="1">
        <v>44431</v>
      </c>
      <c r="D1540">
        <v>20210823</v>
      </c>
      <c r="E1540" t="s">
        <v>743</v>
      </c>
      <c r="F1540" t="s">
        <v>166</v>
      </c>
      <c r="G1540" t="s">
        <v>3445</v>
      </c>
      <c r="H1540" t="s">
        <v>81</v>
      </c>
      <c r="I1540" t="s">
        <v>168</v>
      </c>
      <c r="J1540" t="s">
        <v>268</v>
      </c>
      <c r="K1540">
        <v>1088</v>
      </c>
      <c r="L1540" t="s">
        <v>133</v>
      </c>
      <c r="M1540" t="s">
        <v>29</v>
      </c>
      <c r="N1540" t="s">
        <v>66</v>
      </c>
      <c r="O1540" t="s">
        <v>4227</v>
      </c>
      <c r="P1540">
        <v>31.68</v>
      </c>
      <c r="Q1540">
        <v>4</v>
      </c>
      <c r="R1540">
        <v>0.2</v>
      </c>
      <c r="S1540">
        <v>2.7719999999999998</v>
      </c>
      <c r="T1540" t="s">
        <v>570</v>
      </c>
      <c r="U1540">
        <v>28.908000000000001</v>
      </c>
      <c r="V1540" s="2">
        <f>Table1[[#This Row],[Expenses]]*0.3</f>
        <v>8.6723999999999997</v>
      </c>
      <c r="W1540" t="str">
        <f>VLOOKUP(K1540, Helper!A:C, 3, FALSE)</f>
        <v>2020-03</v>
      </c>
    </row>
    <row r="1541" spans="1:23" x14ac:dyDescent="0.3">
      <c r="A1541">
        <v>3098</v>
      </c>
      <c r="B1541" t="s">
        <v>4228</v>
      </c>
      <c r="C1541" s="1">
        <v>45044</v>
      </c>
      <c r="D1541">
        <v>20230428</v>
      </c>
      <c r="E1541" t="s">
        <v>348</v>
      </c>
      <c r="F1541" t="s">
        <v>79</v>
      </c>
      <c r="G1541" t="s">
        <v>80</v>
      </c>
      <c r="H1541" t="s">
        <v>81</v>
      </c>
      <c r="I1541" t="s">
        <v>82</v>
      </c>
      <c r="J1541" t="s">
        <v>349</v>
      </c>
      <c r="K1541">
        <v>1078</v>
      </c>
      <c r="L1541" t="s">
        <v>56</v>
      </c>
      <c r="M1541" t="s">
        <v>40</v>
      </c>
      <c r="N1541" t="s">
        <v>41</v>
      </c>
      <c r="O1541" t="s">
        <v>4229</v>
      </c>
      <c r="P1541">
        <v>33.119999999999997</v>
      </c>
      <c r="Q1541">
        <v>4</v>
      </c>
      <c r="R1541">
        <v>0.2</v>
      </c>
      <c r="S1541">
        <v>11.592000000000001</v>
      </c>
      <c r="T1541" t="s">
        <v>68</v>
      </c>
      <c r="U1541">
        <v>21.527999999999999</v>
      </c>
      <c r="V1541" s="2">
        <f>Table1[[#This Row],[Expenses]]*0.3</f>
        <v>6.4583999999999993</v>
      </c>
      <c r="W1541" t="str">
        <f>VLOOKUP(K1541, Helper!A:C, 3, FALSE)</f>
        <v>2020-01</v>
      </c>
    </row>
    <row r="1542" spans="1:23" x14ac:dyDescent="0.3">
      <c r="A1542">
        <v>3100</v>
      </c>
      <c r="B1542" t="s">
        <v>4230</v>
      </c>
      <c r="C1542" s="1">
        <v>45031</v>
      </c>
      <c r="D1542">
        <v>20230415</v>
      </c>
      <c r="E1542" t="s">
        <v>1860</v>
      </c>
      <c r="F1542" t="s">
        <v>211</v>
      </c>
      <c r="G1542" t="s">
        <v>212</v>
      </c>
      <c r="H1542" t="s">
        <v>25</v>
      </c>
      <c r="I1542" t="s">
        <v>26</v>
      </c>
      <c r="J1542" t="s">
        <v>55</v>
      </c>
      <c r="K1542">
        <v>1065</v>
      </c>
      <c r="L1542" t="s">
        <v>56</v>
      </c>
      <c r="M1542" t="s">
        <v>29</v>
      </c>
      <c r="N1542" t="s">
        <v>50</v>
      </c>
      <c r="O1542" t="s">
        <v>4231</v>
      </c>
      <c r="P1542">
        <v>10.776</v>
      </c>
      <c r="Q1542">
        <v>3</v>
      </c>
      <c r="R1542">
        <v>0.2</v>
      </c>
      <c r="S1542">
        <v>3.5022000000000002</v>
      </c>
      <c r="T1542" t="s">
        <v>68</v>
      </c>
      <c r="U1542">
        <v>7.2737999999999996</v>
      </c>
      <c r="V1542" s="2">
        <f>Table1[[#This Row],[Expenses]]*0.3</f>
        <v>2.18214</v>
      </c>
      <c r="W1542" t="str">
        <f>VLOOKUP(K1542, Helper!A:C, 3, FALSE)</f>
        <v>2020-04</v>
      </c>
    </row>
    <row r="1543" spans="1:23" x14ac:dyDescent="0.3">
      <c r="A1543">
        <v>3102</v>
      </c>
      <c r="B1543" t="s">
        <v>4232</v>
      </c>
      <c r="C1543" s="1">
        <v>45283</v>
      </c>
      <c r="D1543">
        <v>20231223</v>
      </c>
      <c r="E1543" t="s">
        <v>4233</v>
      </c>
      <c r="F1543" t="s">
        <v>827</v>
      </c>
      <c r="G1543" t="s">
        <v>2034</v>
      </c>
      <c r="H1543" t="s">
        <v>25</v>
      </c>
      <c r="I1543" t="s">
        <v>64</v>
      </c>
      <c r="J1543" t="s">
        <v>812</v>
      </c>
      <c r="K1543">
        <v>1092</v>
      </c>
      <c r="L1543" t="s">
        <v>84</v>
      </c>
      <c r="M1543" t="s">
        <v>40</v>
      </c>
      <c r="N1543" t="s">
        <v>66</v>
      </c>
      <c r="O1543" t="s">
        <v>4234</v>
      </c>
      <c r="P1543">
        <v>695.16</v>
      </c>
      <c r="Q1543">
        <v>6</v>
      </c>
      <c r="R1543">
        <v>0</v>
      </c>
      <c r="S1543">
        <v>34.758000000000003</v>
      </c>
      <c r="T1543" t="s">
        <v>261</v>
      </c>
      <c r="U1543">
        <v>660.40199999999902</v>
      </c>
      <c r="V1543" s="2">
        <f>Table1[[#This Row],[Expenses]]*0.3</f>
        <v>198.12059999999971</v>
      </c>
      <c r="W1543" t="str">
        <f>VLOOKUP(K1543, Helper!A:C, 3, FALSE)</f>
        <v>2020-02</v>
      </c>
    </row>
    <row r="1544" spans="1:23" x14ac:dyDescent="0.3">
      <c r="A1544">
        <v>3104</v>
      </c>
      <c r="B1544" t="s">
        <v>4235</v>
      </c>
      <c r="C1544" s="1">
        <v>44904</v>
      </c>
      <c r="D1544">
        <v>20221209</v>
      </c>
      <c r="E1544" t="s">
        <v>3827</v>
      </c>
      <c r="F1544" t="s">
        <v>358</v>
      </c>
      <c r="G1544" t="s">
        <v>359</v>
      </c>
      <c r="H1544" t="s">
        <v>37</v>
      </c>
      <c r="I1544" t="s">
        <v>119</v>
      </c>
      <c r="J1544" t="s">
        <v>752</v>
      </c>
      <c r="K1544">
        <v>1084</v>
      </c>
      <c r="L1544" t="s">
        <v>133</v>
      </c>
      <c r="M1544" t="s">
        <v>85</v>
      </c>
      <c r="N1544" t="s">
        <v>50</v>
      </c>
      <c r="O1544" t="s">
        <v>4236</v>
      </c>
      <c r="P1544">
        <v>12.957000000000001</v>
      </c>
      <c r="Q1544">
        <v>7</v>
      </c>
      <c r="R1544">
        <v>0.7</v>
      </c>
      <c r="S1544">
        <v>-9.5017999999999994</v>
      </c>
      <c r="T1544" t="s">
        <v>76</v>
      </c>
      <c r="U1544">
        <v>22.4588</v>
      </c>
      <c r="V1544" s="2">
        <f>Table1[[#This Row],[Expenses]]*0.3</f>
        <v>6.7376399999999999</v>
      </c>
      <c r="W1544" t="str">
        <f>VLOOKUP(K1544, Helper!A:C, 3, FALSE)</f>
        <v>2020-02</v>
      </c>
    </row>
    <row r="1545" spans="1:23" x14ac:dyDescent="0.3">
      <c r="A1545">
        <v>3105</v>
      </c>
      <c r="B1545" t="s">
        <v>4237</v>
      </c>
      <c r="C1545" s="1">
        <v>45009</v>
      </c>
      <c r="D1545">
        <v>20230324</v>
      </c>
      <c r="E1545" t="s">
        <v>4238</v>
      </c>
      <c r="F1545" t="s">
        <v>211</v>
      </c>
      <c r="G1545" t="s">
        <v>212</v>
      </c>
      <c r="H1545" t="s">
        <v>25</v>
      </c>
      <c r="I1545" t="s">
        <v>26</v>
      </c>
      <c r="J1545" t="s">
        <v>27</v>
      </c>
      <c r="K1545">
        <v>1017</v>
      </c>
      <c r="L1545" t="s">
        <v>28</v>
      </c>
      <c r="M1545" t="s">
        <v>29</v>
      </c>
      <c r="N1545" t="s">
        <v>66</v>
      </c>
      <c r="O1545" t="s">
        <v>4239</v>
      </c>
      <c r="P1545">
        <v>25.68</v>
      </c>
      <c r="Q1545">
        <v>6</v>
      </c>
      <c r="R1545">
        <v>0</v>
      </c>
      <c r="S1545">
        <v>11.555999999999999</v>
      </c>
      <c r="T1545" t="s">
        <v>761</v>
      </c>
      <c r="U1545">
        <v>14.124000000000001</v>
      </c>
      <c r="V1545" s="2">
        <f>Table1[[#This Row],[Expenses]]*0.3</f>
        <v>4.2371999999999996</v>
      </c>
      <c r="W1545" t="str">
        <f>VLOOKUP(K1545, Helper!A:C, 3, FALSE)</f>
        <v>2020-02</v>
      </c>
    </row>
    <row r="1546" spans="1:23" x14ac:dyDescent="0.3">
      <c r="A1546">
        <v>3106</v>
      </c>
      <c r="B1546" t="s">
        <v>4240</v>
      </c>
      <c r="C1546" s="1">
        <v>44768</v>
      </c>
      <c r="D1546">
        <v>20220726</v>
      </c>
      <c r="E1546" t="s">
        <v>878</v>
      </c>
      <c r="F1546" t="s">
        <v>79</v>
      </c>
      <c r="G1546" t="s">
        <v>147</v>
      </c>
      <c r="H1546" t="s">
        <v>81</v>
      </c>
      <c r="I1546" t="s">
        <v>82</v>
      </c>
      <c r="J1546" t="s">
        <v>39</v>
      </c>
      <c r="K1546">
        <v>1056</v>
      </c>
      <c r="L1546" t="s">
        <v>28</v>
      </c>
      <c r="M1546" t="s">
        <v>40</v>
      </c>
      <c r="N1546" t="s">
        <v>41</v>
      </c>
      <c r="O1546" t="s">
        <v>4241</v>
      </c>
      <c r="P1546">
        <v>15.712</v>
      </c>
      <c r="Q1546">
        <v>4</v>
      </c>
      <c r="R1546">
        <v>0.2</v>
      </c>
      <c r="S1546">
        <v>5.6955999999999998</v>
      </c>
      <c r="T1546" t="s">
        <v>175</v>
      </c>
      <c r="U1546">
        <v>10.016400000000001</v>
      </c>
      <c r="V1546" s="2">
        <f>Table1[[#This Row],[Expenses]]*0.3</f>
        <v>3.0049200000000003</v>
      </c>
      <c r="W1546" t="str">
        <f>VLOOKUP(K1546, Helper!A:C, 3, FALSE)</f>
        <v>2020-03</v>
      </c>
    </row>
    <row r="1547" spans="1:23" x14ac:dyDescent="0.3">
      <c r="A1547">
        <v>3107</v>
      </c>
      <c r="B1547" t="s">
        <v>4242</v>
      </c>
      <c r="C1547" s="1">
        <v>45118</v>
      </c>
      <c r="D1547">
        <v>20230711</v>
      </c>
      <c r="E1547" t="s">
        <v>2104</v>
      </c>
      <c r="F1547" t="s">
        <v>166</v>
      </c>
      <c r="G1547" t="s">
        <v>488</v>
      </c>
      <c r="H1547" t="s">
        <v>81</v>
      </c>
      <c r="I1547" t="s">
        <v>168</v>
      </c>
      <c r="J1547" t="s">
        <v>1246</v>
      </c>
      <c r="K1547">
        <v>1071</v>
      </c>
      <c r="L1547" t="s">
        <v>149</v>
      </c>
      <c r="M1547" t="s">
        <v>85</v>
      </c>
      <c r="N1547" t="s">
        <v>96</v>
      </c>
      <c r="O1547" t="s">
        <v>4243</v>
      </c>
      <c r="P1547">
        <v>298.464</v>
      </c>
      <c r="Q1547">
        <v>6</v>
      </c>
      <c r="R1547">
        <v>0.2</v>
      </c>
      <c r="S1547">
        <v>26.115600000000001</v>
      </c>
      <c r="T1547" t="s">
        <v>128</v>
      </c>
      <c r="U1547">
        <v>272.348399999999</v>
      </c>
      <c r="V1547" s="2">
        <f>Table1[[#This Row],[Expenses]]*0.3</f>
        <v>81.704519999999704</v>
      </c>
      <c r="W1547" t="str">
        <f>VLOOKUP(K1547, Helper!A:C, 3, FALSE)</f>
        <v>2020-04</v>
      </c>
    </row>
    <row r="1548" spans="1:23" x14ac:dyDescent="0.3">
      <c r="A1548">
        <v>3108</v>
      </c>
      <c r="B1548" t="s">
        <v>4244</v>
      </c>
      <c r="C1548" s="1">
        <v>44760</v>
      </c>
      <c r="D1548">
        <v>20220718</v>
      </c>
      <c r="E1548" t="s">
        <v>61</v>
      </c>
      <c r="F1548" t="s">
        <v>411</v>
      </c>
      <c r="G1548" t="s">
        <v>412</v>
      </c>
      <c r="H1548" t="s">
        <v>25</v>
      </c>
      <c r="I1548" t="s">
        <v>48</v>
      </c>
      <c r="J1548" t="s">
        <v>65</v>
      </c>
      <c r="K1548">
        <v>1062</v>
      </c>
      <c r="L1548" t="s">
        <v>28</v>
      </c>
      <c r="M1548" t="s">
        <v>29</v>
      </c>
      <c r="N1548" t="s">
        <v>66</v>
      </c>
      <c r="O1548" t="s">
        <v>4245</v>
      </c>
      <c r="P1548">
        <v>21.93</v>
      </c>
      <c r="Q1548">
        <v>3</v>
      </c>
      <c r="R1548">
        <v>0</v>
      </c>
      <c r="S1548">
        <v>10.0878</v>
      </c>
      <c r="T1548" t="s">
        <v>175</v>
      </c>
      <c r="U1548">
        <v>11.8422</v>
      </c>
      <c r="V1548" s="2">
        <f>Table1[[#This Row],[Expenses]]*0.3</f>
        <v>3.5526599999999999</v>
      </c>
      <c r="W1548" t="str">
        <f>VLOOKUP(K1548, Helper!A:C, 3, FALSE)</f>
        <v>2020-01</v>
      </c>
    </row>
    <row r="1549" spans="1:23" x14ac:dyDescent="0.3">
      <c r="A1549">
        <v>3113</v>
      </c>
      <c r="B1549" t="s">
        <v>4246</v>
      </c>
      <c r="C1549" s="1">
        <v>44797</v>
      </c>
      <c r="D1549">
        <v>20220824</v>
      </c>
      <c r="E1549" t="s">
        <v>2306</v>
      </c>
      <c r="F1549" t="s">
        <v>71</v>
      </c>
      <c r="G1549" t="s">
        <v>72</v>
      </c>
      <c r="H1549" t="s">
        <v>37</v>
      </c>
      <c r="I1549" t="s">
        <v>38</v>
      </c>
      <c r="J1549" t="s">
        <v>626</v>
      </c>
      <c r="K1549">
        <v>1009</v>
      </c>
      <c r="L1549" t="s">
        <v>95</v>
      </c>
      <c r="M1549" t="s">
        <v>29</v>
      </c>
      <c r="N1549" t="s">
        <v>617</v>
      </c>
      <c r="O1549" t="s">
        <v>4247</v>
      </c>
      <c r="P1549">
        <v>837.6</v>
      </c>
      <c r="Q1549">
        <v>3</v>
      </c>
      <c r="R1549">
        <v>0.2</v>
      </c>
      <c r="S1549">
        <v>62.82</v>
      </c>
      <c r="T1549" t="s">
        <v>327</v>
      </c>
      <c r="U1549">
        <v>774.78</v>
      </c>
      <c r="V1549" s="2">
        <f>Table1[[#This Row],[Expenses]]*0.3</f>
        <v>232.43399999999997</v>
      </c>
      <c r="W1549" t="str">
        <f>VLOOKUP(K1549, Helper!A:C, 3, FALSE)</f>
        <v>2020-03</v>
      </c>
    </row>
    <row r="1550" spans="1:23" x14ac:dyDescent="0.3">
      <c r="A1550">
        <v>3119</v>
      </c>
      <c r="B1550" t="s">
        <v>4248</v>
      </c>
      <c r="C1550" s="1">
        <v>44358</v>
      </c>
      <c r="D1550">
        <v>20210611</v>
      </c>
      <c r="E1550" t="s">
        <v>2684</v>
      </c>
      <c r="F1550" t="s">
        <v>46</v>
      </c>
      <c r="G1550" t="s">
        <v>1022</v>
      </c>
      <c r="H1550" t="s">
        <v>25</v>
      </c>
      <c r="I1550" t="s">
        <v>48</v>
      </c>
      <c r="J1550" t="s">
        <v>443</v>
      </c>
      <c r="K1550">
        <v>1005</v>
      </c>
      <c r="L1550" t="s">
        <v>56</v>
      </c>
      <c r="M1550" t="s">
        <v>40</v>
      </c>
      <c r="N1550" t="s">
        <v>41</v>
      </c>
      <c r="O1550" t="s">
        <v>4249</v>
      </c>
      <c r="P1550">
        <v>1123.92</v>
      </c>
      <c r="Q1550">
        <v>5</v>
      </c>
      <c r="R1550">
        <v>0.2</v>
      </c>
      <c r="S1550">
        <v>-182.637</v>
      </c>
      <c r="T1550" t="s">
        <v>732</v>
      </c>
      <c r="U1550">
        <v>1306.557</v>
      </c>
      <c r="V1550" s="2">
        <f>Table1[[#This Row],[Expenses]]*0.3</f>
        <v>391.96710000000002</v>
      </c>
      <c r="W1550" t="str">
        <f>VLOOKUP(K1550, Helper!A:C, 3, FALSE)</f>
        <v>2020-03</v>
      </c>
    </row>
    <row r="1551" spans="1:23" x14ac:dyDescent="0.3">
      <c r="A1551">
        <v>3127</v>
      </c>
      <c r="B1551" t="s">
        <v>4250</v>
      </c>
      <c r="C1551" s="1">
        <v>45178</v>
      </c>
      <c r="D1551">
        <v>20230909</v>
      </c>
      <c r="E1551" t="s">
        <v>4251</v>
      </c>
      <c r="F1551" t="s">
        <v>124</v>
      </c>
      <c r="G1551" t="s">
        <v>125</v>
      </c>
      <c r="H1551" t="s">
        <v>25</v>
      </c>
      <c r="I1551" t="s">
        <v>48</v>
      </c>
      <c r="J1551" t="s">
        <v>1013</v>
      </c>
      <c r="K1551">
        <v>1073</v>
      </c>
      <c r="L1551" t="s">
        <v>133</v>
      </c>
      <c r="M1551" t="s">
        <v>29</v>
      </c>
      <c r="N1551" t="s">
        <v>156</v>
      </c>
      <c r="O1551" t="s">
        <v>4252</v>
      </c>
      <c r="P1551">
        <v>258.52800000000002</v>
      </c>
      <c r="Q1551">
        <v>2</v>
      </c>
      <c r="R1551">
        <v>0.4</v>
      </c>
      <c r="S1551">
        <v>-47.396799999999999</v>
      </c>
      <c r="T1551" t="s">
        <v>171</v>
      </c>
      <c r="U1551">
        <v>305.9248</v>
      </c>
      <c r="V1551" s="2">
        <f>Table1[[#This Row],[Expenses]]*0.3</f>
        <v>91.777439999999999</v>
      </c>
      <c r="W1551" t="str">
        <f>VLOOKUP(K1551, Helper!A:C, 3, FALSE)</f>
        <v>2020-03</v>
      </c>
    </row>
    <row r="1552" spans="1:23" x14ac:dyDescent="0.3">
      <c r="A1552">
        <v>3128</v>
      </c>
      <c r="B1552" t="s">
        <v>4253</v>
      </c>
      <c r="C1552" s="1">
        <v>45202</v>
      </c>
      <c r="D1552">
        <v>20231003</v>
      </c>
      <c r="E1552" t="s">
        <v>4041</v>
      </c>
      <c r="F1552" t="s">
        <v>211</v>
      </c>
      <c r="G1552" t="s">
        <v>212</v>
      </c>
      <c r="H1552" t="s">
        <v>25</v>
      </c>
      <c r="I1552" t="s">
        <v>26</v>
      </c>
      <c r="J1552" t="s">
        <v>528</v>
      </c>
      <c r="K1552">
        <v>1049</v>
      </c>
      <c r="L1552" t="s">
        <v>84</v>
      </c>
      <c r="M1552" t="s">
        <v>29</v>
      </c>
      <c r="N1552" t="s">
        <v>66</v>
      </c>
      <c r="O1552" t="s">
        <v>4254</v>
      </c>
      <c r="P1552">
        <v>49.12</v>
      </c>
      <c r="Q1552">
        <v>4</v>
      </c>
      <c r="R1552">
        <v>0</v>
      </c>
      <c r="S1552">
        <v>23.086400000000001</v>
      </c>
      <c r="T1552" t="s">
        <v>151</v>
      </c>
      <c r="U1552">
        <v>26.0335999999999</v>
      </c>
      <c r="V1552" s="2">
        <f>Table1[[#This Row],[Expenses]]*0.3</f>
        <v>7.8100799999999699</v>
      </c>
      <c r="W1552" t="str">
        <f>VLOOKUP(K1552, Helper!A:C, 3, FALSE)</f>
        <v>2020-05</v>
      </c>
    </row>
    <row r="1553" spans="1:23" x14ac:dyDescent="0.3">
      <c r="A1553">
        <v>3129</v>
      </c>
      <c r="B1553" t="s">
        <v>4255</v>
      </c>
      <c r="C1553" s="1">
        <v>44181</v>
      </c>
      <c r="D1553">
        <v>20201216</v>
      </c>
      <c r="E1553" t="s">
        <v>1813</v>
      </c>
      <c r="F1553" t="s">
        <v>35</v>
      </c>
      <c r="G1553" t="s">
        <v>36</v>
      </c>
      <c r="H1553" t="s">
        <v>37</v>
      </c>
      <c r="I1553" t="s">
        <v>38</v>
      </c>
      <c r="J1553" t="s">
        <v>638</v>
      </c>
      <c r="K1553">
        <v>1008</v>
      </c>
      <c r="L1553" t="s">
        <v>74</v>
      </c>
      <c r="M1553" t="s">
        <v>85</v>
      </c>
      <c r="N1553" t="s">
        <v>57</v>
      </c>
      <c r="O1553" t="s">
        <v>4256</v>
      </c>
      <c r="P1553">
        <v>44.46</v>
      </c>
      <c r="Q1553">
        <v>2</v>
      </c>
      <c r="R1553">
        <v>0</v>
      </c>
      <c r="S1553">
        <v>14.671799999999999</v>
      </c>
      <c r="T1553" t="s">
        <v>235</v>
      </c>
      <c r="U1553">
        <v>29.7882</v>
      </c>
      <c r="V1553" s="2">
        <f>Table1[[#This Row],[Expenses]]*0.3</f>
        <v>8.9364600000000003</v>
      </c>
      <c r="W1553" t="str">
        <f>VLOOKUP(K1553, Helper!A:C, 3, FALSE)</f>
        <v>2020-01</v>
      </c>
    </row>
    <row r="1554" spans="1:23" x14ac:dyDescent="0.3">
      <c r="A1554">
        <v>3133</v>
      </c>
      <c r="B1554" t="s">
        <v>4257</v>
      </c>
      <c r="C1554" s="1">
        <v>44067</v>
      </c>
      <c r="D1554">
        <v>20200824</v>
      </c>
      <c r="E1554" t="s">
        <v>4258</v>
      </c>
      <c r="F1554" t="s">
        <v>211</v>
      </c>
      <c r="G1554" t="s">
        <v>1322</v>
      </c>
      <c r="H1554" t="s">
        <v>25</v>
      </c>
      <c r="I1554" t="s">
        <v>26</v>
      </c>
      <c r="J1554" t="s">
        <v>649</v>
      </c>
      <c r="K1554">
        <v>1023</v>
      </c>
      <c r="L1554" t="s">
        <v>28</v>
      </c>
      <c r="M1554" t="s">
        <v>40</v>
      </c>
      <c r="N1554" t="s">
        <v>57</v>
      </c>
      <c r="O1554" t="s">
        <v>4259</v>
      </c>
      <c r="P1554">
        <v>13.28</v>
      </c>
      <c r="Q1554">
        <v>2</v>
      </c>
      <c r="R1554">
        <v>0</v>
      </c>
      <c r="S1554">
        <v>6.3743999999999996</v>
      </c>
      <c r="T1554" t="s">
        <v>114</v>
      </c>
      <c r="U1554">
        <v>6.9055999999999997</v>
      </c>
      <c r="V1554" s="2">
        <f>Table1[[#This Row],[Expenses]]*0.3</f>
        <v>2.0716799999999997</v>
      </c>
      <c r="W1554" t="str">
        <f>VLOOKUP(K1554, Helper!A:C, 3, FALSE)</f>
        <v>2020-08</v>
      </c>
    </row>
    <row r="1555" spans="1:23" x14ac:dyDescent="0.3">
      <c r="A1555">
        <v>3135</v>
      </c>
      <c r="B1555" t="s">
        <v>4260</v>
      </c>
      <c r="C1555" s="1">
        <v>45243</v>
      </c>
      <c r="D1555">
        <v>20231113</v>
      </c>
      <c r="E1555" t="s">
        <v>389</v>
      </c>
      <c r="F1555" t="s">
        <v>79</v>
      </c>
      <c r="G1555" t="s">
        <v>154</v>
      </c>
      <c r="H1555" t="s">
        <v>81</v>
      </c>
      <c r="I1555" t="s">
        <v>82</v>
      </c>
      <c r="J1555" t="s">
        <v>349</v>
      </c>
      <c r="K1555">
        <v>1078</v>
      </c>
      <c r="L1555" t="s">
        <v>56</v>
      </c>
      <c r="M1555" t="s">
        <v>85</v>
      </c>
      <c r="N1555" t="s">
        <v>50</v>
      </c>
      <c r="O1555" t="s">
        <v>4261</v>
      </c>
      <c r="P1555">
        <v>30.56</v>
      </c>
      <c r="Q1555">
        <v>5</v>
      </c>
      <c r="R1555">
        <v>0.8</v>
      </c>
      <c r="S1555">
        <v>-45.84</v>
      </c>
      <c r="T1555" t="s">
        <v>283</v>
      </c>
      <c r="U1555">
        <v>76.400000000000006</v>
      </c>
      <c r="V1555" s="2">
        <f>Table1[[#This Row],[Expenses]]*0.3</f>
        <v>22.92</v>
      </c>
      <c r="W1555" t="str">
        <f>VLOOKUP(K1555, Helper!A:C, 3, FALSE)</f>
        <v>2020-01</v>
      </c>
    </row>
    <row r="1556" spans="1:23" x14ac:dyDescent="0.3">
      <c r="A1556">
        <v>3141</v>
      </c>
      <c r="B1556" t="s">
        <v>4262</v>
      </c>
      <c r="C1556" s="1">
        <v>44311</v>
      </c>
      <c r="D1556">
        <v>20210425</v>
      </c>
      <c r="E1556" t="s">
        <v>721</v>
      </c>
      <c r="F1556" t="s">
        <v>211</v>
      </c>
      <c r="G1556" t="s">
        <v>212</v>
      </c>
      <c r="H1556" t="s">
        <v>25</v>
      </c>
      <c r="I1556" t="s">
        <v>26</v>
      </c>
      <c r="J1556" t="s">
        <v>418</v>
      </c>
      <c r="K1556">
        <v>1007</v>
      </c>
      <c r="L1556" t="s">
        <v>84</v>
      </c>
      <c r="M1556" t="s">
        <v>29</v>
      </c>
      <c r="N1556" t="s">
        <v>86</v>
      </c>
      <c r="O1556" t="s">
        <v>4263</v>
      </c>
      <c r="P1556">
        <v>206.43</v>
      </c>
      <c r="Q1556">
        <v>3</v>
      </c>
      <c r="R1556">
        <v>0</v>
      </c>
      <c r="S1556">
        <v>90.8292</v>
      </c>
      <c r="T1556" t="s">
        <v>208</v>
      </c>
      <c r="U1556">
        <v>115.60080000000001</v>
      </c>
      <c r="V1556" s="2">
        <f>Table1[[#This Row],[Expenses]]*0.3</f>
        <v>34.680239999999998</v>
      </c>
      <c r="W1556" t="str">
        <f>VLOOKUP(K1556, Helper!A:C, 3, FALSE)</f>
        <v>2020-02</v>
      </c>
    </row>
    <row r="1557" spans="1:23" x14ac:dyDescent="0.3">
      <c r="A1557">
        <v>3142</v>
      </c>
      <c r="B1557" t="s">
        <v>4264</v>
      </c>
      <c r="C1557" s="1">
        <v>44177</v>
      </c>
      <c r="D1557">
        <v>20201212</v>
      </c>
      <c r="E1557" t="s">
        <v>1827</v>
      </c>
      <c r="F1557" t="s">
        <v>79</v>
      </c>
      <c r="G1557" t="s">
        <v>470</v>
      </c>
      <c r="H1557" t="s">
        <v>81</v>
      </c>
      <c r="I1557" t="s">
        <v>82</v>
      </c>
      <c r="J1557" t="s">
        <v>184</v>
      </c>
      <c r="K1557">
        <v>1028</v>
      </c>
      <c r="L1557" t="s">
        <v>74</v>
      </c>
      <c r="M1557" t="s">
        <v>40</v>
      </c>
      <c r="N1557" t="s">
        <v>50</v>
      </c>
      <c r="O1557" t="s">
        <v>4265</v>
      </c>
      <c r="P1557">
        <v>210.392</v>
      </c>
      <c r="Q1557">
        <v>2</v>
      </c>
      <c r="R1557">
        <v>0.8</v>
      </c>
      <c r="S1557">
        <v>-336.62720000000002</v>
      </c>
      <c r="T1557" t="s">
        <v>235</v>
      </c>
      <c r="U1557">
        <v>547.01919999999996</v>
      </c>
      <c r="V1557" s="2">
        <f>Table1[[#This Row],[Expenses]]*0.3</f>
        <v>164.10575999999998</v>
      </c>
      <c r="W1557" t="str">
        <f>VLOOKUP(K1557, Helper!A:C, 3, FALSE)</f>
        <v>2020-04</v>
      </c>
    </row>
    <row r="1558" spans="1:23" x14ac:dyDescent="0.3">
      <c r="A1558">
        <v>3143</v>
      </c>
      <c r="B1558" t="s">
        <v>4266</v>
      </c>
      <c r="C1558" s="1">
        <v>45195</v>
      </c>
      <c r="D1558">
        <v>20230926</v>
      </c>
      <c r="E1558" t="s">
        <v>906</v>
      </c>
      <c r="F1558" t="s">
        <v>358</v>
      </c>
      <c r="G1558" t="s">
        <v>532</v>
      </c>
      <c r="H1558" t="s">
        <v>37</v>
      </c>
      <c r="I1558" t="s">
        <v>119</v>
      </c>
      <c r="J1558" t="s">
        <v>223</v>
      </c>
      <c r="K1558">
        <v>1067</v>
      </c>
      <c r="L1558" t="s">
        <v>133</v>
      </c>
      <c r="M1558" t="s">
        <v>29</v>
      </c>
      <c r="N1558" t="s">
        <v>185</v>
      </c>
      <c r="O1558" t="s">
        <v>4267</v>
      </c>
      <c r="P1558">
        <v>119.96</v>
      </c>
      <c r="Q1558">
        <v>5</v>
      </c>
      <c r="R1558">
        <v>0.2</v>
      </c>
      <c r="S1558">
        <v>35.988</v>
      </c>
      <c r="T1558" t="s">
        <v>171</v>
      </c>
      <c r="U1558">
        <v>83.971999999999994</v>
      </c>
      <c r="V1558" s="2">
        <f>Table1[[#This Row],[Expenses]]*0.3</f>
        <v>25.191599999999998</v>
      </c>
      <c r="W1558" t="str">
        <f>VLOOKUP(K1558, Helper!A:C, 3, FALSE)</f>
        <v>2020-02</v>
      </c>
    </row>
    <row r="1559" spans="1:23" x14ac:dyDescent="0.3">
      <c r="A1559">
        <v>3145</v>
      </c>
      <c r="B1559" t="s">
        <v>4268</v>
      </c>
      <c r="C1559" s="1">
        <v>44810</v>
      </c>
      <c r="D1559">
        <v>20220906</v>
      </c>
      <c r="E1559" t="s">
        <v>1207</v>
      </c>
      <c r="F1559" t="s">
        <v>79</v>
      </c>
      <c r="G1559" t="s">
        <v>737</v>
      </c>
      <c r="H1559" t="s">
        <v>81</v>
      </c>
      <c r="I1559" t="s">
        <v>82</v>
      </c>
      <c r="J1559" t="s">
        <v>316</v>
      </c>
      <c r="K1559">
        <v>1093</v>
      </c>
      <c r="L1559" t="s">
        <v>28</v>
      </c>
      <c r="M1559" t="s">
        <v>40</v>
      </c>
      <c r="N1559" t="s">
        <v>41</v>
      </c>
      <c r="O1559" t="s">
        <v>4269</v>
      </c>
      <c r="P1559">
        <v>347.80200000000002</v>
      </c>
      <c r="Q1559">
        <v>7</v>
      </c>
      <c r="R1559">
        <v>0.3</v>
      </c>
      <c r="S1559">
        <v>-24.843</v>
      </c>
      <c r="T1559" t="s">
        <v>246</v>
      </c>
      <c r="U1559">
        <v>372.64499999999998</v>
      </c>
      <c r="V1559" s="2">
        <f>Table1[[#This Row],[Expenses]]*0.3</f>
        <v>111.79349999999999</v>
      </c>
      <c r="W1559" t="str">
        <f>VLOOKUP(K1559, Helper!A:C, 3, FALSE)</f>
        <v>2020-03</v>
      </c>
    </row>
    <row r="1560" spans="1:23" x14ac:dyDescent="0.3">
      <c r="A1560">
        <v>3146</v>
      </c>
      <c r="B1560" t="s">
        <v>4270</v>
      </c>
      <c r="C1560" s="1">
        <v>44969</v>
      </c>
      <c r="D1560">
        <v>20230212</v>
      </c>
      <c r="E1560" t="s">
        <v>4271</v>
      </c>
      <c r="F1560" t="s">
        <v>71</v>
      </c>
      <c r="G1560" t="s">
        <v>72</v>
      </c>
      <c r="H1560" t="s">
        <v>37</v>
      </c>
      <c r="I1560" t="s">
        <v>38</v>
      </c>
      <c r="J1560" t="s">
        <v>693</v>
      </c>
      <c r="K1560">
        <v>1070</v>
      </c>
      <c r="L1560" t="s">
        <v>56</v>
      </c>
      <c r="M1560" t="s">
        <v>40</v>
      </c>
      <c r="N1560" t="s">
        <v>41</v>
      </c>
      <c r="O1560" t="s">
        <v>4272</v>
      </c>
      <c r="P1560">
        <v>963.13599999999997</v>
      </c>
      <c r="Q1560">
        <v>4</v>
      </c>
      <c r="R1560">
        <v>0.2</v>
      </c>
      <c r="S1560">
        <v>108.3528</v>
      </c>
      <c r="T1560" t="s">
        <v>394</v>
      </c>
      <c r="U1560">
        <v>854.78319999999997</v>
      </c>
      <c r="V1560" s="2">
        <f>Table1[[#This Row],[Expenses]]*0.3</f>
        <v>256.43495999999999</v>
      </c>
      <c r="W1560" t="str">
        <f>VLOOKUP(K1560, Helper!A:C, 3, FALSE)</f>
        <v>2020-02</v>
      </c>
    </row>
    <row r="1561" spans="1:23" x14ac:dyDescent="0.3">
      <c r="A1561">
        <v>3148</v>
      </c>
      <c r="B1561" t="s">
        <v>4273</v>
      </c>
      <c r="C1561" s="1">
        <v>44012</v>
      </c>
      <c r="D1561">
        <v>20200630</v>
      </c>
      <c r="E1561" t="s">
        <v>1207</v>
      </c>
      <c r="F1561" t="s">
        <v>35</v>
      </c>
      <c r="G1561" t="s">
        <v>36</v>
      </c>
      <c r="H1561" t="s">
        <v>37</v>
      </c>
      <c r="I1561" t="s">
        <v>38</v>
      </c>
      <c r="J1561" t="s">
        <v>316</v>
      </c>
      <c r="K1561">
        <v>1093</v>
      </c>
      <c r="L1561" t="s">
        <v>28</v>
      </c>
      <c r="M1561" t="s">
        <v>40</v>
      </c>
      <c r="N1561" t="s">
        <v>112</v>
      </c>
      <c r="O1561" t="s">
        <v>4274</v>
      </c>
      <c r="P1561">
        <v>32.4</v>
      </c>
      <c r="Q1561">
        <v>5</v>
      </c>
      <c r="R1561">
        <v>0</v>
      </c>
      <c r="S1561">
        <v>10.368</v>
      </c>
      <c r="T1561" t="s">
        <v>59</v>
      </c>
      <c r="U1561">
        <v>22.031999999999901</v>
      </c>
      <c r="V1561" s="2">
        <f>Table1[[#This Row],[Expenses]]*0.3</f>
        <v>6.6095999999999702</v>
      </c>
      <c r="W1561" t="str">
        <f>VLOOKUP(K1561, Helper!A:C, 3, FALSE)</f>
        <v>2020-03</v>
      </c>
    </row>
    <row r="1562" spans="1:23" x14ac:dyDescent="0.3">
      <c r="A1562">
        <v>3149</v>
      </c>
      <c r="B1562" t="s">
        <v>4275</v>
      </c>
      <c r="C1562" s="1">
        <v>44720</v>
      </c>
      <c r="D1562">
        <v>20220608</v>
      </c>
      <c r="E1562" t="s">
        <v>1306</v>
      </c>
      <c r="F1562" t="s">
        <v>211</v>
      </c>
      <c r="G1562" t="s">
        <v>212</v>
      </c>
      <c r="H1562" t="s">
        <v>25</v>
      </c>
      <c r="I1562" t="s">
        <v>26</v>
      </c>
      <c r="J1562" t="s">
        <v>457</v>
      </c>
      <c r="K1562">
        <v>1057</v>
      </c>
      <c r="L1562" t="s">
        <v>105</v>
      </c>
      <c r="M1562" t="s">
        <v>85</v>
      </c>
      <c r="N1562" t="s">
        <v>66</v>
      </c>
      <c r="O1562" t="s">
        <v>4276</v>
      </c>
      <c r="P1562">
        <v>32.4</v>
      </c>
      <c r="Q1562">
        <v>5</v>
      </c>
      <c r="R1562">
        <v>0</v>
      </c>
      <c r="S1562">
        <v>15.552</v>
      </c>
      <c r="T1562" t="s">
        <v>43</v>
      </c>
      <c r="U1562">
        <v>16.847999999999999</v>
      </c>
      <c r="V1562" s="2">
        <f>Table1[[#This Row],[Expenses]]*0.3</f>
        <v>5.0543999999999993</v>
      </c>
      <c r="W1562" t="str">
        <f>VLOOKUP(K1562, Helper!A:C, 3, FALSE)</f>
        <v>2020-01</v>
      </c>
    </row>
    <row r="1563" spans="1:23" x14ac:dyDescent="0.3">
      <c r="A1563">
        <v>3150</v>
      </c>
      <c r="B1563" t="s">
        <v>4277</v>
      </c>
      <c r="C1563" s="1">
        <v>44185</v>
      </c>
      <c r="D1563">
        <v>20201220</v>
      </c>
      <c r="E1563" t="s">
        <v>845</v>
      </c>
      <c r="F1563" t="s">
        <v>71</v>
      </c>
      <c r="G1563" t="s">
        <v>72</v>
      </c>
      <c r="H1563" t="s">
        <v>37</v>
      </c>
      <c r="I1563" t="s">
        <v>38</v>
      </c>
      <c r="J1563" t="s">
        <v>360</v>
      </c>
      <c r="K1563">
        <v>1004</v>
      </c>
      <c r="L1563" t="s">
        <v>74</v>
      </c>
      <c r="M1563" t="s">
        <v>29</v>
      </c>
      <c r="N1563" t="s">
        <v>41</v>
      </c>
      <c r="O1563" t="s">
        <v>4278</v>
      </c>
      <c r="P1563">
        <v>31.05</v>
      </c>
      <c r="Q1563">
        <v>3</v>
      </c>
      <c r="R1563">
        <v>0</v>
      </c>
      <c r="S1563">
        <v>14.904</v>
      </c>
      <c r="T1563" t="s">
        <v>235</v>
      </c>
      <c r="U1563">
        <v>16.146000000000001</v>
      </c>
      <c r="V1563" s="2">
        <f>Table1[[#This Row],[Expenses]]*0.3</f>
        <v>4.8437999999999999</v>
      </c>
      <c r="W1563" t="str">
        <f>VLOOKUP(K1563, Helper!A:C, 3, FALSE)</f>
        <v>2020-01</v>
      </c>
    </row>
    <row r="1564" spans="1:23" x14ac:dyDescent="0.3">
      <c r="A1564">
        <v>3151</v>
      </c>
      <c r="B1564" t="s">
        <v>4279</v>
      </c>
      <c r="C1564" s="1">
        <v>44545</v>
      </c>
      <c r="D1564">
        <v>20211215</v>
      </c>
      <c r="E1564" t="s">
        <v>867</v>
      </c>
      <c r="F1564" t="s">
        <v>358</v>
      </c>
      <c r="G1564" t="s">
        <v>422</v>
      </c>
      <c r="H1564" t="s">
        <v>37</v>
      </c>
      <c r="I1564" t="s">
        <v>119</v>
      </c>
      <c r="J1564" t="s">
        <v>308</v>
      </c>
      <c r="K1564">
        <v>1095</v>
      </c>
      <c r="L1564" t="s">
        <v>105</v>
      </c>
      <c r="M1564" t="s">
        <v>29</v>
      </c>
      <c r="N1564" t="s">
        <v>185</v>
      </c>
      <c r="O1564" t="s">
        <v>4280</v>
      </c>
      <c r="P1564">
        <v>2025.36</v>
      </c>
      <c r="Q1564">
        <v>6</v>
      </c>
      <c r="R1564">
        <v>0.2</v>
      </c>
      <c r="S1564">
        <v>607.60799999999995</v>
      </c>
      <c r="T1564" t="s">
        <v>163</v>
      </c>
      <c r="U1564">
        <v>1417.752</v>
      </c>
      <c r="V1564" s="2">
        <f>Table1[[#This Row],[Expenses]]*0.3</f>
        <v>425.32559999999995</v>
      </c>
      <c r="W1564" t="str">
        <f>VLOOKUP(K1564, Helper!A:C, 3, FALSE)</f>
        <v>2020-02</v>
      </c>
    </row>
    <row r="1565" spans="1:23" x14ac:dyDescent="0.3">
      <c r="A1565">
        <v>3155</v>
      </c>
      <c r="B1565" t="s">
        <v>4281</v>
      </c>
      <c r="C1565" s="1">
        <v>45128</v>
      </c>
      <c r="D1565">
        <v>20230721</v>
      </c>
      <c r="E1565" t="s">
        <v>1999</v>
      </c>
      <c r="F1565" t="s">
        <v>183</v>
      </c>
      <c r="G1565" t="s">
        <v>183</v>
      </c>
      <c r="H1565" t="s">
        <v>25</v>
      </c>
      <c r="I1565" t="s">
        <v>48</v>
      </c>
      <c r="J1565" t="s">
        <v>184</v>
      </c>
      <c r="K1565">
        <v>1028</v>
      </c>
      <c r="L1565" t="s">
        <v>74</v>
      </c>
      <c r="M1565" t="s">
        <v>40</v>
      </c>
      <c r="N1565" t="s">
        <v>50</v>
      </c>
      <c r="O1565" t="s">
        <v>4282</v>
      </c>
      <c r="P1565">
        <v>735.98</v>
      </c>
      <c r="Q1565">
        <v>2</v>
      </c>
      <c r="R1565">
        <v>0</v>
      </c>
      <c r="S1565">
        <v>331.19099999999997</v>
      </c>
      <c r="T1565" t="s">
        <v>128</v>
      </c>
      <c r="U1565">
        <v>404.78899999999999</v>
      </c>
      <c r="V1565" s="2">
        <f>Table1[[#This Row],[Expenses]]*0.3</f>
        <v>121.43669999999999</v>
      </c>
      <c r="W1565" t="str">
        <f>VLOOKUP(K1565, Helper!A:C, 3, FALSE)</f>
        <v>2020-04</v>
      </c>
    </row>
    <row r="1566" spans="1:23" x14ac:dyDescent="0.3">
      <c r="A1566">
        <v>3156</v>
      </c>
      <c r="B1566" t="s">
        <v>4283</v>
      </c>
      <c r="C1566" s="1">
        <v>44046</v>
      </c>
      <c r="D1566">
        <v>20200803</v>
      </c>
      <c r="E1566" t="s">
        <v>4284</v>
      </c>
      <c r="F1566" t="s">
        <v>232</v>
      </c>
      <c r="G1566" t="s">
        <v>385</v>
      </c>
      <c r="H1566" t="s">
        <v>37</v>
      </c>
      <c r="I1566" t="s">
        <v>119</v>
      </c>
      <c r="J1566" t="s">
        <v>403</v>
      </c>
      <c r="K1566">
        <v>1041</v>
      </c>
      <c r="L1566" t="s">
        <v>95</v>
      </c>
      <c r="M1566" t="s">
        <v>85</v>
      </c>
      <c r="N1566" t="s">
        <v>66</v>
      </c>
      <c r="O1566" t="s">
        <v>4285</v>
      </c>
      <c r="P1566">
        <v>93.024000000000001</v>
      </c>
      <c r="Q1566">
        <v>3</v>
      </c>
      <c r="R1566">
        <v>0.2</v>
      </c>
      <c r="S1566">
        <v>33.721200000000003</v>
      </c>
      <c r="T1566" t="s">
        <v>114</v>
      </c>
      <c r="U1566">
        <v>59.302799999999998</v>
      </c>
      <c r="V1566" s="2">
        <f>Table1[[#This Row],[Expenses]]*0.3</f>
        <v>17.790839999999999</v>
      </c>
      <c r="W1566" t="str">
        <f>VLOOKUP(K1566, Helper!A:C, 3, FALSE)</f>
        <v>2020-03</v>
      </c>
    </row>
    <row r="1567" spans="1:23" x14ac:dyDescent="0.3">
      <c r="A1567">
        <v>3157</v>
      </c>
      <c r="B1567" t="s">
        <v>4286</v>
      </c>
      <c r="C1567" s="1">
        <v>44432</v>
      </c>
      <c r="D1567">
        <v>20210824</v>
      </c>
      <c r="E1567" t="s">
        <v>3428</v>
      </c>
      <c r="F1567" t="s">
        <v>211</v>
      </c>
      <c r="G1567" t="s">
        <v>212</v>
      </c>
      <c r="H1567" t="s">
        <v>25</v>
      </c>
      <c r="I1567" t="s">
        <v>26</v>
      </c>
      <c r="J1567" t="s">
        <v>83</v>
      </c>
      <c r="K1567">
        <v>1074</v>
      </c>
      <c r="L1567" t="s">
        <v>84</v>
      </c>
      <c r="M1567" t="s">
        <v>40</v>
      </c>
      <c r="N1567" t="s">
        <v>50</v>
      </c>
      <c r="O1567" t="s">
        <v>4287</v>
      </c>
      <c r="P1567">
        <v>284.36399999999998</v>
      </c>
      <c r="Q1567">
        <v>2</v>
      </c>
      <c r="R1567">
        <v>0.4</v>
      </c>
      <c r="S1567">
        <v>-75.830399999999997</v>
      </c>
      <c r="T1567" t="s">
        <v>570</v>
      </c>
      <c r="U1567">
        <v>360.19439999999997</v>
      </c>
      <c r="V1567" s="2">
        <f>Table1[[#This Row],[Expenses]]*0.3</f>
        <v>108.05831999999999</v>
      </c>
      <c r="W1567" t="str">
        <f>VLOOKUP(K1567, Helper!A:C, 3, FALSE)</f>
        <v>2020-05</v>
      </c>
    </row>
    <row r="1568" spans="1:23" x14ac:dyDescent="0.3">
      <c r="A1568">
        <v>3159</v>
      </c>
      <c r="B1568" t="s">
        <v>4288</v>
      </c>
      <c r="C1568" s="1">
        <v>44647</v>
      </c>
      <c r="D1568">
        <v>20220327</v>
      </c>
      <c r="E1568" t="s">
        <v>1008</v>
      </c>
      <c r="F1568" t="s">
        <v>62</v>
      </c>
      <c r="G1568" t="s">
        <v>63</v>
      </c>
      <c r="H1568" t="s">
        <v>25</v>
      </c>
      <c r="I1568" t="s">
        <v>64</v>
      </c>
      <c r="J1568" t="s">
        <v>1009</v>
      </c>
      <c r="K1568">
        <v>1021</v>
      </c>
      <c r="L1568" t="s">
        <v>133</v>
      </c>
      <c r="M1568" t="s">
        <v>29</v>
      </c>
      <c r="N1568" t="s">
        <v>96</v>
      </c>
      <c r="O1568" t="s">
        <v>4289</v>
      </c>
      <c r="P1568">
        <v>67.64</v>
      </c>
      <c r="Q1568">
        <v>5</v>
      </c>
      <c r="R1568">
        <v>0.2</v>
      </c>
      <c r="S1568">
        <v>5.9184999999999999</v>
      </c>
      <c r="T1568" t="s">
        <v>187</v>
      </c>
      <c r="U1568">
        <v>61.721499999999999</v>
      </c>
      <c r="V1568" s="2">
        <f>Table1[[#This Row],[Expenses]]*0.3</f>
        <v>18.516449999999999</v>
      </c>
      <c r="W1568" t="str">
        <f>VLOOKUP(K1568, Helper!A:C, 3, FALSE)</f>
        <v>2020-02</v>
      </c>
    </row>
    <row r="1569" spans="1:23" x14ac:dyDescent="0.3">
      <c r="A1569">
        <v>3161</v>
      </c>
      <c r="B1569" t="s">
        <v>4290</v>
      </c>
      <c r="C1569" s="1">
        <v>44086</v>
      </c>
      <c r="D1569">
        <v>20200912</v>
      </c>
      <c r="E1569" t="s">
        <v>4291</v>
      </c>
      <c r="F1569" t="s">
        <v>79</v>
      </c>
      <c r="G1569" t="s">
        <v>147</v>
      </c>
      <c r="H1569" t="s">
        <v>81</v>
      </c>
      <c r="I1569" t="s">
        <v>82</v>
      </c>
      <c r="J1569" t="s">
        <v>1030</v>
      </c>
      <c r="K1569">
        <v>1012</v>
      </c>
      <c r="L1569" t="s">
        <v>56</v>
      </c>
      <c r="M1569" t="s">
        <v>29</v>
      </c>
      <c r="N1569" t="s">
        <v>50</v>
      </c>
      <c r="O1569" t="s">
        <v>4292</v>
      </c>
      <c r="P1569">
        <v>5.18</v>
      </c>
      <c r="Q1569">
        <v>5</v>
      </c>
      <c r="R1569">
        <v>0.8</v>
      </c>
      <c r="S1569">
        <v>-8.0289999999999999</v>
      </c>
      <c r="T1569" t="s">
        <v>382</v>
      </c>
      <c r="U1569">
        <v>13.209</v>
      </c>
      <c r="V1569" s="2">
        <f>Table1[[#This Row],[Expenses]]*0.3</f>
        <v>3.9626999999999999</v>
      </c>
      <c r="W1569" t="str">
        <f>VLOOKUP(K1569, Helper!A:C, 3, FALSE)</f>
        <v>2020-03</v>
      </c>
    </row>
    <row r="1570" spans="1:23" x14ac:dyDescent="0.3">
      <c r="A1570">
        <v>3162</v>
      </c>
      <c r="B1570" t="s">
        <v>4293</v>
      </c>
      <c r="C1570" s="1">
        <v>44095</v>
      </c>
      <c r="D1570">
        <v>20200921</v>
      </c>
      <c r="E1570" t="s">
        <v>2581</v>
      </c>
      <c r="F1570" t="s">
        <v>35</v>
      </c>
      <c r="G1570" t="s">
        <v>110</v>
      </c>
      <c r="H1570" t="s">
        <v>37</v>
      </c>
      <c r="I1570" t="s">
        <v>38</v>
      </c>
      <c r="J1570" t="s">
        <v>219</v>
      </c>
      <c r="K1570">
        <v>1006</v>
      </c>
      <c r="L1570" t="s">
        <v>56</v>
      </c>
      <c r="M1570" t="s">
        <v>29</v>
      </c>
      <c r="N1570" t="s">
        <v>161</v>
      </c>
      <c r="O1570" t="s">
        <v>4294</v>
      </c>
      <c r="P1570">
        <v>15.56</v>
      </c>
      <c r="Q1570">
        <v>2</v>
      </c>
      <c r="R1570">
        <v>0</v>
      </c>
      <c r="S1570">
        <v>7.3132000000000001</v>
      </c>
      <c r="T1570" t="s">
        <v>382</v>
      </c>
      <c r="U1570">
        <v>8.2468000000000004</v>
      </c>
      <c r="V1570" s="2">
        <f>Table1[[#This Row],[Expenses]]*0.3</f>
        <v>2.47404</v>
      </c>
      <c r="W1570" t="str">
        <f>VLOOKUP(K1570, Helper!A:C, 3, FALSE)</f>
        <v>2020-01</v>
      </c>
    </row>
    <row r="1571" spans="1:23" x14ac:dyDescent="0.3">
      <c r="A1571">
        <v>3168</v>
      </c>
      <c r="B1571" t="s">
        <v>4295</v>
      </c>
      <c r="C1571" s="1">
        <v>44864</v>
      </c>
      <c r="D1571">
        <v>20221030</v>
      </c>
      <c r="E1571" t="s">
        <v>763</v>
      </c>
      <c r="F1571" t="s">
        <v>190</v>
      </c>
      <c r="G1571" t="s">
        <v>1196</v>
      </c>
      <c r="H1571" t="s">
        <v>37</v>
      </c>
      <c r="I1571" t="s">
        <v>119</v>
      </c>
      <c r="J1571" t="s">
        <v>764</v>
      </c>
      <c r="K1571">
        <v>1061</v>
      </c>
      <c r="L1571" t="s">
        <v>28</v>
      </c>
      <c r="M1571" t="s">
        <v>29</v>
      </c>
      <c r="N1571" t="s">
        <v>57</v>
      </c>
      <c r="O1571" t="s">
        <v>4296</v>
      </c>
      <c r="P1571">
        <v>67</v>
      </c>
      <c r="Q1571">
        <v>5</v>
      </c>
      <c r="R1571">
        <v>0</v>
      </c>
      <c r="S1571">
        <v>32.159999999999997</v>
      </c>
      <c r="T1571" t="s">
        <v>400</v>
      </c>
      <c r="U1571">
        <v>34.840000000000003</v>
      </c>
      <c r="V1571" s="2">
        <f>Table1[[#This Row],[Expenses]]*0.3</f>
        <v>10.452</v>
      </c>
      <c r="W1571" t="str">
        <f>VLOOKUP(K1571, Helper!A:C, 3, FALSE)</f>
        <v>2020-03</v>
      </c>
    </row>
    <row r="1572" spans="1:23" x14ac:dyDescent="0.3">
      <c r="A1572">
        <v>3169</v>
      </c>
      <c r="B1572" t="s">
        <v>4297</v>
      </c>
      <c r="C1572" s="1">
        <v>44710</v>
      </c>
      <c r="D1572">
        <v>20220529</v>
      </c>
      <c r="E1572" t="s">
        <v>848</v>
      </c>
      <c r="F1572" t="s">
        <v>46</v>
      </c>
      <c r="G1572" t="s">
        <v>661</v>
      </c>
      <c r="H1572" t="s">
        <v>25</v>
      </c>
      <c r="I1572" t="s">
        <v>48</v>
      </c>
      <c r="J1572" t="s">
        <v>200</v>
      </c>
      <c r="K1572">
        <v>1011</v>
      </c>
      <c r="L1572" t="s">
        <v>56</v>
      </c>
      <c r="M1572" t="s">
        <v>40</v>
      </c>
      <c r="N1572" t="s">
        <v>41</v>
      </c>
      <c r="O1572" t="s">
        <v>4298</v>
      </c>
      <c r="P1572">
        <v>390.27199999999999</v>
      </c>
      <c r="Q1572">
        <v>8</v>
      </c>
      <c r="R1572">
        <v>0.2</v>
      </c>
      <c r="S1572">
        <v>-24.391999999999999</v>
      </c>
      <c r="T1572" t="s">
        <v>454</v>
      </c>
      <c r="U1572">
        <v>414.66399999999999</v>
      </c>
      <c r="V1572" s="2">
        <f>Table1[[#This Row],[Expenses]]*0.3</f>
        <v>124.39919999999999</v>
      </c>
      <c r="W1572" t="str">
        <f>VLOOKUP(K1572, Helper!A:C, 3, FALSE)</f>
        <v>2020-06</v>
      </c>
    </row>
    <row r="1573" spans="1:23" x14ac:dyDescent="0.3">
      <c r="A1573">
        <v>3171</v>
      </c>
      <c r="B1573" t="s">
        <v>4299</v>
      </c>
      <c r="C1573" s="1">
        <v>45282</v>
      </c>
      <c r="D1573">
        <v>20231222</v>
      </c>
      <c r="E1573" t="s">
        <v>90</v>
      </c>
      <c r="F1573" t="s">
        <v>285</v>
      </c>
      <c r="G1573" t="s">
        <v>286</v>
      </c>
      <c r="H1573" t="s">
        <v>37</v>
      </c>
      <c r="I1573" t="s">
        <v>119</v>
      </c>
      <c r="J1573" t="s">
        <v>94</v>
      </c>
      <c r="K1573">
        <v>1087</v>
      </c>
      <c r="L1573" t="s">
        <v>95</v>
      </c>
      <c r="M1573" t="s">
        <v>29</v>
      </c>
      <c r="N1573" t="s">
        <v>50</v>
      </c>
      <c r="O1573" t="s">
        <v>4300</v>
      </c>
      <c r="P1573">
        <v>23.88</v>
      </c>
      <c r="Q1573">
        <v>6</v>
      </c>
      <c r="R1573">
        <v>0</v>
      </c>
      <c r="S1573">
        <v>11.223599999999999</v>
      </c>
      <c r="T1573" t="s">
        <v>261</v>
      </c>
      <c r="U1573">
        <v>12.6564</v>
      </c>
      <c r="V1573" s="2">
        <f>Table1[[#This Row],[Expenses]]*0.3</f>
        <v>3.7969199999999996</v>
      </c>
      <c r="W1573" t="str">
        <f>VLOOKUP(K1573, Helper!A:C, 3, FALSE)</f>
        <v>2020-06</v>
      </c>
    </row>
    <row r="1574" spans="1:23" x14ac:dyDescent="0.3">
      <c r="A1574">
        <v>3172</v>
      </c>
      <c r="B1574" t="s">
        <v>4301</v>
      </c>
      <c r="C1574" s="1">
        <v>44642</v>
      </c>
      <c r="D1574">
        <v>20220322</v>
      </c>
      <c r="E1574" t="s">
        <v>2149</v>
      </c>
      <c r="F1574" t="s">
        <v>166</v>
      </c>
      <c r="G1574" t="s">
        <v>227</v>
      </c>
      <c r="H1574" t="s">
        <v>81</v>
      </c>
      <c r="I1574" t="s">
        <v>168</v>
      </c>
      <c r="J1574" t="s">
        <v>94</v>
      </c>
      <c r="K1574">
        <v>1087</v>
      </c>
      <c r="L1574" t="s">
        <v>95</v>
      </c>
      <c r="M1574" t="s">
        <v>29</v>
      </c>
      <c r="N1574" t="s">
        <v>50</v>
      </c>
      <c r="O1574" t="s">
        <v>4302</v>
      </c>
      <c r="P1574">
        <v>3.1680000000000001</v>
      </c>
      <c r="Q1574">
        <v>2</v>
      </c>
      <c r="R1574">
        <v>0.8</v>
      </c>
      <c r="S1574">
        <v>-4.7519999999999998</v>
      </c>
      <c r="T1574" t="s">
        <v>187</v>
      </c>
      <c r="U1574">
        <v>7.92</v>
      </c>
      <c r="V1574" s="2">
        <f>Table1[[#This Row],[Expenses]]*0.3</f>
        <v>2.3759999999999999</v>
      </c>
      <c r="W1574" t="str">
        <f>VLOOKUP(K1574, Helper!A:C, 3, FALSE)</f>
        <v>2020-06</v>
      </c>
    </row>
    <row r="1575" spans="1:23" x14ac:dyDescent="0.3">
      <c r="A1575">
        <v>3175</v>
      </c>
      <c r="B1575" t="s">
        <v>4303</v>
      </c>
      <c r="C1575" s="1">
        <v>45242</v>
      </c>
      <c r="D1575">
        <v>20231112</v>
      </c>
      <c r="E1575" t="s">
        <v>1044</v>
      </c>
      <c r="F1575" t="s">
        <v>190</v>
      </c>
      <c r="G1575" t="s">
        <v>568</v>
      </c>
      <c r="H1575" t="s">
        <v>37</v>
      </c>
      <c r="I1575" t="s">
        <v>119</v>
      </c>
      <c r="J1575" t="s">
        <v>349</v>
      </c>
      <c r="K1575">
        <v>1078</v>
      </c>
      <c r="L1575" t="s">
        <v>56</v>
      </c>
      <c r="M1575" t="s">
        <v>29</v>
      </c>
      <c r="N1575" t="s">
        <v>112</v>
      </c>
      <c r="O1575" t="s">
        <v>4304</v>
      </c>
      <c r="P1575">
        <v>181.86</v>
      </c>
      <c r="Q1575">
        <v>7</v>
      </c>
      <c r="R1575">
        <v>0</v>
      </c>
      <c r="S1575">
        <v>50.9208</v>
      </c>
      <c r="T1575" t="s">
        <v>283</v>
      </c>
      <c r="U1575">
        <v>130.9392</v>
      </c>
      <c r="V1575" s="2">
        <f>Table1[[#This Row],[Expenses]]*0.3</f>
        <v>39.281759999999998</v>
      </c>
      <c r="W1575" t="str">
        <f>VLOOKUP(K1575, Helper!A:C, 3, FALSE)</f>
        <v>2020-01</v>
      </c>
    </row>
    <row r="1576" spans="1:23" x14ac:dyDescent="0.3">
      <c r="A1576">
        <v>3176</v>
      </c>
      <c r="B1576" t="s">
        <v>4305</v>
      </c>
      <c r="C1576" s="1">
        <v>45193</v>
      </c>
      <c r="D1576">
        <v>20230924</v>
      </c>
      <c r="E1576" t="s">
        <v>1289</v>
      </c>
      <c r="F1576" t="s">
        <v>334</v>
      </c>
      <c r="G1576" t="s">
        <v>3340</v>
      </c>
      <c r="H1576" t="s">
        <v>25</v>
      </c>
      <c r="I1576" t="s">
        <v>336</v>
      </c>
      <c r="J1576" t="s">
        <v>504</v>
      </c>
      <c r="K1576">
        <v>1010</v>
      </c>
      <c r="L1576" t="s">
        <v>273</v>
      </c>
      <c r="M1576" t="s">
        <v>29</v>
      </c>
      <c r="N1576" t="s">
        <v>30</v>
      </c>
      <c r="O1576" t="s">
        <v>4306</v>
      </c>
      <c r="P1576">
        <v>180.58799999999999</v>
      </c>
      <c r="Q1576">
        <v>2</v>
      </c>
      <c r="R1576">
        <v>0.7</v>
      </c>
      <c r="S1576">
        <v>-240.78399999999999</v>
      </c>
      <c r="T1576" t="s">
        <v>171</v>
      </c>
      <c r="U1576">
        <v>421.37199999999899</v>
      </c>
      <c r="V1576" s="2">
        <f>Table1[[#This Row],[Expenses]]*0.3</f>
        <v>126.41159999999969</v>
      </c>
      <c r="W1576" t="str">
        <f>VLOOKUP(K1576, Helper!A:C, 3, FALSE)</f>
        <v>2020-03</v>
      </c>
    </row>
    <row r="1577" spans="1:23" x14ac:dyDescent="0.3">
      <c r="A1577">
        <v>3178</v>
      </c>
      <c r="B1577" t="s">
        <v>4307</v>
      </c>
      <c r="C1577" s="1">
        <v>45180</v>
      </c>
      <c r="D1577">
        <v>20230911</v>
      </c>
      <c r="E1577" t="s">
        <v>684</v>
      </c>
      <c r="F1577" t="s">
        <v>211</v>
      </c>
      <c r="G1577" t="s">
        <v>212</v>
      </c>
      <c r="H1577" t="s">
        <v>25</v>
      </c>
      <c r="I1577" t="s">
        <v>26</v>
      </c>
      <c r="J1577" t="s">
        <v>685</v>
      </c>
      <c r="K1577">
        <v>1076</v>
      </c>
      <c r="L1577" t="s">
        <v>74</v>
      </c>
      <c r="M1577" t="s">
        <v>29</v>
      </c>
      <c r="N1577" t="s">
        <v>66</v>
      </c>
      <c r="O1577" t="s">
        <v>4308</v>
      </c>
      <c r="P1577">
        <v>18.760000000000002</v>
      </c>
      <c r="Q1577">
        <v>2</v>
      </c>
      <c r="R1577">
        <v>0</v>
      </c>
      <c r="S1577">
        <v>9.0047999999999995</v>
      </c>
      <c r="T1577" t="s">
        <v>171</v>
      </c>
      <c r="U1577">
        <v>9.7552000000000003</v>
      </c>
      <c r="V1577" s="2">
        <f>Table1[[#This Row],[Expenses]]*0.3</f>
        <v>2.9265599999999998</v>
      </c>
      <c r="W1577" t="str">
        <f>VLOOKUP(K1577, Helper!A:C, 3, FALSE)</f>
        <v>2020-01</v>
      </c>
    </row>
    <row r="1578" spans="1:23" x14ac:dyDescent="0.3">
      <c r="A1578">
        <v>3179</v>
      </c>
      <c r="B1578" t="s">
        <v>4309</v>
      </c>
      <c r="C1578" s="1">
        <v>45266</v>
      </c>
      <c r="D1578">
        <v>20231206</v>
      </c>
      <c r="E1578" t="s">
        <v>1999</v>
      </c>
      <c r="F1578" t="s">
        <v>211</v>
      </c>
      <c r="G1578" t="s">
        <v>212</v>
      </c>
      <c r="H1578" t="s">
        <v>25</v>
      </c>
      <c r="I1578" t="s">
        <v>26</v>
      </c>
      <c r="J1578" t="s">
        <v>184</v>
      </c>
      <c r="K1578">
        <v>1028</v>
      </c>
      <c r="L1578" t="s">
        <v>74</v>
      </c>
      <c r="M1578" t="s">
        <v>40</v>
      </c>
      <c r="N1578" t="s">
        <v>57</v>
      </c>
      <c r="O1578" t="s">
        <v>4310</v>
      </c>
      <c r="P1578">
        <v>20.94</v>
      </c>
      <c r="Q1578">
        <v>3</v>
      </c>
      <c r="R1578">
        <v>0</v>
      </c>
      <c r="S1578">
        <v>6.0726000000000004</v>
      </c>
      <c r="T1578" t="s">
        <v>261</v>
      </c>
      <c r="U1578">
        <v>14.8674</v>
      </c>
      <c r="V1578" s="2">
        <f>Table1[[#This Row],[Expenses]]*0.3</f>
        <v>4.4602199999999996</v>
      </c>
      <c r="W1578" t="str">
        <f>VLOOKUP(K1578, Helper!A:C, 3, FALSE)</f>
        <v>2020-04</v>
      </c>
    </row>
    <row r="1579" spans="1:23" x14ac:dyDescent="0.3">
      <c r="A1579">
        <v>3182</v>
      </c>
      <c r="B1579" t="s">
        <v>4311</v>
      </c>
      <c r="C1579" s="1">
        <v>45240</v>
      </c>
      <c r="D1579">
        <v>20231110</v>
      </c>
      <c r="E1579" t="s">
        <v>1468</v>
      </c>
      <c r="F1579" t="s">
        <v>1548</v>
      </c>
      <c r="G1579" t="s">
        <v>1549</v>
      </c>
      <c r="H1579" t="s">
        <v>81</v>
      </c>
      <c r="I1579" t="s">
        <v>199</v>
      </c>
      <c r="J1579" t="s">
        <v>466</v>
      </c>
      <c r="K1579">
        <v>1046</v>
      </c>
      <c r="L1579" t="s">
        <v>95</v>
      </c>
      <c r="M1579" t="s">
        <v>40</v>
      </c>
      <c r="N1579" t="s">
        <v>50</v>
      </c>
      <c r="O1579" t="s">
        <v>4312</v>
      </c>
      <c r="P1579">
        <v>9.64</v>
      </c>
      <c r="Q1579">
        <v>2</v>
      </c>
      <c r="R1579">
        <v>0</v>
      </c>
      <c r="S1579">
        <v>4.4344000000000001</v>
      </c>
      <c r="T1579" t="s">
        <v>283</v>
      </c>
      <c r="U1579">
        <v>5.2055999999999996</v>
      </c>
      <c r="V1579" s="2">
        <f>Table1[[#This Row],[Expenses]]*0.3</f>
        <v>1.5616799999999997</v>
      </c>
      <c r="W1579" t="str">
        <f>VLOOKUP(K1579, Helper!A:C, 3, FALSE)</f>
        <v>2020-02</v>
      </c>
    </row>
    <row r="1580" spans="1:23" x14ac:dyDescent="0.3">
      <c r="A1580">
        <v>3186</v>
      </c>
      <c r="B1580" t="s">
        <v>4313</v>
      </c>
      <c r="C1580" s="1">
        <v>44142</v>
      </c>
      <c r="D1580">
        <v>20201107</v>
      </c>
      <c r="E1580" t="s">
        <v>3013</v>
      </c>
      <c r="F1580" t="s">
        <v>79</v>
      </c>
      <c r="G1580" t="s">
        <v>147</v>
      </c>
      <c r="H1580" t="s">
        <v>81</v>
      </c>
      <c r="I1580" t="s">
        <v>82</v>
      </c>
      <c r="J1580" t="s">
        <v>1009</v>
      </c>
      <c r="K1580">
        <v>1021</v>
      </c>
      <c r="L1580" t="s">
        <v>133</v>
      </c>
      <c r="M1580" t="s">
        <v>40</v>
      </c>
      <c r="N1580" t="s">
        <v>50</v>
      </c>
      <c r="O1580" t="s">
        <v>4314</v>
      </c>
      <c r="P1580">
        <v>26.045999999999999</v>
      </c>
      <c r="Q1580">
        <v>3</v>
      </c>
      <c r="R1580">
        <v>0.8</v>
      </c>
      <c r="S1580">
        <v>-44.278199999999998</v>
      </c>
      <c r="T1580" t="s">
        <v>98</v>
      </c>
      <c r="U1580">
        <v>70.324199999999905</v>
      </c>
      <c r="V1580" s="2">
        <f>Table1[[#This Row],[Expenses]]*0.3</f>
        <v>21.09725999999997</v>
      </c>
      <c r="W1580" t="str">
        <f>VLOOKUP(K1580, Helper!A:C, 3, FALSE)</f>
        <v>2020-02</v>
      </c>
    </row>
    <row r="1581" spans="1:23" x14ac:dyDescent="0.3">
      <c r="A1581">
        <v>3188</v>
      </c>
      <c r="B1581" t="s">
        <v>4315</v>
      </c>
      <c r="C1581" s="1">
        <v>44998</v>
      </c>
      <c r="D1581">
        <v>20230313</v>
      </c>
      <c r="E1581" t="s">
        <v>116</v>
      </c>
      <c r="F1581" t="s">
        <v>744</v>
      </c>
      <c r="G1581" t="s">
        <v>745</v>
      </c>
      <c r="H1581" t="s">
        <v>81</v>
      </c>
      <c r="I1581" t="s">
        <v>199</v>
      </c>
      <c r="J1581" t="s">
        <v>120</v>
      </c>
      <c r="K1581">
        <v>1048</v>
      </c>
      <c r="L1581" t="s">
        <v>105</v>
      </c>
      <c r="M1581" t="s">
        <v>40</v>
      </c>
      <c r="N1581" t="s">
        <v>156</v>
      </c>
      <c r="O1581" t="s">
        <v>4316</v>
      </c>
      <c r="P1581">
        <v>69.930000000000007</v>
      </c>
      <c r="Q1581">
        <v>7</v>
      </c>
      <c r="R1581">
        <v>0</v>
      </c>
      <c r="S1581">
        <v>32.1678</v>
      </c>
      <c r="T1581" t="s">
        <v>761</v>
      </c>
      <c r="U1581">
        <v>37.7622</v>
      </c>
      <c r="V1581" s="2">
        <f>Table1[[#This Row],[Expenses]]*0.3</f>
        <v>11.328659999999999</v>
      </c>
      <c r="W1581" t="str">
        <f>VLOOKUP(K1581, Helper!A:C, 3, FALSE)</f>
        <v>2020-02</v>
      </c>
    </row>
    <row r="1582" spans="1:23" x14ac:dyDescent="0.3">
      <c r="A1582">
        <v>3189</v>
      </c>
      <c r="B1582" t="s">
        <v>4317</v>
      </c>
      <c r="C1582" s="1">
        <v>45220</v>
      </c>
      <c r="D1582">
        <v>20231021</v>
      </c>
      <c r="E1582" t="s">
        <v>425</v>
      </c>
      <c r="F1582" t="s">
        <v>35</v>
      </c>
      <c r="G1582" t="s">
        <v>4318</v>
      </c>
      <c r="H1582" t="s">
        <v>37</v>
      </c>
      <c r="I1582" t="s">
        <v>38</v>
      </c>
      <c r="J1582" t="s">
        <v>337</v>
      </c>
      <c r="K1582">
        <v>1096</v>
      </c>
      <c r="L1582" t="s">
        <v>105</v>
      </c>
      <c r="M1582" t="s">
        <v>40</v>
      </c>
      <c r="N1582" t="s">
        <v>41</v>
      </c>
      <c r="O1582" t="s">
        <v>4319</v>
      </c>
      <c r="P1582">
        <v>3.75</v>
      </c>
      <c r="Q1582">
        <v>1</v>
      </c>
      <c r="R1582">
        <v>0</v>
      </c>
      <c r="S1582">
        <v>1.8</v>
      </c>
      <c r="T1582" t="s">
        <v>151</v>
      </c>
      <c r="U1582">
        <v>1.95</v>
      </c>
      <c r="V1582" s="2">
        <f>Table1[[#This Row],[Expenses]]*0.3</f>
        <v>0.58499999999999996</v>
      </c>
      <c r="W1582" t="str">
        <f>VLOOKUP(K1582, Helper!A:C, 3, FALSE)</f>
        <v>2020-03</v>
      </c>
    </row>
    <row r="1583" spans="1:23" x14ac:dyDescent="0.3">
      <c r="A1583">
        <v>3191</v>
      </c>
      <c r="B1583" t="s">
        <v>4320</v>
      </c>
      <c r="C1583" s="1">
        <v>44557</v>
      </c>
      <c r="D1583">
        <v>20211227</v>
      </c>
      <c r="E1583" t="s">
        <v>3899</v>
      </c>
      <c r="F1583" t="s">
        <v>166</v>
      </c>
      <c r="G1583" t="s">
        <v>227</v>
      </c>
      <c r="H1583" t="s">
        <v>81</v>
      </c>
      <c r="I1583" t="s">
        <v>168</v>
      </c>
      <c r="J1583" t="s">
        <v>148</v>
      </c>
      <c r="K1583">
        <v>1083</v>
      </c>
      <c r="L1583" t="s">
        <v>149</v>
      </c>
      <c r="M1583" t="s">
        <v>85</v>
      </c>
      <c r="N1583" t="s">
        <v>96</v>
      </c>
      <c r="O1583" t="s">
        <v>4321</v>
      </c>
      <c r="P1583">
        <v>12.672000000000001</v>
      </c>
      <c r="Q1583">
        <v>3</v>
      </c>
      <c r="R1583">
        <v>0.2</v>
      </c>
      <c r="S1583">
        <v>-3.1680000000000001</v>
      </c>
      <c r="T1583" t="s">
        <v>163</v>
      </c>
      <c r="U1583">
        <v>15.84</v>
      </c>
      <c r="V1583" s="2">
        <f>Table1[[#This Row],[Expenses]]*0.3</f>
        <v>4.7519999999999998</v>
      </c>
      <c r="W1583" t="str">
        <f>VLOOKUP(K1583, Helper!A:C, 3, FALSE)</f>
        <v>2020-03</v>
      </c>
    </row>
    <row r="1584" spans="1:23" x14ac:dyDescent="0.3">
      <c r="A1584">
        <v>3192</v>
      </c>
      <c r="B1584" t="s">
        <v>4322</v>
      </c>
      <c r="C1584" s="1">
        <v>45202</v>
      </c>
      <c r="D1584">
        <v>20231003</v>
      </c>
      <c r="E1584" t="s">
        <v>1591</v>
      </c>
      <c r="F1584" t="s">
        <v>211</v>
      </c>
      <c r="G1584" t="s">
        <v>212</v>
      </c>
      <c r="H1584" t="s">
        <v>25</v>
      </c>
      <c r="I1584" t="s">
        <v>26</v>
      </c>
      <c r="J1584" t="s">
        <v>27</v>
      </c>
      <c r="K1584">
        <v>1017</v>
      </c>
      <c r="L1584" t="s">
        <v>28</v>
      </c>
      <c r="M1584" t="s">
        <v>40</v>
      </c>
      <c r="N1584" t="s">
        <v>156</v>
      </c>
      <c r="O1584" t="s">
        <v>4323</v>
      </c>
      <c r="P1584">
        <v>65.989999999999995</v>
      </c>
      <c r="Q1584">
        <v>1</v>
      </c>
      <c r="R1584">
        <v>0</v>
      </c>
      <c r="S1584">
        <v>17.157399999999999</v>
      </c>
      <c r="T1584" t="s">
        <v>151</v>
      </c>
      <c r="U1584">
        <v>48.832599999999999</v>
      </c>
      <c r="V1584" s="2">
        <f>Table1[[#This Row],[Expenses]]*0.3</f>
        <v>14.64978</v>
      </c>
      <c r="W1584" t="str">
        <f>VLOOKUP(K1584, Helper!A:C, 3, FALSE)</f>
        <v>2020-02</v>
      </c>
    </row>
    <row r="1585" spans="1:23" x14ac:dyDescent="0.3">
      <c r="A1585">
        <v>3193</v>
      </c>
      <c r="B1585" t="s">
        <v>4324</v>
      </c>
      <c r="C1585" s="1">
        <v>45082</v>
      </c>
      <c r="D1585">
        <v>20230605</v>
      </c>
      <c r="E1585" t="s">
        <v>3437</v>
      </c>
      <c r="F1585" t="s">
        <v>79</v>
      </c>
      <c r="G1585" t="s">
        <v>2477</v>
      </c>
      <c r="H1585" t="s">
        <v>81</v>
      </c>
      <c r="I1585" t="s">
        <v>82</v>
      </c>
      <c r="J1585" t="s">
        <v>325</v>
      </c>
      <c r="K1585">
        <v>1075</v>
      </c>
      <c r="L1585" t="s">
        <v>133</v>
      </c>
      <c r="M1585" t="s">
        <v>40</v>
      </c>
      <c r="N1585" t="s">
        <v>50</v>
      </c>
      <c r="O1585" t="s">
        <v>4325</v>
      </c>
      <c r="P1585">
        <v>6.37</v>
      </c>
      <c r="Q1585">
        <v>7</v>
      </c>
      <c r="R1585">
        <v>0.8</v>
      </c>
      <c r="S1585">
        <v>-9.5549999999999997</v>
      </c>
      <c r="T1585" t="s">
        <v>318</v>
      </c>
      <c r="U1585">
        <v>15.925000000000001</v>
      </c>
      <c r="V1585" s="2">
        <f>Table1[[#This Row],[Expenses]]*0.3</f>
        <v>4.7774999999999999</v>
      </c>
      <c r="W1585" t="str">
        <f>VLOOKUP(K1585, Helper!A:C, 3, FALSE)</f>
        <v>2020-03</v>
      </c>
    </row>
    <row r="1586" spans="1:23" x14ac:dyDescent="0.3">
      <c r="A1586">
        <v>3194</v>
      </c>
      <c r="B1586" t="s">
        <v>4326</v>
      </c>
      <c r="C1586" s="1">
        <v>44075</v>
      </c>
      <c r="D1586">
        <v>20200901</v>
      </c>
      <c r="E1586" t="s">
        <v>4327</v>
      </c>
      <c r="F1586" t="s">
        <v>79</v>
      </c>
      <c r="G1586" t="s">
        <v>147</v>
      </c>
      <c r="H1586" t="s">
        <v>81</v>
      </c>
      <c r="I1586" t="s">
        <v>82</v>
      </c>
      <c r="J1586" t="s">
        <v>413</v>
      </c>
      <c r="K1586">
        <v>1022</v>
      </c>
      <c r="L1586" t="s">
        <v>273</v>
      </c>
      <c r="M1586" t="s">
        <v>29</v>
      </c>
      <c r="N1586" t="s">
        <v>50</v>
      </c>
      <c r="O1586" t="s">
        <v>4328</v>
      </c>
      <c r="P1586">
        <v>3.6480000000000001</v>
      </c>
      <c r="Q1586">
        <v>3</v>
      </c>
      <c r="R1586">
        <v>0.8</v>
      </c>
      <c r="S1586">
        <v>-6.0191999999999997</v>
      </c>
      <c r="T1586" t="s">
        <v>382</v>
      </c>
      <c r="U1586">
        <v>9.6671999999999993</v>
      </c>
      <c r="V1586" s="2">
        <f>Table1[[#This Row],[Expenses]]*0.3</f>
        <v>2.9001599999999996</v>
      </c>
      <c r="W1586" t="str">
        <f>VLOOKUP(K1586, Helper!A:C, 3, FALSE)</f>
        <v>2020-03</v>
      </c>
    </row>
    <row r="1587" spans="1:23" x14ac:dyDescent="0.3">
      <c r="A1587">
        <v>3196</v>
      </c>
      <c r="B1587" t="s">
        <v>4329</v>
      </c>
      <c r="C1587" s="1">
        <v>44782</v>
      </c>
      <c r="D1587">
        <v>20220809</v>
      </c>
      <c r="E1587" t="s">
        <v>2309</v>
      </c>
      <c r="F1587" t="s">
        <v>868</v>
      </c>
      <c r="G1587" t="s">
        <v>869</v>
      </c>
      <c r="H1587" t="s">
        <v>25</v>
      </c>
      <c r="I1587" t="s">
        <v>336</v>
      </c>
      <c r="J1587" t="s">
        <v>1246</v>
      </c>
      <c r="K1587">
        <v>1071</v>
      </c>
      <c r="L1587" t="s">
        <v>149</v>
      </c>
      <c r="M1587" t="s">
        <v>85</v>
      </c>
      <c r="N1587" t="s">
        <v>214</v>
      </c>
      <c r="O1587" t="s">
        <v>4330</v>
      </c>
      <c r="P1587">
        <v>23.34</v>
      </c>
      <c r="Q1587">
        <v>3</v>
      </c>
      <c r="R1587">
        <v>0</v>
      </c>
      <c r="S1587">
        <v>0.2334</v>
      </c>
      <c r="T1587" t="s">
        <v>327</v>
      </c>
      <c r="U1587">
        <v>23.1066</v>
      </c>
      <c r="V1587" s="2">
        <f>Table1[[#This Row],[Expenses]]*0.3</f>
        <v>6.9319800000000003</v>
      </c>
      <c r="W1587" t="str">
        <f>VLOOKUP(K1587, Helper!A:C, 3, FALSE)</f>
        <v>2020-04</v>
      </c>
    </row>
    <row r="1588" spans="1:23" x14ac:dyDescent="0.3">
      <c r="A1588">
        <v>3197</v>
      </c>
      <c r="B1588" t="s">
        <v>4331</v>
      </c>
      <c r="C1588" s="1">
        <v>45130</v>
      </c>
      <c r="D1588">
        <v>20230723</v>
      </c>
      <c r="E1588" t="s">
        <v>527</v>
      </c>
      <c r="F1588" t="s">
        <v>211</v>
      </c>
      <c r="G1588" t="s">
        <v>212</v>
      </c>
      <c r="H1588" t="s">
        <v>25</v>
      </c>
      <c r="I1588" t="s">
        <v>26</v>
      </c>
      <c r="J1588" t="s">
        <v>528</v>
      </c>
      <c r="K1588">
        <v>1049</v>
      </c>
      <c r="L1588" t="s">
        <v>84</v>
      </c>
      <c r="M1588" t="s">
        <v>40</v>
      </c>
      <c r="N1588" t="s">
        <v>156</v>
      </c>
      <c r="O1588" t="s">
        <v>4332</v>
      </c>
      <c r="P1588">
        <v>29.97</v>
      </c>
      <c r="Q1588">
        <v>3</v>
      </c>
      <c r="R1588">
        <v>0</v>
      </c>
      <c r="S1588">
        <v>14.085900000000001</v>
      </c>
      <c r="T1588" t="s">
        <v>128</v>
      </c>
      <c r="U1588">
        <v>15.884099999999901</v>
      </c>
      <c r="V1588" s="2">
        <f>Table1[[#This Row],[Expenses]]*0.3</f>
        <v>4.7652299999999697</v>
      </c>
      <c r="W1588" t="str">
        <f>VLOOKUP(K1588, Helper!A:C, 3, FALSE)</f>
        <v>2020-05</v>
      </c>
    </row>
    <row r="1589" spans="1:23" x14ac:dyDescent="0.3">
      <c r="A1589">
        <v>3198</v>
      </c>
      <c r="B1589" t="s">
        <v>4333</v>
      </c>
      <c r="C1589" s="1">
        <v>44387</v>
      </c>
      <c r="D1589">
        <v>20210710</v>
      </c>
      <c r="E1589" t="s">
        <v>137</v>
      </c>
      <c r="F1589" t="s">
        <v>232</v>
      </c>
      <c r="G1589" t="s">
        <v>233</v>
      </c>
      <c r="H1589" t="s">
        <v>37</v>
      </c>
      <c r="I1589" t="s">
        <v>119</v>
      </c>
      <c r="J1589" t="s">
        <v>138</v>
      </c>
      <c r="K1589">
        <v>1043</v>
      </c>
      <c r="L1589" t="s">
        <v>95</v>
      </c>
      <c r="M1589" t="s">
        <v>29</v>
      </c>
      <c r="N1589" t="s">
        <v>50</v>
      </c>
      <c r="O1589" t="s">
        <v>4334</v>
      </c>
      <c r="P1589">
        <v>3.3660000000000001</v>
      </c>
      <c r="Q1589">
        <v>3</v>
      </c>
      <c r="R1589">
        <v>0.7</v>
      </c>
      <c r="S1589">
        <v>-2.2440000000000002</v>
      </c>
      <c r="T1589" t="s">
        <v>642</v>
      </c>
      <c r="U1589">
        <v>5.61</v>
      </c>
      <c r="V1589" s="2">
        <f>Table1[[#This Row],[Expenses]]*0.3</f>
        <v>1.6830000000000001</v>
      </c>
      <c r="W1589" t="str">
        <f>VLOOKUP(K1589, Helper!A:C, 3, FALSE)</f>
        <v>2020-01</v>
      </c>
    </row>
    <row r="1590" spans="1:23" x14ac:dyDescent="0.3">
      <c r="A1590">
        <v>3199</v>
      </c>
      <c r="B1590" t="s">
        <v>4335</v>
      </c>
      <c r="C1590" s="1">
        <v>44166</v>
      </c>
      <c r="D1590">
        <v>20201201</v>
      </c>
      <c r="E1590" t="s">
        <v>2518</v>
      </c>
      <c r="F1590" t="s">
        <v>62</v>
      </c>
      <c r="G1590" t="s">
        <v>63</v>
      </c>
      <c r="H1590" t="s">
        <v>25</v>
      </c>
      <c r="I1590" t="s">
        <v>64</v>
      </c>
      <c r="J1590" t="s">
        <v>49</v>
      </c>
      <c r="K1590">
        <v>1031</v>
      </c>
      <c r="L1590" t="s">
        <v>28</v>
      </c>
      <c r="M1590" t="s">
        <v>29</v>
      </c>
      <c r="N1590" t="s">
        <v>156</v>
      </c>
      <c r="O1590" t="s">
        <v>4336</v>
      </c>
      <c r="P1590">
        <v>95.968000000000004</v>
      </c>
      <c r="Q1590">
        <v>4</v>
      </c>
      <c r="R1590">
        <v>0.2</v>
      </c>
      <c r="S1590">
        <v>9.5968</v>
      </c>
      <c r="T1590" t="s">
        <v>235</v>
      </c>
      <c r="U1590">
        <v>86.371200000000002</v>
      </c>
      <c r="V1590" s="2">
        <f>Table1[[#This Row],[Expenses]]*0.3</f>
        <v>25.911359999999998</v>
      </c>
      <c r="W1590" t="str">
        <f>VLOOKUP(K1590, Helper!A:C, 3, FALSE)</f>
        <v>2020-01</v>
      </c>
    </row>
    <row r="1591" spans="1:23" x14ac:dyDescent="0.3">
      <c r="A1591">
        <v>3200</v>
      </c>
      <c r="B1591" t="s">
        <v>4337</v>
      </c>
      <c r="C1591" s="1">
        <v>45279</v>
      </c>
      <c r="D1591">
        <v>20231219</v>
      </c>
      <c r="E1591" t="s">
        <v>4338</v>
      </c>
      <c r="F1591" t="s">
        <v>124</v>
      </c>
      <c r="G1591" t="s">
        <v>125</v>
      </c>
      <c r="H1591" t="s">
        <v>25</v>
      </c>
      <c r="I1591" t="s">
        <v>48</v>
      </c>
      <c r="J1591" t="s">
        <v>228</v>
      </c>
      <c r="K1591">
        <v>1001</v>
      </c>
      <c r="L1591" t="s">
        <v>84</v>
      </c>
      <c r="M1591" t="s">
        <v>40</v>
      </c>
      <c r="N1591" t="s">
        <v>112</v>
      </c>
      <c r="O1591" t="s">
        <v>4339</v>
      </c>
      <c r="P1591">
        <v>18.704000000000001</v>
      </c>
      <c r="Q1591">
        <v>7</v>
      </c>
      <c r="R1591">
        <v>0.2</v>
      </c>
      <c r="S1591">
        <v>2.3380000000000001</v>
      </c>
      <c r="T1591" t="s">
        <v>261</v>
      </c>
      <c r="U1591">
        <v>16.366</v>
      </c>
      <c r="V1591" s="2">
        <f>Table1[[#This Row],[Expenses]]*0.3</f>
        <v>4.9097999999999997</v>
      </c>
      <c r="W1591" t="str">
        <f>VLOOKUP(K1591, Helper!A:C, 3, FALSE)</f>
        <v>2020-04</v>
      </c>
    </row>
    <row r="1592" spans="1:23" x14ac:dyDescent="0.3">
      <c r="A1592">
        <v>3201</v>
      </c>
      <c r="B1592" t="s">
        <v>4340</v>
      </c>
      <c r="C1592" s="1">
        <v>43969</v>
      </c>
      <c r="D1592">
        <v>20200518</v>
      </c>
      <c r="E1592" t="s">
        <v>451</v>
      </c>
      <c r="F1592" t="s">
        <v>358</v>
      </c>
      <c r="G1592" t="s">
        <v>532</v>
      </c>
      <c r="H1592" t="s">
        <v>37</v>
      </c>
      <c r="I1592" t="s">
        <v>119</v>
      </c>
      <c r="J1592" t="s">
        <v>452</v>
      </c>
      <c r="K1592">
        <v>1054</v>
      </c>
      <c r="L1592" t="s">
        <v>56</v>
      </c>
      <c r="M1592" t="s">
        <v>29</v>
      </c>
      <c r="N1592" t="s">
        <v>57</v>
      </c>
      <c r="O1592" t="s">
        <v>4341</v>
      </c>
      <c r="P1592">
        <v>149.232</v>
      </c>
      <c r="Q1592">
        <v>3</v>
      </c>
      <c r="R1592">
        <v>0.2</v>
      </c>
      <c r="S1592">
        <v>3.7307999999999999</v>
      </c>
      <c r="T1592" t="s">
        <v>107</v>
      </c>
      <c r="U1592">
        <v>145.50120000000001</v>
      </c>
      <c r="V1592" s="2">
        <f>Table1[[#This Row],[Expenses]]*0.3</f>
        <v>43.650359999999999</v>
      </c>
      <c r="W1592" t="str">
        <f>VLOOKUP(K1592, Helper!A:C, 3, FALSE)</f>
        <v>2020-05</v>
      </c>
    </row>
    <row r="1593" spans="1:23" x14ac:dyDescent="0.3">
      <c r="A1593">
        <v>3203</v>
      </c>
      <c r="B1593" t="s">
        <v>4342</v>
      </c>
      <c r="C1593" s="1">
        <v>44145</v>
      </c>
      <c r="D1593">
        <v>20201110</v>
      </c>
      <c r="E1593" t="s">
        <v>460</v>
      </c>
      <c r="F1593" t="s">
        <v>35</v>
      </c>
      <c r="G1593" t="s">
        <v>600</v>
      </c>
      <c r="H1593" t="s">
        <v>37</v>
      </c>
      <c r="I1593" t="s">
        <v>38</v>
      </c>
      <c r="J1593" t="s">
        <v>223</v>
      </c>
      <c r="K1593">
        <v>1067</v>
      </c>
      <c r="L1593" t="s">
        <v>133</v>
      </c>
      <c r="M1593" t="s">
        <v>29</v>
      </c>
      <c r="N1593" t="s">
        <v>156</v>
      </c>
      <c r="O1593" t="s">
        <v>4343</v>
      </c>
      <c r="P1593">
        <v>601.53599999999994</v>
      </c>
      <c r="Q1593">
        <v>8</v>
      </c>
      <c r="R1593">
        <v>0.2</v>
      </c>
      <c r="S1593">
        <v>60.153599999999997</v>
      </c>
      <c r="T1593" t="s">
        <v>98</v>
      </c>
      <c r="U1593">
        <v>541.38239999999996</v>
      </c>
      <c r="V1593" s="2">
        <f>Table1[[#This Row],[Expenses]]*0.3</f>
        <v>162.41471999999999</v>
      </c>
      <c r="W1593" t="str">
        <f>VLOOKUP(K1593, Helper!A:C, 3, FALSE)</f>
        <v>2020-02</v>
      </c>
    </row>
    <row r="1594" spans="1:23" x14ac:dyDescent="0.3">
      <c r="A1594">
        <v>3209</v>
      </c>
      <c r="B1594" t="s">
        <v>4344</v>
      </c>
      <c r="C1594" s="1">
        <v>44570</v>
      </c>
      <c r="D1594">
        <v>20220109</v>
      </c>
      <c r="E1594" t="s">
        <v>794</v>
      </c>
      <c r="F1594" t="s">
        <v>35</v>
      </c>
      <c r="G1594" t="s">
        <v>1984</v>
      </c>
      <c r="H1594" t="s">
        <v>37</v>
      </c>
      <c r="I1594" t="s">
        <v>38</v>
      </c>
      <c r="J1594" t="s">
        <v>143</v>
      </c>
      <c r="K1594">
        <v>1051</v>
      </c>
      <c r="L1594" t="s">
        <v>74</v>
      </c>
      <c r="M1594" t="s">
        <v>40</v>
      </c>
      <c r="N1594" t="s">
        <v>185</v>
      </c>
      <c r="O1594" t="s">
        <v>4345</v>
      </c>
      <c r="P1594">
        <v>349.95</v>
      </c>
      <c r="Q1594">
        <v>5</v>
      </c>
      <c r="R1594">
        <v>0</v>
      </c>
      <c r="S1594">
        <v>118.983</v>
      </c>
      <c r="T1594" t="s">
        <v>140</v>
      </c>
      <c r="U1594">
        <v>230.96699999999899</v>
      </c>
      <c r="V1594" s="2">
        <f>Table1[[#This Row],[Expenses]]*0.3</f>
        <v>69.290099999999697</v>
      </c>
      <c r="W1594" t="str">
        <f>VLOOKUP(K1594, Helper!A:C, 3, FALSE)</f>
        <v>2020-03</v>
      </c>
    </row>
    <row r="1595" spans="1:23" x14ac:dyDescent="0.3">
      <c r="A1595">
        <v>3211</v>
      </c>
      <c r="B1595" t="s">
        <v>4346</v>
      </c>
      <c r="C1595" s="1">
        <v>45192</v>
      </c>
      <c r="D1595">
        <v>20230923</v>
      </c>
      <c r="E1595" t="s">
        <v>406</v>
      </c>
      <c r="F1595" t="s">
        <v>79</v>
      </c>
      <c r="G1595" t="s">
        <v>964</v>
      </c>
      <c r="H1595" t="s">
        <v>81</v>
      </c>
      <c r="I1595" t="s">
        <v>82</v>
      </c>
      <c r="J1595" t="s">
        <v>407</v>
      </c>
      <c r="K1595">
        <v>1082</v>
      </c>
      <c r="L1595" t="s">
        <v>56</v>
      </c>
      <c r="M1595" t="s">
        <v>40</v>
      </c>
      <c r="N1595" t="s">
        <v>161</v>
      </c>
      <c r="O1595" t="s">
        <v>4347</v>
      </c>
      <c r="P1595">
        <v>13.391999999999999</v>
      </c>
      <c r="Q1595">
        <v>3</v>
      </c>
      <c r="R1595">
        <v>0.2</v>
      </c>
      <c r="S1595">
        <v>5.0220000000000002</v>
      </c>
      <c r="T1595" t="s">
        <v>171</v>
      </c>
      <c r="U1595">
        <v>8.3699999999999992</v>
      </c>
      <c r="V1595" s="2">
        <f>Table1[[#This Row],[Expenses]]*0.3</f>
        <v>2.5109999999999997</v>
      </c>
      <c r="W1595" t="str">
        <f>VLOOKUP(K1595, Helper!A:C, 3, FALSE)</f>
        <v>2020-07</v>
      </c>
    </row>
    <row r="1596" spans="1:23" x14ac:dyDescent="0.3">
      <c r="A1596">
        <v>3213</v>
      </c>
      <c r="B1596" t="s">
        <v>4348</v>
      </c>
      <c r="C1596" s="1">
        <v>44188</v>
      </c>
      <c r="D1596">
        <v>20201223</v>
      </c>
      <c r="E1596" t="s">
        <v>1105</v>
      </c>
      <c r="F1596" t="s">
        <v>204</v>
      </c>
      <c r="G1596" t="s">
        <v>2582</v>
      </c>
      <c r="H1596" t="s">
        <v>81</v>
      </c>
      <c r="I1596" t="s">
        <v>206</v>
      </c>
      <c r="J1596" t="s">
        <v>192</v>
      </c>
      <c r="K1596">
        <v>1068</v>
      </c>
      <c r="L1596" t="s">
        <v>56</v>
      </c>
      <c r="M1596" t="s">
        <v>29</v>
      </c>
      <c r="N1596" t="s">
        <v>86</v>
      </c>
      <c r="O1596" t="s">
        <v>4349</v>
      </c>
      <c r="P1596">
        <v>207.24</v>
      </c>
      <c r="Q1596">
        <v>11</v>
      </c>
      <c r="R1596">
        <v>0</v>
      </c>
      <c r="S1596">
        <v>58.027200000000001</v>
      </c>
      <c r="T1596" t="s">
        <v>235</v>
      </c>
      <c r="U1596">
        <v>149.21279999999999</v>
      </c>
      <c r="V1596" s="2">
        <f>Table1[[#This Row],[Expenses]]*0.3</f>
        <v>44.763839999999995</v>
      </c>
      <c r="W1596" t="str">
        <f>VLOOKUP(K1596, Helper!A:C, 3, FALSE)</f>
        <v>2020-01</v>
      </c>
    </row>
    <row r="1597" spans="1:23" x14ac:dyDescent="0.3">
      <c r="A1597">
        <v>3214</v>
      </c>
      <c r="B1597" t="s">
        <v>4350</v>
      </c>
      <c r="C1597" s="1">
        <v>44708</v>
      </c>
      <c r="D1597">
        <v>20220527</v>
      </c>
      <c r="E1597" t="s">
        <v>1230</v>
      </c>
      <c r="F1597" t="s">
        <v>124</v>
      </c>
      <c r="G1597" t="s">
        <v>125</v>
      </c>
      <c r="H1597" t="s">
        <v>25</v>
      </c>
      <c r="I1597" t="s">
        <v>48</v>
      </c>
      <c r="J1597" t="s">
        <v>1231</v>
      </c>
      <c r="K1597">
        <v>1086</v>
      </c>
      <c r="L1597" t="s">
        <v>74</v>
      </c>
      <c r="M1597" t="s">
        <v>40</v>
      </c>
      <c r="N1597" t="s">
        <v>112</v>
      </c>
      <c r="O1597" t="s">
        <v>4351</v>
      </c>
      <c r="P1597">
        <v>1.504</v>
      </c>
      <c r="Q1597">
        <v>1</v>
      </c>
      <c r="R1597">
        <v>0.2</v>
      </c>
      <c r="S1597">
        <v>0.16919999999999999</v>
      </c>
      <c r="T1597" t="s">
        <v>454</v>
      </c>
      <c r="U1597">
        <v>1.3348</v>
      </c>
      <c r="V1597" s="2">
        <f>Table1[[#This Row],[Expenses]]*0.3</f>
        <v>0.40043999999999996</v>
      </c>
      <c r="W1597" t="str">
        <f>VLOOKUP(K1597, Helper!A:C, 3, FALSE)</f>
        <v>2020-01</v>
      </c>
    </row>
    <row r="1598" spans="1:23" x14ac:dyDescent="0.3">
      <c r="A1598">
        <v>3216</v>
      </c>
      <c r="B1598" t="s">
        <v>4352</v>
      </c>
      <c r="C1598" s="1">
        <v>45116</v>
      </c>
      <c r="D1598">
        <v>20230709</v>
      </c>
      <c r="E1598" t="s">
        <v>1723</v>
      </c>
      <c r="F1598" t="s">
        <v>35</v>
      </c>
      <c r="G1598" t="s">
        <v>1627</v>
      </c>
      <c r="H1598" t="s">
        <v>37</v>
      </c>
      <c r="I1598" t="s">
        <v>38</v>
      </c>
      <c r="J1598" t="s">
        <v>655</v>
      </c>
      <c r="K1598">
        <v>1024</v>
      </c>
      <c r="L1598" t="s">
        <v>28</v>
      </c>
      <c r="M1598" t="s">
        <v>29</v>
      </c>
      <c r="N1598" t="s">
        <v>41</v>
      </c>
      <c r="O1598" t="s">
        <v>4353</v>
      </c>
      <c r="P1598">
        <v>75.180000000000007</v>
      </c>
      <c r="Q1598">
        <v>6</v>
      </c>
      <c r="R1598">
        <v>0</v>
      </c>
      <c r="S1598">
        <v>35.334600000000002</v>
      </c>
      <c r="T1598" t="s">
        <v>128</v>
      </c>
      <c r="U1598">
        <v>39.845399999999998</v>
      </c>
      <c r="V1598" s="2">
        <f>Table1[[#This Row],[Expenses]]*0.3</f>
        <v>11.953619999999999</v>
      </c>
      <c r="W1598" t="str">
        <f>VLOOKUP(K1598, Helper!A:C, 3, FALSE)</f>
        <v>2020-01</v>
      </c>
    </row>
    <row r="1599" spans="1:23" x14ac:dyDescent="0.3">
      <c r="A1599">
        <v>3217</v>
      </c>
      <c r="B1599" t="s">
        <v>4354</v>
      </c>
      <c r="C1599" s="1">
        <v>43964</v>
      </c>
      <c r="D1599">
        <v>20200513</v>
      </c>
      <c r="E1599" t="s">
        <v>1262</v>
      </c>
      <c r="F1599" t="s">
        <v>35</v>
      </c>
      <c r="G1599" t="s">
        <v>1828</v>
      </c>
      <c r="H1599" t="s">
        <v>37</v>
      </c>
      <c r="I1599" t="s">
        <v>38</v>
      </c>
      <c r="J1599" t="s">
        <v>1263</v>
      </c>
      <c r="K1599">
        <v>1016</v>
      </c>
      <c r="L1599" t="s">
        <v>95</v>
      </c>
      <c r="M1599" t="s">
        <v>29</v>
      </c>
      <c r="N1599" t="s">
        <v>185</v>
      </c>
      <c r="O1599" t="s">
        <v>4355</v>
      </c>
      <c r="P1599">
        <v>149.97</v>
      </c>
      <c r="Q1599">
        <v>3</v>
      </c>
      <c r="R1599">
        <v>0</v>
      </c>
      <c r="S1599">
        <v>52.4895</v>
      </c>
      <c r="T1599" t="s">
        <v>107</v>
      </c>
      <c r="U1599">
        <v>97.480500000000006</v>
      </c>
      <c r="V1599" s="2">
        <f>Table1[[#This Row],[Expenses]]*0.3</f>
        <v>29.244150000000001</v>
      </c>
      <c r="W1599" t="str">
        <f>VLOOKUP(K1599, Helper!A:C, 3, FALSE)</f>
        <v>2020-03</v>
      </c>
    </row>
    <row r="1600" spans="1:23" x14ac:dyDescent="0.3">
      <c r="A1600">
        <v>3218</v>
      </c>
      <c r="B1600" t="s">
        <v>4356</v>
      </c>
      <c r="C1600" s="1">
        <v>45241</v>
      </c>
      <c r="D1600">
        <v>20231111</v>
      </c>
      <c r="E1600" t="s">
        <v>1877</v>
      </c>
      <c r="F1600" t="s">
        <v>211</v>
      </c>
      <c r="G1600" t="s">
        <v>212</v>
      </c>
      <c r="H1600" t="s">
        <v>25</v>
      </c>
      <c r="I1600" t="s">
        <v>26</v>
      </c>
      <c r="J1600" t="s">
        <v>398</v>
      </c>
      <c r="K1600">
        <v>1026</v>
      </c>
      <c r="L1600" t="s">
        <v>105</v>
      </c>
      <c r="M1600" t="s">
        <v>40</v>
      </c>
      <c r="N1600" t="s">
        <v>50</v>
      </c>
      <c r="O1600" t="s">
        <v>4357</v>
      </c>
      <c r="P1600">
        <v>931.17600000000004</v>
      </c>
      <c r="Q1600">
        <v>3</v>
      </c>
      <c r="R1600">
        <v>0.2</v>
      </c>
      <c r="S1600">
        <v>314.27190000000002</v>
      </c>
      <c r="T1600" t="s">
        <v>283</v>
      </c>
      <c r="U1600">
        <v>616.90409999999997</v>
      </c>
      <c r="V1600" s="2">
        <f>Table1[[#This Row],[Expenses]]*0.3</f>
        <v>185.07122999999999</v>
      </c>
      <c r="W1600" t="str">
        <f>VLOOKUP(K1600, Helper!A:C, 3, FALSE)</f>
        <v>2020-01</v>
      </c>
    </row>
    <row r="1601" spans="1:23" x14ac:dyDescent="0.3">
      <c r="A1601">
        <v>3220</v>
      </c>
      <c r="B1601" t="s">
        <v>4358</v>
      </c>
      <c r="C1601" s="1">
        <v>44471</v>
      </c>
      <c r="D1601">
        <v>20211002</v>
      </c>
      <c r="E1601" t="s">
        <v>4258</v>
      </c>
      <c r="F1601" t="s">
        <v>522</v>
      </c>
      <c r="G1601" t="s">
        <v>671</v>
      </c>
      <c r="H1601" t="s">
        <v>37</v>
      </c>
      <c r="I1601" t="s">
        <v>119</v>
      </c>
      <c r="J1601" t="s">
        <v>649</v>
      </c>
      <c r="K1601">
        <v>1023</v>
      </c>
      <c r="L1601" t="s">
        <v>28</v>
      </c>
      <c r="M1601" t="s">
        <v>40</v>
      </c>
      <c r="N1601" t="s">
        <v>66</v>
      </c>
      <c r="O1601" t="s">
        <v>4359</v>
      </c>
      <c r="P1601">
        <v>94.85</v>
      </c>
      <c r="Q1601">
        <v>5</v>
      </c>
      <c r="R1601">
        <v>0</v>
      </c>
      <c r="S1601">
        <v>45.527999999999999</v>
      </c>
      <c r="T1601" t="s">
        <v>52</v>
      </c>
      <c r="U1601">
        <v>49.321999999999903</v>
      </c>
      <c r="V1601" s="2">
        <f>Table1[[#This Row],[Expenses]]*0.3</f>
        <v>14.79659999999997</v>
      </c>
      <c r="W1601" t="str">
        <f>VLOOKUP(K1601, Helper!A:C, 3, FALSE)</f>
        <v>2020-08</v>
      </c>
    </row>
    <row r="1602" spans="1:23" x14ac:dyDescent="0.3">
      <c r="A1602">
        <v>3223</v>
      </c>
      <c r="B1602" t="s">
        <v>4360</v>
      </c>
      <c r="C1602" s="1">
        <v>44106</v>
      </c>
      <c r="D1602">
        <v>20201002</v>
      </c>
      <c r="E1602" t="s">
        <v>177</v>
      </c>
      <c r="F1602" t="s">
        <v>232</v>
      </c>
      <c r="G1602" t="s">
        <v>233</v>
      </c>
      <c r="H1602" t="s">
        <v>37</v>
      </c>
      <c r="I1602" t="s">
        <v>119</v>
      </c>
      <c r="J1602" t="s">
        <v>179</v>
      </c>
      <c r="K1602">
        <v>1015</v>
      </c>
      <c r="L1602" t="s">
        <v>74</v>
      </c>
      <c r="M1602" t="s">
        <v>40</v>
      </c>
      <c r="N1602" t="s">
        <v>66</v>
      </c>
      <c r="O1602" t="s">
        <v>4361</v>
      </c>
      <c r="P1602">
        <v>9.4079999999999995</v>
      </c>
      <c r="Q1602">
        <v>2</v>
      </c>
      <c r="R1602">
        <v>0.2</v>
      </c>
      <c r="S1602">
        <v>3.4104000000000001</v>
      </c>
      <c r="T1602" t="s">
        <v>194</v>
      </c>
      <c r="U1602">
        <v>5.9975999999999896</v>
      </c>
      <c r="V1602" s="2">
        <f>Table1[[#This Row],[Expenses]]*0.3</f>
        <v>1.7992799999999969</v>
      </c>
      <c r="W1602" t="str">
        <f>VLOOKUP(K1602, Helper!A:C, 3, FALSE)</f>
        <v>2020-03</v>
      </c>
    </row>
    <row r="1603" spans="1:23" x14ac:dyDescent="0.3">
      <c r="A1603">
        <v>3230</v>
      </c>
      <c r="B1603" t="s">
        <v>4362</v>
      </c>
      <c r="C1603" s="1">
        <v>44054</v>
      </c>
      <c r="D1603">
        <v>20200811</v>
      </c>
      <c r="E1603" t="s">
        <v>587</v>
      </c>
      <c r="F1603" t="s">
        <v>211</v>
      </c>
      <c r="G1603" t="s">
        <v>212</v>
      </c>
      <c r="H1603" t="s">
        <v>25</v>
      </c>
      <c r="I1603" t="s">
        <v>26</v>
      </c>
      <c r="J1603" t="s">
        <v>588</v>
      </c>
      <c r="K1603">
        <v>1085</v>
      </c>
      <c r="L1603" t="s">
        <v>105</v>
      </c>
      <c r="M1603" t="s">
        <v>29</v>
      </c>
      <c r="N1603" t="s">
        <v>96</v>
      </c>
      <c r="O1603" t="s">
        <v>4363</v>
      </c>
      <c r="P1603">
        <v>375.34</v>
      </c>
      <c r="Q1603">
        <v>1</v>
      </c>
      <c r="R1603">
        <v>0</v>
      </c>
      <c r="S1603">
        <v>18.766999999999999</v>
      </c>
      <c r="T1603" t="s">
        <v>114</v>
      </c>
      <c r="U1603">
        <v>356.57299999999998</v>
      </c>
      <c r="V1603" s="2">
        <f>Table1[[#This Row],[Expenses]]*0.3</f>
        <v>106.97189999999999</v>
      </c>
      <c r="W1603" t="str">
        <f>VLOOKUP(K1603, Helper!A:C, 3, FALSE)</f>
        <v>2020-07</v>
      </c>
    </row>
    <row r="1604" spans="1:23" x14ac:dyDescent="0.3">
      <c r="A1604">
        <v>3231</v>
      </c>
      <c r="B1604" t="s">
        <v>4364</v>
      </c>
      <c r="C1604" s="1">
        <v>45171</v>
      </c>
      <c r="D1604">
        <v>20230902</v>
      </c>
      <c r="E1604" t="s">
        <v>1002</v>
      </c>
      <c r="F1604" t="s">
        <v>211</v>
      </c>
      <c r="G1604" t="s">
        <v>212</v>
      </c>
      <c r="H1604" t="s">
        <v>25</v>
      </c>
      <c r="I1604" t="s">
        <v>26</v>
      </c>
      <c r="J1604" t="s">
        <v>917</v>
      </c>
      <c r="K1604">
        <v>1029</v>
      </c>
      <c r="L1604" t="s">
        <v>84</v>
      </c>
      <c r="M1604" t="s">
        <v>29</v>
      </c>
      <c r="N1604" t="s">
        <v>57</v>
      </c>
      <c r="O1604" t="s">
        <v>4365</v>
      </c>
      <c r="P1604">
        <v>114.9</v>
      </c>
      <c r="Q1604">
        <v>5</v>
      </c>
      <c r="R1604">
        <v>0</v>
      </c>
      <c r="S1604">
        <v>39.066000000000003</v>
      </c>
      <c r="T1604" t="s">
        <v>171</v>
      </c>
      <c r="U1604">
        <v>75.834000000000003</v>
      </c>
      <c r="V1604" s="2">
        <f>Table1[[#This Row],[Expenses]]*0.3</f>
        <v>22.7502</v>
      </c>
      <c r="W1604" t="str">
        <f>VLOOKUP(K1604, Helper!A:C, 3, FALSE)</f>
        <v>2020-01</v>
      </c>
    </row>
    <row r="1605" spans="1:23" x14ac:dyDescent="0.3">
      <c r="A1605">
        <v>3232</v>
      </c>
      <c r="B1605" t="s">
        <v>4366</v>
      </c>
      <c r="C1605" s="1">
        <v>45033</v>
      </c>
      <c r="D1605">
        <v>20230417</v>
      </c>
      <c r="E1605" t="s">
        <v>2143</v>
      </c>
      <c r="F1605" t="s">
        <v>79</v>
      </c>
      <c r="G1605" t="s">
        <v>147</v>
      </c>
      <c r="H1605" t="s">
        <v>81</v>
      </c>
      <c r="I1605" t="s">
        <v>82</v>
      </c>
      <c r="J1605" t="s">
        <v>592</v>
      </c>
      <c r="K1605">
        <v>1030</v>
      </c>
      <c r="L1605" t="s">
        <v>95</v>
      </c>
      <c r="M1605" t="s">
        <v>29</v>
      </c>
      <c r="N1605" t="s">
        <v>50</v>
      </c>
      <c r="O1605" t="s">
        <v>4367</v>
      </c>
      <c r="P1605">
        <v>26.045999999999999</v>
      </c>
      <c r="Q1605">
        <v>3</v>
      </c>
      <c r="R1605">
        <v>0.8</v>
      </c>
      <c r="S1605">
        <v>-44.278199999999998</v>
      </c>
      <c r="T1605" t="s">
        <v>68</v>
      </c>
      <c r="U1605">
        <v>70.324199999999905</v>
      </c>
      <c r="V1605" s="2">
        <f>Table1[[#This Row],[Expenses]]*0.3</f>
        <v>21.09725999999997</v>
      </c>
      <c r="W1605" t="str">
        <f>VLOOKUP(K1605, Helper!A:C, 3, FALSE)</f>
        <v>2020-01</v>
      </c>
    </row>
    <row r="1606" spans="1:23" x14ac:dyDescent="0.3">
      <c r="A1606">
        <v>3235</v>
      </c>
      <c r="B1606" t="s">
        <v>4368</v>
      </c>
      <c r="C1606" s="1">
        <v>44676</v>
      </c>
      <c r="D1606">
        <v>20220425</v>
      </c>
      <c r="E1606" t="s">
        <v>4327</v>
      </c>
      <c r="F1606" t="s">
        <v>35</v>
      </c>
      <c r="G1606" t="s">
        <v>916</v>
      </c>
      <c r="H1606" t="s">
        <v>37</v>
      </c>
      <c r="I1606" t="s">
        <v>38</v>
      </c>
      <c r="J1606" t="s">
        <v>413</v>
      </c>
      <c r="K1606">
        <v>1022</v>
      </c>
      <c r="L1606" t="s">
        <v>273</v>
      </c>
      <c r="M1606" t="s">
        <v>29</v>
      </c>
      <c r="N1606" t="s">
        <v>50</v>
      </c>
      <c r="O1606" t="s">
        <v>4369</v>
      </c>
      <c r="P1606">
        <v>3.984</v>
      </c>
      <c r="Q1606">
        <v>1</v>
      </c>
      <c r="R1606">
        <v>0.2</v>
      </c>
      <c r="S1606">
        <v>1.3944000000000001</v>
      </c>
      <c r="T1606" t="s">
        <v>296</v>
      </c>
      <c r="U1606">
        <v>2.5895999999999999</v>
      </c>
      <c r="V1606" s="2">
        <f>Table1[[#This Row],[Expenses]]*0.3</f>
        <v>0.7768799999999999</v>
      </c>
      <c r="W1606" t="str">
        <f>VLOOKUP(K1606, Helper!A:C, 3, FALSE)</f>
        <v>2020-03</v>
      </c>
    </row>
    <row r="1607" spans="1:23" x14ac:dyDescent="0.3">
      <c r="A1607">
        <v>3236</v>
      </c>
      <c r="B1607" t="s">
        <v>4370</v>
      </c>
      <c r="C1607" s="1">
        <v>44576</v>
      </c>
      <c r="D1607">
        <v>20220115</v>
      </c>
      <c r="E1607" t="s">
        <v>620</v>
      </c>
      <c r="F1607" t="s">
        <v>498</v>
      </c>
      <c r="G1607" t="s">
        <v>499</v>
      </c>
      <c r="H1607" t="s">
        <v>25</v>
      </c>
      <c r="I1607" t="s">
        <v>103</v>
      </c>
      <c r="J1607" t="s">
        <v>621</v>
      </c>
      <c r="K1607">
        <v>1060</v>
      </c>
      <c r="L1607" t="s">
        <v>105</v>
      </c>
      <c r="M1607" t="s">
        <v>29</v>
      </c>
      <c r="N1607" t="s">
        <v>50</v>
      </c>
      <c r="O1607" t="s">
        <v>4371</v>
      </c>
      <c r="P1607">
        <v>181.797</v>
      </c>
      <c r="Q1607">
        <v>1</v>
      </c>
      <c r="R1607">
        <v>0.3</v>
      </c>
      <c r="S1607">
        <v>-15.582599999999999</v>
      </c>
      <c r="T1607" t="s">
        <v>140</v>
      </c>
      <c r="U1607">
        <v>197.37959999999899</v>
      </c>
      <c r="V1607" s="2">
        <f>Table1[[#This Row],[Expenses]]*0.3</f>
        <v>59.213879999999691</v>
      </c>
      <c r="W1607" t="str">
        <f>VLOOKUP(K1607, Helper!A:C, 3, FALSE)</f>
        <v>2020-01</v>
      </c>
    </row>
    <row r="1608" spans="1:23" x14ac:dyDescent="0.3">
      <c r="A1608">
        <v>3237</v>
      </c>
      <c r="B1608" t="s">
        <v>4372</v>
      </c>
      <c r="C1608" s="1">
        <v>44684</v>
      </c>
      <c r="D1608">
        <v>20220503</v>
      </c>
      <c r="E1608" t="s">
        <v>4373</v>
      </c>
      <c r="F1608" t="s">
        <v>211</v>
      </c>
      <c r="G1608" t="s">
        <v>212</v>
      </c>
      <c r="H1608" t="s">
        <v>25</v>
      </c>
      <c r="I1608" t="s">
        <v>26</v>
      </c>
      <c r="J1608" t="s">
        <v>55</v>
      </c>
      <c r="K1608">
        <v>1065</v>
      </c>
      <c r="L1608" t="s">
        <v>56</v>
      </c>
      <c r="M1608" t="s">
        <v>29</v>
      </c>
      <c r="N1608" t="s">
        <v>96</v>
      </c>
      <c r="O1608" t="s">
        <v>4374</v>
      </c>
      <c r="P1608">
        <v>44.94</v>
      </c>
      <c r="Q1608">
        <v>3</v>
      </c>
      <c r="R1608">
        <v>0</v>
      </c>
      <c r="S1608">
        <v>12.5832</v>
      </c>
      <c r="T1608" t="s">
        <v>454</v>
      </c>
      <c r="U1608">
        <v>32.3568</v>
      </c>
      <c r="V1608" s="2">
        <f>Table1[[#This Row],[Expenses]]*0.3</f>
        <v>9.7070399999999992</v>
      </c>
      <c r="W1608" t="str">
        <f>VLOOKUP(K1608, Helper!A:C, 3, FALSE)</f>
        <v>2020-04</v>
      </c>
    </row>
    <row r="1609" spans="1:23" x14ac:dyDescent="0.3">
      <c r="A1609">
        <v>3239</v>
      </c>
      <c r="B1609" t="s">
        <v>4375</v>
      </c>
      <c r="C1609" s="1">
        <v>44886</v>
      </c>
      <c r="D1609">
        <v>20221121</v>
      </c>
      <c r="E1609" t="s">
        <v>4376</v>
      </c>
      <c r="F1609" t="s">
        <v>79</v>
      </c>
      <c r="G1609" t="s">
        <v>147</v>
      </c>
      <c r="H1609" t="s">
        <v>81</v>
      </c>
      <c r="I1609" t="s">
        <v>82</v>
      </c>
      <c r="J1609" t="s">
        <v>65</v>
      </c>
      <c r="K1609">
        <v>1062</v>
      </c>
      <c r="L1609" t="s">
        <v>28</v>
      </c>
      <c r="M1609" t="s">
        <v>40</v>
      </c>
      <c r="N1609" t="s">
        <v>41</v>
      </c>
      <c r="O1609" t="s">
        <v>4377</v>
      </c>
      <c r="P1609">
        <v>318.43</v>
      </c>
      <c r="Q1609">
        <v>5</v>
      </c>
      <c r="R1609">
        <v>0.3</v>
      </c>
      <c r="S1609">
        <v>-77.332999999999998</v>
      </c>
      <c r="T1609" t="s">
        <v>32</v>
      </c>
      <c r="U1609">
        <v>395.76299999999998</v>
      </c>
      <c r="V1609" s="2">
        <f>Table1[[#This Row],[Expenses]]*0.3</f>
        <v>118.72889999999998</v>
      </c>
      <c r="W1609" t="str">
        <f>VLOOKUP(K1609, Helper!A:C, 3, FALSE)</f>
        <v>2020-01</v>
      </c>
    </row>
    <row r="1610" spans="1:23" x14ac:dyDescent="0.3">
      <c r="A1610">
        <v>3242</v>
      </c>
      <c r="B1610" t="s">
        <v>4378</v>
      </c>
      <c r="C1610" s="1">
        <v>44593</v>
      </c>
      <c r="D1610">
        <v>20220201</v>
      </c>
      <c r="E1610" t="s">
        <v>1481</v>
      </c>
      <c r="F1610" t="s">
        <v>238</v>
      </c>
      <c r="G1610" t="s">
        <v>239</v>
      </c>
      <c r="H1610" t="s">
        <v>25</v>
      </c>
      <c r="I1610" t="s">
        <v>48</v>
      </c>
      <c r="J1610" t="s">
        <v>693</v>
      </c>
      <c r="K1610">
        <v>1070</v>
      </c>
      <c r="L1610" t="s">
        <v>56</v>
      </c>
      <c r="M1610" t="s">
        <v>40</v>
      </c>
      <c r="N1610" t="s">
        <v>96</v>
      </c>
      <c r="O1610" t="s">
        <v>4379</v>
      </c>
      <c r="P1610">
        <v>56.45</v>
      </c>
      <c r="Q1610">
        <v>5</v>
      </c>
      <c r="R1610">
        <v>0</v>
      </c>
      <c r="S1610">
        <v>14.677</v>
      </c>
      <c r="T1610" t="s">
        <v>1308</v>
      </c>
      <c r="U1610">
        <v>41.773000000000003</v>
      </c>
      <c r="V1610" s="2">
        <f>Table1[[#This Row],[Expenses]]*0.3</f>
        <v>12.5319</v>
      </c>
      <c r="W1610" t="str">
        <f>VLOOKUP(K1610, Helper!A:C, 3, FALSE)</f>
        <v>2020-02</v>
      </c>
    </row>
    <row r="1611" spans="1:23" x14ac:dyDescent="0.3">
      <c r="A1611">
        <v>3243</v>
      </c>
      <c r="B1611" t="s">
        <v>4380</v>
      </c>
      <c r="C1611" s="1">
        <v>45017</v>
      </c>
      <c r="D1611">
        <v>20230401</v>
      </c>
      <c r="E1611" t="s">
        <v>1321</v>
      </c>
      <c r="F1611" t="s">
        <v>166</v>
      </c>
      <c r="G1611" t="s">
        <v>227</v>
      </c>
      <c r="H1611" t="s">
        <v>81</v>
      </c>
      <c r="I1611" t="s">
        <v>168</v>
      </c>
      <c r="J1611" t="s">
        <v>27</v>
      </c>
      <c r="K1611">
        <v>1017</v>
      </c>
      <c r="L1611" t="s">
        <v>28</v>
      </c>
      <c r="M1611" t="s">
        <v>29</v>
      </c>
      <c r="N1611" t="s">
        <v>50</v>
      </c>
      <c r="O1611" t="s">
        <v>4381</v>
      </c>
      <c r="P1611">
        <v>13.468</v>
      </c>
      <c r="Q1611">
        <v>13</v>
      </c>
      <c r="R1611">
        <v>0.8</v>
      </c>
      <c r="S1611">
        <v>-22.895600000000002</v>
      </c>
      <c r="T1611" t="s">
        <v>68</v>
      </c>
      <c r="U1611">
        <v>36.363599999999998</v>
      </c>
      <c r="V1611" s="2">
        <f>Table1[[#This Row],[Expenses]]*0.3</f>
        <v>10.909079999999999</v>
      </c>
      <c r="W1611" t="str">
        <f>VLOOKUP(K1611, Helper!A:C, 3, FALSE)</f>
        <v>2020-02</v>
      </c>
    </row>
    <row r="1612" spans="1:23" x14ac:dyDescent="0.3">
      <c r="A1612">
        <v>3244</v>
      </c>
      <c r="B1612" t="s">
        <v>4382</v>
      </c>
      <c r="C1612" s="1">
        <v>45262</v>
      </c>
      <c r="D1612">
        <v>20231202</v>
      </c>
      <c r="E1612" t="s">
        <v>4383</v>
      </c>
      <c r="F1612" t="s">
        <v>79</v>
      </c>
      <c r="G1612" t="s">
        <v>80</v>
      </c>
      <c r="H1612" t="s">
        <v>81</v>
      </c>
      <c r="I1612" t="s">
        <v>82</v>
      </c>
      <c r="J1612" t="s">
        <v>244</v>
      </c>
      <c r="K1612">
        <v>1002</v>
      </c>
      <c r="L1612" t="s">
        <v>84</v>
      </c>
      <c r="M1612" t="s">
        <v>29</v>
      </c>
      <c r="N1612" t="s">
        <v>156</v>
      </c>
      <c r="O1612" t="s">
        <v>4384</v>
      </c>
      <c r="P1612">
        <v>219.8</v>
      </c>
      <c r="Q1612">
        <v>5</v>
      </c>
      <c r="R1612">
        <v>0.2</v>
      </c>
      <c r="S1612">
        <v>24.727499999999999</v>
      </c>
      <c r="T1612" t="s">
        <v>261</v>
      </c>
      <c r="U1612">
        <v>195.07249999999999</v>
      </c>
      <c r="V1612" s="2">
        <f>Table1[[#This Row],[Expenses]]*0.3</f>
        <v>58.521749999999997</v>
      </c>
      <c r="W1612" t="str">
        <f>VLOOKUP(K1612, Helper!A:C, 3, FALSE)</f>
        <v>2020-03</v>
      </c>
    </row>
    <row r="1613" spans="1:23" x14ac:dyDescent="0.3">
      <c r="A1613">
        <v>3246</v>
      </c>
      <c r="B1613" t="s">
        <v>4385</v>
      </c>
      <c r="C1613" s="1">
        <v>45271</v>
      </c>
      <c r="D1613">
        <v>20231211</v>
      </c>
      <c r="E1613" t="s">
        <v>688</v>
      </c>
      <c r="F1613" t="s">
        <v>71</v>
      </c>
      <c r="G1613" t="s">
        <v>72</v>
      </c>
      <c r="H1613" t="s">
        <v>37</v>
      </c>
      <c r="I1613" t="s">
        <v>38</v>
      </c>
      <c r="J1613" t="s">
        <v>560</v>
      </c>
      <c r="K1613">
        <v>1080</v>
      </c>
      <c r="L1613" t="s">
        <v>56</v>
      </c>
      <c r="M1613" t="s">
        <v>40</v>
      </c>
      <c r="N1613" t="s">
        <v>185</v>
      </c>
      <c r="O1613" t="s">
        <v>4386</v>
      </c>
      <c r="P1613">
        <v>49.08</v>
      </c>
      <c r="Q1613">
        <v>3</v>
      </c>
      <c r="R1613">
        <v>0</v>
      </c>
      <c r="S1613">
        <v>4.9080000000000004</v>
      </c>
      <c r="T1613" t="s">
        <v>261</v>
      </c>
      <c r="U1613">
        <v>44.171999999999997</v>
      </c>
      <c r="V1613" s="2">
        <f>Table1[[#This Row],[Expenses]]*0.3</f>
        <v>13.251599999999998</v>
      </c>
      <c r="W1613" t="str">
        <f>VLOOKUP(K1613, Helper!A:C, 3, FALSE)</f>
        <v>2020-03</v>
      </c>
    </row>
    <row r="1614" spans="1:23" x14ac:dyDescent="0.3">
      <c r="A1614">
        <v>3249</v>
      </c>
      <c r="B1614" t="s">
        <v>4387</v>
      </c>
      <c r="C1614" s="1">
        <v>44822</v>
      </c>
      <c r="D1614">
        <v>20220918</v>
      </c>
      <c r="E1614" t="s">
        <v>1495</v>
      </c>
      <c r="F1614" t="s">
        <v>71</v>
      </c>
      <c r="G1614" t="s">
        <v>72</v>
      </c>
      <c r="H1614" t="s">
        <v>37</v>
      </c>
      <c r="I1614" t="s">
        <v>38</v>
      </c>
      <c r="J1614" t="s">
        <v>376</v>
      </c>
      <c r="K1614">
        <v>1036</v>
      </c>
      <c r="L1614" t="s">
        <v>259</v>
      </c>
      <c r="M1614" t="s">
        <v>85</v>
      </c>
      <c r="N1614" t="s">
        <v>41</v>
      </c>
      <c r="O1614" t="s">
        <v>4388</v>
      </c>
      <c r="P1614">
        <v>113.88800000000001</v>
      </c>
      <c r="Q1614">
        <v>2</v>
      </c>
      <c r="R1614">
        <v>0.2</v>
      </c>
      <c r="S1614">
        <v>9.9651999999999994</v>
      </c>
      <c r="T1614" t="s">
        <v>246</v>
      </c>
      <c r="U1614">
        <v>103.9228</v>
      </c>
      <c r="V1614" s="2">
        <f>Table1[[#This Row],[Expenses]]*0.3</f>
        <v>31.176839999999999</v>
      </c>
      <c r="W1614" t="str">
        <f>VLOOKUP(K1614, Helper!A:C, 3, FALSE)</f>
        <v>2020-04</v>
      </c>
    </row>
    <row r="1615" spans="1:23" x14ac:dyDescent="0.3">
      <c r="A1615">
        <v>3251</v>
      </c>
      <c r="B1615" t="s">
        <v>4389</v>
      </c>
      <c r="C1615" s="1">
        <v>44919</v>
      </c>
      <c r="D1615">
        <v>20221224</v>
      </c>
      <c r="E1615" t="s">
        <v>2993</v>
      </c>
      <c r="F1615" t="s">
        <v>190</v>
      </c>
      <c r="G1615" t="s">
        <v>568</v>
      </c>
      <c r="H1615" t="s">
        <v>37</v>
      </c>
      <c r="I1615" t="s">
        <v>119</v>
      </c>
      <c r="J1615" t="s">
        <v>1065</v>
      </c>
      <c r="K1615">
        <v>1097</v>
      </c>
      <c r="L1615" t="s">
        <v>273</v>
      </c>
      <c r="M1615" t="s">
        <v>40</v>
      </c>
      <c r="N1615" t="s">
        <v>214</v>
      </c>
      <c r="O1615" t="s">
        <v>4390</v>
      </c>
      <c r="P1615">
        <v>24.85</v>
      </c>
      <c r="Q1615">
        <v>7</v>
      </c>
      <c r="R1615">
        <v>0</v>
      </c>
      <c r="S1615">
        <v>11.679500000000001</v>
      </c>
      <c r="T1615" t="s">
        <v>76</v>
      </c>
      <c r="U1615">
        <v>13.170500000000001</v>
      </c>
      <c r="V1615" s="2">
        <f>Table1[[#This Row],[Expenses]]*0.3</f>
        <v>3.9511500000000002</v>
      </c>
      <c r="W1615" t="str">
        <f>VLOOKUP(K1615, Helper!A:C, 3, FALSE)</f>
        <v>2020-04</v>
      </c>
    </row>
    <row r="1616" spans="1:23" x14ac:dyDescent="0.3">
      <c r="A1616">
        <v>3252</v>
      </c>
      <c r="B1616" t="s">
        <v>4391</v>
      </c>
      <c r="C1616" s="1">
        <v>45034</v>
      </c>
      <c r="D1616">
        <v>20230418</v>
      </c>
      <c r="E1616" t="s">
        <v>4392</v>
      </c>
      <c r="F1616" t="s">
        <v>124</v>
      </c>
      <c r="G1616" t="s">
        <v>125</v>
      </c>
      <c r="H1616" t="s">
        <v>25</v>
      </c>
      <c r="I1616" t="s">
        <v>48</v>
      </c>
      <c r="J1616" t="s">
        <v>917</v>
      </c>
      <c r="K1616">
        <v>1029</v>
      </c>
      <c r="L1616" t="s">
        <v>84</v>
      </c>
      <c r="M1616" t="s">
        <v>29</v>
      </c>
      <c r="N1616" t="s">
        <v>57</v>
      </c>
      <c r="O1616" t="s">
        <v>4393</v>
      </c>
      <c r="P1616">
        <v>60.311999999999998</v>
      </c>
      <c r="Q1616">
        <v>3</v>
      </c>
      <c r="R1616">
        <v>0.2</v>
      </c>
      <c r="S1616">
        <v>5.2773000000000003</v>
      </c>
      <c r="T1616" t="s">
        <v>68</v>
      </c>
      <c r="U1616">
        <v>55.034700000000001</v>
      </c>
      <c r="V1616" s="2">
        <f>Table1[[#This Row],[Expenses]]*0.3</f>
        <v>16.51041</v>
      </c>
      <c r="W1616" t="str">
        <f>VLOOKUP(K1616, Helper!A:C, 3, FALSE)</f>
        <v>2020-01</v>
      </c>
    </row>
    <row r="1617" spans="1:23" x14ac:dyDescent="0.3">
      <c r="A1617">
        <v>3253</v>
      </c>
      <c r="B1617" t="s">
        <v>4394</v>
      </c>
      <c r="C1617" s="1">
        <v>45227</v>
      </c>
      <c r="D1617">
        <v>20231028</v>
      </c>
      <c r="E1617" t="s">
        <v>146</v>
      </c>
      <c r="F1617" t="s">
        <v>166</v>
      </c>
      <c r="G1617" t="s">
        <v>227</v>
      </c>
      <c r="H1617" t="s">
        <v>81</v>
      </c>
      <c r="I1617" t="s">
        <v>168</v>
      </c>
      <c r="J1617" t="s">
        <v>148</v>
      </c>
      <c r="K1617">
        <v>1083</v>
      </c>
      <c r="L1617" t="s">
        <v>149</v>
      </c>
      <c r="M1617" t="s">
        <v>85</v>
      </c>
      <c r="N1617" t="s">
        <v>112</v>
      </c>
      <c r="O1617" t="s">
        <v>4395</v>
      </c>
      <c r="P1617">
        <v>7.056</v>
      </c>
      <c r="Q1617">
        <v>3</v>
      </c>
      <c r="R1617">
        <v>0.2</v>
      </c>
      <c r="S1617">
        <v>2.2050000000000001</v>
      </c>
      <c r="T1617" t="s">
        <v>151</v>
      </c>
      <c r="U1617">
        <v>4.851</v>
      </c>
      <c r="V1617" s="2">
        <f>Table1[[#This Row],[Expenses]]*0.3</f>
        <v>1.4553</v>
      </c>
      <c r="W1617" t="str">
        <f>VLOOKUP(K1617, Helper!A:C, 3, FALSE)</f>
        <v>2020-03</v>
      </c>
    </row>
    <row r="1618" spans="1:23" x14ac:dyDescent="0.3">
      <c r="A1618">
        <v>3255</v>
      </c>
      <c r="B1618" t="s">
        <v>4396</v>
      </c>
      <c r="C1618" s="1">
        <v>44751</v>
      </c>
      <c r="D1618">
        <v>20220709</v>
      </c>
      <c r="E1618" t="s">
        <v>2004</v>
      </c>
      <c r="F1618" t="s">
        <v>71</v>
      </c>
      <c r="G1618" t="s">
        <v>72</v>
      </c>
      <c r="H1618" t="s">
        <v>37</v>
      </c>
      <c r="I1618" t="s">
        <v>38</v>
      </c>
      <c r="J1618" t="s">
        <v>413</v>
      </c>
      <c r="K1618">
        <v>1022</v>
      </c>
      <c r="L1618" t="s">
        <v>273</v>
      </c>
      <c r="M1618" t="s">
        <v>29</v>
      </c>
      <c r="N1618" t="s">
        <v>156</v>
      </c>
      <c r="O1618" t="s">
        <v>4397</v>
      </c>
      <c r="P1618">
        <v>107.98399999999999</v>
      </c>
      <c r="Q1618">
        <v>1</v>
      </c>
      <c r="R1618">
        <v>0.2</v>
      </c>
      <c r="S1618">
        <v>9.4486000000000008</v>
      </c>
      <c r="T1618" t="s">
        <v>175</v>
      </c>
      <c r="U1618">
        <v>98.535399999999996</v>
      </c>
      <c r="V1618" s="2">
        <f>Table1[[#This Row],[Expenses]]*0.3</f>
        <v>29.560619999999997</v>
      </c>
      <c r="W1618" t="str">
        <f>VLOOKUP(K1618, Helper!A:C, 3, FALSE)</f>
        <v>2020-03</v>
      </c>
    </row>
    <row r="1619" spans="1:23" x14ac:dyDescent="0.3">
      <c r="A1619">
        <v>3257</v>
      </c>
      <c r="B1619" t="s">
        <v>4398</v>
      </c>
      <c r="C1619" s="1">
        <v>44417</v>
      </c>
      <c r="D1619">
        <v>20210809</v>
      </c>
      <c r="E1619" t="s">
        <v>173</v>
      </c>
      <c r="F1619" t="s">
        <v>46</v>
      </c>
      <c r="G1619" t="s">
        <v>888</v>
      </c>
      <c r="H1619" t="s">
        <v>25</v>
      </c>
      <c r="I1619" t="s">
        <v>48</v>
      </c>
      <c r="J1619" t="s">
        <v>138</v>
      </c>
      <c r="K1619">
        <v>1043</v>
      </c>
      <c r="L1619" t="s">
        <v>95</v>
      </c>
      <c r="M1619" t="s">
        <v>40</v>
      </c>
      <c r="N1619" t="s">
        <v>41</v>
      </c>
      <c r="O1619" t="s">
        <v>4399</v>
      </c>
      <c r="P1619">
        <v>4.6079999999999997</v>
      </c>
      <c r="Q1619">
        <v>2</v>
      </c>
      <c r="R1619">
        <v>0.2</v>
      </c>
      <c r="S1619">
        <v>1.6704000000000001</v>
      </c>
      <c r="T1619" t="s">
        <v>570</v>
      </c>
      <c r="U1619">
        <v>2.93759999999999</v>
      </c>
      <c r="V1619" s="2">
        <f>Table1[[#This Row],[Expenses]]*0.3</f>
        <v>0.88127999999999695</v>
      </c>
      <c r="W1619" t="str">
        <f>VLOOKUP(K1619, Helper!A:C, 3, FALSE)</f>
        <v>2020-01</v>
      </c>
    </row>
    <row r="1620" spans="1:23" x14ac:dyDescent="0.3">
      <c r="A1620">
        <v>3258</v>
      </c>
      <c r="B1620" t="s">
        <v>4400</v>
      </c>
      <c r="C1620" s="1">
        <v>44905</v>
      </c>
      <c r="D1620">
        <v>20221210</v>
      </c>
      <c r="E1620" t="s">
        <v>2215</v>
      </c>
      <c r="F1620" t="s">
        <v>252</v>
      </c>
      <c r="G1620" t="s">
        <v>253</v>
      </c>
      <c r="H1620" t="s">
        <v>25</v>
      </c>
      <c r="I1620" t="s">
        <v>103</v>
      </c>
      <c r="J1620" t="s">
        <v>155</v>
      </c>
      <c r="K1620">
        <v>1077</v>
      </c>
      <c r="L1620" t="s">
        <v>133</v>
      </c>
      <c r="M1620" t="s">
        <v>40</v>
      </c>
      <c r="N1620" t="s">
        <v>50</v>
      </c>
      <c r="O1620" t="s">
        <v>4401</v>
      </c>
      <c r="P1620">
        <v>79.974000000000004</v>
      </c>
      <c r="Q1620">
        <v>3</v>
      </c>
      <c r="R1620">
        <v>0.4</v>
      </c>
      <c r="S1620">
        <v>-29.323799999999999</v>
      </c>
      <c r="T1620" t="s">
        <v>76</v>
      </c>
      <c r="U1620">
        <v>109.2978</v>
      </c>
      <c r="V1620" s="2">
        <f>Table1[[#This Row],[Expenses]]*0.3</f>
        <v>32.789339999999996</v>
      </c>
      <c r="W1620" t="str">
        <f>VLOOKUP(K1620, Helper!A:C, 3, FALSE)</f>
        <v>2020-03</v>
      </c>
    </row>
    <row r="1621" spans="1:23" x14ac:dyDescent="0.3">
      <c r="A1621">
        <v>3260</v>
      </c>
      <c r="B1621" t="s">
        <v>4402</v>
      </c>
      <c r="C1621" s="1">
        <v>44879</v>
      </c>
      <c r="D1621">
        <v>20221114</v>
      </c>
      <c r="E1621" t="s">
        <v>4403</v>
      </c>
      <c r="F1621" t="s">
        <v>166</v>
      </c>
      <c r="G1621" t="s">
        <v>488</v>
      </c>
      <c r="H1621" t="s">
        <v>81</v>
      </c>
      <c r="I1621" t="s">
        <v>168</v>
      </c>
      <c r="J1621" t="s">
        <v>278</v>
      </c>
      <c r="K1621">
        <v>1032</v>
      </c>
      <c r="L1621" t="s">
        <v>56</v>
      </c>
      <c r="M1621" t="s">
        <v>85</v>
      </c>
      <c r="N1621" t="s">
        <v>50</v>
      </c>
      <c r="O1621" t="s">
        <v>4404</v>
      </c>
      <c r="P1621">
        <v>3.1360000000000001</v>
      </c>
      <c r="Q1621">
        <v>2</v>
      </c>
      <c r="R1621">
        <v>0.8</v>
      </c>
      <c r="S1621">
        <v>-4.7039999999999997</v>
      </c>
      <c r="T1621" t="s">
        <v>32</v>
      </c>
      <c r="U1621">
        <v>7.84</v>
      </c>
      <c r="V1621" s="2">
        <f>Table1[[#This Row],[Expenses]]*0.3</f>
        <v>2.3519999999999999</v>
      </c>
      <c r="W1621" t="str">
        <f>VLOOKUP(K1621, Helper!A:C, 3, FALSE)</f>
        <v>2020-02</v>
      </c>
    </row>
    <row r="1622" spans="1:23" x14ac:dyDescent="0.3">
      <c r="A1622">
        <v>3261</v>
      </c>
      <c r="B1622" t="s">
        <v>4405</v>
      </c>
      <c r="C1622" s="1">
        <v>44149</v>
      </c>
      <c r="D1622">
        <v>20201114</v>
      </c>
      <c r="E1622" t="s">
        <v>4406</v>
      </c>
      <c r="F1622" t="s">
        <v>79</v>
      </c>
      <c r="G1622" t="s">
        <v>147</v>
      </c>
      <c r="H1622" t="s">
        <v>81</v>
      </c>
      <c r="I1622" t="s">
        <v>82</v>
      </c>
      <c r="J1622" t="s">
        <v>993</v>
      </c>
      <c r="K1622">
        <v>1044</v>
      </c>
      <c r="L1622" t="s">
        <v>28</v>
      </c>
      <c r="M1622" t="s">
        <v>40</v>
      </c>
      <c r="N1622" t="s">
        <v>66</v>
      </c>
      <c r="O1622" t="s">
        <v>4407</v>
      </c>
      <c r="P1622">
        <v>20.736000000000001</v>
      </c>
      <c r="Q1622">
        <v>4</v>
      </c>
      <c r="R1622">
        <v>0.2</v>
      </c>
      <c r="S1622">
        <v>7.2576000000000001</v>
      </c>
      <c r="T1622" t="s">
        <v>98</v>
      </c>
      <c r="U1622">
        <v>13.478400000000001</v>
      </c>
      <c r="V1622" s="2">
        <f>Table1[[#This Row],[Expenses]]*0.3</f>
        <v>4.04352</v>
      </c>
      <c r="W1622" t="str">
        <f>VLOOKUP(K1622, Helper!A:C, 3, FALSE)</f>
        <v>2020-02</v>
      </c>
    </row>
    <row r="1623" spans="1:23" x14ac:dyDescent="0.3">
      <c r="A1623">
        <v>3262</v>
      </c>
      <c r="B1623" t="s">
        <v>4408</v>
      </c>
      <c r="C1623" s="1">
        <v>44152</v>
      </c>
      <c r="D1623">
        <v>20201117</v>
      </c>
      <c r="E1623" t="s">
        <v>691</v>
      </c>
      <c r="F1623" t="s">
        <v>35</v>
      </c>
      <c r="G1623" t="s">
        <v>110</v>
      </c>
      <c r="H1623" t="s">
        <v>37</v>
      </c>
      <c r="I1623" t="s">
        <v>38</v>
      </c>
      <c r="J1623" t="s">
        <v>693</v>
      </c>
      <c r="K1623">
        <v>1070</v>
      </c>
      <c r="L1623" t="s">
        <v>56</v>
      </c>
      <c r="M1623" t="s">
        <v>40</v>
      </c>
      <c r="N1623" t="s">
        <v>185</v>
      </c>
      <c r="O1623" t="s">
        <v>4409</v>
      </c>
      <c r="P1623">
        <v>99.98</v>
      </c>
      <c r="Q1623">
        <v>2</v>
      </c>
      <c r="R1623">
        <v>0</v>
      </c>
      <c r="S1623">
        <v>7.9984000000000002</v>
      </c>
      <c r="T1623" t="s">
        <v>98</v>
      </c>
      <c r="U1623">
        <v>91.9816</v>
      </c>
      <c r="V1623" s="2">
        <f>Table1[[#This Row],[Expenses]]*0.3</f>
        <v>27.594480000000001</v>
      </c>
      <c r="W1623" t="str">
        <f>VLOOKUP(K1623, Helper!A:C, 3, FALSE)</f>
        <v>2020-02</v>
      </c>
    </row>
    <row r="1624" spans="1:23" x14ac:dyDescent="0.3">
      <c r="A1624">
        <v>3265</v>
      </c>
      <c r="B1624" t="s">
        <v>4410</v>
      </c>
      <c r="C1624" s="1">
        <v>44625</v>
      </c>
      <c r="D1624">
        <v>20220305</v>
      </c>
      <c r="E1624" t="s">
        <v>3083</v>
      </c>
      <c r="F1624" t="s">
        <v>46</v>
      </c>
      <c r="G1624" t="s">
        <v>837</v>
      </c>
      <c r="H1624" t="s">
        <v>25</v>
      </c>
      <c r="I1624" t="s">
        <v>48</v>
      </c>
      <c r="J1624" t="s">
        <v>272</v>
      </c>
      <c r="K1624">
        <v>1094</v>
      </c>
      <c r="L1624" t="s">
        <v>273</v>
      </c>
      <c r="M1624" t="s">
        <v>40</v>
      </c>
      <c r="N1624" t="s">
        <v>41</v>
      </c>
      <c r="O1624" t="s">
        <v>4411</v>
      </c>
      <c r="P1624">
        <v>10.08</v>
      </c>
      <c r="Q1624">
        <v>4</v>
      </c>
      <c r="R1624">
        <v>0.2</v>
      </c>
      <c r="S1624">
        <v>3.528</v>
      </c>
      <c r="T1624" t="s">
        <v>187</v>
      </c>
      <c r="U1624">
        <v>6.5519999999999996</v>
      </c>
      <c r="V1624" s="2">
        <f>Table1[[#This Row],[Expenses]]*0.3</f>
        <v>1.9655999999999998</v>
      </c>
      <c r="W1624" t="str">
        <f>VLOOKUP(K1624, Helper!A:C, 3, FALSE)</f>
        <v>2020-02</v>
      </c>
    </row>
    <row r="1625" spans="1:23" x14ac:dyDescent="0.3">
      <c r="A1625">
        <v>3266</v>
      </c>
      <c r="B1625" t="s">
        <v>4412</v>
      </c>
      <c r="C1625" s="1">
        <v>44115</v>
      </c>
      <c r="D1625">
        <v>20201011</v>
      </c>
      <c r="E1625" t="s">
        <v>2707</v>
      </c>
      <c r="F1625" t="s">
        <v>124</v>
      </c>
      <c r="G1625" t="s">
        <v>125</v>
      </c>
      <c r="H1625" t="s">
        <v>25</v>
      </c>
      <c r="I1625" t="s">
        <v>48</v>
      </c>
      <c r="J1625" t="s">
        <v>524</v>
      </c>
      <c r="K1625">
        <v>1039</v>
      </c>
      <c r="L1625" t="s">
        <v>95</v>
      </c>
      <c r="M1625" t="s">
        <v>29</v>
      </c>
      <c r="N1625" t="s">
        <v>96</v>
      </c>
      <c r="O1625" t="s">
        <v>4413</v>
      </c>
      <c r="P1625">
        <v>281.904</v>
      </c>
      <c r="Q1625">
        <v>2</v>
      </c>
      <c r="R1625">
        <v>0.2</v>
      </c>
      <c r="S1625">
        <v>10.571400000000001</v>
      </c>
      <c r="T1625" t="s">
        <v>194</v>
      </c>
      <c r="U1625">
        <v>271.33260000000001</v>
      </c>
      <c r="V1625" s="2">
        <f>Table1[[#This Row],[Expenses]]*0.3</f>
        <v>81.399780000000007</v>
      </c>
      <c r="W1625" t="str">
        <f>VLOOKUP(K1625, Helper!A:C, 3, FALSE)</f>
        <v>2020-01</v>
      </c>
    </row>
    <row r="1626" spans="1:23" x14ac:dyDescent="0.3">
      <c r="A1626">
        <v>3268</v>
      </c>
      <c r="B1626" t="s">
        <v>4414</v>
      </c>
      <c r="C1626" s="1">
        <v>43973</v>
      </c>
      <c r="D1626">
        <v>20200522</v>
      </c>
      <c r="E1626" t="s">
        <v>4415</v>
      </c>
      <c r="F1626" t="s">
        <v>266</v>
      </c>
      <c r="G1626" t="s">
        <v>267</v>
      </c>
      <c r="H1626" t="s">
        <v>25</v>
      </c>
      <c r="I1626" t="s">
        <v>48</v>
      </c>
      <c r="J1626" t="s">
        <v>244</v>
      </c>
      <c r="K1626">
        <v>1002</v>
      </c>
      <c r="L1626" t="s">
        <v>84</v>
      </c>
      <c r="M1626" t="s">
        <v>29</v>
      </c>
      <c r="N1626" t="s">
        <v>156</v>
      </c>
      <c r="O1626" t="s">
        <v>4416</v>
      </c>
      <c r="P1626">
        <v>135.97999999999999</v>
      </c>
      <c r="Q1626">
        <v>2</v>
      </c>
      <c r="R1626">
        <v>0</v>
      </c>
      <c r="S1626">
        <v>33.994999999999997</v>
      </c>
      <c r="T1626" t="s">
        <v>107</v>
      </c>
      <c r="U1626">
        <v>101.984999999999</v>
      </c>
      <c r="V1626" s="2">
        <f>Table1[[#This Row],[Expenses]]*0.3</f>
        <v>30.595499999999699</v>
      </c>
      <c r="W1626" t="str">
        <f>VLOOKUP(K1626, Helper!A:C, 3, FALSE)</f>
        <v>2020-03</v>
      </c>
    </row>
    <row r="1627" spans="1:23" x14ac:dyDescent="0.3">
      <c r="A1627">
        <v>3270</v>
      </c>
      <c r="B1627" t="s">
        <v>4417</v>
      </c>
      <c r="C1627" s="1">
        <v>44027</v>
      </c>
      <c r="D1627">
        <v>20200715</v>
      </c>
      <c r="E1627" t="s">
        <v>556</v>
      </c>
      <c r="F1627" t="s">
        <v>3326</v>
      </c>
      <c r="G1627" t="s">
        <v>3327</v>
      </c>
      <c r="H1627" t="s">
        <v>25</v>
      </c>
      <c r="I1627" t="s">
        <v>48</v>
      </c>
      <c r="J1627" t="s">
        <v>268</v>
      </c>
      <c r="K1627">
        <v>1088</v>
      </c>
      <c r="L1627" t="s">
        <v>133</v>
      </c>
      <c r="M1627" t="s">
        <v>40</v>
      </c>
      <c r="N1627" t="s">
        <v>185</v>
      </c>
      <c r="O1627" t="s">
        <v>4418</v>
      </c>
      <c r="P1627">
        <v>2.97</v>
      </c>
      <c r="Q1627">
        <v>3</v>
      </c>
      <c r="R1627">
        <v>0</v>
      </c>
      <c r="S1627">
        <v>1.3068</v>
      </c>
      <c r="T1627" t="s">
        <v>729</v>
      </c>
      <c r="U1627">
        <v>1.6632</v>
      </c>
      <c r="V1627" s="2">
        <f>Table1[[#This Row],[Expenses]]*0.3</f>
        <v>0.49895999999999996</v>
      </c>
      <c r="W1627" t="str">
        <f>VLOOKUP(K1627, Helper!A:C, 3, FALSE)</f>
        <v>2020-03</v>
      </c>
    </row>
    <row r="1628" spans="1:23" x14ac:dyDescent="0.3">
      <c r="A1628">
        <v>3272</v>
      </c>
      <c r="B1628" t="s">
        <v>4419</v>
      </c>
      <c r="C1628" s="1">
        <v>44557</v>
      </c>
      <c r="D1628">
        <v>20211227</v>
      </c>
      <c r="E1628" t="s">
        <v>3645</v>
      </c>
      <c r="F1628" t="s">
        <v>35</v>
      </c>
      <c r="G1628" t="s">
        <v>1650</v>
      </c>
      <c r="H1628" t="s">
        <v>37</v>
      </c>
      <c r="I1628" t="s">
        <v>38</v>
      </c>
      <c r="J1628" t="s">
        <v>223</v>
      </c>
      <c r="K1628">
        <v>1067</v>
      </c>
      <c r="L1628" t="s">
        <v>133</v>
      </c>
      <c r="M1628" t="s">
        <v>40</v>
      </c>
      <c r="N1628" t="s">
        <v>185</v>
      </c>
      <c r="O1628" t="s">
        <v>4420</v>
      </c>
      <c r="P1628">
        <v>7.92</v>
      </c>
      <c r="Q1628">
        <v>8</v>
      </c>
      <c r="R1628">
        <v>0</v>
      </c>
      <c r="S1628">
        <v>3.4847999999999999</v>
      </c>
      <c r="T1628" t="s">
        <v>163</v>
      </c>
      <c r="U1628">
        <v>4.4352</v>
      </c>
      <c r="V1628" s="2">
        <f>Table1[[#This Row],[Expenses]]*0.3</f>
        <v>1.33056</v>
      </c>
      <c r="W1628" t="str">
        <f>VLOOKUP(K1628, Helper!A:C, 3, FALSE)</f>
        <v>2020-02</v>
      </c>
    </row>
    <row r="1629" spans="1:23" x14ac:dyDescent="0.3">
      <c r="A1629">
        <v>3273</v>
      </c>
      <c r="B1629" t="s">
        <v>4421</v>
      </c>
      <c r="C1629" s="1">
        <v>44236</v>
      </c>
      <c r="D1629">
        <v>20210209</v>
      </c>
      <c r="E1629" t="s">
        <v>4383</v>
      </c>
      <c r="F1629" t="s">
        <v>35</v>
      </c>
      <c r="G1629" t="s">
        <v>36</v>
      </c>
      <c r="H1629" t="s">
        <v>37</v>
      </c>
      <c r="I1629" t="s">
        <v>38</v>
      </c>
      <c r="J1629" t="s">
        <v>244</v>
      </c>
      <c r="K1629">
        <v>1002</v>
      </c>
      <c r="L1629" t="s">
        <v>84</v>
      </c>
      <c r="M1629" t="s">
        <v>29</v>
      </c>
      <c r="N1629" t="s">
        <v>41</v>
      </c>
      <c r="O1629" t="s">
        <v>4422</v>
      </c>
      <c r="P1629">
        <v>203.92</v>
      </c>
      <c r="Q1629">
        <v>5</v>
      </c>
      <c r="R1629">
        <v>0.2</v>
      </c>
      <c r="S1629">
        <v>22.940999999999999</v>
      </c>
      <c r="T1629" t="s">
        <v>554</v>
      </c>
      <c r="U1629">
        <v>180.97899999999899</v>
      </c>
      <c r="V1629" s="2">
        <f>Table1[[#This Row],[Expenses]]*0.3</f>
        <v>54.293699999999696</v>
      </c>
      <c r="W1629" t="str">
        <f>VLOOKUP(K1629, Helper!A:C, 3, FALSE)</f>
        <v>2020-03</v>
      </c>
    </row>
    <row r="1630" spans="1:23" x14ac:dyDescent="0.3">
      <c r="A1630">
        <v>3274</v>
      </c>
      <c r="B1630" t="s">
        <v>4423</v>
      </c>
      <c r="C1630" s="1">
        <v>45055</v>
      </c>
      <c r="D1630">
        <v>20230509</v>
      </c>
      <c r="E1630" t="s">
        <v>1839</v>
      </c>
      <c r="F1630" t="s">
        <v>35</v>
      </c>
      <c r="G1630" t="s">
        <v>36</v>
      </c>
      <c r="H1630" t="s">
        <v>37</v>
      </c>
      <c r="I1630" t="s">
        <v>38</v>
      </c>
      <c r="J1630" t="s">
        <v>126</v>
      </c>
      <c r="K1630">
        <v>1025</v>
      </c>
      <c r="L1630" t="s">
        <v>105</v>
      </c>
      <c r="M1630" t="s">
        <v>85</v>
      </c>
      <c r="N1630" t="s">
        <v>1005</v>
      </c>
      <c r="O1630" t="s">
        <v>4424</v>
      </c>
      <c r="P1630">
        <v>3359.9520000000002</v>
      </c>
      <c r="Q1630">
        <v>6</v>
      </c>
      <c r="R1630">
        <v>0.2</v>
      </c>
      <c r="S1630">
        <v>1049.9849999999999</v>
      </c>
      <c r="T1630" t="s">
        <v>288</v>
      </c>
      <c r="U1630">
        <v>2309.9670000000001</v>
      </c>
      <c r="V1630" s="2">
        <f>Table1[[#This Row],[Expenses]]*0.3</f>
        <v>692.99009999999998</v>
      </c>
      <c r="W1630" t="str">
        <f>VLOOKUP(K1630, Helper!A:C, 3, FALSE)</f>
        <v>2020-04</v>
      </c>
    </row>
    <row r="1631" spans="1:23" x14ac:dyDescent="0.3">
      <c r="A1631">
        <v>3275</v>
      </c>
      <c r="B1631" t="s">
        <v>4425</v>
      </c>
      <c r="C1631" s="1">
        <v>45233</v>
      </c>
      <c r="D1631">
        <v>20231103</v>
      </c>
      <c r="E1631" t="s">
        <v>1734</v>
      </c>
      <c r="F1631" t="s">
        <v>2699</v>
      </c>
      <c r="G1631" t="s">
        <v>2700</v>
      </c>
      <c r="H1631" t="s">
        <v>81</v>
      </c>
      <c r="I1631" t="s">
        <v>199</v>
      </c>
      <c r="J1631" t="s">
        <v>308</v>
      </c>
      <c r="K1631">
        <v>1095</v>
      </c>
      <c r="L1631" t="s">
        <v>105</v>
      </c>
      <c r="M1631" t="s">
        <v>40</v>
      </c>
      <c r="N1631" t="s">
        <v>214</v>
      </c>
      <c r="O1631" t="s">
        <v>4426</v>
      </c>
      <c r="P1631">
        <v>18.239999999999998</v>
      </c>
      <c r="Q1631">
        <v>3</v>
      </c>
      <c r="R1631">
        <v>0</v>
      </c>
      <c r="S1631">
        <v>9.1199999999999992</v>
      </c>
      <c r="T1631" t="s">
        <v>283</v>
      </c>
      <c r="U1631">
        <v>9.1199999999999992</v>
      </c>
      <c r="V1631" s="2">
        <f>Table1[[#This Row],[Expenses]]*0.3</f>
        <v>2.7359999999999998</v>
      </c>
      <c r="W1631" t="str">
        <f>VLOOKUP(K1631, Helper!A:C, 3, FALSE)</f>
        <v>2020-02</v>
      </c>
    </row>
    <row r="1632" spans="1:23" x14ac:dyDescent="0.3">
      <c r="A1632">
        <v>3277</v>
      </c>
      <c r="B1632" t="s">
        <v>4427</v>
      </c>
      <c r="C1632" s="1">
        <v>43926</v>
      </c>
      <c r="D1632">
        <v>20200405</v>
      </c>
      <c r="E1632" t="s">
        <v>3498</v>
      </c>
      <c r="F1632" t="s">
        <v>238</v>
      </c>
      <c r="G1632" t="s">
        <v>1594</v>
      </c>
      <c r="H1632" t="s">
        <v>25</v>
      </c>
      <c r="I1632" t="s">
        <v>48</v>
      </c>
      <c r="J1632" t="s">
        <v>1472</v>
      </c>
      <c r="K1632">
        <v>1091</v>
      </c>
      <c r="L1632" t="s">
        <v>74</v>
      </c>
      <c r="M1632" t="s">
        <v>40</v>
      </c>
      <c r="N1632" t="s">
        <v>112</v>
      </c>
      <c r="O1632" t="s">
        <v>4428</v>
      </c>
      <c r="P1632">
        <v>22.96</v>
      </c>
      <c r="Q1632">
        <v>7</v>
      </c>
      <c r="R1632">
        <v>0</v>
      </c>
      <c r="S1632">
        <v>7.5768000000000004</v>
      </c>
      <c r="T1632" t="s">
        <v>735</v>
      </c>
      <c r="U1632">
        <v>15.3832</v>
      </c>
      <c r="V1632" s="2">
        <f>Table1[[#This Row],[Expenses]]*0.3</f>
        <v>4.61496</v>
      </c>
      <c r="W1632" t="str">
        <f>VLOOKUP(K1632, Helper!A:C, 3, FALSE)</f>
        <v>2020-02</v>
      </c>
    </row>
    <row r="1633" spans="1:23" x14ac:dyDescent="0.3">
      <c r="A1633">
        <v>3282</v>
      </c>
      <c r="B1633" t="s">
        <v>4429</v>
      </c>
      <c r="C1633" s="1">
        <v>44091</v>
      </c>
      <c r="D1633">
        <v>20200917</v>
      </c>
      <c r="E1633" t="s">
        <v>2149</v>
      </c>
      <c r="F1633" t="s">
        <v>62</v>
      </c>
      <c r="G1633" t="s">
        <v>63</v>
      </c>
      <c r="H1633" t="s">
        <v>25</v>
      </c>
      <c r="I1633" t="s">
        <v>64</v>
      </c>
      <c r="J1633" t="s">
        <v>94</v>
      </c>
      <c r="K1633">
        <v>1087</v>
      </c>
      <c r="L1633" t="s">
        <v>95</v>
      </c>
      <c r="M1633" t="s">
        <v>29</v>
      </c>
      <c r="N1633" t="s">
        <v>185</v>
      </c>
      <c r="O1633" t="s">
        <v>4430</v>
      </c>
      <c r="P1633">
        <v>47.984000000000002</v>
      </c>
      <c r="Q1633">
        <v>2</v>
      </c>
      <c r="R1633">
        <v>0.2</v>
      </c>
      <c r="S1633">
        <v>13.195600000000001</v>
      </c>
      <c r="T1633" t="s">
        <v>382</v>
      </c>
      <c r="U1633">
        <v>34.788400000000003</v>
      </c>
      <c r="V1633" s="2">
        <f>Table1[[#This Row],[Expenses]]*0.3</f>
        <v>10.43652</v>
      </c>
      <c r="W1633" t="str">
        <f>VLOOKUP(K1633, Helper!A:C, 3, FALSE)</f>
        <v>2020-06</v>
      </c>
    </row>
    <row r="1634" spans="1:23" x14ac:dyDescent="0.3">
      <c r="A1634">
        <v>3284</v>
      </c>
      <c r="B1634" t="s">
        <v>4431</v>
      </c>
      <c r="C1634" s="1">
        <v>44104</v>
      </c>
      <c r="D1634">
        <v>20200930</v>
      </c>
      <c r="E1634" t="s">
        <v>936</v>
      </c>
      <c r="F1634" t="s">
        <v>211</v>
      </c>
      <c r="G1634" t="s">
        <v>212</v>
      </c>
      <c r="H1634" t="s">
        <v>25</v>
      </c>
      <c r="I1634" t="s">
        <v>26</v>
      </c>
      <c r="J1634" t="s">
        <v>403</v>
      </c>
      <c r="K1634">
        <v>1041</v>
      </c>
      <c r="L1634" t="s">
        <v>95</v>
      </c>
      <c r="M1634" t="s">
        <v>40</v>
      </c>
      <c r="N1634" t="s">
        <v>57</v>
      </c>
      <c r="O1634" t="s">
        <v>4432</v>
      </c>
      <c r="P1634">
        <v>15.24</v>
      </c>
      <c r="Q1634">
        <v>3</v>
      </c>
      <c r="R1634">
        <v>0</v>
      </c>
      <c r="S1634">
        <v>5.1816000000000004</v>
      </c>
      <c r="T1634" t="s">
        <v>382</v>
      </c>
      <c r="U1634">
        <v>10.058399999999899</v>
      </c>
      <c r="V1634" s="2">
        <f>Table1[[#This Row],[Expenses]]*0.3</f>
        <v>3.0175199999999696</v>
      </c>
      <c r="W1634" t="str">
        <f>VLOOKUP(K1634, Helper!A:C, 3, FALSE)</f>
        <v>2020-03</v>
      </c>
    </row>
    <row r="1635" spans="1:23" x14ac:dyDescent="0.3">
      <c r="A1635">
        <v>3285</v>
      </c>
      <c r="B1635" t="s">
        <v>4433</v>
      </c>
      <c r="C1635" s="1">
        <v>44086</v>
      </c>
      <c r="D1635">
        <v>20200912</v>
      </c>
      <c r="E1635" t="s">
        <v>1475</v>
      </c>
      <c r="F1635" t="s">
        <v>358</v>
      </c>
      <c r="G1635" t="s">
        <v>1235</v>
      </c>
      <c r="H1635" t="s">
        <v>37</v>
      </c>
      <c r="I1635" t="s">
        <v>119</v>
      </c>
      <c r="J1635" t="s">
        <v>132</v>
      </c>
      <c r="K1635">
        <v>1063</v>
      </c>
      <c r="L1635" t="s">
        <v>133</v>
      </c>
      <c r="M1635" t="s">
        <v>29</v>
      </c>
      <c r="N1635" t="s">
        <v>50</v>
      </c>
      <c r="O1635" t="s">
        <v>4434</v>
      </c>
      <c r="P1635">
        <v>63.923999999999999</v>
      </c>
      <c r="Q1635">
        <v>7</v>
      </c>
      <c r="R1635">
        <v>0.7</v>
      </c>
      <c r="S1635">
        <v>-46.877600000000001</v>
      </c>
      <c r="T1635" t="s">
        <v>382</v>
      </c>
      <c r="U1635">
        <v>110.80159999999999</v>
      </c>
      <c r="V1635" s="2">
        <f>Table1[[#This Row],[Expenses]]*0.3</f>
        <v>33.240479999999998</v>
      </c>
      <c r="W1635" t="str">
        <f>VLOOKUP(K1635, Helper!A:C, 3, FALSE)</f>
        <v>2020-05</v>
      </c>
    </row>
    <row r="1636" spans="1:23" x14ac:dyDescent="0.3">
      <c r="A1636">
        <v>3286</v>
      </c>
      <c r="B1636" t="s">
        <v>4435</v>
      </c>
      <c r="C1636" s="1">
        <v>44978</v>
      </c>
      <c r="D1636">
        <v>20230221</v>
      </c>
      <c r="E1636" t="s">
        <v>3827</v>
      </c>
      <c r="F1636" t="s">
        <v>448</v>
      </c>
      <c r="G1636" t="s">
        <v>448</v>
      </c>
      <c r="H1636" t="s">
        <v>81</v>
      </c>
      <c r="I1636" t="s">
        <v>199</v>
      </c>
      <c r="J1636" t="s">
        <v>752</v>
      </c>
      <c r="K1636">
        <v>1084</v>
      </c>
      <c r="L1636" t="s">
        <v>133</v>
      </c>
      <c r="M1636" t="s">
        <v>85</v>
      </c>
      <c r="N1636" t="s">
        <v>112</v>
      </c>
      <c r="O1636" t="s">
        <v>4436</v>
      </c>
      <c r="P1636">
        <v>6.56</v>
      </c>
      <c r="Q1636">
        <v>2</v>
      </c>
      <c r="R1636">
        <v>0</v>
      </c>
      <c r="S1636">
        <v>1.9024000000000001</v>
      </c>
      <c r="T1636" t="s">
        <v>394</v>
      </c>
      <c r="U1636">
        <v>4.6575999999999897</v>
      </c>
      <c r="V1636" s="2">
        <f>Table1[[#This Row],[Expenses]]*0.3</f>
        <v>1.397279999999997</v>
      </c>
      <c r="W1636" t="str">
        <f>VLOOKUP(K1636, Helper!A:C, 3, FALSE)</f>
        <v>2020-02</v>
      </c>
    </row>
    <row r="1637" spans="1:23" x14ac:dyDescent="0.3">
      <c r="A1637">
        <v>3288</v>
      </c>
      <c r="B1637" t="s">
        <v>4437</v>
      </c>
      <c r="C1637" s="1">
        <v>44543</v>
      </c>
      <c r="D1637">
        <v>20211213</v>
      </c>
      <c r="E1637" t="s">
        <v>1703</v>
      </c>
      <c r="F1637" t="s">
        <v>35</v>
      </c>
      <c r="G1637" t="s">
        <v>4438</v>
      </c>
      <c r="H1637" t="s">
        <v>37</v>
      </c>
      <c r="I1637" t="s">
        <v>38</v>
      </c>
      <c r="J1637" t="s">
        <v>596</v>
      </c>
      <c r="K1637">
        <v>1038</v>
      </c>
      <c r="L1637" t="s">
        <v>84</v>
      </c>
      <c r="M1637" t="s">
        <v>29</v>
      </c>
      <c r="N1637" t="s">
        <v>156</v>
      </c>
      <c r="O1637" t="s">
        <v>4439</v>
      </c>
      <c r="P1637">
        <v>494.37599999999998</v>
      </c>
      <c r="Q1637">
        <v>3</v>
      </c>
      <c r="R1637">
        <v>0.2</v>
      </c>
      <c r="S1637">
        <v>49.437600000000003</v>
      </c>
      <c r="T1637" t="s">
        <v>163</v>
      </c>
      <c r="U1637">
        <v>444.9384</v>
      </c>
      <c r="V1637" s="2">
        <f>Table1[[#This Row],[Expenses]]*0.3</f>
        <v>133.48151999999999</v>
      </c>
      <c r="W1637" t="str">
        <f>VLOOKUP(K1637, Helper!A:C, 3, FALSE)</f>
        <v>2020-04</v>
      </c>
    </row>
    <row r="1638" spans="1:23" x14ac:dyDescent="0.3">
      <c r="A1638">
        <v>3292</v>
      </c>
      <c r="B1638" t="s">
        <v>4440</v>
      </c>
      <c r="C1638" s="1">
        <v>44865</v>
      </c>
      <c r="D1638">
        <v>20221031</v>
      </c>
      <c r="E1638" t="s">
        <v>3672</v>
      </c>
      <c r="F1638" t="s">
        <v>190</v>
      </c>
      <c r="G1638" t="s">
        <v>568</v>
      </c>
      <c r="H1638" t="s">
        <v>37</v>
      </c>
      <c r="I1638" t="s">
        <v>119</v>
      </c>
      <c r="J1638" t="s">
        <v>223</v>
      </c>
      <c r="K1638">
        <v>1067</v>
      </c>
      <c r="L1638" t="s">
        <v>133</v>
      </c>
      <c r="M1638" t="s">
        <v>29</v>
      </c>
      <c r="N1638" t="s">
        <v>112</v>
      </c>
      <c r="O1638" t="s">
        <v>4441</v>
      </c>
      <c r="P1638">
        <v>11.68</v>
      </c>
      <c r="Q1638">
        <v>2</v>
      </c>
      <c r="R1638">
        <v>0</v>
      </c>
      <c r="S1638">
        <v>3.504</v>
      </c>
      <c r="T1638" t="s">
        <v>400</v>
      </c>
      <c r="U1638">
        <v>8.1760000000000002</v>
      </c>
      <c r="V1638" s="2">
        <f>Table1[[#This Row],[Expenses]]*0.3</f>
        <v>2.4527999999999999</v>
      </c>
      <c r="W1638" t="str">
        <f>VLOOKUP(K1638, Helper!A:C, 3, FALSE)</f>
        <v>2020-02</v>
      </c>
    </row>
    <row r="1639" spans="1:23" x14ac:dyDescent="0.3">
      <c r="A1639">
        <v>3293</v>
      </c>
      <c r="B1639" t="s">
        <v>4442</v>
      </c>
      <c r="C1639" s="1">
        <v>44191</v>
      </c>
      <c r="D1639">
        <v>20201226</v>
      </c>
      <c r="E1639" t="s">
        <v>1153</v>
      </c>
      <c r="F1639" t="s">
        <v>35</v>
      </c>
      <c r="G1639" t="s">
        <v>600</v>
      </c>
      <c r="H1639" t="s">
        <v>37</v>
      </c>
      <c r="I1639" t="s">
        <v>38</v>
      </c>
      <c r="J1639" t="s">
        <v>592</v>
      </c>
      <c r="K1639">
        <v>1030</v>
      </c>
      <c r="L1639" t="s">
        <v>95</v>
      </c>
      <c r="M1639" t="s">
        <v>29</v>
      </c>
      <c r="N1639" t="s">
        <v>66</v>
      </c>
      <c r="O1639" t="s">
        <v>4443</v>
      </c>
      <c r="P1639">
        <v>11.91</v>
      </c>
      <c r="Q1639">
        <v>3</v>
      </c>
      <c r="R1639">
        <v>0</v>
      </c>
      <c r="S1639">
        <v>0.1191</v>
      </c>
      <c r="T1639" t="s">
        <v>235</v>
      </c>
      <c r="U1639">
        <v>11.790900000000001</v>
      </c>
      <c r="V1639" s="2">
        <f>Table1[[#This Row],[Expenses]]*0.3</f>
        <v>3.5372699999999999</v>
      </c>
      <c r="W1639" t="str">
        <f>VLOOKUP(K1639, Helper!A:C, 3, FALSE)</f>
        <v>2020-01</v>
      </c>
    </row>
    <row r="1640" spans="1:23" x14ac:dyDescent="0.3">
      <c r="A1640">
        <v>3295</v>
      </c>
      <c r="B1640" t="s">
        <v>4444</v>
      </c>
      <c r="C1640" s="1">
        <v>44058</v>
      </c>
      <c r="D1640">
        <v>20200815</v>
      </c>
      <c r="E1640" t="s">
        <v>845</v>
      </c>
      <c r="F1640" t="s">
        <v>79</v>
      </c>
      <c r="G1640" t="s">
        <v>154</v>
      </c>
      <c r="H1640" t="s">
        <v>81</v>
      </c>
      <c r="I1640" t="s">
        <v>82</v>
      </c>
      <c r="J1640" t="s">
        <v>360</v>
      </c>
      <c r="K1640">
        <v>1004</v>
      </c>
      <c r="L1640" t="s">
        <v>74</v>
      </c>
      <c r="M1640" t="s">
        <v>29</v>
      </c>
      <c r="N1640" t="s">
        <v>50</v>
      </c>
      <c r="O1640" t="s">
        <v>4445</v>
      </c>
      <c r="P1640">
        <v>30.96</v>
      </c>
      <c r="Q1640">
        <v>8</v>
      </c>
      <c r="R1640">
        <v>0.8</v>
      </c>
      <c r="S1640">
        <v>-52.631999999999998</v>
      </c>
      <c r="T1640" t="s">
        <v>114</v>
      </c>
      <c r="U1640">
        <v>83.591999999999999</v>
      </c>
      <c r="V1640" s="2">
        <f>Table1[[#This Row],[Expenses]]*0.3</f>
        <v>25.0776</v>
      </c>
      <c r="W1640" t="str">
        <f>VLOOKUP(K1640, Helper!A:C, 3, FALSE)</f>
        <v>2020-01</v>
      </c>
    </row>
    <row r="1641" spans="1:23" x14ac:dyDescent="0.3">
      <c r="A1641">
        <v>3296</v>
      </c>
      <c r="B1641" t="s">
        <v>4446</v>
      </c>
      <c r="C1641" s="1">
        <v>45201</v>
      </c>
      <c r="D1641">
        <v>20231002</v>
      </c>
      <c r="E1641" t="s">
        <v>2309</v>
      </c>
      <c r="F1641" t="s">
        <v>211</v>
      </c>
      <c r="G1641" t="s">
        <v>212</v>
      </c>
      <c r="H1641" t="s">
        <v>25</v>
      </c>
      <c r="I1641" t="s">
        <v>26</v>
      </c>
      <c r="J1641" t="s">
        <v>1246</v>
      </c>
      <c r="K1641">
        <v>1071</v>
      </c>
      <c r="L1641" t="s">
        <v>149</v>
      </c>
      <c r="M1641" t="s">
        <v>85</v>
      </c>
      <c r="N1641" t="s">
        <v>617</v>
      </c>
      <c r="O1641" t="s">
        <v>4447</v>
      </c>
      <c r="P1641">
        <v>1704.89</v>
      </c>
      <c r="Q1641">
        <v>11</v>
      </c>
      <c r="R1641">
        <v>0</v>
      </c>
      <c r="S1641">
        <v>767.20050000000003</v>
      </c>
      <c r="T1641" t="s">
        <v>151</v>
      </c>
      <c r="U1641">
        <v>937.68949999999995</v>
      </c>
      <c r="V1641" s="2">
        <f>Table1[[#This Row],[Expenses]]*0.3</f>
        <v>281.30685</v>
      </c>
      <c r="W1641" t="str">
        <f>VLOOKUP(K1641, Helper!A:C, 3, FALSE)</f>
        <v>2020-04</v>
      </c>
    </row>
    <row r="1642" spans="1:23" x14ac:dyDescent="0.3">
      <c r="A1642">
        <v>3297</v>
      </c>
      <c r="B1642" t="s">
        <v>4448</v>
      </c>
      <c r="C1642" s="1">
        <v>44339</v>
      </c>
      <c r="D1642">
        <v>20210523</v>
      </c>
      <c r="E1642" t="s">
        <v>130</v>
      </c>
      <c r="F1642" t="s">
        <v>232</v>
      </c>
      <c r="G1642" t="s">
        <v>385</v>
      </c>
      <c r="H1642" t="s">
        <v>37</v>
      </c>
      <c r="I1642" t="s">
        <v>119</v>
      </c>
      <c r="J1642" t="s">
        <v>132</v>
      </c>
      <c r="K1642">
        <v>1063</v>
      </c>
      <c r="L1642" t="s">
        <v>133</v>
      </c>
      <c r="M1642" t="s">
        <v>29</v>
      </c>
      <c r="N1642" t="s">
        <v>50</v>
      </c>
      <c r="O1642" t="s">
        <v>4449</v>
      </c>
      <c r="P1642">
        <v>19.193999999999999</v>
      </c>
      <c r="Q1642">
        <v>7</v>
      </c>
      <c r="R1642">
        <v>0.7</v>
      </c>
      <c r="S1642">
        <v>-12.795999999999999</v>
      </c>
      <c r="T1642" t="s">
        <v>436</v>
      </c>
      <c r="U1642">
        <v>31.99</v>
      </c>
      <c r="V1642" s="2">
        <f>Table1[[#This Row],[Expenses]]*0.3</f>
        <v>9.5969999999999995</v>
      </c>
      <c r="W1642" t="str">
        <f>VLOOKUP(K1642, Helper!A:C, 3, FALSE)</f>
        <v>2020-05</v>
      </c>
    </row>
    <row r="1643" spans="1:23" x14ac:dyDescent="0.3">
      <c r="A1643">
        <v>3299</v>
      </c>
      <c r="B1643" t="s">
        <v>4450</v>
      </c>
      <c r="C1643" s="1">
        <v>45247</v>
      </c>
      <c r="D1643">
        <v>20231117</v>
      </c>
      <c r="E1643" t="s">
        <v>1699</v>
      </c>
      <c r="F1643" t="s">
        <v>35</v>
      </c>
      <c r="G1643" t="s">
        <v>110</v>
      </c>
      <c r="H1643" t="s">
        <v>37</v>
      </c>
      <c r="I1643" t="s">
        <v>38</v>
      </c>
      <c r="J1643" t="s">
        <v>1065</v>
      </c>
      <c r="K1643">
        <v>1097</v>
      </c>
      <c r="L1643" t="s">
        <v>273</v>
      </c>
      <c r="M1643" t="s">
        <v>40</v>
      </c>
      <c r="N1643" t="s">
        <v>617</v>
      </c>
      <c r="O1643" t="s">
        <v>4451</v>
      </c>
      <c r="P1643">
        <v>1919.9760000000001</v>
      </c>
      <c r="Q1643">
        <v>3</v>
      </c>
      <c r="R1643">
        <v>0.2</v>
      </c>
      <c r="S1643">
        <v>215.9973</v>
      </c>
      <c r="T1643" t="s">
        <v>283</v>
      </c>
      <c r="U1643">
        <v>1703.9786999999999</v>
      </c>
      <c r="V1643" s="2">
        <f>Table1[[#This Row],[Expenses]]*0.3</f>
        <v>511.19360999999992</v>
      </c>
      <c r="W1643" t="str">
        <f>VLOOKUP(K1643, Helper!A:C, 3, FALSE)</f>
        <v>2020-04</v>
      </c>
    </row>
    <row r="1644" spans="1:23" x14ac:dyDescent="0.3">
      <c r="A1644">
        <v>3300</v>
      </c>
      <c r="B1644" t="s">
        <v>4452</v>
      </c>
      <c r="C1644" s="1">
        <v>44153</v>
      </c>
      <c r="D1644">
        <v>20201118</v>
      </c>
      <c r="E1644" t="s">
        <v>1112</v>
      </c>
      <c r="F1644" t="s">
        <v>124</v>
      </c>
      <c r="G1644" t="s">
        <v>125</v>
      </c>
      <c r="H1644" t="s">
        <v>25</v>
      </c>
      <c r="I1644" t="s">
        <v>48</v>
      </c>
      <c r="J1644" t="s">
        <v>312</v>
      </c>
      <c r="K1644">
        <v>1014</v>
      </c>
      <c r="L1644" t="s">
        <v>95</v>
      </c>
      <c r="M1644" t="s">
        <v>29</v>
      </c>
      <c r="N1644" t="s">
        <v>50</v>
      </c>
      <c r="O1644" t="s">
        <v>4453</v>
      </c>
      <c r="P1644">
        <v>50.997</v>
      </c>
      <c r="Q1644">
        <v>1</v>
      </c>
      <c r="R1644">
        <v>0.7</v>
      </c>
      <c r="S1644">
        <v>-40.797600000000003</v>
      </c>
      <c r="T1644" t="s">
        <v>98</v>
      </c>
      <c r="U1644">
        <v>91.794600000000003</v>
      </c>
      <c r="V1644" s="2">
        <f>Table1[[#This Row],[Expenses]]*0.3</f>
        <v>27.53838</v>
      </c>
      <c r="W1644" t="str">
        <f>VLOOKUP(K1644, Helper!A:C, 3, FALSE)</f>
        <v>2020-01</v>
      </c>
    </row>
    <row r="1645" spans="1:23" x14ac:dyDescent="0.3">
      <c r="A1645">
        <v>3305</v>
      </c>
      <c r="B1645" t="s">
        <v>4454</v>
      </c>
      <c r="C1645" s="1">
        <v>44195</v>
      </c>
      <c r="D1645">
        <v>20201230</v>
      </c>
      <c r="E1645" t="s">
        <v>1953</v>
      </c>
      <c r="F1645" t="s">
        <v>79</v>
      </c>
      <c r="G1645" t="s">
        <v>964</v>
      </c>
      <c r="H1645" t="s">
        <v>81</v>
      </c>
      <c r="I1645" t="s">
        <v>82</v>
      </c>
      <c r="J1645" t="s">
        <v>312</v>
      </c>
      <c r="K1645">
        <v>1014</v>
      </c>
      <c r="L1645" t="s">
        <v>95</v>
      </c>
      <c r="M1645" t="s">
        <v>40</v>
      </c>
      <c r="N1645" t="s">
        <v>161</v>
      </c>
      <c r="O1645" t="s">
        <v>4455</v>
      </c>
      <c r="P1645">
        <v>12.984</v>
      </c>
      <c r="Q1645">
        <v>3</v>
      </c>
      <c r="R1645">
        <v>0.2</v>
      </c>
      <c r="S1645">
        <v>4.7066999999999997</v>
      </c>
      <c r="T1645" t="s">
        <v>235</v>
      </c>
      <c r="U1645">
        <v>8.2773000000000003</v>
      </c>
      <c r="V1645" s="2">
        <f>Table1[[#This Row],[Expenses]]*0.3</f>
        <v>2.48319</v>
      </c>
      <c r="W1645" t="str">
        <f>VLOOKUP(K1645, Helper!A:C, 3, FALSE)</f>
        <v>2020-01</v>
      </c>
    </row>
    <row r="1646" spans="1:23" x14ac:dyDescent="0.3">
      <c r="A1646">
        <v>3310</v>
      </c>
      <c r="B1646" t="s">
        <v>4456</v>
      </c>
      <c r="C1646" s="1">
        <v>44505</v>
      </c>
      <c r="D1646">
        <v>20211105</v>
      </c>
      <c r="E1646" t="s">
        <v>1252</v>
      </c>
      <c r="F1646" t="s">
        <v>211</v>
      </c>
      <c r="G1646" t="s">
        <v>212</v>
      </c>
      <c r="H1646" t="s">
        <v>25</v>
      </c>
      <c r="I1646" t="s">
        <v>26</v>
      </c>
      <c r="J1646" t="s">
        <v>126</v>
      </c>
      <c r="K1646">
        <v>1025</v>
      </c>
      <c r="L1646" t="s">
        <v>105</v>
      </c>
      <c r="M1646" t="s">
        <v>40</v>
      </c>
      <c r="N1646" t="s">
        <v>50</v>
      </c>
      <c r="O1646" t="s">
        <v>4457</v>
      </c>
      <c r="P1646">
        <v>25.344000000000001</v>
      </c>
      <c r="Q1646">
        <v>6</v>
      </c>
      <c r="R1646">
        <v>0.2</v>
      </c>
      <c r="S1646">
        <v>8.8704000000000001</v>
      </c>
      <c r="T1646" t="s">
        <v>88</v>
      </c>
      <c r="U1646">
        <v>16.473600000000001</v>
      </c>
      <c r="V1646" s="2">
        <f>Table1[[#This Row],[Expenses]]*0.3</f>
        <v>4.9420799999999998</v>
      </c>
      <c r="W1646" t="str">
        <f>VLOOKUP(K1646, Helper!A:C, 3, FALSE)</f>
        <v>2020-04</v>
      </c>
    </row>
    <row r="1647" spans="1:23" x14ac:dyDescent="0.3">
      <c r="A1647">
        <v>3311</v>
      </c>
      <c r="B1647" t="s">
        <v>4458</v>
      </c>
      <c r="C1647" s="1">
        <v>44822</v>
      </c>
      <c r="D1647">
        <v>20220918</v>
      </c>
      <c r="E1647" t="s">
        <v>2944</v>
      </c>
      <c r="F1647" t="s">
        <v>211</v>
      </c>
      <c r="G1647" t="s">
        <v>212</v>
      </c>
      <c r="H1647" t="s">
        <v>25</v>
      </c>
      <c r="I1647" t="s">
        <v>26</v>
      </c>
      <c r="J1647" t="s">
        <v>560</v>
      </c>
      <c r="K1647">
        <v>1080</v>
      </c>
      <c r="L1647" t="s">
        <v>56</v>
      </c>
      <c r="M1647" t="s">
        <v>29</v>
      </c>
      <c r="N1647" t="s">
        <v>50</v>
      </c>
      <c r="O1647" t="s">
        <v>4459</v>
      </c>
      <c r="P1647">
        <v>232.4</v>
      </c>
      <c r="Q1647">
        <v>5</v>
      </c>
      <c r="R1647">
        <v>0.2</v>
      </c>
      <c r="S1647">
        <v>78.435000000000002</v>
      </c>
      <c r="T1647" t="s">
        <v>246</v>
      </c>
      <c r="U1647">
        <v>153.965</v>
      </c>
      <c r="V1647" s="2">
        <f>Table1[[#This Row],[Expenses]]*0.3</f>
        <v>46.189500000000002</v>
      </c>
      <c r="W1647" t="str">
        <f>VLOOKUP(K1647, Helper!A:C, 3, FALSE)</f>
        <v>2020-03</v>
      </c>
    </row>
    <row r="1648" spans="1:23" x14ac:dyDescent="0.3">
      <c r="A1648">
        <v>3312</v>
      </c>
      <c r="B1648" t="s">
        <v>4460</v>
      </c>
      <c r="C1648" s="1">
        <v>44641</v>
      </c>
      <c r="D1648">
        <v>20220321</v>
      </c>
      <c r="E1648" t="s">
        <v>4338</v>
      </c>
      <c r="F1648" t="s">
        <v>868</v>
      </c>
      <c r="G1648" t="s">
        <v>1980</v>
      </c>
      <c r="H1648" t="s">
        <v>25</v>
      </c>
      <c r="I1648" t="s">
        <v>336</v>
      </c>
      <c r="J1648" t="s">
        <v>228</v>
      </c>
      <c r="K1648">
        <v>1001</v>
      </c>
      <c r="L1648" t="s">
        <v>84</v>
      </c>
      <c r="M1648" t="s">
        <v>40</v>
      </c>
      <c r="N1648" t="s">
        <v>57</v>
      </c>
      <c r="O1648" t="s">
        <v>4461</v>
      </c>
      <c r="P1648">
        <v>86.45</v>
      </c>
      <c r="Q1648">
        <v>7</v>
      </c>
      <c r="R1648">
        <v>0</v>
      </c>
      <c r="S1648">
        <v>38.037999999999997</v>
      </c>
      <c r="T1648" t="s">
        <v>187</v>
      </c>
      <c r="U1648">
        <v>48.411999999999999</v>
      </c>
      <c r="V1648" s="2">
        <f>Table1[[#This Row],[Expenses]]*0.3</f>
        <v>14.523599999999998</v>
      </c>
      <c r="W1648" t="str">
        <f>VLOOKUP(K1648, Helper!A:C, 3, FALSE)</f>
        <v>2020-04</v>
      </c>
    </row>
    <row r="1649" spans="1:23" x14ac:dyDescent="0.3">
      <c r="A1649">
        <v>3313</v>
      </c>
      <c r="B1649" t="s">
        <v>4462</v>
      </c>
      <c r="C1649" s="1">
        <v>44101</v>
      </c>
      <c r="D1649">
        <v>20200927</v>
      </c>
      <c r="E1649" t="s">
        <v>2538</v>
      </c>
      <c r="F1649" t="s">
        <v>35</v>
      </c>
      <c r="G1649" t="s">
        <v>600</v>
      </c>
      <c r="H1649" t="s">
        <v>37</v>
      </c>
      <c r="I1649" t="s">
        <v>38</v>
      </c>
      <c r="J1649" t="s">
        <v>418</v>
      </c>
      <c r="K1649">
        <v>1007</v>
      </c>
      <c r="L1649" t="s">
        <v>84</v>
      </c>
      <c r="M1649" t="s">
        <v>29</v>
      </c>
      <c r="N1649" t="s">
        <v>41</v>
      </c>
      <c r="O1649" t="s">
        <v>4463</v>
      </c>
      <c r="P1649">
        <v>603.91999999999996</v>
      </c>
      <c r="Q1649">
        <v>5</v>
      </c>
      <c r="R1649">
        <v>0.2</v>
      </c>
      <c r="S1649">
        <v>45.293999999999997</v>
      </c>
      <c r="T1649" t="s">
        <v>382</v>
      </c>
      <c r="U1649">
        <v>558.62599999999998</v>
      </c>
      <c r="V1649" s="2">
        <f>Table1[[#This Row],[Expenses]]*0.3</f>
        <v>167.58779999999999</v>
      </c>
      <c r="W1649" t="str">
        <f>VLOOKUP(K1649, Helper!A:C, 3, FALSE)</f>
        <v>2020-02</v>
      </c>
    </row>
    <row r="1650" spans="1:23" x14ac:dyDescent="0.3">
      <c r="A1650">
        <v>3315</v>
      </c>
      <c r="B1650" t="s">
        <v>4464</v>
      </c>
      <c r="C1650" s="1">
        <v>45285</v>
      </c>
      <c r="D1650">
        <v>20231225</v>
      </c>
      <c r="E1650" t="s">
        <v>3706</v>
      </c>
      <c r="F1650" t="s">
        <v>211</v>
      </c>
      <c r="G1650" t="s">
        <v>1964</v>
      </c>
      <c r="H1650" t="s">
        <v>25</v>
      </c>
      <c r="I1650" t="s">
        <v>26</v>
      </c>
      <c r="J1650" t="s">
        <v>325</v>
      </c>
      <c r="K1650">
        <v>1075</v>
      </c>
      <c r="L1650" t="s">
        <v>133</v>
      </c>
      <c r="M1650" t="s">
        <v>29</v>
      </c>
      <c r="N1650" t="s">
        <v>41</v>
      </c>
      <c r="O1650" t="s">
        <v>4465</v>
      </c>
      <c r="P1650">
        <v>271.76400000000001</v>
      </c>
      <c r="Q1650">
        <v>2</v>
      </c>
      <c r="R1650">
        <v>0.1</v>
      </c>
      <c r="S1650">
        <v>48.313600000000001</v>
      </c>
      <c r="T1650" t="s">
        <v>261</v>
      </c>
      <c r="U1650">
        <v>223.4504</v>
      </c>
      <c r="V1650" s="2">
        <f>Table1[[#This Row],[Expenses]]*0.3</f>
        <v>67.035119999999992</v>
      </c>
      <c r="W1650" t="str">
        <f>VLOOKUP(K1650, Helper!A:C, 3, FALSE)</f>
        <v>2020-03</v>
      </c>
    </row>
    <row r="1651" spans="1:23" x14ac:dyDescent="0.3">
      <c r="A1651">
        <v>3317</v>
      </c>
      <c r="B1651" t="s">
        <v>4466</v>
      </c>
      <c r="C1651" s="1">
        <v>45241</v>
      </c>
      <c r="D1651">
        <v>20231111</v>
      </c>
      <c r="E1651" t="s">
        <v>2420</v>
      </c>
      <c r="F1651" t="s">
        <v>79</v>
      </c>
      <c r="G1651" t="s">
        <v>1640</v>
      </c>
      <c r="H1651" t="s">
        <v>81</v>
      </c>
      <c r="I1651" t="s">
        <v>82</v>
      </c>
      <c r="J1651" t="s">
        <v>539</v>
      </c>
      <c r="K1651">
        <v>1081</v>
      </c>
      <c r="L1651" t="s">
        <v>273</v>
      </c>
      <c r="M1651" t="s">
        <v>40</v>
      </c>
      <c r="N1651" t="s">
        <v>57</v>
      </c>
      <c r="O1651" t="s">
        <v>4467</v>
      </c>
      <c r="P1651">
        <v>341.96</v>
      </c>
      <c r="Q1651">
        <v>5</v>
      </c>
      <c r="R1651">
        <v>0.6</v>
      </c>
      <c r="S1651">
        <v>-427.45</v>
      </c>
      <c r="T1651" t="s">
        <v>283</v>
      </c>
      <c r="U1651">
        <v>769.41</v>
      </c>
      <c r="V1651" s="2">
        <f>Table1[[#This Row],[Expenses]]*0.3</f>
        <v>230.82299999999998</v>
      </c>
      <c r="W1651" t="str">
        <f>VLOOKUP(K1651, Helper!A:C, 3, FALSE)</f>
        <v>2020-03</v>
      </c>
    </row>
    <row r="1652" spans="1:23" x14ac:dyDescent="0.3">
      <c r="A1652">
        <v>3318</v>
      </c>
      <c r="B1652" t="s">
        <v>4468</v>
      </c>
      <c r="C1652" s="1">
        <v>44450</v>
      </c>
      <c r="D1652">
        <v>20210911</v>
      </c>
      <c r="E1652" t="s">
        <v>371</v>
      </c>
      <c r="F1652" t="s">
        <v>35</v>
      </c>
      <c r="G1652" t="s">
        <v>514</v>
      </c>
      <c r="H1652" t="s">
        <v>37</v>
      </c>
      <c r="I1652" t="s">
        <v>38</v>
      </c>
      <c r="J1652" t="s">
        <v>244</v>
      </c>
      <c r="K1652">
        <v>1002</v>
      </c>
      <c r="L1652" t="s">
        <v>84</v>
      </c>
      <c r="M1652" t="s">
        <v>29</v>
      </c>
      <c r="N1652" t="s">
        <v>112</v>
      </c>
      <c r="O1652" t="s">
        <v>4469</v>
      </c>
      <c r="P1652">
        <v>181.35</v>
      </c>
      <c r="Q1652">
        <v>9</v>
      </c>
      <c r="R1652">
        <v>0</v>
      </c>
      <c r="S1652">
        <v>48.964500000000001</v>
      </c>
      <c r="T1652" t="s">
        <v>135</v>
      </c>
      <c r="U1652">
        <v>132.38549999999901</v>
      </c>
      <c r="V1652" s="2">
        <f>Table1[[#This Row],[Expenses]]*0.3</f>
        <v>39.715649999999705</v>
      </c>
      <c r="W1652" t="str">
        <f>VLOOKUP(K1652, Helper!A:C, 3, FALSE)</f>
        <v>2020-03</v>
      </c>
    </row>
    <row r="1653" spans="1:23" x14ac:dyDescent="0.3">
      <c r="A1653">
        <v>3320</v>
      </c>
      <c r="B1653" t="s">
        <v>4470</v>
      </c>
      <c r="C1653" s="1">
        <v>44185</v>
      </c>
      <c r="D1653">
        <v>20201220</v>
      </c>
      <c r="E1653" t="s">
        <v>4471</v>
      </c>
      <c r="F1653" t="s">
        <v>252</v>
      </c>
      <c r="G1653" t="s">
        <v>573</v>
      </c>
      <c r="H1653" t="s">
        <v>25</v>
      </c>
      <c r="I1653" t="s">
        <v>103</v>
      </c>
      <c r="J1653" t="s">
        <v>430</v>
      </c>
      <c r="K1653">
        <v>1055</v>
      </c>
      <c r="L1653" t="s">
        <v>84</v>
      </c>
      <c r="M1653" t="s">
        <v>29</v>
      </c>
      <c r="N1653" t="s">
        <v>86</v>
      </c>
      <c r="O1653" t="s">
        <v>4472</v>
      </c>
      <c r="P1653">
        <v>43.512</v>
      </c>
      <c r="Q1653">
        <v>7</v>
      </c>
      <c r="R1653">
        <v>0.2</v>
      </c>
      <c r="S1653">
        <v>3.8073000000000001</v>
      </c>
      <c r="T1653" t="s">
        <v>235</v>
      </c>
      <c r="U1653">
        <v>39.704700000000003</v>
      </c>
      <c r="V1653" s="2">
        <f>Table1[[#This Row],[Expenses]]*0.3</f>
        <v>11.91141</v>
      </c>
      <c r="W1653" t="str">
        <f>VLOOKUP(K1653, Helper!A:C, 3, FALSE)</f>
        <v>2020-01</v>
      </c>
    </row>
    <row r="1654" spans="1:23" x14ac:dyDescent="0.3">
      <c r="A1654">
        <v>3323</v>
      </c>
      <c r="B1654" t="s">
        <v>4473</v>
      </c>
      <c r="C1654" s="1">
        <v>44400</v>
      </c>
      <c r="D1654">
        <v>20210723</v>
      </c>
      <c r="E1654" t="s">
        <v>1286</v>
      </c>
      <c r="F1654" t="s">
        <v>211</v>
      </c>
      <c r="G1654" t="s">
        <v>212</v>
      </c>
      <c r="H1654" t="s">
        <v>25</v>
      </c>
      <c r="I1654" t="s">
        <v>26</v>
      </c>
      <c r="J1654" t="s">
        <v>524</v>
      </c>
      <c r="K1654">
        <v>1039</v>
      </c>
      <c r="L1654" t="s">
        <v>95</v>
      </c>
      <c r="M1654" t="s">
        <v>85</v>
      </c>
      <c r="N1654" t="s">
        <v>86</v>
      </c>
      <c r="O1654" t="s">
        <v>4474</v>
      </c>
      <c r="P1654">
        <v>68.94</v>
      </c>
      <c r="Q1654">
        <v>3</v>
      </c>
      <c r="R1654">
        <v>0</v>
      </c>
      <c r="S1654">
        <v>20.681999999999999</v>
      </c>
      <c r="T1654" t="s">
        <v>642</v>
      </c>
      <c r="U1654">
        <v>48.257999999999903</v>
      </c>
      <c r="V1654" s="2">
        <f>Table1[[#This Row],[Expenses]]*0.3</f>
        <v>14.477399999999971</v>
      </c>
      <c r="W1654" t="str">
        <f>VLOOKUP(K1654, Helper!A:C, 3, FALSE)</f>
        <v>2020-01</v>
      </c>
    </row>
    <row r="1655" spans="1:23" x14ac:dyDescent="0.3">
      <c r="A1655">
        <v>3325</v>
      </c>
      <c r="B1655" t="s">
        <v>4475</v>
      </c>
      <c r="C1655" s="1">
        <v>44146</v>
      </c>
      <c r="D1655">
        <v>20201111</v>
      </c>
      <c r="E1655" t="s">
        <v>237</v>
      </c>
      <c r="F1655" t="s">
        <v>79</v>
      </c>
      <c r="G1655" t="s">
        <v>147</v>
      </c>
      <c r="H1655" t="s">
        <v>81</v>
      </c>
      <c r="I1655" t="s">
        <v>82</v>
      </c>
      <c r="J1655" t="s">
        <v>240</v>
      </c>
      <c r="K1655">
        <v>1035</v>
      </c>
      <c r="L1655" t="s">
        <v>56</v>
      </c>
      <c r="M1655" t="s">
        <v>29</v>
      </c>
      <c r="N1655" t="s">
        <v>50</v>
      </c>
      <c r="O1655" t="s">
        <v>4476</v>
      </c>
      <c r="P1655">
        <v>896.99</v>
      </c>
      <c r="Q1655">
        <v>5</v>
      </c>
      <c r="R1655">
        <v>0.8</v>
      </c>
      <c r="S1655">
        <v>-1480.0335</v>
      </c>
      <c r="T1655" t="s">
        <v>98</v>
      </c>
      <c r="U1655">
        <v>2377.0234999999998</v>
      </c>
      <c r="V1655" s="2">
        <f>Table1[[#This Row],[Expenses]]*0.3</f>
        <v>713.10704999999996</v>
      </c>
      <c r="W1655" t="str">
        <f>VLOOKUP(K1655, Helper!A:C, 3, FALSE)</f>
        <v>2020-04</v>
      </c>
    </row>
    <row r="1656" spans="1:23" x14ac:dyDescent="0.3">
      <c r="A1656">
        <v>3332</v>
      </c>
      <c r="B1656" t="s">
        <v>4477</v>
      </c>
      <c r="C1656" s="1">
        <v>45275</v>
      </c>
      <c r="D1656">
        <v>20231215</v>
      </c>
      <c r="E1656" t="s">
        <v>294</v>
      </c>
      <c r="F1656" t="s">
        <v>166</v>
      </c>
      <c r="G1656" t="s">
        <v>227</v>
      </c>
      <c r="H1656" t="s">
        <v>81</v>
      </c>
      <c r="I1656" t="s">
        <v>168</v>
      </c>
      <c r="J1656" t="s">
        <v>240</v>
      </c>
      <c r="K1656">
        <v>1035</v>
      </c>
      <c r="L1656" t="s">
        <v>56</v>
      </c>
      <c r="M1656" t="s">
        <v>85</v>
      </c>
      <c r="N1656" t="s">
        <v>185</v>
      </c>
      <c r="O1656" t="s">
        <v>4478</v>
      </c>
      <c r="P1656">
        <v>227.976</v>
      </c>
      <c r="Q1656">
        <v>3</v>
      </c>
      <c r="R1656">
        <v>0.2</v>
      </c>
      <c r="S1656">
        <v>28.497</v>
      </c>
      <c r="T1656" t="s">
        <v>261</v>
      </c>
      <c r="U1656">
        <v>199.47899999999899</v>
      </c>
      <c r="V1656" s="2">
        <f>Table1[[#This Row],[Expenses]]*0.3</f>
        <v>59.843699999999693</v>
      </c>
      <c r="W1656" t="str">
        <f>VLOOKUP(K1656, Helper!A:C, 3, FALSE)</f>
        <v>2020-04</v>
      </c>
    </row>
    <row r="1657" spans="1:23" x14ac:dyDescent="0.3">
      <c r="A1657">
        <v>3335</v>
      </c>
      <c r="B1657" t="s">
        <v>4479</v>
      </c>
      <c r="C1657" s="1">
        <v>45160</v>
      </c>
      <c r="D1657">
        <v>20230822</v>
      </c>
      <c r="E1657" t="s">
        <v>4480</v>
      </c>
      <c r="F1657" t="s">
        <v>35</v>
      </c>
      <c r="G1657" t="s">
        <v>1828</v>
      </c>
      <c r="H1657" t="s">
        <v>37</v>
      </c>
      <c r="I1657" t="s">
        <v>38</v>
      </c>
      <c r="J1657" t="s">
        <v>223</v>
      </c>
      <c r="K1657">
        <v>1067</v>
      </c>
      <c r="L1657" t="s">
        <v>133</v>
      </c>
      <c r="M1657" t="s">
        <v>29</v>
      </c>
      <c r="N1657" t="s">
        <v>112</v>
      </c>
      <c r="O1657" t="s">
        <v>4481</v>
      </c>
      <c r="P1657">
        <v>17.12</v>
      </c>
      <c r="Q1657">
        <v>4</v>
      </c>
      <c r="R1657">
        <v>0</v>
      </c>
      <c r="S1657">
        <v>4.9648000000000003</v>
      </c>
      <c r="T1657" t="s">
        <v>786</v>
      </c>
      <c r="U1657">
        <v>12.155200000000001</v>
      </c>
      <c r="V1657" s="2">
        <f>Table1[[#This Row],[Expenses]]*0.3</f>
        <v>3.64656</v>
      </c>
      <c r="W1657" t="str">
        <f>VLOOKUP(K1657, Helper!A:C, 3, FALSE)</f>
        <v>2020-02</v>
      </c>
    </row>
    <row r="1658" spans="1:23" x14ac:dyDescent="0.3">
      <c r="A1658">
        <v>3342</v>
      </c>
      <c r="B1658" t="s">
        <v>4482</v>
      </c>
      <c r="C1658" s="1">
        <v>44801</v>
      </c>
      <c r="D1658">
        <v>20220828</v>
      </c>
      <c r="E1658" t="s">
        <v>217</v>
      </c>
      <c r="F1658" t="s">
        <v>744</v>
      </c>
      <c r="G1658" t="s">
        <v>784</v>
      </c>
      <c r="H1658" t="s">
        <v>81</v>
      </c>
      <c r="I1658" t="s">
        <v>199</v>
      </c>
      <c r="J1658" t="s">
        <v>219</v>
      </c>
      <c r="K1658">
        <v>1006</v>
      </c>
      <c r="L1658" t="s">
        <v>56</v>
      </c>
      <c r="M1658" t="s">
        <v>29</v>
      </c>
      <c r="N1658" t="s">
        <v>66</v>
      </c>
      <c r="O1658" t="s">
        <v>4483</v>
      </c>
      <c r="P1658">
        <v>122.97</v>
      </c>
      <c r="Q1658">
        <v>3</v>
      </c>
      <c r="R1658">
        <v>0</v>
      </c>
      <c r="S1658">
        <v>60.255299999999998</v>
      </c>
      <c r="T1658" t="s">
        <v>327</v>
      </c>
      <c r="U1658">
        <v>62.714700000000001</v>
      </c>
      <c r="V1658" s="2">
        <f>Table1[[#This Row],[Expenses]]*0.3</f>
        <v>18.814409999999999</v>
      </c>
      <c r="W1658" t="str">
        <f>VLOOKUP(K1658, Helper!A:C, 3, FALSE)</f>
        <v>2020-01</v>
      </c>
    </row>
    <row r="1659" spans="1:23" x14ac:dyDescent="0.3">
      <c r="A1659">
        <v>3348</v>
      </c>
      <c r="B1659" t="s">
        <v>4484</v>
      </c>
      <c r="C1659" s="1">
        <v>44421</v>
      </c>
      <c r="D1659">
        <v>20210813</v>
      </c>
      <c r="E1659" t="s">
        <v>182</v>
      </c>
      <c r="F1659" t="s">
        <v>35</v>
      </c>
      <c r="G1659" t="s">
        <v>4485</v>
      </c>
      <c r="H1659" t="s">
        <v>37</v>
      </c>
      <c r="I1659" t="s">
        <v>38</v>
      </c>
      <c r="J1659" t="s">
        <v>184</v>
      </c>
      <c r="K1659">
        <v>1028</v>
      </c>
      <c r="L1659" t="s">
        <v>74</v>
      </c>
      <c r="M1659" t="s">
        <v>40</v>
      </c>
      <c r="N1659" t="s">
        <v>112</v>
      </c>
      <c r="O1659" t="s">
        <v>4486</v>
      </c>
      <c r="P1659">
        <v>50.8</v>
      </c>
      <c r="Q1659">
        <v>5</v>
      </c>
      <c r="R1659">
        <v>0</v>
      </c>
      <c r="S1659">
        <v>13.208</v>
      </c>
      <c r="T1659" t="s">
        <v>570</v>
      </c>
      <c r="U1659">
        <v>37.591999999999999</v>
      </c>
      <c r="V1659" s="2">
        <f>Table1[[#This Row],[Expenses]]*0.3</f>
        <v>11.2776</v>
      </c>
      <c r="W1659" t="str">
        <f>VLOOKUP(K1659, Helper!A:C, 3, FALSE)</f>
        <v>2020-04</v>
      </c>
    </row>
    <row r="1660" spans="1:23" x14ac:dyDescent="0.3">
      <c r="A1660">
        <v>3349</v>
      </c>
      <c r="B1660" t="s">
        <v>4487</v>
      </c>
      <c r="C1660" s="1">
        <v>45236</v>
      </c>
      <c r="D1660">
        <v>20231106</v>
      </c>
      <c r="E1660" t="s">
        <v>660</v>
      </c>
      <c r="F1660" t="s">
        <v>166</v>
      </c>
      <c r="G1660" t="s">
        <v>227</v>
      </c>
      <c r="H1660" t="s">
        <v>81</v>
      </c>
      <c r="I1660" t="s">
        <v>168</v>
      </c>
      <c r="J1660" t="s">
        <v>272</v>
      </c>
      <c r="K1660">
        <v>1094</v>
      </c>
      <c r="L1660" t="s">
        <v>273</v>
      </c>
      <c r="M1660" t="s">
        <v>40</v>
      </c>
      <c r="N1660" t="s">
        <v>50</v>
      </c>
      <c r="O1660" t="s">
        <v>4488</v>
      </c>
      <c r="P1660">
        <v>16.03</v>
      </c>
      <c r="Q1660">
        <v>5</v>
      </c>
      <c r="R1660">
        <v>0.8</v>
      </c>
      <c r="S1660">
        <v>-25.648</v>
      </c>
      <c r="T1660" t="s">
        <v>283</v>
      </c>
      <c r="U1660">
        <v>41.677999999999997</v>
      </c>
      <c r="V1660" s="2">
        <f>Table1[[#This Row],[Expenses]]*0.3</f>
        <v>12.503399999999999</v>
      </c>
      <c r="W1660" t="str">
        <f>VLOOKUP(K1660, Helper!A:C, 3, FALSE)</f>
        <v>2020-02</v>
      </c>
    </row>
    <row r="1661" spans="1:23" x14ac:dyDescent="0.3">
      <c r="A1661">
        <v>3350</v>
      </c>
      <c r="B1661" t="s">
        <v>4489</v>
      </c>
      <c r="C1661" s="1">
        <v>44791</v>
      </c>
      <c r="D1661">
        <v>20220818</v>
      </c>
      <c r="E1661" t="s">
        <v>1849</v>
      </c>
      <c r="F1661" t="s">
        <v>71</v>
      </c>
      <c r="G1661" t="s">
        <v>72</v>
      </c>
      <c r="H1661" t="s">
        <v>37</v>
      </c>
      <c r="I1661" t="s">
        <v>38</v>
      </c>
      <c r="J1661" t="s">
        <v>604</v>
      </c>
      <c r="K1661">
        <v>1042</v>
      </c>
      <c r="L1661" t="s">
        <v>56</v>
      </c>
      <c r="M1661" t="s">
        <v>29</v>
      </c>
      <c r="N1661" t="s">
        <v>50</v>
      </c>
      <c r="O1661" t="s">
        <v>4490</v>
      </c>
      <c r="P1661">
        <v>15.712</v>
      </c>
      <c r="Q1661">
        <v>4</v>
      </c>
      <c r="R1661">
        <v>0.2</v>
      </c>
      <c r="S1661">
        <v>5.6955999999999998</v>
      </c>
      <c r="T1661" t="s">
        <v>327</v>
      </c>
      <c r="U1661">
        <v>10.016400000000001</v>
      </c>
      <c r="V1661" s="2">
        <f>Table1[[#This Row],[Expenses]]*0.3</f>
        <v>3.0049200000000003</v>
      </c>
      <c r="W1661" t="str">
        <f>VLOOKUP(K1661, Helper!A:C, 3, FALSE)</f>
        <v>2020-01</v>
      </c>
    </row>
    <row r="1662" spans="1:23" x14ac:dyDescent="0.3">
      <c r="A1662">
        <v>3351</v>
      </c>
      <c r="B1662" t="s">
        <v>4491</v>
      </c>
      <c r="C1662" s="1">
        <v>44922</v>
      </c>
      <c r="D1662">
        <v>20221227</v>
      </c>
      <c r="E1662" t="s">
        <v>1144</v>
      </c>
      <c r="F1662" t="s">
        <v>211</v>
      </c>
      <c r="G1662" t="s">
        <v>212</v>
      </c>
      <c r="H1662" t="s">
        <v>25</v>
      </c>
      <c r="I1662" t="s">
        <v>26</v>
      </c>
      <c r="J1662" t="s">
        <v>1013</v>
      </c>
      <c r="K1662">
        <v>1073</v>
      </c>
      <c r="L1662" t="s">
        <v>133</v>
      </c>
      <c r="M1662" t="s">
        <v>29</v>
      </c>
      <c r="N1662" t="s">
        <v>185</v>
      </c>
      <c r="O1662" t="s">
        <v>4492</v>
      </c>
      <c r="P1662">
        <v>89.97</v>
      </c>
      <c r="Q1662">
        <v>3</v>
      </c>
      <c r="R1662">
        <v>0</v>
      </c>
      <c r="S1662">
        <v>18.893699999999999</v>
      </c>
      <c r="T1662" t="s">
        <v>76</v>
      </c>
      <c r="U1662">
        <v>71.076300000000003</v>
      </c>
      <c r="V1662" s="2">
        <f>Table1[[#This Row],[Expenses]]*0.3</f>
        <v>21.322890000000001</v>
      </c>
      <c r="W1662" t="str">
        <f>VLOOKUP(K1662, Helper!A:C, 3, FALSE)</f>
        <v>2020-03</v>
      </c>
    </row>
    <row r="1663" spans="1:23" x14ac:dyDescent="0.3">
      <c r="A1663">
        <v>3352</v>
      </c>
      <c r="B1663" t="s">
        <v>4493</v>
      </c>
      <c r="C1663" s="1">
        <v>44097</v>
      </c>
      <c r="D1663">
        <v>20200923</v>
      </c>
      <c r="E1663" t="s">
        <v>1468</v>
      </c>
      <c r="F1663" t="s">
        <v>35</v>
      </c>
      <c r="G1663" t="s">
        <v>600</v>
      </c>
      <c r="H1663" t="s">
        <v>37</v>
      </c>
      <c r="I1663" t="s">
        <v>38</v>
      </c>
      <c r="J1663" t="s">
        <v>466</v>
      </c>
      <c r="K1663">
        <v>1046</v>
      </c>
      <c r="L1663" t="s">
        <v>95</v>
      </c>
      <c r="M1663" t="s">
        <v>40</v>
      </c>
      <c r="N1663" t="s">
        <v>30</v>
      </c>
      <c r="O1663" t="s">
        <v>4494</v>
      </c>
      <c r="P1663">
        <v>435.99900000000002</v>
      </c>
      <c r="Q1663">
        <v>3</v>
      </c>
      <c r="R1663">
        <v>0.15</v>
      </c>
      <c r="S1663">
        <v>20.517600000000002</v>
      </c>
      <c r="T1663" t="s">
        <v>382</v>
      </c>
      <c r="U1663">
        <v>415.48140000000001</v>
      </c>
      <c r="V1663" s="2">
        <f>Table1[[#This Row],[Expenses]]*0.3</f>
        <v>124.64442</v>
      </c>
      <c r="W1663" t="str">
        <f>VLOOKUP(K1663, Helper!A:C, 3, FALSE)</f>
        <v>2020-02</v>
      </c>
    </row>
    <row r="1664" spans="1:23" x14ac:dyDescent="0.3">
      <c r="A1664">
        <v>3354</v>
      </c>
      <c r="B1664" t="s">
        <v>4495</v>
      </c>
      <c r="C1664" s="1">
        <v>44031</v>
      </c>
      <c r="D1664">
        <v>20200719</v>
      </c>
      <c r="E1664" t="s">
        <v>634</v>
      </c>
      <c r="F1664" t="s">
        <v>498</v>
      </c>
      <c r="G1664" t="s">
        <v>499</v>
      </c>
      <c r="H1664" t="s">
        <v>25</v>
      </c>
      <c r="I1664" t="s">
        <v>103</v>
      </c>
      <c r="J1664" t="s">
        <v>360</v>
      </c>
      <c r="K1664">
        <v>1004</v>
      </c>
      <c r="L1664" t="s">
        <v>74</v>
      </c>
      <c r="M1664" t="s">
        <v>40</v>
      </c>
      <c r="N1664" t="s">
        <v>156</v>
      </c>
      <c r="O1664" t="s">
        <v>4496</v>
      </c>
      <c r="P1664">
        <v>359.98</v>
      </c>
      <c r="Q1664">
        <v>2</v>
      </c>
      <c r="R1664">
        <v>0</v>
      </c>
      <c r="S1664">
        <v>93.594800000000006</v>
      </c>
      <c r="T1664" t="s">
        <v>729</v>
      </c>
      <c r="U1664">
        <v>266.3852</v>
      </c>
      <c r="V1664" s="2">
        <f>Table1[[#This Row],[Expenses]]*0.3</f>
        <v>79.915559999999999</v>
      </c>
      <c r="W1664" t="str">
        <f>VLOOKUP(K1664, Helper!A:C, 3, FALSE)</f>
        <v>2020-01</v>
      </c>
    </row>
    <row r="1665" spans="1:23" x14ac:dyDescent="0.3">
      <c r="A1665">
        <v>3358</v>
      </c>
      <c r="B1665" t="s">
        <v>4497</v>
      </c>
      <c r="C1665" s="1">
        <v>45177</v>
      </c>
      <c r="D1665">
        <v>20230908</v>
      </c>
      <c r="E1665" t="s">
        <v>1780</v>
      </c>
      <c r="F1665" t="s">
        <v>166</v>
      </c>
      <c r="G1665" t="s">
        <v>227</v>
      </c>
      <c r="H1665" t="s">
        <v>81</v>
      </c>
      <c r="I1665" t="s">
        <v>168</v>
      </c>
      <c r="J1665" t="s">
        <v>179</v>
      </c>
      <c r="K1665">
        <v>1015</v>
      </c>
      <c r="L1665" t="s">
        <v>74</v>
      </c>
      <c r="M1665" t="s">
        <v>85</v>
      </c>
      <c r="N1665" t="s">
        <v>66</v>
      </c>
      <c r="O1665" t="s">
        <v>4498</v>
      </c>
      <c r="P1665">
        <v>73.007999999999996</v>
      </c>
      <c r="Q1665">
        <v>9</v>
      </c>
      <c r="R1665">
        <v>0.2</v>
      </c>
      <c r="S1665">
        <v>26.465399999999999</v>
      </c>
      <c r="T1665" t="s">
        <v>171</v>
      </c>
      <c r="U1665">
        <v>46.542599999999901</v>
      </c>
      <c r="V1665" s="2">
        <f>Table1[[#This Row],[Expenses]]*0.3</f>
        <v>13.96277999999997</v>
      </c>
      <c r="W1665" t="str">
        <f>VLOOKUP(K1665, Helper!A:C, 3, FALSE)</f>
        <v>2020-03</v>
      </c>
    </row>
    <row r="1666" spans="1:23" x14ac:dyDescent="0.3">
      <c r="A1666">
        <v>3359</v>
      </c>
      <c r="B1666" t="s">
        <v>4499</v>
      </c>
      <c r="C1666" s="1">
        <v>44688</v>
      </c>
      <c r="D1666">
        <v>20220507</v>
      </c>
      <c r="E1666" t="s">
        <v>3107</v>
      </c>
      <c r="F1666" t="s">
        <v>166</v>
      </c>
      <c r="G1666" t="s">
        <v>227</v>
      </c>
      <c r="H1666" t="s">
        <v>81</v>
      </c>
      <c r="I1666" t="s">
        <v>168</v>
      </c>
      <c r="J1666" t="s">
        <v>649</v>
      </c>
      <c r="K1666">
        <v>1023</v>
      </c>
      <c r="L1666" t="s">
        <v>28</v>
      </c>
      <c r="M1666" t="s">
        <v>29</v>
      </c>
      <c r="N1666" t="s">
        <v>50</v>
      </c>
      <c r="O1666" t="s">
        <v>4500</v>
      </c>
      <c r="P1666">
        <v>3.2080000000000002</v>
      </c>
      <c r="Q1666">
        <v>2</v>
      </c>
      <c r="R1666">
        <v>0.8</v>
      </c>
      <c r="S1666">
        <v>-5.2931999999999997</v>
      </c>
      <c r="T1666" t="s">
        <v>454</v>
      </c>
      <c r="U1666">
        <v>8.5012000000000008</v>
      </c>
      <c r="V1666" s="2">
        <f>Table1[[#This Row],[Expenses]]*0.3</f>
        <v>2.55036</v>
      </c>
      <c r="W1666" t="str">
        <f>VLOOKUP(K1666, Helper!A:C, 3, FALSE)</f>
        <v>2020-08</v>
      </c>
    </row>
    <row r="1667" spans="1:23" x14ac:dyDescent="0.3">
      <c r="A1667">
        <v>3361</v>
      </c>
      <c r="B1667" t="s">
        <v>4501</v>
      </c>
      <c r="C1667" s="1">
        <v>44351</v>
      </c>
      <c r="D1667">
        <v>20210604</v>
      </c>
      <c r="E1667" t="s">
        <v>2061</v>
      </c>
      <c r="F1667" t="s">
        <v>211</v>
      </c>
      <c r="G1667" t="s">
        <v>212</v>
      </c>
      <c r="H1667" t="s">
        <v>25</v>
      </c>
      <c r="I1667" t="s">
        <v>26</v>
      </c>
      <c r="J1667" t="s">
        <v>312</v>
      </c>
      <c r="K1667">
        <v>1014</v>
      </c>
      <c r="L1667" t="s">
        <v>95</v>
      </c>
      <c r="M1667" t="s">
        <v>85</v>
      </c>
      <c r="N1667" t="s">
        <v>66</v>
      </c>
      <c r="O1667" t="s">
        <v>4502</v>
      </c>
      <c r="P1667">
        <v>30.44</v>
      </c>
      <c r="Q1667">
        <v>4</v>
      </c>
      <c r="R1667">
        <v>0</v>
      </c>
      <c r="S1667">
        <v>14.306800000000001</v>
      </c>
      <c r="T1667" t="s">
        <v>732</v>
      </c>
      <c r="U1667">
        <v>16.133199999999999</v>
      </c>
      <c r="V1667" s="2">
        <f>Table1[[#This Row],[Expenses]]*0.3</f>
        <v>4.8399599999999996</v>
      </c>
      <c r="W1667" t="str">
        <f>VLOOKUP(K1667, Helper!A:C, 3, FALSE)</f>
        <v>2020-01</v>
      </c>
    </row>
    <row r="1668" spans="1:23" x14ac:dyDescent="0.3">
      <c r="A1668">
        <v>3363</v>
      </c>
      <c r="B1668" t="s">
        <v>4503</v>
      </c>
      <c r="C1668" s="1">
        <v>44543</v>
      </c>
      <c r="D1668">
        <v>20211213</v>
      </c>
      <c r="E1668" t="s">
        <v>3830</v>
      </c>
      <c r="F1668" t="s">
        <v>744</v>
      </c>
      <c r="G1668" t="s">
        <v>2975</v>
      </c>
      <c r="H1668" t="s">
        <v>81</v>
      </c>
      <c r="I1668" t="s">
        <v>199</v>
      </c>
      <c r="J1668" t="s">
        <v>993</v>
      </c>
      <c r="K1668">
        <v>1044</v>
      </c>
      <c r="L1668" t="s">
        <v>28</v>
      </c>
      <c r="M1668" t="s">
        <v>85</v>
      </c>
      <c r="N1668" t="s">
        <v>66</v>
      </c>
      <c r="O1668" t="s">
        <v>4504</v>
      </c>
      <c r="P1668">
        <v>19.440000000000001</v>
      </c>
      <c r="Q1668">
        <v>3</v>
      </c>
      <c r="R1668">
        <v>0</v>
      </c>
      <c r="S1668">
        <v>9.3312000000000008</v>
      </c>
      <c r="T1668" t="s">
        <v>163</v>
      </c>
      <c r="U1668">
        <v>10.1088</v>
      </c>
      <c r="V1668" s="2">
        <f>Table1[[#This Row],[Expenses]]*0.3</f>
        <v>3.0326400000000002</v>
      </c>
      <c r="W1668" t="str">
        <f>VLOOKUP(K1668, Helper!A:C, 3, FALSE)</f>
        <v>2020-02</v>
      </c>
    </row>
    <row r="1669" spans="1:23" x14ac:dyDescent="0.3">
      <c r="A1669">
        <v>3365</v>
      </c>
      <c r="B1669" t="s">
        <v>4505</v>
      </c>
      <c r="C1669" s="1">
        <v>44759</v>
      </c>
      <c r="D1669">
        <v>20220717</v>
      </c>
      <c r="E1669" t="s">
        <v>2252</v>
      </c>
      <c r="F1669" t="s">
        <v>79</v>
      </c>
      <c r="G1669" t="s">
        <v>147</v>
      </c>
      <c r="H1669" t="s">
        <v>81</v>
      </c>
      <c r="I1669" t="s">
        <v>82</v>
      </c>
      <c r="J1669" t="s">
        <v>418</v>
      </c>
      <c r="K1669">
        <v>1007</v>
      </c>
      <c r="L1669" t="s">
        <v>84</v>
      </c>
      <c r="M1669" t="s">
        <v>40</v>
      </c>
      <c r="N1669" t="s">
        <v>57</v>
      </c>
      <c r="O1669" t="s">
        <v>4506</v>
      </c>
      <c r="P1669">
        <v>9.5519999999999996</v>
      </c>
      <c r="Q1669">
        <v>3</v>
      </c>
      <c r="R1669">
        <v>0.6</v>
      </c>
      <c r="S1669">
        <v>-3.8208000000000002</v>
      </c>
      <c r="T1669" t="s">
        <v>175</v>
      </c>
      <c r="U1669">
        <v>13.3728</v>
      </c>
      <c r="V1669" s="2">
        <f>Table1[[#This Row],[Expenses]]*0.3</f>
        <v>4.0118399999999994</v>
      </c>
      <c r="W1669" t="str">
        <f>VLOOKUP(K1669, Helper!A:C, 3, FALSE)</f>
        <v>2020-02</v>
      </c>
    </row>
    <row r="1670" spans="1:23" x14ac:dyDescent="0.3">
      <c r="A1670">
        <v>3366</v>
      </c>
      <c r="B1670" t="s">
        <v>4507</v>
      </c>
      <c r="C1670" s="1">
        <v>43862</v>
      </c>
      <c r="D1670">
        <v>20200201</v>
      </c>
      <c r="E1670" t="s">
        <v>4508</v>
      </c>
      <c r="F1670" t="s">
        <v>35</v>
      </c>
      <c r="G1670" t="s">
        <v>1192</v>
      </c>
      <c r="H1670" t="s">
        <v>37</v>
      </c>
      <c r="I1670" t="s">
        <v>38</v>
      </c>
      <c r="J1670" t="s">
        <v>993</v>
      </c>
      <c r="K1670">
        <v>1044</v>
      </c>
      <c r="L1670" t="s">
        <v>28</v>
      </c>
      <c r="M1670" t="s">
        <v>29</v>
      </c>
      <c r="N1670" t="s">
        <v>30</v>
      </c>
      <c r="O1670" t="s">
        <v>4509</v>
      </c>
      <c r="P1670">
        <v>290.666</v>
      </c>
      <c r="Q1670">
        <v>2</v>
      </c>
      <c r="R1670">
        <v>0.15</v>
      </c>
      <c r="S1670">
        <v>3.4196</v>
      </c>
      <c r="T1670" t="s">
        <v>919</v>
      </c>
      <c r="U1670">
        <v>287.24639999999999</v>
      </c>
      <c r="V1670" s="2">
        <f>Table1[[#This Row],[Expenses]]*0.3</f>
        <v>86.173919999999995</v>
      </c>
      <c r="W1670" t="str">
        <f>VLOOKUP(K1670, Helper!A:C, 3, FALSE)</f>
        <v>2020-02</v>
      </c>
    </row>
    <row r="1671" spans="1:23" x14ac:dyDescent="0.3">
      <c r="A1671">
        <v>3367</v>
      </c>
      <c r="B1671" t="s">
        <v>4510</v>
      </c>
      <c r="C1671" s="1">
        <v>44021</v>
      </c>
      <c r="D1671">
        <v>20200709</v>
      </c>
      <c r="E1671" t="s">
        <v>1468</v>
      </c>
      <c r="F1671" t="s">
        <v>79</v>
      </c>
      <c r="G1671" t="s">
        <v>154</v>
      </c>
      <c r="H1671" t="s">
        <v>81</v>
      </c>
      <c r="I1671" t="s">
        <v>82</v>
      </c>
      <c r="J1671" t="s">
        <v>466</v>
      </c>
      <c r="K1671">
        <v>1046</v>
      </c>
      <c r="L1671" t="s">
        <v>95</v>
      </c>
      <c r="M1671" t="s">
        <v>40</v>
      </c>
      <c r="N1671" t="s">
        <v>66</v>
      </c>
      <c r="O1671" t="s">
        <v>4511</v>
      </c>
      <c r="P1671">
        <v>10.368</v>
      </c>
      <c r="Q1671">
        <v>2</v>
      </c>
      <c r="R1671">
        <v>0.2</v>
      </c>
      <c r="S1671">
        <v>3.6288</v>
      </c>
      <c r="T1671" t="s">
        <v>729</v>
      </c>
      <c r="U1671">
        <v>6.7392000000000003</v>
      </c>
      <c r="V1671" s="2">
        <f>Table1[[#This Row],[Expenses]]*0.3</f>
        <v>2.02176</v>
      </c>
      <c r="W1671" t="str">
        <f>VLOOKUP(K1671, Helper!A:C, 3, FALSE)</f>
        <v>2020-02</v>
      </c>
    </row>
    <row r="1672" spans="1:23" x14ac:dyDescent="0.3">
      <c r="A1672">
        <v>3369</v>
      </c>
      <c r="B1672" t="s">
        <v>4512</v>
      </c>
      <c r="C1672" s="1">
        <v>44521</v>
      </c>
      <c r="D1672">
        <v>20211121</v>
      </c>
      <c r="E1672" t="s">
        <v>2514</v>
      </c>
      <c r="F1672" t="s">
        <v>821</v>
      </c>
      <c r="G1672" t="s">
        <v>822</v>
      </c>
      <c r="H1672" t="s">
        <v>25</v>
      </c>
      <c r="I1672" t="s">
        <v>336</v>
      </c>
      <c r="J1672" t="s">
        <v>752</v>
      </c>
      <c r="K1672">
        <v>1084</v>
      </c>
      <c r="L1672" t="s">
        <v>133</v>
      </c>
      <c r="M1672" t="s">
        <v>29</v>
      </c>
      <c r="N1672" t="s">
        <v>30</v>
      </c>
      <c r="O1672" t="s">
        <v>4513</v>
      </c>
      <c r="P1672">
        <v>141.96</v>
      </c>
      <c r="Q1672">
        <v>2</v>
      </c>
      <c r="R1672">
        <v>0</v>
      </c>
      <c r="S1672">
        <v>41.168399999999998</v>
      </c>
      <c r="T1672" t="s">
        <v>88</v>
      </c>
      <c r="U1672">
        <v>100.7916</v>
      </c>
      <c r="V1672" s="2">
        <f>Table1[[#This Row],[Expenses]]*0.3</f>
        <v>30.237479999999998</v>
      </c>
      <c r="W1672" t="str">
        <f>VLOOKUP(K1672, Helper!A:C, 3, FALSE)</f>
        <v>2020-02</v>
      </c>
    </row>
    <row r="1673" spans="1:23" x14ac:dyDescent="0.3">
      <c r="A1673">
        <v>3371</v>
      </c>
      <c r="B1673" t="s">
        <v>4514</v>
      </c>
      <c r="C1673" s="1">
        <v>44646</v>
      </c>
      <c r="D1673">
        <v>20220326</v>
      </c>
      <c r="E1673" t="s">
        <v>2518</v>
      </c>
      <c r="F1673" t="s">
        <v>448</v>
      </c>
      <c r="G1673" t="s">
        <v>448</v>
      </c>
      <c r="H1673" t="s">
        <v>81</v>
      </c>
      <c r="I1673" t="s">
        <v>199</v>
      </c>
      <c r="J1673" t="s">
        <v>49</v>
      </c>
      <c r="K1673">
        <v>1031</v>
      </c>
      <c r="L1673" t="s">
        <v>28</v>
      </c>
      <c r="M1673" t="s">
        <v>29</v>
      </c>
      <c r="N1673" t="s">
        <v>185</v>
      </c>
      <c r="O1673" t="s">
        <v>4515</v>
      </c>
      <c r="P1673">
        <v>1287.45</v>
      </c>
      <c r="Q1673">
        <v>5</v>
      </c>
      <c r="R1673">
        <v>0</v>
      </c>
      <c r="S1673">
        <v>244.6155</v>
      </c>
      <c r="T1673" t="s">
        <v>187</v>
      </c>
      <c r="U1673">
        <v>1042.8344999999999</v>
      </c>
      <c r="V1673" s="2">
        <f>Table1[[#This Row],[Expenses]]*0.3</f>
        <v>312.85034999999999</v>
      </c>
      <c r="W1673" t="str">
        <f>VLOOKUP(K1673, Helper!A:C, 3, FALSE)</f>
        <v>2020-01</v>
      </c>
    </row>
    <row r="1674" spans="1:23" x14ac:dyDescent="0.3">
      <c r="A1674">
        <v>3372</v>
      </c>
      <c r="B1674" t="s">
        <v>4516</v>
      </c>
      <c r="C1674" s="1">
        <v>45193</v>
      </c>
      <c r="D1674">
        <v>20230924</v>
      </c>
      <c r="E1674" t="s">
        <v>535</v>
      </c>
      <c r="F1674" t="s">
        <v>35</v>
      </c>
      <c r="G1674" t="s">
        <v>110</v>
      </c>
      <c r="H1674" t="s">
        <v>37</v>
      </c>
      <c r="I1674" t="s">
        <v>38</v>
      </c>
      <c r="J1674" t="s">
        <v>430</v>
      </c>
      <c r="K1674">
        <v>1055</v>
      </c>
      <c r="L1674" t="s">
        <v>84</v>
      </c>
      <c r="M1674" t="s">
        <v>29</v>
      </c>
      <c r="N1674" t="s">
        <v>50</v>
      </c>
      <c r="O1674" t="s">
        <v>4517</v>
      </c>
      <c r="P1674">
        <v>25.824000000000002</v>
      </c>
      <c r="Q1674">
        <v>6</v>
      </c>
      <c r="R1674">
        <v>0.2</v>
      </c>
      <c r="S1674">
        <v>9.0383999999999993</v>
      </c>
      <c r="T1674" t="s">
        <v>171</v>
      </c>
      <c r="U1674">
        <v>16.785599999999999</v>
      </c>
      <c r="V1674" s="2">
        <f>Table1[[#This Row],[Expenses]]*0.3</f>
        <v>5.0356799999999993</v>
      </c>
      <c r="W1674" t="str">
        <f>VLOOKUP(K1674, Helper!A:C, 3, FALSE)</f>
        <v>2020-01</v>
      </c>
    </row>
    <row r="1675" spans="1:23" x14ac:dyDescent="0.3">
      <c r="A1675">
        <v>3374</v>
      </c>
      <c r="B1675" t="s">
        <v>4518</v>
      </c>
      <c r="C1675" s="1">
        <v>44534</v>
      </c>
      <c r="D1675">
        <v>20211204</v>
      </c>
      <c r="E1675" t="s">
        <v>45</v>
      </c>
      <c r="F1675" t="s">
        <v>211</v>
      </c>
      <c r="G1675" t="s">
        <v>937</v>
      </c>
      <c r="H1675" t="s">
        <v>25</v>
      </c>
      <c r="I1675" t="s">
        <v>26</v>
      </c>
      <c r="J1675" t="s">
        <v>49</v>
      </c>
      <c r="K1675">
        <v>1031</v>
      </c>
      <c r="L1675" t="s">
        <v>28</v>
      </c>
      <c r="M1675" t="s">
        <v>29</v>
      </c>
      <c r="N1675" t="s">
        <v>57</v>
      </c>
      <c r="O1675" t="s">
        <v>4519</v>
      </c>
      <c r="P1675">
        <v>28.44</v>
      </c>
      <c r="Q1675">
        <v>3</v>
      </c>
      <c r="R1675">
        <v>0</v>
      </c>
      <c r="S1675">
        <v>11.375999999999999</v>
      </c>
      <c r="T1675" t="s">
        <v>163</v>
      </c>
      <c r="U1675">
        <v>17.064</v>
      </c>
      <c r="V1675" s="2">
        <f>Table1[[#This Row],[Expenses]]*0.3</f>
        <v>5.1192000000000002</v>
      </c>
      <c r="W1675" t="str">
        <f>VLOOKUP(K1675, Helper!A:C, 3, FALSE)</f>
        <v>2020-01</v>
      </c>
    </row>
    <row r="1676" spans="1:23" x14ac:dyDescent="0.3">
      <c r="A1676">
        <v>3378</v>
      </c>
      <c r="B1676" t="s">
        <v>4520</v>
      </c>
      <c r="C1676" s="1">
        <v>44867</v>
      </c>
      <c r="D1676">
        <v>20221102</v>
      </c>
      <c r="E1676" t="s">
        <v>4521</v>
      </c>
      <c r="F1676" t="s">
        <v>79</v>
      </c>
      <c r="G1676" t="s">
        <v>154</v>
      </c>
      <c r="H1676" t="s">
        <v>81</v>
      </c>
      <c r="I1676" t="s">
        <v>82</v>
      </c>
      <c r="J1676" t="s">
        <v>360</v>
      </c>
      <c r="K1676">
        <v>1004</v>
      </c>
      <c r="L1676" t="s">
        <v>74</v>
      </c>
      <c r="M1676" t="s">
        <v>40</v>
      </c>
      <c r="N1676" t="s">
        <v>96</v>
      </c>
      <c r="O1676" t="s">
        <v>4522</v>
      </c>
      <c r="P1676">
        <v>111.672</v>
      </c>
      <c r="Q1676">
        <v>9</v>
      </c>
      <c r="R1676">
        <v>0.2</v>
      </c>
      <c r="S1676">
        <v>6.9794999999999998</v>
      </c>
      <c r="T1676" t="s">
        <v>32</v>
      </c>
      <c r="U1676">
        <v>104.6925</v>
      </c>
      <c r="V1676" s="2">
        <f>Table1[[#This Row],[Expenses]]*0.3</f>
        <v>31.407749999999997</v>
      </c>
      <c r="W1676" t="str">
        <f>VLOOKUP(K1676, Helper!A:C, 3, FALSE)</f>
        <v>2020-01</v>
      </c>
    </row>
    <row r="1677" spans="1:23" x14ac:dyDescent="0.3">
      <c r="A1677">
        <v>3379</v>
      </c>
      <c r="B1677" t="s">
        <v>4523</v>
      </c>
      <c r="C1677" s="1">
        <v>45003</v>
      </c>
      <c r="D1677">
        <v>20230318</v>
      </c>
      <c r="E1677" t="s">
        <v>891</v>
      </c>
      <c r="F1677" t="s">
        <v>79</v>
      </c>
      <c r="G1677" t="s">
        <v>147</v>
      </c>
      <c r="H1677" t="s">
        <v>81</v>
      </c>
      <c r="I1677" t="s">
        <v>82</v>
      </c>
      <c r="J1677" t="s">
        <v>457</v>
      </c>
      <c r="K1677">
        <v>1057</v>
      </c>
      <c r="L1677" t="s">
        <v>105</v>
      </c>
      <c r="M1677" t="s">
        <v>85</v>
      </c>
      <c r="N1677" t="s">
        <v>50</v>
      </c>
      <c r="O1677" t="s">
        <v>4524</v>
      </c>
      <c r="P1677">
        <v>13.776</v>
      </c>
      <c r="Q1677">
        <v>6</v>
      </c>
      <c r="R1677">
        <v>0.8</v>
      </c>
      <c r="S1677">
        <v>-22.041599999999999</v>
      </c>
      <c r="T1677" t="s">
        <v>761</v>
      </c>
      <c r="U1677">
        <v>35.817599999999999</v>
      </c>
      <c r="V1677" s="2">
        <f>Table1[[#This Row],[Expenses]]*0.3</f>
        <v>10.745279999999999</v>
      </c>
      <c r="W1677" t="str">
        <f>VLOOKUP(K1677, Helper!A:C, 3, FALSE)</f>
        <v>2020-01</v>
      </c>
    </row>
    <row r="1678" spans="1:23" x14ac:dyDescent="0.3">
      <c r="A1678">
        <v>3381</v>
      </c>
      <c r="B1678" t="s">
        <v>4525</v>
      </c>
      <c r="C1678" s="1">
        <v>45254</v>
      </c>
      <c r="D1678">
        <v>20231124</v>
      </c>
      <c r="E1678" t="s">
        <v>743</v>
      </c>
      <c r="F1678" t="s">
        <v>124</v>
      </c>
      <c r="G1678" t="s">
        <v>125</v>
      </c>
      <c r="H1678" t="s">
        <v>25</v>
      </c>
      <c r="I1678" t="s">
        <v>48</v>
      </c>
      <c r="J1678" t="s">
        <v>268</v>
      </c>
      <c r="K1678">
        <v>1088</v>
      </c>
      <c r="L1678" t="s">
        <v>133</v>
      </c>
      <c r="M1678" t="s">
        <v>29</v>
      </c>
      <c r="N1678" t="s">
        <v>57</v>
      </c>
      <c r="O1678" t="s">
        <v>4526</v>
      </c>
      <c r="P1678">
        <v>24.047999999999998</v>
      </c>
      <c r="Q1678">
        <v>9</v>
      </c>
      <c r="R1678">
        <v>0.2</v>
      </c>
      <c r="S1678">
        <v>7.2144000000000004</v>
      </c>
      <c r="T1678" t="s">
        <v>283</v>
      </c>
      <c r="U1678">
        <v>16.833599999999901</v>
      </c>
      <c r="V1678" s="2">
        <f>Table1[[#This Row],[Expenses]]*0.3</f>
        <v>5.0500799999999701</v>
      </c>
      <c r="W1678" t="str">
        <f>VLOOKUP(K1678, Helper!A:C, 3, FALSE)</f>
        <v>2020-03</v>
      </c>
    </row>
    <row r="1679" spans="1:23" x14ac:dyDescent="0.3">
      <c r="A1679">
        <v>3382</v>
      </c>
      <c r="B1679" t="s">
        <v>4527</v>
      </c>
      <c r="C1679" s="1">
        <v>45166</v>
      </c>
      <c r="D1679">
        <v>20230828</v>
      </c>
      <c r="E1679" t="s">
        <v>1953</v>
      </c>
      <c r="F1679" t="s">
        <v>46</v>
      </c>
      <c r="G1679" t="s">
        <v>580</v>
      </c>
      <c r="H1679" t="s">
        <v>25</v>
      </c>
      <c r="I1679" t="s">
        <v>48</v>
      </c>
      <c r="J1679" t="s">
        <v>312</v>
      </c>
      <c r="K1679">
        <v>1014</v>
      </c>
      <c r="L1679" t="s">
        <v>95</v>
      </c>
      <c r="M1679" t="s">
        <v>40</v>
      </c>
      <c r="N1679" t="s">
        <v>161</v>
      </c>
      <c r="O1679" t="s">
        <v>4528</v>
      </c>
      <c r="P1679">
        <v>2.8959999999999999</v>
      </c>
      <c r="Q1679">
        <v>1</v>
      </c>
      <c r="R1679">
        <v>0.2</v>
      </c>
      <c r="S1679">
        <v>0.97740000000000005</v>
      </c>
      <c r="T1679" t="s">
        <v>786</v>
      </c>
      <c r="U1679">
        <v>1.9185999999999901</v>
      </c>
      <c r="V1679" s="2">
        <f>Table1[[#This Row],[Expenses]]*0.3</f>
        <v>0.57557999999999698</v>
      </c>
      <c r="W1679" t="str">
        <f>VLOOKUP(K1679, Helper!A:C, 3, FALSE)</f>
        <v>2020-01</v>
      </c>
    </row>
    <row r="1680" spans="1:23" x14ac:dyDescent="0.3">
      <c r="A1680">
        <v>3383</v>
      </c>
      <c r="B1680" t="s">
        <v>4529</v>
      </c>
      <c r="C1680" s="1">
        <v>44534</v>
      </c>
      <c r="D1680">
        <v>20211204</v>
      </c>
      <c r="E1680" t="s">
        <v>1564</v>
      </c>
      <c r="F1680" t="s">
        <v>211</v>
      </c>
      <c r="G1680" t="s">
        <v>212</v>
      </c>
      <c r="H1680" t="s">
        <v>25</v>
      </c>
      <c r="I1680" t="s">
        <v>26</v>
      </c>
      <c r="J1680" t="s">
        <v>268</v>
      </c>
      <c r="K1680">
        <v>1088</v>
      </c>
      <c r="L1680" t="s">
        <v>133</v>
      </c>
      <c r="M1680" t="s">
        <v>29</v>
      </c>
      <c r="N1680" t="s">
        <v>161</v>
      </c>
      <c r="O1680" t="s">
        <v>4530</v>
      </c>
      <c r="P1680">
        <v>17.940000000000001</v>
      </c>
      <c r="Q1680">
        <v>3</v>
      </c>
      <c r="R1680">
        <v>0</v>
      </c>
      <c r="S1680">
        <v>8.7905999999999995</v>
      </c>
      <c r="T1680" t="s">
        <v>163</v>
      </c>
      <c r="U1680">
        <v>9.1494</v>
      </c>
      <c r="V1680" s="2">
        <f>Table1[[#This Row],[Expenses]]*0.3</f>
        <v>2.7448199999999998</v>
      </c>
      <c r="W1680" t="str">
        <f>VLOOKUP(K1680, Helper!A:C, 3, FALSE)</f>
        <v>2020-03</v>
      </c>
    </row>
    <row r="1681" spans="1:23" x14ac:dyDescent="0.3">
      <c r="A1681">
        <v>3386</v>
      </c>
      <c r="B1681" t="s">
        <v>4531</v>
      </c>
      <c r="C1681" s="1">
        <v>45207</v>
      </c>
      <c r="D1681">
        <v>20231008</v>
      </c>
      <c r="E1681" t="s">
        <v>3830</v>
      </c>
      <c r="F1681" t="s">
        <v>62</v>
      </c>
      <c r="G1681" t="s">
        <v>63</v>
      </c>
      <c r="H1681" t="s">
        <v>25</v>
      </c>
      <c r="I1681" t="s">
        <v>64</v>
      </c>
      <c r="J1681" t="s">
        <v>993</v>
      </c>
      <c r="K1681">
        <v>1044</v>
      </c>
      <c r="L1681" t="s">
        <v>28</v>
      </c>
      <c r="M1681" t="s">
        <v>85</v>
      </c>
      <c r="N1681" t="s">
        <v>96</v>
      </c>
      <c r="O1681" t="s">
        <v>4532</v>
      </c>
      <c r="P1681">
        <v>580.67200000000003</v>
      </c>
      <c r="Q1681">
        <v>4</v>
      </c>
      <c r="R1681">
        <v>0.2</v>
      </c>
      <c r="S1681">
        <v>65.325599999999994</v>
      </c>
      <c r="T1681" t="s">
        <v>151</v>
      </c>
      <c r="U1681">
        <v>515.34640000000002</v>
      </c>
      <c r="V1681" s="2">
        <f>Table1[[#This Row],[Expenses]]*0.3</f>
        <v>154.60391999999999</v>
      </c>
      <c r="W1681" t="str">
        <f>VLOOKUP(K1681, Helper!A:C, 3, FALSE)</f>
        <v>2020-02</v>
      </c>
    </row>
    <row r="1682" spans="1:23" x14ac:dyDescent="0.3">
      <c r="A1682">
        <v>3391</v>
      </c>
      <c r="B1682" t="s">
        <v>4533</v>
      </c>
      <c r="C1682" s="1">
        <v>45011</v>
      </c>
      <c r="D1682">
        <v>20230326</v>
      </c>
      <c r="E1682" t="s">
        <v>2855</v>
      </c>
      <c r="F1682" t="s">
        <v>79</v>
      </c>
      <c r="G1682" t="s">
        <v>154</v>
      </c>
      <c r="H1682" t="s">
        <v>81</v>
      </c>
      <c r="I1682" t="s">
        <v>82</v>
      </c>
      <c r="J1682" t="s">
        <v>430</v>
      </c>
      <c r="K1682">
        <v>1055</v>
      </c>
      <c r="L1682" t="s">
        <v>84</v>
      </c>
      <c r="M1682" t="s">
        <v>29</v>
      </c>
      <c r="N1682" t="s">
        <v>66</v>
      </c>
      <c r="O1682" t="s">
        <v>4534</v>
      </c>
      <c r="P1682">
        <v>6.8479999999999999</v>
      </c>
      <c r="Q1682">
        <v>2</v>
      </c>
      <c r="R1682">
        <v>0.2</v>
      </c>
      <c r="S1682">
        <v>2.14</v>
      </c>
      <c r="T1682" t="s">
        <v>761</v>
      </c>
      <c r="U1682">
        <v>4.7080000000000002</v>
      </c>
      <c r="V1682" s="2">
        <f>Table1[[#This Row],[Expenses]]*0.3</f>
        <v>1.4124000000000001</v>
      </c>
      <c r="W1682" t="str">
        <f>VLOOKUP(K1682, Helper!A:C, 3, FALSE)</f>
        <v>2020-01</v>
      </c>
    </row>
    <row r="1683" spans="1:23" x14ac:dyDescent="0.3">
      <c r="A1683">
        <v>3392</v>
      </c>
      <c r="B1683" t="s">
        <v>4535</v>
      </c>
      <c r="C1683" s="1">
        <v>44052</v>
      </c>
      <c r="D1683">
        <v>20200809</v>
      </c>
      <c r="E1683" t="s">
        <v>1785</v>
      </c>
      <c r="F1683" t="s">
        <v>71</v>
      </c>
      <c r="G1683" t="s">
        <v>72</v>
      </c>
      <c r="H1683" t="s">
        <v>37</v>
      </c>
      <c r="I1683" t="s">
        <v>38</v>
      </c>
      <c r="J1683" t="s">
        <v>812</v>
      </c>
      <c r="K1683">
        <v>1092</v>
      </c>
      <c r="L1683" t="s">
        <v>84</v>
      </c>
      <c r="M1683" t="s">
        <v>85</v>
      </c>
      <c r="N1683" t="s">
        <v>156</v>
      </c>
      <c r="O1683" t="s">
        <v>4536</v>
      </c>
      <c r="P1683">
        <v>1091.1679999999999</v>
      </c>
      <c r="Q1683">
        <v>4</v>
      </c>
      <c r="R1683">
        <v>0.2</v>
      </c>
      <c r="S1683">
        <v>68.197999999999993</v>
      </c>
      <c r="T1683" t="s">
        <v>114</v>
      </c>
      <c r="U1683">
        <v>1022.96999999999</v>
      </c>
      <c r="V1683" s="2">
        <f>Table1[[#This Row],[Expenses]]*0.3</f>
        <v>306.89099999999701</v>
      </c>
      <c r="W1683" t="str">
        <f>VLOOKUP(K1683, Helper!A:C, 3, FALSE)</f>
        <v>2020-02</v>
      </c>
    </row>
    <row r="1684" spans="1:23" x14ac:dyDescent="0.3">
      <c r="A1684">
        <v>3394</v>
      </c>
      <c r="B1684" t="s">
        <v>4537</v>
      </c>
      <c r="C1684" s="1">
        <v>44157</v>
      </c>
      <c r="D1684">
        <v>20201122</v>
      </c>
      <c r="E1684" t="s">
        <v>4415</v>
      </c>
      <c r="F1684" t="s">
        <v>79</v>
      </c>
      <c r="G1684" t="s">
        <v>147</v>
      </c>
      <c r="H1684" t="s">
        <v>81</v>
      </c>
      <c r="I1684" t="s">
        <v>82</v>
      </c>
      <c r="J1684" t="s">
        <v>244</v>
      </c>
      <c r="K1684">
        <v>1002</v>
      </c>
      <c r="L1684" t="s">
        <v>84</v>
      </c>
      <c r="M1684" t="s">
        <v>29</v>
      </c>
      <c r="N1684" t="s">
        <v>50</v>
      </c>
      <c r="O1684" t="s">
        <v>4538</v>
      </c>
      <c r="P1684">
        <v>6.9279999999999999</v>
      </c>
      <c r="Q1684">
        <v>1</v>
      </c>
      <c r="R1684">
        <v>0.8</v>
      </c>
      <c r="S1684">
        <v>-11.0848</v>
      </c>
      <c r="T1684" t="s">
        <v>98</v>
      </c>
      <c r="U1684">
        <v>18.012799999999999</v>
      </c>
      <c r="V1684" s="2">
        <f>Table1[[#This Row],[Expenses]]*0.3</f>
        <v>5.4038399999999998</v>
      </c>
      <c r="W1684" t="str">
        <f>VLOOKUP(K1684, Helper!A:C, 3, FALSE)</f>
        <v>2020-03</v>
      </c>
    </row>
    <row r="1685" spans="1:23" x14ac:dyDescent="0.3">
      <c r="A1685">
        <v>3395</v>
      </c>
      <c r="B1685" t="s">
        <v>4539</v>
      </c>
      <c r="C1685" s="1">
        <v>45088</v>
      </c>
      <c r="D1685">
        <v>20230611</v>
      </c>
      <c r="E1685" t="s">
        <v>2383</v>
      </c>
      <c r="F1685" t="s">
        <v>124</v>
      </c>
      <c r="G1685" t="s">
        <v>125</v>
      </c>
      <c r="H1685" t="s">
        <v>25</v>
      </c>
      <c r="I1685" t="s">
        <v>48</v>
      </c>
      <c r="J1685" t="s">
        <v>254</v>
      </c>
      <c r="K1685">
        <v>1072</v>
      </c>
      <c r="L1685" t="s">
        <v>74</v>
      </c>
      <c r="M1685" t="s">
        <v>29</v>
      </c>
      <c r="N1685" t="s">
        <v>66</v>
      </c>
      <c r="O1685" t="s">
        <v>4540</v>
      </c>
      <c r="P1685">
        <v>40.031999999999996</v>
      </c>
      <c r="Q1685">
        <v>6</v>
      </c>
      <c r="R1685">
        <v>0.2</v>
      </c>
      <c r="S1685">
        <v>15.012</v>
      </c>
      <c r="T1685" t="s">
        <v>318</v>
      </c>
      <c r="U1685">
        <v>25.0199999999999</v>
      </c>
      <c r="V1685" s="2">
        <f>Table1[[#This Row],[Expenses]]*0.3</f>
        <v>7.50599999999997</v>
      </c>
      <c r="W1685" t="str">
        <f>VLOOKUP(K1685, Helper!A:C, 3, FALSE)</f>
        <v>2020-06</v>
      </c>
    </row>
    <row r="1686" spans="1:23" x14ac:dyDescent="0.3">
      <c r="A1686">
        <v>3396</v>
      </c>
      <c r="B1686" t="s">
        <v>4541</v>
      </c>
      <c r="C1686" s="1">
        <v>45109</v>
      </c>
      <c r="D1686">
        <v>20230702</v>
      </c>
      <c r="E1686" t="s">
        <v>3131</v>
      </c>
      <c r="F1686" t="s">
        <v>204</v>
      </c>
      <c r="G1686" t="s">
        <v>2582</v>
      </c>
      <c r="H1686" t="s">
        <v>81</v>
      </c>
      <c r="I1686" t="s">
        <v>206</v>
      </c>
      <c r="J1686" t="s">
        <v>515</v>
      </c>
      <c r="K1686">
        <v>1003</v>
      </c>
      <c r="L1686" t="s">
        <v>56</v>
      </c>
      <c r="M1686" t="s">
        <v>85</v>
      </c>
      <c r="N1686" t="s">
        <v>96</v>
      </c>
      <c r="O1686" t="s">
        <v>4542</v>
      </c>
      <c r="P1686">
        <v>443.92</v>
      </c>
      <c r="Q1686">
        <v>4</v>
      </c>
      <c r="R1686">
        <v>0</v>
      </c>
      <c r="S1686">
        <v>13.317600000000001</v>
      </c>
      <c r="T1686" t="s">
        <v>128</v>
      </c>
      <c r="U1686">
        <v>430.60239999999999</v>
      </c>
      <c r="V1686" s="2">
        <f>Table1[[#This Row],[Expenses]]*0.3</f>
        <v>129.18071999999998</v>
      </c>
      <c r="W1686" t="str">
        <f>VLOOKUP(K1686, Helper!A:C, 3, FALSE)</f>
        <v>2020-02</v>
      </c>
    </row>
    <row r="1687" spans="1:23" x14ac:dyDescent="0.3">
      <c r="A1687">
        <v>3399</v>
      </c>
      <c r="B1687" t="s">
        <v>4543</v>
      </c>
      <c r="C1687" s="1">
        <v>44156</v>
      </c>
      <c r="D1687">
        <v>20201121</v>
      </c>
      <c r="E1687" t="s">
        <v>4544</v>
      </c>
      <c r="F1687" t="s">
        <v>23</v>
      </c>
      <c r="G1687" t="s">
        <v>24</v>
      </c>
      <c r="H1687" t="s">
        <v>25</v>
      </c>
      <c r="I1687" t="s">
        <v>26</v>
      </c>
      <c r="J1687" t="s">
        <v>321</v>
      </c>
      <c r="K1687">
        <v>1089</v>
      </c>
      <c r="L1687" t="s">
        <v>133</v>
      </c>
      <c r="M1687" t="s">
        <v>40</v>
      </c>
      <c r="N1687" t="s">
        <v>156</v>
      </c>
      <c r="O1687" t="s">
        <v>4545</v>
      </c>
      <c r="P1687">
        <v>36.99</v>
      </c>
      <c r="Q1687">
        <v>1</v>
      </c>
      <c r="R1687">
        <v>0</v>
      </c>
      <c r="S1687">
        <v>9.9872999999999994</v>
      </c>
      <c r="T1687" t="s">
        <v>98</v>
      </c>
      <c r="U1687">
        <v>27.002700000000001</v>
      </c>
      <c r="V1687" s="2">
        <f>Table1[[#This Row],[Expenses]]*0.3</f>
        <v>8.1008099999999992</v>
      </c>
      <c r="W1687" t="str">
        <f>VLOOKUP(K1687, Helper!A:C, 3, FALSE)</f>
        <v>2020-01</v>
      </c>
    </row>
    <row r="1688" spans="1:23" x14ac:dyDescent="0.3">
      <c r="A1688">
        <v>3403</v>
      </c>
      <c r="B1688" t="s">
        <v>4546</v>
      </c>
      <c r="C1688" s="1">
        <v>44320</v>
      </c>
      <c r="D1688">
        <v>20210504</v>
      </c>
      <c r="E1688" t="s">
        <v>794</v>
      </c>
      <c r="F1688" t="s">
        <v>166</v>
      </c>
      <c r="G1688" t="s">
        <v>167</v>
      </c>
      <c r="H1688" t="s">
        <v>81</v>
      </c>
      <c r="I1688" t="s">
        <v>168</v>
      </c>
      <c r="J1688" t="s">
        <v>143</v>
      </c>
      <c r="K1688">
        <v>1051</v>
      </c>
      <c r="L1688" t="s">
        <v>74</v>
      </c>
      <c r="M1688" t="s">
        <v>40</v>
      </c>
      <c r="N1688" t="s">
        <v>57</v>
      </c>
      <c r="O1688" t="s">
        <v>4547</v>
      </c>
      <c r="P1688">
        <v>22.288</v>
      </c>
      <c r="Q1688">
        <v>7</v>
      </c>
      <c r="R1688">
        <v>0.6</v>
      </c>
      <c r="S1688">
        <v>-8.9152000000000005</v>
      </c>
      <c r="T1688" t="s">
        <v>436</v>
      </c>
      <c r="U1688">
        <v>31.203199999999999</v>
      </c>
      <c r="V1688" s="2">
        <f>Table1[[#This Row],[Expenses]]*0.3</f>
        <v>9.3609599999999986</v>
      </c>
      <c r="W1688" t="str">
        <f>VLOOKUP(K1688, Helper!A:C, 3, FALSE)</f>
        <v>2020-03</v>
      </c>
    </row>
    <row r="1689" spans="1:23" x14ac:dyDescent="0.3">
      <c r="A1689">
        <v>3404</v>
      </c>
      <c r="B1689" t="s">
        <v>4548</v>
      </c>
      <c r="C1689" s="1">
        <v>45076</v>
      </c>
      <c r="D1689">
        <v>20230530</v>
      </c>
      <c r="E1689" t="s">
        <v>2585</v>
      </c>
      <c r="F1689" t="s">
        <v>79</v>
      </c>
      <c r="G1689" t="s">
        <v>147</v>
      </c>
      <c r="H1689" t="s">
        <v>81</v>
      </c>
      <c r="I1689" t="s">
        <v>82</v>
      </c>
      <c r="J1689" t="s">
        <v>337</v>
      </c>
      <c r="K1689">
        <v>1096</v>
      </c>
      <c r="L1689" t="s">
        <v>105</v>
      </c>
      <c r="M1689" t="s">
        <v>29</v>
      </c>
      <c r="N1689" t="s">
        <v>57</v>
      </c>
      <c r="O1689" t="s">
        <v>4549</v>
      </c>
      <c r="P1689">
        <v>65.424000000000007</v>
      </c>
      <c r="Q1689">
        <v>4</v>
      </c>
      <c r="R1689">
        <v>0.6</v>
      </c>
      <c r="S1689">
        <v>-52.339199999999998</v>
      </c>
      <c r="T1689" t="s">
        <v>288</v>
      </c>
      <c r="U1689">
        <v>117.7632</v>
      </c>
      <c r="V1689" s="2">
        <f>Table1[[#This Row],[Expenses]]*0.3</f>
        <v>35.328959999999995</v>
      </c>
      <c r="W1689" t="str">
        <f>VLOOKUP(K1689, Helper!A:C, 3, FALSE)</f>
        <v>2020-03</v>
      </c>
    </row>
    <row r="1690" spans="1:23" x14ac:dyDescent="0.3">
      <c r="A1690">
        <v>3405</v>
      </c>
      <c r="B1690" t="s">
        <v>4550</v>
      </c>
      <c r="C1690" s="1">
        <v>44486</v>
      </c>
      <c r="D1690">
        <v>20211017</v>
      </c>
      <c r="E1690" t="s">
        <v>2430</v>
      </c>
      <c r="F1690" t="s">
        <v>35</v>
      </c>
      <c r="G1690" t="s">
        <v>36</v>
      </c>
      <c r="H1690" t="s">
        <v>37</v>
      </c>
      <c r="I1690" t="s">
        <v>38</v>
      </c>
      <c r="J1690" t="s">
        <v>560</v>
      </c>
      <c r="K1690">
        <v>1080</v>
      </c>
      <c r="L1690" t="s">
        <v>56</v>
      </c>
      <c r="M1690" t="s">
        <v>29</v>
      </c>
      <c r="N1690" t="s">
        <v>96</v>
      </c>
      <c r="O1690" t="s">
        <v>4551</v>
      </c>
      <c r="P1690">
        <v>77.88</v>
      </c>
      <c r="Q1690">
        <v>2</v>
      </c>
      <c r="R1690">
        <v>0</v>
      </c>
      <c r="S1690">
        <v>3.8940000000000001</v>
      </c>
      <c r="T1690" t="s">
        <v>52</v>
      </c>
      <c r="U1690">
        <v>73.985999999999905</v>
      </c>
      <c r="V1690" s="2">
        <f>Table1[[#This Row],[Expenses]]*0.3</f>
        <v>22.19579999999997</v>
      </c>
      <c r="W1690" t="str">
        <f>VLOOKUP(K1690, Helper!A:C, 3, FALSE)</f>
        <v>2020-03</v>
      </c>
    </row>
    <row r="1691" spans="1:23" x14ac:dyDescent="0.3">
      <c r="A1691">
        <v>3406</v>
      </c>
      <c r="B1691" t="s">
        <v>4552</v>
      </c>
      <c r="C1691" s="1">
        <v>43944</v>
      </c>
      <c r="D1691">
        <v>20200423</v>
      </c>
      <c r="E1691" t="s">
        <v>4403</v>
      </c>
      <c r="F1691" t="s">
        <v>358</v>
      </c>
      <c r="G1691" t="s">
        <v>359</v>
      </c>
      <c r="H1691" t="s">
        <v>37</v>
      </c>
      <c r="I1691" t="s">
        <v>119</v>
      </c>
      <c r="J1691" t="s">
        <v>278</v>
      </c>
      <c r="K1691">
        <v>1032</v>
      </c>
      <c r="L1691" t="s">
        <v>56</v>
      </c>
      <c r="M1691" t="s">
        <v>85</v>
      </c>
      <c r="N1691" t="s">
        <v>41</v>
      </c>
      <c r="O1691" t="s">
        <v>4553</v>
      </c>
      <c r="P1691">
        <v>281.37200000000001</v>
      </c>
      <c r="Q1691">
        <v>2</v>
      </c>
      <c r="R1691">
        <v>0.3</v>
      </c>
      <c r="S1691">
        <v>-12.0588</v>
      </c>
      <c r="T1691" t="s">
        <v>735</v>
      </c>
      <c r="U1691">
        <v>293.43079999999998</v>
      </c>
      <c r="V1691" s="2">
        <f>Table1[[#This Row],[Expenses]]*0.3</f>
        <v>88.029239999999987</v>
      </c>
      <c r="W1691" t="str">
        <f>VLOOKUP(K1691, Helper!A:C, 3, FALSE)</f>
        <v>2020-02</v>
      </c>
    </row>
    <row r="1692" spans="1:23" x14ac:dyDescent="0.3">
      <c r="A1692">
        <v>3410</v>
      </c>
      <c r="B1692" t="s">
        <v>4554</v>
      </c>
      <c r="C1692" s="1">
        <v>45047</v>
      </c>
      <c r="D1692">
        <v>20230501</v>
      </c>
      <c r="E1692" t="s">
        <v>1093</v>
      </c>
      <c r="F1692" t="s">
        <v>358</v>
      </c>
      <c r="G1692" t="s">
        <v>359</v>
      </c>
      <c r="H1692" t="s">
        <v>37</v>
      </c>
      <c r="I1692" t="s">
        <v>119</v>
      </c>
      <c r="J1692" t="s">
        <v>452</v>
      </c>
      <c r="K1692">
        <v>1054</v>
      </c>
      <c r="L1692" t="s">
        <v>56</v>
      </c>
      <c r="M1692" t="s">
        <v>29</v>
      </c>
      <c r="N1692" t="s">
        <v>66</v>
      </c>
      <c r="O1692" t="s">
        <v>4555</v>
      </c>
      <c r="P1692">
        <v>10.368</v>
      </c>
      <c r="Q1692">
        <v>2</v>
      </c>
      <c r="R1692">
        <v>0.2</v>
      </c>
      <c r="S1692">
        <v>3.6288</v>
      </c>
      <c r="T1692" t="s">
        <v>288</v>
      </c>
      <c r="U1692">
        <v>6.7392000000000003</v>
      </c>
      <c r="V1692" s="2">
        <f>Table1[[#This Row],[Expenses]]*0.3</f>
        <v>2.02176</v>
      </c>
      <c r="W1692" t="str">
        <f>VLOOKUP(K1692, Helper!A:C, 3, FALSE)</f>
        <v>2020-05</v>
      </c>
    </row>
    <row r="1693" spans="1:23" x14ac:dyDescent="0.3">
      <c r="A1693">
        <v>3411</v>
      </c>
      <c r="B1693" t="s">
        <v>4556</v>
      </c>
      <c r="C1693" s="1">
        <v>44825</v>
      </c>
      <c r="D1693">
        <v>20220921</v>
      </c>
      <c r="E1693" t="s">
        <v>3498</v>
      </c>
      <c r="F1693" t="s">
        <v>35</v>
      </c>
      <c r="G1693" t="s">
        <v>110</v>
      </c>
      <c r="H1693" t="s">
        <v>37</v>
      </c>
      <c r="I1693" t="s">
        <v>38</v>
      </c>
      <c r="J1693" t="s">
        <v>1472</v>
      </c>
      <c r="K1693">
        <v>1091</v>
      </c>
      <c r="L1693" t="s">
        <v>74</v>
      </c>
      <c r="M1693" t="s">
        <v>40</v>
      </c>
      <c r="N1693" t="s">
        <v>66</v>
      </c>
      <c r="O1693" t="s">
        <v>4557</v>
      </c>
      <c r="P1693">
        <v>65.790000000000006</v>
      </c>
      <c r="Q1693">
        <v>9</v>
      </c>
      <c r="R1693">
        <v>0</v>
      </c>
      <c r="S1693">
        <v>30.263400000000001</v>
      </c>
      <c r="T1693" t="s">
        <v>246</v>
      </c>
      <c r="U1693">
        <v>35.526600000000002</v>
      </c>
      <c r="V1693" s="2">
        <f>Table1[[#This Row],[Expenses]]*0.3</f>
        <v>10.65798</v>
      </c>
      <c r="W1693" t="str">
        <f>VLOOKUP(K1693, Helper!A:C, 3, FALSE)</f>
        <v>2020-02</v>
      </c>
    </row>
    <row r="1694" spans="1:23" x14ac:dyDescent="0.3">
      <c r="A1694">
        <v>3416</v>
      </c>
      <c r="B1694" t="s">
        <v>4558</v>
      </c>
      <c r="C1694" s="1">
        <v>44807</v>
      </c>
      <c r="D1694">
        <v>20220903</v>
      </c>
      <c r="E1694" t="s">
        <v>971</v>
      </c>
      <c r="F1694" t="s">
        <v>91</v>
      </c>
      <c r="G1694" t="s">
        <v>92</v>
      </c>
      <c r="H1694" t="s">
        <v>25</v>
      </c>
      <c r="I1694" t="s">
        <v>93</v>
      </c>
      <c r="J1694" t="s">
        <v>213</v>
      </c>
      <c r="K1694">
        <v>1059</v>
      </c>
      <c r="L1694" t="s">
        <v>105</v>
      </c>
      <c r="M1694" t="s">
        <v>29</v>
      </c>
      <c r="N1694" t="s">
        <v>214</v>
      </c>
      <c r="O1694" t="s">
        <v>4559</v>
      </c>
      <c r="P1694">
        <v>1.81</v>
      </c>
      <c r="Q1694">
        <v>1</v>
      </c>
      <c r="R1694">
        <v>0</v>
      </c>
      <c r="S1694">
        <v>0.65159999999999996</v>
      </c>
      <c r="T1694" t="s">
        <v>246</v>
      </c>
      <c r="U1694">
        <v>1.1584000000000001</v>
      </c>
      <c r="V1694" s="2">
        <f>Table1[[#This Row],[Expenses]]*0.3</f>
        <v>0.34752</v>
      </c>
      <c r="W1694" t="str">
        <f>VLOOKUP(K1694, Helper!A:C, 3, FALSE)</f>
        <v>2020-08</v>
      </c>
    </row>
    <row r="1695" spans="1:23" x14ac:dyDescent="0.3">
      <c r="A1695">
        <v>3418</v>
      </c>
      <c r="B1695" t="s">
        <v>4560</v>
      </c>
      <c r="C1695" s="1">
        <v>44313</v>
      </c>
      <c r="D1695">
        <v>20210427</v>
      </c>
      <c r="E1695" t="s">
        <v>4177</v>
      </c>
      <c r="F1695" t="s">
        <v>334</v>
      </c>
      <c r="G1695" t="s">
        <v>335</v>
      </c>
      <c r="H1695" t="s">
        <v>25</v>
      </c>
      <c r="I1695" t="s">
        <v>336</v>
      </c>
      <c r="J1695" t="s">
        <v>179</v>
      </c>
      <c r="K1695">
        <v>1015</v>
      </c>
      <c r="L1695" t="s">
        <v>74</v>
      </c>
      <c r="M1695" t="s">
        <v>85</v>
      </c>
      <c r="N1695" t="s">
        <v>86</v>
      </c>
      <c r="O1695" t="s">
        <v>4561</v>
      </c>
      <c r="P1695">
        <v>43.56</v>
      </c>
      <c r="Q1695">
        <v>5</v>
      </c>
      <c r="R1695">
        <v>0.2</v>
      </c>
      <c r="S1695">
        <v>3.2669999999999999</v>
      </c>
      <c r="T1695" t="s">
        <v>208</v>
      </c>
      <c r="U1695">
        <v>40.292999999999999</v>
      </c>
      <c r="V1695" s="2">
        <f>Table1[[#This Row],[Expenses]]*0.3</f>
        <v>12.087899999999999</v>
      </c>
      <c r="W1695" t="str">
        <f>VLOOKUP(K1695, Helper!A:C, 3, FALSE)</f>
        <v>2020-03</v>
      </c>
    </row>
    <row r="1696" spans="1:23" x14ac:dyDescent="0.3">
      <c r="A1696">
        <v>3420</v>
      </c>
      <c r="B1696" t="s">
        <v>4562</v>
      </c>
      <c r="C1696" s="1">
        <v>44445</v>
      </c>
      <c r="D1696">
        <v>20210906</v>
      </c>
      <c r="E1696" t="s">
        <v>1202</v>
      </c>
      <c r="F1696" t="s">
        <v>211</v>
      </c>
      <c r="G1696" t="s">
        <v>212</v>
      </c>
      <c r="H1696" t="s">
        <v>25</v>
      </c>
      <c r="I1696" t="s">
        <v>26</v>
      </c>
      <c r="J1696" t="s">
        <v>489</v>
      </c>
      <c r="K1696">
        <v>1064</v>
      </c>
      <c r="L1696" t="s">
        <v>84</v>
      </c>
      <c r="M1696" t="s">
        <v>85</v>
      </c>
      <c r="N1696" t="s">
        <v>41</v>
      </c>
      <c r="O1696" t="s">
        <v>4563</v>
      </c>
      <c r="P1696">
        <v>271.76400000000001</v>
      </c>
      <c r="Q1696">
        <v>2</v>
      </c>
      <c r="R1696">
        <v>0.1</v>
      </c>
      <c r="S1696">
        <v>60.392000000000003</v>
      </c>
      <c r="T1696" t="s">
        <v>135</v>
      </c>
      <c r="U1696">
        <v>211.37200000000001</v>
      </c>
      <c r="V1696" s="2">
        <f>Table1[[#This Row],[Expenses]]*0.3</f>
        <v>63.4116</v>
      </c>
      <c r="W1696" t="str">
        <f>VLOOKUP(K1696, Helper!A:C, 3, FALSE)</f>
        <v>2020-06</v>
      </c>
    </row>
    <row r="1697" spans="1:23" x14ac:dyDescent="0.3">
      <c r="A1697">
        <v>3421</v>
      </c>
      <c r="B1697" t="s">
        <v>4564</v>
      </c>
      <c r="C1697" s="1">
        <v>44710</v>
      </c>
      <c r="D1697">
        <v>20220529</v>
      </c>
      <c r="E1697" t="s">
        <v>352</v>
      </c>
      <c r="F1697" t="s">
        <v>35</v>
      </c>
      <c r="G1697" t="s">
        <v>36</v>
      </c>
      <c r="H1697" t="s">
        <v>37</v>
      </c>
      <c r="I1697" t="s">
        <v>38</v>
      </c>
      <c r="J1697" t="s">
        <v>337</v>
      </c>
      <c r="K1697">
        <v>1096</v>
      </c>
      <c r="L1697" t="s">
        <v>105</v>
      </c>
      <c r="M1697" t="s">
        <v>29</v>
      </c>
      <c r="N1697" t="s">
        <v>86</v>
      </c>
      <c r="O1697" t="s">
        <v>4565</v>
      </c>
      <c r="P1697">
        <v>262.24</v>
      </c>
      <c r="Q1697">
        <v>2</v>
      </c>
      <c r="R1697">
        <v>0</v>
      </c>
      <c r="S1697">
        <v>78.671999999999997</v>
      </c>
      <c r="T1697" t="s">
        <v>454</v>
      </c>
      <c r="U1697">
        <v>183.56800000000001</v>
      </c>
      <c r="V1697" s="2">
        <f>Table1[[#This Row],[Expenses]]*0.3</f>
        <v>55.070399999999999</v>
      </c>
      <c r="W1697" t="str">
        <f>VLOOKUP(K1697, Helper!A:C, 3, FALSE)</f>
        <v>2020-03</v>
      </c>
    </row>
    <row r="1698" spans="1:23" x14ac:dyDescent="0.3">
      <c r="A1698">
        <v>3426</v>
      </c>
      <c r="B1698" t="s">
        <v>4566</v>
      </c>
      <c r="C1698" s="1">
        <v>44463</v>
      </c>
      <c r="D1698">
        <v>20210924</v>
      </c>
      <c r="E1698" t="s">
        <v>1746</v>
      </c>
      <c r="F1698" t="s">
        <v>353</v>
      </c>
      <c r="G1698" t="s">
        <v>4567</v>
      </c>
      <c r="H1698" t="s">
        <v>25</v>
      </c>
      <c r="I1698" t="s">
        <v>48</v>
      </c>
      <c r="J1698" t="s">
        <v>1132</v>
      </c>
      <c r="K1698">
        <v>1053</v>
      </c>
      <c r="L1698" t="s">
        <v>74</v>
      </c>
      <c r="M1698" t="s">
        <v>85</v>
      </c>
      <c r="N1698" t="s">
        <v>50</v>
      </c>
      <c r="O1698" t="s">
        <v>4568</v>
      </c>
      <c r="P1698">
        <v>15.24</v>
      </c>
      <c r="Q1698">
        <v>4</v>
      </c>
      <c r="R1698">
        <v>0</v>
      </c>
      <c r="S1698">
        <v>6.8579999999999997</v>
      </c>
      <c r="T1698" t="s">
        <v>135</v>
      </c>
      <c r="U1698">
        <v>8.3819999999999997</v>
      </c>
      <c r="V1698" s="2">
        <f>Table1[[#This Row],[Expenses]]*0.3</f>
        <v>2.5145999999999997</v>
      </c>
      <c r="W1698" t="str">
        <f>VLOOKUP(K1698, Helper!A:C, 3, FALSE)</f>
        <v>2020-05</v>
      </c>
    </row>
    <row r="1699" spans="1:23" x14ac:dyDescent="0.3">
      <c r="A1699">
        <v>3428</v>
      </c>
      <c r="B1699" t="s">
        <v>4569</v>
      </c>
      <c r="C1699" s="1">
        <v>45111</v>
      </c>
      <c r="D1699">
        <v>20230704</v>
      </c>
      <c r="E1699" t="s">
        <v>2158</v>
      </c>
      <c r="F1699" t="s">
        <v>358</v>
      </c>
      <c r="G1699" t="s">
        <v>1235</v>
      </c>
      <c r="H1699" t="s">
        <v>37</v>
      </c>
      <c r="I1699" t="s">
        <v>119</v>
      </c>
      <c r="J1699" t="s">
        <v>407</v>
      </c>
      <c r="K1699">
        <v>1082</v>
      </c>
      <c r="L1699" t="s">
        <v>56</v>
      </c>
      <c r="M1699" t="s">
        <v>85</v>
      </c>
      <c r="N1699" t="s">
        <v>66</v>
      </c>
      <c r="O1699" t="s">
        <v>4570</v>
      </c>
      <c r="P1699">
        <v>32.896000000000001</v>
      </c>
      <c r="Q1699">
        <v>4</v>
      </c>
      <c r="R1699">
        <v>0.2</v>
      </c>
      <c r="S1699">
        <v>11.102399999999999</v>
      </c>
      <c r="T1699" t="s">
        <v>128</v>
      </c>
      <c r="U1699">
        <v>21.793600000000001</v>
      </c>
      <c r="V1699" s="2">
        <f>Table1[[#This Row],[Expenses]]*0.3</f>
        <v>6.5380799999999999</v>
      </c>
      <c r="W1699" t="str">
        <f>VLOOKUP(K1699, Helper!A:C, 3, FALSE)</f>
        <v>2020-07</v>
      </c>
    </row>
    <row r="1700" spans="1:23" x14ac:dyDescent="0.3">
      <c r="A1700">
        <v>3431</v>
      </c>
      <c r="B1700" t="s">
        <v>4571</v>
      </c>
      <c r="C1700" s="1">
        <v>45269</v>
      </c>
      <c r="D1700">
        <v>20231209</v>
      </c>
      <c r="E1700" t="s">
        <v>836</v>
      </c>
      <c r="F1700" t="s">
        <v>35</v>
      </c>
      <c r="G1700" t="s">
        <v>645</v>
      </c>
      <c r="H1700" t="s">
        <v>37</v>
      </c>
      <c r="I1700" t="s">
        <v>38</v>
      </c>
      <c r="J1700" t="s">
        <v>685</v>
      </c>
      <c r="K1700">
        <v>1076</v>
      </c>
      <c r="L1700" t="s">
        <v>74</v>
      </c>
      <c r="M1700" t="s">
        <v>29</v>
      </c>
      <c r="N1700" t="s">
        <v>96</v>
      </c>
      <c r="O1700" t="s">
        <v>4572</v>
      </c>
      <c r="P1700">
        <v>29.79</v>
      </c>
      <c r="Q1700">
        <v>3</v>
      </c>
      <c r="R1700">
        <v>0</v>
      </c>
      <c r="S1700">
        <v>8.6390999999999991</v>
      </c>
      <c r="T1700" t="s">
        <v>261</v>
      </c>
      <c r="U1700">
        <v>21.1509</v>
      </c>
      <c r="V1700" s="2">
        <f>Table1[[#This Row],[Expenses]]*0.3</f>
        <v>6.3452700000000002</v>
      </c>
      <c r="W1700" t="str">
        <f>VLOOKUP(K1700, Helper!A:C, 3, FALSE)</f>
        <v>2020-01</v>
      </c>
    </row>
    <row r="1701" spans="1:23" x14ac:dyDescent="0.3">
      <c r="A1701">
        <v>3434</v>
      </c>
      <c r="B1701" t="s">
        <v>4573</v>
      </c>
      <c r="C1701" s="1">
        <v>45266</v>
      </c>
      <c r="D1701">
        <v>20231206</v>
      </c>
      <c r="E1701" t="s">
        <v>1266</v>
      </c>
      <c r="F1701" t="s">
        <v>71</v>
      </c>
      <c r="G1701" t="s">
        <v>2409</v>
      </c>
      <c r="H1701" t="s">
        <v>37</v>
      </c>
      <c r="I1701" t="s">
        <v>38</v>
      </c>
      <c r="J1701" t="s">
        <v>143</v>
      </c>
      <c r="K1701">
        <v>1051</v>
      </c>
      <c r="L1701" t="s">
        <v>74</v>
      </c>
      <c r="M1701" t="s">
        <v>29</v>
      </c>
      <c r="N1701" t="s">
        <v>50</v>
      </c>
      <c r="O1701" t="s">
        <v>4574</v>
      </c>
      <c r="P1701">
        <v>24.815999999999999</v>
      </c>
      <c r="Q1701">
        <v>3</v>
      </c>
      <c r="R1701">
        <v>0.2</v>
      </c>
      <c r="S1701">
        <v>8.3754000000000008</v>
      </c>
      <c r="T1701" t="s">
        <v>261</v>
      </c>
      <c r="U1701">
        <v>16.4405999999999</v>
      </c>
      <c r="V1701" s="2">
        <f>Table1[[#This Row],[Expenses]]*0.3</f>
        <v>4.9321799999999696</v>
      </c>
      <c r="W1701" t="str">
        <f>VLOOKUP(K1701, Helper!A:C, 3, FALSE)</f>
        <v>2020-03</v>
      </c>
    </row>
    <row r="1702" spans="1:23" x14ac:dyDescent="0.3">
      <c r="A1702">
        <v>3436</v>
      </c>
      <c r="B1702" t="s">
        <v>4575</v>
      </c>
      <c r="C1702" s="1">
        <v>44466</v>
      </c>
      <c r="D1702">
        <v>20210927</v>
      </c>
      <c r="E1702" t="s">
        <v>1849</v>
      </c>
      <c r="F1702" t="s">
        <v>166</v>
      </c>
      <c r="G1702" t="s">
        <v>227</v>
      </c>
      <c r="H1702" t="s">
        <v>81</v>
      </c>
      <c r="I1702" t="s">
        <v>168</v>
      </c>
      <c r="J1702" t="s">
        <v>604</v>
      </c>
      <c r="K1702">
        <v>1042</v>
      </c>
      <c r="L1702" t="s">
        <v>56</v>
      </c>
      <c r="M1702" t="s">
        <v>29</v>
      </c>
      <c r="N1702" t="s">
        <v>50</v>
      </c>
      <c r="O1702" t="s">
        <v>4576</v>
      </c>
      <c r="P1702">
        <v>15.08</v>
      </c>
      <c r="Q1702">
        <v>2</v>
      </c>
      <c r="R1702">
        <v>0.8</v>
      </c>
      <c r="S1702">
        <v>-22.62</v>
      </c>
      <c r="T1702" t="s">
        <v>135</v>
      </c>
      <c r="U1702">
        <v>37.700000000000003</v>
      </c>
      <c r="V1702" s="2">
        <f>Table1[[#This Row],[Expenses]]*0.3</f>
        <v>11.31</v>
      </c>
      <c r="W1702" t="str">
        <f>VLOOKUP(K1702, Helper!A:C, 3, FALSE)</f>
        <v>2020-01</v>
      </c>
    </row>
    <row r="1703" spans="1:23" x14ac:dyDescent="0.3">
      <c r="A1703">
        <v>3438</v>
      </c>
      <c r="B1703" t="s">
        <v>4577</v>
      </c>
      <c r="C1703" s="1">
        <v>45230</v>
      </c>
      <c r="D1703">
        <v>20231031</v>
      </c>
      <c r="E1703" t="s">
        <v>1710</v>
      </c>
      <c r="F1703" t="s">
        <v>79</v>
      </c>
      <c r="G1703" t="s">
        <v>154</v>
      </c>
      <c r="H1703" t="s">
        <v>81</v>
      </c>
      <c r="I1703" t="s">
        <v>82</v>
      </c>
      <c r="J1703" t="s">
        <v>120</v>
      </c>
      <c r="K1703">
        <v>1048</v>
      </c>
      <c r="L1703" t="s">
        <v>105</v>
      </c>
      <c r="M1703" t="s">
        <v>29</v>
      </c>
      <c r="N1703" t="s">
        <v>57</v>
      </c>
      <c r="O1703" t="s">
        <v>4578</v>
      </c>
      <c r="P1703">
        <v>16.192</v>
      </c>
      <c r="Q1703">
        <v>2</v>
      </c>
      <c r="R1703">
        <v>0.6</v>
      </c>
      <c r="S1703">
        <v>-8.5007999999999999</v>
      </c>
      <c r="T1703" t="s">
        <v>151</v>
      </c>
      <c r="U1703">
        <v>24.692799999999998</v>
      </c>
      <c r="V1703" s="2">
        <f>Table1[[#This Row],[Expenses]]*0.3</f>
        <v>7.4078399999999993</v>
      </c>
      <c r="W1703" t="str">
        <f>VLOOKUP(K1703, Helper!A:C, 3, FALSE)</f>
        <v>2020-02</v>
      </c>
    </row>
    <row r="1704" spans="1:23" x14ac:dyDescent="0.3">
      <c r="A1704">
        <v>3441</v>
      </c>
      <c r="B1704" t="s">
        <v>4579</v>
      </c>
      <c r="C1704" s="1">
        <v>44529</v>
      </c>
      <c r="D1704">
        <v>20211129</v>
      </c>
      <c r="E1704" t="s">
        <v>1330</v>
      </c>
      <c r="F1704" t="s">
        <v>35</v>
      </c>
      <c r="G1704" t="s">
        <v>110</v>
      </c>
      <c r="H1704" t="s">
        <v>37</v>
      </c>
      <c r="I1704" t="s">
        <v>38</v>
      </c>
      <c r="J1704" t="s">
        <v>398</v>
      </c>
      <c r="K1704">
        <v>1026</v>
      </c>
      <c r="L1704" t="s">
        <v>105</v>
      </c>
      <c r="M1704" t="s">
        <v>85</v>
      </c>
      <c r="N1704" t="s">
        <v>50</v>
      </c>
      <c r="O1704" t="s">
        <v>4580</v>
      </c>
      <c r="P1704">
        <v>4.3040000000000003</v>
      </c>
      <c r="Q1704">
        <v>1</v>
      </c>
      <c r="R1704">
        <v>0.2</v>
      </c>
      <c r="S1704">
        <v>1.5602</v>
      </c>
      <c r="T1704" t="s">
        <v>88</v>
      </c>
      <c r="U1704">
        <v>2.7437999999999998</v>
      </c>
      <c r="V1704" s="2">
        <f>Table1[[#This Row],[Expenses]]*0.3</f>
        <v>0.82313999999999987</v>
      </c>
      <c r="W1704" t="str">
        <f>VLOOKUP(K1704, Helper!A:C, 3, FALSE)</f>
        <v>2020-01</v>
      </c>
    </row>
    <row r="1705" spans="1:23" x14ac:dyDescent="0.3">
      <c r="A1705">
        <v>3442</v>
      </c>
      <c r="B1705" t="s">
        <v>4581</v>
      </c>
      <c r="C1705" s="1">
        <v>43901</v>
      </c>
      <c r="D1705">
        <v>20200311</v>
      </c>
      <c r="E1705" t="s">
        <v>3009</v>
      </c>
      <c r="F1705" t="s">
        <v>211</v>
      </c>
      <c r="G1705" t="s">
        <v>212</v>
      </c>
      <c r="H1705" t="s">
        <v>25</v>
      </c>
      <c r="I1705" t="s">
        <v>26</v>
      </c>
      <c r="J1705" t="s">
        <v>515</v>
      </c>
      <c r="K1705">
        <v>1003</v>
      </c>
      <c r="L1705" t="s">
        <v>56</v>
      </c>
      <c r="M1705" t="s">
        <v>29</v>
      </c>
      <c r="N1705" t="s">
        <v>66</v>
      </c>
      <c r="O1705" t="s">
        <v>4582</v>
      </c>
      <c r="P1705">
        <v>108.92</v>
      </c>
      <c r="Q1705">
        <v>14</v>
      </c>
      <c r="R1705">
        <v>0</v>
      </c>
      <c r="S1705">
        <v>49.014000000000003</v>
      </c>
      <c r="T1705" t="s">
        <v>445</v>
      </c>
      <c r="U1705">
        <v>59.905999999999999</v>
      </c>
      <c r="V1705" s="2">
        <f>Table1[[#This Row],[Expenses]]*0.3</f>
        <v>17.971799999999998</v>
      </c>
      <c r="W1705" t="str">
        <f>VLOOKUP(K1705, Helper!A:C, 3, FALSE)</f>
        <v>2020-02</v>
      </c>
    </row>
    <row r="1706" spans="1:23" x14ac:dyDescent="0.3">
      <c r="A1706">
        <v>3443</v>
      </c>
      <c r="B1706" t="s">
        <v>4583</v>
      </c>
      <c r="C1706" s="1">
        <v>45250</v>
      </c>
      <c r="D1706">
        <v>20231120</v>
      </c>
      <c r="E1706" t="s">
        <v>1188</v>
      </c>
      <c r="F1706" t="s">
        <v>211</v>
      </c>
      <c r="G1706" t="s">
        <v>212</v>
      </c>
      <c r="H1706" t="s">
        <v>25</v>
      </c>
      <c r="I1706" t="s">
        <v>26</v>
      </c>
      <c r="J1706" t="s">
        <v>200</v>
      </c>
      <c r="K1706">
        <v>1011</v>
      </c>
      <c r="L1706" t="s">
        <v>56</v>
      </c>
      <c r="M1706" t="s">
        <v>40</v>
      </c>
      <c r="N1706" t="s">
        <v>161</v>
      </c>
      <c r="O1706" t="s">
        <v>4584</v>
      </c>
      <c r="P1706">
        <v>16.739999999999998</v>
      </c>
      <c r="Q1706">
        <v>3</v>
      </c>
      <c r="R1706">
        <v>0</v>
      </c>
      <c r="S1706">
        <v>8.3699999999999992</v>
      </c>
      <c r="T1706" t="s">
        <v>283</v>
      </c>
      <c r="U1706">
        <v>8.3699999999999992</v>
      </c>
      <c r="V1706" s="2">
        <f>Table1[[#This Row],[Expenses]]*0.3</f>
        <v>2.5109999999999997</v>
      </c>
      <c r="W1706" t="str">
        <f>VLOOKUP(K1706, Helper!A:C, 3, FALSE)</f>
        <v>2020-06</v>
      </c>
    </row>
    <row r="1707" spans="1:23" x14ac:dyDescent="0.3">
      <c r="A1707">
        <v>3445</v>
      </c>
      <c r="B1707" t="s">
        <v>4585</v>
      </c>
      <c r="C1707" s="1">
        <v>44772</v>
      </c>
      <c r="D1707">
        <v>20220730</v>
      </c>
      <c r="E1707" t="s">
        <v>4586</v>
      </c>
      <c r="F1707" t="s">
        <v>124</v>
      </c>
      <c r="G1707" t="s">
        <v>125</v>
      </c>
      <c r="H1707" t="s">
        <v>25</v>
      </c>
      <c r="I1707" t="s">
        <v>48</v>
      </c>
      <c r="J1707" t="s">
        <v>823</v>
      </c>
      <c r="K1707">
        <v>1034</v>
      </c>
      <c r="L1707" t="s">
        <v>28</v>
      </c>
      <c r="M1707" t="s">
        <v>40</v>
      </c>
      <c r="N1707" t="s">
        <v>96</v>
      </c>
      <c r="O1707" t="s">
        <v>4587</v>
      </c>
      <c r="P1707">
        <v>84.784000000000006</v>
      </c>
      <c r="Q1707">
        <v>2</v>
      </c>
      <c r="R1707">
        <v>0.2</v>
      </c>
      <c r="S1707">
        <v>-16.956800000000001</v>
      </c>
      <c r="T1707" t="s">
        <v>175</v>
      </c>
      <c r="U1707">
        <v>101.74079999999999</v>
      </c>
      <c r="V1707" s="2">
        <f>Table1[[#This Row],[Expenses]]*0.3</f>
        <v>30.522239999999996</v>
      </c>
      <c r="W1707" t="str">
        <f>VLOOKUP(K1707, Helper!A:C, 3, FALSE)</f>
        <v>2020-01</v>
      </c>
    </row>
    <row r="1708" spans="1:23" x14ac:dyDescent="0.3">
      <c r="A1708">
        <v>3446</v>
      </c>
      <c r="B1708" t="s">
        <v>4588</v>
      </c>
      <c r="C1708" s="1">
        <v>44359</v>
      </c>
      <c r="D1708">
        <v>20210612</v>
      </c>
      <c r="E1708" t="s">
        <v>545</v>
      </c>
      <c r="F1708" t="s">
        <v>197</v>
      </c>
      <c r="G1708" t="s">
        <v>372</v>
      </c>
      <c r="H1708" t="s">
        <v>81</v>
      </c>
      <c r="I1708" t="s">
        <v>199</v>
      </c>
      <c r="J1708" t="s">
        <v>430</v>
      </c>
      <c r="K1708">
        <v>1055</v>
      </c>
      <c r="L1708" t="s">
        <v>84</v>
      </c>
      <c r="M1708" t="s">
        <v>29</v>
      </c>
      <c r="N1708" t="s">
        <v>96</v>
      </c>
      <c r="O1708" t="s">
        <v>4589</v>
      </c>
      <c r="P1708">
        <v>29.9</v>
      </c>
      <c r="Q1708">
        <v>5</v>
      </c>
      <c r="R1708">
        <v>0</v>
      </c>
      <c r="S1708">
        <v>5.0830000000000002</v>
      </c>
      <c r="T1708" t="s">
        <v>732</v>
      </c>
      <c r="U1708">
        <v>24.817</v>
      </c>
      <c r="V1708" s="2">
        <f>Table1[[#This Row],[Expenses]]*0.3</f>
        <v>7.4451000000000001</v>
      </c>
      <c r="W1708" t="str">
        <f>VLOOKUP(K1708, Helper!A:C, 3, FALSE)</f>
        <v>2020-01</v>
      </c>
    </row>
    <row r="1709" spans="1:23" x14ac:dyDescent="0.3">
      <c r="A1709">
        <v>3447</v>
      </c>
      <c r="B1709" t="s">
        <v>4590</v>
      </c>
      <c r="C1709" s="1">
        <v>44780</v>
      </c>
      <c r="D1709">
        <v>20220807</v>
      </c>
      <c r="E1709" t="s">
        <v>4591</v>
      </c>
      <c r="F1709" t="s">
        <v>211</v>
      </c>
      <c r="G1709" t="s">
        <v>212</v>
      </c>
      <c r="H1709" t="s">
        <v>25</v>
      </c>
      <c r="I1709" t="s">
        <v>26</v>
      </c>
      <c r="J1709" t="s">
        <v>1065</v>
      </c>
      <c r="K1709">
        <v>1097</v>
      </c>
      <c r="L1709" t="s">
        <v>273</v>
      </c>
      <c r="M1709" t="s">
        <v>40</v>
      </c>
      <c r="N1709" t="s">
        <v>66</v>
      </c>
      <c r="O1709" t="s">
        <v>4592</v>
      </c>
      <c r="P1709">
        <v>70.88</v>
      </c>
      <c r="Q1709">
        <v>2</v>
      </c>
      <c r="R1709">
        <v>0</v>
      </c>
      <c r="S1709">
        <v>33.313600000000001</v>
      </c>
      <c r="T1709" t="s">
        <v>327</v>
      </c>
      <c r="U1709">
        <v>37.566399999999902</v>
      </c>
      <c r="V1709" s="2">
        <f>Table1[[#This Row],[Expenses]]*0.3</f>
        <v>11.269919999999971</v>
      </c>
      <c r="W1709" t="str">
        <f>VLOOKUP(K1709, Helper!A:C, 3, FALSE)</f>
        <v>2020-04</v>
      </c>
    </row>
    <row r="1710" spans="1:23" x14ac:dyDescent="0.3">
      <c r="A1710">
        <v>3448</v>
      </c>
      <c r="B1710" t="s">
        <v>4593</v>
      </c>
      <c r="C1710" s="1">
        <v>45089</v>
      </c>
      <c r="D1710">
        <v>20230612</v>
      </c>
      <c r="E1710" t="s">
        <v>3339</v>
      </c>
      <c r="F1710" t="s">
        <v>266</v>
      </c>
      <c r="G1710" t="s">
        <v>267</v>
      </c>
      <c r="H1710" t="s">
        <v>25</v>
      </c>
      <c r="I1710" t="s">
        <v>48</v>
      </c>
      <c r="J1710" t="s">
        <v>143</v>
      </c>
      <c r="K1710">
        <v>1051</v>
      </c>
      <c r="L1710" t="s">
        <v>74</v>
      </c>
      <c r="M1710" t="s">
        <v>85</v>
      </c>
      <c r="N1710" t="s">
        <v>112</v>
      </c>
      <c r="O1710" t="s">
        <v>4594</v>
      </c>
      <c r="P1710">
        <v>3.76</v>
      </c>
      <c r="Q1710">
        <v>2</v>
      </c>
      <c r="R1710">
        <v>0</v>
      </c>
      <c r="S1710">
        <v>1.0904</v>
      </c>
      <c r="T1710" t="s">
        <v>318</v>
      </c>
      <c r="U1710">
        <v>2.6696</v>
      </c>
      <c r="V1710" s="2">
        <f>Table1[[#This Row],[Expenses]]*0.3</f>
        <v>0.80087999999999993</v>
      </c>
      <c r="W1710" t="str">
        <f>VLOOKUP(K1710, Helper!A:C, 3, FALSE)</f>
        <v>2020-03</v>
      </c>
    </row>
    <row r="1711" spans="1:23" x14ac:dyDescent="0.3">
      <c r="A1711">
        <v>3449</v>
      </c>
      <c r="B1711" t="s">
        <v>4595</v>
      </c>
      <c r="C1711" s="1">
        <v>44842</v>
      </c>
      <c r="D1711">
        <v>20221008</v>
      </c>
      <c r="E1711" t="s">
        <v>3511</v>
      </c>
      <c r="F1711" t="s">
        <v>35</v>
      </c>
      <c r="G1711" t="s">
        <v>36</v>
      </c>
      <c r="H1711" t="s">
        <v>37</v>
      </c>
      <c r="I1711" t="s">
        <v>38</v>
      </c>
      <c r="J1711" t="s">
        <v>244</v>
      </c>
      <c r="K1711">
        <v>1002</v>
      </c>
      <c r="L1711" t="s">
        <v>84</v>
      </c>
      <c r="M1711" t="s">
        <v>29</v>
      </c>
      <c r="N1711" t="s">
        <v>50</v>
      </c>
      <c r="O1711" t="s">
        <v>4596</v>
      </c>
      <c r="P1711">
        <v>27.263999999999999</v>
      </c>
      <c r="Q1711">
        <v>2</v>
      </c>
      <c r="R1711">
        <v>0.2</v>
      </c>
      <c r="S1711">
        <v>8.8607999999999993</v>
      </c>
      <c r="T1711" t="s">
        <v>400</v>
      </c>
      <c r="U1711">
        <v>18.403199999999998</v>
      </c>
      <c r="V1711" s="2">
        <f>Table1[[#This Row],[Expenses]]*0.3</f>
        <v>5.5209599999999996</v>
      </c>
      <c r="W1711" t="str">
        <f>VLOOKUP(K1711, Helper!A:C, 3, FALSE)</f>
        <v>2020-03</v>
      </c>
    </row>
    <row r="1712" spans="1:23" x14ac:dyDescent="0.3">
      <c r="A1712">
        <v>3450</v>
      </c>
      <c r="B1712" t="s">
        <v>4597</v>
      </c>
      <c r="C1712" s="1">
        <v>44082</v>
      </c>
      <c r="D1712">
        <v>20200908</v>
      </c>
      <c r="E1712" t="s">
        <v>2470</v>
      </c>
      <c r="F1712" t="s">
        <v>35</v>
      </c>
      <c r="G1712" t="s">
        <v>110</v>
      </c>
      <c r="H1712" t="s">
        <v>37</v>
      </c>
      <c r="I1712" t="s">
        <v>38</v>
      </c>
      <c r="J1712" t="s">
        <v>638</v>
      </c>
      <c r="K1712">
        <v>1008</v>
      </c>
      <c r="L1712" t="s">
        <v>74</v>
      </c>
      <c r="M1712" t="s">
        <v>85</v>
      </c>
      <c r="N1712" t="s">
        <v>86</v>
      </c>
      <c r="O1712" t="s">
        <v>4598</v>
      </c>
      <c r="P1712">
        <v>56.65</v>
      </c>
      <c r="Q1712">
        <v>5</v>
      </c>
      <c r="R1712">
        <v>0</v>
      </c>
      <c r="S1712">
        <v>24.359500000000001</v>
      </c>
      <c r="T1712" t="s">
        <v>382</v>
      </c>
      <c r="U1712">
        <v>32.290499999999902</v>
      </c>
      <c r="V1712" s="2">
        <f>Table1[[#This Row],[Expenses]]*0.3</f>
        <v>9.6871499999999706</v>
      </c>
      <c r="W1712" t="str">
        <f>VLOOKUP(K1712, Helper!A:C, 3, FALSE)</f>
        <v>2020-01</v>
      </c>
    </row>
    <row r="1713" spans="1:23" x14ac:dyDescent="0.3">
      <c r="A1713">
        <v>3453</v>
      </c>
      <c r="B1713" t="s">
        <v>4599</v>
      </c>
      <c r="C1713" s="1">
        <v>43906</v>
      </c>
      <c r="D1713">
        <v>20200316</v>
      </c>
      <c r="E1713" t="s">
        <v>3339</v>
      </c>
      <c r="F1713" t="s">
        <v>62</v>
      </c>
      <c r="G1713" t="s">
        <v>63</v>
      </c>
      <c r="H1713" t="s">
        <v>25</v>
      </c>
      <c r="I1713" t="s">
        <v>64</v>
      </c>
      <c r="J1713" t="s">
        <v>143</v>
      </c>
      <c r="K1713">
        <v>1051</v>
      </c>
      <c r="L1713" t="s">
        <v>74</v>
      </c>
      <c r="M1713" t="s">
        <v>85</v>
      </c>
      <c r="N1713" t="s">
        <v>156</v>
      </c>
      <c r="O1713" t="s">
        <v>4600</v>
      </c>
      <c r="P1713">
        <v>471.92</v>
      </c>
      <c r="Q1713">
        <v>2</v>
      </c>
      <c r="R1713">
        <v>0.2</v>
      </c>
      <c r="S1713">
        <v>29.495000000000001</v>
      </c>
      <c r="T1713" t="s">
        <v>445</v>
      </c>
      <c r="U1713">
        <v>442.42500000000001</v>
      </c>
      <c r="V1713" s="2">
        <f>Table1[[#This Row],[Expenses]]*0.3</f>
        <v>132.72749999999999</v>
      </c>
      <c r="W1713" t="str">
        <f>VLOOKUP(K1713, Helper!A:C, 3, FALSE)</f>
        <v>2020-03</v>
      </c>
    </row>
    <row r="1714" spans="1:23" x14ac:dyDescent="0.3">
      <c r="A1714">
        <v>3454</v>
      </c>
      <c r="B1714" t="s">
        <v>4601</v>
      </c>
      <c r="C1714" s="1">
        <v>44256</v>
      </c>
      <c r="D1714">
        <v>20210301</v>
      </c>
      <c r="E1714" t="s">
        <v>2224</v>
      </c>
      <c r="F1714" t="s">
        <v>758</v>
      </c>
      <c r="G1714" t="s">
        <v>2024</v>
      </c>
      <c r="H1714" t="s">
        <v>25</v>
      </c>
      <c r="I1714" t="s">
        <v>64</v>
      </c>
      <c r="J1714" t="s">
        <v>812</v>
      </c>
      <c r="K1714">
        <v>1092</v>
      </c>
      <c r="L1714" t="s">
        <v>84</v>
      </c>
      <c r="M1714" t="s">
        <v>29</v>
      </c>
      <c r="N1714" t="s">
        <v>50</v>
      </c>
      <c r="O1714" t="s">
        <v>4602</v>
      </c>
      <c r="P1714">
        <v>58.72</v>
      </c>
      <c r="Q1714">
        <v>4</v>
      </c>
      <c r="R1714">
        <v>0</v>
      </c>
      <c r="S1714">
        <v>27.011199999999999</v>
      </c>
      <c r="T1714" t="s">
        <v>365</v>
      </c>
      <c r="U1714">
        <v>31.7088</v>
      </c>
      <c r="V1714" s="2">
        <f>Table1[[#This Row],[Expenses]]*0.3</f>
        <v>9.5126399999999993</v>
      </c>
      <c r="W1714" t="str">
        <f>VLOOKUP(K1714, Helper!A:C, 3, FALSE)</f>
        <v>2020-02</v>
      </c>
    </row>
    <row r="1715" spans="1:23" x14ac:dyDescent="0.3">
      <c r="A1715">
        <v>3455</v>
      </c>
      <c r="B1715" t="s">
        <v>4603</v>
      </c>
      <c r="C1715" s="1">
        <v>44386</v>
      </c>
      <c r="D1715">
        <v>20210709</v>
      </c>
      <c r="E1715" t="s">
        <v>130</v>
      </c>
      <c r="F1715" t="s">
        <v>252</v>
      </c>
      <c r="G1715" t="s">
        <v>573</v>
      </c>
      <c r="H1715" t="s">
        <v>25</v>
      </c>
      <c r="I1715" t="s">
        <v>103</v>
      </c>
      <c r="J1715" t="s">
        <v>132</v>
      </c>
      <c r="K1715">
        <v>1063</v>
      </c>
      <c r="L1715" t="s">
        <v>133</v>
      </c>
      <c r="M1715" t="s">
        <v>29</v>
      </c>
      <c r="N1715" t="s">
        <v>112</v>
      </c>
      <c r="O1715" t="s">
        <v>4604</v>
      </c>
      <c r="P1715">
        <v>5.16</v>
      </c>
      <c r="Q1715">
        <v>3</v>
      </c>
      <c r="R1715">
        <v>0.2</v>
      </c>
      <c r="S1715">
        <v>0.83850000000000002</v>
      </c>
      <c r="T1715" t="s">
        <v>642</v>
      </c>
      <c r="U1715">
        <v>4.3215000000000003</v>
      </c>
      <c r="V1715" s="2">
        <f>Table1[[#This Row],[Expenses]]*0.3</f>
        <v>1.2964500000000001</v>
      </c>
      <c r="W1715" t="str">
        <f>VLOOKUP(K1715, Helper!A:C, 3, FALSE)</f>
        <v>2020-05</v>
      </c>
    </row>
    <row r="1716" spans="1:23" x14ac:dyDescent="0.3">
      <c r="A1716">
        <v>3456</v>
      </c>
      <c r="B1716" t="s">
        <v>4605</v>
      </c>
      <c r="C1716" s="1">
        <v>44612</v>
      </c>
      <c r="D1716">
        <v>20220220</v>
      </c>
      <c r="E1716" t="s">
        <v>624</v>
      </c>
      <c r="F1716" t="s">
        <v>252</v>
      </c>
      <c r="G1716" t="s">
        <v>573</v>
      </c>
      <c r="H1716" t="s">
        <v>25</v>
      </c>
      <c r="I1716" t="s">
        <v>103</v>
      </c>
      <c r="J1716" t="s">
        <v>626</v>
      </c>
      <c r="K1716">
        <v>1009</v>
      </c>
      <c r="L1716" t="s">
        <v>95</v>
      </c>
      <c r="M1716" t="s">
        <v>29</v>
      </c>
      <c r="N1716" t="s">
        <v>66</v>
      </c>
      <c r="O1716" t="s">
        <v>4606</v>
      </c>
      <c r="P1716">
        <v>16.495999999999999</v>
      </c>
      <c r="Q1716">
        <v>2</v>
      </c>
      <c r="R1716">
        <v>0.2</v>
      </c>
      <c r="S1716">
        <v>5.5674000000000001</v>
      </c>
      <c r="T1716" t="s">
        <v>1308</v>
      </c>
      <c r="U1716">
        <v>10.928599999999999</v>
      </c>
      <c r="V1716" s="2">
        <f>Table1[[#This Row],[Expenses]]*0.3</f>
        <v>3.2785799999999998</v>
      </c>
      <c r="W1716" t="str">
        <f>VLOOKUP(K1716, Helper!A:C, 3, FALSE)</f>
        <v>2020-03</v>
      </c>
    </row>
    <row r="1717" spans="1:23" x14ac:dyDescent="0.3">
      <c r="A1717">
        <v>3457</v>
      </c>
      <c r="B1717" t="s">
        <v>4607</v>
      </c>
      <c r="C1717" s="1">
        <v>45186</v>
      </c>
      <c r="D1717">
        <v>20230917</v>
      </c>
      <c r="E1717" t="s">
        <v>2831</v>
      </c>
      <c r="F1717" t="s">
        <v>124</v>
      </c>
      <c r="G1717" t="s">
        <v>125</v>
      </c>
      <c r="H1717" t="s">
        <v>25</v>
      </c>
      <c r="I1717" t="s">
        <v>48</v>
      </c>
      <c r="J1717" t="s">
        <v>192</v>
      </c>
      <c r="K1717">
        <v>1068</v>
      </c>
      <c r="L1717" t="s">
        <v>56</v>
      </c>
      <c r="M1717" t="s">
        <v>29</v>
      </c>
      <c r="N1717" t="s">
        <v>185</v>
      </c>
      <c r="O1717" t="s">
        <v>4608</v>
      </c>
      <c r="P1717">
        <v>71.975999999999999</v>
      </c>
      <c r="Q1717">
        <v>3</v>
      </c>
      <c r="R1717">
        <v>0.2</v>
      </c>
      <c r="S1717">
        <v>19.793399999999998</v>
      </c>
      <c r="T1717" t="s">
        <v>171</v>
      </c>
      <c r="U1717">
        <v>52.182600000000001</v>
      </c>
      <c r="V1717" s="2">
        <f>Table1[[#This Row],[Expenses]]*0.3</f>
        <v>15.654779999999999</v>
      </c>
      <c r="W1717" t="str">
        <f>VLOOKUP(K1717, Helper!A:C, 3, FALSE)</f>
        <v>2020-01</v>
      </c>
    </row>
    <row r="1718" spans="1:23" x14ac:dyDescent="0.3">
      <c r="A1718">
        <v>3462</v>
      </c>
      <c r="B1718" t="s">
        <v>4609</v>
      </c>
      <c r="C1718" s="1">
        <v>45236</v>
      </c>
      <c r="D1718">
        <v>20231106</v>
      </c>
      <c r="E1718" t="s">
        <v>3325</v>
      </c>
      <c r="F1718" t="s">
        <v>79</v>
      </c>
      <c r="G1718" t="s">
        <v>154</v>
      </c>
      <c r="H1718" t="s">
        <v>81</v>
      </c>
      <c r="I1718" t="s">
        <v>82</v>
      </c>
      <c r="J1718" t="s">
        <v>649</v>
      </c>
      <c r="K1718">
        <v>1023</v>
      </c>
      <c r="L1718" t="s">
        <v>28</v>
      </c>
      <c r="M1718" t="s">
        <v>40</v>
      </c>
      <c r="N1718" t="s">
        <v>156</v>
      </c>
      <c r="O1718" t="s">
        <v>4610</v>
      </c>
      <c r="P1718">
        <v>492.76799999999997</v>
      </c>
      <c r="Q1718">
        <v>4</v>
      </c>
      <c r="R1718">
        <v>0.2</v>
      </c>
      <c r="S1718">
        <v>55.436399999999999</v>
      </c>
      <c r="T1718" t="s">
        <v>283</v>
      </c>
      <c r="U1718">
        <v>437.33159999999998</v>
      </c>
      <c r="V1718" s="2">
        <f>Table1[[#This Row],[Expenses]]*0.3</f>
        <v>131.19947999999999</v>
      </c>
      <c r="W1718" t="str">
        <f>VLOOKUP(K1718, Helper!A:C, 3, FALSE)</f>
        <v>2020-08</v>
      </c>
    </row>
    <row r="1719" spans="1:23" x14ac:dyDescent="0.3">
      <c r="A1719">
        <v>3463</v>
      </c>
      <c r="B1719" t="s">
        <v>4611</v>
      </c>
      <c r="C1719" s="1">
        <v>44247</v>
      </c>
      <c r="D1719">
        <v>20210220</v>
      </c>
      <c r="E1719" t="s">
        <v>3009</v>
      </c>
      <c r="F1719" t="s">
        <v>522</v>
      </c>
      <c r="G1719" t="s">
        <v>523</v>
      </c>
      <c r="H1719" t="s">
        <v>37</v>
      </c>
      <c r="I1719" t="s">
        <v>119</v>
      </c>
      <c r="J1719" t="s">
        <v>515</v>
      </c>
      <c r="K1719">
        <v>1003</v>
      </c>
      <c r="L1719" t="s">
        <v>56</v>
      </c>
      <c r="M1719" t="s">
        <v>29</v>
      </c>
      <c r="N1719" t="s">
        <v>112</v>
      </c>
      <c r="O1719" t="s">
        <v>4612</v>
      </c>
      <c r="P1719">
        <v>286.79000000000002</v>
      </c>
      <c r="Q1719">
        <v>7</v>
      </c>
      <c r="R1719">
        <v>0</v>
      </c>
      <c r="S1719">
        <v>74.565399999999997</v>
      </c>
      <c r="T1719" t="s">
        <v>554</v>
      </c>
      <c r="U1719">
        <v>212.22460000000001</v>
      </c>
      <c r="V1719" s="2">
        <f>Table1[[#This Row],[Expenses]]*0.3</f>
        <v>63.667380000000001</v>
      </c>
      <c r="W1719" t="str">
        <f>VLOOKUP(K1719, Helper!A:C, 3, FALSE)</f>
        <v>2020-02</v>
      </c>
    </row>
    <row r="1720" spans="1:23" x14ac:dyDescent="0.3">
      <c r="A1720">
        <v>3464</v>
      </c>
      <c r="B1720" t="s">
        <v>4613</v>
      </c>
      <c r="C1720" s="1">
        <v>44891</v>
      </c>
      <c r="D1720">
        <v>20221126</v>
      </c>
      <c r="E1720" t="s">
        <v>4614</v>
      </c>
      <c r="F1720" t="s">
        <v>46</v>
      </c>
      <c r="G1720" t="s">
        <v>888</v>
      </c>
      <c r="H1720" t="s">
        <v>25</v>
      </c>
      <c r="I1720" t="s">
        <v>48</v>
      </c>
      <c r="J1720" t="s">
        <v>764</v>
      </c>
      <c r="K1720">
        <v>1061</v>
      </c>
      <c r="L1720" t="s">
        <v>28</v>
      </c>
      <c r="M1720" t="s">
        <v>85</v>
      </c>
      <c r="N1720" t="s">
        <v>66</v>
      </c>
      <c r="O1720" t="s">
        <v>4615</v>
      </c>
      <c r="P1720">
        <v>5.08</v>
      </c>
      <c r="Q1720">
        <v>1</v>
      </c>
      <c r="R1720">
        <v>0.2</v>
      </c>
      <c r="S1720">
        <v>1.651</v>
      </c>
      <c r="T1720" t="s">
        <v>32</v>
      </c>
      <c r="U1720">
        <v>3.4289999999999998</v>
      </c>
      <c r="V1720" s="2">
        <f>Table1[[#This Row],[Expenses]]*0.3</f>
        <v>1.0286999999999999</v>
      </c>
      <c r="W1720" t="str">
        <f>VLOOKUP(K1720, Helper!A:C, 3, FALSE)</f>
        <v>2020-03</v>
      </c>
    </row>
    <row r="1721" spans="1:23" x14ac:dyDescent="0.3">
      <c r="A1721">
        <v>3465</v>
      </c>
      <c r="B1721" t="s">
        <v>4616</v>
      </c>
      <c r="C1721" s="1">
        <v>45264</v>
      </c>
      <c r="D1721">
        <v>20231204</v>
      </c>
      <c r="E1721" t="s">
        <v>2143</v>
      </c>
      <c r="F1721" t="s">
        <v>46</v>
      </c>
      <c r="G1721" t="s">
        <v>888</v>
      </c>
      <c r="H1721" t="s">
        <v>25</v>
      </c>
      <c r="I1721" t="s">
        <v>48</v>
      </c>
      <c r="J1721" t="s">
        <v>592</v>
      </c>
      <c r="K1721">
        <v>1030</v>
      </c>
      <c r="L1721" t="s">
        <v>95</v>
      </c>
      <c r="M1721" t="s">
        <v>29</v>
      </c>
      <c r="N1721" t="s">
        <v>185</v>
      </c>
      <c r="O1721" t="s">
        <v>4617</v>
      </c>
      <c r="P1721">
        <v>47.991999999999997</v>
      </c>
      <c r="Q1721">
        <v>1</v>
      </c>
      <c r="R1721">
        <v>0.2</v>
      </c>
      <c r="S1721">
        <v>7.1988000000000003</v>
      </c>
      <c r="T1721" t="s">
        <v>261</v>
      </c>
      <c r="U1721">
        <v>40.793199999999999</v>
      </c>
      <c r="V1721" s="2">
        <f>Table1[[#This Row],[Expenses]]*0.3</f>
        <v>12.237959999999999</v>
      </c>
      <c r="W1721" t="str">
        <f>VLOOKUP(K1721, Helper!A:C, 3, FALSE)</f>
        <v>2020-01</v>
      </c>
    </row>
    <row r="1722" spans="1:23" x14ac:dyDescent="0.3">
      <c r="A1722">
        <v>3466</v>
      </c>
      <c r="B1722" t="s">
        <v>4618</v>
      </c>
      <c r="C1722" s="1">
        <v>44449</v>
      </c>
      <c r="D1722">
        <v>20210910</v>
      </c>
      <c r="E1722" t="s">
        <v>2871</v>
      </c>
      <c r="F1722" t="s">
        <v>744</v>
      </c>
      <c r="G1722" t="s">
        <v>2975</v>
      </c>
      <c r="H1722" t="s">
        <v>81</v>
      </c>
      <c r="I1722" t="s">
        <v>199</v>
      </c>
      <c r="J1722" t="s">
        <v>560</v>
      </c>
      <c r="K1722">
        <v>1080</v>
      </c>
      <c r="L1722" t="s">
        <v>56</v>
      </c>
      <c r="M1722" t="s">
        <v>40</v>
      </c>
      <c r="N1722" t="s">
        <v>86</v>
      </c>
      <c r="O1722" t="s">
        <v>4619</v>
      </c>
      <c r="P1722">
        <v>61.96</v>
      </c>
      <c r="Q1722">
        <v>2</v>
      </c>
      <c r="R1722">
        <v>0</v>
      </c>
      <c r="S1722">
        <v>16.1096</v>
      </c>
      <c r="T1722" t="s">
        <v>135</v>
      </c>
      <c r="U1722">
        <v>45.8504</v>
      </c>
      <c r="V1722" s="2">
        <f>Table1[[#This Row],[Expenses]]*0.3</f>
        <v>13.75512</v>
      </c>
      <c r="W1722" t="str">
        <f>VLOOKUP(K1722, Helper!A:C, 3, FALSE)</f>
        <v>2020-03</v>
      </c>
    </row>
    <row r="1723" spans="1:23" x14ac:dyDescent="0.3">
      <c r="A1723">
        <v>3469</v>
      </c>
      <c r="B1723" t="s">
        <v>4620</v>
      </c>
      <c r="C1723" s="1">
        <v>44910</v>
      </c>
      <c r="D1723">
        <v>20221215</v>
      </c>
      <c r="E1723" t="s">
        <v>1256</v>
      </c>
      <c r="F1723" t="s">
        <v>868</v>
      </c>
      <c r="G1723" t="s">
        <v>869</v>
      </c>
      <c r="H1723" t="s">
        <v>25</v>
      </c>
      <c r="I1723" t="s">
        <v>336</v>
      </c>
      <c r="J1723" t="s">
        <v>515</v>
      </c>
      <c r="K1723">
        <v>1003</v>
      </c>
      <c r="L1723" t="s">
        <v>56</v>
      </c>
      <c r="M1723" t="s">
        <v>29</v>
      </c>
      <c r="N1723" t="s">
        <v>57</v>
      </c>
      <c r="O1723" t="s">
        <v>4621</v>
      </c>
      <c r="P1723">
        <v>133.38</v>
      </c>
      <c r="Q1723">
        <v>6</v>
      </c>
      <c r="R1723">
        <v>0</v>
      </c>
      <c r="S1723">
        <v>58.687199999999997</v>
      </c>
      <c r="T1723" t="s">
        <v>76</v>
      </c>
      <c r="U1723">
        <v>74.692800000000005</v>
      </c>
      <c r="V1723" s="2">
        <f>Table1[[#This Row],[Expenses]]*0.3</f>
        <v>22.40784</v>
      </c>
      <c r="W1723" t="str">
        <f>VLOOKUP(K1723, Helper!A:C, 3, FALSE)</f>
        <v>2020-02</v>
      </c>
    </row>
    <row r="1724" spans="1:23" x14ac:dyDescent="0.3">
      <c r="A1724">
        <v>3470</v>
      </c>
      <c r="B1724" t="s">
        <v>4622</v>
      </c>
      <c r="C1724" s="1">
        <v>44292</v>
      </c>
      <c r="D1724">
        <v>20210406</v>
      </c>
      <c r="E1724" t="s">
        <v>4623</v>
      </c>
      <c r="F1724" t="s">
        <v>62</v>
      </c>
      <c r="G1724" t="s">
        <v>63</v>
      </c>
      <c r="H1724" t="s">
        <v>25</v>
      </c>
      <c r="I1724" t="s">
        <v>64</v>
      </c>
      <c r="J1724" t="s">
        <v>138</v>
      </c>
      <c r="K1724">
        <v>1043</v>
      </c>
      <c r="L1724" t="s">
        <v>95</v>
      </c>
      <c r="M1724" t="s">
        <v>29</v>
      </c>
      <c r="N1724" t="s">
        <v>66</v>
      </c>
      <c r="O1724" t="s">
        <v>4624</v>
      </c>
      <c r="P1724">
        <v>47.951999999999998</v>
      </c>
      <c r="Q1724">
        <v>3</v>
      </c>
      <c r="R1724">
        <v>0.2</v>
      </c>
      <c r="S1724">
        <v>16.183800000000002</v>
      </c>
      <c r="T1724" t="s">
        <v>208</v>
      </c>
      <c r="U1724">
        <v>31.768199999999901</v>
      </c>
      <c r="V1724" s="2">
        <f>Table1[[#This Row],[Expenses]]*0.3</f>
        <v>9.5304599999999695</v>
      </c>
      <c r="W1724" t="str">
        <f>VLOOKUP(K1724, Helper!A:C, 3, FALSE)</f>
        <v>2020-01</v>
      </c>
    </row>
    <row r="1725" spans="1:23" x14ac:dyDescent="0.3">
      <c r="A1725">
        <v>3471</v>
      </c>
      <c r="B1725" t="s">
        <v>4625</v>
      </c>
      <c r="C1725" s="1">
        <v>44897</v>
      </c>
      <c r="D1725">
        <v>20221202</v>
      </c>
      <c r="E1725" t="s">
        <v>2383</v>
      </c>
      <c r="F1725" t="s">
        <v>35</v>
      </c>
      <c r="G1725" t="s">
        <v>110</v>
      </c>
      <c r="H1725" t="s">
        <v>37</v>
      </c>
      <c r="I1725" t="s">
        <v>38</v>
      </c>
      <c r="J1725" t="s">
        <v>254</v>
      </c>
      <c r="K1725">
        <v>1072</v>
      </c>
      <c r="L1725" t="s">
        <v>74</v>
      </c>
      <c r="M1725" t="s">
        <v>29</v>
      </c>
      <c r="N1725" t="s">
        <v>57</v>
      </c>
      <c r="O1725" t="s">
        <v>4626</v>
      </c>
      <c r="P1725">
        <v>16.739999999999998</v>
      </c>
      <c r="Q1725">
        <v>2</v>
      </c>
      <c r="R1725">
        <v>0</v>
      </c>
      <c r="S1725">
        <v>4.3524000000000003</v>
      </c>
      <c r="T1725" t="s">
        <v>76</v>
      </c>
      <c r="U1725">
        <v>12.3875999999999</v>
      </c>
      <c r="V1725" s="2">
        <f>Table1[[#This Row],[Expenses]]*0.3</f>
        <v>3.7162799999999696</v>
      </c>
      <c r="W1725" t="str">
        <f>VLOOKUP(K1725, Helper!A:C, 3, FALSE)</f>
        <v>2020-06</v>
      </c>
    </row>
    <row r="1726" spans="1:23" x14ac:dyDescent="0.3">
      <c r="A1726">
        <v>3472</v>
      </c>
      <c r="B1726" t="s">
        <v>4627</v>
      </c>
      <c r="C1726" s="1">
        <v>45243</v>
      </c>
      <c r="D1726">
        <v>20231113</v>
      </c>
      <c r="E1726" t="s">
        <v>1162</v>
      </c>
      <c r="F1726" t="s">
        <v>358</v>
      </c>
      <c r="G1726" t="s">
        <v>359</v>
      </c>
      <c r="H1726" t="s">
        <v>37</v>
      </c>
      <c r="I1726" t="s">
        <v>119</v>
      </c>
      <c r="J1726" t="s">
        <v>83</v>
      </c>
      <c r="K1726">
        <v>1074</v>
      </c>
      <c r="L1726" t="s">
        <v>84</v>
      </c>
      <c r="M1726" t="s">
        <v>40</v>
      </c>
      <c r="N1726" t="s">
        <v>66</v>
      </c>
      <c r="O1726" t="s">
        <v>4628</v>
      </c>
      <c r="P1726">
        <v>10.848000000000001</v>
      </c>
      <c r="Q1726">
        <v>2</v>
      </c>
      <c r="R1726">
        <v>0.2</v>
      </c>
      <c r="S1726">
        <v>3.5255999999999998</v>
      </c>
      <c r="T1726" t="s">
        <v>283</v>
      </c>
      <c r="U1726">
        <v>7.3224</v>
      </c>
      <c r="V1726" s="2">
        <f>Table1[[#This Row],[Expenses]]*0.3</f>
        <v>2.19672</v>
      </c>
      <c r="W1726" t="str">
        <f>VLOOKUP(K1726, Helper!A:C, 3, FALSE)</f>
        <v>2020-05</v>
      </c>
    </row>
    <row r="1727" spans="1:23" x14ac:dyDescent="0.3">
      <c r="A1727">
        <v>3474</v>
      </c>
      <c r="B1727" t="s">
        <v>4629</v>
      </c>
      <c r="C1727" s="1">
        <v>44989</v>
      </c>
      <c r="D1727">
        <v>20230304</v>
      </c>
      <c r="E1727" t="s">
        <v>1044</v>
      </c>
      <c r="F1727" t="s">
        <v>190</v>
      </c>
      <c r="G1727" t="s">
        <v>248</v>
      </c>
      <c r="H1727" t="s">
        <v>37</v>
      </c>
      <c r="I1727" t="s">
        <v>119</v>
      </c>
      <c r="J1727" t="s">
        <v>349</v>
      </c>
      <c r="K1727">
        <v>1078</v>
      </c>
      <c r="L1727" t="s">
        <v>56</v>
      </c>
      <c r="M1727" t="s">
        <v>29</v>
      </c>
      <c r="N1727" t="s">
        <v>41</v>
      </c>
      <c r="O1727" t="s">
        <v>4630</v>
      </c>
      <c r="P1727">
        <v>180.98</v>
      </c>
      <c r="Q1727">
        <v>1</v>
      </c>
      <c r="R1727">
        <v>0</v>
      </c>
      <c r="S1727">
        <v>47.0548</v>
      </c>
      <c r="T1727" t="s">
        <v>761</v>
      </c>
      <c r="U1727">
        <v>133.92519999999999</v>
      </c>
      <c r="V1727" s="2">
        <f>Table1[[#This Row],[Expenses]]*0.3</f>
        <v>40.177559999999993</v>
      </c>
      <c r="W1727" t="str">
        <f>VLOOKUP(K1727, Helper!A:C, 3, FALSE)</f>
        <v>2020-01</v>
      </c>
    </row>
    <row r="1728" spans="1:23" x14ac:dyDescent="0.3">
      <c r="A1728">
        <v>3476</v>
      </c>
      <c r="B1728" t="s">
        <v>4631</v>
      </c>
      <c r="C1728" s="1">
        <v>44893</v>
      </c>
      <c r="D1728">
        <v>20221128</v>
      </c>
      <c r="E1728" t="s">
        <v>1591</v>
      </c>
      <c r="F1728" t="s">
        <v>2699</v>
      </c>
      <c r="G1728" t="s">
        <v>2700</v>
      </c>
      <c r="H1728" t="s">
        <v>81</v>
      </c>
      <c r="I1728" t="s">
        <v>199</v>
      </c>
      <c r="J1728" t="s">
        <v>27</v>
      </c>
      <c r="K1728">
        <v>1017</v>
      </c>
      <c r="L1728" t="s">
        <v>28</v>
      </c>
      <c r="M1728" t="s">
        <v>40</v>
      </c>
      <c r="N1728" t="s">
        <v>185</v>
      </c>
      <c r="O1728" t="s">
        <v>4632</v>
      </c>
      <c r="P1728">
        <v>34.950000000000003</v>
      </c>
      <c r="Q1728">
        <v>5</v>
      </c>
      <c r="R1728">
        <v>0</v>
      </c>
      <c r="S1728">
        <v>15.378</v>
      </c>
      <c r="T1728" t="s">
        <v>32</v>
      </c>
      <c r="U1728">
        <v>19.571999999999999</v>
      </c>
      <c r="V1728" s="2">
        <f>Table1[[#This Row],[Expenses]]*0.3</f>
        <v>5.8715999999999999</v>
      </c>
      <c r="W1728" t="str">
        <f>VLOOKUP(K1728, Helper!A:C, 3, FALSE)</f>
        <v>2020-02</v>
      </c>
    </row>
    <row r="1729" spans="1:23" x14ac:dyDescent="0.3">
      <c r="A1729">
        <v>3478</v>
      </c>
      <c r="B1729" t="s">
        <v>4633</v>
      </c>
      <c r="C1729" s="1">
        <v>44074</v>
      </c>
      <c r="D1729">
        <v>20200831</v>
      </c>
      <c r="E1729" t="s">
        <v>479</v>
      </c>
      <c r="F1729" t="s">
        <v>461</v>
      </c>
      <c r="G1729" t="s">
        <v>462</v>
      </c>
      <c r="H1729" t="s">
        <v>81</v>
      </c>
      <c r="I1729" t="s">
        <v>168</v>
      </c>
      <c r="J1729" t="s">
        <v>111</v>
      </c>
      <c r="K1729">
        <v>1099</v>
      </c>
      <c r="L1729" t="s">
        <v>56</v>
      </c>
      <c r="M1729" t="s">
        <v>29</v>
      </c>
      <c r="N1729" t="s">
        <v>185</v>
      </c>
      <c r="O1729" t="s">
        <v>4634</v>
      </c>
      <c r="P1729">
        <v>92.52</v>
      </c>
      <c r="Q1729">
        <v>9</v>
      </c>
      <c r="R1729">
        <v>0</v>
      </c>
      <c r="S1729">
        <v>18.504000000000001</v>
      </c>
      <c r="T1729" t="s">
        <v>114</v>
      </c>
      <c r="U1729">
        <v>74.015999999999906</v>
      </c>
      <c r="V1729" s="2">
        <f>Table1[[#This Row],[Expenses]]*0.3</f>
        <v>22.20479999999997</v>
      </c>
      <c r="W1729" t="str">
        <f>VLOOKUP(K1729, Helper!A:C, 3, FALSE)</f>
        <v>2020-01</v>
      </c>
    </row>
    <row r="1730" spans="1:23" x14ac:dyDescent="0.3">
      <c r="A1730">
        <v>3479</v>
      </c>
      <c r="B1730" t="s">
        <v>4635</v>
      </c>
      <c r="C1730" s="1">
        <v>44904</v>
      </c>
      <c r="D1730">
        <v>20221209</v>
      </c>
      <c r="E1730" t="s">
        <v>1953</v>
      </c>
      <c r="F1730" t="s">
        <v>35</v>
      </c>
      <c r="G1730" t="s">
        <v>110</v>
      </c>
      <c r="H1730" t="s">
        <v>37</v>
      </c>
      <c r="I1730" t="s">
        <v>38</v>
      </c>
      <c r="J1730" t="s">
        <v>312</v>
      </c>
      <c r="K1730">
        <v>1014</v>
      </c>
      <c r="L1730" t="s">
        <v>95</v>
      </c>
      <c r="M1730" t="s">
        <v>40</v>
      </c>
      <c r="N1730" t="s">
        <v>112</v>
      </c>
      <c r="O1730" t="s">
        <v>4636</v>
      </c>
      <c r="P1730">
        <v>8.56</v>
      </c>
      <c r="Q1730">
        <v>2</v>
      </c>
      <c r="R1730">
        <v>0</v>
      </c>
      <c r="S1730">
        <v>2.4824000000000002</v>
      </c>
      <c r="T1730" t="s">
        <v>76</v>
      </c>
      <c r="U1730">
        <v>6.0776000000000003</v>
      </c>
      <c r="V1730" s="2">
        <f>Table1[[#This Row],[Expenses]]*0.3</f>
        <v>1.82328</v>
      </c>
      <c r="W1730" t="str">
        <f>VLOOKUP(K1730, Helper!A:C, 3, FALSE)</f>
        <v>2020-01</v>
      </c>
    </row>
    <row r="1731" spans="1:23" x14ac:dyDescent="0.3">
      <c r="A1731">
        <v>3482</v>
      </c>
      <c r="B1731" t="s">
        <v>4637</v>
      </c>
      <c r="C1731" s="1">
        <v>43928</v>
      </c>
      <c r="D1731">
        <v>20200407</v>
      </c>
      <c r="E1731" t="s">
        <v>1436</v>
      </c>
      <c r="F1731" t="s">
        <v>266</v>
      </c>
      <c r="G1731" t="s">
        <v>267</v>
      </c>
      <c r="H1731" t="s">
        <v>25</v>
      </c>
      <c r="I1731" t="s">
        <v>48</v>
      </c>
      <c r="J1731" t="s">
        <v>169</v>
      </c>
      <c r="K1731">
        <v>1058</v>
      </c>
      <c r="L1731" t="s">
        <v>28</v>
      </c>
      <c r="M1731" t="s">
        <v>29</v>
      </c>
      <c r="N1731" t="s">
        <v>57</v>
      </c>
      <c r="O1731" t="s">
        <v>4638</v>
      </c>
      <c r="P1731">
        <v>8.9600000000000009</v>
      </c>
      <c r="Q1731">
        <v>2</v>
      </c>
      <c r="R1731">
        <v>0</v>
      </c>
      <c r="S1731">
        <v>2.7776000000000001</v>
      </c>
      <c r="T1731" t="s">
        <v>735</v>
      </c>
      <c r="U1731">
        <v>6.1824000000000003</v>
      </c>
      <c r="V1731" s="2">
        <f>Table1[[#This Row],[Expenses]]*0.3</f>
        <v>1.8547199999999999</v>
      </c>
      <c r="W1731" t="str">
        <f>VLOOKUP(K1731, Helper!A:C, 3, FALSE)</f>
        <v>2020-01</v>
      </c>
    </row>
    <row r="1732" spans="1:23" x14ac:dyDescent="0.3">
      <c r="A1732">
        <v>3483</v>
      </c>
      <c r="B1732" t="s">
        <v>4639</v>
      </c>
      <c r="C1732" s="1">
        <v>44070</v>
      </c>
      <c r="D1732">
        <v>20200827</v>
      </c>
      <c r="E1732" t="s">
        <v>3006</v>
      </c>
      <c r="F1732" t="s">
        <v>238</v>
      </c>
      <c r="G1732" t="s">
        <v>239</v>
      </c>
      <c r="H1732" t="s">
        <v>25</v>
      </c>
      <c r="I1732" t="s">
        <v>48</v>
      </c>
      <c r="J1732" t="s">
        <v>111</v>
      </c>
      <c r="K1732">
        <v>1099</v>
      </c>
      <c r="L1732" t="s">
        <v>56</v>
      </c>
      <c r="M1732" t="s">
        <v>40</v>
      </c>
      <c r="N1732" t="s">
        <v>156</v>
      </c>
      <c r="O1732" t="s">
        <v>4640</v>
      </c>
      <c r="P1732">
        <v>579.95000000000005</v>
      </c>
      <c r="Q1732">
        <v>5</v>
      </c>
      <c r="R1732">
        <v>0</v>
      </c>
      <c r="S1732">
        <v>168.18549999999999</v>
      </c>
      <c r="T1732" t="s">
        <v>114</v>
      </c>
      <c r="U1732">
        <v>411.7645</v>
      </c>
      <c r="V1732" s="2">
        <f>Table1[[#This Row],[Expenses]]*0.3</f>
        <v>123.52934999999999</v>
      </c>
      <c r="W1732" t="str">
        <f>VLOOKUP(K1732, Helper!A:C, 3, FALSE)</f>
        <v>2020-01</v>
      </c>
    </row>
    <row r="1733" spans="1:23" x14ac:dyDescent="0.3">
      <c r="A1733">
        <v>3486</v>
      </c>
      <c r="B1733" t="s">
        <v>4641</v>
      </c>
      <c r="C1733" s="1">
        <v>44856</v>
      </c>
      <c r="D1733">
        <v>20221022</v>
      </c>
      <c r="E1733" t="s">
        <v>2462</v>
      </c>
      <c r="F1733" t="s">
        <v>197</v>
      </c>
      <c r="G1733" t="s">
        <v>372</v>
      </c>
      <c r="H1733" t="s">
        <v>81</v>
      </c>
      <c r="I1733" t="s">
        <v>199</v>
      </c>
      <c r="J1733" t="s">
        <v>55</v>
      </c>
      <c r="K1733">
        <v>1065</v>
      </c>
      <c r="L1733" t="s">
        <v>56</v>
      </c>
      <c r="M1733" t="s">
        <v>40</v>
      </c>
      <c r="N1733" t="s">
        <v>50</v>
      </c>
      <c r="O1733" t="s">
        <v>4642</v>
      </c>
      <c r="P1733">
        <v>7.92</v>
      </c>
      <c r="Q1733">
        <v>4</v>
      </c>
      <c r="R1733">
        <v>0</v>
      </c>
      <c r="S1733">
        <v>3.5640000000000001</v>
      </c>
      <c r="T1733" t="s">
        <v>400</v>
      </c>
      <c r="U1733">
        <v>4.3559999999999999</v>
      </c>
      <c r="V1733" s="2">
        <f>Table1[[#This Row],[Expenses]]*0.3</f>
        <v>1.3068</v>
      </c>
      <c r="W1733" t="str">
        <f>VLOOKUP(K1733, Helper!A:C, 3, FALSE)</f>
        <v>2020-04</v>
      </c>
    </row>
    <row r="1734" spans="1:23" x14ac:dyDescent="0.3">
      <c r="A1734">
        <v>3487</v>
      </c>
      <c r="B1734" t="s">
        <v>4643</v>
      </c>
      <c r="C1734" s="1">
        <v>44896</v>
      </c>
      <c r="D1734">
        <v>20221201</v>
      </c>
      <c r="E1734" t="s">
        <v>1008</v>
      </c>
      <c r="F1734" t="s">
        <v>62</v>
      </c>
      <c r="G1734" t="s">
        <v>63</v>
      </c>
      <c r="H1734" t="s">
        <v>25</v>
      </c>
      <c r="I1734" t="s">
        <v>64</v>
      </c>
      <c r="J1734" t="s">
        <v>1009</v>
      </c>
      <c r="K1734">
        <v>1021</v>
      </c>
      <c r="L1734" t="s">
        <v>133</v>
      </c>
      <c r="M1734" t="s">
        <v>29</v>
      </c>
      <c r="N1734" t="s">
        <v>156</v>
      </c>
      <c r="O1734" t="s">
        <v>4644</v>
      </c>
      <c r="P1734">
        <v>36.192</v>
      </c>
      <c r="Q1734">
        <v>1</v>
      </c>
      <c r="R1734">
        <v>0.2</v>
      </c>
      <c r="S1734">
        <v>2.7143999999999999</v>
      </c>
      <c r="T1734" t="s">
        <v>76</v>
      </c>
      <c r="U1734">
        <v>33.477600000000002</v>
      </c>
      <c r="V1734" s="2">
        <f>Table1[[#This Row],[Expenses]]*0.3</f>
        <v>10.043280000000001</v>
      </c>
      <c r="W1734" t="str">
        <f>VLOOKUP(K1734, Helper!A:C, 3, FALSE)</f>
        <v>2020-02</v>
      </c>
    </row>
    <row r="1735" spans="1:23" x14ac:dyDescent="0.3">
      <c r="A1735">
        <v>3488</v>
      </c>
      <c r="B1735" t="s">
        <v>4645</v>
      </c>
      <c r="C1735" s="1">
        <v>45175</v>
      </c>
      <c r="D1735">
        <v>20230906</v>
      </c>
      <c r="E1735" t="s">
        <v>4119</v>
      </c>
      <c r="F1735" t="s">
        <v>46</v>
      </c>
      <c r="G1735" t="s">
        <v>47</v>
      </c>
      <c r="H1735" t="s">
        <v>25</v>
      </c>
      <c r="I1735" t="s">
        <v>48</v>
      </c>
      <c r="J1735" t="s">
        <v>418</v>
      </c>
      <c r="K1735">
        <v>1007</v>
      </c>
      <c r="L1735" t="s">
        <v>84</v>
      </c>
      <c r="M1735" t="s">
        <v>85</v>
      </c>
      <c r="N1735" t="s">
        <v>96</v>
      </c>
      <c r="O1735" t="s">
        <v>4646</v>
      </c>
      <c r="P1735">
        <v>147.184</v>
      </c>
      <c r="Q1735">
        <v>2</v>
      </c>
      <c r="R1735">
        <v>0.2</v>
      </c>
      <c r="S1735">
        <v>-29.436800000000002</v>
      </c>
      <c r="T1735" t="s">
        <v>171</v>
      </c>
      <c r="U1735">
        <v>176.6208</v>
      </c>
      <c r="V1735" s="2">
        <f>Table1[[#This Row],[Expenses]]*0.3</f>
        <v>52.986240000000002</v>
      </c>
      <c r="W1735" t="str">
        <f>VLOOKUP(K1735, Helper!A:C, 3, FALSE)</f>
        <v>2020-02</v>
      </c>
    </row>
    <row r="1736" spans="1:23" x14ac:dyDescent="0.3">
      <c r="A1736">
        <v>3489</v>
      </c>
      <c r="B1736" t="s">
        <v>4647</v>
      </c>
      <c r="C1736" s="1">
        <v>44379</v>
      </c>
      <c r="D1736">
        <v>20210702</v>
      </c>
      <c r="E1736" t="s">
        <v>3156</v>
      </c>
      <c r="F1736" t="s">
        <v>166</v>
      </c>
      <c r="G1736" t="s">
        <v>345</v>
      </c>
      <c r="H1736" t="s">
        <v>81</v>
      </c>
      <c r="I1736" t="s">
        <v>168</v>
      </c>
      <c r="J1736" t="s">
        <v>655</v>
      </c>
      <c r="K1736">
        <v>1024</v>
      </c>
      <c r="L1736" t="s">
        <v>28</v>
      </c>
      <c r="M1736" t="s">
        <v>29</v>
      </c>
      <c r="N1736" t="s">
        <v>41</v>
      </c>
      <c r="O1736" t="s">
        <v>4648</v>
      </c>
      <c r="P1736">
        <v>408.42200000000003</v>
      </c>
      <c r="Q1736">
        <v>2</v>
      </c>
      <c r="R1736">
        <v>0.3</v>
      </c>
      <c r="S1736">
        <v>-5.8346</v>
      </c>
      <c r="T1736" t="s">
        <v>642</v>
      </c>
      <c r="U1736">
        <v>414.25659999999999</v>
      </c>
      <c r="V1736" s="2">
        <f>Table1[[#This Row],[Expenses]]*0.3</f>
        <v>124.27697999999999</v>
      </c>
      <c r="W1736" t="str">
        <f>VLOOKUP(K1736, Helper!A:C, 3, FALSE)</f>
        <v>2020-01</v>
      </c>
    </row>
    <row r="1737" spans="1:23" x14ac:dyDescent="0.3">
      <c r="A1737">
        <v>3494</v>
      </c>
      <c r="B1737" t="s">
        <v>4649</v>
      </c>
      <c r="C1737" s="1">
        <v>45194</v>
      </c>
      <c r="D1737">
        <v>20230925</v>
      </c>
      <c r="E1737" t="s">
        <v>1029</v>
      </c>
      <c r="F1737" t="s">
        <v>183</v>
      </c>
      <c r="G1737" t="s">
        <v>183</v>
      </c>
      <c r="H1737" t="s">
        <v>25</v>
      </c>
      <c r="I1737" t="s">
        <v>48</v>
      </c>
      <c r="J1737" t="s">
        <v>1030</v>
      </c>
      <c r="K1737">
        <v>1012</v>
      </c>
      <c r="L1737" t="s">
        <v>56</v>
      </c>
      <c r="M1737" t="s">
        <v>40</v>
      </c>
      <c r="N1737" t="s">
        <v>185</v>
      </c>
      <c r="O1737" t="s">
        <v>4650</v>
      </c>
      <c r="P1737">
        <v>72</v>
      </c>
      <c r="Q1737">
        <v>4</v>
      </c>
      <c r="R1737">
        <v>0</v>
      </c>
      <c r="S1737">
        <v>12.96</v>
      </c>
      <c r="T1737" t="s">
        <v>171</v>
      </c>
      <c r="U1737">
        <v>59.04</v>
      </c>
      <c r="V1737" s="2">
        <f>Table1[[#This Row],[Expenses]]*0.3</f>
        <v>17.712</v>
      </c>
      <c r="W1737" t="str">
        <f>VLOOKUP(K1737, Helper!A:C, 3, FALSE)</f>
        <v>2020-03</v>
      </c>
    </row>
    <row r="1738" spans="1:23" x14ac:dyDescent="0.3">
      <c r="A1738">
        <v>3497</v>
      </c>
      <c r="B1738" t="s">
        <v>4651</v>
      </c>
      <c r="C1738" s="1">
        <v>44782</v>
      </c>
      <c r="D1738">
        <v>20220809</v>
      </c>
      <c r="E1738" t="s">
        <v>1928</v>
      </c>
      <c r="F1738" t="s">
        <v>35</v>
      </c>
      <c r="G1738" t="s">
        <v>36</v>
      </c>
      <c r="H1738" t="s">
        <v>37</v>
      </c>
      <c r="I1738" t="s">
        <v>38</v>
      </c>
      <c r="J1738" t="s">
        <v>1065</v>
      </c>
      <c r="K1738">
        <v>1097</v>
      </c>
      <c r="L1738" t="s">
        <v>273</v>
      </c>
      <c r="M1738" t="s">
        <v>85</v>
      </c>
      <c r="N1738" t="s">
        <v>50</v>
      </c>
      <c r="O1738" t="s">
        <v>4652</v>
      </c>
      <c r="P1738">
        <v>513.024</v>
      </c>
      <c r="Q1738">
        <v>2</v>
      </c>
      <c r="R1738">
        <v>0.2</v>
      </c>
      <c r="S1738">
        <v>12.8256</v>
      </c>
      <c r="T1738" t="s">
        <v>327</v>
      </c>
      <c r="U1738">
        <v>500.19839999999999</v>
      </c>
      <c r="V1738" s="2">
        <f>Table1[[#This Row],[Expenses]]*0.3</f>
        <v>150.05951999999999</v>
      </c>
      <c r="W1738" t="str">
        <f>VLOOKUP(K1738, Helper!A:C, 3, FALSE)</f>
        <v>2020-04</v>
      </c>
    </row>
    <row r="1739" spans="1:23" x14ac:dyDescent="0.3">
      <c r="A1739">
        <v>3500</v>
      </c>
      <c r="B1739" t="s">
        <v>4653</v>
      </c>
      <c r="C1739" s="1">
        <v>44834</v>
      </c>
      <c r="D1739">
        <v>20220930</v>
      </c>
      <c r="E1739" t="s">
        <v>1402</v>
      </c>
      <c r="F1739" t="s">
        <v>266</v>
      </c>
      <c r="G1739" t="s">
        <v>267</v>
      </c>
      <c r="H1739" t="s">
        <v>25</v>
      </c>
      <c r="I1739" t="s">
        <v>48</v>
      </c>
      <c r="J1739" t="s">
        <v>621</v>
      </c>
      <c r="K1739">
        <v>1060</v>
      </c>
      <c r="L1739" t="s">
        <v>105</v>
      </c>
      <c r="M1739" t="s">
        <v>29</v>
      </c>
      <c r="N1739" t="s">
        <v>185</v>
      </c>
      <c r="O1739" t="s">
        <v>4654</v>
      </c>
      <c r="P1739">
        <v>209.97</v>
      </c>
      <c r="Q1739">
        <v>3</v>
      </c>
      <c r="R1739">
        <v>0</v>
      </c>
      <c r="S1739">
        <v>71.389799999999994</v>
      </c>
      <c r="T1739" t="s">
        <v>246</v>
      </c>
      <c r="U1739">
        <v>138.58019999999999</v>
      </c>
      <c r="V1739" s="2">
        <f>Table1[[#This Row],[Expenses]]*0.3</f>
        <v>41.574059999999996</v>
      </c>
      <c r="W1739" t="str">
        <f>VLOOKUP(K1739, Helper!A:C, 3, FALSE)</f>
        <v>2020-01</v>
      </c>
    </row>
    <row r="1740" spans="1:23" x14ac:dyDescent="0.3">
      <c r="A1740">
        <v>3503</v>
      </c>
      <c r="B1740" t="s">
        <v>4655</v>
      </c>
      <c r="C1740" s="1">
        <v>45027</v>
      </c>
      <c r="D1740">
        <v>20230411</v>
      </c>
      <c r="E1740" t="s">
        <v>4656</v>
      </c>
      <c r="F1740" t="s">
        <v>79</v>
      </c>
      <c r="G1740" t="s">
        <v>737</v>
      </c>
      <c r="H1740" t="s">
        <v>81</v>
      </c>
      <c r="I1740" t="s">
        <v>82</v>
      </c>
      <c r="J1740" t="s">
        <v>987</v>
      </c>
      <c r="K1740">
        <v>1018</v>
      </c>
      <c r="L1740" t="s">
        <v>28</v>
      </c>
      <c r="M1740" t="s">
        <v>29</v>
      </c>
      <c r="N1740" t="s">
        <v>66</v>
      </c>
      <c r="O1740" t="s">
        <v>4657</v>
      </c>
      <c r="P1740">
        <v>10.368</v>
      </c>
      <c r="Q1740">
        <v>2</v>
      </c>
      <c r="R1740">
        <v>0.2</v>
      </c>
      <c r="S1740">
        <v>3.6288</v>
      </c>
      <c r="T1740" t="s">
        <v>68</v>
      </c>
      <c r="U1740">
        <v>6.7392000000000003</v>
      </c>
      <c r="V1740" s="2">
        <f>Table1[[#This Row],[Expenses]]*0.3</f>
        <v>2.02176</v>
      </c>
      <c r="W1740" t="str">
        <f>VLOOKUP(K1740, Helper!A:C, 3, FALSE)</f>
        <v>2020-06</v>
      </c>
    </row>
    <row r="1741" spans="1:23" x14ac:dyDescent="0.3">
      <c r="A1741">
        <v>3505</v>
      </c>
      <c r="B1741" t="s">
        <v>4658</v>
      </c>
      <c r="C1741" s="1">
        <v>44914</v>
      </c>
      <c r="D1741">
        <v>20221219</v>
      </c>
      <c r="E1741" t="s">
        <v>2174</v>
      </c>
      <c r="F1741" t="s">
        <v>211</v>
      </c>
      <c r="G1741" t="s">
        <v>212</v>
      </c>
      <c r="H1741" t="s">
        <v>25</v>
      </c>
      <c r="I1741" t="s">
        <v>26</v>
      </c>
      <c r="J1741" t="s">
        <v>1231</v>
      </c>
      <c r="K1741">
        <v>1086</v>
      </c>
      <c r="L1741" t="s">
        <v>74</v>
      </c>
      <c r="M1741" t="s">
        <v>85</v>
      </c>
      <c r="N1741" t="s">
        <v>96</v>
      </c>
      <c r="O1741" t="s">
        <v>4659</v>
      </c>
      <c r="P1741">
        <v>900.08</v>
      </c>
      <c r="Q1741">
        <v>4</v>
      </c>
      <c r="R1741">
        <v>0</v>
      </c>
      <c r="S1741">
        <v>117.0104</v>
      </c>
      <c r="T1741" t="s">
        <v>76</v>
      </c>
      <c r="U1741">
        <v>783.06960000000004</v>
      </c>
      <c r="V1741" s="2">
        <f>Table1[[#This Row],[Expenses]]*0.3</f>
        <v>234.92088000000001</v>
      </c>
      <c r="W1741" t="str">
        <f>VLOOKUP(K1741, Helper!A:C, 3, FALSE)</f>
        <v>2020-01</v>
      </c>
    </row>
    <row r="1742" spans="1:23" x14ac:dyDescent="0.3">
      <c r="A1742">
        <v>3506</v>
      </c>
      <c r="B1742" t="s">
        <v>4660</v>
      </c>
      <c r="C1742" s="1">
        <v>44002</v>
      </c>
      <c r="D1742">
        <v>20200620</v>
      </c>
      <c r="E1742" t="s">
        <v>4661</v>
      </c>
      <c r="F1742" t="s">
        <v>79</v>
      </c>
      <c r="G1742" t="s">
        <v>2556</v>
      </c>
      <c r="H1742" t="s">
        <v>81</v>
      </c>
      <c r="I1742" t="s">
        <v>82</v>
      </c>
      <c r="J1742" t="s">
        <v>655</v>
      </c>
      <c r="K1742">
        <v>1024</v>
      </c>
      <c r="L1742" t="s">
        <v>28</v>
      </c>
      <c r="M1742" t="s">
        <v>29</v>
      </c>
      <c r="N1742" t="s">
        <v>156</v>
      </c>
      <c r="O1742" t="s">
        <v>4662</v>
      </c>
      <c r="P1742">
        <v>201.584</v>
      </c>
      <c r="Q1742">
        <v>2</v>
      </c>
      <c r="R1742">
        <v>0.2</v>
      </c>
      <c r="S1742">
        <v>20.1584</v>
      </c>
      <c r="T1742" t="s">
        <v>59</v>
      </c>
      <c r="U1742">
        <v>181.4256</v>
      </c>
      <c r="V1742" s="2">
        <f>Table1[[#This Row],[Expenses]]*0.3</f>
        <v>54.427680000000002</v>
      </c>
      <c r="W1742" t="str">
        <f>VLOOKUP(K1742, Helper!A:C, 3, FALSE)</f>
        <v>2020-01</v>
      </c>
    </row>
    <row r="1743" spans="1:23" x14ac:dyDescent="0.3">
      <c r="A1743">
        <v>3513</v>
      </c>
      <c r="B1743" t="s">
        <v>4663</v>
      </c>
      <c r="C1743" s="1">
        <v>45174</v>
      </c>
      <c r="D1743">
        <v>20230905</v>
      </c>
      <c r="E1743" t="s">
        <v>1417</v>
      </c>
      <c r="F1743" t="s">
        <v>166</v>
      </c>
      <c r="G1743" t="s">
        <v>227</v>
      </c>
      <c r="H1743" t="s">
        <v>81</v>
      </c>
      <c r="I1743" t="s">
        <v>168</v>
      </c>
      <c r="J1743" t="s">
        <v>316</v>
      </c>
      <c r="K1743">
        <v>1093</v>
      </c>
      <c r="L1743" t="s">
        <v>28</v>
      </c>
      <c r="M1743" t="s">
        <v>40</v>
      </c>
      <c r="N1743" t="s">
        <v>30</v>
      </c>
      <c r="O1743" t="s">
        <v>4664</v>
      </c>
      <c r="P1743">
        <v>825.17399999999998</v>
      </c>
      <c r="Q1743">
        <v>9</v>
      </c>
      <c r="R1743">
        <v>0.3</v>
      </c>
      <c r="S1743">
        <v>-117.88200000000001</v>
      </c>
      <c r="T1743" t="s">
        <v>171</v>
      </c>
      <c r="U1743">
        <v>943.05600000000004</v>
      </c>
      <c r="V1743" s="2">
        <f>Table1[[#This Row],[Expenses]]*0.3</f>
        <v>282.91680000000002</v>
      </c>
      <c r="W1743" t="str">
        <f>VLOOKUP(K1743, Helper!A:C, 3, FALSE)</f>
        <v>2020-03</v>
      </c>
    </row>
    <row r="1744" spans="1:23" x14ac:dyDescent="0.3">
      <c r="A1744">
        <v>3516</v>
      </c>
      <c r="B1744" t="s">
        <v>4665</v>
      </c>
      <c r="C1744" s="1">
        <v>44916</v>
      </c>
      <c r="D1744">
        <v>20221221</v>
      </c>
      <c r="E1744" t="s">
        <v>2957</v>
      </c>
      <c r="F1744" t="s">
        <v>868</v>
      </c>
      <c r="G1744" t="s">
        <v>869</v>
      </c>
      <c r="H1744" t="s">
        <v>25</v>
      </c>
      <c r="I1744" t="s">
        <v>336</v>
      </c>
      <c r="J1744" t="s">
        <v>430</v>
      </c>
      <c r="K1744">
        <v>1055</v>
      </c>
      <c r="L1744" t="s">
        <v>84</v>
      </c>
      <c r="M1744" t="s">
        <v>29</v>
      </c>
      <c r="N1744" t="s">
        <v>185</v>
      </c>
      <c r="O1744" t="s">
        <v>4666</v>
      </c>
      <c r="P1744">
        <v>66.3</v>
      </c>
      <c r="Q1744">
        <v>3</v>
      </c>
      <c r="R1744">
        <v>0</v>
      </c>
      <c r="S1744">
        <v>8.6189999999999998</v>
      </c>
      <c r="T1744" t="s">
        <v>76</v>
      </c>
      <c r="U1744">
        <v>57.680999999999997</v>
      </c>
      <c r="V1744" s="2">
        <f>Table1[[#This Row],[Expenses]]*0.3</f>
        <v>17.304299999999998</v>
      </c>
      <c r="W1744" t="str">
        <f>VLOOKUP(K1744, Helper!A:C, 3, FALSE)</f>
        <v>2020-01</v>
      </c>
    </row>
    <row r="1745" spans="1:23" x14ac:dyDescent="0.3">
      <c r="A1745">
        <v>3517</v>
      </c>
      <c r="B1745" t="s">
        <v>4667</v>
      </c>
      <c r="C1745" s="1">
        <v>44783</v>
      </c>
      <c r="D1745">
        <v>20220810</v>
      </c>
      <c r="E1745" t="s">
        <v>416</v>
      </c>
      <c r="F1745" t="s">
        <v>62</v>
      </c>
      <c r="G1745" t="s">
        <v>1253</v>
      </c>
      <c r="H1745" t="s">
        <v>25</v>
      </c>
      <c r="I1745" t="s">
        <v>64</v>
      </c>
      <c r="J1745" t="s">
        <v>418</v>
      </c>
      <c r="K1745">
        <v>1007</v>
      </c>
      <c r="L1745" t="s">
        <v>84</v>
      </c>
      <c r="M1745" t="s">
        <v>29</v>
      </c>
      <c r="N1745" t="s">
        <v>66</v>
      </c>
      <c r="O1745" t="s">
        <v>4668</v>
      </c>
      <c r="P1745">
        <v>30.815999999999999</v>
      </c>
      <c r="Q1745">
        <v>9</v>
      </c>
      <c r="R1745">
        <v>0.2</v>
      </c>
      <c r="S1745">
        <v>9.6300000000000008</v>
      </c>
      <c r="T1745" t="s">
        <v>327</v>
      </c>
      <c r="U1745">
        <v>21.186</v>
      </c>
      <c r="V1745" s="2">
        <f>Table1[[#This Row],[Expenses]]*0.3</f>
        <v>6.3557999999999995</v>
      </c>
      <c r="W1745" t="str">
        <f>VLOOKUP(K1745, Helper!A:C, 3, FALSE)</f>
        <v>2020-02</v>
      </c>
    </row>
    <row r="1746" spans="1:23" x14ac:dyDescent="0.3">
      <c r="A1746">
        <v>3520</v>
      </c>
      <c r="B1746" t="s">
        <v>4669</v>
      </c>
      <c r="C1746" s="1">
        <v>44369</v>
      </c>
      <c r="D1746">
        <v>20210622</v>
      </c>
      <c r="E1746" t="s">
        <v>4119</v>
      </c>
      <c r="F1746" t="s">
        <v>166</v>
      </c>
      <c r="G1746" t="s">
        <v>488</v>
      </c>
      <c r="H1746" t="s">
        <v>81</v>
      </c>
      <c r="I1746" t="s">
        <v>168</v>
      </c>
      <c r="J1746" t="s">
        <v>418</v>
      </c>
      <c r="K1746">
        <v>1007</v>
      </c>
      <c r="L1746" t="s">
        <v>84</v>
      </c>
      <c r="M1746" t="s">
        <v>85</v>
      </c>
      <c r="N1746" t="s">
        <v>50</v>
      </c>
      <c r="O1746" t="s">
        <v>4670</v>
      </c>
      <c r="P1746">
        <v>796.42499999999995</v>
      </c>
      <c r="Q1746">
        <v>7</v>
      </c>
      <c r="R1746">
        <v>0.5</v>
      </c>
      <c r="S1746">
        <v>-525.64049999999997</v>
      </c>
      <c r="T1746" t="s">
        <v>732</v>
      </c>
      <c r="U1746">
        <v>1322.0654999999999</v>
      </c>
      <c r="V1746" s="2">
        <f>Table1[[#This Row],[Expenses]]*0.3</f>
        <v>396.61964999999998</v>
      </c>
      <c r="W1746" t="str">
        <f>VLOOKUP(K1746, Helper!A:C, 3, FALSE)</f>
        <v>2020-02</v>
      </c>
    </row>
    <row r="1747" spans="1:23" x14ac:dyDescent="0.3">
      <c r="A1747">
        <v>3521</v>
      </c>
      <c r="B1747" t="s">
        <v>4671</v>
      </c>
      <c r="C1747" s="1">
        <v>44296</v>
      </c>
      <c r="D1747">
        <v>20210410</v>
      </c>
      <c r="E1747" t="s">
        <v>4156</v>
      </c>
      <c r="F1747" t="s">
        <v>35</v>
      </c>
      <c r="G1747" t="s">
        <v>3379</v>
      </c>
      <c r="H1747" t="s">
        <v>37</v>
      </c>
      <c r="I1747" t="s">
        <v>38</v>
      </c>
      <c r="J1747" t="s">
        <v>244</v>
      </c>
      <c r="K1747">
        <v>1002</v>
      </c>
      <c r="L1747" t="s">
        <v>84</v>
      </c>
      <c r="M1747" t="s">
        <v>40</v>
      </c>
      <c r="N1747" t="s">
        <v>50</v>
      </c>
      <c r="O1747" t="s">
        <v>4672</v>
      </c>
      <c r="P1747">
        <v>12.832000000000001</v>
      </c>
      <c r="Q1747">
        <v>2</v>
      </c>
      <c r="R1747">
        <v>0.2</v>
      </c>
      <c r="S1747">
        <v>4.3308</v>
      </c>
      <c r="T1747" t="s">
        <v>208</v>
      </c>
      <c r="U1747">
        <v>8.5012000000000008</v>
      </c>
      <c r="V1747" s="2">
        <f>Table1[[#This Row],[Expenses]]*0.3</f>
        <v>2.55036</v>
      </c>
      <c r="W1747" t="str">
        <f>VLOOKUP(K1747, Helper!A:C, 3, FALSE)</f>
        <v>2020-03</v>
      </c>
    </row>
    <row r="1748" spans="1:23" x14ac:dyDescent="0.3">
      <c r="A1748">
        <v>3522</v>
      </c>
      <c r="B1748" t="s">
        <v>4673</v>
      </c>
      <c r="C1748" s="1">
        <v>44887</v>
      </c>
      <c r="D1748">
        <v>20221122</v>
      </c>
      <c r="E1748" t="s">
        <v>3939</v>
      </c>
      <c r="F1748" t="s">
        <v>353</v>
      </c>
      <c r="G1748" t="s">
        <v>1380</v>
      </c>
      <c r="H1748" t="s">
        <v>25</v>
      </c>
      <c r="I1748" t="s">
        <v>48</v>
      </c>
      <c r="J1748" t="s">
        <v>1065</v>
      </c>
      <c r="K1748">
        <v>1097</v>
      </c>
      <c r="L1748" t="s">
        <v>273</v>
      </c>
      <c r="M1748" t="s">
        <v>40</v>
      </c>
      <c r="N1748" t="s">
        <v>66</v>
      </c>
      <c r="O1748" t="s">
        <v>4674</v>
      </c>
      <c r="P1748">
        <v>40.46</v>
      </c>
      <c r="Q1748">
        <v>7</v>
      </c>
      <c r="R1748">
        <v>0</v>
      </c>
      <c r="S1748">
        <v>19.825399999999998</v>
      </c>
      <c r="T1748" t="s">
        <v>32</v>
      </c>
      <c r="U1748">
        <v>20.634599999999999</v>
      </c>
      <c r="V1748" s="2">
        <f>Table1[[#This Row],[Expenses]]*0.3</f>
        <v>6.1903799999999993</v>
      </c>
      <c r="W1748" t="str">
        <f>VLOOKUP(K1748, Helper!A:C, 3, FALSE)</f>
        <v>2020-04</v>
      </c>
    </row>
    <row r="1749" spans="1:23" x14ac:dyDescent="0.3">
      <c r="A1749">
        <v>3524</v>
      </c>
      <c r="B1749" t="s">
        <v>4675</v>
      </c>
      <c r="C1749" s="1">
        <v>44810</v>
      </c>
      <c r="D1749">
        <v>20220906</v>
      </c>
      <c r="E1749" t="s">
        <v>2488</v>
      </c>
      <c r="F1749" t="s">
        <v>35</v>
      </c>
      <c r="G1749" t="s">
        <v>600</v>
      </c>
      <c r="H1749" t="s">
        <v>37</v>
      </c>
      <c r="I1749" t="s">
        <v>38</v>
      </c>
      <c r="J1749" t="s">
        <v>138</v>
      </c>
      <c r="K1749">
        <v>1043</v>
      </c>
      <c r="L1749" t="s">
        <v>95</v>
      </c>
      <c r="M1749" t="s">
        <v>40</v>
      </c>
      <c r="N1749" t="s">
        <v>185</v>
      </c>
      <c r="O1749" t="s">
        <v>4676</v>
      </c>
      <c r="P1749">
        <v>116</v>
      </c>
      <c r="Q1749">
        <v>8</v>
      </c>
      <c r="R1749">
        <v>0</v>
      </c>
      <c r="S1749">
        <v>29</v>
      </c>
      <c r="T1749" t="s">
        <v>246</v>
      </c>
      <c r="U1749">
        <v>87</v>
      </c>
      <c r="V1749" s="2">
        <f>Table1[[#This Row],[Expenses]]*0.3</f>
        <v>26.099999999999998</v>
      </c>
      <c r="W1749" t="str">
        <f>VLOOKUP(K1749, Helper!A:C, 3, FALSE)</f>
        <v>2020-01</v>
      </c>
    </row>
    <row r="1750" spans="1:23" x14ac:dyDescent="0.3">
      <c r="A1750">
        <v>3525</v>
      </c>
      <c r="B1750" t="s">
        <v>4677</v>
      </c>
      <c r="C1750" s="1">
        <v>44890</v>
      </c>
      <c r="D1750">
        <v>20221125</v>
      </c>
      <c r="E1750" t="s">
        <v>3822</v>
      </c>
      <c r="F1750" t="s">
        <v>79</v>
      </c>
      <c r="G1750" t="s">
        <v>154</v>
      </c>
      <c r="H1750" t="s">
        <v>81</v>
      </c>
      <c r="I1750" t="s">
        <v>82</v>
      </c>
      <c r="J1750" t="s">
        <v>376</v>
      </c>
      <c r="K1750">
        <v>1036</v>
      </c>
      <c r="L1750" t="s">
        <v>259</v>
      </c>
      <c r="M1750" t="s">
        <v>29</v>
      </c>
      <c r="N1750" t="s">
        <v>156</v>
      </c>
      <c r="O1750" t="s">
        <v>4678</v>
      </c>
      <c r="P1750">
        <v>657.55200000000002</v>
      </c>
      <c r="Q1750">
        <v>6</v>
      </c>
      <c r="R1750">
        <v>0.2</v>
      </c>
      <c r="S1750">
        <v>49.316400000000002</v>
      </c>
      <c r="T1750" t="s">
        <v>32</v>
      </c>
      <c r="U1750">
        <v>608.23559999999998</v>
      </c>
      <c r="V1750" s="2">
        <f>Table1[[#This Row],[Expenses]]*0.3</f>
        <v>182.47067999999999</v>
      </c>
      <c r="W1750" t="str">
        <f>VLOOKUP(K1750, Helper!A:C, 3, FALSE)</f>
        <v>2020-04</v>
      </c>
    </row>
    <row r="1751" spans="1:23" x14ac:dyDescent="0.3">
      <c r="A1751">
        <v>3526</v>
      </c>
      <c r="B1751" t="s">
        <v>4679</v>
      </c>
      <c r="C1751" s="1">
        <v>45271</v>
      </c>
      <c r="D1751">
        <v>20231211</v>
      </c>
      <c r="E1751" t="s">
        <v>4680</v>
      </c>
      <c r="F1751" t="s">
        <v>868</v>
      </c>
      <c r="G1751" t="s">
        <v>869</v>
      </c>
      <c r="H1751" t="s">
        <v>25</v>
      </c>
      <c r="I1751" t="s">
        <v>336</v>
      </c>
      <c r="J1751" t="s">
        <v>325</v>
      </c>
      <c r="K1751">
        <v>1075</v>
      </c>
      <c r="L1751" t="s">
        <v>133</v>
      </c>
      <c r="M1751" t="s">
        <v>85</v>
      </c>
      <c r="N1751" t="s">
        <v>185</v>
      </c>
      <c r="O1751" t="s">
        <v>4681</v>
      </c>
      <c r="P1751">
        <v>599.97</v>
      </c>
      <c r="Q1751">
        <v>3</v>
      </c>
      <c r="R1751">
        <v>0</v>
      </c>
      <c r="S1751">
        <v>257.9871</v>
      </c>
      <c r="T1751" t="s">
        <v>261</v>
      </c>
      <c r="U1751">
        <v>341.98289999999997</v>
      </c>
      <c r="V1751" s="2">
        <f>Table1[[#This Row],[Expenses]]*0.3</f>
        <v>102.59486999999999</v>
      </c>
      <c r="W1751" t="str">
        <f>VLOOKUP(K1751, Helper!A:C, 3, FALSE)</f>
        <v>2020-03</v>
      </c>
    </row>
    <row r="1752" spans="1:23" x14ac:dyDescent="0.3">
      <c r="A1752">
        <v>3529</v>
      </c>
      <c r="B1752" t="s">
        <v>4682</v>
      </c>
      <c r="C1752" s="1">
        <v>44737</v>
      </c>
      <c r="D1752">
        <v>20220625</v>
      </c>
      <c r="E1752" t="s">
        <v>1070</v>
      </c>
      <c r="F1752" t="s">
        <v>35</v>
      </c>
      <c r="G1752" t="s">
        <v>600</v>
      </c>
      <c r="H1752" t="s">
        <v>37</v>
      </c>
      <c r="I1752" t="s">
        <v>38</v>
      </c>
      <c r="J1752" t="s">
        <v>596</v>
      </c>
      <c r="K1752">
        <v>1038</v>
      </c>
      <c r="L1752" t="s">
        <v>84</v>
      </c>
      <c r="M1752" t="s">
        <v>29</v>
      </c>
      <c r="N1752" t="s">
        <v>156</v>
      </c>
      <c r="O1752" t="s">
        <v>4683</v>
      </c>
      <c r="P1752">
        <v>38.24</v>
      </c>
      <c r="Q1752">
        <v>4</v>
      </c>
      <c r="R1752">
        <v>0.2</v>
      </c>
      <c r="S1752">
        <v>-9.56</v>
      </c>
      <c r="T1752" t="s">
        <v>43</v>
      </c>
      <c r="U1752">
        <v>47.8</v>
      </c>
      <c r="V1752" s="2">
        <f>Table1[[#This Row],[Expenses]]*0.3</f>
        <v>14.339999999999998</v>
      </c>
      <c r="W1752" t="str">
        <f>VLOOKUP(K1752, Helper!A:C, 3, FALSE)</f>
        <v>2020-04</v>
      </c>
    </row>
    <row r="1753" spans="1:23" x14ac:dyDescent="0.3">
      <c r="A1753">
        <v>3530</v>
      </c>
      <c r="B1753" t="s">
        <v>4684</v>
      </c>
      <c r="C1753" s="1">
        <v>44456</v>
      </c>
      <c r="D1753">
        <v>20210917</v>
      </c>
      <c r="E1753" t="s">
        <v>3214</v>
      </c>
      <c r="F1753" t="s">
        <v>46</v>
      </c>
      <c r="G1753" t="s">
        <v>3858</v>
      </c>
      <c r="H1753" t="s">
        <v>25</v>
      </c>
      <c r="I1753" t="s">
        <v>48</v>
      </c>
      <c r="J1753" t="s">
        <v>330</v>
      </c>
      <c r="K1753">
        <v>1100</v>
      </c>
      <c r="L1753" t="s">
        <v>56</v>
      </c>
      <c r="M1753" t="s">
        <v>29</v>
      </c>
      <c r="N1753" t="s">
        <v>185</v>
      </c>
      <c r="O1753" t="s">
        <v>4685</v>
      </c>
      <c r="P1753">
        <v>87.168000000000006</v>
      </c>
      <c r="Q1753">
        <v>3</v>
      </c>
      <c r="R1753">
        <v>0.2</v>
      </c>
      <c r="S1753">
        <v>10.896000000000001</v>
      </c>
      <c r="T1753" t="s">
        <v>135</v>
      </c>
      <c r="U1753">
        <v>76.272000000000006</v>
      </c>
      <c r="V1753" s="2">
        <f>Table1[[#This Row],[Expenses]]*0.3</f>
        <v>22.881600000000002</v>
      </c>
      <c r="W1753" t="str">
        <f>VLOOKUP(K1753, Helper!A:C, 3, FALSE)</f>
        <v>2020-03</v>
      </c>
    </row>
    <row r="1754" spans="1:23" x14ac:dyDescent="0.3">
      <c r="A1754">
        <v>3531</v>
      </c>
      <c r="B1754" t="s">
        <v>4686</v>
      </c>
      <c r="C1754" s="1">
        <v>44701</v>
      </c>
      <c r="D1754">
        <v>20220520</v>
      </c>
      <c r="E1754" t="s">
        <v>2687</v>
      </c>
      <c r="F1754" t="s">
        <v>204</v>
      </c>
      <c r="G1754" t="s">
        <v>903</v>
      </c>
      <c r="H1754" t="s">
        <v>81</v>
      </c>
      <c r="I1754" t="s">
        <v>206</v>
      </c>
      <c r="J1754" t="s">
        <v>184</v>
      </c>
      <c r="K1754">
        <v>1028</v>
      </c>
      <c r="L1754" t="s">
        <v>74</v>
      </c>
      <c r="M1754" t="s">
        <v>40</v>
      </c>
      <c r="N1754" t="s">
        <v>112</v>
      </c>
      <c r="O1754" t="s">
        <v>4687</v>
      </c>
      <c r="P1754">
        <v>21.4</v>
      </c>
      <c r="Q1754">
        <v>5</v>
      </c>
      <c r="R1754">
        <v>0</v>
      </c>
      <c r="S1754">
        <v>6.2060000000000004</v>
      </c>
      <c r="T1754" t="s">
        <v>454</v>
      </c>
      <c r="U1754">
        <v>15.1939999999999</v>
      </c>
      <c r="V1754" s="2">
        <f>Table1[[#This Row],[Expenses]]*0.3</f>
        <v>4.5581999999999701</v>
      </c>
      <c r="W1754" t="str">
        <f>VLOOKUP(K1754, Helper!A:C, 3, FALSE)</f>
        <v>2020-04</v>
      </c>
    </row>
    <row r="1755" spans="1:23" x14ac:dyDescent="0.3">
      <c r="A1755">
        <v>3532</v>
      </c>
      <c r="B1755" t="s">
        <v>4688</v>
      </c>
      <c r="C1755" s="1">
        <v>44710</v>
      </c>
      <c r="D1755">
        <v>20220529</v>
      </c>
      <c r="E1755" t="s">
        <v>2871</v>
      </c>
      <c r="F1755" t="s">
        <v>211</v>
      </c>
      <c r="G1755" t="s">
        <v>212</v>
      </c>
      <c r="H1755" t="s">
        <v>25</v>
      </c>
      <c r="I1755" t="s">
        <v>26</v>
      </c>
      <c r="J1755" t="s">
        <v>560</v>
      </c>
      <c r="K1755">
        <v>1080</v>
      </c>
      <c r="L1755" t="s">
        <v>56</v>
      </c>
      <c r="M1755" t="s">
        <v>40</v>
      </c>
      <c r="N1755" t="s">
        <v>66</v>
      </c>
      <c r="O1755" t="s">
        <v>4689</v>
      </c>
      <c r="P1755">
        <v>54.9</v>
      </c>
      <c r="Q1755">
        <v>5</v>
      </c>
      <c r="R1755">
        <v>0</v>
      </c>
      <c r="S1755">
        <v>15.372</v>
      </c>
      <c r="T1755" t="s">
        <v>454</v>
      </c>
      <c r="U1755">
        <v>39.527999999999999</v>
      </c>
      <c r="V1755" s="2">
        <f>Table1[[#This Row],[Expenses]]*0.3</f>
        <v>11.8584</v>
      </c>
      <c r="W1755" t="str">
        <f>VLOOKUP(K1755, Helper!A:C, 3, FALSE)</f>
        <v>2020-03</v>
      </c>
    </row>
    <row r="1756" spans="1:23" x14ac:dyDescent="0.3">
      <c r="A1756">
        <v>3533</v>
      </c>
      <c r="B1756" t="s">
        <v>4690</v>
      </c>
      <c r="C1756" s="1">
        <v>43939</v>
      </c>
      <c r="D1756">
        <v>20200418</v>
      </c>
      <c r="E1756" t="s">
        <v>1191</v>
      </c>
      <c r="F1756" t="s">
        <v>35</v>
      </c>
      <c r="G1756" t="s">
        <v>36</v>
      </c>
      <c r="H1756" t="s">
        <v>37</v>
      </c>
      <c r="I1756" t="s">
        <v>38</v>
      </c>
      <c r="J1756" t="s">
        <v>244</v>
      </c>
      <c r="K1756">
        <v>1002</v>
      </c>
      <c r="L1756" t="s">
        <v>84</v>
      </c>
      <c r="M1756" t="s">
        <v>29</v>
      </c>
      <c r="N1756" t="s">
        <v>617</v>
      </c>
      <c r="O1756" t="s">
        <v>4691</v>
      </c>
      <c r="P1756">
        <v>287.96800000000002</v>
      </c>
      <c r="Q1756">
        <v>4</v>
      </c>
      <c r="R1756">
        <v>0.2</v>
      </c>
      <c r="S1756">
        <v>97.1892</v>
      </c>
      <c r="T1756" t="s">
        <v>735</v>
      </c>
      <c r="U1756">
        <v>190.77879999999999</v>
      </c>
      <c r="V1756" s="2">
        <f>Table1[[#This Row],[Expenses]]*0.3</f>
        <v>57.233639999999994</v>
      </c>
      <c r="W1756" t="str">
        <f>VLOOKUP(K1756, Helper!A:C, 3, FALSE)</f>
        <v>2020-03</v>
      </c>
    </row>
    <row r="1757" spans="1:23" x14ac:dyDescent="0.3">
      <c r="A1757">
        <v>3537</v>
      </c>
      <c r="B1757" t="s">
        <v>4692</v>
      </c>
      <c r="C1757" s="1">
        <v>44730</v>
      </c>
      <c r="D1757">
        <v>20220618</v>
      </c>
      <c r="E1757" t="s">
        <v>1173</v>
      </c>
      <c r="F1757" t="s">
        <v>211</v>
      </c>
      <c r="G1757" t="s">
        <v>212</v>
      </c>
      <c r="H1757" t="s">
        <v>25</v>
      </c>
      <c r="I1757" t="s">
        <v>26</v>
      </c>
      <c r="J1757" t="s">
        <v>698</v>
      </c>
      <c r="K1757">
        <v>1013</v>
      </c>
      <c r="L1757" t="s">
        <v>28</v>
      </c>
      <c r="M1757" t="s">
        <v>29</v>
      </c>
      <c r="N1757" t="s">
        <v>96</v>
      </c>
      <c r="O1757" t="s">
        <v>4693</v>
      </c>
      <c r="P1757">
        <v>40.74</v>
      </c>
      <c r="Q1757">
        <v>3</v>
      </c>
      <c r="R1757">
        <v>0</v>
      </c>
      <c r="S1757">
        <v>0.40739999999999998</v>
      </c>
      <c r="T1757" t="s">
        <v>43</v>
      </c>
      <c r="U1757">
        <v>40.332599999999999</v>
      </c>
      <c r="V1757" s="2">
        <f>Table1[[#This Row],[Expenses]]*0.3</f>
        <v>12.099779999999999</v>
      </c>
      <c r="W1757" t="str">
        <f>VLOOKUP(K1757, Helper!A:C, 3, FALSE)</f>
        <v>2020-02</v>
      </c>
    </row>
    <row r="1758" spans="1:23" x14ac:dyDescent="0.3">
      <c r="A1758">
        <v>3538</v>
      </c>
      <c r="B1758" t="s">
        <v>4694</v>
      </c>
      <c r="C1758" s="1">
        <v>43960</v>
      </c>
      <c r="D1758">
        <v>20200509</v>
      </c>
      <c r="E1758" t="s">
        <v>616</v>
      </c>
      <c r="F1758" t="s">
        <v>23</v>
      </c>
      <c r="G1758" t="s">
        <v>24</v>
      </c>
      <c r="H1758" t="s">
        <v>25</v>
      </c>
      <c r="I1758" t="s">
        <v>26</v>
      </c>
      <c r="J1758" t="s">
        <v>439</v>
      </c>
      <c r="K1758">
        <v>1033</v>
      </c>
      <c r="L1758" t="s">
        <v>74</v>
      </c>
      <c r="M1758" t="s">
        <v>40</v>
      </c>
      <c r="N1758" t="s">
        <v>96</v>
      </c>
      <c r="O1758" t="s">
        <v>4695</v>
      </c>
      <c r="P1758">
        <v>83.25</v>
      </c>
      <c r="Q1758">
        <v>3</v>
      </c>
      <c r="R1758">
        <v>0</v>
      </c>
      <c r="S1758">
        <v>14.984999999999999</v>
      </c>
      <c r="T1758" t="s">
        <v>107</v>
      </c>
      <c r="U1758">
        <v>68.265000000000001</v>
      </c>
      <c r="V1758" s="2">
        <f>Table1[[#This Row],[Expenses]]*0.3</f>
        <v>20.479499999999998</v>
      </c>
      <c r="W1758" t="str">
        <f>VLOOKUP(K1758, Helper!A:C, 3, FALSE)</f>
        <v>2020-03</v>
      </c>
    </row>
    <row r="1759" spans="1:23" x14ac:dyDescent="0.3">
      <c r="A1759">
        <v>3542</v>
      </c>
      <c r="B1759" t="s">
        <v>4696</v>
      </c>
      <c r="C1759" s="1">
        <v>44823</v>
      </c>
      <c r="D1759">
        <v>20220919</v>
      </c>
      <c r="E1759" t="s">
        <v>1298</v>
      </c>
      <c r="F1759" t="s">
        <v>358</v>
      </c>
      <c r="G1759" t="s">
        <v>359</v>
      </c>
      <c r="H1759" t="s">
        <v>37</v>
      </c>
      <c r="I1759" t="s">
        <v>119</v>
      </c>
      <c r="J1759" t="s">
        <v>111</v>
      </c>
      <c r="K1759">
        <v>1099</v>
      </c>
      <c r="L1759" t="s">
        <v>56</v>
      </c>
      <c r="M1759" t="s">
        <v>29</v>
      </c>
      <c r="N1759" t="s">
        <v>57</v>
      </c>
      <c r="O1759" t="s">
        <v>4697</v>
      </c>
      <c r="P1759">
        <v>5.3520000000000003</v>
      </c>
      <c r="Q1759">
        <v>3</v>
      </c>
      <c r="R1759">
        <v>0.2</v>
      </c>
      <c r="S1759">
        <v>1.6055999999999999</v>
      </c>
      <c r="T1759" t="s">
        <v>246</v>
      </c>
      <c r="U1759">
        <v>3.7464</v>
      </c>
      <c r="V1759" s="2">
        <f>Table1[[#This Row],[Expenses]]*0.3</f>
        <v>1.12392</v>
      </c>
      <c r="W1759" t="str">
        <f>VLOOKUP(K1759, Helper!A:C, 3, FALSE)</f>
        <v>2020-01</v>
      </c>
    </row>
    <row r="1760" spans="1:23" x14ac:dyDescent="0.3">
      <c r="A1760">
        <v>3545</v>
      </c>
      <c r="B1760" t="s">
        <v>4698</v>
      </c>
      <c r="C1760" s="1">
        <v>45284</v>
      </c>
      <c r="D1760">
        <v>20231224</v>
      </c>
      <c r="E1760" t="s">
        <v>2232</v>
      </c>
      <c r="F1760" t="s">
        <v>79</v>
      </c>
      <c r="G1760" t="s">
        <v>1640</v>
      </c>
      <c r="H1760" t="s">
        <v>81</v>
      </c>
      <c r="I1760" t="s">
        <v>82</v>
      </c>
      <c r="J1760" t="s">
        <v>917</v>
      </c>
      <c r="K1760">
        <v>1029</v>
      </c>
      <c r="L1760" t="s">
        <v>84</v>
      </c>
      <c r="M1760" t="s">
        <v>29</v>
      </c>
      <c r="N1760" t="s">
        <v>66</v>
      </c>
      <c r="O1760" t="s">
        <v>4699</v>
      </c>
      <c r="P1760">
        <v>28.672000000000001</v>
      </c>
      <c r="Q1760">
        <v>8</v>
      </c>
      <c r="R1760">
        <v>0.2</v>
      </c>
      <c r="S1760">
        <v>10.393599999999999</v>
      </c>
      <c r="T1760" t="s">
        <v>261</v>
      </c>
      <c r="U1760">
        <v>18.278400000000001</v>
      </c>
      <c r="V1760" s="2">
        <f>Table1[[#This Row],[Expenses]]*0.3</f>
        <v>5.4835200000000004</v>
      </c>
      <c r="W1760" t="str">
        <f>VLOOKUP(K1760, Helper!A:C, 3, FALSE)</f>
        <v>2020-01</v>
      </c>
    </row>
    <row r="1761" spans="1:23" x14ac:dyDescent="0.3">
      <c r="A1761">
        <v>3547</v>
      </c>
      <c r="B1761" t="s">
        <v>4700</v>
      </c>
      <c r="C1761" s="1">
        <v>45230</v>
      </c>
      <c r="D1761">
        <v>20231031</v>
      </c>
      <c r="E1761" t="s">
        <v>1306</v>
      </c>
      <c r="F1761" t="s">
        <v>23</v>
      </c>
      <c r="G1761" t="s">
        <v>24</v>
      </c>
      <c r="H1761" t="s">
        <v>25</v>
      </c>
      <c r="I1761" t="s">
        <v>26</v>
      </c>
      <c r="J1761" t="s">
        <v>457</v>
      </c>
      <c r="K1761">
        <v>1057</v>
      </c>
      <c r="L1761" t="s">
        <v>105</v>
      </c>
      <c r="M1761" t="s">
        <v>85</v>
      </c>
      <c r="N1761" t="s">
        <v>96</v>
      </c>
      <c r="O1761" t="s">
        <v>4701</v>
      </c>
      <c r="P1761">
        <v>105.98</v>
      </c>
      <c r="Q1761">
        <v>7</v>
      </c>
      <c r="R1761">
        <v>0</v>
      </c>
      <c r="S1761">
        <v>4.2392000000000003</v>
      </c>
      <c r="T1761" t="s">
        <v>151</v>
      </c>
      <c r="U1761">
        <v>101.74079999999999</v>
      </c>
      <c r="V1761" s="2">
        <f>Table1[[#This Row],[Expenses]]*0.3</f>
        <v>30.522239999999996</v>
      </c>
      <c r="W1761" t="str">
        <f>VLOOKUP(K1761, Helper!A:C, 3, FALSE)</f>
        <v>2020-01</v>
      </c>
    </row>
    <row r="1762" spans="1:23" x14ac:dyDescent="0.3">
      <c r="A1762">
        <v>3551</v>
      </c>
      <c r="B1762" t="s">
        <v>4702</v>
      </c>
      <c r="C1762" s="1">
        <v>44650</v>
      </c>
      <c r="D1762">
        <v>20220330</v>
      </c>
      <c r="E1762" t="s">
        <v>2255</v>
      </c>
      <c r="F1762" t="s">
        <v>166</v>
      </c>
      <c r="G1762" t="s">
        <v>227</v>
      </c>
      <c r="H1762" t="s">
        <v>81</v>
      </c>
      <c r="I1762" t="s">
        <v>168</v>
      </c>
      <c r="J1762" t="s">
        <v>49</v>
      </c>
      <c r="K1762">
        <v>1031</v>
      </c>
      <c r="L1762" t="s">
        <v>28</v>
      </c>
      <c r="M1762" t="s">
        <v>85</v>
      </c>
      <c r="N1762" t="s">
        <v>66</v>
      </c>
      <c r="O1762" t="s">
        <v>4703</v>
      </c>
      <c r="P1762">
        <v>45.527999999999999</v>
      </c>
      <c r="Q1762">
        <v>3</v>
      </c>
      <c r="R1762">
        <v>0.2</v>
      </c>
      <c r="S1762">
        <v>15.934799999999999</v>
      </c>
      <c r="T1762" t="s">
        <v>187</v>
      </c>
      <c r="U1762">
        <v>29.5932</v>
      </c>
      <c r="V1762" s="2">
        <f>Table1[[#This Row],[Expenses]]*0.3</f>
        <v>8.8779599999999999</v>
      </c>
      <c r="W1762" t="str">
        <f>VLOOKUP(K1762, Helper!A:C, 3, FALSE)</f>
        <v>2020-01</v>
      </c>
    </row>
    <row r="1763" spans="1:23" x14ac:dyDescent="0.3">
      <c r="A1763">
        <v>3554</v>
      </c>
      <c r="B1763" t="s">
        <v>4704</v>
      </c>
      <c r="C1763" s="1">
        <v>45254</v>
      </c>
      <c r="D1763">
        <v>20231124</v>
      </c>
      <c r="E1763" t="s">
        <v>1877</v>
      </c>
      <c r="F1763" t="s">
        <v>124</v>
      </c>
      <c r="G1763" t="s">
        <v>125</v>
      </c>
      <c r="H1763" t="s">
        <v>25</v>
      </c>
      <c r="I1763" t="s">
        <v>48</v>
      </c>
      <c r="J1763" t="s">
        <v>398</v>
      </c>
      <c r="K1763">
        <v>1026</v>
      </c>
      <c r="L1763" t="s">
        <v>105</v>
      </c>
      <c r="M1763" t="s">
        <v>40</v>
      </c>
      <c r="N1763" t="s">
        <v>50</v>
      </c>
      <c r="O1763" t="s">
        <v>4705</v>
      </c>
      <c r="P1763">
        <v>7.476</v>
      </c>
      <c r="Q1763">
        <v>1</v>
      </c>
      <c r="R1763">
        <v>0.7</v>
      </c>
      <c r="S1763">
        <v>-5.9808000000000003</v>
      </c>
      <c r="T1763" t="s">
        <v>283</v>
      </c>
      <c r="U1763">
        <v>13.456799999999999</v>
      </c>
      <c r="V1763" s="2">
        <f>Table1[[#This Row],[Expenses]]*0.3</f>
        <v>4.0370399999999993</v>
      </c>
      <c r="W1763" t="str">
        <f>VLOOKUP(K1763, Helper!A:C, 3, FALSE)</f>
        <v>2020-01</v>
      </c>
    </row>
    <row r="1764" spans="1:23" x14ac:dyDescent="0.3">
      <c r="A1764">
        <v>3555</v>
      </c>
      <c r="B1764" t="s">
        <v>4706</v>
      </c>
      <c r="C1764" s="1">
        <v>43913</v>
      </c>
      <c r="D1764">
        <v>20200323</v>
      </c>
      <c r="E1764" t="s">
        <v>189</v>
      </c>
      <c r="F1764" t="s">
        <v>35</v>
      </c>
      <c r="G1764" t="s">
        <v>36</v>
      </c>
      <c r="H1764" t="s">
        <v>37</v>
      </c>
      <c r="I1764" t="s">
        <v>38</v>
      </c>
      <c r="J1764" t="s">
        <v>192</v>
      </c>
      <c r="K1764">
        <v>1068</v>
      </c>
      <c r="L1764" t="s">
        <v>56</v>
      </c>
      <c r="M1764" t="s">
        <v>29</v>
      </c>
      <c r="N1764" t="s">
        <v>96</v>
      </c>
      <c r="O1764" t="s">
        <v>4707</v>
      </c>
      <c r="P1764">
        <v>330.4</v>
      </c>
      <c r="Q1764">
        <v>2</v>
      </c>
      <c r="R1764">
        <v>0</v>
      </c>
      <c r="S1764">
        <v>85.903999999999996</v>
      </c>
      <c r="T1764" t="s">
        <v>445</v>
      </c>
      <c r="U1764">
        <v>244.49599999999899</v>
      </c>
      <c r="V1764" s="2">
        <f>Table1[[#This Row],[Expenses]]*0.3</f>
        <v>73.348799999999699</v>
      </c>
      <c r="W1764" t="str">
        <f>VLOOKUP(K1764, Helper!A:C, 3, FALSE)</f>
        <v>2020-01</v>
      </c>
    </row>
    <row r="1765" spans="1:23" x14ac:dyDescent="0.3">
      <c r="A1765">
        <v>3557</v>
      </c>
      <c r="B1765" t="s">
        <v>4708</v>
      </c>
      <c r="C1765" s="1">
        <v>45262</v>
      </c>
      <c r="D1765">
        <v>20231202</v>
      </c>
      <c r="E1765" t="s">
        <v>740</v>
      </c>
      <c r="F1765" t="s">
        <v>35</v>
      </c>
      <c r="G1765" t="s">
        <v>36</v>
      </c>
      <c r="H1765" t="s">
        <v>37</v>
      </c>
      <c r="I1765" t="s">
        <v>38</v>
      </c>
      <c r="J1765" t="s">
        <v>337</v>
      </c>
      <c r="K1765">
        <v>1096</v>
      </c>
      <c r="L1765" t="s">
        <v>105</v>
      </c>
      <c r="M1765" t="s">
        <v>29</v>
      </c>
      <c r="N1765" t="s">
        <v>66</v>
      </c>
      <c r="O1765" t="s">
        <v>4709</v>
      </c>
      <c r="P1765">
        <v>45.36</v>
      </c>
      <c r="Q1765">
        <v>7</v>
      </c>
      <c r="R1765">
        <v>0</v>
      </c>
      <c r="S1765">
        <v>21.7728</v>
      </c>
      <c r="T1765" t="s">
        <v>261</v>
      </c>
      <c r="U1765">
        <v>23.587199999999999</v>
      </c>
      <c r="V1765" s="2">
        <f>Table1[[#This Row],[Expenses]]*0.3</f>
        <v>7.0761599999999998</v>
      </c>
      <c r="W1765" t="str">
        <f>VLOOKUP(K1765, Helper!A:C, 3, FALSE)</f>
        <v>2020-03</v>
      </c>
    </row>
    <row r="1766" spans="1:23" x14ac:dyDescent="0.3">
      <c r="A1766">
        <v>3559</v>
      </c>
      <c r="B1766" t="s">
        <v>4710</v>
      </c>
      <c r="C1766" s="1">
        <v>45238</v>
      </c>
      <c r="D1766">
        <v>20231108</v>
      </c>
      <c r="E1766" t="s">
        <v>4471</v>
      </c>
      <c r="F1766" t="s">
        <v>35</v>
      </c>
      <c r="G1766" t="s">
        <v>110</v>
      </c>
      <c r="H1766" t="s">
        <v>37</v>
      </c>
      <c r="I1766" t="s">
        <v>38</v>
      </c>
      <c r="J1766" t="s">
        <v>430</v>
      </c>
      <c r="K1766">
        <v>1055</v>
      </c>
      <c r="L1766" t="s">
        <v>84</v>
      </c>
      <c r="M1766" t="s">
        <v>29</v>
      </c>
      <c r="N1766" t="s">
        <v>50</v>
      </c>
      <c r="O1766" t="s">
        <v>4711</v>
      </c>
      <c r="P1766">
        <v>21.792000000000002</v>
      </c>
      <c r="Q1766">
        <v>4</v>
      </c>
      <c r="R1766">
        <v>0.2</v>
      </c>
      <c r="S1766">
        <v>7.6272000000000002</v>
      </c>
      <c r="T1766" t="s">
        <v>283</v>
      </c>
      <c r="U1766">
        <v>14.1648</v>
      </c>
      <c r="V1766" s="2">
        <f>Table1[[#This Row],[Expenses]]*0.3</f>
        <v>4.2494399999999999</v>
      </c>
      <c r="W1766" t="str">
        <f>VLOOKUP(K1766, Helper!A:C, 3, FALSE)</f>
        <v>2020-01</v>
      </c>
    </row>
    <row r="1767" spans="1:23" x14ac:dyDescent="0.3">
      <c r="A1767">
        <v>3561</v>
      </c>
      <c r="B1767" t="s">
        <v>4712</v>
      </c>
      <c r="C1767" s="1">
        <v>45174</v>
      </c>
      <c r="D1767">
        <v>20230905</v>
      </c>
      <c r="E1767" t="s">
        <v>977</v>
      </c>
      <c r="F1767" t="s">
        <v>358</v>
      </c>
      <c r="G1767" t="s">
        <v>532</v>
      </c>
      <c r="H1767" t="s">
        <v>37</v>
      </c>
      <c r="I1767" t="s">
        <v>119</v>
      </c>
      <c r="J1767" t="s">
        <v>321</v>
      </c>
      <c r="K1767">
        <v>1089</v>
      </c>
      <c r="L1767" t="s">
        <v>133</v>
      </c>
      <c r="M1767" t="s">
        <v>29</v>
      </c>
      <c r="N1767" t="s">
        <v>112</v>
      </c>
      <c r="O1767" t="s">
        <v>4713</v>
      </c>
      <c r="P1767">
        <v>8.2560000000000002</v>
      </c>
      <c r="Q1767">
        <v>4</v>
      </c>
      <c r="R1767">
        <v>0.2</v>
      </c>
      <c r="S1767">
        <v>0.61919999999999997</v>
      </c>
      <c r="T1767" t="s">
        <v>171</v>
      </c>
      <c r="U1767">
        <v>7.6368</v>
      </c>
      <c r="V1767" s="2">
        <f>Table1[[#This Row],[Expenses]]*0.3</f>
        <v>2.2910399999999997</v>
      </c>
      <c r="W1767" t="str">
        <f>VLOOKUP(K1767, Helper!A:C, 3, FALSE)</f>
        <v>2020-01</v>
      </c>
    </row>
    <row r="1768" spans="1:23" x14ac:dyDescent="0.3">
      <c r="A1768">
        <v>3565</v>
      </c>
      <c r="B1768" t="s">
        <v>4714</v>
      </c>
      <c r="C1768" s="1">
        <v>44746</v>
      </c>
      <c r="D1768">
        <v>20220704</v>
      </c>
      <c r="E1768" t="s">
        <v>774</v>
      </c>
      <c r="F1768" t="s">
        <v>35</v>
      </c>
      <c r="G1768" t="s">
        <v>36</v>
      </c>
      <c r="H1768" t="s">
        <v>37</v>
      </c>
      <c r="I1768" t="s">
        <v>38</v>
      </c>
      <c r="J1768" t="s">
        <v>73</v>
      </c>
      <c r="K1768">
        <v>1066</v>
      </c>
      <c r="L1768" t="s">
        <v>74</v>
      </c>
      <c r="M1768" t="s">
        <v>29</v>
      </c>
      <c r="N1768" t="s">
        <v>66</v>
      </c>
      <c r="O1768" t="s">
        <v>4715</v>
      </c>
      <c r="P1768">
        <v>12.96</v>
      </c>
      <c r="Q1768">
        <v>2</v>
      </c>
      <c r="R1768">
        <v>0</v>
      </c>
      <c r="S1768">
        <v>6.2207999999999997</v>
      </c>
      <c r="T1768" t="s">
        <v>175</v>
      </c>
      <c r="U1768">
        <v>6.7392000000000003</v>
      </c>
      <c r="V1768" s="2">
        <f>Table1[[#This Row],[Expenses]]*0.3</f>
        <v>2.02176</v>
      </c>
      <c r="W1768" t="str">
        <f>VLOOKUP(K1768, Helper!A:C, 3, FALSE)</f>
        <v>2020-09</v>
      </c>
    </row>
    <row r="1769" spans="1:23" x14ac:dyDescent="0.3">
      <c r="A1769">
        <v>3567</v>
      </c>
      <c r="B1769" t="s">
        <v>4716</v>
      </c>
      <c r="C1769" s="1">
        <v>45177</v>
      </c>
      <c r="D1769">
        <v>20230908</v>
      </c>
      <c r="E1769" t="s">
        <v>1762</v>
      </c>
      <c r="F1769" t="s">
        <v>411</v>
      </c>
      <c r="G1769" t="s">
        <v>412</v>
      </c>
      <c r="H1769" t="s">
        <v>25</v>
      </c>
      <c r="I1769" t="s">
        <v>48</v>
      </c>
      <c r="J1769" t="s">
        <v>39</v>
      </c>
      <c r="K1769">
        <v>1056</v>
      </c>
      <c r="L1769" t="s">
        <v>28</v>
      </c>
      <c r="M1769" t="s">
        <v>85</v>
      </c>
      <c r="N1769" t="s">
        <v>50</v>
      </c>
      <c r="O1769" t="s">
        <v>4717</v>
      </c>
      <c r="P1769">
        <v>1577.94</v>
      </c>
      <c r="Q1769">
        <v>3</v>
      </c>
      <c r="R1769">
        <v>0</v>
      </c>
      <c r="S1769">
        <v>757.41120000000001</v>
      </c>
      <c r="T1769" t="s">
        <v>171</v>
      </c>
      <c r="U1769">
        <v>820.52880000000005</v>
      </c>
      <c r="V1769" s="2">
        <f>Table1[[#This Row],[Expenses]]*0.3</f>
        <v>246.15863999999999</v>
      </c>
      <c r="W1769" t="str">
        <f>VLOOKUP(K1769, Helper!A:C, 3, FALSE)</f>
        <v>2020-03</v>
      </c>
    </row>
    <row r="1770" spans="1:23" x14ac:dyDescent="0.3">
      <c r="A1770">
        <v>3568</v>
      </c>
      <c r="B1770" t="s">
        <v>4718</v>
      </c>
      <c r="C1770" s="1">
        <v>44814</v>
      </c>
      <c r="D1770">
        <v>20220910</v>
      </c>
      <c r="E1770" t="s">
        <v>3548</v>
      </c>
      <c r="F1770" t="s">
        <v>79</v>
      </c>
      <c r="G1770" t="s">
        <v>154</v>
      </c>
      <c r="H1770" t="s">
        <v>81</v>
      </c>
      <c r="I1770" t="s">
        <v>82</v>
      </c>
      <c r="J1770" t="s">
        <v>466</v>
      </c>
      <c r="K1770">
        <v>1046</v>
      </c>
      <c r="L1770" t="s">
        <v>95</v>
      </c>
      <c r="M1770" t="s">
        <v>85</v>
      </c>
      <c r="N1770" t="s">
        <v>57</v>
      </c>
      <c r="O1770" t="s">
        <v>4719</v>
      </c>
      <c r="P1770">
        <v>15.007999999999999</v>
      </c>
      <c r="Q1770">
        <v>4</v>
      </c>
      <c r="R1770">
        <v>0.6</v>
      </c>
      <c r="S1770">
        <v>-12.006399999999999</v>
      </c>
      <c r="T1770" t="s">
        <v>246</v>
      </c>
      <c r="U1770">
        <v>27.014399999999998</v>
      </c>
      <c r="V1770" s="2">
        <f>Table1[[#This Row],[Expenses]]*0.3</f>
        <v>8.1043199999999995</v>
      </c>
      <c r="W1770" t="str">
        <f>VLOOKUP(K1770, Helper!A:C, 3, FALSE)</f>
        <v>2020-02</v>
      </c>
    </row>
    <row r="1771" spans="1:23" x14ac:dyDescent="0.3">
      <c r="A1771">
        <v>3569</v>
      </c>
      <c r="B1771" t="s">
        <v>4720</v>
      </c>
      <c r="C1771" s="1">
        <v>45111</v>
      </c>
      <c r="D1771">
        <v>20230704</v>
      </c>
      <c r="E1771" t="s">
        <v>484</v>
      </c>
      <c r="F1771" t="s">
        <v>71</v>
      </c>
      <c r="G1771" t="s">
        <v>72</v>
      </c>
      <c r="H1771" t="s">
        <v>37</v>
      </c>
      <c r="I1771" t="s">
        <v>38</v>
      </c>
      <c r="J1771" t="s">
        <v>73</v>
      </c>
      <c r="K1771">
        <v>1066</v>
      </c>
      <c r="L1771" t="s">
        <v>74</v>
      </c>
      <c r="M1771" t="s">
        <v>85</v>
      </c>
      <c r="N1771" t="s">
        <v>185</v>
      </c>
      <c r="O1771" t="s">
        <v>4721</v>
      </c>
      <c r="P1771">
        <v>59.98</v>
      </c>
      <c r="Q1771">
        <v>2</v>
      </c>
      <c r="R1771">
        <v>0</v>
      </c>
      <c r="S1771">
        <v>26.391200000000001</v>
      </c>
      <c r="T1771" t="s">
        <v>128</v>
      </c>
      <c r="U1771">
        <v>33.5887999999999</v>
      </c>
      <c r="V1771" s="2">
        <f>Table1[[#This Row],[Expenses]]*0.3</f>
        <v>10.076639999999969</v>
      </c>
      <c r="W1771" t="str">
        <f>VLOOKUP(K1771, Helper!A:C, 3, FALSE)</f>
        <v>2020-09</v>
      </c>
    </row>
    <row r="1772" spans="1:23" x14ac:dyDescent="0.3">
      <c r="A1772">
        <v>3573</v>
      </c>
      <c r="B1772" t="s">
        <v>4722</v>
      </c>
      <c r="C1772" s="1">
        <v>45107</v>
      </c>
      <c r="D1772">
        <v>20230630</v>
      </c>
      <c r="E1772" t="s">
        <v>4723</v>
      </c>
      <c r="F1772" t="s">
        <v>79</v>
      </c>
      <c r="G1772" t="s">
        <v>1640</v>
      </c>
      <c r="H1772" t="s">
        <v>81</v>
      </c>
      <c r="I1772" t="s">
        <v>82</v>
      </c>
      <c r="J1772" t="s">
        <v>240</v>
      </c>
      <c r="K1772">
        <v>1035</v>
      </c>
      <c r="L1772" t="s">
        <v>56</v>
      </c>
      <c r="M1772" t="s">
        <v>40</v>
      </c>
      <c r="N1772" t="s">
        <v>66</v>
      </c>
      <c r="O1772" t="s">
        <v>4724</v>
      </c>
      <c r="P1772">
        <v>5.1840000000000002</v>
      </c>
      <c r="Q1772">
        <v>1</v>
      </c>
      <c r="R1772">
        <v>0.2</v>
      </c>
      <c r="S1772">
        <v>1.8144</v>
      </c>
      <c r="T1772" t="s">
        <v>318</v>
      </c>
      <c r="U1772">
        <v>3.3696000000000002</v>
      </c>
      <c r="V1772" s="2">
        <f>Table1[[#This Row],[Expenses]]*0.3</f>
        <v>1.01088</v>
      </c>
      <c r="W1772" t="str">
        <f>VLOOKUP(K1772, Helper!A:C, 3, FALSE)</f>
        <v>2020-04</v>
      </c>
    </row>
    <row r="1773" spans="1:23" x14ac:dyDescent="0.3">
      <c r="A1773">
        <v>3574</v>
      </c>
      <c r="B1773" t="s">
        <v>4725</v>
      </c>
      <c r="C1773" s="1">
        <v>45146</v>
      </c>
      <c r="D1773">
        <v>20230808</v>
      </c>
      <c r="E1773" t="s">
        <v>2649</v>
      </c>
      <c r="F1773" t="s">
        <v>211</v>
      </c>
      <c r="G1773" t="s">
        <v>1322</v>
      </c>
      <c r="H1773" t="s">
        <v>25</v>
      </c>
      <c r="I1773" t="s">
        <v>26</v>
      </c>
      <c r="J1773" t="s">
        <v>698</v>
      </c>
      <c r="K1773">
        <v>1013</v>
      </c>
      <c r="L1773" t="s">
        <v>28</v>
      </c>
      <c r="M1773" t="s">
        <v>29</v>
      </c>
      <c r="N1773" t="s">
        <v>112</v>
      </c>
      <c r="O1773" t="s">
        <v>4726</v>
      </c>
      <c r="P1773">
        <v>11.68</v>
      </c>
      <c r="Q1773">
        <v>2</v>
      </c>
      <c r="R1773">
        <v>0</v>
      </c>
      <c r="S1773">
        <v>5.4896000000000003</v>
      </c>
      <c r="T1773" t="s">
        <v>786</v>
      </c>
      <c r="U1773">
        <v>6.1903999999999897</v>
      </c>
      <c r="V1773" s="2">
        <f>Table1[[#This Row],[Expenses]]*0.3</f>
        <v>1.8571199999999968</v>
      </c>
      <c r="W1773" t="str">
        <f>VLOOKUP(K1773, Helper!A:C, 3, FALSE)</f>
        <v>2020-02</v>
      </c>
    </row>
    <row r="1774" spans="1:23" x14ac:dyDescent="0.3">
      <c r="A1774">
        <v>3576</v>
      </c>
      <c r="B1774" t="s">
        <v>4727</v>
      </c>
      <c r="C1774" s="1">
        <v>44274</v>
      </c>
      <c r="D1774">
        <v>20210319</v>
      </c>
      <c r="E1774" t="s">
        <v>2014</v>
      </c>
      <c r="F1774" t="s">
        <v>46</v>
      </c>
      <c r="G1774" t="s">
        <v>4728</v>
      </c>
      <c r="H1774" t="s">
        <v>25</v>
      </c>
      <c r="I1774" t="s">
        <v>48</v>
      </c>
      <c r="J1774" t="s">
        <v>539</v>
      </c>
      <c r="K1774">
        <v>1081</v>
      </c>
      <c r="L1774" t="s">
        <v>273</v>
      </c>
      <c r="M1774" t="s">
        <v>29</v>
      </c>
      <c r="N1774" t="s">
        <v>66</v>
      </c>
      <c r="O1774" t="s">
        <v>4729</v>
      </c>
      <c r="P1774">
        <v>14.496</v>
      </c>
      <c r="Q1774">
        <v>3</v>
      </c>
      <c r="R1774">
        <v>0.2</v>
      </c>
      <c r="S1774">
        <v>4.8924000000000003</v>
      </c>
      <c r="T1774" t="s">
        <v>365</v>
      </c>
      <c r="U1774">
        <v>9.6036000000000001</v>
      </c>
      <c r="V1774" s="2">
        <f>Table1[[#This Row],[Expenses]]*0.3</f>
        <v>2.8810799999999999</v>
      </c>
      <c r="W1774" t="str">
        <f>VLOOKUP(K1774, Helper!A:C, 3, FALSE)</f>
        <v>2020-03</v>
      </c>
    </row>
    <row r="1775" spans="1:23" x14ac:dyDescent="0.3">
      <c r="A1775">
        <v>3577</v>
      </c>
      <c r="B1775" t="s">
        <v>4730</v>
      </c>
      <c r="C1775" s="1">
        <v>44720</v>
      </c>
      <c r="D1775">
        <v>20220608</v>
      </c>
      <c r="E1775" t="s">
        <v>502</v>
      </c>
      <c r="F1775" t="s">
        <v>35</v>
      </c>
      <c r="G1775" t="s">
        <v>3855</v>
      </c>
      <c r="H1775" t="s">
        <v>37</v>
      </c>
      <c r="I1775" t="s">
        <v>38</v>
      </c>
      <c r="J1775" t="s">
        <v>504</v>
      </c>
      <c r="K1775">
        <v>1010</v>
      </c>
      <c r="L1775" t="s">
        <v>273</v>
      </c>
      <c r="M1775" t="s">
        <v>85</v>
      </c>
      <c r="N1775" t="s">
        <v>50</v>
      </c>
      <c r="O1775" t="s">
        <v>4731</v>
      </c>
      <c r="P1775">
        <v>4.7839999999999998</v>
      </c>
      <c r="Q1775">
        <v>1</v>
      </c>
      <c r="R1775">
        <v>0.2</v>
      </c>
      <c r="S1775">
        <v>1.5548</v>
      </c>
      <c r="T1775" t="s">
        <v>43</v>
      </c>
      <c r="U1775">
        <v>3.2291999999999899</v>
      </c>
      <c r="V1775" s="2">
        <f>Table1[[#This Row],[Expenses]]*0.3</f>
        <v>0.96875999999999696</v>
      </c>
      <c r="W1775" t="str">
        <f>VLOOKUP(K1775, Helper!A:C, 3, FALSE)</f>
        <v>2020-03</v>
      </c>
    </row>
    <row r="1776" spans="1:23" x14ac:dyDescent="0.3">
      <c r="A1776">
        <v>3579</v>
      </c>
      <c r="B1776" t="s">
        <v>4732</v>
      </c>
      <c r="C1776" s="1">
        <v>44768</v>
      </c>
      <c r="D1776">
        <v>20220726</v>
      </c>
      <c r="E1776" t="s">
        <v>1716</v>
      </c>
      <c r="F1776" t="s">
        <v>868</v>
      </c>
      <c r="G1776" t="s">
        <v>869</v>
      </c>
      <c r="H1776" t="s">
        <v>25</v>
      </c>
      <c r="I1776" t="s">
        <v>336</v>
      </c>
      <c r="J1776" t="s">
        <v>1246</v>
      </c>
      <c r="K1776">
        <v>1071</v>
      </c>
      <c r="L1776" t="s">
        <v>149</v>
      </c>
      <c r="M1776" t="s">
        <v>29</v>
      </c>
      <c r="N1776" t="s">
        <v>96</v>
      </c>
      <c r="O1776" t="s">
        <v>4733</v>
      </c>
      <c r="P1776">
        <v>7.89</v>
      </c>
      <c r="Q1776">
        <v>1</v>
      </c>
      <c r="R1776">
        <v>0</v>
      </c>
      <c r="S1776">
        <v>0.31559999999999999</v>
      </c>
      <c r="T1776" t="s">
        <v>175</v>
      </c>
      <c r="U1776">
        <v>7.5743999999999998</v>
      </c>
      <c r="V1776" s="2">
        <f>Table1[[#This Row],[Expenses]]*0.3</f>
        <v>2.2723199999999997</v>
      </c>
      <c r="W1776" t="str">
        <f>VLOOKUP(K1776, Helper!A:C, 3, FALSE)</f>
        <v>2020-04</v>
      </c>
    </row>
    <row r="1777" spans="1:23" x14ac:dyDescent="0.3">
      <c r="A1777">
        <v>3582</v>
      </c>
      <c r="B1777" t="s">
        <v>4734</v>
      </c>
      <c r="C1777" s="1">
        <v>45201</v>
      </c>
      <c r="D1777">
        <v>20231002</v>
      </c>
      <c r="E1777" t="s">
        <v>363</v>
      </c>
      <c r="F1777" t="s">
        <v>117</v>
      </c>
      <c r="G1777" t="s">
        <v>118</v>
      </c>
      <c r="H1777" t="s">
        <v>37</v>
      </c>
      <c r="I1777" t="s">
        <v>119</v>
      </c>
      <c r="J1777" t="s">
        <v>330</v>
      </c>
      <c r="K1777">
        <v>1100</v>
      </c>
      <c r="L1777" t="s">
        <v>56</v>
      </c>
      <c r="M1777" t="s">
        <v>29</v>
      </c>
      <c r="N1777" t="s">
        <v>66</v>
      </c>
      <c r="O1777" t="s">
        <v>4735</v>
      </c>
      <c r="P1777">
        <v>104.85</v>
      </c>
      <c r="Q1777">
        <v>1</v>
      </c>
      <c r="R1777">
        <v>0</v>
      </c>
      <c r="S1777">
        <v>50.328000000000003</v>
      </c>
      <c r="T1777" t="s">
        <v>151</v>
      </c>
      <c r="U1777">
        <v>54.521999999999899</v>
      </c>
      <c r="V1777" s="2">
        <f>Table1[[#This Row],[Expenses]]*0.3</f>
        <v>16.356599999999968</v>
      </c>
      <c r="W1777" t="str">
        <f>VLOOKUP(K1777, Helper!A:C, 3, FALSE)</f>
        <v>2020-03</v>
      </c>
    </row>
    <row r="1778" spans="1:23" x14ac:dyDescent="0.3">
      <c r="A1778">
        <v>3583</v>
      </c>
      <c r="B1778" t="s">
        <v>4736</v>
      </c>
      <c r="C1778" s="1">
        <v>44540</v>
      </c>
      <c r="D1778">
        <v>20211210</v>
      </c>
      <c r="E1778" t="s">
        <v>2273</v>
      </c>
      <c r="F1778" t="s">
        <v>190</v>
      </c>
      <c r="G1778" t="s">
        <v>248</v>
      </c>
      <c r="H1778" t="s">
        <v>37</v>
      </c>
      <c r="I1778" t="s">
        <v>119</v>
      </c>
      <c r="J1778" t="s">
        <v>504</v>
      </c>
      <c r="K1778">
        <v>1010</v>
      </c>
      <c r="L1778" t="s">
        <v>273</v>
      </c>
      <c r="M1778" t="s">
        <v>40</v>
      </c>
      <c r="N1778" t="s">
        <v>112</v>
      </c>
      <c r="O1778" t="s">
        <v>4737</v>
      </c>
      <c r="P1778">
        <v>3.9</v>
      </c>
      <c r="Q1778">
        <v>2</v>
      </c>
      <c r="R1778">
        <v>0</v>
      </c>
      <c r="S1778">
        <v>1.5209999999999999</v>
      </c>
      <c r="T1778" t="s">
        <v>163</v>
      </c>
      <c r="U1778">
        <v>2.379</v>
      </c>
      <c r="V1778" s="2">
        <f>Table1[[#This Row],[Expenses]]*0.3</f>
        <v>0.7137</v>
      </c>
      <c r="W1778" t="str">
        <f>VLOOKUP(K1778, Helper!A:C, 3, FALSE)</f>
        <v>2020-03</v>
      </c>
    </row>
    <row r="1779" spans="1:23" x14ac:dyDescent="0.3">
      <c r="A1779">
        <v>3587</v>
      </c>
      <c r="B1779" t="s">
        <v>4738</v>
      </c>
      <c r="C1779" s="1">
        <v>45173</v>
      </c>
      <c r="D1779">
        <v>20230904</v>
      </c>
      <c r="E1779" t="s">
        <v>3655</v>
      </c>
      <c r="F1779" t="s">
        <v>35</v>
      </c>
      <c r="G1779" t="s">
        <v>110</v>
      </c>
      <c r="H1779" t="s">
        <v>37</v>
      </c>
      <c r="I1779" t="s">
        <v>38</v>
      </c>
      <c r="J1779" t="s">
        <v>126</v>
      </c>
      <c r="K1779">
        <v>1025</v>
      </c>
      <c r="L1779" t="s">
        <v>105</v>
      </c>
      <c r="M1779" t="s">
        <v>40</v>
      </c>
      <c r="N1779" t="s">
        <v>112</v>
      </c>
      <c r="O1779" t="s">
        <v>4739</v>
      </c>
      <c r="P1779">
        <v>5.96</v>
      </c>
      <c r="Q1779">
        <v>2</v>
      </c>
      <c r="R1779">
        <v>0</v>
      </c>
      <c r="S1779">
        <v>1.6688000000000001</v>
      </c>
      <c r="T1779" t="s">
        <v>171</v>
      </c>
      <c r="U1779">
        <v>4.2911999999999999</v>
      </c>
      <c r="V1779" s="2">
        <f>Table1[[#This Row],[Expenses]]*0.3</f>
        <v>1.2873599999999998</v>
      </c>
      <c r="W1779" t="str">
        <f>VLOOKUP(K1779, Helper!A:C, 3, FALSE)</f>
        <v>2020-04</v>
      </c>
    </row>
    <row r="1780" spans="1:23" x14ac:dyDescent="0.3">
      <c r="A1780">
        <v>3588</v>
      </c>
      <c r="B1780" t="s">
        <v>4740</v>
      </c>
      <c r="C1780" s="1">
        <v>45194</v>
      </c>
      <c r="D1780">
        <v>20230925</v>
      </c>
      <c r="E1780" t="s">
        <v>1991</v>
      </c>
      <c r="F1780" t="s">
        <v>358</v>
      </c>
      <c r="G1780" t="s">
        <v>1235</v>
      </c>
      <c r="H1780" t="s">
        <v>37</v>
      </c>
      <c r="I1780" t="s">
        <v>119</v>
      </c>
      <c r="J1780" t="s">
        <v>539</v>
      </c>
      <c r="K1780">
        <v>1081</v>
      </c>
      <c r="L1780" t="s">
        <v>273</v>
      </c>
      <c r="M1780" t="s">
        <v>85</v>
      </c>
      <c r="N1780" t="s">
        <v>156</v>
      </c>
      <c r="O1780" t="s">
        <v>4741</v>
      </c>
      <c r="P1780">
        <v>1169.694</v>
      </c>
      <c r="Q1780">
        <v>3</v>
      </c>
      <c r="R1780">
        <v>0.4</v>
      </c>
      <c r="S1780">
        <v>-253.43369999999999</v>
      </c>
      <c r="T1780" t="s">
        <v>171</v>
      </c>
      <c r="U1780">
        <v>1423.1277</v>
      </c>
      <c r="V1780" s="2">
        <f>Table1[[#This Row],[Expenses]]*0.3</f>
        <v>426.93831</v>
      </c>
      <c r="W1780" t="str">
        <f>VLOOKUP(K1780, Helper!A:C, 3, FALSE)</f>
        <v>2020-03</v>
      </c>
    </row>
    <row r="1781" spans="1:23" x14ac:dyDescent="0.3">
      <c r="A1781">
        <v>3589</v>
      </c>
      <c r="B1781" t="s">
        <v>4742</v>
      </c>
      <c r="C1781" s="1">
        <v>45280</v>
      </c>
      <c r="D1781">
        <v>20231220</v>
      </c>
      <c r="E1781" t="s">
        <v>2837</v>
      </c>
      <c r="F1781" t="s">
        <v>493</v>
      </c>
      <c r="G1781" t="s">
        <v>494</v>
      </c>
      <c r="H1781" t="s">
        <v>25</v>
      </c>
      <c r="I1781" t="s">
        <v>336</v>
      </c>
      <c r="J1781" t="s">
        <v>515</v>
      </c>
      <c r="K1781">
        <v>1003</v>
      </c>
      <c r="L1781" t="s">
        <v>56</v>
      </c>
      <c r="M1781" t="s">
        <v>29</v>
      </c>
      <c r="N1781" t="s">
        <v>66</v>
      </c>
      <c r="O1781" t="s">
        <v>4743</v>
      </c>
      <c r="P1781">
        <v>1665.62</v>
      </c>
      <c r="Q1781">
        <v>2</v>
      </c>
      <c r="R1781">
        <v>0</v>
      </c>
      <c r="S1781">
        <v>33.312399999999997</v>
      </c>
      <c r="T1781" t="s">
        <v>261</v>
      </c>
      <c r="U1781">
        <v>1632.3075999999901</v>
      </c>
      <c r="V1781" s="2">
        <f>Table1[[#This Row],[Expenses]]*0.3</f>
        <v>489.69227999999703</v>
      </c>
      <c r="W1781" t="str">
        <f>VLOOKUP(K1781, Helper!A:C, 3, FALSE)</f>
        <v>2020-02</v>
      </c>
    </row>
    <row r="1782" spans="1:23" x14ac:dyDescent="0.3">
      <c r="A1782">
        <v>3590</v>
      </c>
      <c r="B1782" t="s">
        <v>4744</v>
      </c>
      <c r="C1782" s="1">
        <v>45255</v>
      </c>
      <c r="D1782">
        <v>20231125</v>
      </c>
      <c r="E1782" t="s">
        <v>502</v>
      </c>
      <c r="F1782" t="s">
        <v>23</v>
      </c>
      <c r="G1782" t="s">
        <v>24</v>
      </c>
      <c r="H1782" t="s">
        <v>25</v>
      </c>
      <c r="I1782" t="s">
        <v>26</v>
      </c>
      <c r="J1782" t="s">
        <v>504</v>
      </c>
      <c r="K1782">
        <v>1010</v>
      </c>
      <c r="L1782" t="s">
        <v>273</v>
      </c>
      <c r="M1782" t="s">
        <v>85</v>
      </c>
      <c r="N1782" t="s">
        <v>50</v>
      </c>
      <c r="O1782" t="s">
        <v>4745</v>
      </c>
      <c r="P1782">
        <v>2.88</v>
      </c>
      <c r="Q1782">
        <v>1</v>
      </c>
      <c r="R1782">
        <v>0</v>
      </c>
      <c r="S1782">
        <v>1.4112</v>
      </c>
      <c r="T1782" t="s">
        <v>283</v>
      </c>
      <c r="U1782">
        <v>1.4687999999999899</v>
      </c>
      <c r="V1782" s="2">
        <f>Table1[[#This Row],[Expenses]]*0.3</f>
        <v>0.44063999999999698</v>
      </c>
      <c r="W1782" t="str">
        <f>VLOOKUP(K1782, Helper!A:C, 3, FALSE)</f>
        <v>2020-03</v>
      </c>
    </row>
    <row r="1783" spans="1:23" x14ac:dyDescent="0.3">
      <c r="A1783">
        <v>3592</v>
      </c>
      <c r="B1783" t="s">
        <v>4746</v>
      </c>
      <c r="C1783" s="1">
        <v>44178</v>
      </c>
      <c r="D1783">
        <v>20201213</v>
      </c>
      <c r="E1783" t="s">
        <v>1259</v>
      </c>
      <c r="F1783" t="s">
        <v>79</v>
      </c>
      <c r="G1783" t="s">
        <v>147</v>
      </c>
      <c r="H1783" t="s">
        <v>81</v>
      </c>
      <c r="I1783" t="s">
        <v>82</v>
      </c>
      <c r="J1783" t="s">
        <v>73</v>
      </c>
      <c r="K1783">
        <v>1066</v>
      </c>
      <c r="L1783" t="s">
        <v>74</v>
      </c>
      <c r="M1783" t="s">
        <v>29</v>
      </c>
      <c r="N1783" t="s">
        <v>66</v>
      </c>
      <c r="O1783" t="s">
        <v>4747</v>
      </c>
      <c r="P1783">
        <v>2.92</v>
      </c>
      <c r="Q1783">
        <v>1</v>
      </c>
      <c r="R1783">
        <v>0.2</v>
      </c>
      <c r="S1783">
        <v>0.36499999999999999</v>
      </c>
      <c r="T1783" t="s">
        <v>235</v>
      </c>
      <c r="U1783">
        <v>2.5549999999999899</v>
      </c>
      <c r="V1783" s="2">
        <f>Table1[[#This Row],[Expenses]]*0.3</f>
        <v>0.76649999999999696</v>
      </c>
      <c r="W1783" t="str">
        <f>VLOOKUP(K1783, Helper!A:C, 3, FALSE)</f>
        <v>2020-09</v>
      </c>
    </row>
    <row r="1784" spans="1:23" x14ac:dyDescent="0.3">
      <c r="A1784">
        <v>3593</v>
      </c>
      <c r="B1784" t="s">
        <v>4748</v>
      </c>
      <c r="C1784" s="1">
        <v>44901</v>
      </c>
      <c r="D1784">
        <v>20221206</v>
      </c>
      <c r="E1784" t="s">
        <v>2502</v>
      </c>
      <c r="F1784" t="s">
        <v>211</v>
      </c>
      <c r="G1784" t="s">
        <v>212</v>
      </c>
      <c r="H1784" t="s">
        <v>25</v>
      </c>
      <c r="I1784" t="s">
        <v>26</v>
      </c>
      <c r="J1784" t="s">
        <v>457</v>
      </c>
      <c r="K1784">
        <v>1057</v>
      </c>
      <c r="L1784" t="s">
        <v>105</v>
      </c>
      <c r="M1784" t="s">
        <v>29</v>
      </c>
      <c r="N1784" t="s">
        <v>96</v>
      </c>
      <c r="O1784" t="s">
        <v>4749</v>
      </c>
      <c r="P1784">
        <v>465.18</v>
      </c>
      <c r="Q1784">
        <v>3</v>
      </c>
      <c r="R1784">
        <v>0</v>
      </c>
      <c r="S1784">
        <v>120.9468</v>
      </c>
      <c r="T1784" t="s">
        <v>76</v>
      </c>
      <c r="U1784">
        <v>344.23320000000001</v>
      </c>
      <c r="V1784" s="2">
        <f>Table1[[#This Row],[Expenses]]*0.3</f>
        <v>103.26996</v>
      </c>
      <c r="W1784" t="str">
        <f>VLOOKUP(K1784, Helper!A:C, 3, FALSE)</f>
        <v>2020-01</v>
      </c>
    </row>
    <row r="1785" spans="1:23" x14ac:dyDescent="0.3">
      <c r="A1785">
        <v>3594</v>
      </c>
      <c r="B1785" t="s">
        <v>4750</v>
      </c>
      <c r="C1785" s="1">
        <v>44816</v>
      </c>
      <c r="D1785">
        <v>20220912</v>
      </c>
      <c r="E1785" t="s">
        <v>664</v>
      </c>
      <c r="F1785" t="s">
        <v>358</v>
      </c>
      <c r="G1785" t="s">
        <v>1609</v>
      </c>
      <c r="H1785" t="s">
        <v>37</v>
      </c>
      <c r="I1785" t="s">
        <v>119</v>
      </c>
      <c r="J1785" t="s">
        <v>138</v>
      </c>
      <c r="K1785">
        <v>1043</v>
      </c>
      <c r="L1785" t="s">
        <v>95</v>
      </c>
      <c r="M1785" t="s">
        <v>85</v>
      </c>
      <c r="N1785" t="s">
        <v>50</v>
      </c>
      <c r="O1785" t="s">
        <v>4751</v>
      </c>
      <c r="P1785">
        <v>22.428000000000001</v>
      </c>
      <c r="Q1785">
        <v>3</v>
      </c>
      <c r="R1785">
        <v>0.7</v>
      </c>
      <c r="S1785">
        <v>-17.942399999999999</v>
      </c>
      <c r="T1785" t="s">
        <v>246</v>
      </c>
      <c r="U1785">
        <v>40.370399999999997</v>
      </c>
      <c r="V1785" s="2">
        <f>Table1[[#This Row],[Expenses]]*0.3</f>
        <v>12.111119999999998</v>
      </c>
      <c r="W1785" t="str">
        <f>VLOOKUP(K1785, Helper!A:C, 3, FALSE)</f>
        <v>2020-01</v>
      </c>
    </row>
    <row r="1786" spans="1:23" x14ac:dyDescent="0.3">
      <c r="A1786">
        <v>3596</v>
      </c>
      <c r="B1786" t="s">
        <v>4752</v>
      </c>
      <c r="C1786" s="1">
        <v>45270</v>
      </c>
      <c r="D1786">
        <v>20231210</v>
      </c>
      <c r="E1786" t="s">
        <v>1734</v>
      </c>
      <c r="F1786" t="s">
        <v>124</v>
      </c>
      <c r="G1786" t="s">
        <v>125</v>
      </c>
      <c r="H1786" t="s">
        <v>25</v>
      </c>
      <c r="I1786" t="s">
        <v>48</v>
      </c>
      <c r="J1786" t="s">
        <v>308</v>
      </c>
      <c r="K1786">
        <v>1095</v>
      </c>
      <c r="L1786" t="s">
        <v>105</v>
      </c>
      <c r="M1786" t="s">
        <v>40</v>
      </c>
      <c r="N1786" t="s">
        <v>112</v>
      </c>
      <c r="O1786" t="s">
        <v>4753</v>
      </c>
      <c r="P1786">
        <v>2.6240000000000001</v>
      </c>
      <c r="Q1786">
        <v>1</v>
      </c>
      <c r="R1786">
        <v>0.2</v>
      </c>
      <c r="S1786">
        <v>0.4264</v>
      </c>
      <c r="T1786" t="s">
        <v>261</v>
      </c>
      <c r="U1786">
        <v>2.1976</v>
      </c>
      <c r="V1786" s="2">
        <f>Table1[[#This Row],[Expenses]]*0.3</f>
        <v>0.65927999999999998</v>
      </c>
      <c r="W1786" t="str">
        <f>VLOOKUP(K1786, Helper!A:C, 3, FALSE)</f>
        <v>2020-02</v>
      </c>
    </row>
    <row r="1787" spans="1:23" x14ac:dyDescent="0.3">
      <c r="A1787">
        <v>3597</v>
      </c>
      <c r="B1787" t="s">
        <v>4754</v>
      </c>
      <c r="C1787" s="1">
        <v>44083</v>
      </c>
      <c r="D1787">
        <v>20200909</v>
      </c>
      <c r="E1787" t="s">
        <v>538</v>
      </c>
      <c r="F1787" t="s">
        <v>124</v>
      </c>
      <c r="G1787" t="s">
        <v>125</v>
      </c>
      <c r="H1787" t="s">
        <v>25</v>
      </c>
      <c r="I1787" t="s">
        <v>48</v>
      </c>
      <c r="J1787" t="s">
        <v>539</v>
      </c>
      <c r="K1787">
        <v>1081</v>
      </c>
      <c r="L1787" t="s">
        <v>273</v>
      </c>
      <c r="M1787" t="s">
        <v>29</v>
      </c>
      <c r="N1787" t="s">
        <v>66</v>
      </c>
      <c r="O1787" t="s">
        <v>4755</v>
      </c>
      <c r="P1787">
        <v>15.552</v>
      </c>
      <c r="Q1787">
        <v>3</v>
      </c>
      <c r="R1787">
        <v>0.2</v>
      </c>
      <c r="S1787">
        <v>5.4432</v>
      </c>
      <c r="T1787" t="s">
        <v>382</v>
      </c>
      <c r="U1787">
        <v>10.108799999999899</v>
      </c>
      <c r="V1787" s="2">
        <f>Table1[[#This Row],[Expenses]]*0.3</f>
        <v>3.0326399999999696</v>
      </c>
      <c r="W1787" t="str">
        <f>VLOOKUP(K1787, Helper!A:C, 3, FALSE)</f>
        <v>2020-03</v>
      </c>
    </row>
    <row r="1788" spans="1:23" x14ac:dyDescent="0.3">
      <c r="A1788">
        <v>3601</v>
      </c>
      <c r="B1788" t="s">
        <v>4756</v>
      </c>
      <c r="C1788" s="1">
        <v>45104</v>
      </c>
      <c r="D1788">
        <v>20230627</v>
      </c>
      <c r="E1788" t="s">
        <v>1983</v>
      </c>
      <c r="F1788" t="s">
        <v>334</v>
      </c>
      <c r="G1788" t="s">
        <v>335</v>
      </c>
      <c r="H1788" t="s">
        <v>25</v>
      </c>
      <c r="I1788" t="s">
        <v>336</v>
      </c>
      <c r="J1788" t="s">
        <v>693</v>
      </c>
      <c r="K1788">
        <v>1070</v>
      </c>
      <c r="L1788" t="s">
        <v>56</v>
      </c>
      <c r="M1788" t="s">
        <v>29</v>
      </c>
      <c r="N1788" t="s">
        <v>185</v>
      </c>
      <c r="O1788" t="s">
        <v>4757</v>
      </c>
      <c r="P1788">
        <v>431.928</v>
      </c>
      <c r="Q1788">
        <v>9</v>
      </c>
      <c r="R1788">
        <v>0.2</v>
      </c>
      <c r="S1788">
        <v>64.789199999999994</v>
      </c>
      <c r="T1788" t="s">
        <v>318</v>
      </c>
      <c r="U1788">
        <v>367.1388</v>
      </c>
      <c r="V1788" s="2">
        <f>Table1[[#This Row],[Expenses]]*0.3</f>
        <v>110.14164</v>
      </c>
      <c r="W1788" t="str">
        <f>VLOOKUP(K1788, Helper!A:C, 3, FALSE)</f>
        <v>2020-02</v>
      </c>
    </row>
    <row r="1789" spans="1:23" x14ac:dyDescent="0.3">
      <c r="A1789">
        <v>3602</v>
      </c>
      <c r="B1789" t="s">
        <v>4758</v>
      </c>
      <c r="C1789" s="1">
        <v>44152</v>
      </c>
      <c r="D1789">
        <v>20201117</v>
      </c>
      <c r="E1789" t="s">
        <v>4759</v>
      </c>
      <c r="F1789" t="s">
        <v>124</v>
      </c>
      <c r="G1789" t="s">
        <v>125</v>
      </c>
      <c r="H1789" t="s">
        <v>25</v>
      </c>
      <c r="I1789" t="s">
        <v>48</v>
      </c>
      <c r="J1789" t="s">
        <v>132</v>
      </c>
      <c r="K1789">
        <v>1063</v>
      </c>
      <c r="L1789" t="s">
        <v>133</v>
      </c>
      <c r="M1789" t="s">
        <v>29</v>
      </c>
      <c r="N1789" t="s">
        <v>66</v>
      </c>
      <c r="O1789" t="s">
        <v>4760</v>
      </c>
      <c r="P1789">
        <v>12.448</v>
      </c>
      <c r="Q1789">
        <v>2</v>
      </c>
      <c r="R1789">
        <v>0.2</v>
      </c>
      <c r="S1789">
        <v>3.89</v>
      </c>
      <c r="T1789" t="s">
        <v>98</v>
      </c>
      <c r="U1789">
        <v>8.5579999999999998</v>
      </c>
      <c r="V1789" s="2">
        <f>Table1[[#This Row],[Expenses]]*0.3</f>
        <v>2.5673999999999997</v>
      </c>
      <c r="W1789" t="str">
        <f>VLOOKUP(K1789, Helper!A:C, 3, FALSE)</f>
        <v>2020-05</v>
      </c>
    </row>
    <row r="1790" spans="1:23" x14ac:dyDescent="0.3">
      <c r="A1790">
        <v>3604</v>
      </c>
      <c r="B1790" t="s">
        <v>4761</v>
      </c>
      <c r="C1790" s="1">
        <v>45160</v>
      </c>
      <c r="D1790">
        <v>20230822</v>
      </c>
      <c r="E1790" t="s">
        <v>1286</v>
      </c>
      <c r="F1790" t="s">
        <v>1548</v>
      </c>
      <c r="G1790" t="s">
        <v>1549</v>
      </c>
      <c r="H1790" t="s">
        <v>81</v>
      </c>
      <c r="I1790" t="s">
        <v>199</v>
      </c>
      <c r="J1790" t="s">
        <v>524</v>
      </c>
      <c r="K1790">
        <v>1039</v>
      </c>
      <c r="L1790" t="s">
        <v>95</v>
      </c>
      <c r="M1790" t="s">
        <v>85</v>
      </c>
      <c r="N1790" t="s">
        <v>66</v>
      </c>
      <c r="O1790" t="s">
        <v>4762</v>
      </c>
      <c r="P1790">
        <v>277.39999999999998</v>
      </c>
      <c r="Q1790">
        <v>5</v>
      </c>
      <c r="R1790">
        <v>0</v>
      </c>
      <c r="S1790">
        <v>133.15199999999999</v>
      </c>
      <c r="T1790" t="s">
        <v>786</v>
      </c>
      <c r="U1790">
        <v>144.24799999999999</v>
      </c>
      <c r="V1790" s="2">
        <f>Table1[[#This Row],[Expenses]]*0.3</f>
        <v>43.274399999999993</v>
      </c>
      <c r="W1790" t="str">
        <f>VLOOKUP(K1790, Helper!A:C, 3, FALSE)</f>
        <v>2020-01</v>
      </c>
    </row>
    <row r="1791" spans="1:23" x14ac:dyDescent="0.3">
      <c r="A1791">
        <v>3607</v>
      </c>
      <c r="B1791" t="s">
        <v>4763</v>
      </c>
      <c r="C1791" s="1">
        <v>44633</v>
      </c>
      <c r="D1791">
        <v>20220313</v>
      </c>
      <c r="E1791" t="s">
        <v>1153</v>
      </c>
      <c r="F1791" t="s">
        <v>211</v>
      </c>
      <c r="G1791" t="s">
        <v>212</v>
      </c>
      <c r="H1791" t="s">
        <v>25</v>
      </c>
      <c r="I1791" t="s">
        <v>26</v>
      </c>
      <c r="J1791" t="s">
        <v>592</v>
      </c>
      <c r="K1791">
        <v>1030</v>
      </c>
      <c r="L1791" t="s">
        <v>95</v>
      </c>
      <c r="M1791" t="s">
        <v>29</v>
      </c>
      <c r="N1791" t="s">
        <v>161</v>
      </c>
      <c r="O1791" t="s">
        <v>4764</v>
      </c>
      <c r="P1791">
        <v>29.34</v>
      </c>
      <c r="Q1791">
        <v>3</v>
      </c>
      <c r="R1791">
        <v>0</v>
      </c>
      <c r="S1791">
        <v>13.4964</v>
      </c>
      <c r="T1791" t="s">
        <v>187</v>
      </c>
      <c r="U1791">
        <v>15.8436</v>
      </c>
      <c r="V1791" s="2">
        <f>Table1[[#This Row],[Expenses]]*0.3</f>
        <v>4.7530799999999997</v>
      </c>
      <c r="W1791" t="str">
        <f>VLOOKUP(K1791, Helper!A:C, 3, FALSE)</f>
        <v>2020-01</v>
      </c>
    </row>
    <row r="1792" spans="1:23" x14ac:dyDescent="0.3">
      <c r="A1792">
        <v>3608</v>
      </c>
      <c r="B1792" t="s">
        <v>4765</v>
      </c>
      <c r="C1792" s="1">
        <v>44097</v>
      </c>
      <c r="D1792">
        <v>20200923</v>
      </c>
      <c r="E1792" t="s">
        <v>2224</v>
      </c>
      <c r="F1792" t="s">
        <v>211</v>
      </c>
      <c r="G1792" t="s">
        <v>212</v>
      </c>
      <c r="H1792" t="s">
        <v>25</v>
      </c>
      <c r="I1792" t="s">
        <v>26</v>
      </c>
      <c r="J1792" t="s">
        <v>812</v>
      </c>
      <c r="K1792">
        <v>1092</v>
      </c>
      <c r="L1792" t="s">
        <v>84</v>
      </c>
      <c r="M1792" t="s">
        <v>29</v>
      </c>
      <c r="N1792" t="s">
        <v>50</v>
      </c>
      <c r="O1792" t="s">
        <v>4766</v>
      </c>
      <c r="P1792">
        <v>139.44</v>
      </c>
      <c r="Q1792">
        <v>3</v>
      </c>
      <c r="R1792">
        <v>0.2</v>
      </c>
      <c r="S1792">
        <v>47.061</v>
      </c>
      <c r="T1792" t="s">
        <v>382</v>
      </c>
      <c r="U1792">
        <v>92.378999999999905</v>
      </c>
      <c r="V1792" s="2">
        <f>Table1[[#This Row],[Expenses]]*0.3</f>
        <v>27.713699999999971</v>
      </c>
      <c r="W1792" t="str">
        <f>VLOOKUP(K1792, Helper!A:C, 3, FALSE)</f>
        <v>2020-02</v>
      </c>
    </row>
    <row r="1793" spans="1:23" x14ac:dyDescent="0.3">
      <c r="A1793">
        <v>3609</v>
      </c>
      <c r="B1793" t="s">
        <v>4767</v>
      </c>
      <c r="C1793" s="1">
        <v>43949</v>
      </c>
      <c r="D1793">
        <v>20200428</v>
      </c>
      <c r="E1793" t="s">
        <v>1567</v>
      </c>
      <c r="F1793" t="s">
        <v>358</v>
      </c>
      <c r="G1793" t="s">
        <v>422</v>
      </c>
      <c r="H1793" t="s">
        <v>37</v>
      </c>
      <c r="I1793" t="s">
        <v>119</v>
      </c>
      <c r="J1793" t="s">
        <v>308</v>
      </c>
      <c r="K1793">
        <v>1095</v>
      </c>
      <c r="L1793" t="s">
        <v>105</v>
      </c>
      <c r="M1793" t="s">
        <v>40</v>
      </c>
      <c r="N1793" t="s">
        <v>41</v>
      </c>
      <c r="O1793" t="s">
        <v>4768</v>
      </c>
      <c r="P1793">
        <v>6.9119999999999999</v>
      </c>
      <c r="Q1793">
        <v>3</v>
      </c>
      <c r="R1793">
        <v>0.2</v>
      </c>
      <c r="S1793">
        <v>2.5055999999999998</v>
      </c>
      <c r="T1793" t="s">
        <v>735</v>
      </c>
      <c r="U1793">
        <v>4.4063999999999997</v>
      </c>
      <c r="V1793" s="2">
        <f>Table1[[#This Row],[Expenses]]*0.3</f>
        <v>1.3219199999999998</v>
      </c>
      <c r="W1793" t="str">
        <f>VLOOKUP(K1793, Helper!A:C, 3, FALSE)</f>
        <v>2020-02</v>
      </c>
    </row>
    <row r="1794" spans="1:23" x14ac:dyDescent="0.3">
      <c r="A1794">
        <v>3612</v>
      </c>
      <c r="B1794" t="s">
        <v>4769</v>
      </c>
      <c r="C1794" s="1">
        <v>44895</v>
      </c>
      <c r="D1794">
        <v>20221130</v>
      </c>
      <c r="E1794" t="s">
        <v>4770</v>
      </c>
      <c r="F1794" t="s">
        <v>79</v>
      </c>
      <c r="G1794" t="s">
        <v>154</v>
      </c>
      <c r="H1794" t="s">
        <v>81</v>
      </c>
      <c r="I1794" t="s">
        <v>82</v>
      </c>
      <c r="J1794" t="s">
        <v>626</v>
      </c>
      <c r="K1794">
        <v>1009</v>
      </c>
      <c r="L1794" t="s">
        <v>95</v>
      </c>
      <c r="M1794" t="s">
        <v>40</v>
      </c>
      <c r="N1794" t="s">
        <v>185</v>
      </c>
      <c r="O1794" t="s">
        <v>4771</v>
      </c>
      <c r="P1794">
        <v>58.415999999999997</v>
      </c>
      <c r="Q1794">
        <v>2</v>
      </c>
      <c r="R1794">
        <v>0.2</v>
      </c>
      <c r="S1794">
        <v>16.794599999999999</v>
      </c>
      <c r="T1794" t="s">
        <v>32</v>
      </c>
      <c r="U1794">
        <v>41.621399999999902</v>
      </c>
      <c r="V1794" s="2">
        <f>Table1[[#This Row],[Expenses]]*0.3</f>
        <v>12.486419999999971</v>
      </c>
      <c r="W1794" t="str">
        <f>VLOOKUP(K1794, Helper!A:C, 3, FALSE)</f>
        <v>2020-03</v>
      </c>
    </row>
    <row r="1795" spans="1:23" x14ac:dyDescent="0.3">
      <c r="A1795">
        <v>3613</v>
      </c>
      <c r="B1795" t="s">
        <v>4772</v>
      </c>
      <c r="C1795" s="1">
        <v>44533</v>
      </c>
      <c r="D1795">
        <v>20211203</v>
      </c>
      <c r="E1795" t="s">
        <v>2110</v>
      </c>
      <c r="F1795" t="s">
        <v>124</v>
      </c>
      <c r="G1795" t="s">
        <v>125</v>
      </c>
      <c r="H1795" t="s">
        <v>25</v>
      </c>
      <c r="I1795" t="s">
        <v>48</v>
      </c>
      <c r="J1795" t="s">
        <v>49</v>
      </c>
      <c r="K1795">
        <v>1031</v>
      </c>
      <c r="L1795" t="s">
        <v>28</v>
      </c>
      <c r="M1795" t="s">
        <v>85</v>
      </c>
      <c r="N1795" t="s">
        <v>66</v>
      </c>
      <c r="O1795" t="s">
        <v>4773</v>
      </c>
      <c r="P1795">
        <v>16.448</v>
      </c>
      <c r="Q1795">
        <v>2</v>
      </c>
      <c r="R1795">
        <v>0.2</v>
      </c>
      <c r="S1795">
        <v>5.5511999999999997</v>
      </c>
      <c r="T1795" t="s">
        <v>163</v>
      </c>
      <c r="U1795">
        <v>10.896800000000001</v>
      </c>
      <c r="V1795" s="2">
        <f>Table1[[#This Row],[Expenses]]*0.3</f>
        <v>3.2690399999999999</v>
      </c>
      <c r="W1795" t="str">
        <f>VLOOKUP(K1795, Helper!A:C, 3, FALSE)</f>
        <v>2020-01</v>
      </c>
    </row>
    <row r="1796" spans="1:23" x14ac:dyDescent="0.3">
      <c r="A1796">
        <v>3615</v>
      </c>
      <c r="B1796" t="s">
        <v>4774</v>
      </c>
      <c r="C1796" s="1">
        <v>45250</v>
      </c>
      <c r="D1796">
        <v>20231120</v>
      </c>
      <c r="E1796" t="s">
        <v>265</v>
      </c>
      <c r="F1796" t="s">
        <v>79</v>
      </c>
      <c r="G1796" t="s">
        <v>470</v>
      </c>
      <c r="H1796" t="s">
        <v>81</v>
      </c>
      <c r="I1796" t="s">
        <v>82</v>
      </c>
      <c r="J1796" t="s">
        <v>268</v>
      </c>
      <c r="K1796">
        <v>1088</v>
      </c>
      <c r="L1796" t="s">
        <v>133</v>
      </c>
      <c r="M1796" t="s">
        <v>40</v>
      </c>
      <c r="N1796" t="s">
        <v>50</v>
      </c>
      <c r="O1796" t="s">
        <v>4775</v>
      </c>
      <c r="P1796">
        <v>718.11599999999999</v>
      </c>
      <c r="Q1796">
        <v>6</v>
      </c>
      <c r="R1796">
        <v>0.3</v>
      </c>
      <c r="S1796">
        <v>-71.811599999999999</v>
      </c>
      <c r="T1796" t="s">
        <v>283</v>
      </c>
      <c r="U1796">
        <v>789.92759999999998</v>
      </c>
      <c r="V1796" s="2">
        <f>Table1[[#This Row],[Expenses]]*0.3</f>
        <v>236.97827999999998</v>
      </c>
      <c r="W1796" t="str">
        <f>VLOOKUP(K1796, Helper!A:C, 3, FALSE)</f>
        <v>2020-03</v>
      </c>
    </row>
    <row r="1797" spans="1:23" x14ac:dyDescent="0.3">
      <c r="A1797">
        <v>3617</v>
      </c>
      <c r="B1797" t="s">
        <v>4776</v>
      </c>
      <c r="C1797" s="1">
        <v>44810</v>
      </c>
      <c r="D1797">
        <v>20220906</v>
      </c>
      <c r="E1797" t="s">
        <v>1033</v>
      </c>
      <c r="F1797" t="s">
        <v>124</v>
      </c>
      <c r="G1797" t="s">
        <v>125</v>
      </c>
      <c r="H1797" t="s">
        <v>25</v>
      </c>
      <c r="I1797" t="s">
        <v>48</v>
      </c>
      <c r="J1797" t="s">
        <v>386</v>
      </c>
      <c r="K1797">
        <v>1045</v>
      </c>
      <c r="L1797" t="s">
        <v>95</v>
      </c>
      <c r="M1797" t="s">
        <v>29</v>
      </c>
      <c r="N1797" t="s">
        <v>50</v>
      </c>
      <c r="O1797" t="s">
        <v>4777</v>
      </c>
      <c r="P1797">
        <v>9.5549999999999997</v>
      </c>
      <c r="Q1797">
        <v>5</v>
      </c>
      <c r="R1797">
        <v>0.7</v>
      </c>
      <c r="S1797">
        <v>-7.3254999999999999</v>
      </c>
      <c r="T1797" t="s">
        <v>246</v>
      </c>
      <c r="U1797">
        <v>16.880499999999898</v>
      </c>
      <c r="V1797" s="2">
        <f>Table1[[#This Row],[Expenses]]*0.3</f>
        <v>5.0641499999999695</v>
      </c>
      <c r="W1797" t="str">
        <f>VLOOKUP(K1797, Helper!A:C, 3, FALSE)</f>
        <v>2020-01</v>
      </c>
    </row>
    <row r="1798" spans="1:23" x14ac:dyDescent="0.3">
      <c r="A1798">
        <v>3618</v>
      </c>
      <c r="B1798" t="s">
        <v>4778</v>
      </c>
      <c r="C1798" s="1">
        <v>45174</v>
      </c>
      <c r="D1798">
        <v>20230905</v>
      </c>
      <c r="E1798" t="s">
        <v>1259</v>
      </c>
      <c r="F1798" t="s">
        <v>35</v>
      </c>
      <c r="G1798" t="s">
        <v>36</v>
      </c>
      <c r="H1798" t="s">
        <v>37</v>
      </c>
      <c r="I1798" t="s">
        <v>38</v>
      </c>
      <c r="J1798" t="s">
        <v>73</v>
      </c>
      <c r="K1798">
        <v>1066</v>
      </c>
      <c r="L1798" t="s">
        <v>74</v>
      </c>
      <c r="M1798" t="s">
        <v>29</v>
      </c>
      <c r="N1798" t="s">
        <v>50</v>
      </c>
      <c r="O1798" t="s">
        <v>4779</v>
      </c>
      <c r="P1798">
        <v>487.98399999999998</v>
      </c>
      <c r="Q1798">
        <v>2</v>
      </c>
      <c r="R1798">
        <v>0.2</v>
      </c>
      <c r="S1798">
        <v>152.495</v>
      </c>
      <c r="T1798" t="s">
        <v>171</v>
      </c>
      <c r="U1798">
        <v>335.48899999999998</v>
      </c>
      <c r="V1798" s="2">
        <f>Table1[[#This Row],[Expenses]]*0.3</f>
        <v>100.6467</v>
      </c>
      <c r="W1798" t="str">
        <f>VLOOKUP(K1798, Helper!A:C, 3, FALSE)</f>
        <v>2020-09</v>
      </c>
    </row>
    <row r="1799" spans="1:23" x14ac:dyDescent="0.3">
      <c r="A1799">
        <v>3621</v>
      </c>
      <c r="B1799" t="s">
        <v>4780</v>
      </c>
      <c r="C1799" s="1">
        <v>44827</v>
      </c>
      <c r="D1799">
        <v>20220923</v>
      </c>
      <c r="E1799" t="s">
        <v>406</v>
      </c>
      <c r="F1799" t="s">
        <v>252</v>
      </c>
      <c r="G1799" t="s">
        <v>253</v>
      </c>
      <c r="H1799" t="s">
        <v>25</v>
      </c>
      <c r="I1799" t="s">
        <v>103</v>
      </c>
      <c r="J1799" t="s">
        <v>407</v>
      </c>
      <c r="K1799">
        <v>1082</v>
      </c>
      <c r="L1799" t="s">
        <v>56</v>
      </c>
      <c r="M1799" t="s">
        <v>40</v>
      </c>
      <c r="N1799" t="s">
        <v>112</v>
      </c>
      <c r="O1799" t="s">
        <v>4781</v>
      </c>
      <c r="P1799">
        <v>40.776000000000003</v>
      </c>
      <c r="Q1799">
        <v>3</v>
      </c>
      <c r="R1799">
        <v>0.2</v>
      </c>
      <c r="S1799">
        <v>4.5872999999999999</v>
      </c>
      <c r="T1799" t="s">
        <v>246</v>
      </c>
      <c r="U1799">
        <v>36.188699999999997</v>
      </c>
      <c r="V1799" s="2">
        <f>Table1[[#This Row],[Expenses]]*0.3</f>
        <v>10.856609999999998</v>
      </c>
      <c r="W1799" t="str">
        <f>VLOOKUP(K1799, Helper!A:C, 3, FALSE)</f>
        <v>2020-07</v>
      </c>
    </row>
    <row r="1800" spans="1:23" x14ac:dyDescent="0.3">
      <c r="A1800">
        <v>3623</v>
      </c>
      <c r="B1800" t="s">
        <v>4782</v>
      </c>
      <c r="C1800" s="1">
        <v>44088</v>
      </c>
      <c r="D1800">
        <v>20200914</v>
      </c>
      <c r="E1800" t="s">
        <v>2806</v>
      </c>
      <c r="F1800" t="s">
        <v>758</v>
      </c>
      <c r="G1800" t="s">
        <v>2024</v>
      </c>
      <c r="H1800" t="s">
        <v>25</v>
      </c>
      <c r="I1800" t="s">
        <v>64</v>
      </c>
      <c r="J1800" t="s">
        <v>817</v>
      </c>
      <c r="K1800">
        <v>1050</v>
      </c>
      <c r="L1800" t="s">
        <v>95</v>
      </c>
      <c r="M1800" t="s">
        <v>29</v>
      </c>
      <c r="N1800" t="s">
        <v>57</v>
      </c>
      <c r="O1800" t="s">
        <v>4783</v>
      </c>
      <c r="P1800">
        <v>142.4</v>
      </c>
      <c r="Q1800">
        <v>5</v>
      </c>
      <c r="R1800">
        <v>0</v>
      </c>
      <c r="S1800">
        <v>52.688000000000002</v>
      </c>
      <c r="T1800" t="s">
        <v>382</v>
      </c>
      <c r="U1800">
        <v>89.712000000000003</v>
      </c>
      <c r="V1800" s="2">
        <f>Table1[[#This Row],[Expenses]]*0.3</f>
        <v>26.913599999999999</v>
      </c>
      <c r="W1800" t="str">
        <f>VLOOKUP(K1800, Helper!A:C, 3, FALSE)</f>
        <v>2020-01</v>
      </c>
    </row>
    <row r="1801" spans="1:23" x14ac:dyDescent="0.3">
      <c r="A1801">
        <v>3625</v>
      </c>
      <c r="B1801" t="s">
        <v>4784</v>
      </c>
      <c r="C1801" s="1">
        <v>45066</v>
      </c>
      <c r="D1801">
        <v>20230520</v>
      </c>
      <c r="E1801" t="s">
        <v>3322</v>
      </c>
      <c r="F1801" t="s">
        <v>35</v>
      </c>
      <c r="G1801" t="s">
        <v>110</v>
      </c>
      <c r="H1801" t="s">
        <v>37</v>
      </c>
      <c r="I1801" t="s">
        <v>38</v>
      </c>
      <c r="J1801" t="s">
        <v>321</v>
      </c>
      <c r="K1801">
        <v>1089</v>
      </c>
      <c r="L1801" t="s">
        <v>133</v>
      </c>
      <c r="M1801" t="s">
        <v>85</v>
      </c>
      <c r="N1801" t="s">
        <v>41</v>
      </c>
      <c r="O1801" t="s">
        <v>4785</v>
      </c>
      <c r="P1801">
        <v>681.40800000000002</v>
      </c>
      <c r="Q1801">
        <v>12</v>
      </c>
      <c r="R1801">
        <v>0.2</v>
      </c>
      <c r="S1801">
        <v>42.588000000000001</v>
      </c>
      <c r="T1801" t="s">
        <v>288</v>
      </c>
      <c r="U1801">
        <v>638.82000000000005</v>
      </c>
      <c r="V1801" s="2">
        <f>Table1[[#This Row],[Expenses]]*0.3</f>
        <v>191.64600000000002</v>
      </c>
      <c r="W1801" t="str">
        <f>VLOOKUP(K1801, Helper!A:C, 3, FALSE)</f>
        <v>2020-01</v>
      </c>
    </row>
    <row r="1802" spans="1:23" x14ac:dyDescent="0.3">
      <c r="A1802">
        <v>3629</v>
      </c>
      <c r="B1802" t="s">
        <v>4786</v>
      </c>
      <c r="C1802" s="1">
        <v>44052</v>
      </c>
      <c r="D1802">
        <v>20200809</v>
      </c>
      <c r="E1802" t="s">
        <v>549</v>
      </c>
      <c r="F1802" t="s">
        <v>71</v>
      </c>
      <c r="G1802" t="s">
        <v>72</v>
      </c>
      <c r="H1802" t="s">
        <v>37</v>
      </c>
      <c r="I1802" t="s">
        <v>38</v>
      </c>
      <c r="J1802" t="s">
        <v>192</v>
      </c>
      <c r="K1802">
        <v>1068</v>
      </c>
      <c r="L1802" t="s">
        <v>56</v>
      </c>
      <c r="M1802" t="s">
        <v>29</v>
      </c>
      <c r="N1802" t="s">
        <v>50</v>
      </c>
      <c r="O1802" t="s">
        <v>4787</v>
      </c>
      <c r="P1802">
        <v>2060.7440000000001</v>
      </c>
      <c r="Q1802">
        <v>7</v>
      </c>
      <c r="R1802">
        <v>0.2</v>
      </c>
      <c r="S1802">
        <v>643.98249999999996</v>
      </c>
      <c r="T1802" t="s">
        <v>114</v>
      </c>
      <c r="U1802">
        <v>1416.7615000000001</v>
      </c>
      <c r="V1802" s="2">
        <f>Table1[[#This Row],[Expenses]]*0.3</f>
        <v>425.02845000000002</v>
      </c>
      <c r="W1802" t="str">
        <f>VLOOKUP(K1802, Helper!A:C, 3, FALSE)</f>
        <v>2020-01</v>
      </c>
    </row>
    <row r="1803" spans="1:23" x14ac:dyDescent="0.3">
      <c r="A1803">
        <v>3630</v>
      </c>
      <c r="B1803" t="s">
        <v>4788</v>
      </c>
      <c r="C1803" s="1">
        <v>45257</v>
      </c>
      <c r="D1803">
        <v>20231127</v>
      </c>
      <c r="E1803" t="s">
        <v>3006</v>
      </c>
      <c r="F1803" t="s">
        <v>358</v>
      </c>
      <c r="G1803" t="s">
        <v>359</v>
      </c>
      <c r="H1803" t="s">
        <v>37</v>
      </c>
      <c r="I1803" t="s">
        <v>119</v>
      </c>
      <c r="J1803" t="s">
        <v>111</v>
      </c>
      <c r="K1803">
        <v>1099</v>
      </c>
      <c r="L1803" t="s">
        <v>56</v>
      </c>
      <c r="M1803" t="s">
        <v>40</v>
      </c>
      <c r="N1803" t="s">
        <v>86</v>
      </c>
      <c r="O1803" t="s">
        <v>4789</v>
      </c>
      <c r="P1803">
        <v>52.271999999999998</v>
      </c>
      <c r="Q1803">
        <v>3</v>
      </c>
      <c r="R1803">
        <v>0.2</v>
      </c>
      <c r="S1803">
        <v>9.8010000000000002</v>
      </c>
      <c r="T1803" t="s">
        <v>283</v>
      </c>
      <c r="U1803">
        <v>42.470999999999997</v>
      </c>
      <c r="V1803" s="2">
        <f>Table1[[#This Row],[Expenses]]*0.3</f>
        <v>12.741299999999999</v>
      </c>
      <c r="W1803" t="str">
        <f>VLOOKUP(K1803, Helper!A:C, 3, FALSE)</f>
        <v>2020-01</v>
      </c>
    </row>
    <row r="1804" spans="1:23" x14ac:dyDescent="0.3">
      <c r="A1804">
        <v>3632</v>
      </c>
      <c r="B1804" t="s">
        <v>4790</v>
      </c>
      <c r="C1804" s="1">
        <v>45050</v>
      </c>
      <c r="D1804">
        <v>20230504</v>
      </c>
      <c r="E1804" t="s">
        <v>4791</v>
      </c>
      <c r="F1804" t="s">
        <v>35</v>
      </c>
      <c r="G1804" t="s">
        <v>36</v>
      </c>
      <c r="H1804" t="s">
        <v>37</v>
      </c>
      <c r="I1804" t="s">
        <v>38</v>
      </c>
      <c r="J1804" t="s">
        <v>452</v>
      </c>
      <c r="K1804">
        <v>1054</v>
      </c>
      <c r="L1804" t="s">
        <v>56</v>
      </c>
      <c r="M1804" t="s">
        <v>40</v>
      </c>
      <c r="N1804" t="s">
        <v>96</v>
      </c>
      <c r="O1804" t="s">
        <v>4792</v>
      </c>
      <c r="P1804">
        <v>69.52</v>
      </c>
      <c r="Q1804">
        <v>2</v>
      </c>
      <c r="R1804">
        <v>0</v>
      </c>
      <c r="S1804">
        <v>19.465599999999998</v>
      </c>
      <c r="T1804" t="s">
        <v>288</v>
      </c>
      <c r="U1804">
        <v>50.054400000000001</v>
      </c>
      <c r="V1804" s="2">
        <f>Table1[[#This Row],[Expenses]]*0.3</f>
        <v>15.01632</v>
      </c>
      <c r="W1804" t="str">
        <f>VLOOKUP(K1804, Helper!A:C, 3, FALSE)</f>
        <v>2020-05</v>
      </c>
    </row>
    <row r="1805" spans="1:23" x14ac:dyDescent="0.3">
      <c r="A1805">
        <v>3634</v>
      </c>
      <c r="B1805" t="s">
        <v>4793</v>
      </c>
      <c r="C1805" s="1">
        <v>44876</v>
      </c>
      <c r="D1805">
        <v>20221111</v>
      </c>
      <c r="E1805" t="s">
        <v>2177</v>
      </c>
      <c r="F1805" t="s">
        <v>358</v>
      </c>
      <c r="G1805" t="s">
        <v>1059</v>
      </c>
      <c r="H1805" t="s">
        <v>37</v>
      </c>
      <c r="I1805" t="s">
        <v>119</v>
      </c>
      <c r="J1805" t="s">
        <v>817</v>
      </c>
      <c r="K1805">
        <v>1050</v>
      </c>
      <c r="L1805" t="s">
        <v>95</v>
      </c>
      <c r="M1805" t="s">
        <v>85</v>
      </c>
      <c r="N1805" t="s">
        <v>41</v>
      </c>
      <c r="O1805" t="s">
        <v>4794</v>
      </c>
      <c r="P1805">
        <v>9.2159999999999993</v>
      </c>
      <c r="Q1805">
        <v>4</v>
      </c>
      <c r="R1805">
        <v>0.2</v>
      </c>
      <c r="S1805">
        <v>3.3408000000000002</v>
      </c>
      <c r="T1805" t="s">
        <v>32</v>
      </c>
      <c r="U1805">
        <v>5.8751999999999898</v>
      </c>
      <c r="V1805" s="2">
        <f>Table1[[#This Row],[Expenses]]*0.3</f>
        <v>1.7625599999999968</v>
      </c>
      <c r="W1805" t="str">
        <f>VLOOKUP(K1805, Helper!A:C, 3, FALSE)</f>
        <v>2020-01</v>
      </c>
    </row>
    <row r="1806" spans="1:23" x14ac:dyDescent="0.3">
      <c r="A1806">
        <v>3643</v>
      </c>
      <c r="B1806" t="s">
        <v>4795</v>
      </c>
      <c r="C1806" s="1">
        <v>44185</v>
      </c>
      <c r="D1806">
        <v>20201220</v>
      </c>
      <c r="E1806" t="s">
        <v>1256</v>
      </c>
      <c r="F1806" t="s">
        <v>35</v>
      </c>
      <c r="G1806" t="s">
        <v>36</v>
      </c>
      <c r="H1806" t="s">
        <v>37</v>
      </c>
      <c r="I1806" t="s">
        <v>38</v>
      </c>
      <c r="J1806" t="s">
        <v>515</v>
      </c>
      <c r="K1806">
        <v>1003</v>
      </c>
      <c r="L1806" t="s">
        <v>56</v>
      </c>
      <c r="M1806" t="s">
        <v>29</v>
      </c>
      <c r="N1806" t="s">
        <v>50</v>
      </c>
      <c r="O1806" t="s">
        <v>4796</v>
      </c>
      <c r="P1806">
        <v>487.98399999999998</v>
      </c>
      <c r="Q1806">
        <v>2</v>
      </c>
      <c r="R1806">
        <v>0.2</v>
      </c>
      <c r="S1806">
        <v>152.495</v>
      </c>
      <c r="T1806" t="s">
        <v>235</v>
      </c>
      <c r="U1806">
        <v>335.48899999999998</v>
      </c>
      <c r="V1806" s="2">
        <f>Table1[[#This Row],[Expenses]]*0.3</f>
        <v>100.6467</v>
      </c>
      <c r="W1806" t="str">
        <f>VLOOKUP(K1806, Helper!A:C, 3, FALSE)</f>
        <v>2020-02</v>
      </c>
    </row>
    <row r="1807" spans="1:23" x14ac:dyDescent="0.3">
      <c r="A1807">
        <v>3647</v>
      </c>
      <c r="B1807" t="s">
        <v>4797</v>
      </c>
      <c r="C1807" s="1">
        <v>44037</v>
      </c>
      <c r="D1807">
        <v>20200725</v>
      </c>
      <c r="E1807" t="s">
        <v>3946</v>
      </c>
      <c r="F1807" t="s">
        <v>35</v>
      </c>
      <c r="G1807" t="s">
        <v>36</v>
      </c>
      <c r="H1807" t="s">
        <v>37</v>
      </c>
      <c r="I1807" t="s">
        <v>38</v>
      </c>
      <c r="J1807" t="s">
        <v>143</v>
      </c>
      <c r="K1807">
        <v>1051</v>
      </c>
      <c r="L1807" t="s">
        <v>74</v>
      </c>
      <c r="M1807" t="s">
        <v>85</v>
      </c>
      <c r="N1807" t="s">
        <v>66</v>
      </c>
      <c r="O1807" t="s">
        <v>4798</v>
      </c>
      <c r="P1807">
        <v>6.48</v>
      </c>
      <c r="Q1807">
        <v>1</v>
      </c>
      <c r="R1807">
        <v>0</v>
      </c>
      <c r="S1807">
        <v>3.1751999999999998</v>
      </c>
      <c r="T1807" t="s">
        <v>729</v>
      </c>
      <c r="U1807">
        <v>3.3048000000000002</v>
      </c>
      <c r="V1807" s="2">
        <f>Table1[[#This Row],[Expenses]]*0.3</f>
        <v>0.99143999999999999</v>
      </c>
      <c r="W1807" t="str">
        <f>VLOOKUP(K1807, Helper!A:C, 3, FALSE)</f>
        <v>2020-03</v>
      </c>
    </row>
    <row r="1808" spans="1:23" x14ac:dyDescent="0.3">
      <c r="A1808">
        <v>3649</v>
      </c>
      <c r="B1808" t="s">
        <v>4799</v>
      </c>
      <c r="C1808" s="1">
        <v>44522</v>
      </c>
      <c r="D1808">
        <v>20211122</v>
      </c>
      <c r="E1808" t="s">
        <v>2507</v>
      </c>
      <c r="F1808" t="s">
        <v>252</v>
      </c>
      <c r="G1808" t="s">
        <v>253</v>
      </c>
      <c r="H1808" t="s">
        <v>25</v>
      </c>
      <c r="I1808" t="s">
        <v>103</v>
      </c>
      <c r="J1808" t="s">
        <v>2081</v>
      </c>
      <c r="K1808">
        <v>1079</v>
      </c>
      <c r="L1808" t="s">
        <v>105</v>
      </c>
      <c r="M1808" t="s">
        <v>29</v>
      </c>
      <c r="N1808" t="s">
        <v>50</v>
      </c>
      <c r="O1808" t="s">
        <v>4800</v>
      </c>
      <c r="P1808">
        <v>2.9460000000000002</v>
      </c>
      <c r="Q1808">
        <v>2</v>
      </c>
      <c r="R1808">
        <v>0.7</v>
      </c>
      <c r="S1808">
        <v>-2.0621999999999998</v>
      </c>
      <c r="T1808" t="s">
        <v>88</v>
      </c>
      <c r="U1808">
        <v>5.0082000000000004</v>
      </c>
      <c r="V1808" s="2">
        <f>Table1[[#This Row],[Expenses]]*0.3</f>
        <v>1.5024600000000001</v>
      </c>
      <c r="W1808" t="str">
        <f>VLOOKUP(K1808, Helper!A:C, 3, FALSE)</f>
        <v>2020-05</v>
      </c>
    </row>
    <row r="1809" spans="1:23" x14ac:dyDescent="0.3">
      <c r="A1809">
        <v>3651</v>
      </c>
      <c r="B1809" t="s">
        <v>4801</v>
      </c>
      <c r="C1809" s="1">
        <v>45270</v>
      </c>
      <c r="D1809">
        <v>20231210</v>
      </c>
      <c r="E1809" t="s">
        <v>1008</v>
      </c>
      <c r="F1809" t="s">
        <v>190</v>
      </c>
      <c r="G1809" t="s">
        <v>568</v>
      </c>
      <c r="H1809" t="s">
        <v>37</v>
      </c>
      <c r="I1809" t="s">
        <v>119</v>
      </c>
      <c r="J1809" t="s">
        <v>1009</v>
      </c>
      <c r="K1809">
        <v>1021</v>
      </c>
      <c r="L1809" t="s">
        <v>133</v>
      </c>
      <c r="M1809" t="s">
        <v>29</v>
      </c>
      <c r="N1809" t="s">
        <v>185</v>
      </c>
      <c r="O1809" t="s">
        <v>4802</v>
      </c>
      <c r="P1809">
        <v>104.88</v>
      </c>
      <c r="Q1809">
        <v>6</v>
      </c>
      <c r="R1809">
        <v>0</v>
      </c>
      <c r="S1809">
        <v>41.951999999999998</v>
      </c>
      <c r="T1809" t="s">
        <v>261</v>
      </c>
      <c r="U1809">
        <v>62.927999999999997</v>
      </c>
      <c r="V1809" s="2">
        <f>Table1[[#This Row],[Expenses]]*0.3</f>
        <v>18.878399999999999</v>
      </c>
      <c r="W1809" t="str">
        <f>VLOOKUP(K1809, Helper!A:C, 3, FALSE)</f>
        <v>2020-02</v>
      </c>
    </row>
    <row r="1810" spans="1:23" x14ac:dyDescent="0.3">
      <c r="A1810">
        <v>3655</v>
      </c>
      <c r="B1810" t="s">
        <v>4803</v>
      </c>
      <c r="C1810" s="1">
        <v>45170</v>
      </c>
      <c r="D1810">
        <v>20230901</v>
      </c>
      <c r="E1810" t="s">
        <v>1081</v>
      </c>
      <c r="F1810" t="s">
        <v>204</v>
      </c>
      <c r="G1810" t="s">
        <v>903</v>
      </c>
      <c r="H1810" t="s">
        <v>81</v>
      </c>
      <c r="I1810" t="s">
        <v>206</v>
      </c>
      <c r="J1810" t="s">
        <v>592</v>
      </c>
      <c r="K1810">
        <v>1030</v>
      </c>
      <c r="L1810" t="s">
        <v>95</v>
      </c>
      <c r="M1810" t="s">
        <v>29</v>
      </c>
      <c r="N1810" t="s">
        <v>86</v>
      </c>
      <c r="O1810" t="s">
        <v>4804</v>
      </c>
      <c r="P1810">
        <v>638.73</v>
      </c>
      <c r="Q1810">
        <v>9</v>
      </c>
      <c r="R1810">
        <v>0</v>
      </c>
      <c r="S1810">
        <v>166.06979999999999</v>
      </c>
      <c r="T1810" t="s">
        <v>171</v>
      </c>
      <c r="U1810">
        <v>472.66019999999997</v>
      </c>
      <c r="V1810" s="2">
        <f>Table1[[#This Row],[Expenses]]*0.3</f>
        <v>141.79805999999999</v>
      </c>
      <c r="W1810" t="str">
        <f>VLOOKUP(K1810, Helper!A:C, 3, FALSE)</f>
        <v>2020-01</v>
      </c>
    </row>
    <row r="1811" spans="1:23" x14ac:dyDescent="0.3">
      <c r="A1811">
        <v>3656</v>
      </c>
      <c r="B1811" t="s">
        <v>4805</v>
      </c>
      <c r="C1811" s="1">
        <v>45041</v>
      </c>
      <c r="D1811">
        <v>20230425</v>
      </c>
      <c r="E1811" t="s">
        <v>1356</v>
      </c>
      <c r="F1811" t="s">
        <v>46</v>
      </c>
      <c r="G1811" t="s">
        <v>888</v>
      </c>
      <c r="H1811" t="s">
        <v>25</v>
      </c>
      <c r="I1811" t="s">
        <v>48</v>
      </c>
      <c r="J1811" t="s">
        <v>515</v>
      </c>
      <c r="K1811">
        <v>1003</v>
      </c>
      <c r="L1811" t="s">
        <v>56</v>
      </c>
      <c r="M1811" t="s">
        <v>40</v>
      </c>
      <c r="N1811" t="s">
        <v>96</v>
      </c>
      <c r="O1811" t="s">
        <v>4806</v>
      </c>
      <c r="P1811">
        <v>113.568</v>
      </c>
      <c r="Q1811">
        <v>2</v>
      </c>
      <c r="R1811">
        <v>0.2</v>
      </c>
      <c r="S1811">
        <v>-21.294</v>
      </c>
      <c r="T1811" t="s">
        <v>68</v>
      </c>
      <c r="U1811">
        <v>134.86199999999999</v>
      </c>
      <c r="V1811" s="2">
        <f>Table1[[#This Row],[Expenses]]*0.3</f>
        <v>40.458599999999997</v>
      </c>
      <c r="W1811" t="str">
        <f>VLOOKUP(K1811, Helper!A:C, 3, FALSE)</f>
        <v>2020-02</v>
      </c>
    </row>
    <row r="1812" spans="1:23" x14ac:dyDescent="0.3">
      <c r="A1812">
        <v>3657</v>
      </c>
      <c r="B1812" t="s">
        <v>4807</v>
      </c>
      <c r="C1812" s="1">
        <v>45178</v>
      </c>
      <c r="D1812">
        <v>20230909</v>
      </c>
      <c r="E1812" t="s">
        <v>3194</v>
      </c>
      <c r="F1812" t="s">
        <v>358</v>
      </c>
      <c r="G1812" t="s">
        <v>1235</v>
      </c>
      <c r="H1812" t="s">
        <v>37</v>
      </c>
      <c r="I1812" t="s">
        <v>119</v>
      </c>
      <c r="J1812" t="s">
        <v>316</v>
      </c>
      <c r="K1812">
        <v>1093</v>
      </c>
      <c r="L1812" t="s">
        <v>28</v>
      </c>
      <c r="M1812" t="s">
        <v>40</v>
      </c>
      <c r="N1812" t="s">
        <v>185</v>
      </c>
      <c r="O1812" t="s">
        <v>4808</v>
      </c>
      <c r="P1812">
        <v>9.0960000000000001</v>
      </c>
      <c r="Q1812">
        <v>1</v>
      </c>
      <c r="R1812">
        <v>0.2</v>
      </c>
      <c r="S1812">
        <v>1.7055</v>
      </c>
      <c r="T1812" t="s">
        <v>171</v>
      </c>
      <c r="U1812">
        <v>7.3905000000000003</v>
      </c>
      <c r="V1812" s="2">
        <f>Table1[[#This Row],[Expenses]]*0.3</f>
        <v>2.2171500000000002</v>
      </c>
      <c r="W1812" t="str">
        <f>VLOOKUP(K1812, Helper!A:C, 3, FALSE)</f>
        <v>2020-03</v>
      </c>
    </row>
    <row r="1813" spans="1:23" x14ac:dyDescent="0.3">
      <c r="A1813">
        <v>3658</v>
      </c>
      <c r="B1813" t="s">
        <v>4809</v>
      </c>
      <c r="C1813" s="1">
        <v>44267</v>
      </c>
      <c r="D1813">
        <v>20210312</v>
      </c>
      <c r="E1813" t="s">
        <v>2420</v>
      </c>
      <c r="F1813" t="s">
        <v>46</v>
      </c>
      <c r="G1813" t="s">
        <v>837</v>
      </c>
      <c r="H1813" t="s">
        <v>25</v>
      </c>
      <c r="I1813" t="s">
        <v>48</v>
      </c>
      <c r="J1813" t="s">
        <v>539</v>
      </c>
      <c r="K1813">
        <v>1081</v>
      </c>
      <c r="L1813" t="s">
        <v>273</v>
      </c>
      <c r="M1813" t="s">
        <v>40</v>
      </c>
      <c r="N1813" t="s">
        <v>161</v>
      </c>
      <c r="O1813" t="s">
        <v>4810</v>
      </c>
      <c r="P1813">
        <v>8.6880000000000006</v>
      </c>
      <c r="Q1813">
        <v>3</v>
      </c>
      <c r="R1813">
        <v>0.2</v>
      </c>
      <c r="S1813">
        <v>2.9321999999999999</v>
      </c>
      <c r="T1813" t="s">
        <v>365</v>
      </c>
      <c r="U1813">
        <v>5.7557999999999998</v>
      </c>
      <c r="V1813" s="2">
        <f>Table1[[#This Row],[Expenses]]*0.3</f>
        <v>1.7267399999999999</v>
      </c>
      <c r="W1813" t="str">
        <f>VLOOKUP(K1813, Helper!A:C, 3, FALSE)</f>
        <v>2020-03</v>
      </c>
    </row>
    <row r="1814" spans="1:23" x14ac:dyDescent="0.3">
      <c r="A1814">
        <v>3661</v>
      </c>
      <c r="B1814" t="s">
        <v>4811</v>
      </c>
      <c r="C1814" s="1">
        <v>44761</v>
      </c>
      <c r="D1814">
        <v>20220719</v>
      </c>
      <c r="E1814" t="s">
        <v>4258</v>
      </c>
      <c r="F1814" t="s">
        <v>232</v>
      </c>
      <c r="G1814" t="s">
        <v>385</v>
      </c>
      <c r="H1814" t="s">
        <v>37</v>
      </c>
      <c r="I1814" t="s">
        <v>119</v>
      </c>
      <c r="J1814" t="s">
        <v>649</v>
      </c>
      <c r="K1814">
        <v>1023</v>
      </c>
      <c r="L1814" t="s">
        <v>28</v>
      </c>
      <c r="M1814" t="s">
        <v>40</v>
      </c>
      <c r="N1814" t="s">
        <v>66</v>
      </c>
      <c r="O1814" t="s">
        <v>4812</v>
      </c>
      <c r="P1814">
        <v>33.799999999999997</v>
      </c>
      <c r="Q1814">
        <v>5</v>
      </c>
      <c r="R1814">
        <v>0.2</v>
      </c>
      <c r="S1814">
        <v>4.2249999999999996</v>
      </c>
      <c r="T1814" t="s">
        <v>175</v>
      </c>
      <c r="U1814">
        <v>29.5749999999999</v>
      </c>
      <c r="V1814" s="2">
        <f>Table1[[#This Row],[Expenses]]*0.3</f>
        <v>8.8724999999999703</v>
      </c>
      <c r="W1814" t="str">
        <f>VLOOKUP(K1814, Helper!A:C, 3, FALSE)</f>
        <v>2020-08</v>
      </c>
    </row>
    <row r="1815" spans="1:23" x14ac:dyDescent="0.3">
      <c r="A1815">
        <v>3662</v>
      </c>
      <c r="B1815" t="s">
        <v>4813</v>
      </c>
      <c r="C1815" s="1">
        <v>44726</v>
      </c>
      <c r="D1815">
        <v>20220614</v>
      </c>
      <c r="E1815" t="s">
        <v>1584</v>
      </c>
      <c r="F1815" t="s">
        <v>190</v>
      </c>
      <c r="G1815" t="s">
        <v>248</v>
      </c>
      <c r="H1815" t="s">
        <v>37</v>
      </c>
      <c r="I1815" t="s">
        <v>119</v>
      </c>
      <c r="J1815" t="s">
        <v>316</v>
      </c>
      <c r="K1815">
        <v>1093</v>
      </c>
      <c r="L1815" t="s">
        <v>28</v>
      </c>
      <c r="M1815" t="s">
        <v>85</v>
      </c>
      <c r="N1815" t="s">
        <v>156</v>
      </c>
      <c r="O1815" t="s">
        <v>4814</v>
      </c>
      <c r="P1815">
        <v>377.97</v>
      </c>
      <c r="Q1815">
        <v>3</v>
      </c>
      <c r="R1815">
        <v>0</v>
      </c>
      <c r="S1815">
        <v>94.492500000000007</v>
      </c>
      <c r="T1815" t="s">
        <v>43</v>
      </c>
      <c r="U1815">
        <v>283.47750000000002</v>
      </c>
      <c r="V1815" s="2">
        <f>Table1[[#This Row],[Expenses]]*0.3</f>
        <v>85.04325</v>
      </c>
      <c r="W1815" t="str">
        <f>VLOOKUP(K1815, Helper!A:C, 3, FALSE)</f>
        <v>2020-03</v>
      </c>
    </row>
    <row r="1816" spans="1:23" x14ac:dyDescent="0.3">
      <c r="A1816">
        <v>3663</v>
      </c>
      <c r="B1816" t="s">
        <v>4815</v>
      </c>
      <c r="C1816" s="1">
        <v>45111</v>
      </c>
      <c r="D1816">
        <v>20230704</v>
      </c>
      <c r="E1816" t="s">
        <v>502</v>
      </c>
      <c r="F1816" t="s">
        <v>744</v>
      </c>
      <c r="G1816" t="s">
        <v>4816</v>
      </c>
      <c r="H1816" t="s">
        <v>81</v>
      </c>
      <c r="I1816" t="s">
        <v>199</v>
      </c>
      <c r="J1816" t="s">
        <v>504</v>
      </c>
      <c r="K1816">
        <v>1010</v>
      </c>
      <c r="L1816" t="s">
        <v>273</v>
      </c>
      <c r="M1816" t="s">
        <v>85</v>
      </c>
      <c r="N1816" t="s">
        <v>185</v>
      </c>
      <c r="O1816" t="s">
        <v>4817</v>
      </c>
      <c r="P1816">
        <v>258.89999999999998</v>
      </c>
      <c r="Q1816">
        <v>10</v>
      </c>
      <c r="R1816">
        <v>0</v>
      </c>
      <c r="S1816">
        <v>93.203999999999994</v>
      </c>
      <c r="T1816" t="s">
        <v>128</v>
      </c>
      <c r="U1816">
        <v>165.695999999999</v>
      </c>
      <c r="V1816" s="2">
        <f>Table1[[#This Row],[Expenses]]*0.3</f>
        <v>49.708799999999698</v>
      </c>
      <c r="W1816" t="str">
        <f>VLOOKUP(K1816, Helper!A:C, 3, FALSE)</f>
        <v>2020-03</v>
      </c>
    </row>
    <row r="1817" spans="1:23" x14ac:dyDescent="0.3">
      <c r="A1817">
        <v>3665</v>
      </c>
      <c r="B1817" t="s">
        <v>4818</v>
      </c>
      <c r="C1817" s="1">
        <v>44173</v>
      </c>
      <c r="D1817">
        <v>20201208</v>
      </c>
      <c r="E1817" t="s">
        <v>3511</v>
      </c>
      <c r="F1817" t="s">
        <v>306</v>
      </c>
      <c r="G1817" t="s">
        <v>2515</v>
      </c>
      <c r="H1817" t="s">
        <v>25</v>
      </c>
      <c r="I1817" t="s">
        <v>48</v>
      </c>
      <c r="J1817" t="s">
        <v>244</v>
      </c>
      <c r="K1817">
        <v>1002</v>
      </c>
      <c r="L1817" t="s">
        <v>84</v>
      </c>
      <c r="M1817" t="s">
        <v>29</v>
      </c>
      <c r="N1817" t="s">
        <v>41</v>
      </c>
      <c r="O1817" t="s">
        <v>4819</v>
      </c>
      <c r="P1817">
        <v>27.888000000000002</v>
      </c>
      <c r="Q1817">
        <v>7</v>
      </c>
      <c r="R1817">
        <v>0.2</v>
      </c>
      <c r="S1817">
        <v>9.0635999999999992</v>
      </c>
      <c r="T1817" t="s">
        <v>235</v>
      </c>
      <c r="U1817">
        <v>18.824400000000001</v>
      </c>
      <c r="V1817" s="2">
        <f>Table1[[#This Row],[Expenses]]*0.3</f>
        <v>5.6473199999999997</v>
      </c>
      <c r="W1817" t="str">
        <f>VLOOKUP(K1817, Helper!A:C, 3, FALSE)</f>
        <v>2020-03</v>
      </c>
    </row>
    <row r="1818" spans="1:23" x14ac:dyDescent="0.3">
      <c r="A1818">
        <v>3673</v>
      </c>
      <c r="B1818" t="s">
        <v>4820</v>
      </c>
      <c r="C1818" s="1">
        <v>44660</v>
      </c>
      <c r="D1818">
        <v>20220409</v>
      </c>
      <c r="E1818" t="s">
        <v>1219</v>
      </c>
      <c r="F1818" t="s">
        <v>358</v>
      </c>
      <c r="G1818" t="s">
        <v>1235</v>
      </c>
      <c r="H1818" t="s">
        <v>37</v>
      </c>
      <c r="I1818" t="s">
        <v>119</v>
      </c>
      <c r="J1818" t="s">
        <v>325</v>
      </c>
      <c r="K1818">
        <v>1075</v>
      </c>
      <c r="L1818" t="s">
        <v>133</v>
      </c>
      <c r="M1818" t="s">
        <v>85</v>
      </c>
      <c r="N1818" t="s">
        <v>161</v>
      </c>
      <c r="O1818" t="s">
        <v>4821</v>
      </c>
      <c r="P1818">
        <v>8.8719999999999999</v>
      </c>
      <c r="Q1818">
        <v>1</v>
      </c>
      <c r="R1818">
        <v>0.2</v>
      </c>
      <c r="S1818">
        <v>3.2161</v>
      </c>
      <c r="T1818" t="s">
        <v>296</v>
      </c>
      <c r="U1818">
        <v>5.6558999999999999</v>
      </c>
      <c r="V1818" s="2">
        <f>Table1[[#This Row],[Expenses]]*0.3</f>
        <v>1.6967699999999999</v>
      </c>
      <c r="W1818" t="str">
        <f>VLOOKUP(K1818, Helper!A:C, 3, FALSE)</f>
        <v>2020-03</v>
      </c>
    </row>
    <row r="1819" spans="1:23" x14ac:dyDescent="0.3">
      <c r="A1819">
        <v>3675</v>
      </c>
      <c r="B1819" t="s">
        <v>4822</v>
      </c>
      <c r="C1819" s="1">
        <v>45237</v>
      </c>
      <c r="D1819">
        <v>20231107</v>
      </c>
      <c r="E1819" t="s">
        <v>3184</v>
      </c>
      <c r="F1819" t="s">
        <v>124</v>
      </c>
      <c r="G1819" t="s">
        <v>125</v>
      </c>
      <c r="H1819" t="s">
        <v>25</v>
      </c>
      <c r="I1819" t="s">
        <v>48</v>
      </c>
      <c r="J1819" t="s">
        <v>1472</v>
      </c>
      <c r="K1819">
        <v>1091</v>
      </c>
      <c r="L1819" t="s">
        <v>74</v>
      </c>
      <c r="M1819" t="s">
        <v>29</v>
      </c>
      <c r="N1819" t="s">
        <v>41</v>
      </c>
      <c r="O1819" t="s">
        <v>4823</v>
      </c>
      <c r="P1819">
        <v>127.372</v>
      </c>
      <c r="Q1819">
        <v>2</v>
      </c>
      <c r="R1819">
        <v>0.3</v>
      </c>
      <c r="S1819">
        <v>-30.933199999999999</v>
      </c>
      <c r="T1819" t="s">
        <v>283</v>
      </c>
      <c r="U1819">
        <v>158.30520000000001</v>
      </c>
      <c r="V1819" s="2">
        <f>Table1[[#This Row],[Expenses]]*0.3</f>
        <v>47.49156</v>
      </c>
      <c r="W1819" t="str">
        <f>VLOOKUP(K1819, Helper!A:C, 3, FALSE)</f>
        <v>2020-02</v>
      </c>
    </row>
    <row r="1820" spans="1:23" x14ac:dyDescent="0.3">
      <c r="A1820">
        <v>3677</v>
      </c>
      <c r="B1820" t="s">
        <v>4824</v>
      </c>
      <c r="C1820" s="1">
        <v>44535</v>
      </c>
      <c r="D1820">
        <v>20211205</v>
      </c>
      <c r="E1820" t="s">
        <v>3197</v>
      </c>
      <c r="F1820" t="s">
        <v>35</v>
      </c>
      <c r="G1820" t="s">
        <v>600</v>
      </c>
      <c r="H1820" t="s">
        <v>37</v>
      </c>
      <c r="I1820" t="s">
        <v>38</v>
      </c>
      <c r="J1820" t="s">
        <v>200</v>
      </c>
      <c r="K1820">
        <v>1011</v>
      </c>
      <c r="L1820" t="s">
        <v>56</v>
      </c>
      <c r="M1820" t="s">
        <v>40</v>
      </c>
      <c r="N1820" t="s">
        <v>57</v>
      </c>
      <c r="O1820" t="s">
        <v>4825</v>
      </c>
      <c r="P1820">
        <v>44.46</v>
      </c>
      <c r="Q1820">
        <v>2</v>
      </c>
      <c r="R1820">
        <v>0</v>
      </c>
      <c r="S1820">
        <v>14.671799999999999</v>
      </c>
      <c r="T1820" t="s">
        <v>163</v>
      </c>
      <c r="U1820">
        <v>29.7882</v>
      </c>
      <c r="V1820" s="2">
        <f>Table1[[#This Row],[Expenses]]*0.3</f>
        <v>8.9364600000000003</v>
      </c>
      <c r="W1820" t="str">
        <f>VLOOKUP(K1820, Helper!A:C, 3, FALSE)</f>
        <v>2020-06</v>
      </c>
    </row>
    <row r="1821" spans="1:23" x14ac:dyDescent="0.3">
      <c r="A1821">
        <v>3678</v>
      </c>
      <c r="B1821" t="s">
        <v>4826</v>
      </c>
      <c r="C1821" s="1">
        <v>44386</v>
      </c>
      <c r="D1821">
        <v>20210709</v>
      </c>
      <c r="E1821" t="s">
        <v>2723</v>
      </c>
      <c r="F1821" t="s">
        <v>1548</v>
      </c>
      <c r="G1821" t="s">
        <v>1836</v>
      </c>
      <c r="H1821" t="s">
        <v>81</v>
      </c>
      <c r="I1821" t="s">
        <v>199</v>
      </c>
      <c r="J1821" t="s">
        <v>917</v>
      </c>
      <c r="K1821">
        <v>1029</v>
      </c>
      <c r="L1821" t="s">
        <v>84</v>
      </c>
      <c r="M1821" t="s">
        <v>29</v>
      </c>
      <c r="N1821" t="s">
        <v>214</v>
      </c>
      <c r="O1821" t="s">
        <v>4827</v>
      </c>
      <c r="P1821">
        <v>15.8</v>
      </c>
      <c r="Q1821">
        <v>4</v>
      </c>
      <c r="R1821">
        <v>0</v>
      </c>
      <c r="S1821">
        <v>5.056</v>
      </c>
      <c r="T1821" t="s">
        <v>642</v>
      </c>
      <c r="U1821">
        <v>10.744</v>
      </c>
      <c r="V1821" s="2">
        <f>Table1[[#This Row],[Expenses]]*0.3</f>
        <v>3.2231999999999998</v>
      </c>
      <c r="W1821" t="str">
        <f>VLOOKUP(K1821, Helper!A:C, 3, FALSE)</f>
        <v>2020-01</v>
      </c>
    </row>
    <row r="1822" spans="1:23" x14ac:dyDescent="0.3">
      <c r="A1822">
        <v>3687</v>
      </c>
      <c r="B1822" t="s">
        <v>4828</v>
      </c>
      <c r="C1822" s="1">
        <v>44909</v>
      </c>
      <c r="D1822">
        <v>20221214</v>
      </c>
      <c r="E1822" t="s">
        <v>1033</v>
      </c>
      <c r="F1822" t="s">
        <v>35</v>
      </c>
      <c r="G1822" t="s">
        <v>916</v>
      </c>
      <c r="H1822" t="s">
        <v>37</v>
      </c>
      <c r="I1822" t="s">
        <v>38</v>
      </c>
      <c r="J1822" t="s">
        <v>386</v>
      </c>
      <c r="K1822">
        <v>1045</v>
      </c>
      <c r="L1822" t="s">
        <v>95</v>
      </c>
      <c r="M1822" t="s">
        <v>29</v>
      </c>
      <c r="N1822" t="s">
        <v>112</v>
      </c>
      <c r="O1822" t="s">
        <v>4829</v>
      </c>
      <c r="P1822">
        <v>9.84</v>
      </c>
      <c r="Q1822">
        <v>3</v>
      </c>
      <c r="R1822">
        <v>0</v>
      </c>
      <c r="S1822">
        <v>3.2471999999999999</v>
      </c>
      <c r="T1822" t="s">
        <v>76</v>
      </c>
      <c r="U1822">
        <v>6.5928000000000004</v>
      </c>
      <c r="V1822" s="2">
        <f>Table1[[#This Row],[Expenses]]*0.3</f>
        <v>1.97784</v>
      </c>
      <c r="W1822" t="str">
        <f>VLOOKUP(K1822, Helper!A:C, 3, FALSE)</f>
        <v>2020-01</v>
      </c>
    </row>
    <row r="1823" spans="1:23" x14ac:dyDescent="0.3">
      <c r="A1823">
        <v>3688</v>
      </c>
      <c r="B1823" t="s">
        <v>4830</v>
      </c>
      <c r="C1823" s="1">
        <v>44702</v>
      </c>
      <c r="D1823">
        <v>20220521</v>
      </c>
      <c r="E1823" t="s">
        <v>1008</v>
      </c>
      <c r="F1823" t="s">
        <v>46</v>
      </c>
      <c r="G1823" t="s">
        <v>837</v>
      </c>
      <c r="H1823" t="s">
        <v>25</v>
      </c>
      <c r="I1823" t="s">
        <v>48</v>
      </c>
      <c r="J1823" t="s">
        <v>1009</v>
      </c>
      <c r="K1823">
        <v>1021</v>
      </c>
      <c r="L1823" t="s">
        <v>133</v>
      </c>
      <c r="M1823" t="s">
        <v>29</v>
      </c>
      <c r="N1823" t="s">
        <v>50</v>
      </c>
      <c r="O1823" t="s">
        <v>4831</v>
      </c>
      <c r="P1823">
        <v>2.694</v>
      </c>
      <c r="Q1823">
        <v>2</v>
      </c>
      <c r="R1823">
        <v>0.7</v>
      </c>
      <c r="S1823">
        <v>-2.2450000000000001</v>
      </c>
      <c r="T1823" t="s">
        <v>454</v>
      </c>
      <c r="U1823">
        <v>4.9390000000000001</v>
      </c>
      <c r="V1823" s="2">
        <f>Table1[[#This Row],[Expenses]]*0.3</f>
        <v>1.4817</v>
      </c>
      <c r="W1823" t="str">
        <f>VLOOKUP(K1823, Helper!A:C, 3, FALSE)</f>
        <v>2020-02</v>
      </c>
    </row>
    <row r="1824" spans="1:23" x14ac:dyDescent="0.3">
      <c r="A1824">
        <v>3689</v>
      </c>
      <c r="B1824" t="s">
        <v>4832</v>
      </c>
      <c r="C1824" s="1">
        <v>45080</v>
      </c>
      <c r="D1824">
        <v>20230603</v>
      </c>
      <c r="E1824" t="s">
        <v>797</v>
      </c>
      <c r="F1824" t="s">
        <v>232</v>
      </c>
      <c r="G1824" t="s">
        <v>1041</v>
      </c>
      <c r="H1824" t="s">
        <v>37</v>
      </c>
      <c r="I1824" t="s">
        <v>119</v>
      </c>
      <c r="J1824" t="s">
        <v>272</v>
      </c>
      <c r="K1824">
        <v>1094</v>
      </c>
      <c r="L1824" t="s">
        <v>273</v>
      </c>
      <c r="M1824" t="s">
        <v>29</v>
      </c>
      <c r="N1824" t="s">
        <v>66</v>
      </c>
      <c r="O1824" t="s">
        <v>4833</v>
      </c>
      <c r="P1824">
        <v>25.344000000000001</v>
      </c>
      <c r="Q1824">
        <v>6</v>
      </c>
      <c r="R1824">
        <v>0.2</v>
      </c>
      <c r="S1824">
        <v>7.92</v>
      </c>
      <c r="T1824" t="s">
        <v>318</v>
      </c>
      <c r="U1824">
        <v>17.423999999999999</v>
      </c>
      <c r="V1824" s="2">
        <f>Table1[[#This Row],[Expenses]]*0.3</f>
        <v>5.2271999999999998</v>
      </c>
      <c r="W1824" t="str">
        <f>VLOOKUP(K1824, Helper!A:C, 3, FALSE)</f>
        <v>2020-02</v>
      </c>
    </row>
    <row r="1825" spans="1:23" x14ac:dyDescent="0.3">
      <c r="A1825">
        <v>3691</v>
      </c>
      <c r="B1825" t="s">
        <v>4834</v>
      </c>
      <c r="C1825" s="1">
        <v>44499</v>
      </c>
      <c r="D1825">
        <v>20211030</v>
      </c>
      <c r="E1825" t="s">
        <v>707</v>
      </c>
      <c r="F1825" t="s">
        <v>334</v>
      </c>
      <c r="G1825" t="s">
        <v>335</v>
      </c>
      <c r="H1825" t="s">
        <v>25</v>
      </c>
      <c r="I1825" t="s">
        <v>336</v>
      </c>
      <c r="J1825" t="s">
        <v>574</v>
      </c>
      <c r="K1825">
        <v>1090</v>
      </c>
      <c r="L1825" t="s">
        <v>259</v>
      </c>
      <c r="M1825" t="s">
        <v>40</v>
      </c>
      <c r="N1825" t="s">
        <v>617</v>
      </c>
      <c r="O1825" t="s">
        <v>4835</v>
      </c>
      <c r="P1825">
        <v>59.994</v>
      </c>
      <c r="Q1825">
        <v>2</v>
      </c>
      <c r="R1825">
        <v>0.7</v>
      </c>
      <c r="S1825">
        <v>-45.995399999999997</v>
      </c>
      <c r="T1825" t="s">
        <v>52</v>
      </c>
      <c r="U1825">
        <v>105.98939999999899</v>
      </c>
      <c r="V1825" s="2">
        <f>Table1[[#This Row],[Expenses]]*0.3</f>
        <v>31.796819999999698</v>
      </c>
      <c r="W1825" t="str">
        <f>VLOOKUP(K1825, Helper!A:C, 3, FALSE)</f>
        <v>2020-02</v>
      </c>
    </row>
    <row r="1826" spans="1:23" x14ac:dyDescent="0.3">
      <c r="A1826">
        <v>3695</v>
      </c>
      <c r="B1826" t="s">
        <v>4836</v>
      </c>
      <c r="C1826" s="1">
        <v>44850</v>
      </c>
      <c r="D1826">
        <v>20221016</v>
      </c>
      <c r="E1826" t="s">
        <v>2054</v>
      </c>
      <c r="F1826" t="s">
        <v>238</v>
      </c>
      <c r="G1826" t="s">
        <v>239</v>
      </c>
      <c r="H1826" t="s">
        <v>25</v>
      </c>
      <c r="I1826" t="s">
        <v>48</v>
      </c>
      <c r="J1826" t="s">
        <v>179</v>
      </c>
      <c r="K1826">
        <v>1015</v>
      </c>
      <c r="L1826" t="s">
        <v>74</v>
      </c>
      <c r="M1826" t="s">
        <v>40</v>
      </c>
      <c r="N1826" t="s">
        <v>50</v>
      </c>
      <c r="O1826" t="s">
        <v>4837</v>
      </c>
      <c r="P1826">
        <v>232.96</v>
      </c>
      <c r="Q1826">
        <v>7</v>
      </c>
      <c r="R1826">
        <v>0</v>
      </c>
      <c r="S1826">
        <v>116.48</v>
      </c>
      <c r="T1826" t="s">
        <v>400</v>
      </c>
      <c r="U1826">
        <v>116.48</v>
      </c>
      <c r="V1826" s="2">
        <f>Table1[[#This Row],[Expenses]]*0.3</f>
        <v>34.944000000000003</v>
      </c>
      <c r="W1826" t="str">
        <f>VLOOKUP(K1826, Helper!A:C, 3, FALSE)</f>
        <v>2020-03</v>
      </c>
    </row>
    <row r="1827" spans="1:23" x14ac:dyDescent="0.3">
      <c r="A1827">
        <v>3698</v>
      </c>
      <c r="B1827" t="s">
        <v>4838</v>
      </c>
      <c r="C1827" s="1">
        <v>44519</v>
      </c>
      <c r="D1827">
        <v>20211119</v>
      </c>
      <c r="E1827" t="s">
        <v>4177</v>
      </c>
      <c r="F1827" t="s">
        <v>71</v>
      </c>
      <c r="G1827" t="s">
        <v>72</v>
      </c>
      <c r="H1827" t="s">
        <v>37</v>
      </c>
      <c r="I1827" t="s">
        <v>38</v>
      </c>
      <c r="J1827" t="s">
        <v>179</v>
      </c>
      <c r="K1827">
        <v>1015</v>
      </c>
      <c r="L1827" t="s">
        <v>74</v>
      </c>
      <c r="M1827" t="s">
        <v>85</v>
      </c>
      <c r="N1827" t="s">
        <v>57</v>
      </c>
      <c r="O1827" t="s">
        <v>4839</v>
      </c>
      <c r="P1827">
        <v>141.96</v>
      </c>
      <c r="Q1827">
        <v>2</v>
      </c>
      <c r="R1827">
        <v>0</v>
      </c>
      <c r="S1827">
        <v>22.7136</v>
      </c>
      <c r="T1827" t="s">
        <v>88</v>
      </c>
      <c r="U1827">
        <v>119.24639999999999</v>
      </c>
      <c r="V1827" s="2">
        <f>Table1[[#This Row],[Expenses]]*0.3</f>
        <v>35.773919999999997</v>
      </c>
      <c r="W1827" t="str">
        <f>VLOOKUP(K1827, Helper!A:C, 3, FALSE)</f>
        <v>2020-03</v>
      </c>
    </row>
    <row r="1828" spans="1:23" x14ac:dyDescent="0.3">
      <c r="A1828">
        <v>3699</v>
      </c>
      <c r="B1828" t="s">
        <v>4840</v>
      </c>
      <c r="C1828" s="1">
        <v>44087</v>
      </c>
      <c r="D1828">
        <v>20200913</v>
      </c>
      <c r="E1828" t="s">
        <v>182</v>
      </c>
      <c r="F1828" t="s">
        <v>232</v>
      </c>
      <c r="G1828" t="s">
        <v>233</v>
      </c>
      <c r="H1828" t="s">
        <v>37</v>
      </c>
      <c r="I1828" t="s">
        <v>119</v>
      </c>
      <c r="J1828" t="s">
        <v>184</v>
      </c>
      <c r="K1828">
        <v>1028</v>
      </c>
      <c r="L1828" t="s">
        <v>74</v>
      </c>
      <c r="M1828" t="s">
        <v>40</v>
      </c>
      <c r="N1828" t="s">
        <v>96</v>
      </c>
      <c r="O1828" t="s">
        <v>4841</v>
      </c>
      <c r="P1828">
        <v>79.400000000000006</v>
      </c>
      <c r="Q1828">
        <v>5</v>
      </c>
      <c r="R1828">
        <v>0.2</v>
      </c>
      <c r="S1828">
        <v>5.9550000000000001</v>
      </c>
      <c r="T1828" t="s">
        <v>382</v>
      </c>
      <c r="U1828">
        <v>73.444999999999993</v>
      </c>
      <c r="V1828" s="2">
        <f>Table1[[#This Row],[Expenses]]*0.3</f>
        <v>22.033499999999997</v>
      </c>
      <c r="W1828" t="str">
        <f>VLOOKUP(K1828, Helper!A:C, 3, FALSE)</f>
        <v>2020-04</v>
      </c>
    </row>
    <row r="1829" spans="1:23" x14ac:dyDescent="0.3">
      <c r="A1829">
        <v>3700</v>
      </c>
      <c r="B1829" t="s">
        <v>4842</v>
      </c>
      <c r="C1829" s="1">
        <v>45244</v>
      </c>
      <c r="D1829">
        <v>20231114</v>
      </c>
      <c r="E1829" t="s">
        <v>375</v>
      </c>
      <c r="F1829" t="s">
        <v>211</v>
      </c>
      <c r="G1829" t="s">
        <v>1822</v>
      </c>
      <c r="H1829" t="s">
        <v>25</v>
      </c>
      <c r="I1829" t="s">
        <v>26</v>
      </c>
      <c r="J1829" t="s">
        <v>376</v>
      </c>
      <c r="K1829">
        <v>1036</v>
      </c>
      <c r="L1829" t="s">
        <v>259</v>
      </c>
      <c r="M1829" t="s">
        <v>85</v>
      </c>
      <c r="N1829" t="s">
        <v>185</v>
      </c>
      <c r="O1829" t="s">
        <v>4843</v>
      </c>
      <c r="P1829">
        <v>163.96</v>
      </c>
      <c r="Q1829">
        <v>4</v>
      </c>
      <c r="R1829">
        <v>0</v>
      </c>
      <c r="S1829">
        <v>70.502799999999993</v>
      </c>
      <c r="T1829" t="s">
        <v>283</v>
      </c>
      <c r="U1829">
        <v>93.4572</v>
      </c>
      <c r="V1829" s="2">
        <f>Table1[[#This Row],[Expenses]]*0.3</f>
        <v>28.03716</v>
      </c>
      <c r="W1829" t="str">
        <f>VLOOKUP(K1829, Helper!A:C, 3, FALSE)</f>
        <v>2020-04</v>
      </c>
    </row>
    <row r="1830" spans="1:23" x14ac:dyDescent="0.3">
      <c r="A1830">
        <v>3701</v>
      </c>
      <c r="B1830" t="s">
        <v>4844</v>
      </c>
      <c r="C1830" s="1">
        <v>45285</v>
      </c>
      <c r="D1830">
        <v>20231225</v>
      </c>
      <c r="E1830" t="s">
        <v>2904</v>
      </c>
      <c r="F1830" t="s">
        <v>211</v>
      </c>
      <c r="G1830" t="s">
        <v>968</v>
      </c>
      <c r="H1830" t="s">
        <v>25</v>
      </c>
      <c r="I1830" t="s">
        <v>26</v>
      </c>
      <c r="J1830" t="s">
        <v>179</v>
      </c>
      <c r="K1830">
        <v>1015</v>
      </c>
      <c r="L1830" t="s">
        <v>74</v>
      </c>
      <c r="M1830" t="s">
        <v>40</v>
      </c>
      <c r="N1830" t="s">
        <v>57</v>
      </c>
      <c r="O1830" t="s">
        <v>4845</v>
      </c>
      <c r="P1830">
        <v>37.93</v>
      </c>
      <c r="Q1830">
        <v>1</v>
      </c>
      <c r="R1830">
        <v>0</v>
      </c>
      <c r="S1830">
        <v>6.8273999999999999</v>
      </c>
      <c r="T1830" t="s">
        <v>261</v>
      </c>
      <c r="U1830">
        <v>31.102599999999999</v>
      </c>
      <c r="V1830" s="2">
        <f>Table1[[#This Row],[Expenses]]*0.3</f>
        <v>9.330779999999999</v>
      </c>
      <c r="W1830" t="str">
        <f>VLOOKUP(K1830, Helper!A:C, 3, FALSE)</f>
        <v>2020-03</v>
      </c>
    </row>
    <row r="1831" spans="1:23" x14ac:dyDescent="0.3">
      <c r="A1831">
        <v>3702</v>
      </c>
      <c r="B1831" t="s">
        <v>4846</v>
      </c>
      <c r="C1831" s="1">
        <v>44570</v>
      </c>
      <c r="D1831">
        <v>20220109</v>
      </c>
      <c r="E1831" t="s">
        <v>4847</v>
      </c>
      <c r="F1831" t="s">
        <v>358</v>
      </c>
      <c r="G1831" t="s">
        <v>1609</v>
      </c>
      <c r="H1831" t="s">
        <v>37</v>
      </c>
      <c r="I1831" t="s">
        <v>119</v>
      </c>
      <c r="J1831" t="s">
        <v>179</v>
      </c>
      <c r="K1831">
        <v>1015</v>
      </c>
      <c r="L1831" t="s">
        <v>74</v>
      </c>
      <c r="M1831" t="s">
        <v>40</v>
      </c>
      <c r="N1831" t="s">
        <v>57</v>
      </c>
      <c r="O1831" t="s">
        <v>4848</v>
      </c>
      <c r="P1831">
        <v>15.167999999999999</v>
      </c>
      <c r="Q1831">
        <v>2</v>
      </c>
      <c r="R1831">
        <v>0.2</v>
      </c>
      <c r="S1831">
        <v>3.7919999999999998</v>
      </c>
      <c r="T1831" t="s">
        <v>140</v>
      </c>
      <c r="U1831">
        <v>11.375999999999999</v>
      </c>
      <c r="V1831" s="2">
        <f>Table1[[#This Row],[Expenses]]*0.3</f>
        <v>3.4127999999999998</v>
      </c>
      <c r="W1831" t="str">
        <f>VLOOKUP(K1831, Helper!A:C, 3, FALSE)</f>
        <v>2020-03</v>
      </c>
    </row>
    <row r="1832" spans="1:23" x14ac:dyDescent="0.3">
      <c r="A1832">
        <v>3703</v>
      </c>
      <c r="B1832" t="s">
        <v>4849</v>
      </c>
      <c r="C1832" s="1">
        <v>44360</v>
      </c>
      <c r="D1832">
        <v>20210613</v>
      </c>
      <c r="E1832" t="s">
        <v>4544</v>
      </c>
      <c r="F1832" t="s">
        <v>266</v>
      </c>
      <c r="G1832" t="s">
        <v>267</v>
      </c>
      <c r="H1832" t="s">
        <v>25</v>
      </c>
      <c r="I1832" t="s">
        <v>48</v>
      </c>
      <c r="J1832" t="s">
        <v>321</v>
      </c>
      <c r="K1832">
        <v>1089</v>
      </c>
      <c r="L1832" t="s">
        <v>133</v>
      </c>
      <c r="M1832" t="s">
        <v>40</v>
      </c>
      <c r="N1832" t="s">
        <v>112</v>
      </c>
      <c r="O1832" t="s">
        <v>4850</v>
      </c>
      <c r="P1832">
        <v>24.78</v>
      </c>
      <c r="Q1832">
        <v>6</v>
      </c>
      <c r="R1832">
        <v>0</v>
      </c>
      <c r="S1832">
        <v>6.9383999999999997</v>
      </c>
      <c r="T1832" t="s">
        <v>732</v>
      </c>
      <c r="U1832">
        <v>17.8416</v>
      </c>
      <c r="V1832" s="2">
        <f>Table1[[#This Row],[Expenses]]*0.3</f>
        <v>5.3524799999999999</v>
      </c>
      <c r="W1832" t="str">
        <f>VLOOKUP(K1832, Helper!A:C, 3, FALSE)</f>
        <v>2020-01</v>
      </c>
    </row>
    <row r="1833" spans="1:23" x14ac:dyDescent="0.3">
      <c r="A1833">
        <v>3707</v>
      </c>
      <c r="B1833" t="s">
        <v>4851</v>
      </c>
      <c r="C1833" s="1">
        <v>45004</v>
      </c>
      <c r="D1833">
        <v>20230319</v>
      </c>
      <c r="E1833" t="s">
        <v>3642</v>
      </c>
      <c r="F1833" t="s">
        <v>79</v>
      </c>
      <c r="G1833" t="s">
        <v>154</v>
      </c>
      <c r="H1833" t="s">
        <v>81</v>
      </c>
      <c r="I1833" t="s">
        <v>82</v>
      </c>
      <c r="J1833" t="s">
        <v>278</v>
      </c>
      <c r="K1833">
        <v>1032</v>
      </c>
      <c r="L1833" t="s">
        <v>56</v>
      </c>
      <c r="M1833" t="s">
        <v>29</v>
      </c>
      <c r="N1833" t="s">
        <v>112</v>
      </c>
      <c r="O1833" t="s">
        <v>4852</v>
      </c>
      <c r="P1833">
        <v>23.832000000000001</v>
      </c>
      <c r="Q1833">
        <v>3</v>
      </c>
      <c r="R1833">
        <v>0.2</v>
      </c>
      <c r="S1833">
        <v>6.5537999999999998</v>
      </c>
      <c r="T1833" t="s">
        <v>761</v>
      </c>
      <c r="U1833">
        <v>17.278199999999998</v>
      </c>
      <c r="V1833" s="2">
        <f>Table1[[#This Row],[Expenses]]*0.3</f>
        <v>5.1834599999999993</v>
      </c>
      <c r="W1833" t="str">
        <f>VLOOKUP(K1833, Helper!A:C, 3, FALSE)</f>
        <v>2020-02</v>
      </c>
    </row>
    <row r="1834" spans="1:23" x14ac:dyDescent="0.3">
      <c r="A1834">
        <v>3708</v>
      </c>
      <c r="B1834" t="s">
        <v>4853</v>
      </c>
      <c r="C1834" s="1">
        <v>44158</v>
      </c>
      <c r="D1834">
        <v>20201123</v>
      </c>
      <c r="E1834" t="s">
        <v>826</v>
      </c>
      <c r="F1834" t="s">
        <v>79</v>
      </c>
      <c r="G1834" t="s">
        <v>1640</v>
      </c>
      <c r="H1834" t="s">
        <v>81</v>
      </c>
      <c r="I1834" t="s">
        <v>82</v>
      </c>
      <c r="J1834" t="s">
        <v>443</v>
      </c>
      <c r="K1834">
        <v>1005</v>
      </c>
      <c r="L1834" t="s">
        <v>56</v>
      </c>
      <c r="M1834" t="s">
        <v>40</v>
      </c>
      <c r="N1834" t="s">
        <v>57</v>
      </c>
      <c r="O1834" t="s">
        <v>4854</v>
      </c>
      <c r="P1834">
        <v>6.3680000000000003</v>
      </c>
      <c r="Q1834">
        <v>2</v>
      </c>
      <c r="R1834">
        <v>0.6</v>
      </c>
      <c r="S1834">
        <v>-2.5472000000000001</v>
      </c>
      <c r="T1834" t="s">
        <v>98</v>
      </c>
      <c r="U1834">
        <v>8.9152000000000005</v>
      </c>
      <c r="V1834" s="2">
        <f>Table1[[#This Row],[Expenses]]*0.3</f>
        <v>2.67456</v>
      </c>
      <c r="W1834" t="str">
        <f>VLOOKUP(K1834, Helper!A:C, 3, FALSE)</f>
        <v>2020-03</v>
      </c>
    </row>
    <row r="1835" spans="1:23" x14ac:dyDescent="0.3">
      <c r="A1835">
        <v>3711</v>
      </c>
      <c r="B1835" t="s">
        <v>4855</v>
      </c>
      <c r="C1835" s="1">
        <v>45215</v>
      </c>
      <c r="D1835">
        <v>20231016</v>
      </c>
      <c r="E1835" t="s">
        <v>1292</v>
      </c>
      <c r="F1835" t="s">
        <v>35</v>
      </c>
      <c r="G1835" t="s">
        <v>36</v>
      </c>
      <c r="H1835" t="s">
        <v>37</v>
      </c>
      <c r="I1835" t="s">
        <v>38</v>
      </c>
      <c r="J1835" t="s">
        <v>1263</v>
      </c>
      <c r="K1835">
        <v>1016</v>
      </c>
      <c r="L1835" t="s">
        <v>95</v>
      </c>
      <c r="M1835" t="s">
        <v>40</v>
      </c>
      <c r="N1835" t="s">
        <v>50</v>
      </c>
      <c r="O1835" t="s">
        <v>4856</v>
      </c>
      <c r="P1835">
        <v>510.24</v>
      </c>
      <c r="Q1835">
        <v>3</v>
      </c>
      <c r="R1835">
        <v>0.2</v>
      </c>
      <c r="S1835">
        <v>6.3780000000000001</v>
      </c>
      <c r="T1835" t="s">
        <v>151</v>
      </c>
      <c r="U1835">
        <v>503.86200000000002</v>
      </c>
      <c r="V1835" s="2">
        <f>Table1[[#This Row],[Expenses]]*0.3</f>
        <v>151.15860000000001</v>
      </c>
      <c r="W1835" t="str">
        <f>VLOOKUP(K1835, Helper!A:C, 3, FALSE)</f>
        <v>2020-03</v>
      </c>
    </row>
    <row r="1836" spans="1:23" x14ac:dyDescent="0.3">
      <c r="A1836">
        <v>3713</v>
      </c>
      <c r="B1836" t="s">
        <v>4857</v>
      </c>
      <c r="C1836" s="1">
        <v>45038</v>
      </c>
      <c r="D1836">
        <v>20230422</v>
      </c>
      <c r="E1836" t="s">
        <v>2649</v>
      </c>
      <c r="F1836" t="s">
        <v>71</v>
      </c>
      <c r="G1836" t="s">
        <v>72</v>
      </c>
      <c r="H1836" t="s">
        <v>37</v>
      </c>
      <c r="I1836" t="s">
        <v>38</v>
      </c>
      <c r="J1836" t="s">
        <v>698</v>
      </c>
      <c r="K1836">
        <v>1013</v>
      </c>
      <c r="L1836" t="s">
        <v>28</v>
      </c>
      <c r="M1836" t="s">
        <v>29</v>
      </c>
      <c r="N1836" t="s">
        <v>185</v>
      </c>
      <c r="O1836" t="s">
        <v>4858</v>
      </c>
      <c r="P1836">
        <v>11.54</v>
      </c>
      <c r="Q1836">
        <v>1</v>
      </c>
      <c r="R1836">
        <v>0</v>
      </c>
      <c r="S1836">
        <v>3.4620000000000002</v>
      </c>
      <c r="T1836" t="s">
        <v>68</v>
      </c>
      <c r="U1836">
        <v>8.0779999999999994</v>
      </c>
      <c r="V1836" s="2">
        <f>Table1[[#This Row],[Expenses]]*0.3</f>
        <v>2.4233999999999996</v>
      </c>
      <c r="W1836" t="str">
        <f>VLOOKUP(K1836, Helper!A:C, 3, FALSE)</f>
        <v>2020-02</v>
      </c>
    </row>
    <row r="1837" spans="1:23" x14ac:dyDescent="0.3">
      <c r="A1837">
        <v>3715</v>
      </c>
      <c r="B1837" t="s">
        <v>4859</v>
      </c>
      <c r="C1837" s="1">
        <v>44173</v>
      </c>
      <c r="D1837">
        <v>20201208</v>
      </c>
      <c r="E1837" t="s">
        <v>3282</v>
      </c>
      <c r="F1837" t="s">
        <v>71</v>
      </c>
      <c r="G1837" t="s">
        <v>1726</v>
      </c>
      <c r="H1837" t="s">
        <v>37</v>
      </c>
      <c r="I1837" t="s">
        <v>38</v>
      </c>
      <c r="J1837" t="s">
        <v>143</v>
      </c>
      <c r="K1837">
        <v>1051</v>
      </c>
      <c r="L1837" t="s">
        <v>74</v>
      </c>
      <c r="M1837" t="s">
        <v>29</v>
      </c>
      <c r="N1837" t="s">
        <v>66</v>
      </c>
      <c r="O1837" t="s">
        <v>4860</v>
      </c>
      <c r="P1837">
        <v>45.68</v>
      </c>
      <c r="Q1837">
        <v>2</v>
      </c>
      <c r="R1837">
        <v>0</v>
      </c>
      <c r="S1837">
        <v>21.012799999999999</v>
      </c>
      <c r="T1837" t="s">
        <v>235</v>
      </c>
      <c r="U1837">
        <v>24.667200000000001</v>
      </c>
      <c r="V1837" s="2">
        <f>Table1[[#This Row],[Expenses]]*0.3</f>
        <v>7.4001599999999996</v>
      </c>
      <c r="W1837" t="str">
        <f>VLOOKUP(K1837, Helper!A:C, 3, FALSE)</f>
        <v>2020-03</v>
      </c>
    </row>
    <row r="1838" spans="1:23" x14ac:dyDescent="0.3">
      <c r="A1838">
        <v>3717</v>
      </c>
      <c r="B1838" t="s">
        <v>4861</v>
      </c>
      <c r="C1838" s="1">
        <v>45076</v>
      </c>
      <c r="D1838">
        <v>20230530</v>
      </c>
      <c r="E1838" t="s">
        <v>1269</v>
      </c>
      <c r="F1838" t="s">
        <v>117</v>
      </c>
      <c r="G1838" t="s">
        <v>118</v>
      </c>
      <c r="H1838" t="s">
        <v>37</v>
      </c>
      <c r="I1838" t="s">
        <v>119</v>
      </c>
      <c r="J1838" t="s">
        <v>138</v>
      </c>
      <c r="K1838">
        <v>1043</v>
      </c>
      <c r="L1838" t="s">
        <v>95</v>
      </c>
      <c r="M1838" t="s">
        <v>85</v>
      </c>
      <c r="N1838" t="s">
        <v>214</v>
      </c>
      <c r="O1838" t="s">
        <v>4862</v>
      </c>
      <c r="P1838">
        <v>23.55</v>
      </c>
      <c r="Q1838">
        <v>5</v>
      </c>
      <c r="R1838">
        <v>0</v>
      </c>
      <c r="S1838">
        <v>1.1775</v>
      </c>
      <c r="T1838" t="s">
        <v>288</v>
      </c>
      <c r="U1838">
        <v>22.372499999999999</v>
      </c>
      <c r="V1838" s="2">
        <f>Table1[[#This Row],[Expenses]]*0.3</f>
        <v>6.7117499999999994</v>
      </c>
      <c r="W1838" t="str">
        <f>VLOOKUP(K1838, Helper!A:C, 3, FALSE)</f>
        <v>2020-01</v>
      </c>
    </row>
    <row r="1839" spans="1:23" x14ac:dyDescent="0.3">
      <c r="A1839">
        <v>3718</v>
      </c>
      <c r="B1839" t="s">
        <v>4863</v>
      </c>
      <c r="C1839" s="1">
        <v>44824</v>
      </c>
      <c r="D1839">
        <v>20220920</v>
      </c>
      <c r="E1839" t="s">
        <v>1135</v>
      </c>
      <c r="F1839" t="s">
        <v>758</v>
      </c>
      <c r="G1839" t="s">
        <v>759</v>
      </c>
      <c r="H1839" t="s">
        <v>25</v>
      </c>
      <c r="I1839" t="s">
        <v>64</v>
      </c>
      <c r="J1839" t="s">
        <v>917</v>
      </c>
      <c r="K1839">
        <v>1029</v>
      </c>
      <c r="L1839" t="s">
        <v>84</v>
      </c>
      <c r="M1839" t="s">
        <v>29</v>
      </c>
      <c r="N1839" t="s">
        <v>66</v>
      </c>
      <c r="O1839" t="s">
        <v>4864</v>
      </c>
      <c r="P1839">
        <v>5.04</v>
      </c>
      <c r="Q1839">
        <v>2</v>
      </c>
      <c r="R1839">
        <v>0</v>
      </c>
      <c r="S1839">
        <v>0.1512</v>
      </c>
      <c r="T1839" t="s">
        <v>246</v>
      </c>
      <c r="U1839">
        <v>4.8887999999999998</v>
      </c>
      <c r="V1839" s="2">
        <f>Table1[[#This Row],[Expenses]]*0.3</f>
        <v>1.4666399999999999</v>
      </c>
      <c r="W1839" t="str">
        <f>VLOOKUP(K1839, Helper!A:C, 3, FALSE)</f>
        <v>2020-01</v>
      </c>
    </row>
    <row r="1840" spans="1:23" x14ac:dyDescent="0.3">
      <c r="A1840">
        <v>3720</v>
      </c>
      <c r="B1840" t="s">
        <v>4865</v>
      </c>
      <c r="C1840" s="1">
        <v>44822</v>
      </c>
      <c r="D1840">
        <v>20220918</v>
      </c>
      <c r="E1840" t="s">
        <v>231</v>
      </c>
      <c r="F1840" t="s">
        <v>204</v>
      </c>
      <c r="G1840" t="s">
        <v>2582</v>
      </c>
      <c r="H1840" t="s">
        <v>81</v>
      </c>
      <c r="I1840" t="s">
        <v>206</v>
      </c>
      <c r="J1840" t="s">
        <v>192</v>
      </c>
      <c r="K1840">
        <v>1068</v>
      </c>
      <c r="L1840" t="s">
        <v>56</v>
      </c>
      <c r="M1840" t="s">
        <v>40</v>
      </c>
      <c r="N1840" t="s">
        <v>112</v>
      </c>
      <c r="O1840" t="s">
        <v>4866</v>
      </c>
      <c r="P1840">
        <v>33.4</v>
      </c>
      <c r="Q1840">
        <v>5</v>
      </c>
      <c r="R1840">
        <v>0</v>
      </c>
      <c r="S1840">
        <v>12.358000000000001</v>
      </c>
      <c r="T1840" t="s">
        <v>246</v>
      </c>
      <c r="U1840">
        <v>21.041999999999899</v>
      </c>
      <c r="V1840" s="2">
        <f>Table1[[#This Row],[Expenses]]*0.3</f>
        <v>6.3125999999999696</v>
      </c>
      <c r="W1840" t="str">
        <f>VLOOKUP(K1840, Helper!A:C, 3, FALSE)</f>
        <v>2020-01</v>
      </c>
    </row>
    <row r="1841" spans="1:23" x14ac:dyDescent="0.3">
      <c r="A1841">
        <v>3721</v>
      </c>
      <c r="B1841" t="s">
        <v>4867</v>
      </c>
      <c r="C1841" s="1">
        <v>44916</v>
      </c>
      <c r="D1841">
        <v>20221221</v>
      </c>
      <c r="E1841" t="s">
        <v>2110</v>
      </c>
      <c r="F1841" t="s">
        <v>868</v>
      </c>
      <c r="G1841" t="s">
        <v>869</v>
      </c>
      <c r="H1841" t="s">
        <v>25</v>
      </c>
      <c r="I1841" t="s">
        <v>336</v>
      </c>
      <c r="J1841" t="s">
        <v>49</v>
      </c>
      <c r="K1841">
        <v>1031</v>
      </c>
      <c r="L1841" t="s">
        <v>28</v>
      </c>
      <c r="M1841" t="s">
        <v>85</v>
      </c>
      <c r="N1841" t="s">
        <v>57</v>
      </c>
      <c r="O1841" t="s">
        <v>4868</v>
      </c>
      <c r="P1841">
        <v>18.920000000000002</v>
      </c>
      <c r="Q1841">
        <v>4</v>
      </c>
      <c r="R1841">
        <v>0</v>
      </c>
      <c r="S1841">
        <v>7.3788</v>
      </c>
      <c r="T1841" t="s">
        <v>76</v>
      </c>
      <c r="U1841">
        <v>11.5412</v>
      </c>
      <c r="V1841" s="2">
        <f>Table1[[#This Row],[Expenses]]*0.3</f>
        <v>3.4623599999999999</v>
      </c>
      <c r="W1841" t="str">
        <f>VLOOKUP(K1841, Helper!A:C, 3, FALSE)</f>
        <v>2020-01</v>
      </c>
    </row>
    <row r="1842" spans="1:23" x14ac:dyDescent="0.3">
      <c r="A1842">
        <v>3723</v>
      </c>
      <c r="B1842" t="s">
        <v>4869</v>
      </c>
      <c r="C1842" s="1">
        <v>45253</v>
      </c>
      <c r="D1842">
        <v>20231123</v>
      </c>
      <c r="E1842" t="s">
        <v>1807</v>
      </c>
      <c r="F1842" t="s">
        <v>79</v>
      </c>
      <c r="G1842" t="s">
        <v>147</v>
      </c>
      <c r="H1842" t="s">
        <v>81</v>
      </c>
      <c r="I1842" t="s">
        <v>82</v>
      </c>
      <c r="J1842" t="s">
        <v>638</v>
      </c>
      <c r="K1842">
        <v>1008</v>
      </c>
      <c r="L1842" t="s">
        <v>74</v>
      </c>
      <c r="M1842" t="s">
        <v>29</v>
      </c>
      <c r="N1842" t="s">
        <v>112</v>
      </c>
      <c r="O1842" t="s">
        <v>4870</v>
      </c>
      <c r="P1842">
        <v>35.712000000000003</v>
      </c>
      <c r="Q1842">
        <v>8</v>
      </c>
      <c r="R1842">
        <v>0.2</v>
      </c>
      <c r="S1842">
        <v>2.2320000000000002</v>
      </c>
      <c r="T1842" t="s">
        <v>283</v>
      </c>
      <c r="U1842">
        <v>33.479999999999997</v>
      </c>
      <c r="V1842" s="2">
        <f>Table1[[#This Row],[Expenses]]*0.3</f>
        <v>10.043999999999999</v>
      </c>
      <c r="W1842" t="str">
        <f>VLOOKUP(K1842, Helper!A:C, 3, FALSE)</f>
        <v>2020-01</v>
      </c>
    </row>
    <row r="1843" spans="1:23" x14ac:dyDescent="0.3">
      <c r="A1843">
        <v>3724</v>
      </c>
      <c r="B1843" t="s">
        <v>4871</v>
      </c>
      <c r="C1843" s="1">
        <v>44195</v>
      </c>
      <c r="D1843">
        <v>20201230</v>
      </c>
      <c r="E1843" t="s">
        <v>4847</v>
      </c>
      <c r="F1843" t="s">
        <v>232</v>
      </c>
      <c r="G1843" t="s">
        <v>385</v>
      </c>
      <c r="H1843" t="s">
        <v>37</v>
      </c>
      <c r="I1843" t="s">
        <v>119</v>
      </c>
      <c r="J1843" t="s">
        <v>179</v>
      </c>
      <c r="K1843">
        <v>1015</v>
      </c>
      <c r="L1843" t="s">
        <v>74</v>
      </c>
      <c r="M1843" t="s">
        <v>40</v>
      </c>
      <c r="N1843" t="s">
        <v>50</v>
      </c>
      <c r="O1843" t="s">
        <v>4872</v>
      </c>
      <c r="P1843">
        <v>551.98500000000001</v>
      </c>
      <c r="Q1843">
        <v>5</v>
      </c>
      <c r="R1843">
        <v>0.7</v>
      </c>
      <c r="S1843">
        <v>-459.98750000000001</v>
      </c>
      <c r="T1843" t="s">
        <v>235</v>
      </c>
      <c r="U1843">
        <v>1011.9725</v>
      </c>
      <c r="V1843" s="2">
        <f>Table1[[#This Row],[Expenses]]*0.3</f>
        <v>303.59174999999999</v>
      </c>
      <c r="W1843" t="str">
        <f>VLOOKUP(K1843, Helper!A:C, 3, FALSE)</f>
        <v>2020-03</v>
      </c>
    </row>
    <row r="1844" spans="1:23" x14ac:dyDescent="0.3">
      <c r="A1844">
        <v>3725</v>
      </c>
      <c r="B1844" t="s">
        <v>4873</v>
      </c>
      <c r="C1844" s="1">
        <v>45020</v>
      </c>
      <c r="D1844">
        <v>20230404</v>
      </c>
      <c r="E1844" t="s">
        <v>960</v>
      </c>
      <c r="F1844" t="s">
        <v>166</v>
      </c>
      <c r="G1844" t="s">
        <v>227</v>
      </c>
      <c r="H1844" t="s">
        <v>81</v>
      </c>
      <c r="I1844" t="s">
        <v>168</v>
      </c>
      <c r="J1844" t="s">
        <v>27</v>
      </c>
      <c r="K1844">
        <v>1017</v>
      </c>
      <c r="L1844" t="s">
        <v>28</v>
      </c>
      <c r="M1844" t="s">
        <v>29</v>
      </c>
      <c r="N1844" t="s">
        <v>112</v>
      </c>
      <c r="O1844" t="s">
        <v>4874</v>
      </c>
      <c r="P1844">
        <v>7.056</v>
      </c>
      <c r="Q1844">
        <v>3</v>
      </c>
      <c r="R1844">
        <v>0.2</v>
      </c>
      <c r="S1844">
        <v>2.2050000000000001</v>
      </c>
      <c r="T1844" t="s">
        <v>68</v>
      </c>
      <c r="U1844">
        <v>4.851</v>
      </c>
      <c r="V1844" s="2">
        <f>Table1[[#This Row],[Expenses]]*0.3</f>
        <v>1.4553</v>
      </c>
      <c r="W1844" t="str">
        <f>VLOOKUP(K1844, Helper!A:C, 3, FALSE)</f>
        <v>2020-02</v>
      </c>
    </row>
    <row r="1845" spans="1:23" x14ac:dyDescent="0.3">
      <c r="A1845">
        <v>3726</v>
      </c>
      <c r="B1845" t="s">
        <v>4875</v>
      </c>
      <c r="C1845" s="1">
        <v>44922</v>
      </c>
      <c r="D1845">
        <v>20221227</v>
      </c>
      <c r="E1845" t="s">
        <v>406</v>
      </c>
      <c r="F1845" t="s">
        <v>334</v>
      </c>
      <c r="G1845" t="s">
        <v>335</v>
      </c>
      <c r="H1845" t="s">
        <v>25</v>
      </c>
      <c r="I1845" t="s">
        <v>336</v>
      </c>
      <c r="J1845" t="s">
        <v>407</v>
      </c>
      <c r="K1845">
        <v>1082</v>
      </c>
      <c r="L1845" t="s">
        <v>56</v>
      </c>
      <c r="M1845" t="s">
        <v>40</v>
      </c>
      <c r="N1845" t="s">
        <v>86</v>
      </c>
      <c r="O1845" t="s">
        <v>4876</v>
      </c>
      <c r="P1845">
        <v>18.72</v>
      </c>
      <c r="Q1845">
        <v>2</v>
      </c>
      <c r="R1845">
        <v>0.2</v>
      </c>
      <c r="S1845">
        <v>3.51</v>
      </c>
      <c r="T1845" t="s">
        <v>76</v>
      </c>
      <c r="U1845">
        <v>15.2099999999999</v>
      </c>
      <c r="V1845" s="2">
        <f>Table1[[#This Row],[Expenses]]*0.3</f>
        <v>4.5629999999999695</v>
      </c>
      <c r="W1845" t="str">
        <f>VLOOKUP(K1845, Helper!A:C, 3, FALSE)</f>
        <v>2020-07</v>
      </c>
    </row>
    <row r="1846" spans="1:23" x14ac:dyDescent="0.3">
      <c r="A1846">
        <v>3727</v>
      </c>
      <c r="B1846" t="s">
        <v>4877</v>
      </c>
      <c r="C1846" s="1">
        <v>44718</v>
      </c>
      <c r="D1846">
        <v>20220606</v>
      </c>
      <c r="E1846" t="s">
        <v>2732</v>
      </c>
      <c r="F1846" t="s">
        <v>197</v>
      </c>
      <c r="G1846" t="s">
        <v>372</v>
      </c>
      <c r="H1846" t="s">
        <v>81</v>
      </c>
      <c r="I1846" t="s">
        <v>199</v>
      </c>
      <c r="J1846" t="s">
        <v>1263</v>
      </c>
      <c r="K1846">
        <v>1016</v>
      </c>
      <c r="L1846" t="s">
        <v>95</v>
      </c>
      <c r="M1846" t="s">
        <v>29</v>
      </c>
      <c r="N1846" t="s">
        <v>96</v>
      </c>
      <c r="O1846" t="s">
        <v>4878</v>
      </c>
      <c r="P1846">
        <v>360.38</v>
      </c>
      <c r="Q1846">
        <v>2</v>
      </c>
      <c r="R1846">
        <v>0</v>
      </c>
      <c r="S1846">
        <v>93.698800000000006</v>
      </c>
      <c r="T1846" t="s">
        <v>43</v>
      </c>
      <c r="U1846">
        <v>266.68119999999999</v>
      </c>
      <c r="V1846" s="2">
        <f>Table1[[#This Row],[Expenses]]*0.3</f>
        <v>80.004359999999991</v>
      </c>
      <c r="W1846" t="str">
        <f>VLOOKUP(K1846, Helper!A:C, 3, FALSE)</f>
        <v>2020-03</v>
      </c>
    </row>
    <row r="1847" spans="1:23" x14ac:dyDescent="0.3">
      <c r="A1847">
        <v>3730</v>
      </c>
      <c r="B1847" t="s">
        <v>4879</v>
      </c>
      <c r="C1847" s="1">
        <v>44457</v>
      </c>
      <c r="D1847">
        <v>20210918</v>
      </c>
      <c r="E1847" t="s">
        <v>878</v>
      </c>
      <c r="F1847" t="s">
        <v>1548</v>
      </c>
      <c r="G1847" t="s">
        <v>1836</v>
      </c>
      <c r="H1847" t="s">
        <v>81</v>
      </c>
      <c r="I1847" t="s">
        <v>199</v>
      </c>
      <c r="J1847" t="s">
        <v>39</v>
      </c>
      <c r="K1847">
        <v>1056</v>
      </c>
      <c r="L1847" t="s">
        <v>28</v>
      </c>
      <c r="M1847" t="s">
        <v>40</v>
      </c>
      <c r="N1847" t="s">
        <v>96</v>
      </c>
      <c r="O1847" t="s">
        <v>4880</v>
      </c>
      <c r="P1847">
        <v>41.96</v>
      </c>
      <c r="Q1847">
        <v>2</v>
      </c>
      <c r="R1847">
        <v>0</v>
      </c>
      <c r="S1847">
        <v>7.9724000000000004</v>
      </c>
      <c r="T1847" t="s">
        <v>135</v>
      </c>
      <c r="U1847">
        <v>33.9876</v>
      </c>
      <c r="V1847" s="2">
        <f>Table1[[#This Row],[Expenses]]*0.3</f>
        <v>10.19628</v>
      </c>
      <c r="W1847" t="str">
        <f>VLOOKUP(K1847, Helper!A:C, 3, FALSE)</f>
        <v>2020-03</v>
      </c>
    </row>
    <row r="1848" spans="1:23" x14ac:dyDescent="0.3">
      <c r="A1848">
        <v>3735</v>
      </c>
      <c r="B1848" t="s">
        <v>4881</v>
      </c>
      <c r="C1848" s="1">
        <v>44992</v>
      </c>
      <c r="D1848">
        <v>20230307</v>
      </c>
      <c r="E1848" t="s">
        <v>4882</v>
      </c>
      <c r="F1848" t="s">
        <v>211</v>
      </c>
      <c r="G1848" t="s">
        <v>212</v>
      </c>
      <c r="H1848" t="s">
        <v>25</v>
      </c>
      <c r="I1848" t="s">
        <v>26</v>
      </c>
      <c r="J1848" t="s">
        <v>65</v>
      </c>
      <c r="K1848">
        <v>1062</v>
      </c>
      <c r="L1848" t="s">
        <v>28</v>
      </c>
      <c r="M1848" t="s">
        <v>29</v>
      </c>
      <c r="N1848" t="s">
        <v>66</v>
      </c>
      <c r="O1848" t="s">
        <v>4883</v>
      </c>
      <c r="P1848">
        <v>26.38</v>
      </c>
      <c r="Q1848">
        <v>1</v>
      </c>
      <c r="R1848">
        <v>0</v>
      </c>
      <c r="S1848">
        <v>12.1348</v>
      </c>
      <c r="T1848" t="s">
        <v>761</v>
      </c>
      <c r="U1848">
        <v>14.245199999999899</v>
      </c>
      <c r="V1848" s="2">
        <f>Table1[[#This Row],[Expenses]]*0.3</f>
        <v>4.2735599999999696</v>
      </c>
      <c r="W1848" t="str">
        <f>VLOOKUP(K1848, Helper!A:C, 3, FALSE)</f>
        <v>2020-01</v>
      </c>
    </row>
    <row r="1849" spans="1:23" x14ac:dyDescent="0.3">
      <c r="A1849">
        <v>3737</v>
      </c>
      <c r="B1849" t="s">
        <v>4884</v>
      </c>
      <c r="C1849" s="1">
        <v>44638</v>
      </c>
      <c r="D1849">
        <v>20220318</v>
      </c>
      <c r="E1849" t="s">
        <v>4885</v>
      </c>
      <c r="F1849" t="s">
        <v>197</v>
      </c>
      <c r="G1849" t="s">
        <v>372</v>
      </c>
      <c r="H1849" t="s">
        <v>81</v>
      </c>
      <c r="I1849" t="s">
        <v>199</v>
      </c>
      <c r="J1849" t="s">
        <v>560</v>
      </c>
      <c r="K1849">
        <v>1080</v>
      </c>
      <c r="L1849" t="s">
        <v>56</v>
      </c>
      <c r="M1849" t="s">
        <v>29</v>
      </c>
      <c r="N1849" t="s">
        <v>156</v>
      </c>
      <c r="O1849" t="s">
        <v>4886</v>
      </c>
      <c r="P1849">
        <v>129.97999999999999</v>
      </c>
      <c r="Q1849">
        <v>2</v>
      </c>
      <c r="R1849">
        <v>0</v>
      </c>
      <c r="S1849">
        <v>62.3904</v>
      </c>
      <c r="T1849" t="s">
        <v>187</v>
      </c>
      <c r="U1849">
        <v>67.589599999999905</v>
      </c>
      <c r="V1849" s="2">
        <f>Table1[[#This Row],[Expenses]]*0.3</f>
        <v>20.27687999999997</v>
      </c>
      <c r="W1849" t="str">
        <f>VLOOKUP(K1849, Helper!A:C, 3, FALSE)</f>
        <v>2020-03</v>
      </c>
    </row>
    <row r="1850" spans="1:23" x14ac:dyDescent="0.3">
      <c r="A1850">
        <v>3739</v>
      </c>
      <c r="B1850" t="s">
        <v>4887</v>
      </c>
      <c r="C1850" s="1">
        <v>44905</v>
      </c>
      <c r="D1850">
        <v>20221210</v>
      </c>
      <c r="E1850" t="s">
        <v>595</v>
      </c>
      <c r="F1850" t="s">
        <v>190</v>
      </c>
      <c r="G1850" t="s">
        <v>248</v>
      </c>
      <c r="H1850" t="s">
        <v>37</v>
      </c>
      <c r="I1850" t="s">
        <v>119</v>
      </c>
      <c r="J1850" t="s">
        <v>596</v>
      </c>
      <c r="K1850">
        <v>1038</v>
      </c>
      <c r="L1850" t="s">
        <v>84</v>
      </c>
      <c r="M1850" t="s">
        <v>29</v>
      </c>
      <c r="N1850" t="s">
        <v>156</v>
      </c>
      <c r="O1850" t="s">
        <v>4888</v>
      </c>
      <c r="P1850">
        <v>10.9</v>
      </c>
      <c r="Q1850">
        <v>1</v>
      </c>
      <c r="R1850">
        <v>0</v>
      </c>
      <c r="S1850">
        <v>3.052</v>
      </c>
      <c r="T1850" t="s">
        <v>76</v>
      </c>
      <c r="U1850">
        <v>7.8479999999999999</v>
      </c>
      <c r="V1850" s="2">
        <f>Table1[[#This Row],[Expenses]]*0.3</f>
        <v>2.3544</v>
      </c>
      <c r="W1850" t="str">
        <f>VLOOKUP(K1850, Helper!A:C, 3, FALSE)</f>
        <v>2020-04</v>
      </c>
    </row>
    <row r="1851" spans="1:23" x14ac:dyDescent="0.3">
      <c r="A1851">
        <v>3742</v>
      </c>
      <c r="B1851" t="s">
        <v>4889</v>
      </c>
      <c r="C1851" s="1">
        <v>44576</v>
      </c>
      <c r="D1851">
        <v>20220115</v>
      </c>
      <c r="E1851" t="s">
        <v>3088</v>
      </c>
      <c r="F1851" t="s">
        <v>211</v>
      </c>
      <c r="G1851" t="s">
        <v>212</v>
      </c>
      <c r="H1851" t="s">
        <v>25</v>
      </c>
      <c r="I1851" t="s">
        <v>26</v>
      </c>
      <c r="J1851" t="s">
        <v>655</v>
      </c>
      <c r="K1851">
        <v>1024</v>
      </c>
      <c r="L1851" t="s">
        <v>28</v>
      </c>
      <c r="M1851" t="s">
        <v>29</v>
      </c>
      <c r="N1851" t="s">
        <v>161</v>
      </c>
      <c r="O1851" t="s">
        <v>4890</v>
      </c>
      <c r="P1851">
        <v>16.52</v>
      </c>
      <c r="Q1851">
        <v>4</v>
      </c>
      <c r="R1851">
        <v>0</v>
      </c>
      <c r="S1851">
        <v>7.5991999999999997</v>
      </c>
      <c r="T1851" t="s">
        <v>140</v>
      </c>
      <c r="U1851">
        <v>8.9207999999999998</v>
      </c>
      <c r="V1851" s="2">
        <f>Table1[[#This Row],[Expenses]]*0.3</f>
        <v>2.67624</v>
      </c>
      <c r="W1851" t="str">
        <f>VLOOKUP(K1851, Helper!A:C, 3, FALSE)</f>
        <v>2020-01</v>
      </c>
    </row>
    <row r="1852" spans="1:23" x14ac:dyDescent="0.3">
      <c r="A1852">
        <v>3745</v>
      </c>
      <c r="B1852" t="s">
        <v>4891</v>
      </c>
      <c r="C1852" s="1">
        <v>44128</v>
      </c>
      <c r="D1852">
        <v>20201024</v>
      </c>
      <c r="E1852" t="s">
        <v>1289</v>
      </c>
      <c r="F1852" t="s">
        <v>285</v>
      </c>
      <c r="G1852" t="s">
        <v>4892</v>
      </c>
      <c r="H1852" t="s">
        <v>37</v>
      </c>
      <c r="I1852" t="s">
        <v>119</v>
      </c>
      <c r="J1852" t="s">
        <v>504</v>
      </c>
      <c r="K1852">
        <v>1010</v>
      </c>
      <c r="L1852" t="s">
        <v>273</v>
      </c>
      <c r="M1852" t="s">
        <v>29</v>
      </c>
      <c r="N1852" t="s">
        <v>214</v>
      </c>
      <c r="O1852" t="s">
        <v>4893</v>
      </c>
      <c r="P1852">
        <v>11.85</v>
      </c>
      <c r="Q1852">
        <v>3</v>
      </c>
      <c r="R1852">
        <v>0</v>
      </c>
      <c r="S1852">
        <v>3.7919999999999998</v>
      </c>
      <c r="T1852" t="s">
        <v>194</v>
      </c>
      <c r="U1852">
        <v>8.0579999999999998</v>
      </c>
      <c r="V1852" s="2">
        <f>Table1[[#This Row],[Expenses]]*0.3</f>
        <v>2.4173999999999998</v>
      </c>
      <c r="W1852" t="str">
        <f>VLOOKUP(K1852, Helper!A:C, 3, FALSE)</f>
        <v>2020-03</v>
      </c>
    </row>
    <row r="1853" spans="1:23" x14ac:dyDescent="0.3">
      <c r="A1853">
        <v>3746</v>
      </c>
      <c r="B1853" t="s">
        <v>4894</v>
      </c>
      <c r="C1853" s="1">
        <v>44828</v>
      </c>
      <c r="D1853">
        <v>20220924</v>
      </c>
      <c r="E1853" t="s">
        <v>788</v>
      </c>
      <c r="F1853" t="s">
        <v>758</v>
      </c>
      <c r="G1853" t="s">
        <v>759</v>
      </c>
      <c r="H1853" t="s">
        <v>25</v>
      </c>
      <c r="I1853" t="s">
        <v>64</v>
      </c>
      <c r="J1853" t="s">
        <v>184</v>
      </c>
      <c r="K1853">
        <v>1028</v>
      </c>
      <c r="L1853" t="s">
        <v>74</v>
      </c>
      <c r="M1853" t="s">
        <v>29</v>
      </c>
      <c r="N1853" t="s">
        <v>96</v>
      </c>
      <c r="O1853" t="s">
        <v>4895</v>
      </c>
      <c r="P1853">
        <v>118.25</v>
      </c>
      <c r="Q1853">
        <v>5</v>
      </c>
      <c r="R1853">
        <v>0</v>
      </c>
      <c r="S1853">
        <v>34.292499999999997</v>
      </c>
      <c r="T1853" t="s">
        <v>246</v>
      </c>
      <c r="U1853">
        <v>83.957499999999996</v>
      </c>
      <c r="V1853" s="2">
        <f>Table1[[#This Row],[Expenses]]*0.3</f>
        <v>25.187249999999999</v>
      </c>
      <c r="W1853" t="str">
        <f>VLOOKUP(K1853, Helper!A:C, 3, FALSE)</f>
        <v>2020-04</v>
      </c>
    </row>
    <row r="1854" spans="1:23" x14ac:dyDescent="0.3">
      <c r="A1854">
        <v>3748</v>
      </c>
      <c r="B1854" t="s">
        <v>4896</v>
      </c>
      <c r="C1854" s="1">
        <v>45166</v>
      </c>
      <c r="D1854">
        <v>20230828</v>
      </c>
      <c r="E1854" t="s">
        <v>607</v>
      </c>
      <c r="F1854" t="s">
        <v>35</v>
      </c>
      <c r="G1854" t="s">
        <v>645</v>
      </c>
      <c r="H1854" t="s">
        <v>37</v>
      </c>
      <c r="I1854" t="s">
        <v>38</v>
      </c>
      <c r="J1854" t="s">
        <v>418</v>
      </c>
      <c r="K1854">
        <v>1007</v>
      </c>
      <c r="L1854" t="s">
        <v>84</v>
      </c>
      <c r="M1854" t="s">
        <v>40</v>
      </c>
      <c r="N1854" t="s">
        <v>57</v>
      </c>
      <c r="O1854" t="s">
        <v>4897</v>
      </c>
      <c r="P1854">
        <v>198.46</v>
      </c>
      <c r="Q1854">
        <v>2</v>
      </c>
      <c r="R1854">
        <v>0</v>
      </c>
      <c r="S1854">
        <v>99.23</v>
      </c>
      <c r="T1854" t="s">
        <v>786</v>
      </c>
      <c r="U1854">
        <v>99.23</v>
      </c>
      <c r="V1854" s="2">
        <f>Table1[[#This Row],[Expenses]]*0.3</f>
        <v>29.768999999999998</v>
      </c>
      <c r="W1854" t="str">
        <f>VLOOKUP(K1854, Helper!A:C, 3, FALSE)</f>
        <v>2020-02</v>
      </c>
    </row>
    <row r="1855" spans="1:23" x14ac:dyDescent="0.3">
      <c r="A1855">
        <v>3756</v>
      </c>
      <c r="B1855" t="s">
        <v>4898</v>
      </c>
      <c r="C1855" s="1">
        <v>44624</v>
      </c>
      <c r="D1855">
        <v>20220304</v>
      </c>
      <c r="E1855" t="s">
        <v>4233</v>
      </c>
      <c r="F1855" t="s">
        <v>79</v>
      </c>
      <c r="G1855" t="s">
        <v>737</v>
      </c>
      <c r="H1855" t="s">
        <v>81</v>
      </c>
      <c r="I1855" t="s">
        <v>82</v>
      </c>
      <c r="J1855" t="s">
        <v>812</v>
      </c>
      <c r="K1855">
        <v>1092</v>
      </c>
      <c r="L1855" t="s">
        <v>84</v>
      </c>
      <c r="M1855" t="s">
        <v>40</v>
      </c>
      <c r="N1855" t="s">
        <v>66</v>
      </c>
      <c r="O1855" t="s">
        <v>4899</v>
      </c>
      <c r="P1855">
        <v>42.783999999999999</v>
      </c>
      <c r="Q1855">
        <v>7</v>
      </c>
      <c r="R1855">
        <v>0.2</v>
      </c>
      <c r="S1855">
        <v>15.5092</v>
      </c>
      <c r="T1855" t="s">
        <v>187</v>
      </c>
      <c r="U1855">
        <v>27.274799999999999</v>
      </c>
      <c r="V1855" s="2">
        <f>Table1[[#This Row],[Expenses]]*0.3</f>
        <v>8.1824399999999997</v>
      </c>
      <c r="W1855" t="str">
        <f>VLOOKUP(K1855, Helper!A:C, 3, FALSE)</f>
        <v>2020-02</v>
      </c>
    </row>
    <row r="1856" spans="1:23" x14ac:dyDescent="0.3">
      <c r="A1856">
        <v>3758</v>
      </c>
      <c r="B1856" t="s">
        <v>4900</v>
      </c>
      <c r="C1856" s="1">
        <v>44621</v>
      </c>
      <c r="D1856">
        <v>20220301</v>
      </c>
      <c r="E1856" t="s">
        <v>333</v>
      </c>
      <c r="F1856" t="s">
        <v>358</v>
      </c>
      <c r="G1856" t="s">
        <v>422</v>
      </c>
      <c r="H1856" t="s">
        <v>37</v>
      </c>
      <c r="I1856" t="s">
        <v>119</v>
      </c>
      <c r="J1856" t="s">
        <v>337</v>
      </c>
      <c r="K1856">
        <v>1096</v>
      </c>
      <c r="L1856" t="s">
        <v>105</v>
      </c>
      <c r="M1856" t="s">
        <v>29</v>
      </c>
      <c r="N1856" t="s">
        <v>112</v>
      </c>
      <c r="O1856" t="s">
        <v>4901</v>
      </c>
      <c r="P1856">
        <v>111.104</v>
      </c>
      <c r="Q1856">
        <v>7</v>
      </c>
      <c r="R1856">
        <v>0.2</v>
      </c>
      <c r="S1856">
        <v>8.3328000000000007</v>
      </c>
      <c r="T1856" t="s">
        <v>187</v>
      </c>
      <c r="U1856">
        <v>102.77119999999999</v>
      </c>
      <c r="V1856" s="2">
        <f>Table1[[#This Row],[Expenses]]*0.3</f>
        <v>30.831359999999997</v>
      </c>
      <c r="W1856" t="str">
        <f>VLOOKUP(K1856, Helper!A:C, 3, FALSE)</f>
        <v>2020-03</v>
      </c>
    </row>
    <row r="1857" spans="1:23" x14ac:dyDescent="0.3">
      <c r="A1857">
        <v>3759</v>
      </c>
      <c r="B1857" t="s">
        <v>4902</v>
      </c>
      <c r="C1857" s="1">
        <v>44457</v>
      </c>
      <c r="D1857">
        <v>20210918</v>
      </c>
      <c r="E1857" t="s">
        <v>1567</v>
      </c>
      <c r="F1857" t="s">
        <v>35</v>
      </c>
      <c r="G1857" t="s">
        <v>36</v>
      </c>
      <c r="H1857" t="s">
        <v>37</v>
      </c>
      <c r="I1857" t="s">
        <v>38</v>
      </c>
      <c r="J1857" t="s">
        <v>308</v>
      </c>
      <c r="K1857">
        <v>1095</v>
      </c>
      <c r="L1857" t="s">
        <v>105</v>
      </c>
      <c r="M1857" t="s">
        <v>40</v>
      </c>
      <c r="N1857" t="s">
        <v>112</v>
      </c>
      <c r="O1857" t="s">
        <v>4903</v>
      </c>
      <c r="P1857">
        <v>11.68</v>
      </c>
      <c r="Q1857">
        <v>2</v>
      </c>
      <c r="R1857">
        <v>0</v>
      </c>
      <c r="S1857">
        <v>5.4896000000000003</v>
      </c>
      <c r="T1857" t="s">
        <v>135</v>
      </c>
      <c r="U1857">
        <v>6.1903999999999897</v>
      </c>
      <c r="V1857" s="2">
        <f>Table1[[#This Row],[Expenses]]*0.3</f>
        <v>1.8571199999999968</v>
      </c>
      <c r="W1857" t="str">
        <f>VLOOKUP(K1857, Helper!A:C, 3, FALSE)</f>
        <v>2020-02</v>
      </c>
    </row>
    <row r="1858" spans="1:23" x14ac:dyDescent="0.3">
      <c r="A1858">
        <v>3762</v>
      </c>
      <c r="B1858" t="s">
        <v>4904</v>
      </c>
      <c r="C1858" s="1">
        <v>45059</v>
      </c>
      <c r="D1858">
        <v>20230513</v>
      </c>
      <c r="E1858" t="s">
        <v>1138</v>
      </c>
      <c r="F1858" t="s">
        <v>744</v>
      </c>
      <c r="G1858" t="s">
        <v>4816</v>
      </c>
      <c r="H1858" t="s">
        <v>81</v>
      </c>
      <c r="I1858" t="s">
        <v>199</v>
      </c>
      <c r="J1858" t="s">
        <v>160</v>
      </c>
      <c r="K1858">
        <v>1101</v>
      </c>
      <c r="L1858" t="s">
        <v>56</v>
      </c>
      <c r="M1858" t="s">
        <v>29</v>
      </c>
      <c r="N1858" t="s">
        <v>66</v>
      </c>
      <c r="O1858" t="s">
        <v>4905</v>
      </c>
      <c r="P1858">
        <v>87.6</v>
      </c>
      <c r="Q1858">
        <v>5</v>
      </c>
      <c r="R1858">
        <v>0</v>
      </c>
      <c r="S1858">
        <v>42.048000000000002</v>
      </c>
      <c r="T1858" t="s">
        <v>288</v>
      </c>
      <c r="U1858">
        <v>45.5519999999999</v>
      </c>
      <c r="V1858" s="2">
        <f>Table1[[#This Row],[Expenses]]*0.3</f>
        <v>13.665599999999969</v>
      </c>
      <c r="W1858" t="str">
        <f>VLOOKUP(K1858, Helper!A:C, 3, FALSE)</f>
        <v>2020-03</v>
      </c>
    </row>
    <row r="1859" spans="1:23" x14ac:dyDescent="0.3">
      <c r="A1859">
        <v>3763</v>
      </c>
      <c r="B1859" t="s">
        <v>4906</v>
      </c>
      <c r="C1859" s="1">
        <v>44787</v>
      </c>
      <c r="D1859">
        <v>20220814</v>
      </c>
      <c r="E1859" t="s">
        <v>1790</v>
      </c>
      <c r="F1859" t="s">
        <v>91</v>
      </c>
      <c r="G1859" t="s">
        <v>4907</v>
      </c>
      <c r="H1859" t="s">
        <v>25</v>
      </c>
      <c r="I1859" t="s">
        <v>93</v>
      </c>
      <c r="J1859" t="s">
        <v>560</v>
      </c>
      <c r="K1859">
        <v>1080</v>
      </c>
      <c r="L1859" t="s">
        <v>56</v>
      </c>
      <c r="M1859" t="s">
        <v>40</v>
      </c>
      <c r="N1859" t="s">
        <v>30</v>
      </c>
      <c r="O1859" t="s">
        <v>4908</v>
      </c>
      <c r="P1859">
        <v>241.96</v>
      </c>
      <c r="Q1859">
        <v>2</v>
      </c>
      <c r="R1859">
        <v>0</v>
      </c>
      <c r="S1859">
        <v>24.196000000000002</v>
      </c>
      <c r="T1859" t="s">
        <v>327</v>
      </c>
      <c r="U1859">
        <v>217.76400000000001</v>
      </c>
      <c r="V1859" s="2">
        <f>Table1[[#This Row],[Expenses]]*0.3</f>
        <v>65.3292</v>
      </c>
      <c r="W1859" t="str">
        <f>VLOOKUP(K1859, Helper!A:C, 3, FALSE)</f>
        <v>2020-03</v>
      </c>
    </row>
    <row r="1860" spans="1:23" x14ac:dyDescent="0.3">
      <c r="A1860">
        <v>3765</v>
      </c>
      <c r="B1860" t="s">
        <v>4909</v>
      </c>
      <c r="C1860" s="1">
        <v>44983</v>
      </c>
      <c r="D1860">
        <v>20230226</v>
      </c>
      <c r="E1860" t="s">
        <v>3894</v>
      </c>
      <c r="F1860" t="s">
        <v>166</v>
      </c>
      <c r="G1860" t="s">
        <v>227</v>
      </c>
      <c r="H1860" t="s">
        <v>81</v>
      </c>
      <c r="I1860" t="s">
        <v>168</v>
      </c>
      <c r="J1860" t="s">
        <v>407</v>
      </c>
      <c r="K1860">
        <v>1082</v>
      </c>
      <c r="L1860" t="s">
        <v>56</v>
      </c>
      <c r="M1860" t="s">
        <v>29</v>
      </c>
      <c r="N1860" t="s">
        <v>50</v>
      </c>
      <c r="O1860" t="s">
        <v>4910</v>
      </c>
      <c r="P1860">
        <v>1.788</v>
      </c>
      <c r="Q1860">
        <v>3</v>
      </c>
      <c r="R1860">
        <v>0.8</v>
      </c>
      <c r="S1860">
        <v>-3.0396000000000001</v>
      </c>
      <c r="T1860" t="s">
        <v>394</v>
      </c>
      <c r="U1860">
        <v>4.8276000000000003</v>
      </c>
      <c r="V1860" s="2">
        <f>Table1[[#This Row],[Expenses]]*0.3</f>
        <v>1.44828</v>
      </c>
      <c r="W1860" t="str">
        <f>VLOOKUP(K1860, Helper!A:C, 3, FALSE)</f>
        <v>2020-07</v>
      </c>
    </row>
    <row r="1861" spans="1:23" x14ac:dyDescent="0.3">
      <c r="A1861">
        <v>3766</v>
      </c>
      <c r="B1861" t="s">
        <v>4911</v>
      </c>
      <c r="C1861" s="1">
        <v>44642</v>
      </c>
      <c r="D1861">
        <v>20220322</v>
      </c>
      <c r="E1861" t="s">
        <v>4156</v>
      </c>
      <c r="F1861" t="s">
        <v>79</v>
      </c>
      <c r="G1861" t="s">
        <v>147</v>
      </c>
      <c r="H1861" t="s">
        <v>81</v>
      </c>
      <c r="I1861" t="s">
        <v>82</v>
      </c>
      <c r="J1861" t="s">
        <v>244</v>
      </c>
      <c r="K1861">
        <v>1002</v>
      </c>
      <c r="L1861" t="s">
        <v>84</v>
      </c>
      <c r="M1861" t="s">
        <v>40</v>
      </c>
      <c r="N1861" t="s">
        <v>50</v>
      </c>
      <c r="O1861" t="s">
        <v>4912</v>
      </c>
      <c r="P1861">
        <v>99.372</v>
      </c>
      <c r="Q1861">
        <v>2</v>
      </c>
      <c r="R1861">
        <v>0.3</v>
      </c>
      <c r="S1861">
        <v>-1.4196</v>
      </c>
      <c r="T1861" t="s">
        <v>187</v>
      </c>
      <c r="U1861">
        <v>100.7916</v>
      </c>
      <c r="V1861" s="2">
        <f>Table1[[#This Row],[Expenses]]*0.3</f>
        <v>30.237479999999998</v>
      </c>
      <c r="W1861" t="str">
        <f>VLOOKUP(K1861, Helper!A:C, 3, FALSE)</f>
        <v>2020-03</v>
      </c>
    </row>
    <row r="1862" spans="1:23" x14ac:dyDescent="0.3">
      <c r="A1862">
        <v>3768</v>
      </c>
      <c r="B1862" t="s">
        <v>4913</v>
      </c>
      <c r="C1862" s="1">
        <v>44538</v>
      </c>
      <c r="D1862">
        <v>20211208</v>
      </c>
      <c r="E1862" t="s">
        <v>1606</v>
      </c>
      <c r="F1862" t="s">
        <v>79</v>
      </c>
      <c r="G1862" t="s">
        <v>147</v>
      </c>
      <c r="H1862" t="s">
        <v>81</v>
      </c>
      <c r="I1862" t="s">
        <v>82</v>
      </c>
      <c r="J1862" t="s">
        <v>466</v>
      </c>
      <c r="K1862">
        <v>1046</v>
      </c>
      <c r="L1862" t="s">
        <v>95</v>
      </c>
      <c r="M1862" t="s">
        <v>85</v>
      </c>
      <c r="N1862" t="s">
        <v>156</v>
      </c>
      <c r="O1862" t="s">
        <v>4914</v>
      </c>
      <c r="P1862">
        <v>119.96</v>
      </c>
      <c r="Q1862">
        <v>5</v>
      </c>
      <c r="R1862">
        <v>0.2</v>
      </c>
      <c r="S1862">
        <v>11.996</v>
      </c>
      <c r="T1862" t="s">
        <v>163</v>
      </c>
      <c r="U1862">
        <v>107.964</v>
      </c>
      <c r="V1862" s="2">
        <f>Table1[[#This Row],[Expenses]]*0.3</f>
        <v>32.389199999999995</v>
      </c>
      <c r="W1862" t="str">
        <f>VLOOKUP(K1862, Helper!A:C, 3, FALSE)</f>
        <v>2020-02</v>
      </c>
    </row>
    <row r="1863" spans="1:23" x14ac:dyDescent="0.3">
      <c r="A1863">
        <v>3769</v>
      </c>
      <c r="B1863" t="s">
        <v>4915</v>
      </c>
      <c r="C1863" s="1">
        <v>44181</v>
      </c>
      <c r="D1863">
        <v>20201216</v>
      </c>
      <c r="E1863" t="s">
        <v>116</v>
      </c>
      <c r="F1863" t="s">
        <v>46</v>
      </c>
      <c r="G1863" t="s">
        <v>178</v>
      </c>
      <c r="H1863" t="s">
        <v>25</v>
      </c>
      <c r="I1863" t="s">
        <v>48</v>
      </c>
      <c r="J1863" t="s">
        <v>120</v>
      </c>
      <c r="K1863">
        <v>1048</v>
      </c>
      <c r="L1863" t="s">
        <v>105</v>
      </c>
      <c r="M1863" t="s">
        <v>40</v>
      </c>
      <c r="N1863" t="s">
        <v>41</v>
      </c>
      <c r="O1863" t="s">
        <v>4916</v>
      </c>
      <c r="P1863">
        <v>1013.832</v>
      </c>
      <c r="Q1863">
        <v>9</v>
      </c>
      <c r="R1863">
        <v>0.2</v>
      </c>
      <c r="S1863">
        <v>101.3832</v>
      </c>
      <c r="T1863" t="s">
        <v>235</v>
      </c>
      <c r="U1863">
        <v>912.44880000000001</v>
      </c>
      <c r="V1863" s="2">
        <f>Table1[[#This Row],[Expenses]]*0.3</f>
        <v>273.73464000000001</v>
      </c>
      <c r="W1863" t="str">
        <f>VLOOKUP(K1863, Helper!A:C, 3, FALSE)</f>
        <v>2020-02</v>
      </c>
    </row>
    <row r="1864" spans="1:23" x14ac:dyDescent="0.3">
      <c r="A1864">
        <v>3771</v>
      </c>
      <c r="B1864" t="s">
        <v>4917</v>
      </c>
      <c r="C1864" s="1">
        <v>44913</v>
      </c>
      <c r="D1864">
        <v>20221218</v>
      </c>
      <c r="E1864" t="s">
        <v>1796</v>
      </c>
      <c r="F1864" t="s">
        <v>35</v>
      </c>
      <c r="G1864" t="s">
        <v>110</v>
      </c>
      <c r="H1864" t="s">
        <v>37</v>
      </c>
      <c r="I1864" t="s">
        <v>38</v>
      </c>
      <c r="J1864" t="s">
        <v>528</v>
      </c>
      <c r="K1864">
        <v>1049</v>
      </c>
      <c r="L1864" t="s">
        <v>84</v>
      </c>
      <c r="M1864" t="s">
        <v>29</v>
      </c>
      <c r="N1864" t="s">
        <v>50</v>
      </c>
      <c r="O1864" t="s">
        <v>4918</v>
      </c>
      <c r="P1864">
        <v>2003.52</v>
      </c>
      <c r="Q1864">
        <v>6</v>
      </c>
      <c r="R1864">
        <v>0.2</v>
      </c>
      <c r="S1864">
        <v>-325.572</v>
      </c>
      <c r="T1864" t="s">
        <v>76</v>
      </c>
      <c r="U1864">
        <v>2329.0920000000001</v>
      </c>
      <c r="V1864" s="2">
        <f>Table1[[#This Row],[Expenses]]*0.3</f>
        <v>698.72760000000005</v>
      </c>
      <c r="W1864" t="str">
        <f>VLOOKUP(K1864, Helper!A:C, 3, FALSE)</f>
        <v>2020-05</v>
      </c>
    </row>
    <row r="1865" spans="1:23" x14ac:dyDescent="0.3">
      <c r="A1865">
        <v>3772</v>
      </c>
      <c r="B1865" t="s">
        <v>4919</v>
      </c>
      <c r="C1865" s="1">
        <v>44694</v>
      </c>
      <c r="D1865">
        <v>20220513</v>
      </c>
      <c r="E1865" t="s">
        <v>2622</v>
      </c>
      <c r="F1865" t="s">
        <v>124</v>
      </c>
      <c r="G1865" t="s">
        <v>125</v>
      </c>
      <c r="H1865" t="s">
        <v>25</v>
      </c>
      <c r="I1865" t="s">
        <v>48</v>
      </c>
      <c r="J1865" t="s">
        <v>443</v>
      </c>
      <c r="K1865">
        <v>1005</v>
      </c>
      <c r="L1865" t="s">
        <v>56</v>
      </c>
      <c r="M1865" t="s">
        <v>40</v>
      </c>
      <c r="N1865" t="s">
        <v>96</v>
      </c>
      <c r="O1865" t="s">
        <v>4920</v>
      </c>
      <c r="P1865">
        <v>82.367999999999995</v>
      </c>
      <c r="Q1865">
        <v>2</v>
      </c>
      <c r="R1865">
        <v>0.2</v>
      </c>
      <c r="S1865">
        <v>-19.5624</v>
      </c>
      <c r="T1865" t="s">
        <v>454</v>
      </c>
      <c r="U1865">
        <v>101.930399999999</v>
      </c>
      <c r="V1865" s="2">
        <f>Table1[[#This Row],[Expenses]]*0.3</f>
        <v>30.579119999999698</v>
      </c>
      <c r="W1865" t="str">
        <f>VLOOKUP(K1865, Helper!A:C, 3, FALSE)</f>
        <v>2020-03</v>
      </c>
    </row>
    <row r="1866" spans="1:23" x14ac:dyDescent="0.3">
      <c r="A1866">
        <v>3773</v>
      </c>
      <c r="B1866" t="s">
        <v>4921</v>
      </c>
      <c r="C1866" s="1">
        <v>44049</v>
      </c>
      <c r="D1866">
        <v>20200806</v>
      </c>
      <c r="E1866" t="s">
        <v>1342</v>
      </c>
      <c r="F1866" t="s">
        <v>285</v>
      </c>
      <c r="G1866" t="s">
        <v>286</v>
      </c>
      <c r="H1866" t="s">
        <v>37</v>
      </c>
      <c r="I1866" t="s">
        <v>119</v>
      </c>
      <c r="J1866" t="s">
        <v>376</v>
      </c>
      <c r="K1866">
        <v>1036</v>
      </c>
      <c r="L1866" t="s">
        <v>259</v>
      </c>
      <c r="M1866" t="s">
        <v>29</v>
      </c>
      <c r="N1866" t="s">
        <v>185</v>
      </c>
      <c r="O1866" t="s">
        <v>4922</v>
      </c>
      <c r="P1866">
        <v>62.91</v>
      </c>
      <c r="Q1866">
        <v>3</v>
      </c>
      <c r="R1866">
        <v>0</v>
      </c>
      <c r="S1866">
        <v>22.647600000000001</v>
      </c>
      <c r="T1866" t="s">
        <v>114</v>
      </c>
      <c r="U1866">
        <v>40.2624</v>
      </c>
      <c r="V1866" s="2">
        <f>Table1[[#This Row],[Expenses]]*0.3</f>
        <v>12.078719999999999</v>
      </c>
      <c r="W1866" t="str">
        <f>VLOOKUP(K1866, Helper!A:C, 3, FALSE)</f>
        <v>2020-04</v>
      </c>
    </row>
    <row r="1867" spans="1:23" x14ac:dyDescent="0.3">
      <c r="A1867">
        <v>3774</v>
      </c>
      <c r="B1867" t="s">
        <v>4923</v>
      </c>
      <c r="C1867" s="1">
        <v>43932</v>
      </c>
      <c r="D1867">
        <v>20200411</v>
      </c>
      <c r="E1867" t="s">
        <v>1277</v>
      </c>
      <c r="F1867" t="s">
        <v>46</v>
      </c>
      <c r="G1867" t="s">
        <v>837</v>
      </c>
      <c r="H1867" t="s">
        <v>25</v>
      </c>
      <c r="I1867" t="s">
        <v>48</v>
      </c>
      <c r="J1867" t="s">
        <v>278</v>
      </c>
      <c r="K1867">
        <v>1032</v>
      </c>
      <c r="L1867" t="s">
        <v>56</v>
      </c>
      <c r="M1867" t="s">
        <v>29</v>
      </c>
      <c r="N1867" t="s">
        <v>214</v>
      </c>
      <c r="O1867" t="s">
        <v>4924</v>
      </c>
      <c r="P1867">
        <v>6.9119999999999999</v>
      </c>
      <c r="Q1867">
        <v>3</v>
      </c>
      <c r="R1867">
        <v>0.2</v>
      </c>
      <c r="S1867">
        <v>2.3328000000000002</v>
      </c>
      <c r="T1867" t="s">
        <v>735</v>
      </c>
      <c r="U1867">
        <v>4.5792000000000002</v>
      </c>
      <c r="V1867" s="2">
        <f>Table1[[#This Row],[Expenses]]*0.3</f>
        <v>1.3737600000000001</v>
      </c>
      <c r="W1867" t="str">
        <f>VLOOKUP(K1867, Helper!A:C, 3, FALSE)</f>
        <v>2020-02</v>
      </c>
    </row>
    <row r="1868" spans="1:23" x14ac:dyDescent="0.3">
      <c r="A1868">
        <v>3778</v>
      </c>
      <c r="B1868" t="s">
        <v>4925</v>
      </c>
      <c r="C1868" s="1">
        <v>44319</v>
      </c>
      <c r="D1868">
        <v>20210503</v>
      </c>
      <c r="E1868" t="s">
        <v>4100</v>
      </c>
      <c r="F1868" t="s">
        <v>35</v>
      </c>
      <c r="G1868" t="s">
        <v>417</v>
      </c>
      <c r="H1868" t="s">
        <v>37</v>
      </c>
      <c r="I1868" t="s">
        <v>38</v>
      </c>
      <c r="J1868" t="s">
        <v>94</v>
      </c>
      <c r="K1868">
        <v>1087</v>
      </c>
      <c r="L1868" t="s">
        <v>95</v>
      </c>
      <c r="M1868" t="s">
        <v>85</v>
      </c>
      <c r="N1868" t="s">
        <v>57</v>
      </c>
      <c r="O1868" t="s">
        <v>4926</v>
      </c>
      <c r="P1868">
        <v>665.88</v>
      </c>
      <c r="Q1868">
        <v>6</v>
      </c>
      <c r="R1868">
        <v>0</v>
      </c>
      <c r="S1868">
        <v>106.5408</v>
      </c>
      <c r="T1868" t="s">
        <v>436</v>
      </c>
      <c r="U1868">
        <v>559.33920000000001</v>
      </c>
      <c r="V1868" s="2">
        <f>Table1[[#This Row],[Expenses]]*0.3</f>
        <v>167.80176</v>
      </c>
      <c r="W1868" t="str">
        <f>VLOOKUP(K1868, Helper!A:C, 3, FALSE)</f>
        <v>2020-06</v>
      </c>
    </row>
    <row r="1869" spans="1:23" x14ac:dyDescent="0.3">
      <c r="A1869">
        <v>3779</v>
      </c>
      <c r="B1869" t="s">
        <v>4927</v>
      </c>
      <c r="C1869" s="1">
        <v>45261</v>
      </c>
      <c r="D1869">
        <v>20231201</v>
      </c>
      <c r="E1869" t="s">
        <v>311</v>
      </c>
      <c r="F1869" t="s">
        <v>46</v>
      </c>
      <c r="G1869" t="s">
        <v>837</v>
      </c>
      <c r="H1869" t="s">
        <v>25</v>
      </c>
      <c r="I1869" t="s">
        <v>48</v>
      </c>
      <c r="J1869" t="s">
        <v>312</v>
      </c>
      <c r="K1869">
        <v>1014</v>
      </c>
      <c r="L1869" t="s">
        <v>95</v>
      </c>
      <c r="M1869" t="s">
        <v>85</v>
      </c>
      <c r="N1869" t="s">
        <v>156</v>
      </c>
      <c r="O1869" t="s">
        <v>4928</v>
      </c>
      <c r="P1869">
        <v>71.975999999999999</v>
      </c>
      <c r="Q1869">
        <v>3</v>
      </c>
      <c r="R1869">
        <v>0.2</v>
      </c>
      <c r="S1869">
        <v>8.9969999999999999</v>
      </c>
      <c r="T1869" t="s">
        <v>261</v>
      </c>
      <c r="U1869">
        <v>62.978999999999999</v>
      </c>
      <c r="V1869" s="2">
        <f>Table1[[#This Row],[Expenses]]*0.3</f>
        <v>18.893699999999999</v>
      </c>
      <c r="W1869" t="str">
        <f>VLOOKUP(K1869, Helper!A:C, 3, FALSE)</f>
        <v>2020-01</v>
      </c>
    </row>
    <row r="1870" spans="1:23" x14ac:dyDescent="0.3">
      <c r="A1870">
        <v>3780</v>
      </c>
      <c r="B1870" t="s">
        <v>4929</v>
      </c>
      <c r="C1870" s="1">
        <v>44974</v>
      </c>
      <c r="D1870">
        <v>20230217</v>
      </c>
      <c r="E1870" t="s">
        <v>836</v>
      </c>
      <c r="F1870" t="s">
        <v>211</v>
      </c>
      <c r="G1870" t="s">
        <v>212</v>
      </c>
      <c r="H1870" t="s">
        <v>25</v>
      </c>
      <c r="I1870" t="s">
        <v>26</v>
      </c>
      <c r="J1870" t="s">
        <v>685</v>
      </c>
      <c r="K1870">
        <v>1076</v>
      </c>
      <c r="L1870" t="s">
        <v>74</v>
      </c>
      <c r="M1870" t="s">
        <v>29</v>
      </c>
      <c r="N1870" t="s">
        <v>66</v>
      </c>
      <c r="O1870" t="s">
        <v>4930</v>
      </c>
      <c r="P1870">
        <v>37.94</v>
      </c>
      <c r="Q1870">
        <v>2</v>
      </c>
      <c r="R1870">
        <v>0</v>
      </c>
      <c r="S1870">
        <v>18.211200000000002</v>
      </c>
      <c r="T1870" t="s">
        <v>394</v>
      </c>
      <c r="U1870">
        <v>19.7287999999999</v>
      </c>
      <c r="V1870" s="2">
        <f>Table1[[#This Row],[Expenses]]*0.3</f>
        <v>5.9186399999999697</v>
      </c>
      <c r="W1870" t="str">
        <f>VLOOKUP(K1870, Helper!A:C, 3, FALSE)</f>
        <v>2020-01</v>
      </c>
    </row>
    <row r="1871" spans="1:23" x14ac:dyDescent="0.3">
      <c r="A1871">
        <v>3781</v>
      </c>
      <c r="B1871" t="s">
        <v>4931</v>
      </c>
      <c r="C1871" s="1">
        <v>44151</v>
      </c>
      <c r="D1871">
        <v>20201116</v>
      </c>
      <c r="E1871" t="s">
        <v>2966</v>
      </c>
      <c r="F1871" t="s">
        <v>2699</v>
      </c>
      <c r="G1871" t="s">
        <v>2700</v>
      </c>
      <c r="H1871" t="s">
        <v>81</v>
      </c>
      <c r="I1871" t="s">
        <v>199</v>
      </c>
      <c r="J1871" t="s">
        <v>200</v>
      </c>
      <c r="K1871">
        <v>1011</v>
      </c>
      <c r="L1871" t="s">
        <v>56</v>
      </c>
      <c r="M1871" t="s">
        <v>85</v>
      </c>
      <c r="N1871" t="s">
        <v>156</v>
      </c>
      <c r="O1871" t="s">
        <v>4932</v>
      </c>
      <c r="P1871">
        <v>273.95999999999998</v>
      </c>
      <c r="Q1871">
        <v>2</v>
      </c>
      <c r="R1871">
        <v>0</v>
      </c>
      <c r="S1871">
        <v>10.958399999999999</v>
      </c>
      <c r="T1871" t="s">
        <v>98</v>
      </c>
      <c r="U1871">
        <v>263.0016</v>
      </c>
      <c r="V1871" s="2">
        <f>Table1[[#This Row],[Expenses]]*0.3</f>
        <v>78.900480000000002</v>
      </c>
      <c r="W1871" t="str">
        <f>VLOOKUP(K1871, Helper!A:C, 3, FALSE)</f>
        <v>2020-06</v>
      </c>
    </row>
    <row r="1872" spans="1:23" x14ac:dyDescent="0.3">
      <c r="A1872">
        <v>3782</v>
      </c>
      <c r="B1872" t="s">
        <v>4933</v>
      </c>
      <c r="C1872" s="1">
        <v>44386</v>
      </c>
      <c r="D1872">
        <v>20210709</v>
      </c>
      <c r="E1872" t="s">
        <v>2084</v>
      </c>
      <c r="F1872" t="s">
        <v>124</v>
      </c>
      <c r="G1872" t="s">
        <v>125</v>
      </c>
      <c r="H1872" t="s">
        <v>25</v>
      </c>
      <c r="I1872" t="s">
        <v>48</v>
      </c>
      <c r="J1872" t="s">
        <v>528</v>
      </c>
      <c r="K1872">
        <v>1049</v>
      </c>
      <c r="L1872" t="s">
        <v>84</v>
      </c>
      <c r="M1872" t="s">
        <v>29</v>
      </c>
      <c r="N1872" t="s">
        <v>156</v>
      </c>
      <c r="O1872" t="s">
        <v>4934</v>
      </c>
      <c r="P1872">
        <v>269.98200000000003</v>
      </c>
      <c r="Q1872">
        <v>3</v>
      </c>
      <c r="R1872">
        <v>0.4</v>
      </c>
      <c r="S1872">
        <v>40.497300000000003</v>
      </c>
      <c r="T1872" t="s">
        <v>642</v>
      </c>
      <c r="U1872">
        <v>229.4847</v>
      </c>
      <c r="V1872" s="2">
        <f>Table1[[#This Row],[Expenses]]*0.3</f>
        <v>68.845410000000001</v>
      </c>
      <c r="W1872" t="str">
        <f>VLOOKUP(K1872, Helper!A:C, 3, FALSE)</f>
        <v>2020-05</v>
      </c>
    </row>
    <row r="1873" spans="1:23" x14ac:dyDescent="0.3">
      <c r="A1873">
        <v>3783</v>
      </c>
      <c r="B1873" t="s">
        <v>4935</v>
      </c>
      <c r="C1873" s="1">
        <v>45244</v>
      </c>
      <c r="D1873">
        <v>20231114</v>
      </c>
      <c r="E1873" t="s">
        <v>2113</v>
      </c>
      <c r="F1873" t="s">
        <v>252</v>
      </c>
      <c r="G1873" t="s">
        <v>253</v>
      </c>
      <c r="H1873" t="s">
        <v>25</v>
      </c>
      <c r="I1873" t="s">
        <v>103</v>
      </c>
      <c r="J1873" t="s">
        <v>65</v>
      </c>
      <c r="K1873">
        <v>1062</v>
      </c>
      <c r="L1873" t="s">
        <v>28</v>
      </c>
      <c r="M1873" t="s">
        <v>29</v>
      </c>
      <c r="N1873" t="s">
        <v>66</v>
      </c>
      <c r="O1873" t="s">
        <v>4936</v>
      </c>
      <c r="P1873">
        <v>8.9039999999999999</v>
      </c>
      <c r="Q1873">
        <v>3</v>
      </c>
      <c r="R1873">
        <v>0.2</v>
      </c>
      <c r="S1873">
        <v>3.339</v>
      </c>
      <c r="T1873" t="s">
        <v>283</v>
      </c>
      <c r="U1873">
        <v>5.5649999999999897</v>
      </c>
      <c r="V1873" s="2">
        <f>Table1[[#This Row],[Expenses]]*0.3</f>
        <v>1.6694999999999969</v>
      </c>
      <c r="W1873" t="str">
        <f>VLOOKUP(K1873, Helper!A:C, 3, FALSE)</f>
        <v>2020-01</v>
      </c>
    </row>
    <row r="1874" spans="1:23" x14ac:dyDescent="0.3">
      <c r="A1874">
        <v>3785</v>
      </c>
      <c r="B1874" t="s">
        <v>4937</v>
      </c>
      <c r="C1874" s="1">
        <v>45139</v>
      </c>
      <c r="D1874">
        <v>20230801</v>
      </c>
      <c r="E1874" t="s">
        <v>1219</v>
      </c>
      <c r="F1874" t="s">
        <v>46</v>
      </c>
      <c r="G1874" t="s">
        <v>47</v>
      </c>
      <c r="H1874" t="s">
        <v>25</v>
      </c>
      <c r="I1874" t="s">
        <v>48</v>
      </c>
      <c r="J1874" t="s">
        <v>325</v>
      </c>
      <c r="K1874">
        <v>1075</v>
      </c>
      <c r="L1874" t="s">
        <v>133</v>
      </c>
      <c r="M1874" t="s">
        <v>85</v>
      </c>
      <c r="N1874" t="s">
        <v>185</v>
      </c>
      <c r="O1874" t="s">
        <v>4938</v>
      </c>
      <c r="P1874">
        <v>41.423999999999999</v>
      </c>
      <c r="Q1874">
        <v>2</v>
      </c>
      <c r="R1874">
        <v>0.2</v>
      </c>
      <c r="S1874">
        <v>8.2848000000000006</v>
      </c>
      <c r="T1874" t="s">
        <v>786</v>
      </c>
      <c r="U1874">
        <v>33.139200000000002</v>
      </c>
      <c r="V1874" s="2">
        <f>Table1[[#This Row],[Expenses]]*0.3</f>
        <v>9.9417600000000004</v>
      </c>
      <c r="W1874" t="str">
        <f>VLOOKUP(K1874, Helper!A:C, 3, FALSE)</f>
        <v>2020-03</v>
      </c>
    </row>
    <row r="1875" spans="1:23" x14ac:dyDescent="0.3">
      <c r="A1875">
        <v>3786</v>
      </c>
      <c r="B1875" t="s">
        <v>4939</v>
      </c>
      <c r="C1875" s="1">
        <v>45287</v>
      </c>
      <c r="D1875">
        <v>20231227</v>
      </c>
      <c r="E1875" t="s">
        <v>2061</v>
      </c>
      <c r="F1875" t="s">
        <v>358</v>
      </c>
      <c r="G1875" t="s">
        <v>359</v>
      </c>
      <c r="H1875" t="s">
        <v>37</v>
      </c>
      <c r="I1875" t="s">
        <v>119</v>
      </c>
      <c r="J1875" t="s">
        <v>312</v>
      </c>
      <c r="K1875">
        <v>1014</v>
      </c>
      <c r="L1875" t="s">
        <v>95</v>
      </c>
      <c r="M1875" t="s">
        <v>85</v>
      </c>
      <c r="N1875" t="s">
        <v>50</v>
      </c>
      <c r="O1875" t="s">
        <v>4940</v>
      </c>
      <c r="P1875">
        <v>3.1320000000000001</v>
      </c>
      <c r="Q1875">
        <v>2</v>
      </c>
      <c r="R1875">
        <v>0.7</v>
      </c>
      <c r="S1875">
        <v>-2.61</v>
      </c>
      <c r="T1875" t="s">
        <v>261</v>
      </c>
      <c r="U1875">
        <v>5.742</v>
      </c>
      <c r="V1875" s="2">
        <f>Table1[[#This Row],[Expenses]]*0.3</f>
        <v>1.7225999999999999</v>
      </c>
      <c r="W1875" t="str">
        <f>VLOOKUP(K1875, Helper!A:C, 3, FALSE)</f>
        <v>2020-01</v>
      </c>
    </row>
    <row r="1876" spans="1:23" x14ac:dyDescent="0.3">
      <c r="A1876">
        <v>3787</v>
      </c>
      <c r="B1876" t="s">
        <v>4941</v>
      </c>
      <c r="C1876" s="1">
        <v>44866</v>
      </c>
      <c r="D1876">
        <v>20221101</v>
      </c>
      <c r="E1876" t="s">
        <v>402</v>
      </c>
      <c r="F1876" t="s">
        <v>35</v>
      </c>
      <c r="G1876" t="s">
        <v>36</v>
      </c>
      <c r="H1876" t="s">
        <v>37</v>
      </c>
      <c r="I1876" t="s">
        <v>38</v>
      </c>
      <c r="J1876" t="s">
        <v>403</v>
      </c>
      <c r="K1876">
        <v>1041</v>
      </c>
      <c r="L1876" t="s">
        <v>95</v>
      </c>
      <c r="M1876" t="s">
        <v>40</v>
      </c>
      <c r="N1876" t="s">
        <v>96</v>
      </c>
      <c r="O1876" t="s">
        <v>4942</v>
      </c>
      <c r="P1876">
        <v>1085.42</v>
      </c>
      <c r="Q1876">
        <v>7</v>
      </c>
      <c r="R1876">
        <v>0</v>
      </c>
      <c r="S1876">
        <v>282.20920000000001</v>
      </c>
      <c r="T1876" t="s">
        <v>32</v>
      </c>
      <c r="U1876">
        <v>803.21079999999995</v>
      </c>
      <c r="V1876" s="2">
        <f>Table1[[#This Row],[Expenses]]*0.3</f>
        <v>240.96323999999998</v>
      </c>
      <c r="W1876" t="str">
        <f>VLOOKUP(K1876, Helper!A:C, 3, FALSE)</f>
        <v>2020-03</v>
      </c>
    </row>
    <row r="1877" spans="1:23" x14ac:dyDescent="0.3">
      <c r="A1877">
        <v>3788</v>
      </c>
      <c r="B1877" t="s">
        <v>4943</v>
      </c>
      <c r="C1877" s="1">
        <v>44809</v>
      </c>
      <c r="D1877">
        <v>20220905</v>
      </c>
      <c r="E1877" t="s">
        <v>3142</v>
      </c>
      <c r="F1877" t="s">
        <v>79</v>
      </c>
      <c r="G1877" t="s">
        <v>147</v>
      </c>
      <c r="H1877" t="s">
        <v>81</v>
      </c>
      <c r="I1877" t="s">
        <v>82</v>
      </c>
      <c r="J1877" t="s">
        <v>560</v>
      </c>
      <c r="K1877">
        <v>1080</v>
      </c>
      <c r="L1877" t="s">
        <v>56</v>
      </c>
      <c r="M1877" t="s">
        <v>29</v>
      </c>
      <c r="N1877" t="s">
        <v>112</v>
      </c>
      <c r="O1877" t="s">
        <v>4944</v>
      </c>
      <c r="P1877">
        <v>3.9119999999999999</v>
      </c>
      <c r="Q1877">
        <v>1</v>
      </c>
      <c r="R1877">
        <v>0.2</v>
      </c>
      <c r="S1877">
        <v>1.0268999999999999</v>
      </c>
      <c r="T1877" t="s">
        <v>246</v>
      </c>
      <c r="U1877">
        <v>2.8851</v>
      </c>
      <c r="V1877" s="2">
        <f>Table1[[#This Row],[Expenses]]*0.3</f>
        <v>0.86553000000000002</v>
      </c>
      <c r="W1877" t="str">
        <f>VLOOKUP(K1877, Helper!A:C, 3, FALSE)</f>
        <v>2020-03</v>
      </c>
    </row>
    <row r="1878" spans="1:23" x14ac:dyDescent="0.3">
      <c r="A1878">
        <v>3790</v>
      </c>
      <c r="B1878" t="s">
        <v>4945</v>
      </c>
      <c r="C1878" s="1">
        <v>44669</v>
      </c>
      <c r="D1878">
        <v>20220418</v>
      </c>
      <c r="E1878" t="s">
        <v>4184</v>
      </c>
      <c r="F1878" t="s">
        <v>117</v>
      </c>
      <c r="G1878" t="s">
        <v>118</v>
      </c>
      <c r="H1878" t="s">
        <v>37</v>
      </c>
      <c r="I1878" t="s">
        <v>119</v>
      </c>
      <c r="J1878" t="s">
        <v>94</v>
      </c>
      <c r="K1878">
        <v>1087</v>
      </c>
      <c r="L1878" t="s">
        <v>95</v>
      </c>
      <c r="M1878" t="s">
        <v>85</v>
      </c>
      <c r="N1878" t="s">
        <v>214</v>
      </c>
      <c r="O1878" t="s">
        <v>4946</v>
      </c>
      <c r="P1878">
        <v>29.05</v>
      </c>
      <c r="Q1878">
        <v>5</v>
      </c>
      <c r="R1878">
        <v>0</v>
      </c>
      <c r="S1878">
        <v>9.0054999999999996</v>
      </c>
      <c r="T1878" t="s">
        <v>296</v>
      </c>
      <c r="U1878">
        <v>20.044499999999999</v>
      </c>
      <c r="V1878" s="2">
        <f>Table1[[#This Row],[Expenses]]*0.3</f>
        <v>6.01335</v>
      </c>
      <c r="W1878" t="str">
        <f>VLOOKUP(K1878, Helper!A:C, 3, FALSE)</f>
        <v>2020-06</v>
      </c>
    </row>
    <row r="1879" spans="1:23" x14ac:dyDescent="0.3">
      <c r="A1879">
        <v>3791</v>
      </c>
      <c r="B1879" t="s">
        <v>4947</v>
      </c>
      <c r="C1879" s="1">
        <v>44017</v>
      </c>
      <c r="D1879">
        <v>20200705</v>
      </c>
      <c r="E1879" t="s">
        <v>2470</v>
      </c>
      <c r="F1879" t="s">
        <v>35</v>
      </c>
      <c r="G1879" t="s">
        <v>36</v>
      </c>
      <c r="H1879" t="s">
        <v>37</v>
      </c>
      <c r="I1879" t="s">
        <v>38</v>
      </c>
      <c r="J1879" t="s">
        <v>638</v>
      </c>
      <c r="K1879">
        <v>1008</v>
      </c>
      <c r="L1879" t="s">
        <v>74</v>
      </c>
      <c r="M1879" t="s">
        <v>85</v>
      </c>
      <c r="N1879" t="s">
        <v>50</v>
      </c>
      <c r="O1879" t="s">
        <v>4948</v>
      </c>
      <c r="P1879">
        <v>180.96</v>
      </c>
      <c r="Q1879">
        <v>6</v>
      </c>
      <c r="R1879">
        <v>0.2</v>
      </c>
      <c r="S1879">
        <v>67.86</v>
      </c>
      <c r="T1879" t="s">
        <v>729</v>
      </c>
      <c r="U1879">
        <v>113.1</v>
      </c>
      <c r="V1879" s="2">
        <f>Table1[[#This Row],[Expenses]]*0.3</f>
        <v>33.93</v>
      </c>
      <c r="W1879" t="str">
        <f>VLOOKUP(K1879, Helper!A:C, 3, FALSE)</f>
        <v>2020-01</v>
      </c>
    </row>
    <row r="1880" spans="1:23" x14ac:dyDescent="0.3">
      <c r="A1880">
        <v>3792</v>
      </c>
      <c r="B1880" t="s">
        <v>4949</v>
      </c>
      <c r="C1880" s="1">
        <v>44254</v>
      </c>
      <c r="D1880">
        <v>20210227</v>
      </c>
      <c r="E1880" t="s">
        <v>1819</v>
      </c>
      <c r="F1880" t="s">
        <v>124</v>
      </c>
      <c r="G1880" t="s">
        <v>1270</v>
      </c>
      <c r="H1880" t="s">
        <v>25</v>
      </c>
      <c r="I1880" t="s">
        <v>48</v>
      </c>
      <c r="J1880" t="s">
        <v>325</v>
      </c>
      <c r="K1880">
        <v>1075</v>
      </c>
      <c r="L1880" t="s">
        <v>133</v>
      </c>
      <c r="M1880" t="s">
        <v>40</v>
      </c>
      <c r="N1880" t="s">
        <v>50</v>
      </c>
      <c r="O1880" t="s">
        <v>4950</v>
      </c>
      <c r="P1880">
        <v>4.4189999999999996</v>
      </c>
      <c r="Q1880">
        <v>3</v>
      </c>
      <c r="R1880">
        <v>0.7</v>
      </c>
      <c r="S1880">
        <v>-3.3879000000000001</v>
      </c>
      <c r="T1880" t="s">
        <v>554</v>
      </c>
      <c r="U1880">
        <v>7.8068999999999997</v>
      </c>
      <c r="V1880" s="2">
        <f>Table1[[#This Row],[Expenses]]*0.3</f>
        <v>2.3420699999999997</v>
      </c>
      <c r="W1880" t="str">
        <f>VLOOKUP(K1880, Helper!A:C, 3, FALSE)</f>
        <v>2020-03</v>
      </c>
    </row>
    <row r="1881" spans="1:23" x14ac:dyDescent="0.3">
      <c r="A1881">
        <v>3794</v>
      </c>
      <c r="B1881" t="s">
        <v>4951</v>
      </c>
      <c r="C1881" s="1">
        <v>44527</v>
      </c>
      <c r="D1881">
        <v>20211127</v>
      </c>
      <c r="E1881" t="s">
        <v>945</v>
      </c>
      <c r="F1881" t="s">
        <v>211</v>
      </c>
      <c r="G1881" t="s">
        <v>212</v>
      </c>
      <c r="H1881" t="s">
        <v>25</v>
      </c>
      <c r="I1881" t="s">
        <v>26</v>
      </c>
      <c r="J1881" t="s">
        <v>321</v>
      </c>
      <c r="K1881">
        <v>1089</v>
      </c>
      <c r="L1881" t="s">
        <v>133</v>
      </c>
      <c r="M1881" t="s">
        <v>29</v>
      </c>
      <c r="N1881" t="s">
        <v>112</v>
      </c>
      <c r="O1881" t="s">
        <v>4952</v>
      </c>
      <c r="P1881">
        <v>29.79</v>
      </c>
      <c r="Q1881">
        <v>3</v>
      </c>
      <c r="R1881">
        <v>0</v>
      </c>
      <c r="S1881">
        <v>12.511799999999999</v>
      </c>
      <c r="T1881" t="s">
        <v>88</v>
      </c>
      <c r="U1881">
        <v>17.278199999999998</v>
      </c>
      <c r="V1881" s="2">
        <f>Table1[[#This Row],[Expenses]]*0.3</f>
        <v>5.1834599999999993</v>
      </c>
      <c r="W1881" t="str">
        <f>VLOOKUP(K1881, Helper!A:C, 3, FALSE)</f>
        <v>2020-01</v>
      </c>
    </row>
    <row r="1882" spans="1:23" x14ac:dyDescent="0.3">
      <c r="A1882">
        <v>3795</v>
      </c>
      <c r="B1882" t="s">
        <v>4953</v>
      </c>
      <c r="C1882" s="1">
        <v>43858</v>
      </c>
      <c r="D1882">
        <v>20200128</v>
      </c>
      <c r="E1882" t="s">
        <v>4954</v>
      </c>
      <c r="F1882" t="s">
        <v>35</v>
      </c>
      <c r="G1882" t="s">
        <v>600</v>
      </c>
      <c r="H1882" t="s">
        <v>37</v>
      </c>
      <c r="I1882" t="s">
        <v>38</v>
      </c>
      <c r="J1882" t="s">
        <v>457</v>
      </c>
      <c r="K1882">
        <v>1057</v>
      </c>
      <c r="L1882" t="s">
        <v>105</v>
      </c>
      <c r="M1882" t="s">
        <v>29</v>
      </c>
      <c r="N1882" t="s">
        <v>96</v>
      </c>
      <c r="O1882" t="s">
        <v>4955</v>
      </c>
      <c r="P1882">
        <v>57.23</v>
      </c>
      <c r="Q1882">
        <v>1</v>
      </c>
      <c r="R1882">
        <v>0</v>
      </c>
      <c r="S1882">
        <v>14.307499999999999</v>
      </c>
      <c r="T1882" t="s">
        <v>1129</v>
      </c>
      <c r="U1882">
        <v>42.922499999999999</v>
      </c>
      <c r="V1882" s="2">
        <f>Table1[[#This Row],[Expenses]]*0.3</f>
        <v>12.876749999999999</v>
      </c>
      <c r="W1882" t="str">
        <f>VLOOKUP(K1882, Helper!A:C, 3, FALSE)</f>
        <v>2020-01</v>
      </c>
    </row>
    <row r="1883" spans="1:23" x14ac:dyDescent="0.3">
      <c r="A1883">
        <v>3798</v>
      </c>
      <c r="B1883" t="s">
        <v>4956</v>
      </c>
      <c r="C1883" s="1">
        <v>45193</v>
      </c>
      <c r="D1883">
        <v>20230924</v>
      </c>
      <c r="E1883" t="s">
        <v>3743</v>
      </c>
      <c r="F1883" t="s">
        <v>46</v>
      </c>
      <c r="G1883" t="s">
        <v>837</v>
      </c>
      <c r="H1883" t="s">
        <v>25</v>
      </c>
      <c r="I1883" t="s">
        <v>48</v>
      </c>
      <c r="J1883" t="s">
        <v>316</v>
      </c>
      <c r="K1883">
        <v>1093</v>
      </c>
      <c r="L1883" t="s">
        <v>28</v>
      </c>
      <c r="M1883" t="s">
        <v>29</v>
      </c>
      <c r="N1883" t="s">
        <v>66</v>
      </c>
      <c r="O1883" t="s">
        <v>4957</v>
      </c>
      <c r="P1883">
        <v>251.64</v>
      </c>
      <c r="Q1883">
        <v>3</v>
      </c>
      <c r="R1883">
        <v>0.2</v>
      </c>
      <c r="S1883">
        <v>88.073999999999998</v>
      </c>
      <c r="T1883" t="s">
        <v>171</v>
      </c>
      <c r="U1883">
        <v>163.56599999999901</v>
      </c>
      <c r="V1883" s="2">
        <f>Table1[[#This Row],[Expenses]]*0.3</f>
        <v>49.069799999999702</v>
      </c>
      <c r="W1883" t="str">
        <f>VLOOKUP(K1883, Helper!A:C, 3, FALSE)</f>
        <v>2020-03</v>
      </c>
    </row>
    <row r="1884" spans="1:23" x14ac:dyDescent="0.3">
      <c r="A1884">
        <v>3799</v>
      </c>
      <c r="B1884" t="s">
        <v>4958</v>
      </c>
      <c r="C1884" s="1">
        <v>45235</v>
      </c>
      <c r="D1884">
        <v>20231105</v>
      </c>
      <c r="E1884" t="s">
        <v>667</v>
      </c>
      <c r="F1884" t="s">
        <v>62</v>
      </c>
      <c r="G1884" t="s">
        <v>882</v>
      </c>
      <c r="H1884" t="s">
        <v>25</v>
      </c>
      <c r="I1884" t="s">
        <v>64</v>
      </c>
      <c r="J1884" t="s">
        <v>489</v>
      </c>
      <c r="K1884">
        <v>1064</v>
      </c>
      <c r="L1884" t="s">
        <v>84</v>
      </c>
      <c r="M1884" t="s">
        <v>40</v>
      </c>
      <c r="N1884" t="s">
        <v>50</v>
      </c>
      <c r="O1884" t="s">
        <v>4959</v>
      </c>
      <c r="P1884">
        <v>523.76400000000001</v>
      </c>
      <c r="Q1884">
        <v>3</v>
      </c>
      <c r="R1884">
        <v>0.4</v>
      </c>
      <c r="S1884">
        <v>-192.04679999999999</v>
      </c>
      <c r="T1884" t="s">
        <v>283</v>
      </c>
      <c r="U1884">
        <v>715.81079999999997</v>
      </c>
      <c r="V1884" s="2">
        <f>Table1[[#This Row],[Expenses]]*0.3</f>
        <v>214.74323999999999</v>
      </c>
      <c r="W1884" t="str">
        <f>VLOOKUP(K1884, Helper!A:C, 3, FALSE)</f>
        <v>2020-06</v>
      </c>
    </row>
    <row r="1885" spans="1:23" x14ac:dyDescent="0.3">
      <c r="A1885">
        <v>3801</v>
      </c>
      <c r="B1885" t="s">
        <v>4960</v>
      </c>
      <c r="C1885" s="1">
        <v>44849</v>
      </c>
      <c r="D1885">
        <v>20221015</v>
      </c>
      <c r="E1885" t="s">
        <v>4961</v>
      </c>
      <c r="F1885" t="s">
        <v>62</v>
      </c>
      <c r="G1885" t="s">
        <v>63</v>
      </c>
      <c r="H1885" t="s">
        <v>25</v>
      </c>
      <c r="I1885" t="s">
        <v>64</v>
      </c>
      <c r="J1885" t="s">
        <v>278</v>
      </c>
      <c r="K1885">
        <v>1032</v>
      </c>
      <c r="L1885" t="s">
        <v>56</v>
      </c>
      <c r="M1885" t="s">
        <v>29</v>
      </c>
      <c r="N1885" t="s">
        <v>41</v>
      </c>
      <c r="O1885" t="s">
        <v>4962</v>
      </c>
      <c r="P1885">
        <v>102.592</v>
      </c>
      <c r="Q1885">
        <v>1</v>
      </c>
      <c r="R1885">
        <v>0.2</v>
      </c>
      <c r="S1885">
        <v>10.2592</v>
      </c>
      <c r="T1885" t="s">
        <v>400</v>
      </c>
      <c r="U1885">
        <v>92.332799999999907</v>
      </c>
      <c r="V1885" s="2">
        <f>Table1[[#This Row],[Expenses]]*0.3</f>
        <v>27.69983999999997</v>
      </c>
      <c r="W1885" t="str">
        <f>VLOOKUP(K1885, Helper!A:C, 3, FALSE)</f>
        <v>2020-02</v>
      </c>
    </row>
    <row r="1886" spans="1:23" x14ac:dyDescent="0.3">
      <c r="A1886">
        <v>3807</v>
      </c>
      <c r="B1886" t="s">
        <v>4963</v>
      </c>
      <c r="C1886" s="1">
        <v>44512</v>
      </c>
      <c r="D1886">
        <v>20211112</v>
      </c>
      <c r="E1886" t="s">
        <v>4591</v>
      </c>
      <c r="F1886" t="s">
        <v>46</v>
      </c>
      <c r="G1886" t="s">
        <v>837</v>
      </c>
      <c r="H1886" t="s">
        <v>25</v>
      </c>
      <c r="I1886" t="s">
        <v>48</v>
      </c>
      <c r="J1886" t="s">
        <v>1065</v>
      </c>
      <c r="K1886">
        <v>1097</v>
      </c>
      <c r="L1886" t="s">
        <v>273</v>
      </c>
      <c r="M1886" t="s">
        <v>40</v>
      </c>
      <c r="N1886" t="s">
        <v>112</v>
      </c>
      <c r="O1886" t="s">
        <v>4964</v>
      </c>
      <c r="P1886">
        <v>11.76</v>
      </c>
      <c r="Q1886">
        <v>5</v>
      </c>
      <c r="R1886">
        <v>0.2</v>
      </c>
      <c r="S1886">
        <v>1.323</v>
      </c>
      <c r="T1886" t="s">
        <v>88</v>
      </c>
      <c r="U1886">
        <v>10.436999999999999</v>
      </c>
      <c r="V1886" s="2">
        <f>Table1[[#This Row],[Expenses]]*0.3</f>
        <v>3.1310999999999996</v>
      </c>
      <c r="W1886" t="str">
        <f>VLOOKUP(K1886, Helper!A:C, 3, FALSE)</f>
        <v>2020-04</v>
      </c>
    </row>
    <row r="1887" spans="1:23" x14ac:dyDescent="0.3">
      <c r="A1887">
        <v>3813</v>
      </c>
      <c r="B1887" t="s">
        <v>4965</v>
      </c>
      <c r="C1887" s="1">
        <v>44991</v>
      </c>
      <c r="D1887">
        <v>20230306</v>
      </c>
      <c r="E1887" t="s">
        <v>90</v>
      </c>
      <c r="F1887" t="s">
        <v>91</v>
      </c>
      <c r="G1887" t="s">
        <v>1441</v>
      </c>
      <c r="H1887" t="s">
        <v>25</v>
      </c>
      <c r="I1887" t="s">
        <v>93</v>
      </c>
      <c r="J1887" t="s">
        <v>94</v>
      </c>
      <c r="K1887">
        <v>1087</v>
      </c>
      <c r="L1887" t="s">
        <v>95</v>
      </c>
      <c r="M1887" t="s">
        <v>29</v>
      </c>
      <c r="N1887" t="s">
        <v>41</v>
      </c>
      <c r="O1887" t="s">
        <v>4966</v>
      </c>
      <c r="P1887">
        <v>25.06</v>
      </c>
      <c r="Q1887">
        <v>2</v>
      </c>
      <c r="R1887">
        <v>0</v>
      </c>
      <c r="S1887">
        <v>11.7782</v>
      </c>
      <c r="T1887" t="s">
        <v>761</v>
      </c>
      <c r="U1887">
        <v>13.281799999999899</v>
      </c>
      <c r="V1887" s="2">
        <f>Table1[[#This Row],[Expenses]]*0.3</f>
        <v>3.9845399999999698</v>
      </c>
      <c r="W1887" t="str">
        <f>VLOOKUP(K1887, Helper!A:C, 3, FALSE)</f>
        <v>2020-06</v>
      </c>
    </row>
    <row r="1888" spans="1:23" x14ac:dyDescent="0.3">
      <c r="A1888">
        <v>3814</v>
      </c>
      <c r="B1888" t="s">
        <v>4967</v>
      </c>
      <c r="C1888" s="1">
        <v>44505</v>
      </c>
      <c r="D1888">
        <v>20211105</v>
      </c>
      <c r="E1888" t="s">
        <v>804</v>
      </c>
      <c r="F1888" t="s">
        <v>166</v>
      </c>
      <c r="G1888" t="s">
        <v>167</v>
      </c>
      <c r="H1888" t="s">
        <v>81</v>
      </c>
      <c r="I1888" t="s">
        <v>168</v>
      </c>
      <c r="J1888" t="s">
        <v>466</v>
      </c>
      <c r="K1888">
        <v>1046</v>
      </c>
      <c r="L1888" t="s">
        <v>95</v>
      </c>
      <c r="M1888" t="s">
        <v>29</v>
      </c>
      <c r="N1888" t="s">
        <v>41</v>
      </c>
      <c r="O1888" t="s">
        <v>4968</v>
      </c>
      <c r="P1888">
        <v>19.824000000000002</v>
      </c>
      <c r="Q1888">
        <v>6</v>
      </c>
      <c r="R1888">
        <v>0.2</v>
      </c>
      <c r="S1888">
        <v>6.4428000000000001</v>
      </c>
      <c r="T1888" t="s">
        <v>88</v>
      </c>
      <c r="U1888">
        <v>13.3812</v>
      </c>
      <c r="V1888" s="2">
        <f>Table1[[#This Row],[Expenses]]*0.3</f>
        <v>4.0143599999999999</v>
      </c>
      <c r="W1888" t="str">
        <f>VLOOKUP(K1888, Helper!A:C, 3, FALSE)</f>
        <v>2020-02</v>
      </c>
    </row>
    <row r="1889" spans="1:23" x14ac:dyDescent="0.3">
      <c r="A1889">
        <v>3815</v>
      </c>
      <c r="B1889" t="s">
        <v>4969</v>
      </c>
      <c r="C1889" s="1">
        <v>44751</v>
      </c>
      <c r="D1889">
        <v>20220709</v>
      </c>
      <c r="E1889" t="s">
        <v>109</v>
      </c>
      <c r="F1889" t="s">
        <v>46</v>
      </c>
      <c r="G1889" t="s">
        <v>888</v>
      </c>
      <c r="H1889" t="s">
        <v>25</v>
      </c>
      <c r="I1889" t="s">
        <v>48</v>
      </c>
      <c r="J1889" t="s">
        <v>111</v>
      </c>
      <c r="K1889">
        <v>1099</v>
      </c>
      <c r="L1889" t="s">
        <v>56</v>
      </c>
      <c r="M1889" t="s">
        <v>29</v>
      </c>
      <c r="N1889" t="s">
        <v>156</v>
      </c>
      <c r="O1889" t="s">
        <v>4970</v>
      </c>
      <c r="P1889">
        <v>823.96</v>
      </c>
      <c r="Q1889">
        <v>5</v>
      </c>
      <c r="R1889">
        <v>0.2</v>
      </c>
      <c r="S1889">
        <v>51.497500000000002</v>
      </c>
      <c r="T1889" t="s">
        <v>175</v>
      </c>
      <c r="U1889">
        <v>772.46249999999998</v>
      </c>
      <c r="V1889" s="2">
        <f>Table1[[#This Row],[Expenses]]*0.3</f>
        <v>231.73874999999998</v>
      </c>
      <c r="W1889" t="str">
        <f>VLOOKUP(K1889, Helper!A:C, 3, FALSE)</f>
        <v>2020-01</v>
      </c>
    </row>
    <row r="1890" spans="1:23" x14ac:dyDescent="0.3">
      <c r="A1890">
        <v>3817</v>
      </c>
      <c r="B1890" t="s">
        <v>4971</v>
      </c>
      <c r="C1890" s="1">
        <v>44454</v>
      </c>
      <c r="D1890">
        <v>20210915</v>
      </c>
      <c r="E1890" t="s">
        <v>2514</v>
      </c>
      <c r="F1890" t="s">
        <v>266</v>
      </c>
      <c r="G1890" t="s">
        <v>267</v>
      </c>
      <c r="H1890" t="s">
        <v>25</v>
      </c>
      <c r="I1890" t="s">
        <v>48</v>
      </c>
      <c r="J1890" t="s">
        <v>752</v>
      </c>
      <c r="K1890">
        <v>1084</v>
      </c>
      <c r="L1890" t="s">
        <v>133</v>
      </c>
      <c r="M1890" t="s">
        <v>29</v>
      </c>
      <c r="N1890" t="s">
        <v>50</v>
      </c>
      <c r="O1890" t="s">
        <v>4972</v>
      </c>
      <c r="P1890">
        <v>801.96</v>
      </c>
      <c r="Q1890">
        <v>2</v>
      </c>
      <c r="R1890">
        <v>0</v>
      </c>
      <c r="S1890">
        <v>200.49</v>
      </c>
      <c r="T1890" t="s">
        <v>135</v>
      </c>
      <c r="U1890">
        <v>601.47</v>
      </c>
      <c r="V1890" s="2">
        <f>Table1[[#This Row],[Expenses]]*0.3</f>
        <v>180.441</v>
      </c>
      <c r="W1890" t="str">
        <f>VLOOKUP(K1890, Helper!A:C, 3, FALSE)</f>
        <v>2020-02</v>
      </c>
    </row>
    <row r="1891" spans="1:23" x14ac:dyDescent="0.3">
      <c r="A1891">
        <v>3820</v>
      </c>
      <c r="B1891" t="s">
        <v>4973</v>
      </c>
      <c r="C1891" s="1">
        <v>45209</v>
      </c>
      <c r="D1891">
        <v>20231010</v>
      </c>
      <c r="E1891" t="s">
        <v>3997</v>
      </c>
      <c r="F1891" t="s">
        <v>211</v>
      </c>
      <c r="G1891" t="s">
        <v>212</v>
      </c>
      <c r="H1891" t="s">
        <v>25</v>
      </c>
      <c r="I1891" t="s">
        <v>26</v>
      </c>
      <c r="J1891" t="s">
        <v>638</v>
      </c>
      <c r="K1891">
        <v>1008</v>
      </c>
      <c r="L1891" t="s">
        <v>74</v>
      </c>
      <c r="M1891" t="s">
        <v>29</v>
      </c>
      <c r="N1891" t="s">
        <v>50</v>
      </c>
      <c r="O1891" t="s">
        <v>4974</v>
      </c>
      <c r="P1891">
        <v>12.816000000000001</v>
      </c>
      <c r="Q1891">
        <v>3</v>
      </c>
      <c r="R1891">
        <v>0.2</v>
      </c>
      <c r="S1891">
        <v>4.3254000000000001</v>
      </c>
      <c r="T1891" t="s">
        <v>151</v>
      </c>
      <c r="U1891">
        <v>8.4906000000000006</v>
      </c>
      <c r="V1891" s="2">
        <f>Table1[[#This Row],[Expenses]]*0.3</f>
        <v>2.54718</v>
      </c>
      <c r="W1891" t="str">
        <f>VLOOKUP(K1891, Helper!A:C, 3, FALSE)</f>
        <v>2020-01</v>
      </c>
    </row>
    <row r="1892" spans="1:23" x14ac:dyDescent="0.3">
      <c r="A1892">
        <v>3824</v>
      </c>
      <c r="B1892" t="s">
        <v>4975</v>
      </c>
      <c r="C1892" s="1">
        <v>44453</v>
      </c>
      <c r="D1892">
        <v>20210914</v>
      </c>
      <c r="E1892" t="s">
        <v>2668</v>
      </c>
      <c r="F1892" t="s">
        <v>211</v>
      </c>
      <c r="G1892" t="s">
        <v>212</v>
      </c>
      <c r="H1892" t="s">
        <v>25</v>
      </c>
      <c r="I1892" t="s">
        <v>26</v>
      </c>
      <c r="J1892" t="s">
        <v>1026</v>
      </c>
      <c r="K1892">
        <v>1040</v>
      </c>
      <c r="L1892" t="s">
        <v>56</v>
      </c>
      <c r="M1892" t="s">
        <v>29</v>
      </c>
      <c r="N1892" t="s">
        <v>96</v>
      </c>
      <c r="O1892" t="s">
        <v>4976</v>
      </c>
      <c r="P1892">
        <v>991.2</v>
      </c>
      <c r="Q1892">
        <v>6</v>
      </c>
      <c r="R1892">
        <v>0</v>
      </c>
      <c r="S1892">
        <v>257.71199999999999</v>
      </c>
      <c r="T1892" t="s">
        <v>135</v>
      </c>
      <c r="U1892">
        <v>733.48800000000006</v>
      </c>
      <c r="V1892" s="2">
        <f>Table1[[#This Row],[Expenses]]*0.3</f>
        <v>220.04640000000001</v>
      </c>
      <c r="W1892" t="str">
        <f>VLOOKUP(K1892, Helper!A:C, 3, FALSE)</f>
        <v>2020-02</v>
      </c>
    </row>
    <row r="1893" spans="1:23" x14ac:dyDescent="0.3">
      <c r="A1893">
        <v>3827</v>
      </c>
      <c r="B1893" t="s">
        <v>4977</v>
      </c>
      <c r="C1893" s="1">
        <v>44111</v>
      </c>
      <c r="D1893">
        <v>20201007</v>
      </c>
      <c r="E1893" t="s">
        <v>948</v>
      </c>
      <c r="F1893" t="s">
        <v>79</v>
      </c>
      <c r="G1893" t="s">
        <v>154</v>
      </c>
      <c r="H1893" t="s">
        <v>81</v>
      </c>
      <c r="I1893" t="s">
        <v>82</v>
      </c>
      <c r="J1893" t="s">
        <v>291</v>
      </c>
      <c r="K1893">
        <v>1052</v>
      </c>
      <c r="L1893" t="s">
        <v>259</v>
      </c>
      <c r="M1893" t="s">
        <v>40</v>
      </c>
      <c r="N1893" t="s">
        <v>96</v>
      </c>
      <c r="O1893" t="s">
        <v>4978</v>
      </c>
      <c r="P1893">
        <v>107.44</v>
      </c>
      <c r="Q1893">
        <v>10</v>
      </c>
      <c r="R1893">
        <v>0.2</v>
      </c>
      <c r="S1893">
        <v>10.744</v>
      </c>
      <c r="T1893" t="s">
        <v>194</v>
      </c>
      <c r="U1893">
        <v>96.695999999999998</v>
      </c>
      <c r="V1893" s="2">
        <f>Table1[[#This Row],[Expenses]]*0.3</f>
        <v>29.008799999999997</v>
      </c>
      <c r="W1893" t="str">
        <f>VLOOKUP(K1893, Helper!A:C, 3, FALSE)</f>
        <v>2020-04</v>
      </c>
    </row>
    <row r="1894" spans="1:23" x14ac:dyDescent="0.3">
      <c r="A1894">
        <v>3828</v>
      </c>
      <c r="B1894" t="s">
        <v>4979</v>
      </c>
      <c r="C1894" s="1">
        <v>45054</v>
      </c>
      <c r="D1894">
        <v>20230508</v>
      </c>
      <c r="E1894" t="s">
        <v>2212</v>
      </c>
      <c r="F1894" t="s">
        <v>190</v>
      </c>
      <c r="G1894" t="s">
        <v>568</v>
      </c>
      <c r="H1894" t="s">
        <v>37</v>
      </c>
      <c r="I1894" t="s">
        <v>119</v>
      </c>
      <c r="J1894" t="s">
        <v>228</v>
      </c>
      <c r="K1894">
        <v>1001</v>
      </c>
      <c r="L1894" t="s">
        <v>84</v>
      </c>
      <c r="M1894" t="s">
        <v>40</v>
      </c>
      <c r="N1894" t="s">
        <v>41</v>
      </c>
      <c r="O1894" t="s">
        <v>4980</v>
      </c>
      <c r="P1894">
        <v>1458.65</v>
      </c>
      <c r="Q1894">
        <v>5</v>
      </c>
      <c r="R1894">
        <v>0</v>
      </c>
      <c r="S1894">
        <v>423.00850000000003</v>
      </c>
      <c r="T1894" t="s">
        <v>288</v>
      </c>
      <c r="U1894">
        <v>1035.6415</v>
      </c>
      <c r="V1894" s="2">
        <f>Table1[[#This Row],[Expenses]]*0.3</f>
        <v>310.69244999999995</v>
      </c>
      <c r="W1894" t="str">
        <f>VLOOKUP(K1894, Helper!A:C, 3, FALSE)</f>
        <v>2020-04</v>
      </c>
    </row>
    <row r="1895" spans="1:23" x14ac:dyDescent="0.3">
      <c r="A1895">
        <v>3832</v>
      </c>
      <c r="B1895" t="s">
        <v>4981</v>
      </c>
      <c r="C1895" s="1">
        <v>44514</v>
      </c>
      <c r="D1895">
        <v>20211114</v>
      </c>
      <c r="E1895" t="s">
        <v>4982</v>
      </c>
      <c r="F1895" t="s">
        <v>197</v>
      </c>
      <c r="G1895" t="s">
        <v>198</v>
      </c>
      <c r="H1895" t="s">
        <v>81</v>
      </c>
      <c r="I1895" t="s">
        <v>199</v>
      </c>
      <c r="J1895" t="s">
        <v>655</v>
      </c>
      <c r="K1895">
        <v>1024</v>
      </c>
      <c r="L1895" t="s">
        <v>28</v>
      </c>
      <c r="M1895" t="s">
        <v>29</v>
      </c>
      <c r="N1895" t="s">
        <v>57</v>
      </c>
      <c r="O1895" t="s">
        <v>4983</v>
      </c>
      <c r="P1895">
        <v>76.14</v>
      </c>
      <c r="Q1895">
        <v>3</v>
      </c>
      <c r="R1895">
        <v>0</v>
      </c>
      <c r="S1895">
        <v>26.649000000000001</v>
      </c>
      <c r="T1895" t="s">
        <v>88</v>
      </c>
      <c r="U1895">
        <v>49.491</v>
      </c>
      <c r="V1895" s="2">
        <f>Table1[[#This Row],[Expenses]]*0.3</f>
        <v>14.847299999999999</v>
      </c>
      <c r="W1895" t="str">
        <f>VLOOKUP(K1895, Helper!A:C, 3, FALSE)</f>
        <v>2020-01</v>
      </c>
    </row>
    <row r="1896" spans="1:23" x14ac:dyDescent="0.3">
      <c r="A1896">
        <v>3834</v>
      </c>
      <c r="B1896" t="s">
        <v>4984</v>
      </c>
      <c r="C1896" s="1">
        <v>44159</v>
      </c>
      <c r="D1896">
        <v>20201124</v>
      </c>
      <c r="E1896" t="s">
        <v>2462</v>
      </c>
      <c r="F1896" t="s">
        <v>358</v>
      </c>
      <c r="G1896" t="s">
        <v>359</v>
      </c>
      <c r="H1896" t="s">
        <v>37</v>
      </c>
      <c r="I1896" t="s">
        <v>119</v>
      </c>
      <c r="J1896" t="s">
        <v>55</v>
      </c>
      <c r="K1896">
        <v>1065</v>
      </c>
      <c r="L1896" t="s">
        <v>56</v>
      </c>
      <c r="M1896" t="s">
        <v>40</v>
      </c>
      <c r="N1896" t="s">
        <v>156</v>
      </c>
      <c r="O1896" t="s">
        <v>4985</v>
      </c>
      <c r="P1896">
        <v>1049.97</v>
      </c>
      <c r="Q1896">
        <v>5</v>
      </c>
      <c r="R1896">
        <v>0.4</v>
      </c>
      <c r="S1896">
        <v>-209.994</v>
      </c>
      <c r="T1896" t="s">
        <v>98</v>
      </c>
      <c r="U1896">
        <v>1259.9639999999999</v>
      </c>
      <c r="V1896" s="2">
        <f>Table1[[#This Row],[Expenses]]*0.3</f>
        <v>377.98919999999998</v>
      </c>
      <c r="W1896" t="str">
        <f>VLOOKUP(K1896, Helper!A:C, 3, FALSE)</f>
        <v>2020-04</v>
      </c>
    </row>
    <row r="1897" spans="1:23" x14ac:dyDescent="0.3">
      <c r="A1897">
        <v>3836</v>
      </c>
      <c r="B1897" t="s">
        <v>4986</v>
      </c>
      <c r="C1897" s="1">
        <v>43929</v>
      </c>
      <c r="D1897">
        <v>20200408</v>
      </c>
      <c r="E1897" t="s">
        <v>2380</v>
      </c>
      <c r="F1897" t="s">
        <v>232</v>
      </c>
      <c r="G1897" t="s">
        <v>385</v>
      </c>
      <c r="H1897" t="s">
        <v>37</v>
      </c>
      <c r="I1897" t="s">
        <v>119</v>
      </c>
      <c r="J1897" t="s">
        <v>120</v>
      </c>
      <c r="K1897">
        <v>1048</v>
      </c>
      <c r="L1897" t="s">
        <v>105</v>
      </c>
      <c r="M1897" t="s">
        <v>40</v>
      </c>
      <c r="N1897" t="s">
        <v>214</v>
      </c>
      <c r="O1897" t="s">
        <v>4987</v>
      </c>
      <c r="P1897">
        <v>2.3679999999999999</v>
      </c>
      <c r="Q1897">
        <v>2</v>
      </c>
      <c r="R1897">
        <v>0.2</v>
      </c>
      <c r="S1897">
        <v>0.82879999999999998</v>
      </c>
      <c r="T1897" t="s">
        <v>735</v>
      </c>
      <c r="U1897">
        <v>1.5391999999999999</v>
      </c>
      <c r="V1897" s="2">
        <f>Table1[[#This Row],[Expenses]]*0.3</f>
        <v>0.46175999999999995</v>
      </c>
      <c r="W1897" t="str">
        <f>VLOOKUP(K1897, Helper!A:C, 3, FALSE)</f>
        <v>2020-02</v>
      </c>
    </row>
    <row r="1898" spans="1:23" x14ac:dyDescent="0.3">
      <c r="A1898">
        <v>3838</v>
      </c>
      <c r="B1898" t="s">
        <v>4988</v>
      </c>
      <c r="C1898" s="1">
        <v>44038</v>
      </c>
      <c r="D1898">
        <v>20200726</v>
      </c>
      <c r="E1898" t="s">
        <v>222</v>
      </c>
      <c r="F1898" t="s">
        <v>821</v>
      </c>
      <c r="G1898" t="s">
        <v>822</v>
      </c>
      <c r="H1898" t="s">
        <v>25</v>
      </c>
      <c r="I1898" t="s">
        <v>336</v>
      </c>
      <c r="J1898" t="s">
        <v>223</v>
      </c>
      <c r="K1898">
        <v>1067</v>
      </c>
      <c r="L1898" t="s">
        <v>133</v>
      </c>
      <c r="M1898" t="s">
        <v>29</v>
      </c>
      <c r="N1898" t="s">
        <v>156</v>
      </c>
      <c r="O1898" t="s">
        <v>4989</v>
      </c>
      <c r="P1898">
        <v>911.98400000000004</v>
      </c>
      <c r="Q1898">
        <v>2</v>
      </c>
      <c r="R1898">
        <v>0.2</v>
      </c>
      <c r="S1898">
        <v>113.998</v>
      </c>
      <c r="T1898" t="s">
        <v>729</v>
      </c>
      <c r="U1898">
        <v>797.98599999999999</v>
      </c>
      <c r="V1898" s="2">
        <f>Table1[[#This Row],[Expenses]]*0.3</f>
        <v>239.39579999999998</v>
      </c>
      <c r="W1898" t="str">
        <f>VLOOKUP(K1898, Helper!A:C, 3, FALSE)</f>
        <v>2020-02</v>
      </c>
    </row>
    <row r="1899" spans="1:23" x14ac:dyDescent="0.3">
      <c r="A1899">
        <v>3842</v>
      </c>
      <c r="B1899" t="s">
        <v>4990</v>
      </c>
      <c r="C1899" s="1">
        <v>43990</v>
      </c>
      <c r="D1899">
        <v>20200608</v>
      </c>
      <c r="E1899" t="s">
        <v>4991</v>
      </c>
      <c r="F1899" t="s">
        <v>252</v>
      </c>
      <c r="G1899" t="s">
        <v>253</v>
      </c>
      <c r="H1899" t="s">
        <v>25</v>
      </c>
      <c r="I1899" t="s">
        <v>103</v>
      </c>
      <c r="J1899" t="s">
        <v>268</v>
      </c>
      <c r="K1899">
        <v>1088</v>
      </c>
      <c r="L1899" t="s">
        <v>133</v>
      </c>
      <c r="M1899" t="s">
        <v>40</v>
      </c>
      <c r="N1899" t="s">
        <v>41</v>
      </c>
      <c r="O1899" t="s">
        <v>4992</v>
      </c>
      <c r="P1899">
        <v>170.352</v>
      </c>
      <c r="Q1899">
        <v>3</v>
      </c>
      <c r="R1899">
        <v>0.2</v>
      </c>
      <c r="S1899">
        <v>10.647</v>
      </c>
      <c r="T1899" t="s">
        <v>59</v>
      </c>
      <c r="U1899">
        <v>159.70500000000001</v>
      </c>
      <c r="V1899" s="2">
        <f>Table1[[#This Row],[Expenses]]*0.3</f>
        <v>47.911500000000004</v>
      </c>
      <c r="W1899" t="str">
        <f>VLOOKUP(K1899, Helper!A:C, 3, FALSE)</f>
        <v>2020-03</v>
      </c>
    </row>
    <row r="1900" spans="1:23" x14ac:dyDescent="0.3">
      <c r="A1900">
        <v>3843</v>
      </c>
      <c r="B1900" t="s">
        <v>4993</v>
      </c>
      <c r="C1900" s="1">
        <v>44132</v>
      </c>
      <c r="D1900">
        <v>20201028</v>
      </c>
      <c r="E1900" t="s">
        <v>2317</v>
      </c>
      <c r="F1900" t="s">
        <v>35</v>
      </c>
      <c r="G1900" t="s">
        <v>36</v>
      </c>
      <c r="H1900" t="s">
        <v>37</v>
      </c>
      <c r="I1900" t="s">
        <v>38</v>
      </c>
      <c r="J1900" t="s">
        <v>39</v>
      </c>
      <c r="K1900">
        <v>1056</v>
      </c>
      <c r="L1900" t="s">
        <v>28</v>
      </c>
      <c r="M1900" t="s">
        <v>40</v>
      </c>
      <c r="N1900" t="s">
        <v>50</v>
      </c>
      <c r="O1900" t="s">
        <v>4994</v>
      </c>
      <c r="P1900">
        <v>7.1840000000000002</v>
      </c>
      <c r="Q1900">
        <v>2</v>
      </c>
      <c r="R1900">
        <v>0.2</v>
      </c>
      <c r="S1900">
        <v>2.2450000000000001</v>
      </c>
      <c r="T1900" t="s">
        <v>194</v>
      </c>
      <c r="U1900">
        <v>4.9390000000000001</v>
      </c>
      <c r="V1900" s="2">
        <f>Table1[[#This Row],[Expenses]]*0.3</f>
        <v>1.4817</v>
      </c>
      <c r="W1900" t="str">
        <f>VLOOKUP(K1900, Helper!A:C, 3, FALSE)</f>
        <v>2020-03</v>
      </c>
    </row>
    <row r="1901" spans="1:23" x14ac:dyDescent="0.3">
      <c r="A1901">
        <v>3848</v>
      </c>
      <c r="B1901" t="s">
        <v>4995</v>
      </c>
      <c r="C1901" s="1">
        <v>45256</v>
      </c>
      <c r="D1901">
        <v>20231126</v>
      </c>
      <c r="E1901" t="s">
        <v>2158</v>
      </c>
      <c r="F1901" t="s">
        <v>190</v>
      </c>
      <c r="G1901" t="s">
        <v>191</v>
      </c>
      <c r="H1901" t="s">
        <v>37</v>
      </c>
      <c r="I1901" t="s">
        <v>119</v>
      </c>
      <c r="J1901" t="s">
        <v>407</v>
      </c>
      <c r="K1901">
        <v>1082</v>
      </c>
      <c r="L1901" t="s">
        <v>56</v>
      </c>
      <c r="M1901" t="s">
        <v>85</v>
      </c>
      <c r="N1901" t="s">
        <v>96</v>
      </c>
      <c r="O1901" t="s">
        <v>4996</v>
      </c>
      <c r="P1901">
        <v>501.81</v>
      </c>
      <c r="Q1901">
        <v>3</v>
      </c>
      <c r="R1901">
        <v>0</v>
      </c>
      <c r="S1901">
        <v>0</v>
      </c>
      <c r="T1901" t="s">
        <v>283</v>
      </c>
      <c r="U1901">
        <v>501.81</v>
      </c>
      <c r="V1901" s="2">
        <f>Table1[[#This Row],[Expenses]]*0.3</f>
        <v>150.54300000000001</v>
      </c>
      <c r="W1901" t="str">
        <f>VLOOKUP(K1901, Helper!A:C, 3, FALSE)</f>
        <v>2020-07</v>
      </c>
    </row>
    <row r="1902" spans="1:23" x14ac:dyDescent="0.3">
      <c r="A1902">
        <v>3849</v>
      </c>
      <c r="B1902" t="s">
        <v>4997</v>
      </c>
      <c r="C1902" s="1">
        <v>45192</v>
      </c>
      <c r="D1902">
        <v>20230923</v>
      </c>
      <c r="E1902" t="s">
        <v>251</v>
      </c>
      <c r="F1902" t="s">
        <v>978</v>
      </c>
      <c r="G1902" t="s">
        <v>979</v>
      </c>
      <c r="H1902" t="s">
        <v>25</v>
      </c>
      <c r="I1902" t="s">
        <v>103</v>
      </c>
      <c r="J1902" t="s">
        <v>254</v>
      </c>
      <c r="K1902">
        <v>1072</v>
      </c>
      <c r="L1902" t="s">
        <v>74</v>
      </c>
      <c r="M1902" t="s">
        <v>29</v>
      </c>
      <c r="N1902" t="s">
        <v>50</v>
      </c>
      <c r="O1902" t="s">
        <v>4998</v>
      </c>
      <c r="P1902">
        <v>691.96</v>
      </c>
      <c r="Q1902">
        <v>4</v>
      </c>
      <c r="R1902">
        <v>0</v>
      </c>
      <c r="S1902">
        <v>318.30160000000001</v>
      </c>
      <c r="T1902" t="s">
        <v>171</v>
      </c>
      <c r="U1902">
        <v>373.65839999999997</v>
      </c>
      <c r="V1902" s="2">
        <f>Table1[[#This Row],[Expenses]]*0.3</f>
        <v>112.09751999999999</v>
      </c>
      <c r="W1902" t="str">
        <f>VLOOKUP(K1902, Helper!A:C, 3, FALSE)</f>
        <v>2020-06</v>
      </c>
    </row>
    <row r="1903" spans="1:23" x14ac:dyDescent="0.3">
      <c r="A1903">
        <v>3851</v>
      </c>
      <c r="B1903" t="s">
        <v>4999</v>
      </c>
      <c r="C1903" s="1">
        <v>44534</v>
      </c>
      <c r="D1903">
        <v>20211204</v>
      </c>
      <c r="E1903" t="s">
        <v>552</v>
      </c>
      <c r="F1903" t="s">
        <v>411</v>
      </c>
      <c r="G1903" t="s">
        <v>412</v>
      </c>
      <c r="H1903" t="s">
        <v>25</v>
      </c>
      <c r="I1903" t="s">
        <v>48</v>
      </c>
      <c r="J1903" t="s">
        <v>94</v>
      </c>
      <c r="K1903">
        <v>1087</v>
      </c>
      <c r="L1903" t="s">
        <v>95</v>
      </c>
      <c r="M1903" t="s">
        <v>40</v>
      </c>
      <c r="N1903" t="s">
        <v>66</v>
      </c>
      <c r="O1903" t="s">
        <v>5000</v>
      </c>
      <c r="P1903">
        <v>85.96</v>
      </c>
      <c r="Q1903">
        <v>7</v>
      </c>
      <c r="R1903">
        <v>0</v>
      </c>
      <c r="S1903">
        <v>40.401200000000003</v>
      </c>
      <c r="T1903" t="s">
        <v>163</v>
      </c>
      <c r="U1903">
        <v>45.558799999999898</v>
      </c>
      <c r="V1903" s="2">
        <f>Table1[[#This Row],[Expenses]]*0.3</f>
        <v>13.667639999999968</v>
      </c>
      <c r="W1903" t="str">
        <f>VLOOKUP(K1903, Helper!A:C, 3, FALSE)</f>
        <v>2020-06</v>
      </c>
    </row>
    <row r="1904" spans="1:23" x14ac:dyDescent="0.3">
      <c r="A1904">
        <v>3852</v>
      </c>
      <c r="B1904" t="s">
        <v>5001</v>
      </c>
      <c r="C1904" s="1">
        <v>44460</v>
      </c>
      <c r="D1904">
        <v>20210921</v>
      </c>
      <c r="E1904" t="s">
        <v>5002</v>
      </c>
      <c r="F1904" t="s">
        <v>744</v>
      </c>
      <c r="G1904" t="s">
        <v>4816</v>
      </c>
      <c r="H1904" t="s">
        <v>81</v>
      </c>
      <c r="I1904" t="s">
        <v>199</v>
      </c>
      <c r="J1904" t="s">
        <v>184</v>
      </c>
      <c r="K1904">
        <v>1028</v>
      </c>
      <c r="L1904" t="s">
        <v>74</v>
      </c>
      <c r="M1904" t="s">
        <v>85</v>
      </c>
      <c r="N1904" t="s">
        <v>57</v>
      </c>
      <c r="O1904" t="s">
        <v>5003</v>
      </c>
      <c r="P1904">
        <v>85.3</v>
      </c>
      <c r="Q1904">
        <v>2</v>
      </c>
      <c r="R1904">
        <v>0</v>
      </c>
      <c r="S1904">
        <v>14.500999999999999</v>
      </c>
      <c r="T1904" t="s">
        <v>135</v>
      </c>
      <c r="U1904">
        <v>70.798999999999893</v>
      </c>
      <c r="V1904" s="2">
        <f>Table1[[#This Row],[Expenses]]*0.3</f>
        <v>21.239699999999967</v>
      </c>
      <c r="W1904" t="str">
        <f>VLOOKUP(K1904, Helper!A:C, 3, FALSE)</f>
        <v>2020-04</v>
      </c>
    </row>
    <row r="1905" spans="1:23" x14ac:dyDescent="0.3">
      <c r="A1905">
        <v>3853</v>
      </c>
      <c r="B1905" t="s">
        <v>5004</v>
      </c>
      <c r="C1905" s="1">
        <v>45257</v>
      </c>
      <c r="D1905">
        <v>20231127</v>
      </c>
      <c r="E1905" t="s">
        <v>774</v>
      </c>
      <c r="F1905" t="s">
        <v>166</v>
      </c>
      <c r="G1905" t="s">
        <v>488</v>
      </c>
      <c r="H1905" t="s">
        <v>81</v>
      </c>
      <c r="I1905" t="s">
        <v>168</v>
      </c>
      <c r="J1905" t="s">
        <v>73</v>
      </c>
      <c r="K1905">
        <v>1066</v>
      </c>
      <c r="L1905" t="s">
        <v>74</v>
      </c>
      <c r="M1905" t="s">
        <v>29</v>
      </c>
      <c r="N1905" t="s">
        <v>50</v>
      </c>
      <c r="O1905" t="s">
        <v>5005</v>
      </c>
      <c r="P1905">
        <v>33.567999999999998</v>
      </c>
      <c r="Q1905">
        <v>8</v>
      </c>
      <c r="R1905">
        <v>0.8</v>
      </c>
      <c r="S1905">
        <v>-53.708799999999997</v>
      </c>
      <c r="T1905" t="s">
        <v>283</v>
      </c>
      <c r="U1905">
        <v>87.276799999999994</v>
      </c>
      <c r="V1905" s="2">
        <f>Table1[[#This Row],[Expenses]]*0.3</f>
        <v>26.183039999999998</v>
      </c>
      <c r="W1905" t="str">
        <f>VLOOKUP(K1905, Helper!A:C, 3, FALSE)</f>
        <v>2020-09</v>
      </c>
    </row>
    <row r="1906" spans="1:23" x14ac:dyDescent="0.3">
      <c r="A1906">
        <v>3854</v>
      </c>
      <c r="B1906" t="s">
        <v>5006</v>
      </c>
      <c r="C1906" s="1">
        <v>45084</v>
      </c>
      <c r="D1906">
        <v>20230607</v>
      </c>
      <c r="E1906" t="s">
        <v>4284</v>
      </c>
      <c r="F1906" t="s">
        <v>35</v>
      </c>
      <c r="G1906" t="s">
        <v>110</v>
      </c>
      <c r="H1906" t="s">
        <v>37</v>
      </c>
      <c r="I1906" t="s">
        <v>38</v>
      </c>
      <c r="J1906" t="s">
        <v>403</v>
      </c>
      <c r="K1906">
        <v>1041</v>
      </c>
      <c r="L1906" t="s">
        <v>95</v>
      </c>
      <c r="M1906" t="s">
        <v>85</v>
      </c>
      <c r="N1906" t="s">
        <v>57</v>
      </c>
      <c r="O1906" t="s">
        <v>5007</v>
      </c>
      <c r="P1906">
        <v>4.95</v>
      </c>
      <c r="Q1906">
        <v>1</v>
      </c>
      <c r="R1906">
        <v>0</v>
      </c>
      <c r="S1906">
        <v>2.1779999999999999</v>
      </c>
      <c r="T1906" t="s">
        <v>318</v>
      </c>
      <c r="U1906">
        <v>2.7719999999999998</v>
      </c>
      <c r="V1906" s="2">
        <f>Table1[[#This Row],[Expenses]]*0.3</f>
        <v>0.83159999999999989</v>
      </c>
      <c r="W1906" t="str">
        <f>VLOOKUP(K1906, Helper!A:C, 3, FALSE)</f>
        <v>2020-03</v>
      </c>
    </row>
    <row r="1907" spans="1:23" x14ac:dyDescent="0.3">
      <c r="A1907">
        <v>3856</v>
      </c>
      <c r="B1907" t="s">
        <v>5008</v>
      </c>
      <c r="C1907" s="1">
        <v>45223</v>
      </c>
      <c r="D1907">
        <v>20231024</v>
      </c>
      <c r="E1907" t="s">
        <v>3902</v>
      </c>
      <c r="F1907" t="s">
        <v>79</v>
      </c>
      <c r="G1907" t="s">
        <v>470</v>
      </c>
      <c r="H1907" t="s">
        <v>81</v>
      </c>
      <c r="I1907" t="s">
        <v>82</v>
      </c>
      <c r="J1907" t="s">
        <v>649</v>
      </c>
      <c r="K1907">
        <v>1023</v>
      </c>
      <c r="L1907" t="s">
        <v>28</v>
      </c>
      <c r="M1907" t="s">
        <v>29</v>
      </c>
      <c r="N1907" t="s">
        <v>50</v>
      </c>
      <c r="O1907" t="s">
        <v>5009</v>
      </c>
      <c r="P1907">
        <v>3.5640000000000001</v>
      </c>
      <c r="Q1907">
        <v>3</v>
      </c>
      <c r="R1907">
        <v>0.8</v>
      </c>
      <c r="S1907">
        <v>-6.2370000000000001</v>
      </c>
      <c r="T1907" t="s">
        <v>151</v>
      </c>
      <c r="U1907">
        <v>9.8010000000000002</v>
      </c>
      <c r="V1907" s="2">
        <f>Table1[[#This Row],[Expenses]]*0.3</f>
        <v>2.9403000000000001</v>
      </c>
      <c r="W1907" t="str">
        <f>VLOOKUP(K1907, Helper!A:C, 3, FALSE)</f>
        <v>2020-08</v>
      </c>
    </row>
    <row r="1908" spans="1:23" x14ac:dyDescent="0.3">
      <c r="A1908">
        <v>3859</v>
      </c>
      <c r="B1908" t="s">
        <v>5010</v>
      </c>
      <c r="C1908" s="1">
        <v>44185</v>
      </c>
      <c r="D1908">
        <v>20201220</v>
      </c>
      <c r="E1908" t="s">
        <v>3715</v>
      </c>
      <c r="F1908" t="s">
        <v>334</v>
      </c>
      <c r="G1908" t="s">
        <v>335</v>
      </c>
      <c r="H1908" t="s">
        <v>25</v>
      </c>
      <c r="I1908" t="s">
        <v>336</v>
      </c>
      <c r="J1908" t="s">
        <v>200</v>
      </c>
      <c r="K1908">
        <v>1011</v>
      </c>
      <c r="L1908" t="s">
        <v>56</v>
      </c>
      <c r="M1908" t="s">
        <v>29</v>
      </c>
      <c r="N1908" t="s">
        <v>185</v>
      </c>
      <c r="O1908" t="s">
        <v>5011</v>
      </c>
      <c r="P1908">
        <v>447.94400000000002</v>
      </c>
      <c r="Q1908">
        <v>7</v>
      </c>
      <c r="R1908">
        <v>0.2</v>
      </c>
      <c r="S1908">
        <v>89.588800000000006</v>
      </c>
      <c r="T1908" t="s">
        <v>235</v>
      </c>
      <c r="U1908">
        <v>358.35520000000002</v>
      </c>
      <c r="V1908" s="2">
        <f>Table1[[#This Row],[Expenses]]*0.3</f>
        <v>107.50656000000001</v>
      </c>
      <c r="W1908" t="str">
        <f>VLOOKUP(K1908, Helper!A:C, 3, FALSE)</f>
        <v>2020-06</v>
      </c>
    </row>
    <row r="1909" spans="1:23" x14ac:dyDescent="0.3">
      <c r="A1909">
        <v>3860</v>
      </c>
      <c r="B1909" t="s">
        <v>5012</v>
      </c>
      <c r="C1909" s="1">
        <v>44975</v>
      </c>
      <c r="D1909">
        <v>20230218</v>
      </c>
      <c r="E1909" t="s">
        <v>2174</v>
      </c>
      <c r="F1909" t="s">
        <v>166</v>
      </c>
      <c r="G1909" t="s">
        <v>227</v>
      </c>
      <c r="H1909" t="s">
        <v>81</v>
      </c>
      <c r="I1909" t="s">
        <v>168</v>
      </c>
      <c r="J1909" t="s">
        <v>1231</v>
      </c>
      <c r="K1909">
        <v>1086</v>
      </c>
      <c r="L1909" t="s">
        <v>74</v>
      </c>
      <c r="M1909" t="s">
        <v>85</v>
      </c>
      <c r="N1909" t="s">
        <v>50</v>
      </c>
      <c r="O1909" t="s">
        <v>5013</v>
      </c>
      <c r="P1909">
        <v>480.96</v>
      </c>
      <c r="Q1909">
        <v>3</v>
      </c>
      <c r="R1909">
        <v>0.5</v>
      </c>
      <c r="S1909">
        <v>-269.33760000000001</v>
      </c>
      <c r="T1909" t="s">
        <v>394</v>
      </c>
      <c r="U1909">
        <v>750.29759999999999</v>
      </c>
      <c r="V1909" s="2">
        <f>Table1[[#This Row],[Expenses]]*0.3</f>
        <v>225.08928</v>
      </c>
      <c r="W1909" t="str">
        <f>VLOOKUP(K1909, Helper!A:C, 3, FALSE)</f>
        <v>2020-01</v>
      </c>
    </row>
    <row r="1910" spans="1:23" x14ac:dyDescent="0.3">
      <c r="A1910">
        <v>3862</v>
      </c>
      <c r="B1910" t="s">
        <v>5014</v>
      </c>
      <c r="C1910" s="1">
        <v>43954</v>
      </c>
      <c r="D1910">
        <v>20200503</v>
      </c>
      <c r="E1910" t="s">
        <v>4961</v>
      </c>
      <c r="F1910" t="s">
        <v>211</v>
      </c>
      <c r="G1910" t="s">
        <v>1822</v>
      </c>
      <c r="H1910" t="s">
        <v>25</v>
      </c>
      <c r="I1910" t="s">
        <v>26</v>
      </c>
      <c r="J1910" t="s">
        <v>278</v>
      </c>
      <c r="K1910">
        <v>1032</v>
      </c>
      <c r="L1910" t="s">
        <v>56</v>
      </c>
      <c r="M1910" t="s">
        <v>29</v>
      </c>
      <c r="N1910" t="s">
        <v>50</v>
      </c>
      <c r="O1910" t="s">
        <v>5015</v>
      </c>
      <c r="P1910">
        <v>40.176000000000002</v>
      </c>
      <c r="Q1910">
        <v>3</v>
      </c>
      <c r="R1910">
        <v>0.2</v>
      </c>
      <c r="S1910">
        <v>14.563800000000001</v>
      </c>
      <c r="T1910" t="s">
        <v>107</v>
      </c>
      <c r="U1910">
        <v>25.612200000000001</v>
      </c>
      <c r="V1910" s="2">
        <f>Table1[[#This Row],[Expenses]]*0.3</f>
        <v>7.6836599999999997</v>
      </c>
      <c r="W1910" t="str">
        <f>VLOOKUP(K1910, Helper!A:C, 3, FALSE)</f>
        <v>2020-02</v>
      </c>
    </row>
    <row r="1911" spans="1:23" x14ac:dyDescent="0.3">
      <c r="A1911">
        <v>3864</v>
      </c>
      <c r="B1911" t="s">
        <v>5016</v>
      </c>
      <c r="C1911" s="1">
        <v>45217</v>
      </c>
      <c r="D1911">
        <v>20231018</v>
      </c>
      <c r="E1911" t="s">
        <v>967</v>
      </c>
      <c r="F1911" t="s">
        <v>35</v>
      </c>
      <c r="G1911" t="s">
        <v>600</v>
      </c>
      <c r="H1911" t="s">
        <v>37</v>
      </c>
      <c r="I1911" t="s">
        <v>38</v>
      </c>
      <c r="J1911" t="s">
        <v>254</v>
      </c>
      <c r="K1911">
        <v>1072</v>
      </c>
      <c r="L1911" t="s">
        <v>74</v>
      </c>
      <c r="M1911" t="s">
        <v>29</v>
      </c>
      <c r="N1911" t="s">
        <v>112</v>
      </c>
      <c r="O1911" t="s">
        <v>5017</v>
      </c>
      <c r="P1911">
        <v>10.64</v>
      </c>
      <c r="Q1911">
        <v>4</v>
      </c>
      <c r="R1911">
        <v>0</v>
      </c>
      <c r="S1911">
        <v>2.7664</v>
      </c>
      <c r="T1911" t="s">
        <v>151</v>
      </c>
      <c r="U1911">
        <v>7.8735999999999997</v>
      </c>
      <c r="V1911" s="2">
        <f>Table1[[#This Row],[Expenses]]*0.3</f>
        <v>2.3620799999999997</v>
      </c>
      <c r="W1911" t="str">
        <f>VLOOKUP(K1911, Helper!A:C, 3, FALSE)</f>
        <v>2020-06</v>
      </c>
    </row>
    <row r="1912" spans="1:23" x14ac:dyDescent="0.3">
      <c r="A1912">
        <v>3865</v>
      </c>
      <c r="B1912" t="s">
        <v>5018</v>
      </c>
      <c r="C1912" s="1">
        <v>44528</v>
      </c>
      <c r="D1912">
        <v>20211128</v>
      </c>
      <c r="E1912" t="s">
        <v>396</v>
      </c>
      <c r="F1912" t="s">
        <v>166</v>
      </c>
      <c r="G1912" t="s">
        <v>1339</v>
      </c>
      <c r="H1912" t="s">
        <v>81</v>
      </c>
      <c r="I1912" t="s">
        <v>168</v>
      </c>
      <c r="J1912" t="s">
        <v>398</v>
      </c>
      <c r="K1912">
        <v>1026</v>
      </c>
      <c r="L1912" t="s">
        <v>105</v>
      </c>
      <c r="M1912" t="s">
        <v>29</v>
      </c>
      <c r="N1912" t="s">
        <v>57</v>
      </c>
      <c r="O1912" t="s">
        <v>5019</v>
      </c>
      <c r="P1912">
        <v>151.96</v>
      </c>
      <c r="Q1912">
        <v>5</v>
      </c>
      <c r="R1912">
        <v>0.6</v>
      </c>
      <c r="S1912">
        <v>-182.352</v>
      </c>
      <c r="T1912" t="s">
        <v>88</v>
      </c>
      <c r="U1912">
        <v>334.31200000000001</v>
      </c>
      <c r="V1912" s="2">
        <f>Table1[[#This Row],[Expenses]]*0.3</f>
        <v>100.2936</v>
      </c>
      <c r="W1912" t="str">
        <f>VLOOKUP(K1912, Helper!A:C, 3, FALSE)</f>
        <v>2020-01</v>
      </c>
    </row>
    <row r="1913" spans="1:23" x14ac:dyDescent="0.3">
      <c r="A1913">
        <v>3866</v>
      </c>
      <c r="B1913" t="s">
        <v>5020</v>
      </c>
      <c r="C1913" s="1">
        <v>44039</v>
      </c>
      <c r="D1913">
        <v>20200727</v>
      </c>
      <c r="E1913" t="s">
        <v>2766</v>
      </c>
      <c r="F1913" t="s">
        <v>35</v>
      </c>
      <c r="G1913" t="s">
        <v>110</v>
      </c>
      <c r="H1913" t="s">
        <v>37</v>
      </c>
      <c r="I1913" t="s">
        <v>38</v>
      </c>
      <c r="J1913" t="s">
        <v>360</v>
      </c>
      <c r="K1913">
        <v>1004</v>
      </c>
      <c r="L1913" t="s">
        <v>74</v>
      </c>
      <c r="M1913" t="s">
        <v>29</v>
      </c>
      <c r="N1913" t="s">
        <v>185</v>
      </c>
      <c r="O1913" t="s">
        <v>5021</v>
      </c>
      <c r="P1913">
        <v>238</v>
      </c>
      <c r="Q1913">
        <v>2</v>
      </c>
      <c r="R1913">
        <v>0</v>
      </c>
      <c r="S1913">
        <v>38.08</v>
      </c>
      <c r="T1913" t="s">
        <v>729</v>
      </c>
      <c r="U1913">
        <v>199.92</v>
      </c>
      <c r="V1913" s="2">
        <f>Table1[[#This Row],[Expenses]]*0.3</f>
        <v>59.975999999999992</v>
      </c>
      <c r="W1913" t="str">
        <f>VLOOKUP(K1913, Helper!A:C, 3, FALSE)</f>
        <v>2020-01</v>
      </c>
    </row>
    <row r="1914" spans="1:23" x14ac:dyDescent="0.3">
      <c r="A1914">
        <v>3867</v>
      </c>
      <c r="B1914" t="s">
        <v>5022</v>
      </c>
      <c r="C1914" s="1">
        <v>45040</v>
      </c>
      <c r="D1914">
        <v>20230424</v>
      </c>
      <c r="E1914" t="s">
        <v>1195</v>
      </c>
      <c r="F1914" t="s">
        <v>204</v>
      </c>
      <c r="G1914" t="s">
        <v>903</v>
      </c>
      <c r="H1914" t="s">
        <v>81</v>
      </c>
      <c r="I1914" t="s">
        <v>206</v>
      </c>
      <c r="J1914" t="s">
        <v>413</v>
      </c>
      <c r="K1914">
        <v>1022</v>
      </c>
      <c r="L1914" t="s">
        <v>273</v>
      </c>
      <c r="M1914" t="s">
        <v>29</v>
      </c>
      <c r="N1914" t="s">
        <v>185</v>
      </c>
      <c r="O1914" t="s">
        <v>5023</v>
      </c>
      <c r="P1914">
        <v>155.34</v>
      </c>
      <c r="Q1914">
        <v>6</v>
      </c>
      <c r="R1914">
        <v>0</v>
      </c>
      <c r="S1914">
        <v>55.922400000000003</v>
      </c>
      <c r="T1914" t="s">
        <v>68</v>
      </c>
      <c r="U1914">
        <v>99.417599999999993</v>
      </c>
      <c r="V1914" s="2">
        <f>Table1[[#This Row],[Expenses]]*0.3</f>
        <v>29.825279999999996</v>
      </c>
      <c r="W1914" t="str">
        <f>VLOOKUP(K1914, Helper!A:C, 3, FALSE)</f>
        <v>2020-03</v>
      </c>
    </row>
    <row r="1915" spans="1:23" x14ac:dyDescent="0.3">
      <c r="A1915">
        <v>3868</v>
      </c>
      <c r="B1915" t="s">
        <v>5024</v>
      </c>
      <c r="C1915" s="1">
        <v>44492</v>
      </c>
      <c r="D1915">
        <v>20211023</v>
      </c>
      <c r="E1915" t="s">
        <v>1318</v>
      </c>
      <c r="F1915" t="s">
        <v>35</v>
      </c>
      <c r="G1915" t="s">
        <v>600</v>
      </c>
      <c r="H1915" t="s">
        <v>37</v>
      </c>
      <c r="I1915" t="s">
        <v>38</v>
      </c>
      <c r="J1915" t="s">
        <v>626</v>
      </c>
      <c r="K1915">
        <v>1009</v>
      </c>
      <c r="L1915" t="s">
        <v>95</v>
      </c>
      <c r="M1915" t="s">
        <v>29</v>
      </c>
      <c r="N1915" t="s">
        <v>185</v>
      </c>
      <c r="O1915" t="s">
        <v>5025</v>
      </c>
      <c r="P1915">
        <v>148.32</v>
      </c>
      <c r="Q1915">
        <v>9</v>
      </c>
      <c r="R1915">
        <v>0</v>
      </c>
      <c r="S1915">
        <v>63.7776</v>
      </c>
      <c r="T1915" t="s">
        <v>52</v>
      </c>
      <c r="U1915">
        <v>84.542399999999901</v>
      </c>
      <c r="V1915" s="2">
        <f>Table1[[#This Row],[Expenses]]*0.3</f>
        <v>25.362719999999971</v>
      </c>
      <c r="W1915" t="str">
        <f>VLOOKUP(K1915, Helper!A:C, 3, FALSE)</f>
        <v>2020-03</v>
      </c>
    </row>
    <row r="1916" spans="1:23" x14ac:dyDescent="0.3">
      <c r="A1916">
        <v>3874</v>
      </c>
      <c r="B1916" t="s">
        <v>5026</v>
      </c>
      <c r="C1916" s="1">
        <v>44810</v>
      </c>
      <c r="D1916">
        <v>20220906</v>
      </c>
      <c r="E1916" t="s">
        <v>3902</v>
      </c>
      <c r="F1916" t="s">
        <v>252</v>
      </c>
      <c r="G1916" t="s">
        <v>253</v>
      </c>
      <c r="H1916" t="s">
        <v>25</v>
      </c>
      <c r="I1916" t="s">
        <v>103</v>
      </c>
      <c r="J1916" t="s">
        <v>649</v>
      </c>
      <c r="K1916">
        <v>1023</v>
      </c>
      <c r="L1916" t="s">
        <v>28</v>
      </c>
      <c r="M1916" t="s">
        <v>29</v>
      </c>
      <c r="N1916" t="s">
        <v>161</v>
      </c>
      <c r="O1916" t="s">
        <v>5027</v>
      </c>
      <c r="P1916">
        <v>23.472000000000001</v>
      </c>
      <c r="Q1916">
        <v>3</v>
      </c>
      <c r="R1916">
        <v>0.2</v>
      </c>
      <c r="S1916">
        <v>7.6284000000000001</v>
      </c>
      <c r="T1916" t="s">
        <v>246</v>
      </c>
      <c r="U1916">
        <v>15.8436</v>
      </c>
      <c r="V1916" s="2">
        <f>Table1[[#This Row],[Expenses]]*0.3</f>
        <v>4.7530799999999997</v>
      </c>
      <c r="W1916" t="str">
        <f>VLOOKUP(K1916, Helper!A:C, 3, FALSE)</f>
        <v>2020-08</v>
      </c>
    </row>
    <row r="1917" spans="1:23" x14ac:dyDescent="0.3">
      <c r="A1917">
        <v>3878</v>
      </c>
      <c r="B1917" t="s">
        <v>5028</v>
      </c>
      <c r="C1917" s="1">
        <v>44863</v>
      </c>
      <c r="D1917">
        <v>20221029</v>
      </c>
      <c r="E1917" t="s">
        <v>1044</v>
      </c>
      <c r="F1917" t="s">
        <v>46</v>
      </c>
      <c r="G1917" t="s">
        <v>580</v>
      </c>
      <c r="H1917" t="s">
        <v>25</v>
      </c>
      <c r="I1917" t="s">
        <v>48</v>
      </c>
      <c r="J1917" t="s">
        <v>349</v>
      </c>
      <c r="K1917">
        <v>1078</v>
      </c>
      <c r="L1917" t="s">
        <v>56</v>
      </c>
      <c r="M1917" t="s">
        <v>29</v>
      </c>
      <c r="N1917" t="s">
        <v>50</v>
      </c>
      <c r="O1917" t="s">
        <v>5029</v>
      </c>
      <c r="P1917">
        <v>38.19</v>
      </c>
      <c r="Q1917">
        <v>5</v>
      </c>
      <c r="R1917">
        <v>0.7</v>
      </c>
      <c r="S1917">
        <v>-26.733000000000001</v>
      </c>
      <c r="T1917" t="s">
        <v>400</v>
      </c>
      <c r="U1917">
        <v>64.923000000000002</v>
      </c>
      <c r="V1917" s="2">
        <f>Table1[[#This Row],[Expenses]]*0.3</f>
        <v>19.476900000000001</v>
      </c>
      <c r="W1917" t="str">
        <f>VLOOKUP(K1917, Helper!A:C, 3, FALSE)</f>
        <v>2020-01</v>
      </c>
    </row>
    <row r="1918" spans="1:23" x14ac:dyDescent="0.3">
      <c r="A1918">
        <v>3879</v>
      </c>
      <c r="B1918" t="s">
        <v>5030</v>
      </c>
      <c r="C1918" s="1">
        <v>43926</v>
      </c>
      <c r="D1918">
        <v>20200405</v>
      </c>
      <c r="E1918" t="s">
        <v>948</v>
      </c>
      <c r="F1918" t="s">
        <v>166</v>
      </c>
      <c r="G1918" t="s">
        <v>488</v>
      </c>
      <c r="H1918" t="s">
        <v>81</v>
      </c>
      <c r="I1918" t="s">
        <v>168</v>
      </c>
      <c r="J1918" t="s">
        <v>291</v>
      </c>
      <c r="K1918">
        <v>1052</v>
      </c>
      <c r="L1918" t="s">
        <v>259</v>
      </c>
      <c r="M1918" t="s">
        <v>40</v>
      </c>
      <c r="N1918" t="s">
        <v>96</v>
      </c>
      <c r="O1918" t="s">
        <v>5031</v>
      </c>
      <c r="P1918">
        <v>49.631999999999998</v>
      </c>
      <c r="Q1918">
        <v>4</v>
      </c>
      <c r="R1918">
        <v>0.2</v>
      </c>
      <c r="S1918">
        <v>3.7223999999999999</v>
      </c>
      <c r="T1918" t="s">
        <v>735</v>
      </c>
      <c r="U1918">
        <v>45.909599999999998</v>
      </c>
      <c r="V1918" s="2">
        <f>Table1[[#This Row],[Expenses]]*0.3</f>
        <v>13.772879999999999</v>
      </c>
      <c r="W1918" t="str">
        <f>VLOOKUP(K1918, Helper!A:C, 3, FALSE)</f>
        <v>2020-04</v>
      </c>
    </row>
    <row r="1919" spans="1:23" x14ac:dyDescent="0.3">
      <c r="A1919">
        <v>3881</v>
      </c>
      <c r="B1919" t="s">
        <v>5032</v>
      </c>
      <c r="C1919" s="1">
        <v>44362</v>
      </c>
      <c r="D1919">
        <v>20210615</v>
      </c>
      <c r="E1919" t="s">
        <v>5033</v>
      </c>
      <c r="F1919" t="s">
        <v>232</v>
      </c>
      <c r="G1919" t="s">
        <v>233</v>
      </c>
      <c r="H1919" t="s">
        <v>37</v>
      </c>
      <c r="I1919" t="s">
        <v>119</v>
      </c>
      <c r="J1919" t="s">
        <v>528</v>
      </c>
      <c r="K1919">
        <v>1049</v>
      </c>
      <c r="L1919" t="s">
        <v>84</v>
      </c>
      <c r="M1919" t="s">
        <v>29</v>
      </c>
      <c r="N1919" t="s">
        <v>66</v>
      </c>
      <c r="O1919" t="s">
        <v>5034</v>
      </c>
      <c r="P1919">
        <v>9.5679999999999996</v>
      </c>
      <c r="Q1919">
        <v>2</v>
      </c>
      <c r="R1919">
        <v>0.2</v>
      </c>
      <c r="S1919">
        <v>2.99</v>
      </c>
      <c r="T1919" t="s">
        <v>732</v>
      </c>
      <c r="U1919">
        <v>6.5779999999999896</v>
      </c>
      <c r="V1919" s="2">
        <f>Table1[[#This Row],[Expenses]]*0.3</f>
        <v>1.9733999999999967</v>
      </c>
      <c r="W1919" t="str">
        <f>VLOOKUP(K1919, Helper!A:C, 3, FALSE)</f>
        <v>2020-05</v>
      </c>
    </row>
    <row r="1920" spans="1:23" x14ac:dyDescent="0.3">
      <c r="A1920">
        <v>3885</v>
      </c>
      <c r="B1920" t="s">
        <v>5035</v>
      </c>
      <c r="C1920" s="1">
        <v>44017</v>
      </c>
      <c r="D1920">
        <v>20200705</v>
      </c>
      <c r="E1920" t="s">
        <v>4376</v>
      </c>
      <c r="F1920" t="s">
        <v>252</v>
      </c>
      <c r="G1920" t="s">
        <v>573</v>
      </c>
      <c r="H1920" t="s">
        <v>25</v>
      </c>
      <c r="I1920" t="s">
        <v>103</v>
      </c>
      <c r="J1920" t="s">
        <v>65</v>
      </c>
      <c r="K1920">
        <v>1062</v>
      </c>
      <c r="L1920" t="s">
        <v>28</v>
      </c>
      <c r="M1920" t="s">
        <v>40</v>
      </c>
      <c r="N1920" t="s">
        <v>112</v>
      </c>
      <c r="O1920" t="s">
        <v>5036</v>
      </c>
      <c r="P1920">
        <v>4.3680000000000003</v>
      </c>
      <c r="Q1920">
        <v>3</v>
      </c>
      <c r="R1920">
        <v>0.2</v>
      </c>
      <c r="S1920">
        <v>0.38219999999999998</v>
      </c>
      <c r="T1920" t="s">
        <v>729</v>
      </c>
      <c r="U1920">
        <v>3.9857999999999998</v>
      </c>
      <c r="V1920" s="2">
        <f>Table1[[#This Row],[Expenses]]*0.3</f>
        <v>1.1957399999999998</v>
      </c>
      <c r="W1920" t="str">
        <f>VLOOKUP(K1920, Helper!A:C, 3, FALSE)</f>
        <v>2020-01</v>
      </c>
    </row>
    <row r="1921" spans="1:23" x14ac:dyDescent="0.3">
      <c r="A1921">
        <v>3886</v>
      </c>
      <c r="B1921" t="s">
        <v>5037</v>
      </c>
      <c r="C1921" s="1">
        <v>44956</v>
      </c>
      <c r="D1921">
        <v>20230130</v>
      </c>
      <c r="E1921" t="s">
        <v>1153</v>
      </c>
      <c r="F1921" t="s">
        <v>166</v>
      </c>
      <c r="G1921" t="s">
        <v>227</v>
      </c>
      <c r="H1921" t="s">
        <v>81</v>
      </c>
      <c r="I1921" t="s">
        <v>168</v>
      </c>
      <c r="J1921" t="s">
        <v>592</v>
      </c>
      <c r="K1921">
        <v>1030</v>
      </c>
      <c r="L1921" t="s">
        <v>95</v>
      </c>
      <c r="M1921" t="s">
        <v>29</v>
      </c>
      <c r="N1921" t="s">
        <v>50</v>
      </c>
      <c r="O1921" t="s">
        <v>5038</v>
      </c>
      <c r="P1921">
        <v>12.128</v>
      </c>
      <c r="Q1921">
        <v>4</v>
      </c>
      <c r="R1921">
        <v>0.8</v>
      </c>
      <c r="S1921">
        <v>-20.617599999999999</v>
      </c>
      <c r="T1921" t="s">
        <v>898</v>
      </c>
      <c r="U1921">
        <v>32.745599999999897</v>
      </c>
      <c r="V1921" s="2">
        <f>Table1[[#This Row],[Expenses]]*0.3</f>
        <v>9.8236799999999693</v>
      </c>
      <c r="W1921" t="str">
        <f>VLOOKUP(K1921, Helper!A:C, 3, FALSE)</f>
        <v>2020-01</v>
      </c>
    </row>
    <row r="1922" spans="1:23" x14ac:dyDescent="0.3">
      <c r="A1922">
        <v>3887</v>
      </c>
      <c r="B1922" t="s">
        <v>5039</v>
      </c>
      <c r="C1922" s="1">
        <v>44624</v>
      </c>
      <c r="D1922">
        <v>20220304</v>
      </c>
      <c r="E1922" t="s">
        <v>610</v>
      </c>
      <c r="F1922" t="s">
        <v>204</v>
      </c>
      <c r="G1922" t="s">
        <v>2582</v>
      </c>
      <c r="H1922" t="s">
        <v>81</v>
      </c>
      <c r="I1922" t="s">
        <v>206</v>
      </c>
      <c r="J1922" t="s">
        <v>604</v>
      </c>
      <c r="K1922">
        <v>1042</v>
      </c>
      <c r="L1922" t="s">
        <v>56</v>
      </c>
      <c r="M1922" t="s">
        <v>29</v>
      </c>
      <c r="N1922" t="s">
        <v>156</v>
      </c>
      <c r="O1922" t="s">
        <v>5040</v>
      </c>
      <c r="P1922">
        <v>134.85</v>
      </c>
      <c r="Q1922">
        <v>3</v>
      </c>
      <c r="R1922">
        <v>0</v>
      </c>
      <c r="S1922">
        <v>37.758000000000003</v>
      </c>
      <c r="T1922" t="s">
        <v>187</v>
      </c>
      <c r="U1922">
        <v>97.091999999999899</v>
      </c>
      <c r="V1922" s="2">
        <f>Table1[[#This Row],[Expenses]]*0.3</f>
        <v>29.127599999999969</v>
      </c>
      <c r="W1922" t="str">
        <f>VLOOKUP(K1922, Helper!A:C, 3, FALSE)</f>
        <v>2020-01</v>
      </c>
    </row>
    <row r="1923" spans="1:23" x14ac:dyDescent="0.3">
      <c r="A1923">
        <v>3888</v>
      </c>
      <c r="B1923" t="s">
        <v>5041</v>
      </c>
      <c r="C1923" s="1">
        <v>43984</v>
      </c>
      <c r="D1923">
        <v>20200602</v>
      </c>
      <c r="E1923" t="s">
        <v>3720</v>
      </c>
      <c r="F1923" t="s">
        <v>758</v>
      </c>
      <c r="G1923" t="s">
        <v>759</v>
      </c>
      <c r="H1923" t="s">
        <v>25</v>
      </c>
      <c r="I1923" t="s">
        <v>64</v>
      </c>
      <c r="J1923" t="s">
        <v>325</v>
      </c>
      <c r="K1923">
        <v>1075</v>
      </c>
      <c r="L1923" t="s">
        <v>133</v>
      </c>
      <c r="M1923" t="s">
        <v>29</v>
      </c>
      <c r="N1923" t="s">
        <v>112</v>
      </c>
      <c r="O1923" t="s">
        <v>5042</v>
      </c>
      <c r="P1923">
        <v>8.56</v>
      </c>
      <c r="Q1923">
        <v>2</v>
      </c>
      <c r="R1923">
        <v>0</v>
      </c>
      <c r="S1923">
        <v>2.6536</v>
      </c>
      <c r="T1923" t="s">
        <v>59</v>
      </c>
      <c r="U1923">
        <v>5.9063999999999997</v>
      </c>
      <c r="V1923" s="2">
        <f>Table1[[#This Row],[Expenses]]*0.3</f>
        <v>1.7719199999999999</v>
      </c>
      <c r="W1923" t="str">
        <f>VLOOKUP(K1923, Helper!A:C, 3, FALSE)</f>
        <v>2020-03</v>
      </c>
    </row>
    <row r="1924" spans="1:23" x14ac:dyDescent="0.3">
      <c r="A1924">
        <v>3891</v>
      </c>
      <c r="B1924" t="s">
        <v>5043</v>
      </c>
      <c r="C1924" s="1">
        <v>44890</v>
      </c>
      <c r="D1924">
        <v>20221125</v>
      </c>
      <c r="E1924" t="s">
        <v>701</v>
      </c>
      <c r="F1924" t="s">
        <v>35</v>
      </c>
      <c r="G1924" t="s">
        <v>36</v>
      </c>
      <c r="H1924" t="s">
        <v>37</v>
      </c>
      <c r="I1924" t="s">
        <v>38</v>
      </c>
      <c r="J1924" t="s">
        <v>504</v>
      </c>
      <c r="K1924">
        <v>1010</v>
      </c>
      <c r="L1924" t="s">
        <v>273</v>
      </c>
      <c r="M1924" t="s">
        <v>40</v>
      </c>
      <c r="N1924" t="s">
        <v>185</v>
      </c>
      <c r="O1924" t="s">
        <v>5044</v>
      </c>
      <c r="P1924">
        <v>659.9</v>
      </c>
      <c r="Q1924">
        <v>2</v>
      </c>
      <c r="R1924">
        <v>0</v>
      </c>
      <c r="S1924">
        <v>217.767</v>
      </c>
      <c r="T1924" t="s">
        <v>32</v>
      </c>
      <c r="U1924">
        <v>442.13299999999998</v>
      </c>
      <c r="V1924" s="2">
        <f>Table1[[#This Row],[Expenses]]*0.3</f>
        <v>132.63989999999998</v>
      </c>
      <c r="W1924" t="str">
        <f>VLOOKUP(K1924, Helper!A:C, 3, FALSE)</f>
        <v>2020-03</v>
      </c>
    </row>
    <row r="1925" spans="1:23" x14ac:dyDescent="0.3">
      <c r="A1925">
        <v>3894</v>
      </c>
      <c r="B1925" t="s">
        <v>5045</v>
      </c>
      <c r="C1925" s="1">
        <v>44876</v>
      </c>
      <c r="D1925">
        <v>20221111</v>
      </c>
      <c r="E1925" t="s">
        <v>2306</v>
      </c>
      <c r="F1925" t="s">
        <v>79</v>
      </c>
      <c r="G1925" t="s">
        <v>147</v>
      </c>
      <c r="H1925" t="s">
        <v>81</v>
      </c>
      <c r="I1925" t="s">
        <v>82</v>
      </c>
      <c r="J1925" t="s">
        <v>626</v>
      </c>
      <c r="K1925">
        <v>1009</v>
      </c>
      <c r="L1925" t="s">
        <v>95</v>
      </c>
      <c r="M1925" t="s">
        <v>29</v>
      </c>
      <c r="N1925" t="s">
        <v>185</v>
      </c>
      <c r="O1925" t="s">
        <v>5046</v>
      </c>
      <c r="P1925">
        <v>279.94400000000002</v>
      </c>
      <c r="Q1925">
        <v>7</v>
      </c>
      <c r="R1925">
        <v>0.2</v>
      </c>
      <c r="S1925">
        <v>48.990200000000002</v>
      </c>
      <c r="T1925" t="s">
        <v>32</v>
      </c>
      <c r="U1925">
        <v>230.9538</v>
      </c>
      <c r="V1925" s="2">
        <f>Table1[[#This Row],[Expenses]]*0.3</f>
        <v>69.286140000000003</v>
      </c>
      <c r="W1925" t="str">
        <f>VLOOKUP(K1925, Helper!A:C, 3, FALSE)</f>
        <v>2020-03</v>
      </c>
    </row>
    <row r="1926" spans="1:23" x14ac:dyDescent="0.3">
      <c r="A1926">
        <v>3895</v>
      </c>
      <c r="B1926" t="s">
        <v>5047</v>
      </c>
      <c r="C1926" s="1">
        <v>44157</v>
      </c>
      <c r="D1926">
        <v>20201122</v>
      </c>
      <c r="E1926" t="s">
        <v>4177</v>
      </c>
      <c r="F1926" t="s">
        <v>166</v>
      </c>
      <c r="G1926" t="s">
        <v>3445</v>
      </c>
      <c r="H1926" t="s">
        <v>81</v>
      </c>
      <c r="I1926" t="s">
        <v>168</v>
      </c>
      <c r="J1926" t="s">
        <v>179</v>
      </c>
      <c r="K1926">
        <v>1015</v>
      </c>
      <c r="L1926" t="s">
        <v>74</v>
      </c>
      <c r="M1926" t="s">
        <v>85</v>
      </c>
      <c r="N1926" t="s">
        <v>50</v>
      </c>
      <c r="O1926" t="s">
        <v>5048</v>
      </c>
      <c r="P1926">
        <v>9.98</v>
      </c>
      <c r="Q1926">
        <v>5</v>
      </c>
      <c r="R1926">
        <v>0.8</v>
      </c>
      <c r="S1926">
        <v>-16.466999999999999</v>
      </c>
      <c r="T1926" t="s">
        <v>98</v>
      </c>
      <c r="U1926">
        <v>26.446999999999999</v>
      </c>
      <c r="V1926" s="2">
        <f>Table1[[#This Row],[Expenses]]*0.3</f>
        <v>7.934099999999999</v>
      </c>
      <c r="W1926" t="str">
        <f>VLOOKUP(K1926, Helper!A:C, 3, FALSE)</f>
        <v>2020-03</v>
      </c>
    </row>
    <row r="1927" spans="1:23" x14ac:dyDescent="0.3">
      <c r="A1927">
        <v>3896</v>
      </c>
      <c r="B1927" t="s">
        <v>5049</v>
      </c>
      <c r="C1927" s="1">
        <v>45048</v>
      </c>
      <c r="D1927">
        <v>20230502</v>
      </c>
      <c r="E1927" t="s">
        <v>1495</v>
      </c>
      <c r="F1927" t="s">
        <v>978</v>
      </c>
      <c r="G1927" t="s">
        <v>979</v>
      </c>
      <c r="H1927" t="s">
        <v>25</v>
      </c>
      <c r="I1927" t="s">
        <v>103</v>
      </c>
      <c r="J1927" t="s">
        <v>376</v>
      </c>
      <c r="K1927">
        <v>1036</v>
      </c>
      <c r="L1927" t="s">
        <v>259</v>
      </c>
      <c r="M1927" t="s">
        <v>85</v>
      </c>
      <c r="N1927" t="s">
        <v>185</v>
      </c>
      <c r="O1927" t="s">
        <v>5050</v>
      </c>
      <c r="P1927">
        <v>48.9</v>
      </c>
      <c r="Q1927">
        <v>5</v>
      </c>
      <c r="R1927">
        <v>0</v>
      </c>
      <c r="S1927">
        <v>18.093</v>
      </c>
      <c r="T1927" t="s">
        <v>288</v>
      </c>
      <c r="U1927">
        <v>30.806999999999999</v>
      </c>
      <c r="V1927" s="2">
        <f>Table1[[#This Row],[Expenses]]*0.3</f>
        <v>9.2420999999999989</v>
      </c>
      <c r="W1927" t="str">
        <f>VLOOKUP(K1927, Helper!A:C, 3, FALSE)</f>
        <v>2020-04</v>
      </c>
    </row>
    <row r="1928" spans="1:23" x14ac:dyDescent="0.3">
      <c r="A1928">
        <v>3897</v>
      </c>
      <c r="B1928" t="s">
        <v>5051</v>
      </c>
      <c r="C1928" s="1">
        <v>45268</v>
      </c>
      <c r="D1928">
        <v>20231208</v>
      </c>
      <c r="E1928" t="s">
        <v>567</v>
      </c>
      <c r="F1928" t="s">
        <v>79</v>
      </c>
      <c r="G1928" t="s">
        <v>470</v>
      </c>
      <c r="H1928" t="s">
        <v>81</v>
      </c>
      <c r="I1928" t="s">
        <v>82</v>
      </c>
      <c r="J1928" t="s">
        <v>111</v>
      </c>
      <c r="K1928">
        <v>1099</v>
      </c>
      <c r="L1928" t="s">
        <v>56</v>
      </c>
      <c r="M1928" t="s">
        <v>40</v>
      </c>
      <c r="N1928" t="s">
        <v>214</v>
      </c>
      <c r="O1928" t="s">
        <v>5052</v>
      </c>
      <c r="P1928">
        <v>3.552</v>
      </c>
      <c r="Q1928">
        <v>3</v>
      </c>
      <c r="R1928">
        <v>0.2</v>
      </c>
      <c r="S1928">
        <v>1.2432000000000001</v>
      </c>
      <c r="T1928" t="s">
        <v>261</v>
      </c>
      <c r="U1928">
        <v>2.30879999999999</v>
      </c>
      <c r="V1928" s="2">
        <f>Table1[[#This Row],[Expenses]]*0.3</f>
        <v>0.69263999999999692</v>
      </c>
      <c r="W1928" t="str">
        <f>VLOOKUP(K1928, Helper!A:C, 3, FALSE)</f>
        <v>2020-01</v>
      </c>
    </row>
    <row r="1929" spans="1:23" x14ac:dyDescent="0.3">
      <c r="A1929">
        <v>3899</v>
      </c>
      <c r="B1929" t="s">
        <v>5053</v>
      </c>
      <c r="C1929" s="1">
        <v>45261</v>
      </c>
      <c r="D1929">
        <v>20231201</v>
      </c>
      <c r="E1929" t="s">
        <v>2957</v>
      </c>
      <c r="F1929" t="s">
        <v>79</v>
      </c>
      <c r="G1929" t="s">
        <v>80</v>
      </c>
      <c r="H1929" t="s">
        <v>81</v>
      </c>
      <c r="I1929" t="s">
        <v>82</v>
      </c>
      <c r="J1929" t="s">
        <v>430</v>
      </c>
      <c r="K1929">
        <v>1055</v>
      </c>
      <c r="L1929" t="s">
        <v>84</v>
      </c>
      <c r="M1929" t="s">
        <v>29</v>
      </c>
      <c r="N1929" t="s">
        <v>214</v>
      </c>
      <c r="O1929" t="s">
        <v>5054</v>
      </c>
      <c r="P1929">
        <v>2.3679999999999999</v>
      </c>
      <c r="Q1929">
        <v>2</v>
      </c>
      <c r="R1929">
        <v>0.2</v>
      </c>
      <c r="S1929">
        <v>0.82879999999999998</v>
      </c>
      <c r="T1929" t="s">
        <v>261</v>
      </c>
      <c r="U1929">
        <v>1.5391999999999999</v>
      </c>
      <c r="V1929" s="2">
        <f>Table1[[#This Row],[Expenses]]*0.3</f>
        <v>0.46175999999999995</v>
      </c>
      <c r="W1929" t="str">
        <f>VLOOKUP(K1929, Helper!A:C, 3, FALSE)</f>
        <v>2020-01</v>
      </c>
    </row>
    <row r="1930" spans="1:23" x14ac:dyDescent="0.3">
      <c r="A1930">
        <v>3900</v>
      </c>
      <c r="B1930" t="s">
        <v>5055</v>
      </c>
      <c r="C1930" s="1">
        <v>45268</v>
      </c>
      <c r="D1930">
        <v>20231208</v>
      </c>
      <c r="E1930" t="s">
        <v>684</v>
      </c>
      <c r="F1930" t="s">
        <v>358</v>
      </c>
      <c r="G1930" t="s">
        <v>1609</v>
      </c>
      <c r="H1930" t="s">
        <v>37</v>
      </c>
      <c r="I1930" t="s">
        <v>119</v>
      </c>
      <c r="J1930" t="s">
        <v>685</v>
      </c>
      <c r="K1930">
        <v>1076</v>
      </c>
      <c r="L1930" t="s">
        <v>74</v>
      </c>
      <c r="M1930" t="s">
        <v>29</v>
      </c>
      <c r="N1930" t="s">
        <v>185</v>
      </c>
      <c r="O1930" t="s">
        <v>5056</v>
      </c>
      <c r="P1930">
        <v>127.98399999999999</v>
      </c>
      <c r="Q1930">
        <v>2</v>
      </c>
      <c r="R1930">
        <v>0.2</v>
      </c>
      <c r="S1930">
        <v>25.596800000000002</v>
      </c>
      <c r="T1930" t="s">
        <v>261</v>
      </c>
      <c r="U1930">
        <v>102.387199999999</v>
      </c>
      <c r="V1930" s="2">
        <f>Table1[[#This Row],[Expenses]]*0.3</f>
        <v>30.716159999999697</v>
      </c>
      <c r="W1930" t="str">
        <f>VLOOKUP(K1930, Helper!A:C, 3, FALSE)</f>
        <v>2020-01</v>
      </c>
    </row>
    <row r="1931" spans="1:23" x14ac:dyDescent="0.3">
      <c r="A1931">
        <v>3901</v>
      </c>
      <c r="B1931" t="s">
        <v>5057</v>
      </c>
      <c r="C1931" s="1">
        <v>44199</v>
      </c>
      <c r="D1931">
        <v>20210103</v>
      </c>
      <c r="E1931" t="s">
        <v>1162</v>
      </c>
      <c r="F1931" t="s">
        <v>79</v>
      </c>
      <c r="G1931" t="s">
        <v>2556</v>
      </c>
      <c r="H1931" t="s">
        <v>81</v>
      </c>
      <c r="I1931" t="s">
        <v>82</v>
      </c>
      <c r="J1931" t="s">
        <v>83</v>
      </c>
      <c r="K1931">
        <v>1074</v>
      </c>
      <c r="L1931" t="s">
        <v>84</v>
      </c>
      <c r="M1931" t="s">
        <v>40</v>
      </c>
      <c r="N1931" t="s">
        <v>66</v>
      </c>
      <c r="O1931" t="s">
        <v>5058</v>
      </c>
      <c r="P1931">
        <v>10.368</v>
      </c>
      <c r="Q1931">
        <v>2</v>
      </c>
      <c r="R1931">
        <v>0.2</v>
      </c>
      <c r="S1931">
        <v>3.6288</v>
      </c>
      <c r="T1931" t="s">
        <v>303</v>
      </c>
      <c r="U1931">
        <v>6.7392000000000003</v>
      </c>
      <c r="V1931" s="2">
        <f>Table1[[#This Row],[Expenses]]*0.3</f>
        <v>2.02176</v>
      </c>
      <c r="W1931" t="str">
        <f>VLOOKUP(K1931, Helper!A:C, 3, FALSE)</f>
        <v>2020-05</v>
      </c>
    </row>
    <row r="1932" spans="1:23" x14ac:dyDescent="0.3">
      <c r="A1932">
        <v>3902</v>
      </c>
      <c r="B1932" t="s">
        <v>5059</v>
      </c>
      <c r="C1932" s="1">
        <v>44514</v>
      </c>
      <c r="D1932">
        <v>20211114</v>
      </c>
      <c r="E1932" t="s">
        <v>421</v>
      </c>
      <c r="F1932" t="s">
        <v>124</v>
      </c>
      <c r="G1932" t="s">
        <v>125</v>
      </c>
      <c r="H1932" t="s">
        <v>25</v>
      </c>
      <c r="I1932" t="s">
        <v>48</v>
      </c>
      <c r="J1932" t="s">
        <v>94</v>
      </c>
      <c r="K1932">
        <v>1087</v>
      </c>
      <c r="L1932" t="s">
        <v>95</v>
      </c>
      <c r="M1932" t="s">
        <v>85</v>
      </c>
      <c r="N1932" t="s">
        <v>185</v>
      </c>
      <c r="O1932" t="s">
        <v>5060</v>
      </c>
      <c r="P1932">
        <v>47.984000000000002</v>
      </c>
      <c r="Q1932">
        <v>2</v>
      </c>
      <c r="R1932">
        <v>0.2</v>
      </c>
      <c r="S1932">
        <v>-1.1996</v>
      </c>
      <c r="T1932" t="s">
        <v>88</v>
      </c>
      <c r="U1932">
        <v>49.183599999999998</v>
      </c>
      <c r="V1932" s="2">
        <f>Table1[[#This Row],[Expenses]]*0.3</f>
        <v>14.75508</v>
      </c>
      <c r="W1932" t="str">
        <f>VLOOKUP(K1932, Helper!A:C, 3, FALSE)</f>
        <v>2020-06</v>
      </c>
    </row>
    <row r="1933" spans="1:23" x14ac:dyDescent="0.3">
      <c r="A1933">
        <v>3903</v>
      </c>
      <c r="B1933" t="s">
        <v>5061</v>
      </c>
      <c r="C1933" s="1">
        <v>44471</v>
      </c>
      <c r="D1933">
        <v>20211002</v>
      </c>
      <c r="E1933" t="s">
        <v>281</v>
      </c>
      <c r="F1933" t="s">
        <v>35</v>
      </c>
      <c r="G1933" t="s">
        <v>36</v>
      </c>
      <c r="H1933" t="s">
        <v>37</v>
      </c>
      <c r="I1933" t="s">
        <v>38</v>
      </c>
      <c r="J1933" t="s">
        <v>49</v>
      </c>
      <c r="K1933">
        <v>1031</v>
      </c>
      <c r="L1933" t="s">
        <v>28</v>
      </c>
      <c r="M1933" t="s">
        <v>85</v>
      </c>
      <c r="N1933" t="s">
        <v>96</v>
      </c>
      <c r="O1933" t="s">
        <v>5062</v>
      </c>
      <c r="P1933">
        <v>270.33999999999997</v>
      </c>
      <c r="Q1933">
        <v>14</v>
      </c>
      <c r="R1933">
        <v>0</v>
      </c>
      <c r="S1933">
        <v>75.6952</v>
      </c>
      <c r="T1933" t="s">
        <v>52</v>
      </c>
      <c r="U1933">
        <v>194.64479999999901</v>
      </c>
      <c r="V1933" s="2">
        <f>Table1[[#This Row],[Expenses]]*0.3</f>
        <v>58.3934399999997</v>
      </c>
      <c r="W1933" t="str">
        <f>VLOOKUP(K1933, Helper!A:C, 3, FALSE)</f>
        <v>2020-01</v>
      </c>
    </row>
    <row r="1934" spans="1:23" x14ac:dyDescent="0.3">
      <c r="A1934">
        <v>3904</v>
      </c>
      <c r="B1934" t="s">
        <v>5063</v>
      </c>
      <c r="C1934" s="1">
        <v>44291</v>
      </c>
      <c r="D1934">
        <v>20210405</v>
      </c>
      <c r="E1934" t="s">
        <v>5064</v>
      </c>
      <c r="F1934" t="s">
        <v>124</v>
      </c>
      <c r="G1934" t="s">
        <v>125</v>
      </c>
      <c r="H1934" t="s">
        <v>25</v>
      </c>
      <c r="I1934" t="s">
        <v>48</v>
      </c>
      <c r="J1934" t="s">
        <v>240</v>
      </c>
      <c r="K1934">
        <v>1035</v>
      </c>
      <c r="L1934" t="s">
        <v>56</v>
      </c>
      <c r="M1934" t="s">
        <v>85</v>
      </c>
      <c r="N1934" t="s">
        <v>86</v>
      </c>
      <c r="O1934" t="s">
        <v>5065</v>
      </c>
      <c r="P1934">
        <v>98.111999999999995</v>
      </c>
      <c r="Q1934">
        <v>7</v>
      </c>
      <c r="R1934">
        <v>0.2</v>
      </c>
      <c r="S1934">
        <v>18.396000000000001</v>
      </c>
      <c r="T1934" t="s">
        <v>208</v>
      </c>
      <c r="U1934">
        <v>79.715999999999994</v>
      </c>
      <c r="V1934" s="2">
        <f>Table1[[#This Row],[Expenses]]*0.3</f>
        <v>23.914799999999996</v>
      </c>
      <c r="W1934" t="str">
        <f>VLOOKUP(K1934, Helper!A:C, 3, FALSE)</f>
        <v>2020-04</v>
      </c>
    </row>
    <row r="1935" spans="1:23" x14ac:dyDescent="0.3">
      <c r="A1935">
        <v>3912</v>
      </c>
      <c r="B1935" t="s">
        <v>5066</v>
      </c>
      <c r="C1935" s="1">
        <v>45083</v>
      </c>
      <c r="D1935">
        <v>20230606</v>
      </c>
      <c r="E1935" t="s">
        <v>2196</v>
      </c>
      <c r="F1935" t="s">
        <v>79</v>
      </c>
      <c r="G1935" t="s">
        <v>964</v>
      </c>
      <c r="H1935" t="s">
        <v>81</v>
      </c>
      <c r="I1935" t="s">
        <v>82</v>
      </c>
      <c r="J1935" t="s">
        <v>316</v>
      </c>
      <c r="K1935">
        <v>1093</v>
      </c>
      <c r="L1935" t="s">
        <v>28</v>
      </c>
      <c r="M1935" t="s">
        <v>29</v>
      </c>
      <c r="N1935" t="s">
        <v>156</v>
      </c>
      <c r="O1935" t="s">
        <v>5067</v>
      </c>
      <c r="P1935">
        <v>470.37599999999998</v>
      </c>
      <c r="Q1935">
        <v>3</v>
      </c>
      <c r="R1935">
        <v>0.2</v>
      </c>
      <c r="S1935">
        <v>52.917299999999997</v>
      </c>
      <c r="T1935" t="s">
        <v>318</v>
      </c>
      <c r="U1935">
        <v>417.458699999999</v>
      </c>
      <c r="V1935" s="2">
        <f>Table1[[#This Row],[Expenses]]*0.3</f>
        <v>125.23760999999969</v>
      </c>
      <c r="W1935" t="str">
        <f>VLOOKUP(K1935, Helper!A:C, 3, FALSE)</f>
        <v>2020-03</v>
      </c>
    </row>
    <row r="1936" spans="1:23" x14ac:dyDescent="0.3">
      <c r="A1936">
        <v>3913</v>
      </c>
      <c r="B1936" t="s">
        <v>5068</v>
      </c>
      <c r="C1936" s="1">
        <v>45188</v>
      </c>
      <c r="D1936">
        <v>20230919</v>
      </c>
      <c r="E1936" t="s">
        <v>780</v>
      </c>
      <c r="F1936" t="s">
        <v>211</v>
      </c>
      <c r="G1936" t="s">
        <v>212</v>
      </c>
      <c r="H1936" t="s">
        <v>25</v>
      </c>
      <c r="I1936" t="s">
        <v>26</v>
      </c>
      <c r="J1936" t="s">
        <v>604</v>
      </c>
      <c r="K1936">
        <v>1042</v>
      </c>
      <c r="L1936" t="s">
        <v>56</v>
      </c>
      <c r="M1936" t="s">
        <v>40</v>
      </c>
      <c r="N1936" t="s">
        <v>66</v>
      </c>
      <c r="O1936" t="s">
        <v>5069</v>
      </c>
      <c r="P1936">
        <v>19.440000000000001</v>
      </c>
      <c r="Q1936">
        <v>3</v>
      </c>
      <c r="R1936">
        <v>0</v>
      </c>
      <c r="S1936">
        <v>9.3312000000000008</v>
      </c>
      <c r="T1936" t="s">
        <v>171</v>
      </c>
      <c r="U1936">
        <v>10.1088</v>
      </c>
      <c r="V1936" s="2">
        <f>Table1[[#This Row],[Expenses]]*0.3</f>
        <v>3.0326400000000002</v>
      </c>
      <c r="W1936" t="str">
        <f>VLOOKUP(K1936, Helper!A:C, 3, FALSE)</f>
        <v>2020-01</v>
      </c>
    </row>
    <row r="1937" spans="1:23" x14ac:dyDescent="0.3">
      <c r="A1937">
        <v>3915</v>
      </c>
      <c r="B1937" t="s">
        <v>5070</v>
      </c>
      <c r="C1937" s="1">
        <v>45126</v>
      </c>
      <c r="D1937">
        <v>20230719</v>
      </c>
      <c r="E1937" t="s">
        <v>3184</v>
      </c>
      <c r="F1937" t="s">
        <v>232</v>
      </c>
      <c r="G1937" t="s">
        <v>385</v>
      </c>
      <c r="H1937" t="s">
        <v>37</v>
      </c>
      <c r="I1937" t="s">
        <v>119</v>
      </c>
      <c r="J1937" t="s">
        <v>1472</v>
      </c>
      <c r="K1937">
        <v>1091</v>
      </c>
      <c r="L1937" t="s">
        <v>74</v>
      </c>
      <c r="M1937" t="s">
        <v>29</v>
      </c>
      <c r="N1937" t="s">
        <v>50</v>
      </c>
      <c r="O1937" t="s">
        <v>5071</v>
      </c>
      <c r="P1937">
        <v>801.6</v>
      </c>
      <c r="Q1937">
        <v>5</v>
      </c>
      <c r="R1937">
        <v>0.5</v>
      </c>
      <c r="S1937">
        <v>-448.89600000000002</v>
      </c>
      <c r="T1937" t="s">
        <v>128</v>
      </c>
      <c r="U1937">
        <v>1250.4960000000001</v>
      </c>
      <c r="V1937" s="2">
        <f>Table1[[#This Row],[Expenses]]*0.3</f>
        <v>375.14879999999999</v>
      </c>
      <c r="W1937" t="str">
        <f>VLOOKUP(K1937, Helper!A:C, 3, FALSE)</f>
        <v>2020-02</v>
      </c>
    </row>
    <row r="1938" spans="1:23" x14ac:dyDescent="0.3">
      <c r="A1938">
        <v>3920</v>
      </c>
      <c r="B1938" t="s">
        <v>5072</v>
      </c>
      <c r="C1938" s="1">
        <v>44531</v>
      </c>
      <c r="D1938">
        <v>20211201</v>
      </c>
      <c r="E1938" t="s">
        <v>2273</v>
      </c>
      <c r="F1938" t="s">
        <v>238</v>
      </c>
      <c r="G1938" t="s">
        <v>2832</v>
      </c>
      <c r="H1938" t="s">
        <v>25</v>
      </c>
      <c r="I1938" t="s">
        <v>48</v>
      </c>
      <c r="J1938" t="s">
        <v>504</v>
      </c>
      <c r="K1938">
        <v>1010</v>
      </c>
      <c r="L1938" t="s">
        <v>273</v>
      </c>
      <c r="M1938" t="s">
        <v>40</v>
      </c>
      <c r="N1938" t="s">
        <v>96</v>
      </c>
      <c r="O1938" t="s">
        <v>5073</v>
      </c>
      <c r="P1938">
        <v>61.68</v>
      </c>
      <c r="Q1938">
        <v>4</v>
      </c>
      <c r="R1938">
        <v>0</v>
      </c>
      <c r="S1938">
        <v>16.653600000000001</v>
      </c>
      <c r="T1938" t="s">
        <v>163</v>
      </c>
      <c r="U1938">
        <v>45.026399999999903</v>
      </c>
      <c r="V1938" s="2">
        <f>Table1[[#This Row],[Expenses]]*0.3</f>
        <v>13.50791999999997</v>
      </c>
      <c r="W1938" t="str">
        <f>VLOOKUP(K1938, Helper!A:C, 3, FALSE)</f>
        <v>2020-03</v>
      </c>
    </row>
    <row r="1939" spans="1:23" x14ac:dyDescent="0.3">
      <c r="A1939">
        <v>3922</v>
      </c>
      <c r="B1939" t="s">
        <v>5074</v>
      </c>
      <c r="C1939" s="1">
        <v>44741</v>
      </c>
      <c r="D1939">
        <v>20220629</v>
      </c>
      <c r="E1939" t="s">
        <v>1342</v>
      </c>
      <c r="F1939" t="s">
        <v>166</v>
      </c>
      <c r="G1939" t="s">
        <v>227</v>
      </c>
      <c r="H1939" t="s">
        <v>81</v>
      </c>
      <c r="I1939" t="s">
        <v>168</v>
      </c>
      <c r="J1939" t="s">
        <v>376</v>
      </c>
      <c r="K1939">
        <v>1036</v>
      </c>
      <c r="L1939" t="s">
        <v>259</v>
      </c>
      <c r="M1939" t="s">
        <v>29</v>
      </c>
      <c r="N1939" t="s">
        <v>156</v>
      </c>
      <c r="O1939" t="s">
        <v>5075</v>
      </c>
      <c r="P1939">
        <v>359.976</v>
      </c>
      <c r="Q1939">
        <v>3</v>
      </c>
      <c r="R1939">
        <v>0.2</v>
      </c>
      <c r="S1939">
        <v>35.997599999999998</v>
      </c>
      <c r="T1939" t="s">
        <v>43</v>
      </c>
      <c r="U1939">
        <v>323.97840000000002</v>
      </c>
      <c r="V1939" s="2">
        <f>Table1[[#This Row],[Expenses]]*0.3</f>
        <v>97.193520000000007</v>
      </c>
      <c r="W1939" t="str">
        <f>VLOOKUP(K1939, Helper!A:C, 3, FALSE)</f>
        <v>2020-04</v>
      </c>
    </row>
    <row r="1940" spans="1:23" x14ac:dyDescent="0.3">
      <c r="A1940">
        <v>3923</v>
      </c>
      <c r="B1940" t="s">
        <v>5076</v>
      </c>
      <c r="C1940" s="1">
        <v>45167</v>
      </c>
      <c r="D1940">
        <v>20230829</v>
      </c>
      <c r="E1940" t="s">
        <v>1195</v>
      </c>
      <c r="F1940" t="s">
        <v>166</v>
      </c>
      <c r="G1940" t="s">
        <v>227</v>
      </c>
      <c r="H1940" t="s">
        <v>81</v>
      </c>
      <c r="I1940" t="s">
        <v>168</v>
      </c>
      <c r="J1940" t="s">
        <v>413</v>
      </c>
      <c r="K1940">
        <v>1022</v>
      </c>
      <c r="L1940" t="s">
        <v>273</v>
      </c>
      <c r="M1940" t="s">
        <v>29</v>
      </c>
      <c r="N1940" t="s">
        <v>66</v>
      </c>
      <c r="O1940" t="s">
        <v>5077</v>
      </c>
      <c r="P1940">
        <v>25.344000000000001</v>
      </c>
      <c r="Q1940">
        <v>6</v>
      </c>
      <c r="R1940">
        <v>0.2</v>
      </c>
      <c r="S1940">
        <v>7.92</v>
      </c>
      <c r="T1940" t="s">
        <v>786</v>
      </c>
      <c r="U1940">
        <v>17.423999999999999</v>
      </c>
      <c r="V1940" s="2">
        <f>Table1[[#This Row],[Expenses]]*0.3</f>
        <v>5.2271999999999998</v>
      </c>
      <c r="W1940" t="str">
        <f>VLOOKUP(K1940, Helper!A:C, 3, FALSE)</f>
        <v>2020-03</v>
      </c>
    </row>
    <row r="1941" spans="1:23" x14ac:dyDescent="0.3">
      <c r="A1941">
        <v>3925</v>
      </c>
      <c r="B1941" t="s">
        <v>5078</v>
      </c>
      <c r="C1941" s="1">
        <v>44091</v>
      </c>
      <c r="D1941">
        <v>20200917</v>
      </c>
      <c r="E1941" t="s">
        <v>1002</v>
      </c>
      <c r="F1941" t="s">
        <v>71</v>
      </c>
      <c r="G1941" t="s">
        <v>72</v>
      </c>
      <c r="H1941" t="s">
        <v>37</v>
      </c>
      <c r="I1941" t="s">
        <v>38</v>
      </c>
      <c r="J1941" t="s">
        <v>917</v>
      </c>
      <c r="K1941">
        <v>1029</v>
      </c>
      <c r="L1941" t="s">
        <v>84</v>
      </c>
      <c r="M1941" t="s">
        <v>29</v>
      </c>
      <c r="N1941" t="s">
        <v>96</v>
      </c>
      <c r="O1941" t="s">
        <v>5079</v>
      </c>
      <c r="P1941">
        <v>30.28</v>
      </c>
      <c r="Q1941">
        <v>2</v>
      </c>
      <c r="R1941">
        <v>0</v>
      </c>
      <c r="S1941">
        <v>1.2112000000000001</v>
      </c>
      <c r="T1941" t="s">
        <v>382</v>
      </c>
      <c r="U1941">
        <v>29.0688</v>
      </c>
      <c r="V1941" s="2">
        <f>Table1[[#This Row],[Expenses]]*0.3</f>
        <v>8.7206399999999995</v>
      </c>
      <c r="W1941" t="str">
        <f>VLOOKUP(K1941, Helper!A:C, 3, FALSE)</f>
        <v>2020-01</v>
      </c>
    </row>
    <row r="1942" spans="1:23" x14ac:dyDescent="0.3">
      <c r="A1942">
        <v>3929</v>
      </c>
      <c r="B1942" t="s">
        <v>5080</v>
      </c>
      <c r="C1942" s="1">
        <v>44635</v>
      </c>
      <c r="D1942">
        <v>20220315</v>
      </c>
      <c r="E1942" t="s">
        <v>1729</v>
      </c>
      <c r="F1942" t="s">
        <v>79</v>
      </c>
      <c r="G1942" t="s">
        <v>737</v>
      </c>
      <c r="H1942" t="s">
        <v>81</v>
      </c>
      <c r="I1942" t="s">
        <v>82</v>
      </c>
      <c r="J1942" t="s">
        <v>443</v>
      </c>
      <c r="K1942">
        <v>1005</v>
      </c>
      <c r="L1942" t="s">
        <v>56</v>
      </c>
      <c r="M1942" t="s">
        <v>29</v>
      </c>
      <c r="N1942" t="s">
        <v>30</v>
      </c>
      <c r="O1942" t="s">
        <v>5081</v>
      </c>
      <c r="P1942">
        <v>241.33199999999999</v>
      </c>
      <c r="Q1942">
        <v>5</v>
      </c>
      <c r="R1942">
        <v>0.32</v>
      </c>
      <c r="S1942">
        <v>-14.196</v>
      </c>
      <c r="T1942" t="s">
        <v>187</v>
      </c>
      <c r="U1942">
        <v>255.52799999999999</v>
      </c>
      <c r="V1942" s="2">
        <f>Table1[[#This Row],[Expenses]]*0.3</f>
        <v>76.6584</v>
      </c>
      <c r="W1942" t="str">
        <f>VLOOKUP(K1942, Helper!A:C, 3, FALSE)</f>
        <v>2020-03</v>
      </c>
    </row>
    <row r="1943" spans="1:23" x14ac:dyDescent="0.3">
      <c r="A1943">
        <v>3932</v>
      </c>
      <c r="B1943" t="s">
        <v>5082</v>
      </c>
      <c r="C1943" s="1">
        <v>44800</v>
      </c>
      <c r="D1943">
        <v>20220827</v>
      </c>
      <c r="E1943" t="s">
        <v>2459</v>
      </c>
      <c r="F1943" t="s">
        <v>124</v>
      </c>
      <c r="G1943" t="s">
        <v>125</v>
      </c>
      <c r="H1943" t="s">
        <v>25</v>
      </c>
      <c r="I1943" t="s">
        <v>48</v>
      </c>
      <c r="J1943" t="s">
        <v>1472</v>
      </c>
      <c r="K1943">
        <v>1091</v>
      </c>
      <c r="L1943" t="s">
        <v>74</v>
      </c>
      <c r="M1943" t="s">
        <v>40</v>
      </c>
      <c r="N1943" t="s">
        <v>112</v>
      </c>
      <c r="O1943" t="s">
        <v>5083</v>
      </c>
      <c r="P1943">
        <v>5.4720000000000004</v>
      </c>
      <c r="Q1943">
        <v>3</v>
      </c>
      <c r="R1943">
        <v>0.2</v>
      </c>
      <c r="S1943">
        <v>1.6415999999999999</v>
      </c>
      <c r="T1943" t="s">
        <v>327</v>
      </c>
      <c r="U1943">
        <v>3.8304</v>
      </c>
      <c r="V1943" s="2">
        <f>Table1[[#This Row],[Expenses]]*0.3</f>
        <v>1.1491199999999999</v>
      </c>
      <c r="W1943" t="str">
        <f>VLOOKUP(K1943, Helper!A:C, 3, FALSE)</f>
        <v>2020-02</v>
      </c>
    </row>
    <row r="1944" spans="1:23" x14ac:dyDescent="0.3">
      <c r="A1944">
        <v>3934</v>
      </c>
      <c r="B1944" t="s">
        <v>5084</v>
      </c>
      <c r="C1944" s="1">
        <v>45172</v>
      </c>
      <c r="D1944">
        <v>20230903</v>
      </c>
      <c r="E1944" t="s">
        <v>2437</v>
      </c>
      <c r="F1944" t="s">
        <v>35</v>
      </c>
      <c r="G1944" t="s">
        <v>3855</v>
      </c>
      <c r="H1944" t="s">
        <v>37</v>
      </c>
      <c r="I1944" t="s">
        <v>38</v>
      </c>
      <c r="J1944" t="s">
        <v>360</v>
      </c>
      <c r="K1944">
        <v>1004</v>
      </c>
      <c r="L1944" t="s">
        <v>74</v>
      </c>
      <c r="M1944" t="s">
        <v>29</v>
      </c>
      <c r="N1944" t="s">
        <v>112</v>
      </c>
      <c r="O1944" t="s">
        <v>5085</v>
      </c>
      <c r="P1944">
        <v>9.4</v>
      </c>
      <c r="Q1944">
        <v>5</v>
      </c>
      <c r="R1944">
        <v>0</v>
      </c>
      <c r="S1944">
        <v>2.726</v>
      </c>
      <c r="T1944" t="s">
        <v>171</v>
      </c>
      <c r="U1944">
        <v>6.6740000000000004</v>
      </c>
      <c r="V1944" s="2">
        <f>Table1[[#This Row],[Expenses]]*0.3</f>
        <v>2.0022000000000002</v>
      </c>
      <c r="W1944" t="str">
        <f>VLOOKUP(K1944, Helper!A:C, 3, FALSE)</f>
        <v>2020-01</v>
      </c>
    </row>
    <row r="1945" spans="1:23" x14ac:dyDescent="0.3">
      <c r="A1945">
        <v>3937</v>
      </c>
      <c r="B1945" t="s">
        <v>5086</v>
      </c>
      <c r="C1945" s="1">
        <v>44363</v>
      </c>
      <c r="D1945">
        <v>20210616</v>
      </c>
      <c r="E1945" t="s">
        <v>4982</v>
      </c>
      <c r="F1945" t="s">
        <v>79</v>
      </c>
      <c r="G1945" t="s">
        <v>80</v>
      </c>
      <c r="H1945" t="s">
        <v>81</v>
      </c>
      <c r="I1945" t="s">
        <v>82</v>
      </c>
      <c r="J1945" t="s">
        <v>655</v>
      </c>
      <c r="K1945">
        <v>1024</v>
      </c>
      <c r="L1945" t="s">
        <v>28</v>
      </c>
      <c r="M1945" t="s">
        <v>29</v>
      </c>
      <c r="N1945" t="s">
        <v>161</v>
      </c>
      <c r="O1945" t="s">
        <v>5087</v>
      </c>
      <c r="P1945">
        <v>28.751999999999999</v>
      </c>
      <c r="Q1945">
        <v>3</v>
      </c>
      <c r="R1945">
        <v>0.2</v>
      </c>
      <c r="S1945">
        <v>9.3444000000000003</v>
      </c>
      <c r="T1945" t="s">
        <v>732</v>
      </c>
      <c r="U1945">
        <v>19.407599999999999</v>
      </c>
      <c r="V1945" s="2">
        <f>Table1[[#This Row],[Expenses]]*0.3</f>
        <v>5.8222799999999992</v>
      </c>
      <c r="W1945" t="str">
        <f>VLOOKUP(K1945, Helper!A:C, 3, FALSE)</f>
        <v>2020-01</v>
      </c>
    </row>
    <row r="1946" spans="1:23" x14ac:dyDescent="0.3">
      <c r="A1946">
        <v>3940</v>
      </c>
      <c r="B1946" t="s">
        <v>5088</v>
      </c>
      <c r="C1946" s="1">
        <v>44906</v>
      </c>
      <c r="D1946">
        <v>20221211</v>
      </c>
      <c r="E1946" t="s">
        <v>4623</v>
      </c>
      <c r="F1946" t="s">
        <v>204</v>
      </c>
      <c r="G1946" t="s">
        <v>205</v>
      </c>
      <c r="H1946" t="s">
        <v>81</v>
      </c>
      <c r="I1946" t="s">
        <v>206</v>
      </c>
      <c r="J1946" t="s">
        <v>138</v>
      </c>
      <c r="K1946">
        <v>1043</v>
      </c>
      <c r="L1946" t="s">
        <v>95</v>
      </c>
      <c r="M1946" t="s">
        <v>29</v>
      </c>
      <c r="N1946" t="s">
        <v>41</v>
      </c>
      <c r="O1946" t="s">
        <v>5089</v>
      </c>
      <c r="P1946">
        <v>1424.9</v>
      </c>
      <c r="Q1946">
        <v>5</v>
      </c>
      <c r="R1946">
        <v>0</v>
      </c>
      <c r="S1946">
        <v>356.22500000000002</v>
      </c>
      <c r="T1946" t="s">
        <v>76</v>
      </c>
      <c r="U1946">
        <v>1068.675</v>
      </c>
      <c r="V1946" s="2">
        <f>Table1[[#This Row],[Expenses]]*0.3</f>
        <v>320.60249999999996</v>
      </c>
      <c r="W1946" t="str">
        <f>VLOOKUP(K1946, Helper!A:C, 3, FALSE)</f>
        <v>2020-01</v>
      </c>
    </row>
    <row r="1947" spans="1:23" x14ac:dyDescent="0.3">
      <c r="A1947">
        <v>3941</v>
      </c>
      <c r="B1947" t="s">
        <v>5090</v>
      </c>
      <c r="C1947" s="1">
        <v>45065</v>
      </c>
      <c r="D1947">
        <v>20230519</v>
      </c>
      <c r="E1947" t="s">
        <v>1687</v>
      </c>
      <c r="F1947" t="s">
        <v>211</v>
      </c>
      <c r="G1947" t="s">
        <v>212</v>
      </c>
      <c r="H1947" t="s">
        <v>25</v>
      </c>
      <c r="I1947" t="s">
        <v>26</v>
      </c>
      <c r="J1947" t="s">
        <v>169</v>
      </c>
      <c r="K1947">
        <v>1058</v>
      </c>
      <c r="L1947" t="s">
        <v>28</v>
      </c>
      <c r="M1947" t="s">
        <v>29</v>
      </c>
      <c r="N1947" t="s">
        <v>57</v>
      </c>
      <c r="O1947" t="s">
        <v>5091</v>
      </c>
      <c r="P1947">
        <v>14.56</v>
      </c>
      <c r="Q1947">
        <v>2</v>
      </c>
      <c r="R1947">
        <v>0</v>
      </c>
      <c r="S1947">
        <v>6.2607999999999997</v>
      </c>
      <c r="T1947" t="s">
        <v>288</v>
      </c>
      <c r="U1947">
        <v>8.2992000000000008</v>
      </c>
      <c r="V1947" s="2">
        <f>Table1[[#This Row],[Expenses]]*0.3</f>
        <v>2.48976</v>
      </c>
      <c r="W1947" t="str">
        <f>VLOOKUP(K1947, Helper!A:C, 3, FALSE)</f>
        <v>2020-01</v>
      </c>
    </row>
    <row r="1948" spans="1:23" x14ac:dyDescent="0.3">
      <c r="A1948">
        <v>3943</v>
      </c>
      <c r="B1948" t="s">
        <v>5092</v>
      </c>
      <c r="C1948" s="1">
        <v>45074</v>
      </c>
      <c r="D1948">
        <v>20230528</v>
      </c>
      <c r="E1948" t="s">
        <v>137</v>
      </c>
      <c r="F1948" t="s">
        <v>252</v>
      </c>
      <c r="G1948" t="s">
        <v>253</v>
      </c>
      <c r="H1948" t="s">
        <v>25</v>
      </c>
      <c r="I1948" t="s">
        <v>103</v>
      </c>
      <c r="J1948" t="s">
        <v>138</v>
      </c>
      <c r="K1948">
        <v>1043</v>
      </c>
      <c r="L1948" t="s">
        <v>95</v>
      </c>
      <c r="M1948" t="s">
        <v>29</v>
      </c>
      <c r="N1948" t="s">
        <v>66</v>
      </c>
      <c r="O1948" t="s">
        <v>5093</v>
      </c>
      <c r="P1948">
        <v>25.92</v>
      </c>
      <c r="Q1948">
        <v>5</v>
      </c>
      <c r="R1948">
        <v>0.2</v>
      </c>
      <c r="S1948">
        <v>9.0719999999999992</v>
      </c>
      <c r="T1948" t="s">
        <v>288</v>
      </c>
      <c r="U1948">
        <v>16.847999999999999</v>
      </c>
      <c r="V1948" s="2">
        <f>Table1[[#This Row],[Expenses]]*0.3</f>
        <v>5.0543999999999993</v>
      </c>
      <c r="W1948" t="str">
        <f>VLOOKUP(K1948, Helper!A:C, 3, FALSE)</f>
        <v>2020-01</v>
      </c>
    </row>
    <row r="1949" spans="1:23" x14ac:dyDescent="0.3">
      <c r="A1949">
        <v>3944</v>
      </c>
      <c r="B1949" t="s">
        <v>5094</v>
      </c>
      <c r="C1949" s="1">
        <v>44736</v>
      </c>
      <c r="D1949">
        <v>20220624</v>
      </c>
      <c r="E1949" t="s">
        <v>5095</v>
      </c>
      <c r="F1949" t="s">
        <v>211</v>
      </c>
      <c r="G1949" t="s">
        <v>1964</v>
      </c>
      <c r="H1949" t="s">
        <v>25</v>
      </c>
      <c r="I1949" t="s">
        <v>26</v>
      </c>
      <c r="J1949" t="s">
        <v>413</v>
      </c>
      <c r="K1949">
        <v>1022</v>
      </c>
      <c r="L1949" t="s">
        <v>273</v>
      </c>
      <c r="M1949" t="s">
        <v>29</v>
      </c>
      <c r="N1949" t="s">
        <v>66</v>
      </c>
      <c r="O1949" t="s">
        <v>5096</v>
      </c>
      <c r="P1949">
        <v>835.17</v>
      </c>
      <c r="Q1949">
        <v>7</v>
      </c>
      <c r="R1949">
        <v>0</v>
      </c>
      <c r="S1949">
        <v>16.703399999999998</v>
      </c>
      <c r="T1949" t="s">
        <v>43</v>
      </c>
      <c r="U1949">
        <v>818.46659999999997</v>
      </c>
      <c r="V1949" s="2">
        <f>Table1[[#This Row],[Expenses]]*0.3</f>
        <v>245.53997999999999</v>
      </c>
      <c r="W1949" t="str">
        <f>VLOOKUP(K1949, Helper!A:C, 3, FALSE)</f>
        <v>2020-03</v>
      </c>
    </row>
    <row r="1950" spans="1:23" x14ac:dyDescent="0.3">
      <c r="A1950">
        <v>3945</v>
      </c>
      <c r="B1950" t="s">
        <v>5097</v>
      </c>
      <c r="C1950" s="1">
        <v>44698</v>
      </c>
      <c r="D1950">
        <v>20220517</v>
      </c>
      <c r="E1950" t="s">
        <v>797</v>
      </c>
      <c r="F1950" t="s">
        <v>35</v>
      </c>
      <c r="G1950" t="s">
        <v>36</v>
      </c>
      <c r="H1950" t="s">
        <v>37</v>
      </c>
      <c r="I1950" t="s">
        <v>38</v>
      </c>
      <c r="J1950" t="s">
        <v>272</v>
      </c>
      <c r="K1950">
        <v>1094</v>
      </c>
      <c r="L1950" t="s">
        <v>273</v>
      </c>
      <c r="M1950" t="s">
        <v>29</v>
      </c>
      <c r="N1950" t="s">
        <v>66</v>
      </c>
      <c r="O1950" t="s">
        <v>5098</v>
      </c>
      <c r="P1950">
        <v>17.34</v>
      </c>
      <c r="Q1950">
        <v>3</v>
      </c>
      <c r="R1950">
        <v>0</v>
      </c>
      <c r="S1950">
        <v>8.4966000000000008</v>
      </c>
      <c r="T1950" t="s">
        <v>454</v>
      </c>
      <c r="U1950">
        <v>8.8433999999999902</v>
      </c>
      <c r="V1950" s="2">
        <f>Table1[[#This Row],[Expenses]]*0.3</f>
        <v>2.653019999999997</v>
      </c>
      <c r="W1950" t="str">
        <f>VLOOKUP(K1950, Helper!A:C, 3, FALSE)</f>
        <v>2020-02</v>
      </c>
    </row>
    <row r="1951" spans="1:23" x14ac:dyDescent="0.3">
      <c r="A1951">
        <v>3946</v>
      </c>
      <c r="B1951" t="s">
        <v>5099</v>
      </c>
      <c r="C1951" s="1">
        <v>45249</v>
      </c>
      <c r="D1951">
        <v>20231119</v>
      </c>
      <c r="E1951" t="s">
        <v>3107</v>
      </c>
      <c r="F1951" t="s">
        <v>46</v>
      </c>
      <c r="G1951" t="s">
        <v>47</v>
      </c>
      <c r="H1951" t="s">
        <v>25</v>
      </c>
      <c r="I1951" t="s">
        <v>48</v>
      </c>
      <c r="J1951" t="s">
        <v>649</v>
      </c>
      <c r="K1951">
        <v>1023</v>
      </c>
      <c r="L1951" t="s">
        <v>28</v>
      </c>
      <c r="M1951" t="s">
        <v>29</v>
      </c>
      <c r="N1951" t="s">
        <v>66</v>
      </c>
      <c r="O1951" t="s">
        <v>5100</v>
      </c>
      <c r="P1951">
        <v>44.384</v>
      </c>
      <c r="Q1951">
        <v>1</v>
      </c>
      <c r="R1951">
        <v>0.2</v>
      </c>
      <c r="S1951">
        <v>15.5344</v>
      </c>
      <c r="T1951" t="s">
        <v>283</v>
      </c>
      <c r="U1951">
        <v>28.849599999999999</v>
      </c>
      <c r="V1951" s="2">
        <f>Table1[[#This Row],[Expenses]]*0.3</f>
        <v>8.6548799999999986</v>
      </c>
      <c r="W1951" t="str">
        <f>VLOOKUP(K1951, Helper!A:C, 3, FALSE)</f>
        <v>2020-08</v>
      </c>
    </row>
    <row r="1952" spans="1:23" x14ac:dyDescent="0.3">
      <c r="A1952">
        <v>3948</v>
      </c>
      <c r="B1952" t="s">
        <v>5101</v>
      </c>
      <c r="C1952" s="1">
        <v>44884</v>
      </c>
      <c r="D1952">
        <v>20221119</v>
      </c>
      <c r="E1952" t="s">
        <v>159</v>
      </c>
      <c r="F1952" t="s">
        <v>79</v>
      </c>
      <c r="G1952" t="s">
        <v>147</v>
      </c>
      <c r="H1952" t="s">
        <v>81</v>
      </c>
      <c r="I1952" t="s">
        <v>82</v>
      </c>
      <c r="J1952" t="s">
        <v>160</v>
      </c>
      <c r="K1952">
        <v>1101</v>
      </c>
      <c r="L1952" t="s">
        <v>56</v>
      </c>
      <c r="M1952" t="s">
        <v>85</v>
      </c>
      <c r="N1952" t="s">
        <v>112</v>
      </c>
      <c r="O1952" t="s">
        <v>5102</v>
      </c>
      <c r="P1952">
        <v>6.3680000000000003</v>
      </c>
      <c r="Q1952">
        <v>2</v>
      </c>
      <c r="R1952">
        <v>0.2</v>
      </c>
      <c r="S1952">
        <v>1.0347999999999999</v>
      </c>
      <c r="T1952" t="s">
        <v>32</v>
      </c>
      <c r="U1952">
        <v>5.3331999999999997</v>
      </c>
      <c r="V1952" s="2">
        <f>Table1[[#This Row],[Expenses]]*0.3</f>
        <v>1.5999599999999998</v>
      </c>
      <c r="W1952" t="str">
        <f>VLOOKUP(K1952, Helper!A:C, 3, FALSE)</f>
        <v>2020-03</v>
      </c>
    </row>
    <row r="1953" spans="1:23" x14ac:dyDescent="0.3">
      <c r="A1953">
        <v>3952</v>
      </c>
      <c r="B1953" t="s">
        <v>5103</v>
      </c>
      <c r="C1953" s="1">
        <v>44163</v>
      </c>
      <c r="D1953">
        <v>20201128</v>
      </c>
      <c r="E1953" t="s">
        <v>1765</v>
      </c>
      <c r="F1953" t="s">
        <v>211</v>
      </c>
      <c r="G1953" t="s">
        <v>937</v>
      </c>
      <c r="H1953" t="s">
        <v>25</v>
      </c>
      <c r="I1953" t="s">
        <v>26</v>
      </c>
      <c r="J1953" t="s">
        <v>817</v>
      </c>
      <c r="K1953">
        <v>1050</v>
      </c>
      <c r="L1953" t="s">
        <v>95</v>
      </c>
      <c r="M1953" t="s">
        <v>29</v>
      </c>
      <c r="N1953" t="s">
        <v>50</v>
      </c>
      <c r="O1953" t="s">
        <v>5104</v>
      </c>
      <c r="P1953">
        <v>17.248000000000001</v>
      </c>
      <c r="Q1953">
        <v>2</v>
      </c>
      <c r="R1953">
        <v>0.2</v>
      </c>
      <c r="S1953">
        <v>6.0368000000000004</v>
      </c>
      <c r="T1953" t="s">
        <v>98</v>
      </c>
      <c r="U1953">
        <v>11.2112</v>
      </c>
      <c r="V1953" s="2">
        <f>Table1[[#This Row],[Expenses]]*0.3</f>
        <v>3.3633599999999997</v>
      </c>
      <c r="W1953" t="str">
        <f>VLOOKUP(K1953, Helper!A:C, 3, FALSE)</f>
        <v>2020-01</v>
      </c>
    </row>
    <row r="1954" spans="1:23" x14ac:dyDescent="0.3">
      <c r="A1954">
        <v>3953</v>
      </c>
      <c r="B1954" t="s">
        <v>5105</v>
      </c>
      <c r="C1954" s="1">
        <v>44622</v>
      </c>
      <c r="D1954">
        <v>20220302</v>
      </c>
      <c r="E1954" t="s">
        <v>182</v>
      </c>
      <c r="F1954" t="s">
        <v>334</v>
      </c>
      <c r="G1954" t="s">
        <v>335</v>
      </c>
      <c r="H1954" t="s">
        <v>25</v>
      </c>
      <c r="I1954" t="s">
        <v>336</v>
      </c>
      <c r="J1954" t="s">
        <v>184</v>
      </c>
      <c r="K1954">
        <v>1028</v>
      </c>
      <c r="L1954" t="s">
        <v>74</v>
      </c>
      <c r="M1954" t="s">
        <v>40</v>
      </c>
      <c r="N1954" t="s">
        <v>156</v>
      </c>
      <c r="O1954" t="s">
        <v>5106</v>
      </c>
      <c r="P1954">
        <v>159.98400000000001</v>
      </c>
      <c r="Q1954">
        <v>2</v>
      </c>
      <c r="R1954">
        <v>0.2</v>
      </c>
      <c r="S1954">
        <v>13.9986</v>
      </c>
      <c r="T1954" t="s">
        <v>187</v>
      </c>
      <c r="U1954">
        <v>145.9854</v>
      </c>
      <c r="V1954" s="2">
        <f>Table1[[#This Row],[Expenses]]*0.3</f>
        <v>43.79562</v>
      </c>
      <c r="W1954" t="str">
        <f>VLOOKUP(K1954, Helper!A:C, 3, FALSE)</f>
        <v>2020-04</v>
      </c>
    </row>
    <row r="1955" spans="1:23" x14ac:dyDescent="0.3">
      <c r="A1955">
        <v>3954</v>
      </c>
      <c r="B1955" t="s">
        <v>5107</v>
      </c>
      <c r="C1955" s="1">
        <v>44942</v>
      </c>
      <c r="D1955">
        <v>20230116</v>
      </c>
      <c r="E1955" t="s">
        <v>915</v>
      </c>
      <c r="F1955" t="s">
        <v>744</v>
      </c>
      <c r="G1955" t="s">
        <v>4816</v>
      </c>
      <c r="H1955" t="s">
        <v>81</v>
      </c>
      <c r="I1955" t="s">
        <v>199</v>
      </c>
      <c r="J1955" t="s">
        <v>917</v>
      </c>
      <c r="K1955">
        <v>1029</v>
      </c>
      <c r="L1955" t="s">
        <v>84</v>
      </c>
      <c r="M1955" t="s">
        <v>29</v>
      </c>
      <c r="N1955" t="s">
        <v>66</v>
      </c>
      <c r="O1955" t="s">
        <v>5108</v>
      </c>
      <c r="P1955">
        <v>12.7</v>
      </c>
      <c r="Q1955">
        <v>2</v>
      </c>
      <c r="R1955">
        <v>0</v>
      </c>
      <c r="S1955">
        <v>5.8419999999999996</v>
      </c>
      <c r="T1955" t="s">
        <v>898</v>
      </c>
      <c r="U1955">
        <v>6.8579999999999997</v>
      </c>
      <c r="V1955" s="2">
        <f>Table1[[#This Row],[Expenses]]*0.3</f>
        <v>2.0573999999999999</v>
      </c>
      <c r="W1955" t="str">
        <f>VLOOKUP(K1955, Helper!A:C, 3, FALSE)</f>
        <v>2020-01</v>
      </c>
    </row>
    <row r="1956" spans="1:23" x14ac:dyDescent="0.3">
      <c r="A1956">
        <v>3955</v>
      </c>
      <c r="B1956" t="s">
        <v>5109</v>
      </c>
      <c r="C1956" s="1">
        <v>43925</v>
      </c>
      <c r="D1956">
        <v>20200404</v>
      </c>
      <c r="E1956" t="s">
        <v>1810</v>
      </c>
      <c r="F1956" t="s">
        <v>190</v>
      </c>
      <c r="G1956" t="s">
        <v>568</v>
      </c>
      <c r="H1956" t="s">
        <v>37</v>
      </c>
      <c r="I1956" t="s">
        <v>119</v>
      </c>
      <c r="J1956" t="s">
        <v>764</v>
      </c>
      <c r="K1956">
        <v>1061</v>
      </c>
      <c r="L1956" t="s">
        <v>28</v>
      </c>
      <c r="M1956" t="s">
        <v>29</v>
      </c>
      <c r="N1956" t="s">
        <v>57</v>
      </c>
      <c r="O1956" t="s">
        <v>5110</v>
      </c>
      <c r="P1956">
        <v>5.47</v>
      </c>
      <c r="Q1956">
        <v>1</v>
      </c>
      <c r="R1956">
        <v>0</v>
      </c>
      <c r="S1956">
        <v>2.3521000000000001</v>
      </c>
      <c r="T1956" t="s">
        <v>735</v>
      </c>
      <c r="U1956">
        <v>3.1178999999999899</v>
      </c>
      <c r="V1956" s="2">
        <f>Table1[[#This Row],[Expenses]]*0.3</f>
        <v>0.93536999999999693</v>
      </c>
      <c r="W1956" t="str">
        <f>VLOOKUP(K1956, Helper!A:C, 3, FALSE)</f>
        <v>2020-03</v>
      </c>
    </row>
    <row r="1957" spans="1:23" x14ac:dyDescent="0.3">
      <c r="A1957">
        <v>3957</v>
      </c>
      <c r="B1957" t="s">
        <v>5111</v>
      </c>
      <c r="C1957" s="1">
        <v>44739</v>
      </c>
      <c r="D1957">
        <v>20220627</v>
      </c>
      <c r="E1957" t="s">
        <v>271</v>
      </c>
      <c r="F1957" t="s">
        <v>35</v>
      </c>
      <c r="G1957" t="s">
        <v>110</v>
      </c>
      <c r="H1957" t="s">
        <v>37</v>
      </c>
      <c r="I1957" t="s">
        <v>38</v>
      </c>
      <c r="J1957" t="s">
        <v>272</v>
      </c>
      <c r="K1957">
        <v>1094</v>
      </c>
      <c r="L1957" t="s">
        <v>273</v>
      </c>
      <c r="M1957" t="s">
        <v>29</v>
      </c>
      <c r="N1957" t="s">
        <v>57</v>
      </c>
      <c r="O1957" t="s">
        <v>5112</v>
      </c>
      <c r="P1957">
        <v>22.14</v>
      </c>
      <c r="Q1957">
        <v>3</v>
      </c>
      <c r="R1957">
        <v>0</v>
      </c>
      <c r="S1957">
        <v>6.4206000000000003</v>
      </c>
      <c r="T1957" t="s">
        <v>43</v>
      </c>
      <c r="U1957">
        <v>15.7194</v>
      </c>
      <c r="V1957" s="2">
        <f>Table1[[#This Row],[Expenses]]*0.3</f>
        <v>4.7158199999999999</v>
      </c>
      <c r="W1957" t="str">
        <f>VLOOKUP(K1957, Helper!A:C, 3, FALSE)</f>
        <v>2020-02</v>
      </c>
    </row>
    <row r="1958" spans="1:23" x14ac:dyDescent="0.3">
      <c r="A1958">
        <v>3958</v>
      </c>
      <c r="B1958" t="s">
        <v>5113</v>
      </c>
      <c r="C1958" s="1">
        <v>44711</v>
      </c>
      <c r="D1958">
        <v>20220530</v>
      </c>
      <c r="E1958" t="s">
        <v>906</v>
      </c>
      <c r="F1958" t="s">
        <v>252</v>
      </c>
      <c r="G1958" t="s">
        <v>573</v>
      </c>
      <c r="H1958" t="s">
        <v>25</v>
      </c>
      <c r="I1958" t="s">
        <v>103</v>
      </c>
      <c r="J1958" t="s">
        <v>223</v>
      </c>
      <c r="K1958">
        <v>1067</v>
      </c>
      <c r="L1958" t="s">
        <v>133</v>
      </c>
      <c r="M1958" t="s">
        <v>29</v>
      </c>
      <c r="N1958" t="s">
        <v>50</v>
      </c>
      <c r="O1958" t="s">
        <v>5114</v>
      </c>
      <c r="P1958">
        <v>11.276999999999999</v>
      </c>
      <c r="Q1958">
        <v>3</v>
      </c>
      <c r="R1958">
        <v>0.7</v>
      </c>
      <c r="S1958">
        <v>-8.6456999999999997</v>
      </c>
      <c r="T1958" t="s">
        <v>454</v>
      </c>
      <c r="U1958">
        <v>19.922699999999999</v>
      </c>
      <c r="V1958" s="2">
        <f>Table1[[#This Row],[Expenses]]*0.3</f>
        <v>5.9768099999999995</v>
      </c>
      <c r="W1958" t="str">
        <f>VLOOKUP(K1958, Helper!A:C, 3, FALSE)</f>
        <v>2020-02</v>
      </c>
    </row>
    <row r="1959" spans="1:23" x14ac:dyDescent="0.3">
      <c r="A1959">
        <v>3961</v>
      </c>
      <c r="B1959" t="s">
        <v>5115</v>
      </c>
      <c r="C1959" s="1">
        <v>44488</v>
      </c>
      <c r="D1959">
        <v>20211019</v>
      </c>
      <c r="E1959" t="s">
        <v>2261</v>
      </c>
      <c r="F1959" t="s">
        <v>190</v>
      </c>
      <c r="G1959" t="s">
        <v>568</v>
      </c>
      <c r="H1959" t="s">
        <v>37</v>
      </c>
      <c r="I1959" t="s">
        <v>119</v>
      </c>
      <c r="J1959" t="s">
        <v>330</v>
      </c>
      <c r="K1959">
        <v>1100</v>
      </c>
      <c r="L1959" t="s">
        <v>56</v>
      </c>
      <c r="M1959" t="s">
        <v>40</v>
      </c>
      <c r="N1959" t="s">
        <v>50</v>
      </c>
      <c r="O1959" t="s">
        <v>5116</v>
      </c>
      <c r="P1959">
        <v>38.28</v>
      </c>
      <c r="Q1959">
        <v>6</v>
      </c>
      <c r="R1959">
        <v>0</v>
      </c>
      <c r="S1959">
        <v>17.608799999999999</v>
      </c>
      <c r="T1959" t="s">
        <v>52</v>
      </c>
      <c r="U1959">
        <v>20.671199999999999</v>
      </c>
      <c r="V1959" s="2">
        <f>Table1[[#This Row],[Expenses]]*0.3</f>
        <v>6.2013599999999993</v>
      </c>
      <c r="W1959" t="str">
        <f>VLOOKUP(K1959, Helper!A:C, 3, FALSE)</f>
        <v>2020-03</v>
      </c>
    </row>
    <row r="1960" spans="1:23" x14ac:dyDescent="0.3">
      <c r="A1960">
        <v>3963</v>
      </c>
      <c r="B1960" t="s">
        <v>5117</v>
      </c>
      <c r="C1960" s="1">
        <v>44977</v>
      </c>
      <c r="D1960">
        <v>20230220</v>
      </c>
      <c r="E1960" t="s">
        <v>2635</v>
      </c>
      <c r="F1960" t="s">
        <v>35</v>
      </c>
      <c r="G1960" t="s">
        <v>36</v>
      </c>
      <c r="H1960" t="s">
        <v>37</v>
      </c>
      <c r="I1960" t="s">
        <v>38</v>
      </c>
      <c r="J1960" t="s">
        <v>291</v>
      </c>
      <c r="K1960">
        <v>1052</v>
      </c>
      <c r="L1960" t="s">
        <v>259</v>
      </c>
      <c r="M1960" t="s">
        <v>85</v>
      </c>
      <c r="N1960" t="s">
        <v>112</v>
      </c>
      <c r="O1960" t="s">
        <v>5118</v>
      </c>
      <c r="P1960">
        <v>12.84</v>
      </c>
      <c r="Q1960">
        <v>3</v>
      </c>
      <c r="R1960">
        <v>0</v>
      </c>
      <c r="S1960">
        <v>3.4668000000000001</v>
      </c>
      <c r="T1960" t="s">
        <v>394</v>
      </c>
      <c r="U1960">
        <v>9.3732000000000006</v>
      </c>
      <c r="V1960" s="2">
        <f>Table1[[#This Row],[Expenses]]*0.3</f>
        <v>2.81196</v>
      </c>
      <c r="W1960" t="str">
        <f>VLOOKUP(K1960, Helper!A:C, 3, FALSE)</f>
        <v>2020-04</v>
      </c>
    </row>
    <row r="1961" spans="1:23" x14ac:dyDescent="0.3">
      <c r="A1961">
        <v>3965</v>
      </c>
      <c r="B1961" t="s">
        <v>5119</v>
      </c>
      <c r="C1961" s="1">
        <v>44827</v>
      </c>
      <c r="D1961">
        <v>20220923</v>
      </c>
      <c r="E1961" t="s">
        <v>3465</v>
      </c>
      <c r="F1961" t="s">
        <v>124</v>
      </c>
      <c r="G1961" t="s">
        <v>125</v>
      </c>
      <c r="H1961" t="s">
        <v>25</v>
      </c>
      <c r="I1961" t="s">
        <v>48</v>
      </c>
      <c r="J1961" t="s">
        <v>138</v>
      </c>
      <c r="K1961">
        <v>1043</v>
      </c>
      <c r="L1961" t="s">
        <v>95</v>
      </c>
      <c r="M1961" t="s">
        <v>29</v>
      </c>
      <c r="N1961" t="s">
        <v>112</v>
      </c>
      <c r="O1961" t="s">
        <v>5120</v>
      </c>
      <c r="P1961">
        <v>7.8719999999999999</v>
      </c>
      <c r="Q1961">
        <v>3</v>
      </c>
      <c r="R1961">
        <v>0.2</v>
      </c>
      <c r="S1961">
        <v>0.88560000000000005</v>
      </c>
      <c r="T1961" t="s">
        <v>246</v>
      </c>
      <c r="U1961">
        <v>6.9863999999999997</v>
      </c>
      <c r="V1961" s="2">
        <f>Table1[[#This Row],[Expenses]]*0.3</f>
        <v>2.09592</v>
      </c>
      <c r="W1961" t="str">
        <f>VLOOKUP(K1961, Helper!A:C, 3, FALSE)</f>
        <v>2020-01</v>
      </c>
    </row>
    <row r="1962" spans="1:23" x14ac:dyDescent="0.3">
      <c r="A1962">
        <v>3966</v>
      </c>
      <c r="B1962" t="s">
        <v>5121</v>
      </c>
      <c r="C1962" s="1">
        <v>44147</v>
      </c>
      <c r="D1962">
        <v>20201112</v>
      </c>
      <c r="E1962" t="s">
        <v>3939</v>
      </c>
      <c r="F1962" t="s">
        <v>62</v>
      </c>
      <c r="G1962" t="s">
        <v>63</v>
      </c>
      <c r="H1962" t="s">
        <v>25</v>
      </c>
      <c r="I1962" t="s">
        <v>64</v>
      </c>
      <c r="J1962" t="s">
        <v>1065</v>
      </c>
      <c r="K1962">
        <v>1097</v>
      </c>
      <c r="L1962" t="s">
        <v>273</v>
      </c>
      <c r="M1962" t="s">
        <v>40</v>
      </c>
      <c r="N1962" t="s">
        <v>112</v>
      </c>
      <c r="O1962" t="s">
        <v>5122</v>
      </c>
      <c r="P1962">
        <v>7.8719999999999999</v>
      </c>
      <c r="Q1962">
        <v>3</v>
      </c>
      <c r="R1962">
        <v>0.2</v>
      </c>
      <c r="S1962">
        <v>0.88560000000000005</v>
      </c>
      <c r="T1962" t="s">
        <v>98</v>
      </c>
      <c r="U1962">
        <v>6.9863999999999997</v>
      </c>
      <c r="V1962" s="2">
        <f>Table1[[#This Row],[Expenses]]*0.3</f>
        <v>2.09592</v>
      </c>
      <c r="W1962" t="str">
        <f>VLOOKUP(K1962, Helper!A:C, 3, FALSE)</f>
        <v>2020-04</v>
      </c>
    </row>
    <row r="1963" spans="1:23" x14ac:dyDescent="0.3">
      <c r="A1963">
        <v>3967</v>
      </c>
      <c r="B1963" t="s">
        <v>5123</v>
      </c>
      <c r="C1963" s="1">
        <v>44653</v>
      </c>
      <c r="D1963">
        <v>20220402</v>
      </c>
      <c r="E1963" t="s">
        <v>1816</v>
      </c>
      <c r="F1963" t="s">
        <v>211</v>
      </c>
      <c r="G1963" t="s">
        <v>212</v>
      </c>
      <c r="H1963" t="s">
        <v>25</v>
      </c>
      <c r="I1963" t="s">
        <v>26</v>
      </c>
      <c r="J1963" t="s">
        <v>278</v>
      </c>
      <c r="K1963">
        <v>1032</v>
      </c>
      <c r="L1963" t="s">
        <v>56</v>
      </c>
      <c r="M1963" t="s">
        <v>29</v>
      </c>
      <c r="N1963" t="s">
        <v>112</v>
      </c>
      <c r="O1963" t="s">
        <v>5124</v>
      </c>
      <c r="P1963">
        <v>88.04</v>
      </c>
      <c r="Q1963">
        <v>4</v>
      </c>
      <c r="R1963">
        <v>0</v>
      </c>
      <c r="S1963">
        <v>22.8904</v>
      </c>
      <c r="T1963" t="s">
        <v>296</v>
      </c>
      <c r="U1963">
        <v>65.149600000000007</v>
      </c>
      <c r="V1963" s="2">
        <f>Table1[[#This Row],[Expenses]]*0.3</f>
        <v>19.544880000000003</v>
      </c>
      <c r="W1963" t="str">
        <f>VLOOKUP(K1963, Helper!A:C, 3, FALSE)</f>
        <v>2020-02</v>
      </c>
    </row>
    <row r="1964" spans="1:23" x14ac:dyDescent="0.3">
      <c r="A1964">
        <v>3968</v>
      </c>
      <c r="B1964" t="s">
        <v>5125</v>
      </c>
      <c r="C1964" s="1">
        <v>44702</v>
      </c>
      <c r="D1964">
        <v>20220521</v>
      </c>
      <c r="E1964" t="s">
        <v>1219</v>
      </c>
      <c r="F1964" t="s">
        <v>334</v>
      </c>
      <c r="G1964" t="s">
        <v>668</v>
      </c>
      <c r="H1964" t="s">
        <v>25</v>
      </c>
      <c r="I1964" t="s">
        <v>336</v>
      </c>
      <c r="J1964" t="s">
        <v>325</v>
      </c>
      <c r="K1964">
        <v>1075</v>
      </c>
      <c r="L1964" t="s">
        <v>133</v>
      </c>
      <c r="M1964" t="s">
        <v>85</v>
      </c>
      <c r="N1964" t="s">
        <v>50</v>
      </c>
      <c r="O1964" t="s">
        <v>5126</v>
      </c>
      <c r="P1964">
        <v>40.634999999999998</v>
      </c>
      <c r="Q1964">
        <v>7</v>
      </c>
      <c r="R1964">
        <v>0.7</v>
      </c>
      <c r="S1964">
        <v>-32.508000000000003</v>
      </c>
      <c r="T1964" t="s">
        <v>454</v>
      </c>
      <c r="U1964">
        <v>73.143000000000001</v>
      </c>
      <c r="V1964" s="2">
        <f>Table1[[#This Row],[Expenses]]*0.3</f>
        <v>21.942899999999998</v>
      </c>
      <c r="W1964" t="str">
        <f>VLOOKUP(K1964, Helper!A:C, 3, FALSE)</f>
        <v>2020-03</v>
      </c>
    </row>
    <row r="1965" spans="1:23" x14ac:dyDescent="0.3">
      <c r="A1965">
        <v>3969</v>
      </c>
      <c r="B1965" t="s">
        <v>5127</v>
      </c>
      <c r="C1965" s="1">
        <v>44348</v>
      </c>
      <c r="D1965">
        <v>20210601</v>
      </c>
      <c r="E1965" t="s">
        <v>4991</v>
      </c>
      <c r="F1965" t="s">
        <v>79</v>
      </c>
      <c r="G1965" t="s">
        <v>470</v>
      </c>
      <c r="H1965" t="s">
        <v>81</v>
      </c>
      <c r="I1965" t="s">
        <v>82</v>
      </c>
      <c r="J1965" t="s">
        <v>268</v>
      </c>
      <c r="K1965">
        <v>1088</v>
      </c>
      <c r="L1965" t="s">
        <v>133</v>
      </c>
      <c r="M1965" t="s">
        <v>40</v>
      </c>
      <c r="N1965" t="s">
        <v>50</v>
      </c>
      <c r="O1965" t="s">
        <v>5128</v>
      </c>
      <c r="P1965">
        <v>5.7279999999999998</v>
      </c>
      <c r="Q1965">
        <v>8</v>
      </c>
      <c r="R1965">
        <v>0.8</v>
      </c>
      <c r="S1965">
        <v>-9.1647999999999996</v>
      </c>
      <c r="T1965" t="s">
        <v>732</v>
      </c>
      <c r="U1965">
        <v>14.892799999999999</v>
      </c>
      <c r="V1965" s="2">
        <f>Table1[[#This Row],[Expenses]]*0.3</f>
        <v>4.4678399999999998</v>
      </c>
      <c r="W1965" t="str">
        <f>VLOOKUP(K1965, Helper!A:C, 3, FALSE)</f>
        <v>2020-03</v>
      </c>
    </row>
    <row r="1966" spans="1:23" x14ac:dyDescent="0.3">
      <c r="A1966">
        <v>3971</v>
      </c>
      <c r="B1966" t="s">
        <v>5129</v>
      </c>
      <c r="C1966" s="1">
        <v>44157</v>
      </c>
      <c r="D1966">
        <v>20201122</v>
      </c>
      <c r="E1966" t="s">
        <v>5130</v>
      </c>
      <c r="F1966" t="s">
        <v>35</v>
      </c>
      <c r="G1966" t="s">
        <v>36</v>
      </c>
      <c r="H1966" t="s">
        <v>37</v>
      </c>
      <c r="I1966" t="s">
        <v>38</v>
      </c>
      <c r="J1966" t="s">
        <v>574</v>
      </c>
      <c r="K1966">
        <v>1090</v>
      </c>
      <c r="L1966" t="s">
        <v>259</v>
      </c>
      <c r="M1966" t="s">
        <v>29</v>
      </c>
      <c r="N1966" t="s">
        <v>66</v>
      </c>
      <c r="O1966" t="s">
        <v>5131</v>
      </c>
      <c r="P1966">
        <v>53.82</v>
      </c>
      <c r="Q1966">
        <v>9</v>
      </c>
      <c r="R1966">
        <v>0</v>
      </c>
      <c r="S1966">
        <v>24.219000000000001</v>
      </c>
      <c r="T1966" t="s">
        <v>98</v>
      </c>
      <c r="U1966">
        <v>29.600999999999999</v>
      </c>
      <c r="V1966" s="2">
        <f>Table1[[#This Row],[Expenses]]*0.3</f>
        <v>8.8803000000000001</v>
      </c>
      <c r="W1966" t="str">
        <f>VLOOKUP(K1966, Helper!A:C, 3, FALSE)</f>
        <v>2020-02</v>
      </c>
    </row>
    <row r="1967" spans="1:23" x14ac:dyDescent="0.3">
      <c r="A1967">
        <v>3972</v>
      </c>
      <c r="B1967" t="s">
        <v>5132</v>
      </c>
      <c r="C1967" s="1">
        <v>44249</v>
      </c>
      <c r="D1967">
        <v>20210222</v>
      </c>
      <c r="E1967" t="s">
        <v>1839</v>
      </c>
      <c r="F1967" t="s">
        <v>190</v>
      </c>
      <c r="G1967" t="s">
        <v>568</v>
      </c>
      <c r="H1967" t="s">
        <v>37</v>
      </c>
      <c r="I1967" t="s">
        <v>119</v>
      </c>
      <c r="J1967" t="s">
        <v>126</v>
      </c>
      <c r="K1967">
        <v>1025</v>
      </c>
      <c r="L1967" t="s">
        <v>105</v>
      </c>
      <c r="M1967" t="s">
        <v>85</v>
      </c>
      <c r="N1967" t="s">
        <v>112</v>
      </c>
      <c r="O1967" t="s">
        <v>5133</v>
      </c>
      <c r="P1967">
        <v>79.36</v>
      </c>
      <c r="Q1967">
        <v>4</v>
      </c>
      <c r="R1967">
        <v>0</v>
      </c>
      <c r="S1967">
        <v>20.633600000000001</v>
      </c>
      <c r="T1967" t="s">
        <v>554</v>
      </c>
      <c r="U1967">
        <v>58.726399999999998</v>
      </c>
      <c r="V1967" s="2">
        <f>Table1[[#This Row],[Expenses]]*0.3</f>
        <v>17.617919999999998</v>
      </c>
      <c r="W1967" t="str">
        <f>VLOOKUP(K1967, Helper!A:C, 3, FALSE)</f>
        <v>2020-04</v>
      </c>
    </row>
    <row r="1968" spans="1:23" x14ac:dyDescent="0.3">
      <c r="A1968">
        <v>3973</v>
      </c>
      <c r="B1968" t="s">
        <v>5134</v>
      </c>
      <c r="C1968" s="1">
        <v>44650</v>
      </c>
      <c r="D1968">
        <v>20220330</v>
      </c>
      <c r="E1968" t="s">
        <v>340</v>
      </c>
      <c r="F1968" t="s">
        <v>211</v>
      </c>
      <c r="G1968" t="s">
        <v>212</v>
      </c>
      <c r="H1968" t="s">
        <v>25</v>
      </c>
      <c r="I1968" t="s">
        <v>26</v>
      </c>
      <c r="J1968" t="s">
        <v>341</v>
      </c>
      <c r="K1968">
        <v>1019</v>
      </c>
      <c r="L1968" t="s">
        <v>74</v>
      </c>
      <c r="M1968" t="s">
        <v>29</v>
      </c>
      <c r="N1968" t="s">
        <v>66</v>
      </c>
      <c r="O1968" t="s">
        <v>5135</v>
      </c>
      <c r="P1968">
        <v>13.48</v>
      </c>
      <c r="Q1968">
        <v>2</v>
      </c>
      <c r="R1968">
        <v>0</v>
      </c>
      <c r="S1968">
        <v>6.74</v>
      </c>
      <c r="T1968" t="s">
        <v>187</v>
      </c>
      <c r="U1968">
        <v>6.74</v>
      </c>
      <c r="V1968" s="2">
        <f>Table1[[#This Row],[Expenses]]*0.3</f>
        <v>2.0219999999999998</v>
      </c>
      <c r="W1968" t="str">
        <f>VLOOKUP(K1968, Helper!A:C, 3, FALSE)</f>
        <v>2020-03</v>
      </c>
    </row>
    <row r="1969" spans="1:23" x14ac:dyDescent="0.3">
      <c r="A1969">
        <v>3977</v>
      </c>
      <c r="B1969" t="s">
        <v>5136</v>
      </c>
      <c r="C1969" s="1">
        <v>44857</v>
      </c>
      <c r="D1969">
        <v>20221023</v>
      </c>
      <c r="E1969" t="s">
        <v>2565</v>
      </c>
      <c r="F1969" t="s">
        <v>238</v>
      </c>
      <c r="G1969" t="s">
        <v>1399</v>
      </c>
      <c r="H1969" t="s">
        <v>25</v>
      </c>
      <c r="I1969" t="s">
        <v>48</v>
      </c>
      <c r="J1969" t="s">
        <v>1472</v>
      </c>
      <c r="K1969">
        <v>1091</v>
      </c>
      <c r="L1969" t="s">
        <v>74</v>
      </c>
      <c r="M1969" t="s">
        <v>29</v>
      </c>
      <c r="N1969" t="s">
        <v>57</v>
      </c>
      <c r="O1969" t="s">
        <v>5137</v>
      </c>
      <c r="P1969">
        <v>39.92</v>
      </c>
      <c r="Q1969">
        <v>4</v>
      </c>
      <c r="R1969">
        <v>0</v>
      </c>
      <c r="S1969">
        <v>11.1776</v>
      </c>
      <c r="T1969" t="s">
        <v>400</v>
      </c>
      <c r="U1969">
        <v>28.7424</v>
      </c>
      <c r="V1969" s="2">
        <f>Table1[[#This Row],[Expenses]]*0.3</f>
        <v>8.6227199999999993</v>
      </c>
      <c r="W1969" t="str">
        <f>VLOOKUP(K1969, Helper!A:C, 3, FALSE)</f>
        <v>2020-02</v>
      </c>
    </row>
    <row r="1970" spans="1:23" x14ac:dyDescent="0.3">
      <c r="A1970">
        <v>3978</v>
      </c>
      <c r="B1970" t="s">
        <v>5138</v>
      </c>
      <c r="C1970" s="1">
        <v>45202</v>
      </c>
      <c r="D1970">
        <v>20231003</v>
      </c>
      <c r="E1970" t="s">
        <v>2104</v>
      </c>
      <c r="F1970" t="s">
        <v>71</v>
      </c>
      <c r="G1970" t="s">
        <v>72</v>
      </c>
      <c r="H1970" t="s">
        <v>37</v>
      </c>
      <c r="I1970" t="s">
        <v>38</v>
      </c>
      <c r="J1970" t="s">
        <v>1246</v>
      </c>
      <c r="K1970">
        <v>1071</v>
      </c>
      <c r="L1970" t="s">
        <v>149</v>
      </c>
      <c r="M1970" t="s">
        <v>85</v>
      </c>
      <c r="N1970" t="s">
        <v>214</v>
      </c>
      <c r="O1970" t="s">
        <v>5139</v>
      </c>
      <c r="P1970">
        <v>8.94</v>
      </c>
      <c r="Q1970">
        <v>3</v>
      </c>
      <c r="R1970">
        <v>0</v>
      </c>
      <c r="S1970">
        <v>4.1124000000000001</v>
      </c>
      <c r="T1970" t="s">
        <v>151</v>
      </c>
      <c r="U1970">
        <v>4.8275999999999897</v>
      </c>
      <c r="V1970" s="2">
        <f>Table1[[#This Row],[Expenses]]*0.3</f>
        <v>1.4482799999999969</v>
      </c>
      <c r="W1970" t="str">
        <f>VLOOKUP(K1970, Helper!A:C, 3, FALSE)</f>
        <v>2020-04</v>
      </c>
    </row>
    <row r="1971" spans="1:23" x14ac:dyDescent="0.3">
      <c r="A1971">
        <v>3980</v>
      </c>
      <c r="B1971" t="s">
        <v>5140</v>
      </c>
      <c r="C1971" s="1">
        <v>44188</v>
      </c>
      <c r="D1971">
        <v>20201223</v>
      </c>
      <c r="E1971" t="s">
        <v>1230</v>
      </c>
      <c r="F1971" t="s">
        <v>211</v>
      </c>
      <c r="G1971" t="s">
        <v>212</v>
      </c>
      <c r="H1971" t="s">
        <v>25</v>
      </c>
      <c r="I1971" t="s">
        <v>26</v>
      </c>
      <c r="J1971" t="s">
        <v>1231</v>
      </c>
      <c r="K1971">
        <v>1086</v>
      </c>
      <c r="L1971" t="s">
        <v>74</v>
      </c>
      <c r="M1971" t="s">
        <v>40</v>
      </c>
      <c r="N1971" t="s">
        <v>50</v>
      </c>
      <c r="O1971" t="s">
        <v>5141</v>
      </c>
      <c r="P1971">
        <v>53.316000000000003</v>
      </c>
      <c r="Q1971">
        <v>2</v>
      </c>
      <c r="R1971">
        <v>0.4</v>
      </c>
      <c r="S1971">
        <v>-19.549199999999999</v>
      </c>
      <c r="T1971" t="s">
        <v>235</v>
      </c>
      <c r="U1971">
        <v>72.865200000000002</v>
      </c>
      <c r="V1971" s="2">
        <f>Table1[[#This Row],[Expenses]]*0.3</f>
        <v>21.859559999999998</v>
      </c>
      <c r="W1971" t="str">
        <f>VLOOKUP(K1971, Helper!A:C, 3, FALSE)</f>
        <v>2020-01</v>
      </c>
    </row>
    <row r="1972" spans="1:23" x14ac:dyDescent="0.3">
      <c r="A1972">
        <v>3982</v>
      </c>
      <c r="B1972" t="s">
        <v>5142</v>
      </c>
      <c r="C1972" s="1">
        <v>45276</v>
      </c>
      <c r="D1972">
        <v>20231216</v>
      </c>
      <c r="E1972" t="s">
        <v>2361</v>
      </c>
      <c r="F1972" t="s">
        <v>71</v>
      </c>
      <c r="G1972" t="s">
        <v>72</v>
      </c>
      <c r="H1972" t="s">
        <v>37</v>
      </c>
      <c r="I1972" t="s">
        <v>38</v>
      </c>
      <c r="J1972" t="s">
        <v>316</v>
      </c>
      <c r="K1972">
        <v>1093</v>
      </c>
      <c r="L1972" t="s">
        <v>28</v>
      </c>
      <c r="M1972" t="s">
        <v>85</v>
      </c>
      <c r="N1972" t="s">
        <v>57</v>
      </c>
      <c r="O1972" t="s">
        <v>5143</v>
      </c>
      <c r="P1972">
        <v>22.77</v>
      </c>
      <c r="Q1972">
        <v>3</v>
      </c>
      <c r="R1972">
        <v>0</v>
      </c>
      <c r="S1972">
        <v>9.7911000000000001</v>
      </c>
      <c r="T1972" t="s">
        <v>261</v>
      </c>
      <c r="U1972">
        <v>12.978899999999999</v>
      </c>
      <c r="V1972" s="2">
        <f>Table1[[#This Row],[Expenses]]*0.3</f>
        <v>3.8936699999999997</v>
      </c>
      <c r="W1972" t="str">
        <f>VLOOKUP(K1972, Helper!A:C, 3, FALSE)</f>
        <v>2020-03</v>
      </c>
    </row>
    <row r="1973" spans="1:23" x14ac:dyDescent="0.3">
      <c r="A1973">
        <v>3983</v>
      </c>
      <c r="B1973" t="s">
        <v>5144</v>
      </c>
      <c r="C1973" s="1">
        <v>44750</v>
      </c>
      <c r="D1973">
        <v>20220708</v>
      </c>
      <c r="E1973" t="s">
        <v>3957</v>
      </c>
      <c r="F1973" t="s">
        <v>35</v>
      </c>
      <c r="G1973" t="s">
        <v>36</v>
      </c>
      <c r="H1973" t="s">
        <v>37</v>
      </c>
      <c r="I1973" t="s">
        <v>38</v>
      </c>
      <c r="J1973" t="s">
        <v>524</v>
      </c>
      <c r="K1973">
        <v>1039</v>
      </c>
      <c r="L1973" t="s">
        <v>95</v>
      </c>
      <c r="M1973" t="s">
        <v>29</v>
      </c>
      <c r="N1973" t="s">
        <v>41</v>
      </c>
      <c r="O1973" t="s">
        <v>5145</v>
      </c>
      <c r="P1973">
        <v>287.96800000000002</v>
      </c>
      <c r="Q1973">
        <v>4</v>
      </c>
      <c r="R1973">
        <v>0.2</v>
      </c>
      <c r="S1973">
        <v>-3.5996000000000001</v>
      </c>
      <c r="T1973" t="s">
        <v>175</v>
      </c>
      <c r="U1973">
        <v>291.56760000000003</v>
      </c>
      <c r="V1973" s="2">
        <f>Table1[[#This Row],[Expenses]]*0.3</f>
        <v>87.470280000000002</v>
      </c>
      <c r="W1973" t="str">
        <f>VLOOKUP(K1973, Helper!A:C, 3, FALSE)</f>
        <v>2020-01</v>
      </c>
    </row>
    <row r="1974" spans="1:23" x14ac:dyDescent="0.3">
      <c r="A1974">
        <v>3986</v>
      </c>
      <c r="B1974" t="s">
        <v>5146</v>
      </c>
      <c r="C1974" s="1">
        <v>44669</v>
      </c>
      <c r="D1974">
        <v>20220418</v>
      </c>
      <c r="E1974" t="s">
        <v>1603</v>
      </c>
      <c r="F1974" t="s">
        <v>35</v>
      </c>
      <c r="G1974" t="s">
        <v>3064</v>
      </c>
      <c r="H1974" t="s">
        <v>37</v>
      </c>
      <c r="I1974" t="s">
        <v>38</v>
      </c>
      <c r="J1974" t="s">
        <v>443</v>
      </c>
      <c r="K1974">
        <v>1005</v>
      </c>
      <c r="L1974" t="s">
        <v>56</v>
      </c>
      <c r="M1974" t="s">
        <v>29</v>
      </c>
      <c r="N1974" t="s">
        <v>30</v>
      </c>
      <c r="O1974" t="s">
        <v>5147</v>
      </c>
      <c r="P1974">
        <v>257.49900000000002</v>
      </c>
      <c r="Q1974">
        <v>3</v>
      </c>
      <c r="R1974">
        <v>0.15</v>
      </c>
      <c r="S1974">
        <v>24.235199999999999</v>
      </c>
      <c r="T1974" t="s">
        <v>296</v>
      </c>
      <c r="U1974">
        <v>233.2638</v>
      </c>
      <c r="V1974" s="2">
        <f>Table1[[#This Row],[Expenses]]*0.3</f>
        <v>69.979140000000001</v>
      </c>
      <c r="W1974" t="str">
        <f>VLOOKUP(K1974, Helper!A:C, 3, FALSE)</f>
        <v>2020-03</v>
      </c>
    </row>
    <row r="1975" spans="1:23" x14ac:dyDescent="0.3">
      <c r="A1975">
        <v>3987</v>
      </c>
      <c r="B1975" t="s">
        <v>5148</v>
      </c>
      <c r="C1975" s="1">
        <v>45025</v>
      </c>
      <c r="D1975">
        <v>20230409</v>
      </c>
      <c r="E1975" t="s">
        <v>3131</v>
      </c>
      <c r="F1975" t="s">
        <v>522</v>
      </c>
      <c r="G1975" t="s">
        <v>1199</v>
      </c>
      <c r="H1975" t="s">
        <v>37</v>
      </c>
      <c r="I1975" t="s">
        <v>119</v>
      </c>
      <c r="J1975" t="s">
        <v>515</v>
      </c>
      <c r="K1975">
        <v>1003</v>
      </c>
      <c r="L1975" t="s">
        <v>56</v>
      </c>
      <c r="M1975" t="s">
        <v>85</v>
      </c>
      <c r="N1975" t="s">
        <v>96</v>
      </c>
      <c r="O1975" t="s">
        <v>5149</v>
      </c>
      <c r="P1975">
        <v>2591.56</v>
      </c>
      <c r="Q1975">
        <v>4</v>
      </c>
      <c r="R1975">
        <v>0</v>
      </c>
      <c r="S1975">
        <v>621.97439999999995</v>
      </c>
      <c r="T1975" t="s">
        <v>68</v>
      </c>
      <c r="U1975">
        <v>1969.5855999999901</v>
      </c>
      <c r="V1975" s="2">
        <f>Table1[[#This Row],[Expenses]]*0.3</f>
        <v>590.87567999999703</v>
      </c>
      <c r="W1975" t="str">
        <f>VLOOKUP(K1975, Helper!A:C, 3, FALSE)</f>
        <v>2020-02</v>
      </c>
    </row>
    <row r="1976" spans="1:23" x14ac:dyDescent="0.3">
      <c r="A1976">
        <v>3989</v>
      </c>
      <c r="B1976" t="s">
        <v>5150</v>
      </c>
      <c r="C1976" s="1">
        <v>44669</v>
      </c>
      <c r="D1976">
        <v>20220418</v>
      </c>
      <c r="E1976" t="s">
        <v>5151</v>
      </c>
      <c r="F1976" t="s">
        <v>252</v>
      </c>
      <c r="G1976" t="s">
        <v>573</v>
      </c>
      <c r="H1976" t="s">
        <v>25</v>
      </c>
      <c r="I1976" t="s">
        <v>103</v>
      </c>
      <c r="J1976" t="s">
        <v>244</v>
      </c>
      <c r="K1976">
        <v>1002</v>
      </c>
      <c r="L1976" t="s">
        <v>84</v>
      </c>
      <c r="M1976" t="s">
        <v>40</v>
      </c>
      <c r="N1976" t="s">
        <v>57</v>
      </c>
      <c r="O1976" t="s">
        <v>5152</v>
      </c>
      <c r="P1976">
        <v>79.12</v>
      </c>
      <c r="Q1976">
        <v>5</v>
      </c>
      <c r="R1976">
        <v>0.2</v>
      </c>
      <c r="S1976">
        <v>13.846</v>
      </c>
      <c r="T1976" t="s">
        <v>296</v>
      </c>
      <c r="U1976">
        <v>65.274000000000001</v>
      </c>
      <c r="V1976" s="2">
        <f>Table1[[#This Row],[Expenses]]*0.3</f>
        <v>19.5822</v>
      </c>
      <c r="W1976" t="str">
        <f>VLOOKUP(K1976, Helper!A:C, 3, FALSE)</f>
        <v>2020-03</v>
      </c>
    </row>
    <row r="1977" spans="1:23" x14ac:dyDescent="0.3">
      <c r="A1977">
        <v>3990</v>
      </c>
      <c r="B1977" t="s">
        <v>5153</v>
      </c>
      <c r="C1977" s="1">
        <v>44160</v>
      </c>
      <c r="D1977">
        <v>20201125</v>
      </c>
      <c r="E1977" t="s">
        <v>2337</v>
      </c>
      <c r="F1977" t="s">
        <v>827</v>
      </c>
      <c r="G1977" t="s">
        <v>2034</v>
      </c>
      <c r="H1977" t="s">
        <v>25</v>
      </c>
      <c r="I1977" t="s">
        <v>64</v>
      </c>
      <c r="J1977" t="s">
        <v>1132</v>
      </c>
      <c r="K1977">
        <v>1053</v>
      </c>
      <c r="L1977" t="s">
        <v>74</v>
      </c>
      <c r="M1977" t="s">
        <v>29</v>
      </c>
      <c r="N1977" t="s">
        <v>57</v>
      </c>
      <c r="O1977" t="s">
        <v>5154</v>
      </c>
      <c r="P1977">
        <v>52.96</v>
      </c>
      <c r="Q1977">
        <v>2</v>
      </c>
      <c r="R1977">
        <v>0</v>
      </c>
      <c r="S1977">
        <v>20.1248</v>
      </c>
      <c r="T1977" t="s">
        <v>98</v>
      </c>
      <c r="U1977">
        <v>32.8352</v>
      </c>
      <c r="V1977" s="2">
        <f>Table1[[#This Row],[Expenses]]*0.3</f>
        <v>9.8505599999999998</v>
      </c>
      <c r="W1977" t="str">
        <f>VLOOKUP(K1977, Helper!A:C, 3, FALSE)</f>
        <v>2020-05</v>
      </c>
    </row>
    <row r="1978" spans="1:23" x14ac:dyDescent="0.3">
      <c r="A1978">
        <v>3991</v>
      </c>
      <c r="B1978" t="s">
        <v>5155</v>
      </c>
      <c r="C1978" s="1">
        <v>44138</v>
      </c>
      <c r="D1978">
        <v>20201103</v>
      </c>
      <c r="E1978" t="s">
        <v>2306</v>
      </c>
      <c r="F1978" t="s">
        <v>124</v>
      </c>
      <c r="G1978" t="s">
        <v>1510</v>
      </c>
      <c r="H1978" t="s">
        <v>25</v>
      </c>
      <c r="I1978" t="s">
        <v>48</v>
      </c>
      <c r="J1978" t="s">
        <v>626</v>
      </c>
      <c r="K1978">
        <v>1009</v>
      </c>
      <c r="L1978" t="s">
        <v>95</v>
      </c>
      <c r="M1978" t="s">
        <v>29</v>
      </c>
      <c r="N1978" t="s">
        <v>66</v>
      </c>
      <c r="O1978" t="s">
        <v>5156</v>
      </c>
      <c r="P1978">
        <v>286.34399999999999</v>
      </c>
      <c r="Q1978">
        <v>3</v>
      </c>
      <c r="R1978">
        <v>0.2</v>
      </c>
      <c r="S1978">
        <v>-64.427400000000006</v>
      </c>
      <c r="T1978" t="s">
        <v>98</v>
      </c>
      <c r="U1978">
        <v>350.77139999999901</v>
      </c>
      <c r="V1978" s="2">
        <f>Table1[[#This Row],[Expenses]]*0.3</f>
        <v>105.2314199999997</v>
      </c>
      <c r="W1978" t="str">
        <f>VLOOKUP(K1978, Helper!A:C, 3, FALSE)</f>
        <v>2020-03</v>
      </c>
    </row>
    <row r="1979" spans="1:23" x14ac:dyDescent="0.3">
      <c r="A1979">
        <v>3992</v>
      </c>
      <c r="B1979" t="s">
        <v>5157</v>
      </c>
      <c r="C1979" s="1">
        <v>44317</v>
      </c>
      <c r="D1979">
        <v>20210501</v>
      </c>
      <c r="E1979" t="s">
        <v>583</v>
      </c>
      <c r="F1979" t="s">
        <v>46</v>
      </c>
      <c r="G1979" t="s">
        <v>580</v>
      </c>
      <c r="H1979" t="s">
        <v>25</v>
      </c>
      <c r="I1979" t="s">
        <v>48</v>
      </c>
      <c r="J1979" t="s">
        <v>489</v>
      </c>
      <c r="K1979">
        <v>1064</v>
      </c>
      <c r="L1979" t="s">
        <v>84</v>
      </c>
      <c r="M1979" t="s">
        <v>40</v>
      </c>
      <c r="N1979" t="s">
        <v>57</v>
      </c>
      <c r="O1979" t="s">
        <v>5158</v>
      </c>
      <c r="P1979">
        <v>63.552</v>
      </c>
      <c r="Q1979">
        <v>3</v>
      </c>
      <c r="R1979">
        <v>0.2</v>
      </c>
      <c r="S1979">
        <v>14.299200000000001</v>
      </c>
      <c r="T1979" t="s">
        <v>436</v>
      </c>
      <c r="U1979">
        <v>49.252800000000001</v>
      </c>
      <c r="V1979" s="2">
        <f>Table1[[#This Row],[Expenses]]*0.3</f>
        <v>14.775839999999999</v>
      </c>
      <c r="W1979" t="str">
        <f>VLOOKUP(K1979, Helper!A:C, 3, FALSE)</f>
        <v>2020-06</v>
      </c>
    </row>
    <row r="1980" spans="1:23" x14ac:dyDescent="0.3">
      <c r="A1980">
        <v>3995</v>
      </c>
      <c r="B1980" t="s">
        <v>5159</v>
      </c>
      <c r="C1980" s="1">
        <v>44263</v>
      </c>
      <c r="D1980">
        <v>20210308</v>
      </c>
      <c r="E1980" t="s">
        <v>5160</v>
      </c>
      <c r="F1980" t="s">
        <v>91</v>
      </c>
      <c r="G1980" t="s">
        <v>2688</v>
      </c>
      <c r="H1980" t="s">
        <v>25</v>
      </c>
      <c r="I1980" t="s">
        <v>93</v>
      </c>
      <c r="J1980" t="s">
        <v>407</v>
      </c>
      <c r="K1980">
        <v>1082</v>
      </c>
      <c r="L1980" t="s">
        <v>56</v>
      </c>
      <c r="M1980" t="s">
        <v>29</v>
      </c>
      <c r="N1980" t="s">
        <v>30</v>
      </c>
      <c r="O1980" t="s">
        <v>5161</v>
      </c>
      <c r="P1980">
        <v>512.94000000000005</v>
      </c>
      <c r="Q1980">
        <v>3</v>
      </c>
      <c r="R1980">
        <v>0</v>
      </c>
      <c r="S1980">
        <v>97.458600000000004</v>
      </c>
      <c r="T1980" t="s">
        <v>365</v>
      </c>
      <c r="U1980">
        <v>415.48140000000001</v>
      </c>
      <c r="V1980" s="2">
        <f>Table1[[#This Row],[Expenses]]*0.3</f>
        <v>124.64442</v>
      </c>
      <c r="W1980" t="str">
        <f>VLOOKUP(K1980, Helper!A:C, 3, FALSE)</f>
        <v>2020-07</v>
      </c>
    </row>
    <row r="1981" spans="1:23" x14ac:dyDescent="0.3">
      <c r="A1981">
        <v>4000</v>
      </c>
      <c r="B1981" t="s">
        <v>5162</v>
      </c>
      <c r="C1981" s="1">
        <v>44394</v>
      </c>
      <c r="D1981">
        <v>20210717</v>
      </c>
      <c r="E1981" t="s">
        <v>864</v>
      </c>
      <c r="F1981" t="s">
        <v>46</v>
      </c>
      <c r="G1981" t="s">
        <v>837</v>
      </c>
      <c r="H1981" t="s">
        <v>25</v>
      </c>
      <c r="I1981" t="s">
        <v>48</v>
      </c>
      <c r="J1981" t="s">
        <v>413</v>
      </c>
      <c r="K1981">
        <v>1022</v>
      </c>
      <c r="L1981" t="s">
        <v>273</v>
      </c>
      <c r="M1981" t="s">
        <v>40</v>
      </c>
      <c r="N1981" t="s">
        <v>30</v>
      </c>
      <c r="O1981" t="s">
        <v>5163</v>
      </c>
      <c r="P1981">
        <v>231.92</v>
      </c>
      <c r="Q1981">
        <v>5</v>
      </c>
      <c r="R1981">
        <v>0.2</v>
      </c>
      <c r="S1981">
        <v>5.798</v>
      </c>
      <c r="T1981" t="s">
        <v>642</v>
      </c>
      <c r="U1981">
        <v>226.12199999999899</v>
      </c>
      <c r="V1981" s="2">
        <f>Table1[[#This Row],[Expenses]]*0.3</f>
        <v>67.836599999999692</v>
      </c>
      <c r="W1981" t="str">
        <f>VLOOKUP(K1981, Helper!A:C, 3, FALSE)</f>
        <v>2020-03</v>
      </c>
    </row>
    <row r="1982" spans="1:23" x14ac:dyDescent="0.3">
      <c r="A1982">
        <v>4001</v>
      </c>
      <c r="B1982" t="s">
        <v>5164</v>
      </c>
      <c r="C1982" s="1">
        <v>44115</v>
      </c>
      <c r="D1982">
        <v>20201011</v>
      </c>
      <c r="E1982" t="s">
        <v>3830</v>
      </c>
      <c r="F1982" t="s">
        <v>71</v>
      </c>
      <c r="G1982" t="s">
        <v>72</v>
      </c>
      <c r="H1982" t="s">
        <v>37</v>
      </c>
      <c r="I1982" t="s">
        <v>38</v>
      </c>
      <c r="J1982" t="s">
        <v>993</v>
      </c>
      <c r="K1982">
        <v>1044</v>
      </c>
      <c r="L1982" t="s">
        <v>28</v>
      </c>
      <c r="M1982" t="s">
        <v>85</v>
      </c>
      <c r="N1982" t="s">
        <v>57</v>
      </c>
      <c r="O1982" t="s">
        <v>5165</v>
      </c>
      <c r="P1982">
        <v>63.47</v>
      </c>
      <c r="Q1982">
        <v>11</v>
      </c>
      <c r="R1982">
        <v>0</v>
      </c>
      <c r="S1982">
        <v>19.041</v>
      </c>
      <c r="T1982" t="s">
        <v>194</v>
      </c>
      <c r="U1982">
        <v>44.429000000000002</v>
      </c>
      <c r="V1982" s="2">
        <f>Table1[[#This Row],[Expenses]]*0.3</f>
        <v>13.3287</v>
      </c>
      <c r="W1982" t="str">
        <f>VLOOKUP(K1982, Helper!A:C, 3, FALSE)</f>
        <v>2020-02</v>
      </c>
    </row>
    <row r="1983" spans="1:23" x14ac:dyDescent="0.3">
      <c r="A1983">
        <v>4003</v>
      </c>
      <c r="B1983" t="s">
        <v>5166</v>
      </c>
      <c r="C1983" s="1">
        <v>44624</v>
      </c>
      <c r="D1983">
        <v>20220304</v>
      </c>
      <c r="E1983" t="s">
        <v>2004</v>
      </c>
      <c r="F1983" t="s">
        <v>79</v>
      </c>
      <c r="G1983" t="s">
        <v>470</v>
      </c>
      <c r="H1983" t="s">
        <v>81</v>
      </c>
      <c r="I1983" t="s">
        <v>82</v>
      </c>
      <c r="J1983" t="s">
        <v>413</v>
      </c>
      <c r="K1983">
        <v>1022</v>
      </c>
      <c r="L1983" t="s">
        <v>273</v>
      </c>
      <c r="M1983" t="s">
        <v>29</v>
      </c>
      <c r="N1983" t="s">
        <v>50</v>
      </c>
      <c r="O1983" t="s">
        <v>5167</v>
      </c>
      <c r="P1983">
        <v>637.89599999999996</v>
      </c>
      <c r="Q1983">
        <v>3</v>
      </c>
      <c r="R1983">
        <v>0.3</v>
      </c>
      <c r="S1983">
        <v>-127.5792</v>
      </c>
      <c r="T1983" t="s">
        <v>187</v>
      </c>
      <c r="U1983">
        <v>765.47519999999997</v>
      </c>
      <c r="V1983" s="2">
        <f>Table1[[#This Row],[Expenses]]*0.3</f>
        <v>229.64255999999997</v>
      </c>
      <c r="W1983" t="str">
        <f>VLOOKUP(K1983, Helper!A:C, 3, FALSE)</f>
        <v>2020-03</v>
      </c>
    </row>
    <row r="1984" spans="1:23" x14ac:dyDescent="0.3">
      <c r="A1984">
        <v>4006</v>
      </c>
      <c r="B1984" t="s">
        <v>5168</v>
      </c>
      <c r="C1984" s="1">
        <v>44540</v>
      </c>
      <c r="D1984">
        <v>20211210</v>
      </c>
      <c r="E1984" t="s">
        <v>5169</v>
      </c>
      <c r="F1984" t="s">
        <v>758</v>
      </c>
      <c r="G1984" t="s">
        <v>759</v>
      </c>
      <c r="H1984" t="s">
        <v>25</v>
      </c>
      <c r="I1984" t="s">
        <v>64</v>
      </c>
      <c r="J1984" t="s">
        <v>596</v>
      </c>
      <c r="K1984">
        <v>1038</v>
      </c>
      <c r="L1984" t="s">
        <v>84</v>
      </c>
      <c r="M1984" t="s">
        <v>29</v>
      </c>
      <c r="N1984" t="s">
        <v>112</v>
      </c>
      <c r="O1984" t="s">
        <v>5170</v>
      </c>
      <c r="P1984">
        <v>1.78</v>
      </c>
      <c r="Q1984">
        <v>1</v>
      </c>
      <c r="R1984">
        <v>0</v>
      </c>
      <c r="S1984">
        <v>0.49840000000000001</v>
      </c>
      <c r="T1984" t="s">
        <v>163</v>
      </c>
      <c r="U1984">
        <v>1.2816000000000001</v>
      </c>
      <c r="V1984" s="2">
        <f>Table1[[#This Row],[Expenses]]*0.3</f>
        <v>0.38447999999999999</v>
      </c>
      <c r="W1984" t="str">
        <f>VLOOKUP(K1984, Helper!A:C, 3, FALSE)</f>
        <v>2020-04</v>
      </c>
    </row>
    <row r="1985" spans="1:23" x14ac:dyDescent="0.3">
      <c r="A1985">
        <v>4009</v>
      </c>
      <c r="B1985" t="s">
        <v>5171</v>
      </c>
      <c r="C1985" s="1">
        <v>44548</v>
      </c>
      <c r="D1985">
        <v>20211218</v>
      </c>
      <c r="E1985" t="s">
        <v>770</v>
      </c>
      <c r="F1985" t="s">
        <v>334</v>
      </c>
      <c r="G1985" t="s">
        <v>335</v>
      </c>
      <c r="H1985" t="s">
        <v>25</v>
      </c>
      <c r="I1985" t="s">
        <v>336</v>
      </c>
      <c r="J1985" t="s">
        <v>360</v>
      </c>
      <c r="K1985">
        <v>1004</v>
      </c>
      <c r="L1985" t="s">
        <v>74</v>
      </c>
      <c r="M1985" t="s">
        <v>40</v>
      </c>
      <c r="N1985" t="s">
        <v>112</v>
      </c>
      <c r="O1985" t="s">
        <v>5172</v>
      </c>
      <c r="P1985">
        <v>6.8479999999999999</v>
      </c>
      <c r="Q1985">
        <v>2</v>
      </c>
      <c r="R1985">
        <v>0.2</v>
      </c>
      <c r="S1985">
        <v>0.59919999999999995</v>
      </c>
      <c r="T1985" t="s">
        <v>163</v>
      </c>
      <c r="U1985">
        <v>6.2488000000000001</v>
      </c>
      <c r="V1985" s="2">
        <f>Table1[[#This Row],[Expenses]]*0.3</f>
        <v>1.8746399999999999</v>
      </c>
      <c r="W1985" t="str">
        <f>VLOOKUP(K1985, Helper!A:C, 3, FALSE)</f>
        <v>2020-01</v>
      </c>
    </row>
    <row r="1986" spans="1:23" x14ac:dyDescent="0.3">
      <c r="A1986">
        <v>4010</v>
      </c>
      <c r="B1986" t="s">
        <v>5173</v>
      </c>
      <c r="C1986" s="1">
        <v>44928</v>
      </c>
      <c r="D1986">
        <v>20230102</v>
      </c>
      <c r="E1986" t="s">
        <v>371</v>
      </c>
      <c r="F1986" t="s">
        <v>35</v>
      </c>
      <c r="G1986" t="s">
        <v>36</v>
      </c>
      <c r="H1986" t="s">
        <v>37</v>
      </c>
      <c r="I1986" t="s">
        <v>38</v>
      </c>
      <c r="J1986" t="s">
        <v>244</v>
      </c>
      <c r="K1986">
        <v>1002</v>
      </c>
      <c r="L1986" t="s">
        <v>84</v>
      </c>
      <c r="M1986" t="s">
        <v>29</v>
      </c>
      <c r="N1986" t="s">
        <v>57</v>
      </c>
      <c r="O1986" t="s">
        <v>5174</v>
      </c>
      <c r="P1986">
        <v>474.43</v>
      </c>
      <c r="Q1986">
        <v>11</v>
      </c>
      <c r="R1986">
        <v>0</v>
      </c>
      <c r="S1986">
        <v>199.26060000000001</v>
      </c>
      <c r="T1986" t="s">
        <v>898</v>
      </c>
      <c r="U1986">
        <v>275.1694</v>
      </c>
      <c r="V1986" s="2">
        <f>Table1[[#This Row],[Expenses]]*0.3</f>
        <v>82.550820000000002</v>
      </c>
      <c r="W1986" t="str">
        <f>VLOOKUP(K1986, Helper!A:C, 3, FALSE)</f>
        <v>2020-03</v>
      </c>
    </row>
    <row r="1987" spans="1:23" x14ac:dyDescent="0.3">
      <c r="A1987">
        <v>4011</v>
      </c>
      <c r="B1987" t="s">
        <v>5175</v>
      </c>
      <c r="C1987" s="1">
        <v>45252</v>
      </c>
      <c r="D1987">
        <v>20231122</v>
      </c>
      <c r="E1987" t="s">
        <v>4373</v>
      </c>
      <c r="F1987" t="s">
        <v>124</v>
      </c>
      <c r="G1987" t="s">
        <v>125</v>
      </c>
      <c r="H1987" t="s">
        <v>25</v>
      </c>
      <c r="I1987" t="s">
        <v>48</v>
      </c>
      <c r="J1987" t="s">
        <v>55</v>
      </c>
      <c r="K1987">
        <v>1065</v>
      </c>
      <c r="L1987" t="s">
        <v>56</v>
      </c>
      <c r="M1987" t="s">
        <v>29</v>
      </c>
      <c r="N1987" t="s">
        <v>66</v>
      </c>
      <c r="O1987" t="s">
        <v>5176</v>
      </c>
      <c r="P1987">
        <v>8.4480000000000004</v>
      </c>
      <c r="Q1987">
        <v>2</v>
      </c>
      <c r="R1987">
        <v>0.2</v>
      </c>
      <c r="S1987">
        <v>2.64</v>
      </c>
      <c r="T1987" t="s">
        <v>283</v>
      </c>
      <c r="U1987">
        <v>5.8079999999999998</v>
      </c>
      <c r="V1987" s="2">
        <f>Table1[[#This Row],[Expenses]]*0.3</f>
        <v>1.7423999999999999</v>
      </c>
      <c r="W1987" t="str">
        <f>VLOOKUP(K1987, Helper!A:C, 3, FALSE)</f>
        <v>2020-04</v>
      </c>
    </row>
    <row r="1988" spans="1:23" x14ac:dyDescent="0.3">
      <c r="A1988">
        <v>4013</v>
      </c>
      <c r="B1988" t="s">
        <v>5177</v>
      </c>
      <c r="C1988" s="1">
        <v>44552</v>
      </c>
      <c r="D1988">
        <v>20211222</v>
      </c>
      <c r="E1988" t="s">
        <v>2206</v>
      </c>
      <c r="F1988" t="s">
        <v>91</v>
      </c>
      <c r="G1988" t="s">
        <v>5178</v>
      </c>
      <c r="H1988" t="s">
        <v>25</v>
      </c>
      <c r="I1988" t="s">
        <v>93</v>
      </c>
      <c r="J1988" t="s">
        <v>1367</v>
      </c>
      <c r="K1988">
        <v>1020</v>
      </c>
      <c r="L1988" t="s">
        <v>56</v>
      </c>
      <c r="M1988" t="s">
        <v>85</v>
      </c>
      <c r="N1988" t="s">
        <v>112</v>
      </c>
      <c r="O1988" t="s">
        <v>5179</v>
      </c>
      <c r="P1988">
        <v>17.12</v>
      </c>
      <c r="Q1988">
        <v>4</v>
      </c>
      <c r="R1988">
        <v>0</v>
      </c>
      <c r="S1988">
        <v>4.9648000000000003</v>
      </c>
      <c r="T1988" t="s">
        <v>163</v>
      </c>
      <c r="U1988">
        <v>12.155200000000001</v>
      </c>
      <c r="V1988" s="2">
        <f>Table1[[#This Row],[Expenses]]*0.3</f>
        <v>3.64656</v>
      </c>
      <c r="W1988" t="str">
        <f>VLOOKUP(K1988, Helper!A:C, 3, FALSE)</f>
        <v>2020-04</v>
      </c>
    </row>
    <row r="1989" spans="1:23" x14ac:dyDescent="0.3">
      <c r="A1989">
        <v>4014</v>
      </c>
      <c r="B1989" t="s">
        <v>5180</v>
      </c>
      <c r="C1989" s="1">
        <v>44431</v>
      </c>
      <c r="D1989">
        <v>20210823</v>
      </c>
      <c r="E1989" t="s">
        <v>3788</v>
      </c>
      <c r="F1989" t="s">
        <v>758</v>
      </c>
      <c r="G1989" t="s">
        <v>759</v>
      </c>
      <c r="H1989" t="s">
        <v>25</v>
      </c>
      <c r="I1989" t="s">
        <v>64</v>
      </c>
      <c r="J1989" t="s">
        <v>138</v>
      </c>
      <c r="K1989">
        <v>1043</v>
      </c>
      <c r="L1989" t="s">
        <v>95</v>
      </c>
      <c r="M1989" t="s">
        <v>29</v>
      </c>
      <c r="N1989" t="s">
        <v>86</v>
      </c>
      <c r="O1989" t="s">
        <v>5181</v>
      </c>
      <c r="P1989">
        <v>542.94000000000005</v>
      </c>
      <c r="Q1989">
        <v>3</v>
      </c>
      <c r="R1989">
        <v>0</v>
      </c>
      <c r="S1989">
        <v>152.0232</v>
      </c>
      <c r="T1989" t="s">
        <v>570</v>
      </c>
      <c r="U1989">
        <v>390.91680000000002</v>
      </c>
      <c r="V1989" s="2">
        <f>Table1[[#This Row],[Expenses]]*0.3</f>
        <v>117.27504</v>
      </c>
      <c r="W1989" t="str">
        <f>VLOOKUP(K1989, Helper!A:C, 3, FALSE)</f>
        <v>2020-01</v>
      </c>
    </row>
    <row r="1990" spans="1:23" x14ac:dyDescent="0.3">
      <c r="A1990">
        <v>4021</v>
      </c>
      <c r="B1990" t="s">
        <v>5182</v>
      </c>
      <c r="C1990" s="1">
        <v>44004</v>
      </c>
      <c r="D1990">
        <v>20200622</v>
      </c>
      <c r="E1990" t="s">
        <v>5183</v>
      </c>
      <c r="F1990" t="s">
        <v>124</v>
      </c>
      <c r="G1990" t="s">
        <v>1270</v>
      </c>
      <c r="H1990" t="s">
        <v>25</v>
      </c>
      <c r="I1990" t="s">
        <v>48</v>
      </c>
      <c r="J1990" t="s">
        <v>574</v>
      </c>
      <c r="K1990">
        <v>1090</v>
      </c>
      <c r="L1990" t="s">
        <v>259</v>
      </c>
      <c r="M1990" t="s">
        <v>29</v>
      </c>
      <c r="N1990" t="s">
        <v>41</v>
      </c>
      <c r="O1990" t="s">
        <v>5184</v>
      </c>
      <c r="P1990">
        <v>170.05799999999999</v>
      </c>
      <c r="Q1990">
        <v>3</v>
      </c>
      <c r="R1990">
        <v>0.3</v>
      </c>
      <c r="S1990">
        <v>-4.8587999999999996</v>
      </c>
      <c r="T1990" t="s">
        <v>59</v>
      </c>
      <c r="U1990">
        <v>174.91679999999999</v>
      </c>
      <c r="V1990" s="2">
        <f>Table1[[#This Row],[Expenses]]*0.3</f>
        <v>52.47504</v>
      </c>
      <c r="W1990" t="str">
        <f>VLOOKUP(K1990, Helper!A:C, 3, FALSE)</f>
        <v>2020-02</v>
      </c>
    </row>
    <row r="1991" spans="1:23" x14ac:dyDescent="0.3">
      <c r="A1991">
        <v>4024</v>
      </c>
      <c r="B1991" t="s">
        <v>5185</v>
      </c>
      <c r="C1991" s="1">
        <v>45227</v>
      </c>
      <c r="D1991">
        <v>20231028</v>
      </c>
      <c r="E1991" t="s">
        <v>4586</v>
      </c>
      <c r="F1991" t="s">
        <v>35</v>
      </c>
      <c r="G1991" t="s">
        <v>110</v>
      </c>
      <c r="H1991" t="s">
        <v>37</v>
      </c>
      <c r="I1991" t="s">
        <v>38</v>
      </c>
      <c r="J1991" t="s">
        <v>823</v>
      </c>
      <c r="K1991">
        <v>1034</v>
      </c>
      <c r="L1991" t="s">
        <v>28</v>
      </c>
      <c r="M1991" t="s">
        <v>40</v>
      </c>
      <c r="N1991" t="s">
        <v>30</v>
      </c>
      <c r="O1991" t="s">
        <v>5186</v>
      </c>
      <c r="P1991">
        <v>556.66499999999996</v>
      </c>
      <c r="Q1991">
        <v>5</v>
      </c>
      <c r="R1991">
        <v>0.15</v>
      </c>
      <c r="S1991">
        <v>6.5490000000000004</v>
      </c>
      <c r="T1991" t="s">
        <v>151</v>
      </c>
      <c r="U1991">
        <v>550.11599999999999</v>
      </c>
      <c r="V1991" s="2">
        <f>Table1[[#This Row],[Expenses]]*0.3</f>
        <v>165.03479999999999</v>
      </c>
      <c r="W1991" t="str">
        <f>VLOOKUP(K1991, Helper!A:C, 3, FALSE)</f>
        <v>2020-01</v>
      </c>
    </row>
    <row r="1992" spans="1:23" x14ac:dyDescent="0.3">
      <c r="A1992">
        <v>4026</v>
      </c>
      <c r="B1992" t="s">
        <v>5187</v>
      </c>
      <c r="C1992" s="1">
        <v>45150</v>
      </c>
      <c r="D1992">
        <v>20230812</v>
      </c>
      <c r="E1992" t="s">
        <v>1162</v>
      </c>
      <c r="F1992" t="s">
        <v>79</v>
      </c>
      <c r="G1992" t="s">
        <v>2556</v>
      </c>
      <c r="H1992" t="s">
        <v>81</v>
      </c>
      <c r="I1992" t="s">
        <v>82</v>
      </c>
      <c r="J1992" t="s">
        <v>83</v>
      </c>
      <c r="K1992">
        <v>1074</v>
      </c>
      <c r="L1992" t="s">
        <v>84</v>
      </c>
      <c r="M1992" t="s">
        <v>40</v>
      </c>
      <c r="N1992" t="s">
        <v>66</v>
      </c>
      <c r="O1992" t="s">
        <v>5188</v>
      </c>
      <c r="P1992">
        <v>29.664000000000001</v>
      </c>
      <c r="Q1992">
        <v>4</v>
      </c>
      <c r="R1992">
        <v>0.2</v>
      </c>
      <c r="S1992">
        <v>10.0116</v>
      </c>
      <c r="T1992" t="s">
        <v>786</v>
      </c>
      <c r="U1992">
        <v>19.6524</v>
      </c>
      <c r="V1992" s="2">
        <f>Table1[[#This Row],[Expenses]]*0.3</f>
        <v>5.8957199999999998</v>
      </c>
      <c r="W1992" t="str">
        <f>VLOOKUP(K1992, Helper!A:C, 3, FALSE)</f>
        <v>2020-05</v>
      </c>
    </row>
    <row r="1993" spans="1:23" x14ac:dyDescent="0.3">
      <c r="A1993">
        <v>4030</v>
      </c>
      <c r="B1993" t="s">
        <v>5189</v>
      </c>
      <c r="C1993" s="1">
        <v>45285</v>
      </c>
      <c r="D1993">
        <v>20231225</v>
      </c>
      <c r="E1993" t="s">
        <v>1860</v>
      </c>
      <c r="F1993" t="s">
        <v>493</v>
      </c>
      <c r="G1993" t="s">
        <v>494</v>
      </c>
      <c r="H1993" t="s">
        <v>25</v>
      </c>
      <c r="I1993" t="s">
        <v>336</v>
      </c>
      <c r="J1993" t="s">
        <v>55</v>
      </c>
      <c r="K1993">
        <v>1065</v>
      </c>
      <c r="L1993" t="s">
        <v>56</v>
      </c>
      <c r="M1993" t="s">
        <v>29</v>
      </c>
      <c r="N1993" t="s">
        <v>617</v>
      </c>
      <c r="O1993" t="s">
        <v>5190</v>
      </c>
      <c r="P1993">
        <v>479.97</v>
      </c>
      <c r="Q1993">
        <v>3</v>
      </c>
      <c r="R1993">
        <v>0</v>
      </c>
      <c r="S1993">
        <v>239.98500000000001</v>
      </c>
      <c r="T1993" t="s">
        <v>261</v>
      </c>
      <c r="U1993">
        <v>239.98500000000001</v>
      </c>
      <c r="V1993" s="2">
        <f>Table1[[#This Row],[Expenses]]*0.3</f>
        <v>71.995500000000007</v>
      </c>
      <c r="W1993" t="str">
        <f>VLOOKUP(K1993, Helper!A:C, 3, FALSE)</f>
        <v>2020-04</v>
      </c>
    </row>
    <row r="1994" spans="1:23" x14ac:dyDescent="0.3">
      <c r="A1994">
        <v>4032</v>
      </c>
      <c r="B1994" t="s">
        <v>5191</v>
      </c>
      <c r="C1994" s="1">
        <v>44831</v>
      </c>
      <c r="D1994">
        <v>20220927</v>
      </c>
      <c r="E1994" t="s">
        <v>159</v>
      </c>
      <c r="F1994" t="s">
        <v>71</v>
      </c>
      <c r="G1994" t="s">
        <v>5192</v>
      </c>
      <c r="H1994" t="s">
        <v>37</v>
      </c>
      <c r="I1994" t="s">
        <v>38</v>
      </c>
      <c r="J1994" t="s">
        <v>160</v>
      </c>
      <c r="K1994">
        <v>1101</v>
      </c>
      <c r="L1994" t="s">
        <v>56</v>
      </c>
      <c r="M1994" t="s">
        <v>85</v>
      </c>
      <c r="N1994" t="s">
        <v>86</v>
      </c>
      <c r="O1994" t="s">
        <v>5193</v>
      </c>
      <c r="P1994">
        <v>236.88</v>
      </c>
      <c r="Q1994">
        <v>6</v>
      </c>
      <c r="R1994">
        <v>0</v>
      </c>
      <c r="S1994">
        <v>66.326400000000007</v>
      </c>
      <c r="T1994" t="s">
        <v>246</v>
      </c>
      <c r="U1994">
        <v>170.55359999999999</v>
      </c>
      <c r="V1994" s="2">
        <f>Table1[[#This Row],[Expenses]]*0.3</f>
        <v>51.166079999999994</v>
      </c>
      <c r="W1994" t="str">
        <f>VLOOKUP(K1994, Helper!A:C, 3, FALSE)</f>
        <v>2020-03</v>
      </c>
    </row>
    <row r="1995" spans="1:23" x14ac:dyDescent="0.3">
      <c r="A1995">
        <v>4035</v>
      </c>
      <c r="B1995" t="s">
        <v>5194</v>
      </c>
      <c r="C1995" s="1">
        <v>44908</v>
      </c>
      <c r="D1995">
        <v>20221213</v>
      </c>
      <c r="E1995" t="s">
        <v>2380</v>
      </c>
      <c r="F1995" t="s">
        <v>358</v>
      </c>
      <c r="G1995" t="s">
        <v>359</v>
      </c>
      <c r="H1995" t="s">
        <v>37</v>
      </c>
      <c r="I1995" t="s">
        <v>119</v>
      </c>
      <c r="J1995" t="s">
        <v>120</v>
      </c>
      <c r="K1995">
        <v>1048</v>
      </c>
      <c r="L1995" t="s">
        <v>105</v>
      </c>
      <c r="M1995" t="s">
        <v>40</v>
      </c>
      <c r="N1995" t="s">
        <v>50</v>
      </c>
      <c r="O1995" t="s">
        <v>5195</v>
      </c>
      <c r="P1995">
        <v>18.693000000000001</v>
      </c>
      <c r="Q1995">
        <v>3</v>
      </c>
      <c r="R1995">
        <v>0.7</v>
      </c>
      <c r="S1995">
        <v>-14.331300000000001</v>
      </c>
      <c r="T1995" t="s">
        <v>76</v>
      </c>
      <c r="U1995">
        <v>33.024299999999997</v>
      </c>
      <c r="V1995" s="2">
        <f>Table1[[#This Row],[Expenses]]*0.3</f>
        <v>9.9072899999999979</v>
      </c>
      <c r="W1995" t="str">
        <f>VLOOKUP(K1995, Helper!A:C, 3, FALSE)</f>
        <v>2020-02</v>
      </c>
    </row>
    <row r="1996" spans="1:23" x14ac:dyDescent="0.3">
      <c r="A1996">
        <v>4037</v>
      </c>
      <c r="B1996" t="s">
        <v>5196</v>
      </c>
      <c r="C1996" s="1">
        <v>44558</v>
      </c>
      <c r="D1996">
        <v>20211228</v>
      </c>
      <c r="E1996" t="s">
        <v>3788</v>
      </c>
      <c r="F1996" t="s">
        <v>166</v>
      </c>
      <c r="G1996" t="s">
        <v>227</v>
      </c>
      <c r="H1996" t="s">
        <v>81</v>
      </c>
      <c r="I1996" t="s">
        <v>168</v>
      </c>
      <c r="J1996" t="s">
        <v>138</v>
      </c>
      <c r="K1996">
        <v>1043</v>
      </c>
      <c r="L1996" t="s">
        <v>95</v>
      </c>
      <c r="M1996" t="s">
        <v>29</v>
      </c>
      <c r="N1996" t="s">
        <v>96</v>
      </c>
      <c r="O1996" t="s">
        <v>5197</v>
      </c>
      <c r="P1996">
        <v>24.815999999999999</v>
      </c>
      <c r="Q1996">
        <v>2</v>
      </c>
      <c r="R1996">
        <v>0.2</v>
      </c>
      <c r="S1996">
        <v>1.5509999999999999</v>
      </c>
      <c r="T1996" t="s">
        <v>163</v>
      </c>
      <c r="U1996">
        <v>23.265000000000001</v>
      </c>
      <c r="V1996" s="2">
        <f>Table1[[#This Row],[Expenses]]*0.3</f>
        <v>6.9794999999999998</v>
      </c>
      <c r="W1996" t="str">
        <f>VLOOKUP(K1996, Helper!A:C, 3, FALSE)</f>
        <v>2020-01</v>
      </c>
    </row>
    <row r="1997" spans="1:23" x14ac:dyDescent="0.3">
      <c r="A1997">
        <v>4038</v>
      </c>
      <c r="B1997" t="s">
        <v>5198</v>
      </c>
      <c r="C1997" s="1">
        <v>44194</v>
      </c>
      <c r="D1997">
        <v>20201229</v>
      </c>
      <c r="E1997" t="s">
        <v>1374</v>
      </c>
      <c r="F1997" t="s">
        <v>35</v>
      </c>
      <c r="G1997" t="s">
        <v>110</v>
      </c>
      <c r="H1997" t="s">
        <v>37</v>
      </c>
      <c r="I1997" t="s">
        <v>38</v>
      </c>
      <c r="J1997" t="s">
        <v>321</v>
      </c>
      <c r="K1997">
        <v>1089</v>
      </c>
      <c r="L1997" t="s">
        <v>133</v>
      </c>
      <c r="M1997" t="s">
        <v>40</v>
      </c>
      <c r="N1997" t="s">
        <v>57</v>
      </c>
      <c r="O1997" t="s">
        <v>5199</v>
      </c>
      <c r="P1997">
        <v>24.9</v>
      </c>
      <c r="Q1997">
        <v>5</v>
      </c>
      <c r="R1997">
        <v>0</v>
      </c>
      <c r="S1997">
        <v>8.2170000000000005</v>
      </c>
      <c r="T1997" t="s">
        <v>235</v>
      </c>
      <c r="U1997">
        <v>16.683</v>
      </c>
      <c r="V1997" s="2">
        <f>Table1[[#This Row],[Expenses]]*0.3</f>
        <v>5.0049000000000001</v>
      </c>
      <c r="W1997" t="str">
        <f>VLOOKUP(K1997, Helper!A:C, 3, FALSE)</f>
        <v>2020-01</v>
      </c>
    </row>
    <row r="1998" spans="1:23" x14ac:dyDescent="0.3">
      <c r="A1998">
        <v>4045</v>
      </c>
      <c r="B1998" t="s">
        <v>5200</v>
      </c>
      <c r="C1998" s="1">
        <v>44372</v>
      </c>
      <c r="D1998">
        <v>20210625</v>
      </c>
      <c r="E1998" t="s">
        <v>2707</v>
      </c>
      <c r="F1998" t="s">
        <v>35</v>
      </c>
      <c r="G1998" t="s">
        <v>110</v>
      </c>
      <c r="H1998" t="s">
        <v>37</v>
      </c>
      <c r="I1998" t="s">
        <v>38</v>
      </c>
      <c r="J1998" t="s">
        <v>524</v>
      </c>
      <c r="K1998">
        <v>1039</v>
      </c>
      <c r="L1998" t="s">
        <v>95</v>
      </c>
      <c r="M1998" t="s">
        <v>29</v>
      </c>
      <c r="N1998" t="s">
        <v>57</v>
      </c>
      <c r="O1998" t="s">
        <v>5201</v>
      </c>
      <c r="P1998">
        <v>204.85</v>
      </c>
      <c r="Q1998">
        <v>5</v>
      </c>
      <c r="R1998">
        <v>0</v>
      </c>
      <c r="S1998">
        <v>57.357999999999997</v>
      </c>
      <c r="T1998" t="s">
        <v>732</v>
      </c>
      <c r="U1998">
        <v>147.49199999999999</v>
      </c>
      <c r="V1998" s="2">
        <f>Table1[[#This Row],[Expenses]]*0.3</f>
        <v>44.247599999999998</v>
      </c>
      <c r="W1998" t="str">
        <f>VLOOKUP(K1998, Helper!A:C, 3, FALSE)</f>
        <v>2020-01</v>
      </c>
    </row>
    <row r="1999" spans="1:23" x14ac:dyDescent="0.3">
      <c r="A1999">
        <v>4046</v>
      </c>
      <c r="B1999" t="s">
        <v>5202</v>
      </c>
      <c r="C1999" s="1">
        <v>44288</v>
      </c>
      <c r="D1999">
        <v>20210402</v>
      </c>
      <c r="E1999" t="s">
        <v>4271</v>
      </c>
      <c r="F1999" t="s">
        <v>79</v>
      </c>
      <c r="G1999" t="s">
        <v>147</v>
      </c>
      <c r="H1999" t="s">
        <v>81</v>
      </c>
      <c r="I1999" t="s">
        <v>82</v>
      </c>
      <c r="J1999" t="s">
        <v>693</v>
      </c>
      <c r="K1999">
        <v>1070</v>
      </c>
      <c r="L1999" t="s">
        <v>56</v>
      </c>
      <c r="M1999" t="s">
        <v>40</v>
      </c>
      <c r="N1999" t="s">
        <v>50</v>
      </c>
      <c r="O1999" t="s">
        <v>5203</v>
      </c>
      <c r="P1999">
        <v>9.1560000000000006</v>
      </c>
      <c r="Q1999">
        <v>3</v>
      </c>
      <c r="R1999">
        <v>0.8</v>
      </c>
      <c r="S1999">
        <v>-13.734</v>
      </c>
      <c r="T1999" t="s">
        <v>208</v>
      </c>
      <c r="U1999">
        <v>22.89</v>
      </c>
      <c r="V1999" s="2">
        <f>Table1[[#This Row],[Expenses]]*0.3</f>
        <v>6.867</v>
      </c>
      <c r="W1999" t="str">
        <f>VLOOKUP(K1999, Helper!A:C, 3, FALSE)</f>
        <v>2020-02</v>
      </c>
    </row>
    <row r="2000" spans="1:23" x14ac:dyDescent="0.3">
      <c r="A2000">
        <v>4047</v>
      </c>
      <c r="B2000" t="s">
        <v>5204</v>
      </c>
      <c r="C2000" s="1">
        <v>45221</v>
      </c>
      <c r="D2000">
        <v>20231022</v>
      </c>
      <c r="E2000" t="s">
        <v>5130</v>
      </c>
      <c r="F2000" t="s">
        <v>166</v>
      </c>
      <c r="G2000" t="s">
        <v>227</v>
      </c>
      <c r="H2000" t="s">
        <v>81</v>
      </c>
      <c r="I2000" t="s">
        <v>168</v>
      </c>
      <c r="J2000" t="s">
        <v>574</v>
      </c>
      <c r="K2000">
        <v>1090</v>
      </c>
      <c r="L2000" t="s">
        <v>259</v>
      </c>
      <c r="M2000" t="s">
        <v>29</v>
      </c>
      <c r="N2000" t="s">
        <v>86</v>
      </c>
      <c r="O2000" t="s">
        <v>5205</v>
      </c>
      <c r="P2000">
        <v>23.992000000000001</v>
      </c>
      <c r="Q2000">
        <v>2</v>
      </c>
      <c r="R2000">
        <v>0.8</v>
      </c>
      <c r="S2000">
        <v>-62.379199999999997</v>
      </c>
      <c r="T2000" t="s">
        <v>151</v>
      </c>
      <c r="U2000">
        <v>86.371200000000002</v>
      </c>
      <c r="V2000" s="2">
        <f>Table1[[#This Row],[Expenses]]*0.3</f>
        <v>25.911359999999998</v>
      </c>
      <c r="W2000" t="str">
        <f>VLOOKUP(K2000, Helper!A:C, 3, FALSE)</f>
        <v>2020-02</v>
      </c>
    </row>
    <row r="2001" spans="1:23" x14ac:dyDescent="0.3">
      <c r="A2001">
        <v>4048</v>
      </c>
      <c r="B2001" t="s">
        <v>5206</v>
      </c>
      <c r="C2001" s="1">
        <v>44393</v>
      </c>
      <c r="D2001">
        <v>20210716</v>
      </c>
      <c r="E2001" t="s">
        <v>4991</v>
      </c>
      <c r="F2001" t="s">
        <v>211</v>
      </c>
      <c r="G2001" t="s">
        <v>212</v>
      </c>
      <c r="H2001" t="s">
        <v>25</v>
      </c>
      <c r="I2001" t="s">
        <v>26</v>
      </c>
      <c r="J2001" t="s">
        <v>268</v>
      </c>
      <c r="K2001">
        <v>1088</v>
      </c>
      <c r="L2001" t="s">
        <v>133</v>
      </c>
      <c r="M2001" t="s">
        <v>40</v>
      </c>
      <c r="N2001" t="s">
        <v>66</v>
      </c>
      <c r="O2001" t="s">
        <v>5207</v>
      </c>
      <c r="P2001">
        <v>80.88</v>
      </c>
      <c r="Q2001">
        <v>3</v>
      </c>
      <c r="R2001">
        <v>0</v>
      </c>
      <c r="S2001">
        <v>39.6312</v>
      </c>
      <c r="T2001" t="s">
        <v>642</v>
      </c>
      <c r="U2001">
        <v>41.248799999999903</v>
      </c>
      <c r="V2001" s="2">
        <f>Table1[[#This Row],[Expenses]]*0.3</f>
        <v>12.374639999999971</v>
      </c>
      <c r="W2001" t="str">
        <f>VLOOKUP(K2001, Helper!A:C, 3, FALSE)</f>
        <v>2020-03</v>
      </c>
    </row>
    <row r="2002" spans="1:23" x14ac:dyDescent="0.3">
      <c r="A2002">
        <v>4050</v>
      </c>
      <c r="B2002" t="s">
        <v>5208</v>
      </c>
      <c r="C2002" s="1">
        <v>45102</v>
      </c>
      <c r="D2002">
        <v>20230625</v>
      </c>
      <c r="E2002" t="s">
        <v>3822</v>
      </c>
      <c r="F2002" t="s">
        <v>211</v>
      </c>
      <c r="G2002" t="s">
        <v>212</v>
      </c>
      <c r="H2002" t="s">
        <v>25</v>
      </c>
      <c r="I2002" t="s">
        <v>26</v>
      </c>
      <c r="J2002" t="s">
        <v>376</v>
      </c>
      <c r="K2002">
        <v>1036</v>
      </c>
      <c r="L2002" t="s">
        <v>259</v>
      </c>
      <c r="M2002" t="s">
        <v>29</v>
      </c>
      <c r="N2002" t="s">
        <v>57</v>
      </c>
      <c r="O2002" t="s">
        <v>5209</v>
      </c>
      <c r="P2002">
        <v>276.69</v>
      </c>
      <c r="Q2002">
        <v>3</v>
      </c>
      <c r="R2002">
        <v>0</v>
      </c>
      <c r="S2002">
        <v>49.804200000000002</v>
      </c>
      <c r="T2002" t="s">
        <v>318</v>
      </c>
      <c r="U2002">
        <v>226.88579999999999</v>
      </c>
      <c r="V2002" s="2">
        <f>Table1[[#This Row],[Expenses]]*0.3</f>
        <v>68.065739999999991</v>
      </c>
      <c r="W2002" t="str">
        <f>VLOOKUP(K2002, Helper!A:C, 3, FALSE)</f>
        <v>2020-04</v>
      </c>
    </row>
    <row r="2003" spans="1:23" x14ac:dyDescent="0.3">
      <c r="A2003">
        <v>4052</v>
      </c>
      <c r="B2003" t="s">
        <v>5210</v>
      </c>
      <c r="C2003" s="1">
        <v>44103</v>
      </c>
      <c r="D2003">
        <v>20200929</v>
      </c>
      <c r="E2003" t="s">
        <v>1999</v>
      </c>
      <c r="F2003" t="s">
        <v>124</v>
      </c>
      <c r="G2003" t="s">
        <v>125</v>
      </c>
      <c r="H2003" t="s">
        <v>25</v>
      </c>
      <c r="I2003" t="s">
        <v>48</v>
      </c>
      <c r="J2003" t="s">
        <v>184</v>
      </c>
      <c r="K2003">
        <v>1028</v>
      </c>
      <c r="L2003" t="s">
        <v>74</v>
      </c>
      <c r="M2003" t="s">
        <v>40</v>
      </c>
      <c r="N2003" t="s">
        <v>112</v>
      </c>
      <c r="O2003" t="s">
        <v>5211</v>
      </c>
      <c r="P2003">
        <v>4.2240000000000002</v>
      </c>
      <c r="Q2003">
        <v>3</v>
      </c>
      <c r="R2003">
        <v>0.2</v>
      </c>
      <c r="S2003">
        <v>1.4783999999999999</v>
      </c>
      <c r="T2003" t="s">
        <v>382</v>
      </c>
      <c r="U2003">
        <v>2.7456</v>
      </c>
      <c r="V2003" s="2">
        <f>Table1[[#This Row],[Expenses]]*0.3</f>
        <v>0.82367999999999997</v>
      </c>
      <c r="W2003" t="str">
        <f>VLOOKUP(K2003, Helper!A:C, 3, FALSE)</f>
        <v>2020-04</v>
      </c>
    </row>
    <row r="2004" spans="1:23" x14ac:dyDescent="0.3">
      <c r="A2004">
        <v>4058</v>
      </c>
      <c r="B2004" t="s">
        <v>5212</v>
      </c>
      <c r="C2004" s="1">
        <v>44159</v>
      </c>
      <c r="D2004">
        <v>20201124</v>
      </c>
      <c r="E2004" t="s">
        <v>1049</v>
      </c>
      <c r="F2004" t="s">
        <v>166</v>
      </c>
      <c r="G2004" t="s">
        <v>227</v>
      </c>
      <c r="H2004" t="s">
        <v>81</v>
      </c>
      <c r="I2004" t="s">
        <v>168</v>
      </c>
      <c r="J2004" t="s">
        <v>621</v>
      </c>
      <c r="K2004">
        <v>1060</v>
      </c>
      <c r="L2004" t="s">
        <v>105</v>
      </c>
      <c r="M2004" t="s">
        <v>29</v>
      </c>
      <c r="N2004" t="s">
        <v>96</v>
      </c>
      <c r="O2004" t="s">
        <v>5213</v>
      </c>
      <c r="P2004">
        <v>646.20000000000005</v>
      </c>
      <c r="Q2004">
        <v>5</v>
      </c>
      <c r="R2004">
        <v>0.2</v>
      </c>
      <c r="S2004">
        <v>-8.0775000000000006</v>
      </c>
      <c r="T2004" t="s">
        <v>98</v>
      </c>
      <c r="U2004">
        <v>654.27750000000003</v>
      </c>
      <c r="V2004" s="2">
        <f>Table1[[#This Row],[Expenses]]*0.3</f>
        <v>196.28325000000001</v>
      </c>
      <c r="W2004" t="str">
        <f>VLOOKUP(K2004, Helper!A:C, 3, FALSE)</f>
        <v>2020-01</v>
      </c>
    </row>
    <row r="2005" spans="1:23" x14ac:dyDescent="0.3">
      <c r="A2005">
        <v>4059</v>
      </c>
      <c r="B2005" t="s">
        <v>5214</v>
      </c>
      <c r="C2005" s="1">
        <v>44520</v>
      </c>
      <c r="D2005">
        <v>20211120</v>
      </c>
      <c r="E2005" t="s">
        <v>396</v>
      </c>
      <c r="F2005" t="s">
        <v>35</v>
      </c>
      <c r="G2005" t="s">
        <v>1828</v>
      </c>
      <c r="H2005" t="s">
        <v>37</v>
      </c>
      <c r="I2005" t="s">
        <v>38</v>
      </c>
      <c r="J2005" t="s">
        <v>398</v>
      </c>
      <c r="K2005">
        <v>1026</v>
      </c>
      <c r="L2005" t="s">
        <v>105</v>
      </c>
      <c r="M2005" t="s">
        <v>29</v>
      </c>
      <c r="N2005" t="s">
        <v>156</v>
      </c>
      <c r="O2005" t="s">
        <v>5215</v>
      </c>
      <c r="P2005">
        <v>72.744</v>
      </c>
      <c r="Q2005">
        <v>7</v>
      </c>
      <c r="R2005">
        <v>0.2</v>
      </c>
      <c r="S2005">
        <v>-15.4581</v>
      </c>
      <c r="T2005" t="s">
        <v>88</v>
      </c>
      <c r="U2005">
        <v>88.202100000000002</v>
      </c>
      <c r="V2005" s="2">
        <f>Table1[[#This Row],[Expenses]]*0.3</f>
        <v>26.460629999999998</v>
      </c>
      <c r="W2005" t="str">
        <f>VLOOKUP(K2005, Helper!A:C, 3, FALSE)</f>
        <v>2020-01</v>
      </c>
    </row>
    <row r="2006" spans="1:23" x14ac:dyDescent="0.3">
      <c r="A2006">
        <v>4061</v>
      </c>
      <c r="B2006" t="s">
        <v>5216</v>
      </c>
      <c r="C2006" s="1">
        <v>44867</v>
      </c>
      <c r="D2006">
        <v>20221102</v>
      </c>
      <c r="E2006" t="s">
        <v>951</v>
      </c>
      <c r="F2006" t="s">
        <v>166</v>
      </c>
      <c r="G2006" t="s">
        <v>227</v>
      </c>
      <c r="H2006" t="s">
        <v>81</v>
      </c>
      <c r="I2006" t="s">
        <v>168</v>
      </c>
      <c r="J2006" t="s">
        <v>349</v>
      </c>
      <c r="K2006">
        <v>1078</v>
      </c>
      <c r="L2006" t="s">
        <v>56</v>
      </c>
      <c r="M2006" t="s">
        <v>29</v>
      </c>
      <c r="N2006" t="s">
        <v>185</v>
      </c>
      <c r="O2006" t="s">
        <v>5217</v>
      </c>
      <c r="P2006">
        <v>68.111999999999995</v>
      </c>
      <c r="Q2006">
        <v>3</v>
      </c>
      <c r="R2006">
        <v>0.2</v>
      </c>
      <c r="S2006">
        <v>17.8794</v>
      </c>
      <c r="T2006" t="s">
        <v>32</v>
      </c>
      <c r="U2006">
        <v>50.232599999999898</v>
      </c>
      <c r="V2006" s="2">
        <f>Table1[[#This Row],[Expenses]]*0.3</f>
        <v>15.06977999999997</v>
      </c>
      <c r="W2006" t="str">
        <f>VLOOKUP(K2006, Helper!A:C, 3, FALSE)</f>
        <v>2020-01</v>
      </c>
    </row>
    <row r="2007" spans="1:23" x14ac:dyDescent="0.3">
      <c r="A2007">
        <v>4062</v>
      </c>
      <c r="B2007" t="s">
        <v>5218</v>
      </c>
      <c r="C2007" s="1">
        <v>44456</v>
      </c>
      <c r="D2007">
        <v>20210917</v>
      </c>
      <c r="E2007" t="s">
        <v>4271</v>
      </c>
      <c r="F2007" t="s">
        <v>71</v>
      </c>
      <c r="G2007" t="s">
        <v>72</v>
      </c>
      <c r="H2007" t="s">
        <v>37</v>
      </c>
      <c r="I2007" t="s">
        <v>38</v>
      </c>
      <c r="J2007" t="s">
        <v>693</v>
      </c>
      <c r="K2007">
        <v>1070</v>
      </c>
      <c r="L2007" t="s">
        <v>56</v>
      </c>
      <c r="M2007" t="s">
        <v>40</v>
      </c>
      <c r="N2007" t="s">
        <v>50</v>
      </c>
      <c r="O2007" t="s">
        <v>5219</v>
      </c>
      <c r="P2007">
        <v>25.032</v>
      </c>
      <c r="Q2007">
        <v>3</v>
      </c>
      <c r="R2007">
        <v>0.2</v>
      </c>
      <c r="S2007">
        <v>7.8224999999999998</v>
      </c>
      <c r="T2007" t="s">
        <v>135</v>
      </c>
      <c r="U2007">
        <v>17.209499999999998</v>
      </c>
      <c r="V2007" s="2">
        <f>Table1[[#This Row],[Expenses]]*0.3</f>
        <v>5.1628499999999997</v>
      </c>
      <c r="W2007" t="str">
        <f>VLOOKUP(K2007, Helper!A:C, 3, FALSE)</f>
        <v>2020-02</v>
      </c>
    </row>
    <row r="2008" spans="1:23" x14ac:dyDescent="0.3">
      <c r="A2008">
        <v>4063</v>
      </c>
      <c r="B2008" t="s">
        <v>5220</v>
      </c>
      <c r="C2008" s="1">
        <v>44631</v>
      </c>
      <c r="D2008">
        <v>20220311</v>
      </c>
      <c r="E2008" t="s">
        <v>2021</v>
      </c>
      <c r="F2008" t="s">
        <v>124</v>
      </c>
      <c r="G2008" t="s">
        <v>125</v>
      </c>
      <c r="H2008" t="s">
        <v>25</v>
      </c>
      <c r="I2008" t="s">
        <v>48</v>
      </c>
      <c r="J2008" t="s">
        <v>27</v>
      </c>
      <c r="K2008">
        <v>1017</v>
      </c>
      <c r="L2008" t="s">
        <v>28</v>
      </c>
      <c r="M2008" t="s">
        <v>29</v>
      </c>
      <c r="N2008" t="s">
        <v>185</v>
      </c>
      <c r="O2008" t="s">
        <v>5221</v>
      </c>
      <c r="P2008">
        <v>39.991999999999997</v>
      </c>
      <c r="Q2008">
        <v>1</v>
      </c>
      <c r="R2008">
        <v>0.2</v>
      </c>
      <c r="S2008">
        <v>7.4984999999999999</v>
      </c>
      <c r="T2008" t="s">
        <v>187</v>
      </c>
      <c r="U2008">
        <v>32.493499999999997</v>
      </c>
      <c r="V2008" s="2">
        <f>Table1[[#This Row],[Expenses]]*0.3</f>
        <v>9.7480499999999992</v>
      </c>
      <c r="W2008" t="str">
        <f>VLOOKUP(K2008, Helper!A:C, 3, FALSE)</f>
        <v>2020-02</v>
      </c>
    </row>
    <row r="2009" spans="1:23" x14ac:dyDescent="0.3">
      <c r="A2009">
        <v>4064</v>
      </c>
      <c r="B2009" t="s">
        <v>5222</v>
      </c>
      <c r="C2009" s="1">
        <v>44005</v>
      </c>
      <c r="D2009">
        <v>20200623</v>
      </c>
      <c r="E2009" t="s">
        <v>3887</v>
      </c>
      <c r="F2009" t="s">
        <v>62</v>
      </c>
      <c r="G2009" t="s">
        <v>63</v>
      </c>
      <c r="H2009" t="s">
        <v>25</v>
      </c>
      <c r="I2009" t="s">
        <v>64</v>
      </c>
      <c r="J2009" t="s">
        <v>752</v>
      </c>
      <c r="K2009">
        <v>1084</v>
      </c>
      <c r="L2009" t="s">
        <v>133</v>
      </c>
      <c r="M2009" t="s">
        <v>29</v>
      </c>
      <c r="N2009" t="s">
        <v>112</v>
      </c>
      <c r="O2009" t="s">
        <v>5223</v>
      </c>
      <c r="P2009">
        <v>20.015999999999998</v>
      </c>
      <c r="Q2009">
        <v>9</v>
      </c>
      <c r="R2009">
        <v>0.2</v>
      </c>
      <c r="S2009">
        <v>1.7514000000000001</v>
      </c>
      <c r="T2009" t="s">
        <v>59</v>
      </c>
      <c r="U2009">
        <v>18.264599999999898</v>
      </c>
      <c r="V2009" s="2">
        <f>Table1[[#This Row],[Expenses]]*0.3</f>
        <v>5.4793799999999697</v>
      </c>
      <c r="W2009" t="str">
        <f>VLOOKUP(K2009, Helper!A:C, 3, FALSE)</f>
        <v>2020-02</v>
      </c>
    </row>
    <row r="2010" spans="1:23" x14ac:dyDescent="0.3">
      <c r="A2010">
        <v>4066</v>
      </c>
      <c r="B2010" t="s">
        <v>5224</v>
      </c>
      <c r="C2010" s="1">
        <v>44136</v>
      </c>
      <c r="D2010">
        <v>20201101</v>
      </c>
      <c r="E2010" t="s">
        <v>878</v>
      </c>
      <c r="F2010" t="s">
        <v>62</v>
      </c>
      <c r="G2010" t="s">
        <v>63</v>
      </c>
      <c r="H2010" t="s">
        <v>25</v>
      </c>
      <c r="I2010" t="s">
        <v>64</v>
      </c>
      <c r="J2010" t="s">
        <v>39</v>
      </c>
      <c r="K2010">
        <v>1056</v>
      </c>
      <c r="L2010" t="s">
        <v>28</v>
      </c>
      <c r="M2010" t="s">
        <v>40</v>
      </c>
      <c r="N2010" t="s">
        <v>214</v>
      </c>
      <c r="O2010" t="s">
        <v>5225</v>
      </c>
      <c r="P2010">
        <v>7.52</v>
      </c>
      <c r="Q2010">
        <v>5</v>
      </c>
      <c r="R2010">
        <v>0.2</v>
      </c>
      <c r="S2010">
        <v>1.41</v>
      </c>
      <c r="T2010" t="s">
        <v>98</v>
      </c>
      <c r="U2010">
        <v>6.1099999999999897</v>
      </c>
      <c r="V2010" s="2">
        <f>Table1[[#This Row],[Expenses]]*0.3</f>
        <v>1.8329999999999969</v>
      </c>
      <c r="W2010" t="str">
        <f>VLOOKUP(K2010, Helper!A:C, 3, FALSE)</f>
        <v>2020-03</v>
      </c>
    </row>
    <row r="2011" spans="1:23" x14ac:dyDescent="0.3">
      <c r="A2011">
        <v>4070</v>
      </c>
      <c r="B2011" t="s">
        <v>5226</v>
      </c>
      <c r="C2011" s="1">
        <v>44802</v>
      </c>
      <c r="D2011">
        <v>20220829</v>
      </c>
      <c r="E2011" t="s">
        <v>3266</v>
      </c>
      <c r="F2011" t="s">
        <v>79</v>
      </c>
      <c r="G2011" t="s">
        <v>154</v>
      </c>
      <c r="H2011" t="s">
        <v>81</v>
      </c>
      <c r="I2011" t="s">
        <v>82</v>
      </c>
      <c r="J2011" t="s">
        <v>138</v>
      </c>
      <c r="K2011">
        <v>1043</v>
      </c>
      <c r="L2011" t="s">
        <v>95</v>
      </c>
      <c r="M2011" t="s">
        <v>29</v>
      </c>
      <c r="N2011" t="s">
        <v>50</v>
      </c>
      <c r="O2011" t="s">
        <v>5227</v>
      </c>
      <c r="P2011">
        <v>13.14</v>
      </c>
      <c r="Q2011">
        <v>9</v>
      </c>
      <c r="R2011">
        <v>0.8</v>
      </c>
      <c r="S2011">
        <v>-21.681000000000001</v>
      </c>
      <c r="T2011" t="s">
        <v>327</v>
      </c>
      <c r="U2011">
        <v>34.820999999999998</v>
      </c>
      <c r="V2011" s="2">
        <f>Table1[[#This Row],[Expenses]]*0.3</f>
        <v>10.446299999999999</v>
      </c>
      <c r="W2011" t="str">
        <f>VLOOKUP(K2011, Helper!A:C, 3, FALSE)</f>
        <v>2020-01</v>
      </c>
    </row>
    <row r="2012" spans="1:23" x14ac:dyDescent="0.3">
      <c r="A2012">
        <v>4073</v>
      </c>
      <c r="B2012" t="s">
        <v>5228</v>
      </c>
      <c r="C2012" s="1">
        <v>44536</v>
      </c>
      <c r="D2012">
        <v>20211206</v>
      </c>
      <c r="E2012" t="s">
        <v>2289</v>
      </c>
      <c r="F2012" t="s">
        <v>204</v>
      </c>
      <c r="G2012" t="s">
        <v>2582</v>
      </c>
      <c r="H2012" t="s">
        <v>81</v>
      </c>
      <c r="I2012" t="s">
        <v>206</v>
      </c>
      <c r="J2012" t="s">
        <v>626</v>
      </c>
      <c r="K2012">
        <v>1009</v>
      </c>
      <c r="L2012" t="s">
        <v>95</v>
      </c>
      <c r="M2012" t="s">
        <v>85</v>
      </c>
      <c r="N2012" t="s">
        <v>1005</v>
      </c>
      <c r="O2012" t="s">
        <v>5229</v>
      </c>
      <c r="P2012">
        <v>999.98</v>
      </c>
      <c r="Q2012">
        <v>2</v>
      </c>
      <c r="R2012">
        <v>0</v>
      </c>
      <c r="S2012">
        <v>449.99099999999999</v>
      </c>
      <c r="T2012" t="s">
        <v>163</v>
      </c>
      <c r="U2012">
        <v>549.98900000000003</v>
      </c>
      <c r="V2012" s="2">
        <f>Table1[[#This Row],[Expenses]]*0.3</f>
        <v>164.9967</v>
      </c>
      <c r="W2012" t="str">
        <f>VLOOKUP(K2012, Helper!A:C, 3, FALSE)</f>
        <v>2020-03</v>
      </c>
    </row>
    <row r="2013" spans="1:23" x14ac:dyDescent="0.3">
      <c r="A2013">
        <v>4074</v>
      </c>
      <c r="B2013" t="s">
        <v>5230</v>
      </c>
      <c r="C2013" s="1">
        <v>44463</v>
      </c>
      <c r="D2013">
        <v>20210924</v>
      </c>
      <c r="E2013" t="s">
        <v>3768</v>
      </c>
      <c r="F2013" t="s">
        <v>448</v>
      </c>
      <c r="G2013" t="s">
        <v>448</v>
      </c>
      <c r="H2013" t="s">
        <v>81</v>
      </c>
      <c r="I2013" t="s">
        <v>199</v>
      </c>
      <c r="J2013" t="s">
        <v>104</v>
      </c>
      <c r="K2013">
        <v>1047</v>
      </c>
      <c r="L2013" t="s">
        <v>105</v>
      </c>
      <c r="M2013" t="s">
        <v>85</v>
      </c>
      <c r="N2013" t="s">
        <v>156</v>
      </c>
      <c r="O2013" t="s">
        <v>5231</v>
      </c>
      <c r="P2013">
        <v>821.94</v>
      </c>
      <c r="Q2013">
        <v>6</v>
      </c>
      <c r="R2013">
        <v>0</v>
      </c>
      <c r="S2013">
        <v>213.70439999999999</v>
      </c>
      <c r="T2013" t="s">
        <v>135</v>
      </c>
      <c r="U2013">
        <v>608.23559999999998</v>
      </c>
      <c r="V2013" s="2">
        <f>Table1[[#This Row],[Expenses]]*0.3</f>
        <v>182.47067999999999</v>
      </c>
      <c r="W2013" t="str">
        <f>VLOOKUP(K2013, Helper!A:C, 3, FALSE)</f>
        <v>2020-03</v>
      </c>
    </row>
    <row r="2014" spans="1:23" x14ac:dyDescent="0.3">
      <c r="A2014">
        <v>4075</v>
      </c>
      <c r="B2014" t="s">
        <v>5232</v>
      </c>
      <c r="C2014" s="1">
        <v>45246</v>
      </c>
      <c r="D2014">
        <v>20231116</v>
      </c>
      <c r="E2014" t="s">
        <v>5160</v>
      </c>
      <c r="F2014" t="s">
        <v>46</v>
      </c>
      <c r="G2014" t="s">
        <v>4728</v>
      </c>
      <c r="H2014" t="s">
        <v>25</v>
      </c>
      <c r="I2014" t="s">
        <v>48</v>
      </c>
      <c r="J2014" t="s">
        <v>407</v>
      </c>
      <c r="K2014">
        <v>1082</v>
      </c>
      <c r="L2014" t="s">
        <v>56</v>
      </c>
      <c r="M2014" t="s">
        <v>29</v>
      </c>
      <c r="N2014" t="s">
        <v>57</v>
      </c>
      <c r="O2014" t="s">
        <v>5233</v>
      </c>
      <c r="P2014">
        <v>220.06399999999999</v>
      </c>
      <c r="Q2014">
        <v>4</v>
      </c>
      <c r="R2014">
        <v>0.2</v>
      </c>
      <c r="S2014">
        <v>55.015999999999998</v>
      </c>
      <c r="T2014" t="s">
        <v>283</v>
      </c>
      <c r="U2014">
        <v>165.048</v>
      </c>
      <c r="V2014" s="2">
        <f>Table1[[#This Row],[Expenses]]*0.3</f>
        <v>49.514400000000002</v>
      </c>
      <c r="W2014" t="str">
        <f>VLOOKUP(K2014, Helper!A:C, 3, FALSE)</f>
        <v>2020-07</v>
      </c>
    </row>
    <row r="2015" spans="1:23" x14ac:dyDescent="0.3">
      <c r="A2015">
        <v>4077</v>
      </c>
      <c r="B2015" t="s">
        <v>5234</v>
      </c>
      <c r="C2015" s="1">
        <v>44549</v>
      </c>
      <c r="D2015">
        <v>20211219</v>
      </c>
      <c r="E2015" t="s">
        <v>1999</v>
      </c>
      <c r="F2015" t="s">
        <v>117</v>
      </c>
      <c r="G2015" t="s">
        <v>118</v>
      </c>
      <c r="H2015" t="s">
        <v>37</v>
      </c>
      <c r="I2015" t="s">
        <v>119</v>
      </c>
      <c r="J2015" t="s">
        <v>184</v>
      </c>
      <c r="K2015">
        <v>1028</v>
      </c>
      <c r="L2015" t="s">
        <v>74</v>
      </c>
      <c r="M2015" t="s">
        <v>40</v>
      </c>
      <c r="N2015" t="s">
        <v>50</v>
      </c>
      <c r="O2015" t="s">
        <v>5235</v>
      </c>
      <c r="P2015">
        <v>7.04</v>
      </c>
      <c r="Q2015">
        <v>2</v>
      </c>
      <c r="R2015">
        <v>0</v>
      </c>
      <c r="S2015">
        <v>3.3088000000000002</v>
      </c>
      <c r="T2015" t="s">
        <v>163</v>
      </c>
      <c r="U2015">
        <v>3.7311999999999999</v>
      </c>
      <c r="V2015" s="2">
        <f>Table1[[#This Row],[Expenses]]*0.3</f>
        <v>1.1193599999999999</v>
      </c>
      <c r="W2015" t="str">
        <f>VLOOKUP(K2015, Helper!A:C, 3, FALSE)</f>
        <v>2020-04</v>
      </c>
    </row>
    <row r="2016" spans="1:23" x14ac:dyDescent="0.3">
      <c r="A2016">
        <v>4080</v>
      </c>
      <c r="B2016" t="s">
        <v>5236</v>
      </c>
      <c r="C2016" s="1">
        <v>44551</v>
      </c>
      <c r="D2016">
        <v>20211221</v>
      </c>
      <c r="E2016" t="s">
        <v>996</v>
      </c>
      <c r="F2016" t="s">
        <v>62</v>
      </c>
      <c r="G2016" t="s">
        <v>63</v>
      </c>
      <c r="H2016" t="s">
        <v>25</v>
      </c>
      <c r="I2016" t="s">
        <v>64</v>
      </c>
      <c r="J2016" t="s">
        <v>254</v>
      </c>
      <c r="K2016">
        <v>1072</v>
      </c>
      <c r="L2016" t="s">
        <v>74</v>
      </c>
      <c r="M2016" t="s">
        <v>29</v>
      </c>
      <c r="N2016" t="s">
        <v>156</v>
      </c>
      <c r="O2016" t="s">
        <v>5237</v>
      </c>
      <c r="P2016">
        <v>47.975999999999999</v>
      </c>
      <c r="Q2016">
        <v>3</v>
      </c>
      <c r="R2016">
        <v>0.2</v>
      </c>
      <c r="S2016">
        <v>4.7976000000000001</v>
      </c>
      <c r="T2016" t="s">
        <v>163</v>
      </c>
      <c r="U2016">
        <v>43.178399999999897</v>
      </c>
      <c r="V2016" s="2">
        <f>Table1[[#This Row],[Expenses]]*0.3</f>
        <v>12.953519999999969</v>
      </c>
      <c r="W2016" t="str">
        <f>VLOOKUP(K2016, Helper!A:C, 3, FALSE)</f>
        <v>2020-06</v>
      </c>
    </row>
    <row r="2017" spans="1:23" x14ac:dyDescent="0.3">
      <c r="A2017">
        <v>4081</v>
      </c>
      <c r="B2017" t="s">
        <v>5238</v>
      </c>
      <c r="C2017" s="1">
        <v>44830</v>
      </c>
      <c r="D2017">
        <v>20220926</v>
      </c>
      <c r="E2017" t="s">
        <v>4991</v>
      </c>
      <c r="F2017" t="s">
        <v>306</v>
      </c>
      <c r="G2017" t="s">
        <v>2515</v>
      </c>
      <c r="H2017" t="s">
        <v>25</v>
      </c>
      <c r="I2017" t="s">
        <v>48</v>
      </c>
      <c r="J2017" t="s">
        <v>268</v>
      </c>
      <c r="K2017">
        <v>1088</v>
      </c>
      <c r="L2017" t="s">
        <v>133</v>
      </c>
      <c r="M2017" t="s">
        <v>40</v>
      </c>
      <c r="N2017" t="s">
        <v>66</v>
      </c>
      <c r="O2017" t="s">
        <v>5239</v>
      </c>
      <c r="P2017">
        <v>60.048000000000002</v>
      </c>
      <c r="Q2017">
        <v>9</v>
      </c>
      <c r="R2017">
        <v>0.2</v>
      </c>
      <c r="S2017">
        <v>22.518000000000001</v>
      </c>
      <c r="T2017" t="s">
        <v>246</v>
      </c>
      <c r="U2017">
        <v>37.53</v>
      </c>
      <c r="V2017" s="2">
        <f>Table1[[#This Row],[Expenses]]*0.3</f>
        <v>11.259</v>
      </c>
      <c r="W2017" t="str">
        <f>VLOOKUP(K2017, Helper!A:C, 3, FALSE)</f>
        <v>2020-03</v>
      </c>
    </row>
    <row r="2018" spans="1:23" x14ac:dyDescent="0.3">
      <c r="A2018">
        <v>4083</v>
      </c>
      <c r="B2018" t="s">
        <v>5240</v>
      </c>
      <c r="C2018" s="1">
        <v>45102</v>
      </c>
      <c r="D2018">
        <v>20230625</v>
      </c>
      <c r="E2018" t="s">
        <v>3662</v>
      </c>
      <c r="F2018" t="s">
        <v>166</v>
      </c>
      <c r="G2018" t="s">
        <v>488</v>
      </c>
      <c r="H2018" t="s">
        <v>81</v>
      </c>
      <c r="I2018" t="s">
        <v>168</v>
      </c>
      <c r="J2018" t="s">
        <v>439</v>
      </c>
      <c r="K2018">
        <v>1033</v>
      </c>
      <c r="L2018" t="s">
        <v>74</v>
      </c>
      <c r="M2018" t="s">
        <v>40</v>
      </c>
      <c r="N2018" t="s">
        <v>50</v>
      </c>
      <c r="O2018" t="s">
        <v>5241</v>
      </c>
      <c r="P2018">
        <v>182.994</v>
      </c>
      <c r="Q2018">
        <v>3</v>
      </c>
      <c r="R2018">
        <v>0.8</v>
      </c>
      <c r="S2018">
        <v>-320.23950000000002</v>
      </c>
      <c r="T2018" t="s">
        <v>318</v>
      </c>
      <c r="U2018">
        <v>503.23349999999999</v>
      </c>
      <c r="V2018" s="2">
        <f>Table1[[#This Row],[Expenses]]*0.3</f>
        <v>150.97004999999999</v>
      </c>
      <c r="W2018" t="str">
        <f>VLOOKUP(K2018, Helper!A:C, 3, FALSE)</f>
        <v>2020-03</v>
      </c>
    </row>
    <row r="2019" spans="1:23" x14ac:dyDescent="0.3">
      <c r="A2019">
        <v>4085</v>
      </c>
      <c r="B2019" t="s">
        <v>5242</v>
      </c>
      <c r="C2019" s="1">
        <v>45177</v>
      </c>
      <c r="D2019">
        <v>20230908</v>
      </c>
      <c r="E2019" t="s">
        <v>3830</v>
      </c>
      <c r="F2019" t="s">
        <v>232</v>
      </c>
      <c r="G2019" t="s">
        <v>385</v>
      </c>
      <c r="H2019" t="s">
        <v>37</v>
      </c>
      <c r="I2019" t="s">
        <v>119</v>
      </c>
      <c r="J2019" t="s">
        <v>993</v>
      </c>
      <c r="K2019">
        <v>1044</v>
      </c>
      <c r="L2019" t="s">
        <v>28</v>
      </c>
      <c r="M2019" t="s">
        <v>85</v>
      </c>
      <c r="N2019" t="s">
        <v>50</v>
      </c>
      <c r="O2019" t="s">
        <v>5243</v>
      </c>
      <c r="P2019">
        <v>7.8570000000000002</v>
      </c>
      <c r="Q2019">
        <v>3</v>
      </c>
      <c r="R2019">
        <v>0.7</v>
      </c>
      <c r="S2019">
        <v>-6.0236999999999998</v>
      </c>
      <c r="T2019" t="s">
        <v>171</v>
      </c>
      <c r="U2019">
        <v>13.880699999999999</v>
      </c>
      <c r="V2019" s="2">
        <f>Table1[[#This Row],[Expenses]]*0.3</f>
        <v>4.1642099999999997</v>
      </c>
      <c r="W2019" t="str">
        <f>VLOOKUP(K2019, Helper!A:C, 3, FALSE)</f>
        <v>2020-02</v>
      </c>
    </row>
    <row r="2020" spans="1:23" x14ac:dyDescent="0.3">
      <c r="A2020">
        <v>4086</v>
      </c>
      <c r="B2020" t="s">
        <v>5244</v>
      </c>
      <c r="C2020" s="1">
        <v>44778</v>
      </c>
      <c r="D2020">
        <v>20220805</v>
      </c>
      <c r="E2020" t="s">
        <v>165</v>
      </c>
      <c r="F2020" t="s">
        <v>35</v>
      </c>
      <c r="G2020" t="s">
        <v>3379</v>
      </c>
      <c r="H2020" t="s">
        <v>37</v>
      </c>
      <c r="I2020" t="s">
        <v>38</v>
      </c>
      <c r="J2020" t="s">
        <v>169</v>
      </c>
      <c r="K2020">
        <v>1058</v>
      </c>
      <c r="L2020" t="s">
        <v>28</v>
      </c>
      <c r="M2020" t="s">
        <v>40</v>
      </c>
      <c r="N2020" t="s">
        <v>156</v>
      </c>
      <c r="O2020" t="s">
        <v>5245</v>
      </c>
      <c r="P2020">
        <v>302.38400000000001</v>
      </c>
      <c r="Q2020">
        <v>2</v>
      </c>
      <c r="R2020">
        <v>0.2</v>
      </c>
      <c r="S2020">
        <v>30.238399999999999</v>
      </c>
      <c r="T2020" t="s">
        <v>327</v>
      </c>
      <c r="U2020">
        <v>272.1456</v>
      </c>
      <c r="V2020" s="2">
        <f>Table1[[#This Row],[Expenses]]*0.3</f>
        <v>81.643680000000003</v>
      </c>
      <c r="W2020" t="str">
        <f>VLOOKUP(K2020, Helper!A:C, 3, FALSE)</f>
        <v>2020-01</v>
      </c>
    </row>
    <row r="2021" spans="1:23" x14ac:dyDescent="0.3">
      <c r="A2021">
        <v>4089</v>
      </c>
      <c r="B2021" t="s">
        <v>5246</v>
      </c>
      <c r="C2021" s="1">
        <v>44062</v>
      </c>
      <c r="D2021">
        <v>20200819</v>
      </c>
      <c r="E2021" t="s">
        <v>196</v>
      </c>
      <c r="F2021" t="s">
        <v>978</v>
      </c>
      <c r="G2021" t="s">
        <v>1863</v>
      </c>
      <c r="H2021" t="s">
        <v>25</v>
      </c>
      <c r="I2021" t="s">
        <v>103</v>
      </c>
      <c r="J2021" t="s">
        <v>200</v>
      </c>
      <c r="K2021">
        <v>1011</v>
      </c>
      <c r="L2021" t="s">
        <v>56</v>
      </c>
      <c r="M2021" t="s">
        <v>29</v>
      </c>
      <c r="N2021" t="s">
        <v>30</v>
      </c>
      <c r="O2021" t="s">
        <v>5247</v>
      </c>
      <c r="P2021">
        <v>638.82000000000005</v>
      </c>
      <c r="Q2021">
        <v>9</v>
      </c>
      <c r="R2021">
        <v>0</v>
      </c>
      <c r="S2021">
        <v>172.48140000000001</v>
      </c>
      <c r="T2021" t="s">
        <v>114</v>
      </c>
      <c r="U2021">
        <v>466.33859999999999</v>
      </c>
      <c r="V2021" s="2">
        <f>Table1[[#This Row],[Expenses]]*0.3</f>
        <v>139.90158</v>
      </c>
      <c r="W2021" t="str">
        <f>VLOOKUP(K2021, Helper!A:C, 3, FALSE)</f>
        <v>2020-06</v>
      </c>
    </row>
    <row r="2022" spans="1:23" x14ac:dyDescent="0.3">
      <c r="A2022">
        <v>4090</v>
      </c>
      <c r="B2022" t="s">
        <v>5248</v>
      </c>
      <c r="C2022" s="1">
        <v>44653</v>
      </c>
      <c r="D2022">
        <v>20220402</v>
      </c>
      <c r="E2022" t="s">
        <v>2695</v>
      </c>
      <c r="F2022" t="s">
        <v>211</v>
      </c>
      <c r="G2022" t="s">
        <v>212</v>
      </c>
      <c r="H2022" t="s">
        <v>25</v>
      </c>
      <c r="I2022" t="s">
        <v>26</v>
      </c>
      <c r="J2022" t="s">
        <v>268</v>
      </c>
      <c r="K2022">
        <v>1088</v>
      </c>
      <c r="L2022" t="s">
        <v>133</v>
      </c>
      <c r="M2022" t="s">
        <v>40</v>
      </c>
      <c r="N2022" t="s">
        <v>41</v>
      </c>
      <c r="O2022" t="s">
        <v>5249</v>
      </c>
      <c r="P2022">
        <v>20.7</v>
      </c>
      <c r="Q2022">
        <v>2</v>
      </c>
      <c r="R2022">
        <v>0</v>
      </c>
      <c r="S2022">
        <v>9.9359999999999999</v>
      </c>
      <c r="T2022" t="s">
        <v>296</v>
      </c>
      <c r="U2022">
        <v>10.763999999999999</v>
      </c>
      <c r="V2022" s="2">
        <f>Table1[[#This Row],[Expenses]]*0.3</f>
        <v>3.2291999999999996</v>
      </c>
      <c r="W2022" t="str">
        <f>VLOOKUP(K2022, Helper!A:C, 3, FALSE)</f>
        <v>2020-03</v>
      </c>
    </row>
    <row r="2023" spans="1:23" x14ac:dyDescent="0.3">
      <c r="A2023">
        <v>4093</v>
      </c>
      <c r="B2023" t="s">
        <v>5250</v>
      </c>
      <c r="C2023" s="1">
        <v>45063</v>
      </c>
      <c r="D2023">
        <v>20230517</v>
      </c>
      <c r="E2023" t="s">
        <v>3516</v>
      </c>
      <c r="F2023" t="s">
        <v>358</v>
      </c>
      <c r="G2023" t="s">
        <v>532</v>
      </c>
      <c r="H2023" t="s">
        <v>37</v>
      </c>
      <c r="I2023" t="s">
        <v>119</v>
      </c>
      <c r="J2023" t="s">
        <v>655</v>
      </c>
      <c r="K2023">
        <v>1024</v>
      </c>
      <c r="L2023" t="s">
        <v>28</v>
      </c>
      <c r="M2023" t="s">
        <v>29</v>
      </c>
      <c r="N2023" t="s">
        <v>96</v>
      </c>
      <c r="O2023" t="s">
        <v>5251</v>
      </c>
      <c r="P2023">
        <v>221.024</v>
      </c>
      <c r="Q2023">
        <v>2</v>
      </c>
      <c r="R2023">
        <v>0.2</v>
      </c>
      <c r="S2023">
        <v>-55.256</v>
      </c>
      <c r="T2023" t="s">
        <v>288</v>
      </c>
      <c r="U2023">
        <v>276.27999999999997</v>
      </c>
      <c r="V2023" s="2">
        <f>Table1[[#This Row],[Expenses]]*0.3</f>
        <v>82.883999999999986</v>
      </c>
      <c r="W2023" t="str">
        <f>VLOOKUP(K2023, Helper!A:C, 3, FALSE)</f>
        <v>2020-01</v>
      </c>
    </row>
    <row r="2024" spans="1:23" x14ac:dyDescent="0.3">
      <c r="A2024">
        <v>4094</v>
      </c>
      <c r="B2024" t="s">
        <v>5252</v>
      </c>
      <c r="C2024" s="1">
        <v>44432</v>
      </c>
      <c r="D2024">
        <v>20210824</v>
      </c>
      <c r="E2024" t="s">
        <v>763</v>
      </c>
      <c r="F2024" t="s">
        <v>23</v>
      </c>
      <c r="G2024" t="s">
        <v>1456</v>
      </c>
      <c r="H2024" t="s">
        <v>25</v>
      </c>
      <c r="I2024" t="s">
        <v>26</v>
      </c>
      <c r="J2024" t="s">
        <v>764</v>
      </c>
      <c r="K2024">
        <v>1061</v>
      </c>
      <c r="L2024" t="s">
        <v>28</v>
      </c>
      <c r="M2024" t="s">
        <v>29</v>
      </c>
      <c r="N2024" t="s">
        <v>617</v>
      </c>
      <c r="O2024" t="s">
        <v>5253</v>
      </c>
      <c r="P2024">
        <v>3080</v>
      </c>
      <c r="Q2024">
        <v>7</v>
      </c>
      <c r="R2024">
        <v>0</v>
      </c>
      <c r="S2024">
        <v>1416.8</v>
      </c>
      <c r="T2024" t="s">
        <v>570</v>
      </c>
      <c r="U2024">
        <v>1663.2</v>
      </c>
      <c r="V2024" s="2">
        <f>Table1[[#This Row],[Expenses]]*0.3</f>
        <v>498.96</v>
      </c>
      <c r="W2024" t="str">
        <f>VLOOKUP(K2024, Helper!A:C, 3, FALSE)</f>
        <v>2020-03</v>
      </c>
    </row>
    <row r="2025" spans="1:23" x14ac:dyDescent="0.3">
      <c r="A2025">
        <v>4097</v>
      </c>
      <c r="B2025" t="s">
        <v>5254</v>
      </c>
      <c r="C2025" s="1">
        <v>44097</v>
      </c>
      <c r="D2025">
        <v>20200923</v>
      </c>
      <c r="E2025" t="s">
        <v>915</v>
      </c>
      <c r="F2025" t="s">
        <v>183</v>
      </c>
      <c r="G2025" t="s">
        <v>183</v>
      </c>
      <c r="H2025" t="s">
        <v>25</v>
      </c>
      <c r="I2025" t="s">
        <v>48</v>
      </c>
      <c r="J2025" t="s">
        <v>917</v>
      </c>
      <c r="K2025">
        <v>1029</v>
      </c>
      <c r="L2025" t="s">
        <v>84</v>
      </c>
      <c r="M2025" t="s">
        <v>29</v>
      </c>
      <c r="N2025" t="s">
        <v>66</v>
      </c>
      <c r="O2025" t="s">
        <v>5255</v>
      </c>
      <c r="P2025">
        <v>32.4</v>
      </c>
      <c r="Q2025">
        <v>5</v>
      </c>
      <c r="R2025">
        <v>0</v>
      </c>
      <c r="S2025">
        <v>15.552</v>
      </c>
      <c r="T2025" t="s">
        <v>382</v>
      </c>
      <c r="U2025">
        <v>16.847999999999999</v>
      </c>
      <c r="V2025" s="2">
        <f>Table1[[#This Row],[Expenses]]*0.3</f>
        <v>5.0543999999999993</v>
      </c>
      <c r="W2025" t="str">
        <f>VLOOKUP(K2025, Helper!A:C, 3, FALSE)</f>
        <v>2020-01</v>
      </c>
    </row>
    <row r="2026" spans="1:23" x14ac:dyDescent="0.3">
      <c r="A2026">
        <v>4101</v>
      </c>
      <c r="B2026" t="s">
        <v>5256</v>
      </c>
      <c r="C2026" s="1">
        <v>45097</v>
      </c>
      <c r="D2026">
        <v>20230620</v>
      </c>
      <c r="E2026" t="s">
        <v>1124</v>
      </c>
      <c r="F2026" t="s">
        <v>79</v>
      </c>
      <c r="G2026" t="s">
        <v>147</v>
      </c>
      <c r="H2026" t="s">
        <v>81</v>
      </c>
      <c r="I2026" t="s">
        <v>82</v>
      </c>
      <c r="J2026" t="s">
        <v>466</v>
      </c>
      <c r="K2026">
        <v>1046</v>
      </c>
      <c r="L2026" t="s">
        <v>95</v>
      </c>
      <c r="M2026" t="s">
        <v>29</v>
      </c>
      <c r="N2026" t="s">
        <v>86</v>
      </c>
      <c r="O2026" t="s">
        <v>5257</v>
      </c>
      <c r="P2026">
        <v>2.2639999999999998</v>
      </c>
      <c r="Q2026">
        <v>1</v>
      </c>
      <c r="R2026">
        <v>0.8</v>
      </c>
      <c r="S2026">
        <v>-5.2072000000000003</v>
      </c>
      <c r="T2026" t="s">
        <v>318</v>
      </c>
      <c r="U2026">
        <v>7.4711999999999996</v>
      </c>
      <c r="V2026" s="2">
        <f>Table1[[#This Row],[Expenses]]*0.3</f>
        <v>2.2413599999999998</v>
      </c>
      <c r="W2026" t="str">
        <f>VLOOKUP(K2026, Helper!A:C, 3, FALSE)</f>
        <v>2020-02</v>
      </c>
    </row>
    <row r="2027" spans="1:23" x14ac:dyDescent="0.3">
      <c r="A2027">
        <v>4104</v>
      </c>
      <c r="B2027" t="s">
        <v>5258</v>
      </c>
      <c r="C2027" s="1">
        <v>45282</v>
      </c>
      <c r="D2027">
        <v>20231222</v>
      </c>
      <c r="E2027" t="s">
        <v>324</v>
      </c>
      <c r="F2027" t="s">
        <v>117</v>
      </c>
      <c r="G2027" t="s">
        <v>118</v>
      </c>
      <c r="H2027" t="s">
        <v>37</v>
      </c>
      <c r="I2027" t="s">
        <v>119</v>
      </c>
      <c r="J2027" t="s">
        <v>325</v>
      </c>
      <c r="K2027">
        <v>1075</v>
      </c>
      <c r="L2027" t="s">
        <v>133</v>
      </c>
      <c r="M2027" t="s">
        <v>85</v>
      </c>
      <c r="N2027" t="s">
        <v>57</v>
      </c>
      <c r="O2027" t="s">
        <v>5259</v>
      </c>
      <c r="P2027">
        <v>15.92</v>
      </c>
      <c r="Q2027">
        <v>2</v>
      </c>
      <c r="R2027">
        <v>0</v>
      </c>
      <c r="S2027">
        <v>7.0048000000000004</v>
      </c>
      <c r="T2027" t="s">
        <v>261</v>
      </c>
      <c r="U2027">
        <v>8.9151999999999898</v>
      </c>
      <c r="V2027" s="2">
        <f>Table1[[#This Row],[Expenses]]*0.3</f>
        <v>2.6745599999999969</v>
      </c>
      <c r="W2027" t="str">
        <f>VLOOKUP(K2027, Helper!A:C, 3, FALSE)</f>
        <v>2020-03</v>
      </c>
    </row>
    <row r="2028" spans="1:23" x14ac:dyDescent="0.3">
      <c r="A2028">
        <v>4105</v>
      </c>
      <c r="B2028" t="s">
        <v>5260</v>
      </c>
      <c r="C2028" s="1">
        <v>45146</v>
      </c>
      <c r="D2028">
        <v>20230808</v>
      </c>
      <c r="E2028" t="s">
        <v>1277</v>
      </c>
      <c r="F2028" t="s">
        <v>35</v>
      </c>
      <c r="G2028" t="s">
        <v>600</v>
      </c>
      <c r="H2028" t="s">
        <v>37</v>
      </c>
      <c r="I2028" t="s">
        <v>38</v>
      </c>
      <c r="J2028" t="s">
        <v>278</v>
      </c>
      <c r="K2028">
        <v>1032</v>
      </c>
      <c r="L2028" t="s">
        <v>56</v>
      </c>
      <c r="M2028" t="s">
        <v>29</v>
      </c>
      <c r="N2028" t="s">
        <v>156</v>
      </c>
      <c r="O2028" t="s">
        <v>5261</v>
      </c>
      <c r="P2028">
        <v>159.96</v>
      </c>
      <c r="Q2028">
        <v>5</v>
      </c>
      <c r="R2028">
        <v>0.2</v>
      </c>
      <c r="S2028">
        <v>17.9955</v>
      </c>
      <c r="T2028" t="s">
        <v>786</v>
      </c>
      <c r="U2028">
        <v>141.96449999999999</v>
      </c>
      <c r="V2028" s="2">
        <f>Table1[[#This Row],[Expenses]]*0.3</f>
        <v>42.589349999999996</v>
      </c>
      <c r="W2028" t="str">
        <f>VLOOKUP(K2028, Helper!A:C, 3, FALSE)</f>
        <v>2020-02</v>
      </c>
    </row>
    <row r="2029" spans="1:23" x14ac:dyDescent="0.3">
      <c r="A2029">
        <v>4107</v>
      </c>
      <c r="B2029" t="s">
        <v>5262</v>
      </c>
      <c r="C2029" s="1">
        <v>44796</v>
      </c>
      <c r="D2029">
        <v>20220823</v>
      </c>
      <c r="E2029" t="s">
        <v>5263</v>
      </c>
      <c r="F2029" t="s">
        <v>79</v>
      </c>
      <c r="G2029" t="s">
        <v>147</v>
      </c>
      <c r="H2029" t="s">
        <v>81</v>
      </c>
      <c r="I2029" t="s">
        <v>82</v>
      </c>
      <c r="J2029" t="s">
        <v>244</v>
      </c>
      <c r="K2029">
        <v>1002</v>
      </c>
      <c r="L2029" t="s">
        <v>84</v>
      </c>
      <c r="M2029" t="s">
        <v>29</v>
      </c>
      <c r="N2029" t="s">
        <v>50</v>
      </c>
      <c r="O2029" t="s">
        <v>5264</v>
      </c>
      <c r="P2029">
        <v>4.3120000000000003</v>
      </c>
      <c r="Q2029">
        <v>2</v>
      </c>
      <c r="R2029">
        <v>0.8</v>
      </c>
      <c r="S2029">
        <v>-6.8992000000000004</v>
      </c>
      <c r="T2029" t="s">
        <v>327</v>
      </c>
      <c r="U2029">
        <v>11.2112</v>
      </c>
      <c r="V2029" s="2">
        <f>Table1[[#This Row],[Expenses]]*0.3</f>
        <v>3.3633599999999997</v>
      </c>
      <c r="W2029" t="str">
        <f>VLOOKUP(K2029, Helper!A:C, 3, FALSE)</f>
        <v>2020-03</v>
      </c>
    </row>
    <row r="2030" spans="1:23" x14ac:dyDescent="0.3">
      <c r="A2030">
        <v>4108</v>
      </c>
      <c r="B2030" t="s">
        <v>5265</v>
      </c>
      <c r="C2030" s="1">
        <v>44446</v>
      </c>
      <c r="D2030">
        <v>20210907</v>
      </c>
      <c r="E2030" t="s">
        <v>2507</v>
      </c>
      <c r="F2030" t="s">
        <v>211</v>
      </c>
      <c r="G2030" t="s">
        <v>212</v>
      </c>
      <c r="H2030" t="s">
        <v>25</v>
      </c>
      <c r="I2030" t="s">
        <v>26</v>
      </c>
      <c r="J2030" t="s">
        <v>2081</v>
      </c>
      <c r="K2030">
        <v>1079</v>
      </c>
      <c r="L2030" t="s">
        <v>105</v>
      </c>
      <c r="M2030" t="s">
        <v>29</v>
      </c>
      <c r="N2030" t="s">
        <v>96</v>
      </c>
      <c r="O2030" t="s">
        <v>5266</v>
      </c>
      <c r="P2030">
        <v>13.96</v>
      </c>
      <c r="Q2030">
        <v>2</v>
      </c>
      <c r="R2030">
        <v>0</v>
      </c>
      <c r="S2030">
        <v>0.2792</v>
      </c>
      <c r="T2030" t="s">
        <v>135</v>
      </c>
      <c r="U2030">
        <v>13.6808</v>
      </c>
      <c r="V2030" s="2">
        <f>Table1[[#This Row],[Expenses]]*0.3</f>
        <v>4.1042399999999999</v>
      </c>
      <c r="W2030" t="str">
        <f>VLOOKUP(K2030, Helper!A:C, 3, FALSE)</f>
        <v>2020-05</v>
      </c>
    </row>
    <row r="2031" spans="1:23" x14ac:dyDescent="0.3">
      <c r="A2031">
        <v>4110</v>
      </c>
      <c r="B2031" t="s">
        <v>5267</v>
      </c>
      <c r="C2031" s="1">
        <v>44555</v>
      </c>
      <c r="D2031">
        <v>20211225</v>
      </c>
      <c r="E2031" t="s">
        <v>1857</v>
      </c>
      <c r="F2031" t="s">
        <v>190</v>
      </c>
      <c r="G2031" t="s">
        <v>568</v>
      </c>
      <c r="H2031" t="s">
        <v>37</v>
      </c>
      <c r="I2031" t="s">
        <v>119</v>
      </c>
      <c r="J2031" t="s">
        <v>987</v>
      </c>
      <c r="K2031">
        <v>1018</v>
      </c>
      <c r="L2031" t="s">
        <v>28</v>
      </c>
      <c r="M2031" t="s">
        <v>40</v>
      </c>
      <c r="N2031" t="s">
        <v>156</v>
      </c>
      <c r="O2031" t="s">
        <v>5268</v>
      </c>
      <c r="P2031">
        <v>73.98</v>
      </c>
      <c r="Q2031">
        <v>2</v>
      </c>
      <c r="R2031">
        <v>0</v>
      </c>
      <c r="S2031">
        <v>19.974599999999999</v>
      </c>
      <c r="T2031" t="s">
        <v>163</v>
      </c>
      <c r="U2031">
        <v>54.005400000000002</v>
      </c>
      <c r="V2031" s="2">
        <f>Table1[[#This Row],[Expenses]]*0.3</f>
        <v>16.201619999999998</v>
      </c>
      <c r="W2031" t="str">
        <f>VLOOKUP(K2031, Helper!A:C, 3, FALSE)</f>
        <v>2020-06</v>
      </c>
    </row>
    <row r="2032" spans="1:23" x14ac:dyDescent="0.3">
      <c r="A2032">
        <v>4114</v>
      </c>
      <c r="B2032" t="s">
        <v>5269</v>
      </c>
      <c r="C2032" s="1">
        <v>44318</v>
      </c>
      <c r="D2032">
        <v>20210502</v>
      </c>
      <c r="E2032" t="s">
        <v>2785</v>
      </c>
      <c r="F2032" t="s">
        <v>79</v>
      </c>
      <c r="G2032" t="s">
        <v>147</v>
      </c>
      <c r="H2032" t="s">
        <v>81</v>
      </c>
      <c r="I2032" t="s">
        <v>82</v>
      </c>
      <c r="J2032" t="s">
        <v>1030</v>
      </c>
      <c r="K2032">
        <v>1012</v>
      </c>
      <c r="L2032" t="s">
        <v>56</v>
      </c>
      <c r="M2032" t="s">
        <v>40</v>
      </c>
      <c r="N2032" t="s">
        <v>41</v>
      </c>
      <c r="O2032" t="s">
        <v>5270</v>
      </c>
      <c r="P2032">
        <v>8.8559999999999999</v>
      </c>
      <c r="Q2032">
        <v>3</v>
      </c>
      <c r="R2032">
        <v>0.2</v>
      </c>
      <c r="S2032">
        <v>2.9889000000000001</v>
      </c>
      <c r="T2032" t="s">
        <v>436</v>
      </c>
      <c r="U2032">
        <v>5.8670999999999998</v>
      </c>
      <c r="V2032" s="2">
        <f>Table1[[#This Row],[Expenses]]*0.3</f>
        <v>1.76013</v>
      </c>
      <c r="W2032" t="str">
        <f>VLOOKUP(K2032, Helper!A:C, 3, FALSE)</f>
        <v>2020-03</v>
      </c>
    </row>
    <row r="2033" spans="1:23" x14ac:dyDescent="0.3">
      <c r="A2033">
        <v>4116</v>
      </c>
      <c r="B2033" t="s">
        <v>5271</v>
      </c>
      <c r="C2033" s="1">
        <v>44890</v>
      </c>
      <c r="D2033">
        <v>20221125</v>
      </c>
      <c r="E2033" t="s">
        <v>2837</v>
      </c>
      <c r="F2033" t="s">
        <v>71</v>
      </c>
      <c r="G2033" t="s">
        <v>72</v>
      </c>
      <c r="H2033" t="s">
        <v>37</v>
      </c>
      <c r="I2033" t="s">
        <v>38</v>
      </c>
      <c r="J2033" t="s">
        <v>515</v>
      </c>
      <c r="K2033">
        <v>1003</v>
      </c>
      <c r="L2033" t="s">
        <v>56</v>
      </c>
      <c r="M2033" t="s">
        <v>29</v>
      </c>
      <c r="N2033" t="s">
        <v>50</v>
      </c>
      <c r="O2033" t="s">
        <v>5272</v>
      </c>
      <c r="P2033">
        <v>1219.96</v>
      </c>
      <c r="Q2033">
        <v>5</v>
      </c>
      <c r="R2033">
        <v>0.2</v>
      </c>
      <c r="S2033">
        <v>381.23750000000001</v>
      </c>
      <c r="T2033" t="s">
        <v>32</v>
      </c>
      <c r="U2033">
        <v>838.72249999999997</v>
      </c>
      <c r="V2033" s="2">
        <f>Table1[[#This Row],[Expenses]]*0.3</f>
        <v>251.61674999999997</v>
      </c>
      <c r="W2033" t="str">
        <f>VLOOKUP(K2033, Helper!A:C, 3, FALSE)</f>
        <v>2020-02</v>
      </c>
    </row>
    <row r="2034" spans="1:23" x14ac:dyDescent="0.3">
      <c r="A2034">
        <v>4117</v>
      </c>
      <c r="B2034" t="s">
        <v>5273</v>
      </c>
      <c r="C2034" s="1">
        <v>44524</v>
      </c>
      <c r="D2034">
        <v>20211124</v>
      </c>
      <c r="E2034" t="s">
        <v>1687</v>
      </c>
      <c r="F2034" t="s">
        <v>35</v>
      </c>
      <c r="G2034" t="s">
        <v>36</v>
      </c>
      <c r="H2034" t="s">
        <v>37</v>
      </c>
      <c r="I2034" t="s">
        <v>38</v>
      </c>
      <c r="J2034" t="s">
        <v>169</v>
      </c>
      <c r="K2034">
        <v>1058</v>
      </c>
      <c r="L2034" t="s">
        <v>28</v>
      </c>
      <c r="M2034" t="s">
        <v>29</v>
      </c>
      <c r="N2034" t="s">
        <v>50</v>
      </c>
      <c r="O2034" t="s">
        <v>5274</v>
      </c>
      <c r="P2034">
        <v>3.1680000000000001</v>
      </c>
      <c r="Q2034">
        <v>2</v>
      </c>
      <c r="R2034">
        <v>0.2</v>
      </c>
      <c r="S2034">
        <v>0.99</v>
      </c>
      <c r="T2034" t="s">
        <v>88</v>
      </c>
      <c r="U2034">
        <v>2.1779999999999999</v>
      </c>
      <c r="V2034" s="2">
        <f>Table1[[#This Row],[Expenses]]*0.3</f>
        <v>0.65339999999999998</v>
      </c>
      <c r="W2034" t="str">
        <f>VLOOKUP(K2034, Helper!A:C, 3, FALSE)</f>
        <v>2020-01</v>
      </c>
    </row>
    <row r="2035" spans="1:23" x14ac:dyDescent="0.3">
      <c r="A2035">
        <v>4121</v>
      </c>
      <c r="B2035" t="s">
        <v>5275</v>
      </c>
      <c r="C2035" s="1">
        <v>45174</v>
      </c>
      <c r="D2035">
        <v>20230905</v>
      </c>
      <c r="E2035" t="s">
        <v>2232</v>
      </c>
      <c r="F2035" t="s">
        <v>124</v>
      </c>
      <c r="G2035" t="s">
        <v>125</v>
      </c>
      <c r="H2035" t="s">
        <v>25</v>
      </c>
      <c r="I2035" t="s">
        <v>48</v>
      </c>
      <c r="J2035" t="s">
        <v>917</v>
      </c>
      <c r="K2035">
        <v>1029</v>
      </c>
      <c r="L2035" t="s">
        <v>84</v>
      </c>
      <c r="M2035" t="s">
        <v>29</v>
      </c>
      <c r="N2035" t="s">
        <v>185</v>
      </c>
      <c r="O2035" t="s">
        <v>5276</v>
      </c>
      <c r="P2035">
        <v>19.04</v>
      </c>
      <c r="Q2035">
        <v>4</v>
      </c>
      <c r="R2035">
        <v>0.2</v>
      </c>
      <c r="S2035">
        <v>-1.4279999999999999</v>
      </c>
      <c r="T2035" t="s">
        <v>171</v>
      </c>
      <c r="U2035">
        <v>20.468</v>
      </c>
      <c r="V2035" s="2">
        <f>Table1[[#This Row],[Expenses]]*0.3</f>
        <v>6.1403999999999996</v>
      </c>
      <c r="W2035" t="str">
        <f>VLOOKUP(K2035, Helper!A:C, 3, FALSE)</f>
        <v>2020-01</v>
      </c>
    </row>
    <row r="2036" spans="1:23" x14ac:dyDescent="0.3">
      <c r="A2036">
        <v>4122</v>
      </c>
      <c r="B2036" t="s">
        <v>5277</v>
      </c>
      <c r="C2036" s="1">
        <v>45058</v>
      </c>
      <c r="D2036">
        <v>20230512</v>
      </c>
      <c r="E2036" t="s">
        <v>1087</v>
      </c>
      <c r="F2036" t="s">
        <v>71</v>
      </c>
      <c r="G2036" t="s">
        <v>72</v>
      </c>
      <c r="H2036" t="s">
        <v>37</v>
      </c>
      <c r="I2036" t="s">
        <v>38</v>
      </c>
      <c r="J2036" t="s">
        <v>360</v>
      </c>
      <c r="K2036">
        <v>1004</v>
      </c>
      <c r="L2036" t="s">
        <v>74</v>
      </c>
      <c r="M2036" t="s">
        <v>29</v>
      </c>
      <c r="N2036" t="s">
        <v>66</v>
      </c>
      <c r="O2036" t="s">
        <v>5278</v>
      </c>
      <c r="P2036">
        <v>37.44</v>
      </c>
      <c r="Q2036">
        <v>6</v>
      </c>
      <c r="R2036">
        <v>0</v>
      </c>
      <c r="S2036">
        <v>16.847999999999999</v>
      </c>
      <c r="T2036" t="s">
        <v>288</v>
      </c>
      <c r="U2036">
        <v>20.591999999999999</v>
      </c>
      <c r="V2036" s="2">
        <f>Table1[[#This Row],[Expenses]]*0.3</f>
        <v>6.1775999999999991</v>
      </c>
      <c r="W2036" t="str">
        <f>VLOOKUP(K2036, Helper!A:C, 3, FALSE)</f>
        <v>2020-01</v>
      </c>
    </row>
    <row r="2037" spans="1:23" x14ac:dyDescent="0.3">
      <c r="A2037">
        <v>4125</v>
      </c>
      <c r="B2037" t="s">
        <v>5279</v>
      </c>
      <c r="C2037" s="1">
        <v>43962</v>
      </c>
      <c r="D2037">
        <v>20200511</v>
      </c>
      <c r="E2037" t="s">
        <v>1967</v>
      </c>
      <c r="F2037" t="s">
        <v>211</v>
      </c>
      <c r="G2037" t="s">
        <v>2391</v>
      </c>
      <c r="H2037" t="s">
        <v>25</v>
      </c>
      <c r="I2037" t="s">
        <v>26</v>
      </c>
      <c r="J2037" t="s">
        <v>83</v>
      </c>
      <c r="K2037">
        <v>1074</v>
      </c>
      <c r="L2037" t="s">
        <v>84</v>
      </c>
      <c r="M2037" t="s">
        <v>40</v>
      </c>
      <c r="N2037" t="s">
        <v>86</v>
      </c>
      <c r="O2037" t="s">
        <v>5280</v>
      </c>
      <c r="P2037">
        <v>35.909999999999997</v>
      </c>
      <c r="Q2037">
        <v>3</v>
      </c>
      <c r="R2037">
        <v>0</v>
      </c>
      <c r="S2037">
        <v>9.6957000000000004</v>
      </c>
      <c r="T2037" t="s">
        <v>107</v>
      </c>
      <c r="U2037">
        <v>26.214299999999898</v>
      </c>
      <c r="V2037" s="2">
        <f>Table1[[#This Row],[Expenses]]*0.3</f>
        <v>7.8642899999999694</v>
      </c>
      <c r="W2037" t="str">
        <f>VLOOKUP(K2037, Helper!A:C, 3, FALSE)</f>
        <v>2020-05</v>
      </c>
    </row>
    <row r="2038" spans="1:23" x14ac:dyDescent="0.3">
      <c r="A2038">
        <v>4126</v>
      </c>
      <c r="B2038" t="s">
        <v>5281</v>
      </c>
      <c r="C2038" s="1">
        <v>45135</v>
      </c>
      <c r="D2038">
        <v>20230728</v>
      </c>
      <c r="E2038" t="s">
        <v>1025</v>
      </c>
      <c r="F2038" t="s">
        <v>46</v>
      </c>
      <c r="G2038" t="s">
        <v>888</v>
      </c>
      <c r="H2038" t="s">
        <v>25</v>
      </c>
      <c r="I2038" t="s">
        <v>48</v>
      </c>
      <c r="J2038" t="s">
        <v>1026</v>
      </c>
      <c r="K2038">
        <v>1040</v>
      </c>
      <c r="L2038" t="s">
        <v>56</v>
      </c>
      <c r="M2038" t="s">
        <v>29</v>
      </c>
      <c r="N2038" t="s">
        <v>57</v>
      </c>
      <c r="O2038" t="s">
        <v>5282</v>
      </c>
      <c r="P2038">
        <v>91.031999999999996</v>
      </c>
      <c r="Q2038">
        <v>3</v>
      </c>
      <c r="R2038">
        <v>0.2</v>
      </c>
      <c r="S2038">
        <v>-2.2757999999999998</v>
      </c>
      <c r="T2038" t="s">
        <v>128</v>
      </c>
      <c r="U2038">
        <v>93.3078</v>
      </c>
      <c r="V2038" s="2">
        <f>Table1[[#This Row],[Expenses]]*0.3</f>
        <v>27.992339999999999</v>
      </c>
      <c r="W2038" t="str">
        <f>VLOOKUP(K2038, Helper!A:C, 3, FALSE)</f>
        <v>2020-02</v>
      </c>
    </row>
    <row r="2039" spans="1:23" x14ac:dyDescent="0.3">
      <c r="A2039">
        <v>4127</v>
      </c>
      <c r="B2039" t="s">
        <v>5283</v>
      </c>
      <c r="C2039" s="1">
        <v>45053</v>
      </c>
      <c r="D2039">
        <v>20230507</v>
      </c>
      <c r="E2039" t="s">
        <v>329</v>
      </c>
      <c r="F2039" t="s">
        <v>238</v>
      </c>
      <c r="G2039" t="s">
        <v>239</v>
      </c>
      <c r="H2039" t="s">
        <v>25</v>
      </c>
      <c r="I2039" t="s">
        <v>48</v>
      </c>
      <c r="J2039" t="s">
        <v>330</v>
      </c>
      <c r="K2039">
        <v>1100</v>
      </c>
      <c r="L2039" t="s">
        <v>56</v>
      </c>
      <c r="M2039" t="s">
        <v>29</v>
      </c>
      <c r="N2039" t="s">
        <v>112</v>
      </c>
      <c r="O2039" t="s">
        <v>5284</v>
      </c>
      <c r="P2039">
        <v>54.66</v>
      </c>
      <c r="Q2039">
        <v>6</v>
      </c>
      <c r="R2039">
        <v>0</v>
      </c>
      <c r="S2039">
        <v>18.037800000000001</v>
      </c>
      <c r="T2039" t="s">
        <v>288</v>
      </c>
      <c r="U2039">
        <v>36.6221999999999</v>
      </c>
      <c r="V2039" s="2">
        <f>Table1[[#This Row],[Expenses]]*0.3</f>
        <v>10.98665999999997</v>
      </c>
      <c r="W2039" t="str">
        <f>VLOOKUP(K2039, Helper!A:C, 3, FALSE)</f>
        <v>2020-03</v>
      </c>
    </row>
    <row r="2040" spans="1:23" x14ac:dyDescent="0.3">
      <c r="A2040">
        <v>4128</v>
      </c>
      <c r="B2040" t="s">
        <v>5285</v>
      </c>
      <c r="C2040" s="1">
        <v>44093</v>
      </c>
      <c r="D2040">
        <v>20200919</v>
      </c>
      <c r="E2040" t="s">
        <v>1191</v>
      </c>
      <c r="F2040" t="s">
        <v>62</v>
      </c>
      <c r="G2040" t="s">
        <v>63</v>
      </c>
      <c r="H2040" t="s">
        <v>25</v>
      </c>
      <c r="I2040" t="s">
        <v>64</v>
      </c>
      <c r="J2040" t="s">
        <v>244</v>
      </c>
      <c r="K2040">
        <v>1002</v>
      </c>
      <c r="L2040" t="s">
        <v>84</v>
      </c>
      <c r="M2040" t="s">
        <v>29</v>
      </c>
      <c r="N2040" t="s">
        <v>96</v>
      </c>
      <c r="O2040" t="s">
        <v>5286</v>
      </c>
      <c r="P2040">
        <v>67.343999999999994</v>
      </c>
      <c r="Q2040">
        <v>6</v>
      </c>
      <c r="R2040">
        <v>0.2</v>
      </c>
      <c r="S2040">
        <v>7.5762</v>
      </c>
      <c r="T2040" t="s">
        <v>382</v>
      </c>
      <c r="U2040">
        <v>59.767799999999902</v>
      </c>
      <c r="V2040" s="2">
        <f>Table1[[#This Row],[Expenses]]*0.3</f>
        <v>17.930339999999969</v>
      </c>
      <c r="W2040" t="str">
        <f>VLOOKUP(K2040, Helper!A:C, 3, FALSE)</f>
        <v>2020-03</v>
      </c>
    </row>
    <row r="2041" spans="1:23" x14ac:dyDescent="0.3">
      <c r="A2041">
        <v>4130</v>
      </c>
      <c r="B2041" t="s">
        <v>5287</v>
      </c>
      <c r="C2041" s="1">
        <v>44284</v>
      </c>
      <c r="D2041">
        <v>20210329</v>
      </c>
      <c r="E2041" t="s">
        <v>797</v>
      </c>
      <c r="F2041" t="s">
        <v>71</v>
      </c>
      <c r="G2041" t="s">
        <v>72</v>
      </c>
      <c r="H2041" t="s">
        <v>37</v>
      </c>
      <c r="I2041" t="s">
        <v>38</v>
      </c>
      <c r="J2041" t="s">
        <v>272</v>
      </c>
      <c r="K2041">
        <v>1094</v>
      </c>
      <c r="L2041" t="s">
        <v>273</v>
      </c>
      <c r="M2041" t="s">
        <v>29</v>
      </c>
      <c r="N2041" t="s">
        <v>86</v>
      </c>
      <c r="O2041" t="s">
        <v>5288</v>
      </c>
      <c r="P2041">
        <v>73.28</v>
      </c>
      <c r="Q2041">
        <v>4</v>
      </c>
      <c r="R2041">
        <v>0</v>
      </c>
      <c r="S2041">
        <v>21.251200000000001</v>
      </c>
      <c r="T2041" t="s">
        <v>365</v>
      </c>
      <c r="U2041">
        <v>52.028799999999997</v>
      </c>
      <c r="V2041" s="2">
        <f>Table1[[#This Row],[Expenses]]*0.3</f>
        <v>15.608639999999998</v>
      </c>
      <c r="W2041" t="str">
        <f>VLOOKUP(K2041, Helper!A:C, 3, FALSE)</f>
        <v>2020-02</v>
      </c>
    </row>
    <row r="2042" spans="1:23" x14ac:dyDescent="0.3">
      <c r="A2042">
        <v>4131</v>
      </c>
      <c r="B2042" t="s">
        <v>5289</v>
      </c>
      <c r="C2042" s="1">
        <v>44153</v>
      </c>
      <c r="D2042">
        <v>20201118</v>
      </c>
      <c r="E2042" t="s">
        <v>2155</v>
      </c>
      <c r="F2042" t="s">
        <v>166</v>
      </c>
      <c r="G2042" t="s">
        <v>227</v>
      </c>
      <c r="H2042" t="s">
        <v>81</v>
      </c>
      <c r="I2042" t="s">
        <v>168</v>
      </c>
      <c r="J2042" t="s">
        <v>987</v>
      </c>
      <c r="K2042">
        <v>1018</v>
      </c>
      <c r="L2042" t="s">
        <v>28</v>
      </c>
      <c r="M2042" t="s">
        <v>40</v>
      </c>
      <c r="N2042" t="s">
        <v>50</v>
      </c>
      <c r="O2042" t="s">
        <v>5290</v>
      </c>
      <c r="P2042">
        <v>14.48</v>
      </c>
      <c r="Q2042">
        <v>5</v>
      </c>
      <c r="R2042">
        <v>0.8</v>
      </c>
      <c r="S2042">
        <v>-23.891999999999999</v>
      </c>
      <c r="T2042" t="s">
        <v>98</v>
      </c>
      <c r="U2042">
        <v>38.372</v>
      </c>
      <c r="V2042" s="2">
        <f>Table1[[#This Row],[Expenses]]*0.3</f>
        <v>11.5116</v>
      </c>
      <c r="W2042" t="str">
        <f>VLOOKUP(K2042, Helper!A:C, 3, FALSE)</f>
        <v>2020-06</v>
      </c>
    </row>
    <row r="2043" spans="1:23" x14ac:dyDescent="0.3">
      <c r="A2043">
        <v>4132</v>
      </c>
      <c r="B2043" t="s">
        <v>5291</v>
      </c>
      <c r="C2043" s="1">
        <v>44379</v>
      </c>
      <c r="D2043">
        <v>20210702</v>
      </c>
      <c r="E2043" t="s">
        <v>301</v>
      </c>
      <c r="F2043" t="s">
        <v>46</v>
      </c>
      <c r="G2043" t="s">
        <v>1022</v>
      </c>
      <c r="H2043" t="s">
        <v>25</v>
      </c>
      <c r="I2043" t="s">
        <v>48</v>
      </c>
      <c r="J2043" t="s">
        <v>192</v>
      </c>
      <c r="K2043">
        <v>1068</v>
      </c>
      <c r="L2043" t="s">
        <v>56</v>
      </c>
      <c r="M2043" t="s">
        <v>29</v>
      </c>
      <c r="N2043" t="s">
        <v>66</v>
      </c>
      <c r="O2043" t="s">
        <v>5292</v>
      </c>
      <c r="P2043">
        <v>11.952</v>
      </c>
      <c r="Q2043">
        <v>3</v>
      </c>
      <c r="R2043">
        <v>0.2</v>
      </c>
      <c r="S2043">
        <v>4.0338000000000003</v>
      </c>
      <c r="T2043" t="s">
        <v>642</v>
      </c>
      <c r="U2043">
        <v>7.9181999999999997</v>
      </c>
      <c r="V2043" s="2">
        <f>Table1[[#This Row],[Expenses]]*0.3</f>
        <v>2.3754599999999999</v>
      </c>
      <c r="W2043" t="str">
        <f>VLOOKUP(K2043, Helper!A:C, 3, FALSE)</f>
        <v>2020-01</v>
      </c>
    </row>
    <row r="2044" spans="1:23" x14ac:dyDescent="0.3">
      <c r="A2044">
        <v>4134</v>
      </c>
      <c r="B2044" t="s">
        <v>5293</v>
      </c>
      <c r="C2044" s="1">
        <v>44082</v>
      </c>
      <c r="D2044">
        <v>20200908</v>
      </c>
      <c r="E2044" t="s">
        <v>451</v>
      </c>
      <c r="F2044" t="s">
        <v>238</v>
      </c>
      <c r="G2044" t="s">
        <v>2832</v>
      </c>
      <c r="H2044" t="s">
        <v>25</v>
      </c>
      <c r="I2044" t="s">
        <v>48</v>
      </c>
      <c r="J2044" t="s">
        <v>452</v>
      </c>
      <c r="K2044">
        <v>1054</v>
      </c>
      <c r="L2044" t="s">
        <v>56</v>
      </c>
      <c r="M2044" t="s">
        <v>29</v>
      </c>
      <c r="N2044" t="s">
        <v>214</v>
      </c>
      <c r="O2044" t="s">
        <v>5294</v>
      </c>
      <c r="P2044">
        <v>45</v>
      </c>
      <c r="Q2044">
        <v>9</v>
      </c>
      <c r="R2044">
        <v>0</v>
      </c>
      <c r="S2044">
        <v>21.6</v>
      </c>
      <c r="T2044" t="s">
        <v>382</v>
      </c>
      <c r="U2044">
        <v>23.4</v>
      </c>
      <c r="V2044" s="2">
        <f>Table1[[#This Row],[Expenses]]*0.3</f>
        <v>7.02</v>
      </c>
      <c r="W2044" t="str">
        <f>VLOOKUP(K2044, Helper!A:C, 3, FALSE)</f>
        <v>2020-05</v>
      </c>
    </row>
    <row r="2045" spans="1:23" x14ac:dyDescent="0.3">
      <c r="A2045">
        <v>4136</v>
      </c>
      <c r="B2045" t="s">
        <v>5295</v>
      </c>
      <c r="C2045" s="1">
        <v>45202</v>
      </c>
      <c r="D2045">
        <v>20231003</v>
      </c>
      <c r="E2045" t="s">
        <v>1844</v>
      </c>
      <c r="F2045" t="s">
        <v>35</v>
      </c>
      <c r="G2045" t="s">
        <v>36</v>
      </c>
      <c r="H2045" t="s">
        <v>37</v>
      </c>
      <c r="I2045" t="s">
        <v>38</v>
      </c>
      <c r="J2045" t="s">
        <v>1472</v>
      </c>
      <c r="K2045">
        <v>1091</v>
      </c>
      <c r="L2045" t="s">
        <v>74</v>
      </c>
      <c r="M2045" t="s">
        <v>85</v>
      </c>
      <c r="N2045" t="s">
        <v>50</v>
      </c>
      <c r="O2045" t="s">
        <v>5296</v>
      </c>
      <c r="P2045">
        <v>112.12</v>
      </c>
      <c r="Q2045">
        <v>5</v>
      </c>
      <c r="R2045">
        <v>0.2</v>
      </c>
      <c r="S2045">
        <v>42.045000000000002</v>
      </c>
      <c r="T2045" t="s">
        <v>151</v>
      </c>
      <c r="U2045">
        <v>70.075000000000003</v>
      </c>
      <c r="V2045" s="2">
        <f>Table1[[#This Row],[Expenses]]*0.3</f>
        <v>21.022500000000001</v>
      </c>
      <c r="W2045" t="str">
        <f>VLOOKUP(K2045, Helper!A:C, 3, FALSE)</f>
        <v>2020-02</v>
      </c>
    </row>
    <row r="2046" spans="1:23" x14ac:dyDescent="0.3">
      <c r="A2046">
        <v>4138</v>
      </c>
      <c r="B2046" t="s">
        <v>5297</v>
      </c>
      <c r="C2046" s="1">
        <v>45250</v>
      </c>
      <c r="D2046">
        <v>20231120</v>
      </c>
      <c r="E2046" t="s">
        <v>5263</v>
      </c>
      <c r="F2046" t="s">
        <v>238</v>
      </c>
      <c r="G2046" t="s">
        <v>1594</v>
      </c>
      <c r="H2046" t="s">
        <v>25</v>
      </c>
      <c r="I2046" t="s">
        <v>48</v>
      </c>
      <c r="J2046" t="s">
        <v>244</v>
      </c>
      <c r="K2046">
        <v>1002</v>
      </c>
      <c r="L2046" t="s">
        <v>84</v>
      </c>
      <c r="M2046" t="s">
        <v>29</v>
      </c>
      <c r="N2046" t="s">
        <v>214</v>
      </c>
      <c r="O2046" t="s">
        <v>5298</v>
      </c>
      <c r="P2046">
        <v>25.06</v>
      </c>
      <c r="Q2046">
        <v>7</v>
      </c>
      <c r="R2046">
        <v>0</v>
      </c>
      <c r="S2046">
        <v>12.53</v>
      </c>
      <c r="T2046" t="s">
        <v>283</v>
      </c>
      <c r="U2046">
        <v>12.53</v>
      </c>
      <c r="V2046" s="2">
        <f>Table1[[#This Row],[Expenses]]*0.3</f>
        <v>3.7589999999999995</v>
      </c>
      <c r="W2046" t="str">
        <f>VLOOKUP(K2046, Helper!A:C, 3, FALSE)</f>
        <v>2020-03</v>
      </c>
    </row>
    <row r="2047" spans="1:23" x14ac:dyDescent="0.3">
      <c r="A2047">
        <v>4139</v>
      </c>
      <c r="B2047" t="s">
        <v>5299</v>
      </c>
      <c r="C2047" s="1">
        <v>44926</v>
      </c>
      <c r="D2047">
        <v>20221231</v>
      </c>
      <c r="E2047" t="s">
        <v>2273</v>
      </c>
      <c r="F2047" t="s">
        <v>79</v>
      </c>
      <c r="G2047" t="s">
        <v>3873</v>
      </c>
      <c r="H2047" t="s">
        <v>81</v>
      </c>
      <c r="I2047" t="s">
        <v>82</v>
      </c>
      <c r="J2047" t="s">
        <v>504</v>
      </c>
      <c r="K2047">
        <v>1010</v>
      </c>
      <c r="L2047" t="s">
        <v>273</v>
      </c>
      <c r="M2047" t="s">
        <v>40</v>
      </c>
      <c r="N2047" t="s">
        <v>50</v>
      </c>
      <c r="O2047" t="s">
        <v>5300</v>
      </c>
      <c r="P2047">
        <v>6.9240000000000004</v>
      </c>
      <c r="Q2047">
        <v>6</v>
      </c>
      <c r="R2047">
        <v>0.8</v>
      </c>
      <c r="S2047">
        <v>-10.385999999999999</v>
      </c>
      <c r="T2047" t="s">
        <v>76</v>
      </c>
      <c r="U2047">
        <v>17.309999999999999</v>
      </c>
      <c r="V2047" s="2">
        <f>Table1[[#This Row],[Expenses]]*0.3</f>
        <v>5.1929999999999996</v>
      </c>
      <c r="W2047" t="str">
        <f>VLOOKUP(K2047, Helper!A:C, 3, FALSE)</f>
        <v>2020-03</v>
      </c>
    </row>
    <row r="2048" spans="1:23" x14ac:dyDescent="0.3">
      <c r="A2048">
        <v>4140</v>
      </c>
      <c r="B2048" t="s">
        <v>5301</v>
      </c>
      <c r="C2048" s="1">
        <v>45262</v>
      </c>
      <c r="D2048">
        <v>20231202</v>
      </c>
      <c r="E2048" t="s">
        <v>1259</v>
      </c>
      <c r="F2048" t="s">
        <v>124</v>
      </c>
      <c r="G2048" t="s">
        <v>125</v>
      </c>
      <c r="H2048" t="s">
        <v>25</v>
      </c>
      <c r="I2048" t="s">
        <v>48</v>
      </c>
      <c r="J2048" t="s">
        <v>73</v>
      </c>
      <c r="K2048">
        <v>1066</v>
      </c>
      <c r="L2048" t="s">
        <v>74</v>
      </c>
      <c r="M2048" t="s">
        <v>29</v>
      </c>
      <c r="N2048" t="s">
        <v>96</v>
      </c>
      <c r="O2048" t="s">
        <v>5302</v>
      </c>
      <c r="P2048">
        <v>37.392000000000003</v>
      </c>
      <c r="Q2048">
        <v>3</v>
      </c>
      <c r="R2048">
        <v>0.2</v>
      </c>
      <c r="S2048">
        <v>2.3370000000000002</v>
      </c>
      <c r="T2048" t="s">
        <v>261</v>
      </c>
      <c r="U2048">
        <v>35.055</v>
      </c>
      <c r="V2048" s="2">
        <f>Table1[[#This Row],[Expenses]]*0.3</f>
        <v>10.516499999999999</v>
      </c>
      <c r="W2048" t="str">
        <f>VLOOKUP(K2048, Helper!A:C, 3, FALSE)</f>
        <v>2020-09</v>
      </c>
    </row>
    <row r="2049" spans="1:23" x14ac:dyDescent="0.3">
      <c r="A2049">
        <v>4142</v>
      </c>
      <c r="B2049" t="s">
        <v>5303</v>
      </c>
      <c r="C2049" s="1">
        <v>44726</v>
      </c>
      <c r="D2049">
        <v>20220614</v>
      </c>
      <c r="E2049" t="s">
        <v>971</v>
      </c>
      <c r="F2049" t="s">
        <v>2699</v>
      </c>
      <c r="G2049" t="s">
        <v>5304</v>
      </c>
      <c r="H2049" t="s">
        <v>81</v>
      </c>
      <c r="I2049" t="s">
        <v>199</v>
      </c>
      <c r="J2049" t="s">
        <v>213</v>
      </c>
      <c r="K2049">
        <v>1059</v>
      </c>
      <c r="L2049" t="s">
        <v>105</v>
      </c>
      <c r="M2049" t="s">
        <v>29</v>
      </c>
      <c r="N2049" t="s">
        <v>41</v>
      </c>
      <c r="O2049" t="s">
        <v>5305</v>
      </c>
      <c r="P2049">
        <v>18.899999999999999</v>
      </c>
      <c r="Q2049">
        <v>3</v>
      </c>
      <c r="R2049">
        <v>0</v>
      </c>
      <c r="S2049">
        <v>8.6940000000000008</v>
      </c>
      <c r="T2049" t="s">
        <v>43</v>
      </c>
      <c r="U2049">
        <v>10.2059999999999</v>
      </c>
      <c r="V2049" s="2">
        <f>Table1[[#This Row],[Expenses]]*0.3</f>
        <v>3.0617999999999701</v>
      </c>
      <c r="W2049" t="str">
        <f>VLOOKUP(K2049, Helper!A:C, 3, FALSE)</f>
        <v>2020-08</v>
      </c>
    </row>
    <row r="2050" spans="1:23" x14ac:dyDescent="0.3">
      <c r="A2050">
        <v>4143</v>
      </c>
      <c r="B2050" t="s">
        <v>5306</v>
      </c>
      <c r="C2050" s="1">
        <v>43970</v>
      </c>
      <c r="D2050">
        <v>20200519</v>
      </c>
      <c r="E2050" t="s">
        <v>3137</v>
      </c>
      <c r="F2050" t="s">
        <v>190</v>
      </c>
      <c r="G2050" t="s">
        <v>3187</v>
      </c>
      <c r="H2050" t="s">
        <v>37</v>
      </c>
      <c r="I2050" t="s">
        <v>119</v>
      </c>
      <c r="J2050" t="s">
        <v>223</v>
      </c>
      <c r="K2050">
        <v>1067</v>
      </c>
      <c r="L2050" t="s">
        <v>133</v>
      </c>
      <c r="M2050" t="s">
        <v>29</v>
      </c>
      <c r="N2050" t="s">
        <v>50</v>
      </c>
      <c r="O2050" t="s">
        <v>5307</v>
      </c>
      <c r="P2050">
        <v>57.42</v>
      </c>
      <c r="Q2050">
        <v>9</v>
      </c>
      <c r="R2050">
        <v>0</v>
      </c>
      <c r="S2050">
        <v>26.4132</v>
      </c>
      <c r="T2050" t="s">
        <v>107</v>
      </c>
      <c r="U2050">
        <v>31.006799999999998</v>
      </c>
      <c r="V2050" s="2">
        <f>Table1[[#This Row],[Expenses]]*0.3</f>
        <v>9.3020399999999999</v>
      </c>
      <c r="W2050" t="str">
        <f>VLOOKUP(K2050, Helper!A:C, 3, FALSE)</f>
        <v>2020-02</v>
      </c>
    </row>
    <row r="2051" spans="1:23" x14ac:dyDescent="0.3">
      <c r="A2051">
        <v>4144</v>
      </c>
      <c r="B2051" t="s">
        <v>5308</v>
      </c>
      <c r="C2051" s="1">
        <v>44957</v>
      </c>
      <c r="D2051">
        <v>20230131</v>
      </c>
      <c r="E2051" t="s">
        <v>1219</v>
      </c>
      <c r="F2051" t="s">
        <v>35</v>
      </c>
      <c r="G2051" t="s">
        <v>110</v>
      </c>
      <c r="H2051" t="s">
        <v>37</v>
      </c>
      <c r="I2051" t="s">
        <v>38</v>
      </c>
      <c r="J2051" t="s">
        <v>325</v>
      </c>
      <c r="K2051">
        <v>1075</v>
      </c>
      <c r="L2051" t="s">
        <v>133</v>
      </c>
      <c r="M2051" t="s">
        <v>85</v>
      </c>
      <c r="N2051" t="s">
        <v>112</v>
      </c>
      <c r="O2051" t="s">
        <v>5309</v>
      </c>
      <c r="P2051">
        <v>12.74</v>
      </c>
      <c r="Q2051">
        <v>7</v>
      </c>
      <c r="R2051">
        <v>0</v>
      </c>
      <c r="S2051">
        <v>5.7329999999999997</v>
      </c>
      <c r="T2051" t="s">
        <v>898</v>
      </c>
      <c r="U2051">
        <v>7.0069999999999997</v>
      </c>
      <c r="V2051" s="2">
        <f>Table1[[#This Row],[Expenses]]*0.3</f>
        <v>2.1020999999999996</v>
      </c>
      <c r="W2051" t="str">
        <f>VLOOKUP(K2051, Helper!A:C, 3, FALSE)</f>
        <v>2020-03</v>
      </c>
    </row>
    <row r="2052" spans="1:23" x14ac:dyDescent="0.3">
      <c r="A2052">
        <v>4147</v>
      </c>
      <c r="B2052" t="s">
        <v>5310</v>
      </c>
      <c r="C2052" s="1">
        <v>44528</v>
      </c>
      <c r="D2052">
        <v>20211128</v>
      </c>
      <c r="E2052" t="s">
        <v>3266</v>
      </c>
      <c r="F2052" t="s">
        <v>211</v>
      </c>
      <c r="G2052" t="s">
        <v>937</v>
      </c>
      <c r="H2052" t="s">
        <v>25</v>
      </c>
      <c r="I2052" t="s">
        <v>26</v>
      </c>
      <c r="J2052" t="s">
        <v>138</v>
      </c>
      <c r="K2052">
        <v>1043</v>
      </c>
      <c r="L2052" t="s">
        <v>95</v>
      </c>
      <c r="M2052" t="s">
        <v>29</v>
      </c>
      <c r="N2052" t="s">
        <v>57</v>
      </c>
      <c r="O2052" t="s">
        <v>5311</v>
      </c>
      <c r="P2052">
        <v>322.58999999999997</v>
      </c>
      <c r="Q2052">
        <v>3</v>
      </c>
      <c r="R2052">
        <v>0</v>
      </c>
      <c r="S2052">
        <v>64.518000000000001</v>
      </c>
      <c r="T2052" t="s">
        <v>88</v>
      </c>
      <c r="U2052">
        <v>258.072</v>
      </c>
      <c r="V2052" s="2">
        <f>Table1[[#This Row],[Expenses]]*0.3</f>
        <v>77.421599999999998</v>
      </c>
      <c r="W2052" t="str">
        <f>VLOOKUP(K2052, Helper!A:C, 3, FALSE)</f>
        <v>2020-01</v>
      </c>
    </row>
    <row r="2053" spans="1:23" x14ac:dyDescent="0.3">
      <c r="A2053">
        <v>4148</v>
      </c>
      <c r="B2053" t="s">
        <v>5312</v>
      </c>
      <c r="C2053" s="1">
        <v>45223</v>
      </c>
      <c r="D2053">
        <v>20231024</v>
      </c>
      <c r="E2053" t="s">
        <v>4759</v>
      </c>
      <c r="F2053" t="s">
        <v>79</v>
      </c>
      <c r="G2053" t="s">
        <v>737</v>
      </c>
      <c r="H2053" t="s">
        <v>81</v>
      </c>
      <c r="I2053" t="s">
        <v>82</v>
      </c>
      <c r="J2053" t="s">
        <v>132</v>
      </c>
      <c r="K2053">
        <v>1063</v>
      </c>
      <c r="L2053" t="s">
        <v>133</v>
      </c>
      <c r="M2053" t="s">
        <v>29</v>
      </c>
      <c r="N2053" t="s">
        <v>50</v>
      </c>
      <c r="O2053" t="s">
        <v>5313</v>
      </c>
      <c r="P2053">
        <v>9.7620000000000005</v>
      </c>
      <c r="Q2053">
        <v>3</v>
      </c>
      <c r="R2053">
        <v>0.8</v>
      </c>
      <c r="S2053">
        <v>-15.1311</v>
      </c>
      <c r="T2053" t="s">
        <v>151</v>
      </c>
      <c r="U2053">
        <v>24.8931</v>
      </c>
      <c r="V2053" s="2">
        <f>Table1[[#This Row],[Expenses]]*0.3</f>
        <v>7.46793</v>
      </c>
      <c r="W2053" t="str">
        <f>VLOOKUP(K2053, Helper!A:C, 3, FALSE)</f>
        <v>2020-05</v>
      </c>
    </row>
    <row r="2054" spans="1:23" x14ac:dyDescent="0.3">
      <c r="A2054">
        <v>4152</v>
      </c>
      <c r="B2054" t="s">
        <v>5314</v>
      </c>
      <c r="C2054" s="1">
        <v>45177</v>
      </c>
      <c r="D2054">
        <v>20230908</v>
      </c>
      <c r="E2054" t="s">
        <v>518</v>
      </c>
      <c r="F2054" t="s">
        <v>124</v>
      </c>
      <c r="G2054" t="s">
        <v>125</v>
      </c>
      <c r="H2054" t="s">
        <v>25</v>
      </c>
      <c r="I2054" t="s">
        <v>48</v>
      </c>
      <c r="J2054" t="s">
        <v>268</v>
      </c>
      <c r="K2054">
        <v>1088</v>
      </c>
      <c r="L2054" t="s">
        <v>133</v>
      </c>
      <c r="M2054" t="s">
        <v>29</v>
      </c>
      <c r="N2054" t="s">
        <v>41</v>
      </c>
      <c r="O2054" t="s">
        <v>5315</v>
      </c>
      <c r="P2054">
        <v>29.24</v>
      </c>
      <c r="Q2054">
        <v>5</v>
      </c>
      <c r="R2054">
        <v>0.2</v>
      </c>
      <c r="S2054">
        <v>9.8684999999999992</v>
      </c>
      <c r="T2054" t="s">
        <v>171</v>
      </c>
      <c r="U2054">
        <v>19.371499999999902</v>
      </c>
      <c r="V2054" s="2">
        <f>Table1[[#This Row],[Expenses]]*0.3</f>
        <v>5.8114499999999705</v>
      </c>
      <c r="W2054" t="str">
        <f>VLOOKUP(K2054, Helper!A:C, 3, FALSE)</f>
        <v>2020-03</v>
      </c>
    </row>
    <row r="2055" spans="1:23" x14ac:dyDescent="0.3">
      <c r="A2055">
        <v>4155</v>
      </c>
      <c r="B2055" t="s">
        <v>5316</v>
      </c>
      <c r="C2055" s="1">
        <v>44925</v>
      </c>
      <c r="D2055">
        <v>20221230</v>
      </c>
      <c r="E2055" t="s">
        <v>864</v>
      </c>
      <c r="F2055" t="s">
        <v>252</v>
      </c>
      <c r="G2055" t="s">
        <v>253</v>
      </c>
      <c r="H2055" t="s">
        <v>25</v>
      </c>
      <c r="I2055" t="s">
        <v>103</v>
      </c>
      <c r="J2055" t="s">
        <v>413</v>
      </c>
      <c r="K2055">
        <v>1022</v>
      </c>
      <c r="L2055" t="s">
        <v>273</v>
      </c>
      <c r="M2055" t="s">
        <v>40</v>
      </c>
      <c r="N2055" t="s">
        <v>50</v>
      </c>
      <c r="O2055" t="s">
        <v>5317</v>
      </c>
      <c r="P2055">
        <v>38.088000000000001</v>
      </c>
      <c r="Q2055">
        <v>4</v>
      </c>
      <c r="R2055">
        <v>0.7</v>
      </c>
      <c r="S2055">
        <v>-27.9312</v>
      </c>
      <c r="T2055" t="s">
        <v>76</v>
      </c>
      <c r="U2055">
        <v>66.019199999999998</v>
      </c>
      <c r="V2055" s="2">
        <f>Table1[[#This Row],[Expenses]]*0.3</f>
        <v>19.805759999999999</v>
      </c>
      <c r="W2055" t="str">
        <f>VLOOKUP(K2055, Helper!A:C, 3, FALSE)</f>
        <v>2020-03</v>
      </c>
    </row>
    <row r="2056" spans="1:23" x14ac:dyDescent="0.3">
      <c r="A2056">
        <v>4157</v>
      </c>
      <c r="B2056" t="s">
        <v>5318</v>
      </c>
      <c r="C2056" s="1">
        <v>44535</v>
      </c>
      <c r="D2056">
        <v>20211205</v>
      </c>
      <c r="E2056" t="s">
        <v>3063</v>
      </c>
      <c r="F2056" t="s">
        <v>124</v>
      </c>
      <c r="G2056" t="s">
        <v>125</v>
      </c>
      <c r="H2056" t="s">
        <v>25</v>
      </c>
      <c r="I2056" t="s">
        <v>48</v>
      </c>
      <c r="J2056" t="s">
        <v>560</v>
      </c>
      <c r="K2056">
        <v>1080</v>
      </c>
      <c r="L2056" t="s">
        <v>56</v>
      </c>
      <c r="M2056" t="s">
        <v>29</v>
      </c>
      <c r="N2056" t="s">
        <v>185</v>
      </c>
      <c r="O2056" t="s">
        <v>5319</v>
      </c>
      <c r="P2056">
        <v>47.984000000000002</v>
      </c>
      <c r="Q2056">
        <v>2</v>
      </c>
      <c r="R2056">
        <v>0.2</v>
      </c>
      <c r="S2056">
        <v>0.5998</v>
      </c>
      <c r="T2056" t="s">
        <v>163</v>
      </c>
      <c r="U2056">
        <v>47.3842</v>
      </c>
      <c r="V2056" s="2">
        <f>Table1[[#This Row],[Expenses]]*0.3</f>
        <v>14.215259999999999</v>
      </c>
      <c r="W2056" t="str">
        <f>VLOOKUP(K2056, Helper!A:C, 3, FALSE)</f>
        <v>2020-03</v>
      </c>
    </row>
    <row r="2057" spans="1:23" x14ac:dyDescent="0.3">
      <c r="A2057">
        <v>4159</v>
      </c>
      <c r="B2057" t="s">
        <v>5320</v>
      </c>
      <c r="C2057" s="1">
        <v>44136</v>
      </c>
      <c r="D2057">
        <v>20201101</v>
      </c>
      <c r="E2057" t="s">
        <v>1999</v>
      </c>
      <c r="F2057" t="s">
        <v>166</v>
      </c>
      <c r="G2057" t="s">
        <v>227</v>
      </c>
      <c r="H2057" t="s">
        <v>81</v>
      </c>
      <c r="I2057" t="s">
        <v>168</v>
      </c>
      <c r="J2057" t="s">
        <v>184</v>
      </c>
      <c r="K2057">
        <v>1028</v>
      </c>
      <c r="L2057" t="s">
        <v>74</v>
      </c>
      <c r="M2057" t="s">
        <v>40</v>
      </c>
      <c r="N2057" t="s">
        <v>66</v>
      </c>
      <c r="O2057" t="s">
        <v>5321</v>
      </c>
      <c r="P2057">
        <v>15.696</v>
      </c>
      <c r="Q2057">
        <v>3</v>
      </c>
      <c r="R2057">
        <v>0.2</v>
      </c>
      <c r="S2057">
        <v>5.1012000000000004</v>
      </c>
      <c r="T2057" t="s">
        <v>98</v>
      </c>
      <c r="U2057">
        <v>10.594799999999999</v>
      </c>
      <c r="V2057" s="2">
        <f>Table1[[#This Row],[Expenses]]*0.3</f>
        <v>3.1784399999999997</v>
      </c>
      <c r="W2057" t="str">
        <f>VLOOKUP(K2057, Helper!A:C, 3, FALSE)</f>
        <v>2020-04</v>
      </c>
    </row>
    <row r="2058" spans="1:23" x14ac:dyDescent="0.3">
      <c r="A2058">
        <v>4160</v>
      </c>
      <c r="B2058" t="s">
        <v>5322</v>
      </c>
      <c r="C2058" s="1">
        <v>44668</v>
      </c>
      <c r="D2058">
        <v>20220417</v>
      </c>
      <c r="E2058" t="s">
        <v>1289</v>
      </c>
      <c r="F2058" t="s">
        <v>758</v>
      </c>
      <c r="G2058" t="s">
        <v>759</v>
      </c>
      <c r="H2058" t="s">
        <v>25</v>
      </c>
      <c r="I2058" t="s">
        <v>64</v>
      </c>
      <c r="J2058" t="s">
        <v>504</v>
      </c>
      <c r="K2058">
        <v>1010</v>
      </c>
      <c r="L2058" t="s">
        <v>273</v>
      </c>
      <c r="M2058" t="s">
        <v>29</v>
      </c>
      <c r="N2058" t="s">
        <v>112</v>
      </c>
      <c r="O2058" t="s">
        <v>5323</v>
      </c>
      <c r="P2058">
        <v>12.84</v>
      </c>
      <c r="Q2058">
        <v>3</v>
      </c>
      <c r="R2058">
        <v>0</v>
      </c>
      <c r="S2058">
        <v>3.7235999999999998</v>
      </c>
      <c r="T2058" t="s">
        <v>296</v>
      </c>
      <c r="U2058">
        <v>9.1164000000000005</v>
      </c>
      <c r="V2058" s="2">
        <f>Table1[[#This Row],[Expenses]]*0.3</f>
        <v>2.7349200000000002</v>
      </c>
      <c r="W2058" t="str">
        <f>VLOOKUP(K2058, Helper!A:C, 3, FALSE)</f>
        <v>2020-03</v>
      </c>
    </row>
    <row r="2059" spans="1:23" x14ac:dyDescent="0.3">
      <c r="A2059">
        <v>4161</v>
      </c>
      <c r="B2059" t="s">
        <v>5324</v>
      </c>
      <c r="C2059" s="1">
        <v>45061</v>
      </c>
      <c r="D2059">
        <v>20230515</v>
      </c>
      <c r="E2059" t="s">
        <v>5325</v>
      </c>
      <c r="F2059" t="s">
        <v>211</v>
      </c>
      <c r="G2059" t="s">
        <v>212</v>
      </c>
      <c r="H2059" t="s">
        <v>25</v>
      </c>
      <c r="I2059" t="s">
        <v>26</v>
      </c>
      <c r="J2059" t="s">
        <v>258</v>
      </c>
      <c r="K2059">
        <v>1098</v>
      </c>
      <c r="L2059" t="s">
        <v>259</v>
      </c>
      <c r="M2059" t="s">
        <v>29</v>
      </c>
      <c r="N2059" t="s">
        <v>156</v>
      </c>
      <c r="O2059" t="s">
        <v>5326</v>
      </c>
      <c r="P2059">
        <v>539.97</v>
      </c>
      <c r="Q2059">
        <v>3</v>
      </c>
      <c r="R2059">
        <v>0</v>
      </c>
      <c r="S2059">
        <v>134.99250000000001</v>
      </c>
      <c r="T2059" t="s">
        <v>288</v>
      </c>
      <c r="U2059">
        <v>404.97750000000002</v>
      </c>
      <c r="V2059" s="2">
        <f>Table1[[#This Row],[Expenses]]*0.3</f>
        <v>121.49325</v>
      </c>
      <c r="W2059" t="str">
        <f>VLOOKUP(K2059, Helper!A:C, 3, FALSE)</f>
        <v>2020-01</v>
      </c>
    </row>
    <row r="2060" spans="1:23" x14ac:dyDescent="0.3">
      <c r="A2060">
        <v>4163</v>
      </c>
      <c r="B2060" t="s">
        <v>5327</v>
      </c>
      <c r="C2060" s="1">
        <v>44269</v>
      </c>
      <c r="D2060">
        <v>20210314</v>
      </c>
      <c r="E2060" t="s">
        <v>1044</v>
      </c>
      <c r="F2060" t="s">
        <v>1516</v>
      </c>
      <c r="G2060" t="s">
        <v>1517</v>
      </c>
      <c r="H2060" t="s">
        <v>25</v>
      </c>
      <c r="I2060" t="s">
        <v>336</v>
      </c>
      <c r="J2060" t="s">
        <v>349</v>
      </c>
      <c r="K2060">
        <v>1078</v>
      </c>
      <c r="L2060" t="s">
        <v>56</v>
      </c>
      <c r="M2060" t="s">
        <v>29</v>
      </c>
      <c r="N2060" t="s">
        <v>41</v>
      </c>
      <c r="O2060" t="s">
        <v>5328</v>
      </c>
      <c r="P2060">
        <v>16.52</v>
      </c>
      <c r="Q2060">
        <v>4</v>
      </c>
      <c r="R2060">
        <v>0</v>
      </c>
      <c r="S2060">
        <v>7.5991999999999997</v>
      </c>
      <c r="T2060" t="s">
        <v>365</v>
      </c>
      <c r="U2060">
        <v>8.9207999999999998</v>
      </c>
      <c r="V2060" s="2">
        <f>Table1[[#This Row],[Expenses]]*0.3</f>
        <v>2.67624</v>
      </c>
      <c r="W2060" t="str">
        <f>VLOOKUP(K2060, Helper!A:C, 3, FALSE)</f>
        <v>2020-01</v>
      </c>
    </row>
    <row r="2061" spans="1:23" x14ac:dyDescent="0.3">
      <c r="A2061">
        <v>4165</v>
      </c>
      <c r="B2061" t="s">
        <v>5329</v>
      </c>
      <c r="C2061" s="1">
        <v>44941</v>
      </c>
      <c r="D2061">
        <v>20230115</v>
      </c>
      <c r="E2061" t="s">
        <v>5330</v>
      </c>
      <c r="F2061" t="s">
        <v>334</v>
      </c>
      <c r="G2061" t="s">
        <v>335</v>
      </c>
      <c r="H2061" t="s">
        <v>25</v>
      </c>
      <c r="I2061" t="s">
        <v>336</v>
      </c>
      <c r="J2061" t="s">
        <v>1013</v>
      </c>
      <c r="K2061">
        <v>1073</v>
      </c>
      <c r="L2061" t="s">
        <v>133</v>
      </c>
      <c r="M2061" t="s">
        <v>40</v>
      </c>
      <c r="N2061" t="s">
        <v>185</v>
      </c>
      <c r="O2061" t="s">
        <v>5331</v>
      </c>
      <c r="P2061">
        <v>169.06399999999999</v>
      </c>
      <c r="Q2061">
        <v>7</v>
      </c>
      <c r="R2061">
        <v>0.2</v>
      </c>
      <c r="S2061">
        <v>-14.793100000000001</v>
      </c>
      <c r="T2061" t="s">
        <v>898</v>
      </c>
      <c r="U2061">
        <v>183.8571</v>
      </c>
      <c r="V2061" s="2">
        <f>Table1[[#This Row],[Expenses]]*0.3</f>
        <v>55.157130000000002</v>
      </c>
      <c r="W2061" t="str">
        <f>VLOOKUP(K2061, Helper!A:C, 3, FALSE)</f>
        <v>2020-03</v>
      </c>
    </row>
    <row r="2062" spans="1:23" x14ac:dyDescent="0.3">
      <c r="A2062">
        <v>4167</v>
      </c>
      <c r="B2062" t="s">
        <v>5332</v>
      </c>
      <c r="C2062" s="1">
        <v>44263</v>
      </c>
      <c r="D2062">
        <v>20210308</v>
      </c>
      <c r="E2062" t="s">
        <v>1207</v>
      </c>
      <c r="F2062" t="s">
        <v>211</v>
      </c>
      <c r="G2062" t="s">
        <v>5333</v>
      </c>
      <c r="H2062" t="s">
        <v>25</v>
      </c>
      <c r="I2062" t="s">
        <v>26</v>
      </c>
      <c r="J2062" t="s">
        <v>316</v>
      </c>
      <c r="K2062">
        <v>1093</v>
      </c>
      <c r="L2062" t="s">
        <v>28</v>
      </c>
      <c r="M2062" t="s">
        <v>40</v>
      </c>
      <c r="N2062" t="s">
        <v>66</v>
      </c>
      <c r="O2062" t="s">
        <v>5334</v>
      </c>
      <c r="P2062">
        <v>19.440000000000001</v>
      </c>
      <c r="Q2062">
        <v>3</v>
      </c>
      <c r="R2062">
        <v>0</v>
      </c>
      <c r="S2062">
        <v>9.3312000000000008</v>
      </c>
      <c r="T2062" t="s">
        <v>365</v>
      </c>
      <c r="U2062">
        <v>10.1088</v>
      </c>
      <c r="V2062" s="2">
        <f>Table1[[#This Row],[Expenses]]*0.3</f>
        <v>3.0326400000000002</v>
      </c>
      <c r="W2062" t="str">
        <f>VLOOKUP(K2062, Helper!A:C, 3, FALSE)</f>
        <v>2020-03</v>
      </c>
    </row>
    <row r="2063" spans="1:23" x14ac:dyDescent="0.3">
      <c r="A2063">
        <v>4168</v>
      </c>
      <c r="B2063" t="s">
        <v>5335</v>
      </c>
      <c r="C2063" s="1">
        <v>44115</v>
      </c>
      <c r="D2063">
        <v>20201011</v>
      </c>
      <c r="E2063" t="s">
        <v>416</v>
      </c>
      <c r="F2063" t="s">
        <v>35</v>
      </c>
      <c r="G2063" t="s">
        <v>417</v>
      </c>
      <c r="H2063" t="s">
        <v>37</v>
      </c>
      <c r="I2063" t="s">
        <v>38</v>
      </c>
      <c r="J2063" t="s">
        <v>418</v>
      </c>
      <c r="K2063">
        <v>1007</v>
      </c>
      <c r="L2063" t="s">
        <v>84</v>
      </c>
      <c r="M2063" t="s">
        <v>29</v>
      </c>
      <c r="N2063" t="s">
        <v>96</v>
      </c>
      <c r="O2063" t="s">
        <v>5336</v>
      </c>
      <c r="P2063">
        <v>31.92</v>
      </c>
      <c r="Q2063">
        <v>4</v>
      </c>
      <c r="R2063">
        <v>0</v>
      </c>
      <c r="S2063">
        <v>8.2992000000000008</v>
      </c>
      <c r="T2063" t="s">
        <v>194</v>
      </c>
      <c r="U2063">
        <v>23.620799999999999</v>
      </c>
      <c r="V2063" s="2">
        <f>Table1[[#This Row],[Expenses]]*0.3</f>
        <v>7.0862399999999992</v>
      </c>
      <c r="W2063" t="str">
        <f>VLOOKUP(K2063, Helper!A:C, 3, FALSE)</f>
        <v>2020-02</v>
      </c>
    </row>
    <row r="2064" spans="1:23" x14ac:dyDescent="0.3">
      <c r="A2064">
        <v>4170</v>
      </c>
      <c r="B2064" t="s">
        <v>5337</v>
      </c>
      <c r="C2064" s="1">
        <v>44299</v>
      </c>
      <c r="D2064">
        <v>20210413</v>
      </c>
      <c r="E2064" t="s">
        <v>4614</v>
      </c>
      <c r="F2064" t="s">
        <v>232</v>
      </c>
      <c r="G2064" t="s">
        <v>1041</v>
      </c>
      <c r="H2064" t="s">
        <v>37</v>
      </c>
      <c r="I2064" t="s">
        <v>119</v>
      </c>
      <c r="J2064" t="s">
        <v>764</v>
      </c>
      <c r="K2064">
        <v>1061</v>
      </c>
      <c r="L2064" t="s">
        <v>28</v>
      </c>
      <c r="M2064" t="s">
        <v>85</v>
      </c>
      <c r="N2064" t="s">
        <v>66</v>
      </c>
      <c r="O2064" t="s">
        <v>5338</v>
      </c>
      <c r="P2064">
        <v>31.103999999999999</v>
      </c>
      <c r="Q2064">
        <v>6</v>
      </c>
      <c r="R2064">
        <v>0.2</v>
      </c>
      <c r="S2064">
        <v>10.8864</v>
      </c>
      <c r="T2064" t="s">
        <v>208</v>
      </c>
      <c r="U2064">
        <v>20.217599999999901</v>
      </c>
      <c r="V2064" s="2">
        <f>Table1[[#This Row],[Expenses]]*0.3</f>
        <v>6.0652799999999703</v>
      </c>
      <c r="W2064" t="str">
        <f>VLOOKUP(K2064, Helper!A:C, 3, FALSE)</f>
        <v>2020-03</v>
      </c>
    </row>
    <row r="2065" spans="1:23" x14ac:dyDescent="0.3">
      <c r="A2065">
        <v>4172</v>
      </c>
      <c r="B2065" t="s">
        <v>5339</v>
      </c>
      <c r="C2065" s="1">
        <v>45247</v>
      </c>
      <c r="D2065">
        <v>20231117</v>
      </c>
      <c r="E2065" t="s">
        <v>1277</v>
      </c>
      <c r="F2065" t="s">
        <v>35</v>
      </c>
      <c r="G2065" t="s">
        <v>1984</v>
      </c>
      <c r="H2065" t="s">
        <v>37</v>
      </c>
      <c r="I2065" t="s">
        <v>38</v>
      </c>
      <c r="J2065" t="s">
        <v>278</v>
      </c>
      <c r="K2065">
        <v>1032</v>
      </c>
      <c r="L2065" t="s">
        <v>56</v>
      </c>
      <c r="M2065" t="s">
        <v>29</v>
      </c>
      <c r="N2065" t="s">
        <v>96</v>
      </c>
      <c r="O2065" t="s">
        <v>5340</v>
      </c>
      <c r="P2065">
        <v>48.86</v>
      </c>
      <c r="Q2065">
        <v>7</v>
      </c>
      <c r="R2065">
        <v>0</v>
      </c>
      <c r="S2065">
        <v>0.97719999999999996</v>
      </c>
      <c r="T2065" t="s">
        <v>283</v>
      </c>
      <c r="U2065">
        <v>47.882799999999897</v>
      </c>
      <c r="V2065" s="2">
        <f>Table1[[#This Row],[Expenses]]*0.3</f>
        <v>14.364839999999969</v>
      </c>
      <c r="W2065" t="str">
        <f>VLOOKUP(K2065, Helper!A:C, 3, FALSE)</f>
        <v>2020-02</v>
      </c>
    </row>
    <row r="2066" spans="1:23" x14ac:dyDescent="0.3">
      <c r="A2066">
        <v>4173</v>
      </c>
      <c r="B2066" t="s">
        <v>5341</v>
      </c>
      <c r="C2066" s="1">
        <v>44744</v>
      </c>
      <c r="D2066">
        <v>20220702</v>
      </c>
      <c r="E2066" t="s">
        <v>1318</v>
      </c>
      <c r="F2066" t="s">
        <v>285</v>
      </c>
      <c r="G2066" t="s">
        <v>286</v>
      </c>
      <c r="H2066" t="s">
        <v>37</v>
      </c>
      <c r="I2066" t="s">
        <v>119</v>
      </c>
      <c r="J2066" t="s">
        <v>626</v>
      </c>
      <c r="K2066">
        <v>1009</v>
      </c>
      <c r="L2066" t="s">
        <v>95</v>
      </c>
      <c r="M2066" t="s">
        <v>29</v>
      </c>
      <c r="N2066" t="s">
        <v>50</v>
      </c>
      <c r="O2066" t="s">
        <v>5342</v>
      </c>
      <c r="P2066">
        <v>14.2</v>
      </c>
      <c r="Q2066">
        <v>2</v>
      </c>
      <c r="R2066">
        <v>0</v>
      </c>
      <c r="S2066">
        <v>6.532</v>
      </c>
      <c r="T2066" t="s">
        <v>175</v>
      </c>
      <c r="U2066">
        <v>7.6679999999999904</v>
      </c>
      <c r="V2066" s="2">
        <f>Table1[[#This Row],[Expenses]]*0.3</f>
        <v>2.3003999999999971</v>
      </c>
      <c r="W2066" t="str">
        <f>VLOOKUP(K2066, Helper!A:C, 3, FALSE)</f>
        <v>2020-03</v>
      </c>
    </row>
    <row r="2067" spans="1:23" x14ac:dyDescent="0.3">
      <c r="A2067">
        <v>4176</v>
      </c>
      <c r="B2067" t="s">
        <v>5343</v>
      </c>
      <c r="C2067" s="1">
        <v>44529</v>
      </c>
      <c r="D2067">
        <v>20211129</v>
      </c>
      <c r="E2067" t="s">
        <v>5344</v>
      </c>
      <c r="F2067" t="s">
        <v>35</v>
      </c>
      <c r="G2067" t="s">
        <v>1437</v>
      </c>
      <c r="H2067" t="s">
        <v>37</v>
      </c>
      <c r="I2067" t="s">
        <v>38</v>
      </c>
      <c r="J2067" t="s">
        <v>104</v>
      </c>
      <c r="K2067">
        <v>1047</v>
      </c>
      <c r="L2067" t="s">
        <v>105</v>
      </c>
      <c r="M2067" t="s">
        <v>85</v>
      </c>
      <c r="N2067" t="s">
        <v>112</v>
      </c>
      <c r="O2067" t="s">
        <v>5345</v>
      </c>
      <c r="P2067">
        <v>56.3</v>
      </c>
      <c r="Q2067">
        <v>2</v>
      </c>
      <c r="R2067">
        <v>0</v>
      </c>
      <c r="S2067">
        <v>15.763999999999999</v>
      </c>
      <c r="T2067" t="s">
        <v>88</v>
      </c>
      <c r="U2067">
        <v>40.536000000000001</v>
      </c>
      <c r="V2067" s="2">
        <f>Table1[[#This Row],[Expenses]]*0.3</f>
        <v>12.1608</v>
      </c>
      <c r="W2067" t="str">
        <f>VLOOKUP(K2067, Helper!A:C, 3, FALSE)</f>
        <v>2020-03</v>
      </c>
    </row>
    <row r="2068" spans="1:23" x14ac:dyDescent="0.3">
      <c r="A2068">
        <v>4177</v>
      </c>
      <c r="B2068" t="s">
        <v>5346</v>
      </c>
      <c r="C2068" s="1">
        <v>43928</v>
      </c>
      <c r="D2068">
        <v>20200407</v>
      </c>
      <c r="E2068" t="s">
        <v>1292</v>
      </c>
      <c r="F2068" t="s">
        <v>285</v>
      </c>
      <c r="G2068" t="s">
        <v>286</v>
      </c>
      <c r="H2068" t="s">
        <v>37</v>
      </c>
      <c r="I2068" t="s">
        <v>119</v>
      </c>
      <c r="J2068" t="s">
        <v>1263</v>
      </c>
      <c r="K2068">
        <v>1016</v>
      </c>
      <c r="L2068" t="s">
        <v>95</v>
      </c>
      <c r="M2068" t="s">
        <v>40</v>
      </c>
      <c r="N2068" t="s">
        <v>156</v>
      </c>
      <c r="O2068" t="s">
        <v>5347</v>
      </c>
      <c r="P2068">
        <v>629.95000000000005</v>
      </c>
      <c r="Q2068">
        <v>5</v>
      </c>
      <c r="R2068">
        <v>0</v>
      </c>
      <c r="S2068">
        <v>163.78700000000001</v>
      </c>
      <c r="T2068" t="s">
        <v>735</v>
      </c>
      <c r="U2068">
        <v>466.16300000000001</v>
      </c>
      <c r="V2068" s="2">
        <f>Table1[[#This Row],[Expenses]]*0.3</f>
        <v>139.84889999999999</v>
      </c>
      <c r="W2068" t="str">
        <f>VLOOKUP(K2068, Helper!A:C, 3, FALSE)</f>
        <v>2020-03</v>
      </c>
    </row>
    <row r="2069" spans="1:23" x14ac:dyDescent="0.3">
      <c r="A2069">
        <v>4179</v>
      </c>
      <c r="B2069" t="s">
        <v>5348</v>
      </c>
      <c r="C2069" s="1">
        <v>44729</v>
      </c>
      <c r="D2069">
        <v>20220617</v>
      </c>
      <c r="E2069" t="s">
        <v>1070</v>
      </c>
      <c r="F2069" t="s">
        <v>35</v>
      </c>
      <c r="G2069" t="s">
        <v>36</v>
      </c>
      <c r="H2069" t="s">
        <v>37</v>
      </c>
      <c r="I2069" t="s">
        <v>38</v>
      </c>
      <c r="J2069" t="s">
        <v>596</v>
      </c>
      <c r="K2069">
        <v>1038</v>
      </c>
      <c r="L2069" t="s">
        <v>84</v>
      </c>
      <c r="M2069" t="s">
        <v>29</v>
      </c>
      <c r="N2069" t="s">
        <v>66</v>
      </c>
      <c r="O2069" t="s">
        <v>5349</v>
      </c>
      <c r="P2069">
        <v>46.35</v>
      </c>
      <c r="Q2069">
        <v>5</v>
      </c>
      <c r="R2069">
        <v>0</v>
      </c>
      <c r="S2069">
        <v>21.784500000000001</v>
      </c>
      <c r="T2069" t="s">
        <v>43</v>
      </c>
      <c r="U2069">
        <v>24.5655</v>
      </c>
      <c r="V2069" s="2">
        <f>Table1[[#This Row],[Expenses]]*0.3</f>
        <v>7.36965</v>
      </c>
      <c r="W2069" t="str">
        <f>VLOOKUP(K2069, Helper!A:C, 3, FALSE)</f>
        <v>2020-04</v>
      </c>
    </row>
    <row r="2070" spans="1:23" x14ac:dyDescent="0.3">
      <c r="A2070">
        <v>4180</v>
      </c>
      <c r="B2070" t="s">
        <v>5350</v>
      </c>
      <c r="C2070" s="1">
        <v>44992</v>
      </c>
      <c r="D2070">
        <v>20230307</v>
      </c>
      <c r="E2070" t="s">
        <v>1956</v>
      </c>
      <c r="F2070" t="s">
        <v>35</v>
      </c>
      <c r="G2070" t="s">
        <v>110</v>
      </c>
      <c r="H2070" t="s">
        <v>37</v>
      </c>
      <c r="I2070" t="s">
        <v>38</v>
      </c>
      <c r="J2070" t="s">
        <v>341</v>
      </c>
      <c r="K2070">
        <v>1019</v>
      </c>
      <c r="L2070" t="s">
        <v>74</v>
      </c>
      <c r="M2070" t="s">
        <v>85</v>
      </c>
      <c r="N2070" t="s">
        <v>50</v>
      </c>
      <c r="O2070" t="s">
        <v>5351</v>
      </c>
      <c r="P2070">
        <v>14.976000000000001</v>
      </c>
      <c r="Q2070">
        <v>9</v>
      </c>
      <c r="R2070">
        <v>0.2</v>
      </c>
      <c r="S2070">
        <v>5.4287999999999998</v>
      </c>
      <c r="T2070" t="s">
        <v>761</v>
      </c>
      <c r="U2070">
        <v>9.5472000000000001</v>
      </c>
      <c r="V2070" s="2">
        <f>Table1[[#This Row],[Expenses]]*0.3</f>
        <v>2.86416</v>
      </c>
      <c r="W2070" t="str">
        <f>VLOOKUP(K2070, Helper!A:C, 3, FALSE)</f>
        <v>2020-03</v>
      </c>
    </row>
    <row r="2071" spans="1:23" x14ac:dyDescent="0.3">
      <c r="A2071">
        <v>4181</v>
      </c>
      <c r="B2071" t="s">
        <v>5352</v>
      </c>
      <c r="C2071" s="1">
        <v>45207</v>
      </c>
      <c r="D2071">
        <v>20231008</v>
      </c>
      <c r="E2071" t="s">
        <v>1402</v>
      </c>
      <c r="F2071" t="s">
        <v>79</v>
      </c>
      <c r="G2071" t="s">
        <v>147</v>
      </c>
      <c r="H2071" t="s">
        <v>81</v>
      </c>
      <c r="I2071" t="s">
        <v>82</v>
      </c>
      <c r="J2071" t="s">
        <v>621</v>
      </c>
      <c r="K2071">
        <v>1060</v>
      </c>
      <c r="L2071" t="s">
        <v>105</v>
      </c>
      <c r="M2071" t="s">
        <v>29</v>
      </c>
      <c r="N2071" t="s">
        <v>50</v>
      </c>
      <c r="O2071" t="s">
        <v>5353</v>
      </c>
      <c r="P2071">
        <v>4.24</v>
      </c>
      <c r="Q2071">
        <v>5</v>
      </c>
      <c r="R2071">
        <v>0.8</v>
      </c>
      <c r="S2071">
        <v>-6.36</v>
      </c>
      <c r="T2071" t="s">
        <v>151</v>
      </c>
      <c r="U2071">
        <v>10.6</v>
      </c>
      <c r="V2071" s="2">
        <f>Table1[[#This Row],[Expenses]]*0.3</f>
        <v>3.1799999999999997</v>
      </c>
      <c r="W2071" t="str">
        <f>VLOOKUP(K2071, Helper!A:C, 3, FALSE)</f>
        <v>2020-01</v>
      </c>
    </row>
    <row r="2072" spans="1:23" x14ac:dyDescent="0.3">
      <c r="A2072">
        <v>4182</v>
      </c>
      <c r="B2072" t="s">
        <v>5354</v>
      </c>
      <c r="C2072" s="1">
        <v>45206</v>
      </c>
      <c r="D2072">
        <v>20231007</v>
      </c>
      <c r="E2072" t="s">
        <v>5355</v>
      </c>
      <c r="F2072" t="s">
        <v>211</v>
      </c>
      <c r="G2072" t="s">
        <v>212</v>
      </c>
      <c r="H2072" t="s">
        <v>25</v>
      </c>
      <c r="I2072" t="s">
        <v>26</v>
      </c>
      <c r="J2072" t="s">
        <v>111</v>
      </c>
      <c r="K2072">
        <v>1099</v>
      </c>
      <c r="L2072" t="s">
        <v>56</v>
      </c>
      <c r="M2072" t="s">
        <v>85</v>
      </c>
      <c r="N2072" t="s">
        <v>185</v>
      </c>
      <c r="O2072" t="s">
        <v>5356</v>
      </c>
      <c r="P2072">
        <v>319.95999999999998</v>
      </c>
      <c r="Q2072">
        <v>4</v>
      </c>
      <c r="R2072">
        <v>0</v>
      </c>
      <c r="S2072">
        <v>115.18559999999999</v>
      </c>
      <c r="T2072" t="s">
        <v>151</v>
      </c>
      <c r="U2072">
        <v>204.77439999999899</v>
      </c>
      <c r="V2072" s="2">
        <f>Table1[[#This Row],[Expenses]]*0.3</f>
        <v>61.432319999999692</v>
      </c>
      <c r="W2072" t="str">
        <f>VLOOKUP(K2072, Helper!A:C, 3, FALSE)</f>
        <v>2020-01</v>
      </c>
    </row>
    <row r="2073" spans="1:23" x14ac:dyDescent="0.3">
      <c r="A2073">
        <v>4185</v>
      </c>
      <c r="B2073" t="s">
        <v>5357</v>
      </c>
      <c r="C2073" s="1">
        <v>44901</v>
      </c>
      <c r="D2073">
        <v>20221206</v>
      </c>
      <c r="E2073" t="s">
        <v>3655</v>
      </c>
      <c r="F2073" t="s">
        <v>744</v>
      </c>
      <c r="G2073" t="s">
        <v>4816</v>
      </c>
      <c r="H2073" t="s">
        <v>81</v>
      </c>
      <c r="I2073" t="s">
        <v>199</v>
      </c>
      <c r="J2073" t="s">
        <v>126</v>
      </c>
      <c r="K2073">
        <v>1025</v>
      </c>
      <c r="L2073" t="s">
        <v>105</v>
      </c>
      <c r="M2073" t="s">
        <v>40</v>
      </c>
      <c r="N2073" t="s">
        <v>30</v>
      </c>
      <c r="O2073" t="s">
        <v>5358</v>
      </c>
      <c r="P2073">
        <v>81.94</v>
      </c>
      <c r="Q2073">
        <v>1</v>
      </c>
      <c r="R2073">
        <v>0</v>
      </c>
      <c r="S2073">
        <v>20.484999999999999</v>
      </c>
      <c r="T2073" t="s">
        <v>76</v>
      </c>
      <c r="U2073">
        <v>61.454999999999998</v>
      </c>
      <c r="V2073" s="2">
        <f>Table1[[#This Row],[Expenses]]*0.3</f>
        <v>18.436499999999999</v>
      </c>
      <c r="W2073" t="str">
        <f>VLOOKUP(K2073, Helper!A:C, 3, FALSE)</f>
        <v>2020-04</v>
      </c>
    </row>
    <row r="2074" spans="1:23" x14ac:dyDescent="0.3">
      <c r="A2074">
        <v>4186</v>
      </c>
      <c r="B2074" t="s">
        <v>5359</v>
      </c>
      <c r="C2074" s="1">
        <v>44856</v>
      </c>
      <c r="D2074">
        <v>20221022</v>
      </c>
      <c r="E2074" t="s">
        <v>1796</v>
      </c>
      <c r="F2074" t="s">
        <v>1548</v>
      </c>
      <c r="G2074" t="s">
        <v>2675</v>
      </c>
      <c r="H2074" t="s">
        <v>81</v>
      </c>
      <c r="I2074" t="s">
        <v>199</v>
      </c>
      <c r="J2074" t="s">
        <v>528</v>
      </c>
      <c r="K2074">
        <v>1049</v>
      </c>
      <c r="L2074" t="s">
        <v>84</v>
      </c>
      <c r="M2074" t="s">
        <v>29</v>
      </c>
      <c r="N2074" t="s">
        <v>185</v>
      </c>
      <c r="O2074" t="s">
        <v>5360</v>
      </c>
      <c r="P2074">
        <v>98.16</v>
      </c>
      <c r="Q2074">
        <v>6</v>
      </c>
      <c r="R2074">
        <v>0</v>
      </c>
      <c r="S2074">
        <v>9.8160000000000007</v>
      </c>
      <c r="T2074" t="s">
        <v>400</v>
      </c>
      <c r="U2074">
        <v>88.343999999999994</v>
      </c>
      <c r="V2074" s="2">
        <f>Table1[[#This Row],[Expenses]]*0.3</f>
        <v>26.503199999999996</v>
      </c>
      <c r="W2074" t="str">
        <f>VLOOKUP(K2074, Helper!A:C, 3, FALSE)</f>
        <v>2020-05</v>
      </c>
    </row>
    <row r="2075" spans="1:23" x14ac:dyDescent="0.3">
      <c r="A2075">
        <v>4187</v>
      </c>
      <c r="B2075" t="s">
        <v>5361</v>
      </c>
      <c r="C2075" s="1">
        <v>45065</v>
      </c>
      <c r="D2075">
        <v>20230519</v>
      </c>
      <c r="E2075" t="s">
        <v>5362</v>
      </c>
      <c r="F2075" t="s">
        <v>79</v>
      </c>
      <c r="G2075" t="s">
        <v>1640</v>
      </c>
      <c r="H2075" t="s">
        <v>81</v>
      </c>
      <c r="I2075" t="s">
        <v>82</v>
      </c>
      <c r="J2075" t="s">
        <v>321</v>
      </c>
      <c r="K2075">
        <v>1089</v>
      </c>
      <c r="L2075" t="s">
        <v>133</v>
      </c>
      <c r="M2075" t="s">
        <v>40</v>
      </c>
      <c r="N2075" t="s">
        <v>50</v>
      </c>
      <c r="O2075" t="s">
        <v>5363</v>
      </c>
      <c r="P2075">
        <v>6.8739999999999997</v>
      </c>
      <c r="Q2075">
        <v>7</v>
      </c>
      <c r="R2075">
        <v>0.8</v>
      </c>
      <c r="S2075">
        <v>-10.6547</v>
      </c>
      <c r="T2075" t="s">
        <v>288</v>
      </c>
      <c r="U2075">
        <v>17.528700000000001</v>
      </c>
      <c r="V2075" s="2">
        <f>Table1[[#This Row],[Expenses]]*0.3</f>
        <v>5.25861</v>
      </c>
      <c r="W2075" t="str">
        <f>VLOOKUP(K2075, Helper!A:C, 3, FALSE)</f>
        <v>2020-01</v>
      </c>
    </row>
    <row r="2076" spans="1:23" x14ac:dyDescent="0.3">
      <c r="A2076">
        <v>4190</v>
      </c>
      <c r="B2076" t="s">
        <v>5364</v>
      </c>
      <c r="C2076" s="1">
        <v>44831</v>
      </c>
      <c r="D2076">
        <v>20220927</v>
      </c>
      <c r="E2076" t="s">
        <v>5151</v>
      </c>
      <c r="F2076" t="s">
        <v>353</v>
      </c>
      <c r="G2076" t="s">
        <v>354</v>
      </c>
      <c r="H2076" t="s">
        <v>25</v>
      </c>
      <c r="I2076" t="s">
        <v>48</v>
      </c>
      <c r="J2076" t="s">
        <v>244</v>
      </c>
      <c r="K2076">
        <v>1002</v>
      </c>
      <c r="L2076" t="s">
        <v>84</v>
      </c>
      <c r="M2076" t="s">
        <v>40</v>
      </c>
      <c r="N2076" t="s">
        <v>66</v>
      </c>
      <c r="O2076" t="s">
        <v>5365</v>
      </c>
      <c r="P2076">
        <v>9.99</v>
      </c>
      <c r="Q2076">
        <v>1</v>
      </c>
      <c r="R2076">
        <v>0</v>
      </c>
      <c r="S2076">
        <v>4.4954999999999998</v>
      </c>
      <c r="T2076" t="s">
        <v>246</v>
      </c>
      <c r="U2076">
        <v>5.4945000000000004</v>
      </c>
      <c r="V2076" s="2">
        <f>Table1[[#This Row],[Expenses]]*0.3</f>
        <v>1.64835</v>
      </c>
      <c r="W2076" t="str">
        <f>VLOOKUP(K2076, Helper!A:C, 3, FALSE)</f>
        <v>2020-03</v>
      </c>
    </row>
    <row r="2077" spans="1:23" x14ac:dyDescent="0.3">
      <c r="A2077">
        <v>4191</v>
      </c>
      <c r="B2077" t="s">
        <v>5366</v>
      </c>
      <c r="C2077" s="1">
        <v>45248</v>
      </c>
      <c r="D2077">
        <v>20231118</v>
      </c>
      <c r="E2077" t="s">
        <v>1561</v>
      </c>
      <c r="F2077" t="s">
        <v>197</v>
      </c>
      <c r="G2077" t="s">
        <v>372</v>
      </c>
      <c r="H2077" t="s">
        <v>81</v>
      </c>
      <c r="I2077" t="s">
        <v>199</v>
      </c>
      <c r="J2077" t="s">
        <v>621</v>
      </c>
      <c r="K2077">
        <v>1060</v>
      </c>
      <c r="L2077" t="s">
        <v>105</v>
      </c>
      <c r="M2077" t="s">
        <v>29</v>
      </c>
      <c r="N2077" t="s">
        <v>1005</v>
      </c>
      <c r="O2077" t="s">
        <v>5367</v>
      </c>
      <c r="P2077">
        <v>10499.97</v>
      </c>
      <c r="Q2077">
        <v>3</v>
      </c>
      <c r="R2077">
        <v>0</v>
      </c>
      <c r="S2077">
        <v>5039.9856</v>
      </c>
      <c r="T2077" t="s">
        <v>283</v>
      </c>
      <c r="U2077">
        <v>5459.9843999999903</v>
      </c>
      <c r="V2077" s="2">
        <f>Table1[[#This Row],[Expenses]]*0.3</f>
        <v>1637.995319999997</v>
      </c>
      <c r="W2077" t="str">
        <f>VLOOKUP(K2077, Helper!A:C, 3, FALSE)</f>
        <v>2020-01</v>
      </c>
    </row>
    <row r="2078" spans="1:23" x14ac:dyDescent="0.3">
      <c r="A2078">
        <v>4192</v>
      </c>
      <c r="B2078" t="s">
        <v>5368</v>
      </c>
      <c r="C2078" s="1">
        <v>44385</v>
      </c>
      <c r="D2078">
        <v>20210708</v>
      </c>
      <c r="E2078" t="s">
        <v>3902</v>
      </c>
      <c r="F2078" t="s">
        <v>79</v>
      </c>
      <c r="G2078" t="s">
        <v>147</v>
      </c>
      <c r="H2078" t="s">
        <v>81</v>
      </c>
      <c r="I2078" t="s">
        <v>82</v>
      </c>
      <c r="J2078" t="s">
        <v>649</v>
      </c>
      <c r="K2078">
        <v>1023</v>
      </c>
      <c r="L2078" t="s">
        <v>28</v>
      </c>
      <c r="M2078" t="s">
        <v>29</v>
      </c>
      <c r="N2078" t="s">
        <v>66</v>
      </c>
      <c r="O2078" t="s">
        <v>5369</v>
      </c>
      <c r="P2078">
        <v>21.12</v>
      </c>
      <c r="Q2078">
        <v>5</v>
      </c>
      <c r="R2078">
        <v>0.2</v>
      </c>
      <c r="S2078">
        <v>6.6</v>
      </c>
      <c r="T2078" t="s">
        <v>642</v>
      </c>
      <c r="U2078">
        <v>14.52</v>
      </c>
      <c r="V2078" s="2">
        <f>Table1[[#This Row],[Expenses]]*0.3</f>
        <v>4.3559999999999999</v>
      </c>
      <c r="W2078" t="str">
        <f>VLOOKUP(K2078, Helper!A:C, 3, FALSE)</f>
        <v>2020-08</v>
      </c>
    </row>
    <row r="2079" spans="1:23" x14ac:dyDescent="0.3">
      <c r="A2079">
        <v>4193</v>
      </c>
      <c r="B2079" t="s">
        <v>5370</v>
      </c>
      <c r="C2079" s="1">
        <v>44516</v>
      </c>
      <c r="D2079">
        <v>20211116</v>
      </c>
      <c r="E2079" t="s">
        <v>542</v>
      </c>
      <c r="F2079" t="s">
        <v>4180</v>
      </c>
      <c r="G2079" t="s">
        <v>4181</v>
      </c>
      <c r="H2079" t="s">
        <v>81</v>
      </c>
      <c r="I2079" t="s">
        <v>199</v>
      </c>
      <c r="J2079" t="s">
        <v>179</v>
      </c>
      <c r="K2079">
        <v>1015</v>
      </c>
      <c r="L2079" t="s">
        <v>74</v>
      </c>
      <c r="M2079" t="s">
        <v>40</v>
      </c>
      <c r="N2079" t="s">
        <v>50</v>
      </c>
      <c r="O2079" t="s">
        <v>5371</v>
      </c>
      <c r="P2079">
        <v>696.42</v>
      </c>
      <c r="Q2079">
        <v>2</v>
      </c>
      <c r="R2079">
        <v>0</v>
      </c>
      <c r="S2079">
        <v>160.17660000000001</v>
      </c>
      <c r="T2079" t="s">
        <v>88</v>
      </c>
      <c r="U2079">
        <v>536.24339999999995</v>
      </c>
      <c r="V2079" s="2">
        <f>Table1[[#This Row],[Expenses]]*0.3</f>
        <v>160.87301999999997</v>
      </c>
      <c r="W2079" t="str">
        <f>VLOOKUP(K2079, Helper!A:C, 3, FALSE)</f>
        <v>2020-03</v>
      </c>
    </row>
    <row r="2080" spans="1:23" x14ac:dyDescent="0.3">
      <c r="A2080">
        <v>4195</v>
      </c>
      <c r="B2080" t="s">
        <v>5372</v>
      </c>
      <c r="C2080" s="1">
        <v>44365</v>
      </c>
      <c r="D2080">
        <v>20210618</v>
      </c>
      <c r="E2080" t="s">
        <v>4392</v>
      </c>
      <c r="F2080" t="s">
        <v>35</v>
      </c>
      <c r="G2080" t="s">
        <v>600</v>
      </c>
      <c r="H2080" t="s">
        <v>37</v>
      </c>
      <c r="I2080" t="s">
        <v>38</v>
      </c>
      <c r="J2080" t="s">
        <v>917</v>
      </c>
      <c r="K2080">
        <v>1029</v>
      </c>
      <c r="L2080" t="s">
        <v>84</v>
      </c>
      <c r="M2080" t="s">
        <v>29</v>
      </c>
      <c r="N2080" t="s">
        <v>112</v>
      </c>
      <c r="O2080" t="s">
        <v>5373</v>
      </c>
      <c r="P2080">
        <v>51.98</v>
      </c>
      <c r="Q2080">
        <v>2</v>
      </c>
      <c r="R2080">
        <v>0</v>
      </c>
      <c r="S2080">
        <v>15.074199999999999</v>
      </c>
      <c r="T2080" t="s">
        <v>732</v>
      </c>
      <c r="U2080">
        <v>36.905799999999999</v>
      </c>
      <c r="V2080" s="2">
        <f>Table1[[#This Row],[Expenses]]*0.3</f>
        <v>11.07174</v>
      </c>
      <c r="W2080" t="str">
        <f>VLOOKUP(K2080, Helper!A:C, 3, FALSE)</f>
        <v>2020-01</v>
      </c>
    </row>
    <row r="2081" spans="1:23" x14ac:dyDescent="0.3">
      <c r="A2081">
        <v>4196</v>
      </c>
      <c r="B2081" t="s">
        <v>5374</v>
      </c>
      <c r="C2081" s="1">
        <v>44660</v>
      </c>
      <c r="D2081">
        <v>20220409</v>
      </c>
      <c r="E2081" t="s">
        <v>1153</v>
      </c>
      <c r="F2081" t="s">
        <v>35</v>
      </c>
      <c r="G2081" t="s">
        <v>36</v>
      </c>
      <c r="H2081" t="s">
        <v>37</v>
      </c>
      <c r="I2081" t="s">
        <v>38</v>
      </c>
      <c r="J2081" t="s">
        <v>592</v>
      </c>
      <c r="K2081">
        <v>1030</v>
      </c>
      <c r="L2081" t="s">
        <v>95</v>
      </c>
      <c r="M2081" t="s">
        <v>29</v>
      </c>
      <c r="N2081" t="s">
        <v>57</v>
      </c>
      <c r="O2081" t="s">
        <v>5375</v>
      </c>
      <c r="P2081">
        <v>24.7</v>
      </c>
      <c r="Q2081">
        <v>5</v>
      </c>
      <c r="R2081">
        <v>0</v>
      </c>
      <c r="S2081">
        <v>10.374000000000001</v>
      </c>
      <c r="T2081" t="s">
        <v>296</v>
      </c>
      <c r="U2081">
        <v>14.325999999999899</v>
      </c>
      <c r="V2081" s="2">
        <f>Table1[[#This Row],[Expenses]]*0.3</f>
        <v>4.2977999999999694</v>
      </c>
      <c r="W2081" t="str">
        <f>VLOOKUP(K2081, Helper!A:C, 3, FALSE)</f>
        <v>2020-01</v>
      </c>
    </row>
    <row r="2082" spans="1:23" x14ac:dyDescent="0.3">
      <c r="A2082">
        <v>4197</v>
      </c>
      <c r="B2082" t="s">
        <v>5376</v>
      </c>
      <c r="C2082" s="1">
        <v>44304</v>
      </c>
      <c r="D2082">
        <v>20210418</v>
      </c>
      <c r="E2082" t="s">
        <v>1342</v>
      </c>
      <c r="F2082" t="s">
        <v>211</v>
      </c>
      <c r="G2082" t="s">
        <v>212</v>
      </c>
      <c r="H2082" t="s">
        <v>25</v>
      </c>
      <c r="I2082" t="s">
        <v>26</v>
      </c>
      <c r="J2082" t="s">
        <v>376</v>
      </c>
      <c r="K2082">
        <v>1036</v>
      </c>
      <c r="L2082" t="s">
        <v>259</v>
      </c>
      <c r="M2082" t="s">
        <v>29</v>
      </c>
      <c r="N2082" t="s">
        <v>41</v>
      </c>
      <c r="O2082" t="s">
        <v>5377</v>
      </c>
      <c r="P2082">
        <v>21.93</v>
      </c>
      <c r="Q2082">
        <v>3</v>
      </c>
      <c r="R2082">
        <v>0</v>
      </c>
      <c r="S2082">
        <v>10.3071</v>
      </c>
      <c r="T2082" t="s">
        <v>208</v>
      </c>
      <c r="U2082">
        <v>11.6229</v>
      </c>
      <c r="V2082" s="2">
        <f>Table1[[#This Row],[Expenses]]*0.3</f>
        <v>3.4868699999999997</v>
      </c>
      <c r="W2082" t="str">
        <f>VLOOKUP(K2082, Helper!A:C, 3, FALSE)</f>
        <v>2020-04</v>
      </c>
    </row>
    <row r="2083" spans="1:23" x14ac:dyDescent="0.3">
      <c r="A2083">
        <v>4198</v>
      </c>
      <c r="B2083" t="s">
        <v>5378</v>
      </c>
      <c r="C2083" s="1">
        <v>44899</v>
      </c>
      <c r="D2083">
        <v>20221204</v>
      </c>
      <c r="E2083" t="s">
        <v>851</v>
      </c>
      <c r="F2083" t="s">
        <v>124</v>
      </c>
      <c r="G2083" t="s">
        <v>125</v>
      </c>
      <c r="H2083" t="s">
        <v>25</v>
      </c>
      <c r="I2083" t="s">
        <v>48</v>
      </c>
      <c r="J2083" t="s">
        <v>812</v>
      </c>
      <c r="K2083">
        <v>1092</v>
      </c>
      <c r="L2083" t="s">
        <v>84</v>
      </c>
      <c r="M2083" t="s">
        <v>29</v>
      </c>
      <c r="N2083" t="s">
        <v>86</v>
      </c>
      <c r="O2083" t="s">
        <v>5379</v>
      </c>
      <c r="P2083">
        <v>394.81599999999997</v>
      </c>
      <c r="Q2083">
        <v>4</v>
      </c>
      <c r="R2083">
        <v>0.2</v>
      </c>
      <c r="S2083">
        <v>93.768799999999999</v>
      </c>
      <c r="T2083" t="s">
        <v>76</v>
      </c>
      <c r="U2083">
        <v>301.04719999999998</v>
      </c>
      <c r="V2083" s="2">
        <f>Table1[[#This Row],[Expenses]]*0.3</f>
        <v>90.314159999999987</v>
      </c>
      <c r="W2083" t="str">
        <f>VLOOKUP(K2083, Helper!A:C, 3, FALSE)</f>
        <v>2020-02</v>
      </c>
    </row>
    <row r="2084" spans="1:23" x14ac:dyDescent="0.3">
      <c r="A2084">
        <v>4200</v>
      </c>
      <c r="B2084" t="s">
        <v>5380</v>
      </c>
      <c r="C2084" s="1">
        <v>44540</v>
      </c>
      <c r="D2084">
        <v>20211210</v>
      </c>
      <c r="E2084" t="s">
        <v>146</v>
      </c>
      <c r="F2084" t="s">
        <v>211</v>
      </c>
      <c r="G2084" t="s">
        <v>212</v>
      </c>
      <c r="H2084" t="s">
        <v>25</v>
      </c>
      <c r="I2084" t="s">
        <v>26</v>
      </c>
      <c r="J2084" t="s">
        <v>148</v>
      </c>
      <c r="K2084">
        <v>1083</v>
      </c>
      <c r="L2084" t="s">
        <v>149</v>
      </c>
      <c r="M2084" t="s">
        <v>85</v>
      </c>
      <c r="N2084" t="s">
        <v>41</v>
      </c>
      <c r="O2084" t="s">
        <v>5381</v>
      </c>
      <c r="P2084">
        <v>7.31</v>
      </c>
      <c r="Q2084">
        <v>1</v>
      </c>
      <c r="R2084">
        <v>0</v>
      </c>
      <c r="S2084">
        <v>3.4357000000000002</v>
      </c>
      <c r="T2084" t="s">
        <v>163</v>
      </c>
      <c r="U2084">
        <v>3.8742999999999901</v>
      </c>
      <c r="V2084" s="2">
        <f>Table1[[#This Row],[Expenses]]*0.3</f>
        <v>1.1622899999999969</v>
      </c>
      <c r="W2084" t="str">
        <f>VLOOKUP(K2084, Helper!A:C, 3, FALSE)</f>
        <v>2020-03</v>
      </c>
    </row>
    <row r="2085" spans="1:23" x14ac:dyDescent="0.3">
      <c r="A2085">
        <v>4204</v>
      </c>
      <c r="B2085" t="s">
        <v>5382</v>
      </c>
      <c r="C2085" s="1">
        <v>44135</v>
      </c>
      <c r="D2085">
        <v>20201031</v>
      </c>
      <c r="E2085" t="s">
        <v>2960</v>
      </c>
      <c r="F2085" t="s">
        <v>827</v>
      </c>
      <c r="G2085" t="s">
        <v>2034</v>
      </c>
      <c r="H2085" t="s">
        <v>25</v>
      </c>
      <c r="I2085" t="s">
        <v>64</v>
      </c>
      <c r="J2085" t="s">
        <v>1013</v>
      </c>
      <c r="K2085">
        <v>1073</v>
      </c>
      <c r="L2085" t="s">
        <v>133</v>
      </c>
      <c r="M2085" t="s">
        <v>29</v>
      </c>
      <c r="N2085" t="s">
        <v>112</v>
      </c>
      <c r="O2085" t="s">
        <v>5383</v>
      </c>
      <c r="P2085">
        <v>49.25</v>
      </c>
      <c r="Q2085">
        <v>5</v>
      </c>
      <c r="R2085">
        <v>0</v>
      </c>
      <c r="S2085">
        <v>18.715</v>
      </c>
      <c r="T2085" t="s">
        <v>194</v>
      </c>
      <c r="U2085">
        <v>30.535</v>
      </c>
      <c r="V2085" s="2">
        <f>Table1[[#This Row],[Expenses]]*0.3</f>
        <v>9.160499999999999</v>
      </c>
      <c r="W2085" t="str">
        <f>VLOOKUP(K2085, Helper!A:C, 3, FALSE)</f>
        <v>2020-03</v>
      </c>
    </row>
    <row r="2086" spans="1:23" x14ac:dyDescent="0.3">
      <c r="A2086">
        <v>4211</v>
      </c>
      <c r="B2086" t="s">
        <v>5384</v>
      </c>
      <c r="C2086" s="1">
        <v>45270</v>
      </c>
      <c r="D2086">
        <v>20231210</v>
      </c>
      <c r="E2086" t="s">
        <v>5385</v>
      </c>
      <c r="F2086" t="s">
        <v>166</v>
      </c>
      <c r="G2086" t="s">
        <v>227</v>
      </c>
      <c r="H2086" t="s">
        <v>81</v>
      </c>
      <c r="I2086" t="s">
        <v>168</v>
      </c>
      <c r="J2086" t="s">
        <v>240</v>
      </c>
      <c r="K2086">
        <v>1035</v>
      </c>
      <c r="L2086" t="s">
        <v>56</v>
      </c>
      <c r="M2086" t="s">
        <v>29</v>
      </c>
      <c r="N2086" t="s">
        <v>66</v>
      </c>
      <c r="O2086" t="s">
        <v>5386</v>
      </c>
      <c r="P2086">
        <v>15.984</v>
      </c>
      <c r="Q2086">
        <v>2</v>
      </c>
      <c r="R2086">
        <v>0.2</v>
      </c>
      <c r="S2086">
        <v>4.9950000000000001</v>
      </c>
      <c r="T2086" t="s">
        <v>261</v>
      </c>
      <c r="U2086">
        <v>10.989000000000001</v>
      </c>
      <c r="V2086" s="2">
        <f>Table1[[#This Row],[Expenses]]*0.3</f>
        <v>3.2967</v>
      </c>
      <c r="W2086" t="str">
        <f>VLOOKUP(K2086, Helper!A:C, 3, FALSE)</f>
        <v>2020-04</v>
      </c>
    </row>
    <row r="2087" spans="1:23" x14ac:dyDescent="0.3">
      <c r="A2087">
        <v>4212</v>
      </c>
      <c r="B2087" t="s">
        <v>5387</v>
      </c>
      <c r="C2087" s="1">
        <v>43956</v>
      </c>
      <c r="D2087">
        <v>20200505</v>
      </c>
      <c r="E2087" t="s">
        <v>5033</v>
      </c>
      <c r="F2087" t="s">
        <v>23</v>
      </c>
      <c r="G2087" t="s">
        <v>24</v>
      </c>
      <c r="H2087" t="s">
        <v>25</v>
      </c>
      <c r="I2087" t="s">
        <v>26</v>
      </c>
      <c r="J2087" t="s">
        <v>528</v>
      </c>
      <c r="K2087">
        <v>1049</v>
      </c>
      <c r="L2087" t="s">
        <v>84</v>
      </c>
      <c r="M2087" t="s">
        <v>29</v>
      </c>
      <c r="N2087" t="s">
        <v>66</v>
      </c>
      <c r="O2087" t="s">
        <v>5388</v>
      </c>
      <c r="P2087">
        <v>9.42</v>
      </c>
      <c r="Q2087">
        <v>3</v>
      </c>
      <c r="R2087">
        <v>0</v>
      </c>
      <c r="S2087">
        <v>4.2389999999999999</v>
      </c>
      <c r="T2087" t="s">
        <v>107</v>
      </c>
      <c r="U2087">
        <v>5.181</v>
      </c>
      <c r="V2087" s="2">
        <f>Table1[[#This Row],[Expenses]]*0.3</f>
        <v>1.5543</v>
      </c>
      <c r="W2087" t="str">
        <f>VLOOKUP(K2087, Helper!A:C, 3, FALSE)</f>
        <v>2020-05</v>
      </c>
    </row>
    <row r="2088" spans="1:23" x14ac:dyDescent="0.3">
      <c r="A2088">
        <v>4215</v>
      </c>
      <c r="B2088" t="s">
        <v>5389</v>
      </c>
      <c r="C2088" s="1">
        <v>44625</v>
      </c>
      <c r="D2088">
        <v>20220305</v>
      </c>
      <c r="E2088" t="s">
        <v>2465</v>
      </c>
      <c r="F2088" t="s">
        <v>204</v>
      </c>
      <c r="G2088" t="s">
        <v>3523</v>
      </c>
      <c r="H2088" t="s">
        <v>81</v>
      </c>
      <c r="I2088" t="s">
        <v>206</v>
      </c>
      <c r="J2088" t="s">
        <v>65</v>
      </c>
      <c r="K2088">
        <v>1062</v>
      </c>
      <c r="L2088" t="s">
        <v>28</v>
      </c>
      <c r="M2088" t="s">
        <v>29</v>
      </c>
      <c r="N2088" t="s">
        <v>50</v>
      </c>
      <c r="O2088" t="s">
        <v>5390</v>
      </c>
      <c r="P2088">
        <v>128.4</v>
      </c>
      <c r="Q2088">
        <v>3</v>
      </c>
      <c r="R2088">
        <v>0</v>
      </c>
      <c r="S2088">
        <v>64.2</v>
      </c>
      <c r="T2088" t="s">
        <v>187</v>
      </c>
      <c r="U2088">
        <v>64.2</v>
      </c>
      <c r="V2088" s="2">
        <f>Table1[[#This Row],[Expenses]]*0.3</f>
        <v>19.260000000000002</v>
      </c>
      <c r="W2088" t="str">
        <f>VLOOKUP(K2088, Helper!A:C, 3, FALSE)</f>
        <v>2020-01</v>
      </c>
    </row>
    <row r="2089" spans="1:23" x14ac:dyDescent="0.3">
      <c r="A2089">
        <v>4216</v>
      </c>
      <c r="B2089" t="s">
        <v>5391</v>
      </c>
      <c r="C2089" s="1">
        <v>44165</v>
      </c>
      <c r="D2089">
        <v>20201130</v>
      </c>
      <c r="E2089" t="s">
        <v>751</v>
      </c>
      <c r="F2089" t="s">
        <v>211</v>
      </c>
      <c r="G2089" t="s">
        <v>1293</v>
      </c>
      <c r="H2089" t="s">
        <v>25</v>
      </c>
      <c r="I2089" t="s">
        <v>26</v>
      </c>
      <c r="J2089" t="s">
        <v>752</v>
      </c>
      <c r="K2089">
        <v>1084</v>
      </c>
      <c r="L2089" t="s">
        <v>133</v>
      </c>
      <c r="M2089" t="s">
        <v>29</v>
      </c>
      <c r="N2089" t="s">
        <v>161</v>
      </c>
      <c r="O2089" t="s">
        <v>5392</v>
      </c>
      <c r="P2089">
        <v>62.28</v>
      </c>
      <c r="Q2089">
        <v>4</v>
      </c>
      <c r="R2089">
        <v>0</v>
      </c>
      <c r="S2089">
        <v>29.271599999999999</v>
      </c>
      <c r="T2089" t="s">
        <v>98</v>
      </c>
      <c r="U2089">
        <v>33.008400000000002</v>
      </c>
      <c r="V2089" s="2">
        <f>Table1[[#This Row],[Expenses]]*0.3</f>
        <v>9.9025200000000009</v>
      </c>
      <c r="W2089" t="str">
        <f>VLOOKUP(K2089, Helper!A:C, 3, FALSE)</f>
        <v>2020-02</v>
      </c>
    </row>
    <row r="2090" spans="1:23" x14ac:dyDescent="0.3">
      <c r="A2090">
        <v>4217</v>
      </c>
      <c r="B2090" t="s">
        <v>5393</v>
      </c>
      <c r="C2090" s="1">
        <v>44245</v>
      </c>
      <c r="D2090">
        <v>20210218</v>
      </c>
      <c r="E2090" t="s">
        <v>2155</v>
      </c>
      <c r="F2090" t="s">
        <v>35</v>
      </c>
      <c r="G2090" t="s">
        <v>36</v>
      </c>
      <c r="H2090" t="s">
        <v>37</v>
      </c>
      <c r="I2090" t="s">
        <v>38</v>
      </c>
      <c r="J2090" t="s">
        <v>987</v>
      </c>
      <c r="K2090">
        <v>1018</v>
      </c>
      <c r="L2090" t="s">
        <v>28</v>
      </c>
      <c r="M2090" t="s">
        <v>40</v>
      </c>
      <c r="N2090" t="s">
        <v>41</v>
      </c>
      <c r="O2090" t="s">
        <v>5394</v>
      </c>
      <c r="P2090">
        <v>9.24</v>
      </c>
      <c r="Q2090">
        <v>3</v>
      </c>
      <c r="R2090">
        <v>0</v>
      </c>
      <c r="S2090">
        <v>4.4352</v>
      </c>
      <c r="T2090" t="s">
        <v>554</v>
      </c>
      <c r="U2090">
        <v>4.8048000000000002</v>
      </c>
      <c r="V2090" s="2">
        <f>Table1[[#This Row],[Expenses]]*0.3</f>
        <v>1.4414400000000001</v>
      </c>
      <c r="W2090" t="str">
        <f>VLOOKUP(K2090, Helper!A:C, 3, FALSE)</f>
        <v>2020-06</v>
      </c>
    </row>
    <row r="2091" spans="1:23" x14ac:dyDescent="0.3">
      <c r="A2091">
        <v>4218</v>
      </c>
      <c r="B2091" t="s">
        <v>5395</v>
      </c>
      <c r="C2091" s="1">
        <v>45018</v>
      </c>
      <c r="D2091">
        <v>20230402</v>
      </c>
      <c r="E2091" t="s">
        <v>4770</v>
      </c>
      <c r="F2091" t="s">
        <v>35</v>
      </c>
      <c r="G2091" t="s">
        <v>110</v>
      </c>
      <c r="H2091" t="s">
        <v>37</v>
      </c>
      <c r="I2091" t="s">
        <v>38</v>
      </c>
      <c r="J2091" t="s">
        <v>626</v>
      </c>
      <c r="K2091">
        <v>1009</v>
      </c>
      <c r="L2091" t="s">
        <v>95</v>
      </c>
      <c r="M2091" t="s">
        <v>40</v>
      </c>
      <c r="N2091" t="s">
        <v>30</v>
      </c>
      <c r="O2091" t="s">
        <v>5396</v>
      </c>
      <c r="P2091">
        <v>482.66399999999999</v>
      </c>
      <c r="Q2091">
        <v>8</v>
      </c>
      <c r="R2091">
        <v>0.15</v>
      </c>
      <c r="S2091">
        <v>85.176000000000002</v>
      </c>
      <c r="T2091" t="s">
        <v>68</v>
      </c>
      <c r="U2091">
        <v>397.488</v>
      </c>
      <c r="V2091" s="2">
        <f>Table1[[#This Row],[Expenses]]*0.3</f>
        <v>119.24639999999999</v>
      </c>
      <c r="W2091" t="str">
        <f>VLOOKUP(K2091, Helper!A:C, 3, FALSE)</f>
        <v>2020-03</v>
      </c>
    </row>
    <row r="2092" spans="1:23" x14ac:dyDescent="0.3">
      <c r="A2092">
        <v>4220</v>
      </c>
      <c r="B2092" t="s">
        <v>5397</v>
      </c>
      <c r="C2092" s="1">
        <v>45089</v>
      </c>
      <c r="D2092">
        <v>20230612</v>
      </c>
      <c r="E2092" t="s">
        <v>2356</v>
      </c>
      <c r="F2092" t="s">
        <v>71</v>
      </c>
      <c r="G2092" t="s">
        <v>72</v>
      </c>
      <c r="H2092" t="s">
        <v>37</v>
      </c>
      <c r="I2092" t="s">
        <v>38</v>
      </c>
      <c r="J2092" t="s">
        <v>430</v>
      </c>
      <c r="K2092">
        <v>1055</v>
      </c>
      <c r="L2092" t="s">
        <v>84</v>
      </c>
      <c r="M2092" t="s">
        <v>29</v>
      </c>
      <c r="N2092" t="s">
        <v>66</v>
      </c>
      <c r="O2092" t="s">
        <v>5398</v>
      </c>
      <c r="P2092">
        <v>37.94</v>
      </c>
      <c r="Q2092">
        <v>2</v>
      </c>
      <c r="R2092">
        <v>0</v>
      </c>
      <c r="S2092">
        <v>18.211200000000002</v>
      </c>
      <c r="T2092" t="s">
        <v>318</v>
      </c>
      <c r="U2092">
        <v>19.7287999999999</v>
      </c>
      <c r="V2092" s="2">
        <f>Table1[[#This Row],[Expenses]]*0.3</f>
        <v>5.9186399999999697</v>
      </c>
      <c r="W2092" t="str">
        <f>VLOOKUP(K2092, Helper!A:C, 3, FALSE)</f>
        <v>2020-01</v>
      </c>
    </row>
    <row r="2093" spans="1:23" x14ac:dyDescent="0.3">
      <c r="A2093">
        <v>4225</v>
      </c>
      <c r="B2093" t="s">
        <v>5399</v>
      </c>
      <c r="C2093" s="1">
        <v>44835</v>
      </c>
      <c r="D2093">
        <v>20221001</v>
      </c>
      <c r="E2093" t="s">
        <v>4383</v>
      </c>
      <c r="F2093" t="s">
        <v>166</v>
      </c>
      <c r="G2093" t="s">
        <v>167</v>
      </c>
      <c r="H2093" t="s">
        <v>81</v>
      </c>
      <c r="I2093" t="s">
        <v>168</v>
      </c>
      <c r="J2093" t="s">
        <v>244</v>
      </c>
      <c r="K2093">
        <v>1002</v>
      </c>
      <c r="L2093" t="s">
        <v>84</v>
      </c>
      <c r="M2093" t="s">
        <v>29</v>
      </c>
      <c r="N2093" t="s">
        <v>50</v>
      </c>
      <c r="O2093" t="s">
        <v>5400</v>
      </c>
      <c r="P2093">
        <v>1.964</v>
      </c>
      <c r="Q2093">
        <v>2</v>
      </c>
      <c r="R2093">
        <v>0.8</v>
      </c>
      <c r="S2093">
        <v>-3.2406000000000001</v>
      </c>
      <c r="T2093" t="s">
        <v>400</v>
      </c>
      <c r="U2093">
        <v>5.2046000000000001</v>
      </c>
      <c r="V2093" s="2">
        <f>Table1[[#This Row],[Expenses]]*0.3</f>
        <v>1.56138</v>
      </c>
      <c r="W2093" t="str">
        <f>VLOOKUP(K2093, Helper!A:C, 3, FALSE)</f>
        <v>2020-03</v>
      </c>
    </row>
    <row r="2094" spans="1:23" x14ac:dyDescent="0.3">
      <c r="A2094">
        <v>4226</v>
      </c>
      <c r="B2094" t="s">
        <v>5401</v>
      </c>
      <c r="C2094" s="1">
        <v>44178</v>
      </c>
      <c r="D2094">
        <v>20201213</v>
      </c>
      <c r="E2094" t="s">
        <v>1099</v>
      </c>
      <c r="F2094" t="s">
        <v>166</v>
      </c>
      <c r="G2094" t="s">
        <v>227</v>
      </c>
      <c r="H2094" t="s">
        <v>81</v>
      </c>
      <c r="I2094" t="s">
        <v>168</v>
      </c>
      <c r="J2094" t="s">
        <v>138</v>
      </c>
      <c r="K2094">
        <v>1043</v>
      </c>
      <c r="L2094" t="s">
        <v>95</v>
      </c>
      <c r="M2094" t="s">
        <v>40</v>
      </c>
      <c r="N2094" t="s">
        <v>57</v>
      </c>
      <c r="O2094" t="s">
        <v>5402</v>
      </c>
      <c r="P2094">
        <v>94.427999999999997</v>
      </c>
      <c r="Q2094">
        <v>3</v>
      </c>
      <c r="R2094">
        <v>0.6</v>
      </c>
      <c r="S2094">
        <v>-42.492600000000003</v>
      </c>
      <c r="T2094" t="s">
        <v>235</v>
      </c>
      <c r="U2094">
        <v>136.92060000000001</v>
      </c>
      <c r="V2094" s="2">
        <f>Table1[[#This Row],[Expenses]]*0.3</f>
        <v>41.076180000000001</v>
      </c>
      <c r="W2094" t="str">
        <f>VLOOKUP(K2094, Helper!A:C, 3, FALSE)</f>
        <v>2020-01</v>
      </c>
    </row>
    <row r="2095" spans="1:23" x14ac:dyDescent="0.3">
      <c r="A2095">
        <v>4227</v>
      </c>
      <c r="B2095" t="s">
        <v>5403</v>
      </c>
      <c r="C2095" s="1">
        <v>45242</v>
      </c>
      <c r="D2095">
        <v>20231112</v>
      </c>
      <c r="E2095" t="s">
        <v>3088</v>
      </c>
      <c r="F2095" t="s">
        <v>353</v>
      </c>
      <c r="G2095" t="s">
        <v>354</v>
      </c>
      <c r="H2095" t="s">
        <v>25</v>
      </c>
      <c r="I2095" t="s">
        <v>48</v>
      </c>
      <c r="J2095" t="s">
        <v>655</v>
      </c>
      <c r="K2095">
        <v>1024</v>
      </c>
      <c r="L2095" t="s">
        <v>28</v>
      </c>
      <c r="M2095" t="s">
        <v>29</v>
      </c>
      <c r="N2095" t="s">
        <v>214</v>
      </c>
      <c r="O2095" t="s">
        <v>5404</v>
      </c>
      <c r="P2095">
        <v>45.92</v>
      </c>
      <c r="Q2095">
        <v>4</v>
      </c>
      <c r="R2095">
        <v>0</v>
      </c>
      <c r="S2095">
        <v>21.5824</v>
      </c>
      <c r="T2095" t="s">
        <v>283</v>
      </c>
      <c r="U2095">
        <v>24.337599999999998</v>
      </c>
      <c r="V2095" s="2">
        <f>Table1[[#This Row],[Expenses]]*0.3</f>
        <v>7.3012799999999993</v>
      </c>
      <c r="W2095" t="str">
        <f>VLOOKUP(K2095, Helper!A:C, 3, FALSE)</f>
        <v>2020-01</v>
      </c>
    </row>
    <row r="2096" spans="1:23" x14ac:dyDescent="0.3">
      <c r="A2096">
        <v>4228</v>
      </c>
      <c r="B2096" t="s">
        <v>5405</v>
      </c>
      <c r="C2096" s="1">
        <v>44201</v>
      </c>
      <c r="D2096">
        <v>20210105</v>
      </c>
      <c r="E2096" t="s">
        <v>1211</v>
      </c>
      <c r="F2096" t="s">
        <v>71</v>
      </c>
      <c r="G2096" t="s">
        <v>72</v>
      </c>
      <c r="H2096" t="s">
        <v>37</v>
      </c>
      <c r="I2096" t="s">
        <v>38</v>
      </c>
      <c r="J2096" t="s">
        <v>574</v>
      </c>
      <c r="K2096">
        <v>1090</v>
      </c>
      <c r="L2096" t="s">
        <v>259</v>
      </c>
      <c r="M2096" t="s">
        <v>85</v>
      </c>
      <c r="N2096" t="s">
        <v>41</v>
      </c>
      <c r="O2096" t="s">
        <v>5406</v>
      </c>
      <c r="P2096">
        <v>61.584000000000003</v>
      </c>
      <c r="Q2096">
        <v>1</v>
      </c>
      <c r="R2096">
        <v>0.2</v>
      </c>
      <c r="S2096">
        <v>-6.9282000000000004</v>
      </c>
      <c r="T2096" t="s">
        <v>303</v>
      </c>
      <c r="U2096">
        <v>68.512200000000007</v>
      </c>
      <c r="V2096" s="2">
        <f>Table1[[#This Row],[Expenses]]*0.3</f>
        <v>20.553660000000001</v>
      </c>
      <c r="W2096" t="str">
        <f>VLOOKUP(K2096, Helper!A:C, 3, FALSE)</f>
        <v>2020-02</v>
      </c>
    </row>
    <row r="2097" spans="1:23" x14ac:dyDescent="0.3">
      <c r="A2097">
        <v>4229</v>
      </c>
      <c r="B2097" t="s">
        <v>5407</v>
      </c>
      <c r="C2097" s="1">
        <v>44645</v>
      </c>
      <c r="D2097">
        <v>20220325</v>
      </c>
      <c r="E2097" t="s">
        <v>2459</v>
      </c>
      <c r="F2097" t="s">
        <v>204</v>
      </c>
      <c r="G2097" t="s">
        <v>2582</v>
      </c>
      <c r="H2097" t="s">
        <v>81</v>
      </c>
      <c r="I2097" t="s">
        <v>206</v>
      </c>
      <c r="J2097" t="s">
        <v>1472</v>
      </c>
      <c r="K2097">
        <v>1091</v>
      </c>
      <c r="L2097" t="s">
        <v>74</v>
      </c>
      <c r="M2097" t="s">
        <v>40</v>
      </c>
      <c r="N2097" t="s">
        <v>66</v>
      </c>
      <c r="O2097" t="s">
        <v>5408</v>
      </c>
      <c r="P2097">
        <v>22.48</v>
      </c>
      <c r="Q2097">
        <v>1</v>
      </c>
      <c r="R2097">
        <v>0</v>
      </c>
      <c r="S2097">
        <v>10.3408</v>
      </c>
      <c r="T2097" t="s">
        <v>187</v>
      </c>
      <c r="U2097">
        <v>12.139200000000001</v>
      </c>
      <c r="V2097" s="2">
        <f>Table1[[#This Row],[Expenses]]*0.3</f>
        <v>3.6417600000000001</v>
      </c>
      <c r="W2097" t="str">
        <f>VLOOKUP(K2097, Helper!A:C, 3, FALSE)</f>
        <v>2020-02</v>
      </c>
    </row>
    <row r="2098" spans="1:23" x14ac:dyDescent="0.3">
      <c r="A2098">
        <v>4230</v>
      </c>
      <c r="B2098" t="s">
        <v>5409</v>
      </c>
      <c r="C2098" s="1">
        <v>45113</v>
      </c>
      <c r="D2098">
        <v>20230706</v>
      </c>
      <c r="E2098" t="s">
        <v>1506</v>
      </c>
      <c r="F2098" t="s">
        <v>79</v>
      </c>
      <c r="G2098" t="s">
        <v>154</v>
      </c>
      <c r="H2098" t="s">
        <v>81</v>
      </c>
      <c r="I2098" t="s">
        <v>82</v>
      </c>
      <c r="J2098" t="s">
        <v>764</v>
      </c>
      <c r="K2098">
        <v>1061</v>
      </c>
      <c r="L2098" t="s">
        <v>28</v>
      </c>
      <c r="M2098" t="s">
        <v>40</v>
      </c>
      <c r="N2098" t="s">
        <v>57</v>
      </c>
      <c r="O2098" t="s">
        <v>5410</v>
      </c>
      <c r="P2098">
        <v>332.02800000000002</v>
      </c>
      <c r="Q2098">
        <v>9</v>
      </c>
      <c r="R2098">
        <v>0.6</v>
      </c>
      <c r="S2098">
        <v>-348.62939999999998</v>
      </c>
      <c r="T2098" t="s">
        <v>128</v>
      </c>
      <c r="U2098">
        <v>680.65740000000005</v>
      </c>
      <c r="V2098" s="2">
        <f>Table1[[#This Row],[Expenses]]*0.3</f>
        <v>204.19722000000002</v>
      </c>
      <c r="W2098" t="str">
        <f>VLOOKUP(K2098, Helper!A:C, 3, FALSE)</f>
        <v>2020-03</v>
      </c>
    </row>
    <row r="2099" spans="1:23" x14ac:dyDescent="0.3">
      <c r="A2099">
        <v>4235</v>
      </c>
      <c r="B2099" t="s">
        <v>5411</v>
      </c>
      <c r="C2099" s="1">
        <v>44095</v>
      </c>
      <c r="D2099">
        <v>20200921</v>
      </c>
      <c r="E2099" t="s">
        <v>146</v>
      </c>
      <c r="F2099" t="s">
        <v>124</v>
      </c>
      <c r="G2099" t="s">
        <v>125</v>
      </c>
      <c r="H2099" t="s">
        <v>25</v>
      </c>
      <c r="I2099" t="s">
        <v>48</v>
      </c>
      <c r="J2099" t="s">
        <v>148</v>
      </c>
      <c r="K2099">
        <v>1083</v>
      </c>
      <c r="L2099" t="s">
        <v>149</v>
      </c>
      <c r="M2099" t="s">
        <v>85</v>
      </c>
      <c r="N2099" t="s">
        <v>66</v>
      </c>
      <c r="O2099" t="s">
        <v>5412</v>
      </c>
      <c r="P2099">
        <v>11.352</v>
      </c>
      <c r="Q2099">
        <v>3</v>
      </c>
      <c r="R2099">
        <v>0.2</v>
      </c>
      <c r="S2099">
        <v>4.1151</v>
      </c>
      <c r="T2099" t="s">
        <v>382</v>
      </c>
      <c r="U2099">
        <v>7.2369000000000003</v>
      </c>
      <c r="V2099" s="2">
        <f>Table1[[#This Row],[Expenses]]*0.3</f>
        <v>2.1710699999999998</v>
      </c>
      <c r="W2099" t="str">
        <f>VLOOKUP(K2099, Helper!A:C, 3, FALSE)</f>
        <v>2020-03</v>
      </c>
    </row>
    <row r="2100" spans="1:23" x14ac:dyDescent="0.3">
      <c r="A2100">
        <v>4237</v>
      </c>
      <c r="B2100" t="s">
        <v>5413</v>
      </c>
      <c r="C2100" s="1">
        <v>44766</v>
      </c>
      <c r="D2100">
        <v>20220724</v>
      </c>
      <c r="E2100" t="s">
        <v>5414</v>
      </c>
      <c r="F2100" t="s">
        <v>166</v>
      </c>
      <c r="G2100" t="s">
        <v>488</v>
      </c>
      <c r="H2100" t="s">
        <v>81</v>
      </c>
      <c r="I2100" t="s">
        <v>168</v>
      </c>
      <c r="J2100" t="s">
        <v>192</v>
      </c>
      <c r="K2100">
        <v>1068</v>
      </c>
      <c r="L2100" t="s">
        <v>56</v>
      </c>
      <c r="M2100" t="s">
        <v>85</v>
      </c>
      <c r="N2100" t="s">
        <v>50</v>
      </c>
      <c r="O2100" t="s">
        <v>5415</v>
      </c>
      <c r="P2100">
        <v>11.416</v>
      </c>
      <c r="Q2100">
        <v>4</v>
      </c>
      <c r="R2100">
        <v>0.8</v>
      </c>
      <c r="S2100">
        <v>-18.836400000000001</v>
      </c>
      <c r="T2100" t="s">
        <v>175</v>
      </c>
      <c r="U2100">
        <v>30.252400000000002</v>
      </c>
      <c r="V2100" s="2">
        <f>Table1[[#This Row],[Expenses]]*0.3</f>
        <v>9.0757200000000005</v>
      </c>
      <c r="W2100" t="str">
        <f>VLOOKUP(K2100, Helper!A:C, 3, FALSE)</f>
        <v>2020-01</v>
      </c>
    </row>
    <row r="2101" spans="1:23" x14ac:dyDescent="0.3">
      <c r="A2101">
        <v>4238</v>
      </c>
      <c r="B2101" t="s">
        <v>5416</v>
      </c>
      <c r="C2101" s="1">
        <v>45168</v>
      </c>
      <c r="D2101">
        <v>20230830</v>
      </c>
      <c r="E2101" t="s">
        <v>2848</v>
      </c>
      <c r="F2101" t="s">
        <v>124</v>
      </c>
      <c r="G2101" t="s">
        <v>125</v>
      </c>
      <c r="H2101" t="s">
        <v>25</v>
      </c>
      <c r="I2101" t="s">
        <v>48</v>
      </c>
      <c r="J2101" t="s">
        <v>418</v>
      </c>
      <c r="K2101">
        <v>1007</v>
      </c>
      <c r="L2101" t="s">
        <v>84</v>
      </c>
      <c r="M2101" t="s">
        <v>40</v>
      </c>
      <c r="N2101" t="s">
        <v>112</v>
      </c>
      <c r="O2101" t="s">
        <v>5417</v>
      </c>
      <c r="P2101">
        <v>9.4079999999999995</v>
      </c>
      <c r="Q2101">
        <v>7</v>
      </c>
      <c r="R2101">
        <v>0.2</v>
      </c>
      <c r="S2101">
        <v>0.7056</v>
      </c>
      <c r="T2101" t="s">
        <v>786</v>
      </c>
      <c r="U2101">
        <v>8.7023999999999901</v>
      </c>
      <c r="V2101" s="2">
        <f>Table1[[#This Row],[Expenses]]*0.3</f>
        <v>2.610719999999997</v>
      </c>
      <c r="W2101" t="str">
        <f>VLOOKUP(K2101, Helper!A:C, 3, FALSE)</f>
        <v>2020-02</v>
      </c>
    </row>
    <row r="2102" spans="1:23" x14ac:dyDescent="0.3">
      <c r="A2102">
        <v>4239</v>
      </c>
      <c r="B2102" t="s">
        <v>5418</v>
      </c>
      <c r="C2102" s="1">
        <v>45012</v>
      </c>
      <c r="D2102">
        <v>20230327</v>
      </c>
      <c r="E2102" t="s">
        <v>3252</v>
      </c>
      <c r="F2102" t="s">
        <v>71</v>
      </c>
      <c r="G2102" t="s">
        <v>72</v>
      </c>
      <c r="H2102" t="s">
        <v>37</v>
      </c>
      <c r="I2102" t="s">
        <v>38</v>
      </c>
      <c r="J2102" t="s">
        <v>341</v>
      </c>
      <c r="K2102">
        <v>1019</v>
      </c>
      <c r="L2102" t="s">
        <v>74</v>
      </c>
      <c r="M2102" t="s">
        <v>85</v>
      </c>
      <c r="N2102" t="s">
        <v>112</v>
      </c>
      <c r="O2102" t="s">
        <v>5419</v>
      </c>
      <c r="P2102">
        <v>19.829999999999998</v>
      </c>
      <c r="Q2102">
        <v>1</v>
      </c>
      <c r="R2102">
        <v>0</v>
      </c>
      <c r="S2102">
        <v>5.9489999999999998</v>
      </c>
      <c r="T2102" t="s">
        <v>761</v>
      </c>
      <c r="U2102">
        <v>13.880999999999901</v>
      </c>
      <c r="V2102" s="2">
        <f>Table1[[#This Row],[Expenses]]*0.3</f>
        <v>4.1642999999999697</v>
      </c>
      <c r="W2102" t="str">
        <f>VLOOKUP(K2102, Helper!A:C, 3, FALSE)</f>
        <v>2020-03</v>
      </c>
    </row>
    <row r="2103" spans="1:23" x14ac:dyDescent="0.3">
      <c r="A2103">
        <v>4240</v>
      </c>
      <c r="B2103" t="s">
        <v>5420</v>
      </c>
      <c r="C2103" s="1">
        <v>45290</v>
      </c>
      <c r="D2103">
        <v>20231230</v>
      </c>
      <c r="E2103" t="s">
        <v>257</v>
      </c>
      <c r="F2103" t="s">
        <v>190</v>
      </c>
      <c r="G2103" t="s">
        <v>568</v>
      </c>
      <c r="H2103" t="s">
        <v>37</v>
      </c>
      <c r="I2103" t="s">
        <v>119</v>
      </c>
      <c r="J2103" t="s">
        <v>258</v>
      </c>
      <c r="K2103">
        <v>1098</v>
      </c>
      <c r="L2103" t="s">
        <v>259</v>
      </c>
      <c r="M2103" t="s">
        <v>40</v>
      </c>
      <c r="N2103" t="s">
        <v>66</v>
      </c>
      <c r="O2103" t="s">
        <v>5421</v>
      </c>
      <c r="P2103">
        <v>209.7</v>
      </c>
      <c r="Q2103">
        <v>2</v>
      </c>
      <c r="R2103">
        <v>0</v>
      </c>
      <c r="S2103">
        <v>100.65600000000001</v>
      </c>
      <c r="T2103" t="s">
        <v>261</v>
      </c>
      <c r="U2103">
        <v>109.043999999999</v>
      </c>
      <c r="V2103" s="2">
        <f>Table1[[#This Row],[Expenses]]*0.3</f>
        <v>32.713199999999702</v>
      </c>
      <c r="W2103" t="str">
        <f>VLOOKUP(K2103, Helper!A:C, 3, FALSE)</f>
        <v>2020-01</v>
      </c>
    </row>
    <row r="2104" spans="1:23" x14ac:dyDescent="0.3">
      <c r="A2104">
        <v>4241</v>
      </c>
      <c r="B2104" t="s">
        <v>5422</v>
      </c>
      <c r="C2104" s="1">
        <v>44094</v>
      </c>
      <c r="D2104">
        <v>20200920</v>
      </c>
      <c r="E2104" t="s">
        <v>4067</v>
      </c>
      <c r="F2104" t="s">
        <v>35</v>
      </c>
      <c r="G2104" t="s">
        <v>36</v>
      </c>
      <c r="H2104" t="s">
        <v>37</v>
      </c>
      <c r="I2104" t="s">
        <v>38</v>
      </c>
      <c r="J2104" t="s">
        <v>698</v>
      </c>
      <c r="K2104">
        <v>1013</v>
      </c>
      <c r="L2104" t="s">
        <v>28</v>
      </c>
      <c r="M2104" t="s">
        <v>85</v>
      </c>
      <c r="N2104" t="s">
        <v>86</v>
      </c>
      <c r="O2104" t="s">
        <v>5423</v>
      </c>
      <c r="P2104">
        <v>43.92</v>
      </c>
      <c r="Q2104">
        <v>4</v>
      </c>
      <c r="R2104">
        <v>0</v>
      </c>
      <c r="S2104">
        <v>11.8584</v>
      </c>
      <c r="T2104" t="s">
        <v>382</v>
      </c>
      <c r="U2104">
        <v>32.061599999999999</v>
      </c>
      <c r="V2104" s="2">
        <f>Table1[[#This Row],[Expenses]]*0.3</f>
        <v>9.6184799999999999</v>
      </c>
      <c r="W2104" t="str">
        <f>VLOOKUP(K2104, Helper!A:C, 3, FALSE)</f>
        <v>2020-02</v>
      </c>
    </row>
    <row r="2105" spans="1:23" x14ac:dyDescent="0.3">
      <c r="A2105">
        <v>4243</v>
      </c>
      <c r="B2105" t="s">
        <v>5424</v>
      </c>
      <c r="C2105" s="1">
        <v>44656</v>
      </c>
      <c r="D2105">
        <v>20220405</v>
      </c>
      <c r="E2105" t="s">
        <v>2255</v>
      </c>
      <c r="F2105" t="s">
        <v>238</v>
      </c>
      <c r="G2105" t="s">
        <v>239</v>
      </c>
      <c r="H2105" t="s">
        <v>25</v>
      </c>
      <c r="I2105" t="s">
        <v>48</v>
      </c>
      <c r="J2105" t="s">
        <v>49</v>
      </c>
      <c r="K2105">
        <v>1031</v>
      </c>
      <c r="L2105" t="s">
        <v>28</v>
      </c>
      <c r="M2105" t="s">
        <v>85</v>
      </c>
      <c r="N2105" t="s">
        <v>156</v>
      </c>
      <c r="O2105" t="s">
        <v>5425</v>
      </c>
      <c r="P2105">
        <v>149.97</v>
      </c>
      <c r="Q2105">
        <v>3</v>
      </c>
      <c r="R2105">
        <v>0</v>
      </c>
      <c r="S2105">
        <v>5.9988000000000001</v>
      </c>
      <c r="T2105" t="s">
        <v>296</v>
      </c>
      <c r="U2105">
        <v>143.97120000000001</v>
      </c>
      <c r="V2105" s="2">
        <f>Table1[[#This Row],[Expenses]]*0.3</f>
        <v>43.191360000000003</v>
      </c>
      <c r="W2105" t="str">
        <f>VLOOKUP(K2105, Helper!A:C, 3, FALSE)</f>
        <v>2020-01</v>
      </c>
    </row>
    <row r="2106" spans="1:23" x14ac:dyDescent="0.3">
      <c r="A2106">
        <v>4245</v>
      </c>
      <c r="B2106" t="s">
        <v>5426</v>
      </c>
      <c r="C2106" s="1">
        <v>43916</v>
      </c>
      <c r="D2106">
        <v>20200326</v>
      </c>
      <c r="E2106" t="s">
        <v>402</v>
      </c>
      <c r="F2106" t="s">
        <v>35</v>
      </c>
      <c r="G2106" t="s">
        <v>36</v>
      </c>
      <c r="H2106" t="s">
        <v>37</v>
      </c>
      <c r="I2106" t="s">
        <v>38</v>
      </c>
      <c r="J2106" t="s">
        <v>403</v>
      </c>
      <c r="K2106">
        <v>1041</v>
      </c>
      <c r="L2106" t="s">
        <v>95</v>
      </c>
      <c r="M2106" t="s">
        <v>40</v>
      </c>
      <c r="N2106" t="s">
        <v>185</v>
      </c>
      <c r="O2106" t="s">
        <v>5427</v>
      </c>
      <c r="P2106">
        <v>66.3</v>
      </c>
      <c r="Q2106">
        <v>3</v>
      </c>
      <c r="R2106">
        <v>0</v>
      </c>
      <c r="S2106">
        <v>8.6189999999999998</v>
      </c>
      <c r="T2106" t="s">
        <v>445</v>
      </c>
      <c r="U2106">
        <v>57.680999999999997</v>
      </c>
      <c r="V2106" s="2">
        <f>Table1[[#This Row],[Expenses]]*0.3</f>
        <v>17.304299999999998</v>
      </c>
      <c r="W2106" t="str">
        <f>VLOOKUP(K2106, Helper!A:C, 3, FALSE)</f>
        <v>2020-03</v>
      </c>
    </row>
    <row r="2107" spans="1:23" x14ac:dyDescent="0.3">
      <c r="A2107">
        <v>4246</v>
      </c>
      <c r="B2107" t="s">
        <v>5428</v>
      </c>
      <c r="C2107" s="1">
        <v>45259</v>
      </c>
      <c r="D2107">
        <v>20231129</v>
      </c>
      <c r="E2107" t="s">
        <v>389</v>
      </c>
      <c r="F2107" t="s">
        <v>1548</v>
      </c>
      <c r="G2107" t="s">
        <v>2675</v>
      </c>
      <c r="H2107" t="s">
        <v>81</v>
      </c>
      <c r="I2107" t="s">
        <v>199</v>
      </c>
      <c r="J2107" t="s">
        <v>349</v>
      </c>
      <c r="K2107">
        <v>1078</v>
      </c>
      <c r="L2107" t="s">
        <v>56</v>
      </c>
      <c r="M2107" t="s">
        <v>85</v>
      </c>
      <c r="N2107" t="s">
        <v>112</v>
      </c>
      <c r="O2107" t="s">
        <v>5429</v>
      </c>
      <c r="P2107">
        <v>1.64</v>
      </c>
      <c r="Q2107">
        <v>1</v>
      </c>
      <c r="R2107">
        <v>0</v>
      </c>
      <c r="S2107">
        <v>0.73799999999999999</v>
      </c>
      <c r="T2107" t="s">
        <v>283</v>
      </c>
      <c r="U2107">
        <v>0.90199999999999902</v>
      </c>
      <c r="V2107" s="2">
        <f>Table1[[#This Row],[Expenses]]*0.3</f>
        <v>0.27059999999999967</v>
      </c>
      <c r="W2107" t="str">
        <f>VLOOKUP(K2107, Helper!A:C, 3, FALSE)</f>
        <v>2020-01</v>
      </c>
    </row>
    <row r="2108" spans="1:23" x14ac:dyDescent="0.3">
      <c r="A2108">
        <v>4249</v>
      </c>
      <c r="B2108" t="s">
        <v>5430</v>
      </c>
      <c r="C2108" s="1">
        <v>44897</v>
      </c>
      <c r="D2108">
        <v>20221202</v>
      </c>
      <c r="E2108" t="s">
        <v>479</v>
      </c>
      <c r="F2108" t="s">
        <v>498</v>
      </c>
      <c r="G2108" t="s">
        <v>499</v>
      </c>
      <c r="H2108" t="s">
        <v>25</v>
      </c>
      <c r="I2108" t="s">
        <v>103</v>
      </c>
      <c r="J2108" t="s">
        <v>111</v>
      </c>
      <c r="K2108">
        <v>1099</v>
      </c>
      <c r="L2108" t="s">
        <v>56</v>
      </c>
      <c r="M2108" t="s">
        <v>29</v>
      </c>
      <c r="N2108" t="s">
        <v>50</v>
      </c>
      <c r="O2108" t="s">
        <v>5431</v>
      </c>
      <c r="P2108">
        <v>88.08</v>
      </c>
      <c r="Q2108">
        <v>6</v>
      </c>
      <c r="R2108">
        <v>0</v>
      </c>
      <c r="S2108">
        <v>40.516800000000003</v>
      </c>
      <c r="T2108" t="s">
        <v>76</v>
      </c>
      <c r="U2108">
        <v>47.563199999999902</v>
      </c>
      <c r="V2108" s="2">
        <f>Table1[[#This Row],[Expenses]]*0.3</f>
        <v>14.26895999999997</v>
      </c>
      <c r="W2108" t="str">
        <f>VLOOKUP(K2108, Helper!A:C, 3, FALSE)</f>
        <v>2020-01</v>
      </c>
    </row>
    <row r="2109" spans="1:23" x14ac:dyDescent="0.3">
      <c r="A2109">
        <v>4251</v>
      </c>
      <c r="B2109" t="s">
        <v>5432</v>
      </c>
      <c r="C2109" s="1">
        <v>44093</v>
      </c>
      <c r="D2109">
        <v>20200919</v>
      </c>
      <c r="E2109" t="s">
        <v>5433</v>
      </c>
      <c r="F2109" t="s">
        <v>211</v>
      </c>
      <c r="G2109" t="s">
        <v>212</v>
      </c>
      <c r="H2109" t="s">
        <v>25</v>
      </c>
      <c r="I2109" t="s">
        <v>26</v>
      </c>
      <c r="J2109" t="s">
        <v>621</v>
      </c>
      <c r="K2109">
        <v>1060</v>
      </c>
      <c r="L2109" t="s">
        <v>105</v>
      </c>
      <c r="M2109" t="s">
        <v>40</v>
      </c>
      <c r="N2109" t="s">
        <v>41</v>
      </c>
      <c r="O2109" t="s">
        <v>5434</v>
      </c>
      <c r="P2109">
        <v>887.10299999999995</v>
      </c>
      <c r="Q2109">
        <v>7</v>
      </c>
      <c r="R2109">
        <v>0.1</v>
      </c>
      <c r="S2109">
        <v>177.42060000000001</v>
      </c>
      <c r="T2109" t="s">
        <v>382</v>
      </c>
      <c r="U2109">
        <v>709.68239999999901</v>
      </c>
      <c r="V2109" s="2">
        <f>Table1[[#This Row],[Expenses]]*0.3</f>
        <v>212.90471999999968</v>
      </c>
      <c r="W2109" t="str">
        <f>VLOOKUP(K2109, Helper!A:C, 3, FALSE)</f>
        <v>2020-01</v>
      </c>
    </row>
    <row r="2110" spans="1:23" x14ac:dyDescent="0.3">
      <c r="A2110">
        <v>4252</v>
      </c>
      <c r="B2110" t="s">
        <v>5435</v>
      </c>
      <c r="C2110" s="1">
        <v>44492</v>
      </c>
      <c r="D2110">
        <v>20211023</v>
      </c>
      <c r="E2110" t="s">
        <v>1259</v>
      </c>
      <c r="F2110" t="s">
        <v>46</v>
      </c>
      <c r="G2110" t="s">
        <v>1022</v>
      </c>
      <c r="H2110" t="s">
        <v>25</v>
      </c>
      <c r="I2110" t="s">
        <v>48</v>
      </c>
      <c r="J2110" t="s">
        <v>73</v>
      </c>
      <c r="K2110">
        <v>1066</v>
      </c>
      <c r="L2110" t="s">
        <v>74</v>
      </c>
      <c r="M2110" t="s">
        <v>29</v>
      </c>
      <c r="N2110" t="s">
        <v>156</v>
      </c>
      <c r="O2110" t="s">
        <v>5436</v>
      </c>
      <c r="P2110">
        <v>55.944000000000003</v>
      </c>
      <c r="Q2110">
        <v>7</v>
      </c>
      <c r="R2110">
        <v>0.2</v>
      </c>
      <c r="S2110">
        <v>-13.2867</v>
      </c>
      <c r="T2110" t="s">
        <v>52</v>
      </c>
      <c r="U2110">
        <v>69.230699999999999</v>
      </c>
      <c r="V2110" s="2">
        <f>Table1[[#This Row],[Expenses]]*0.3</f>
        <v>20.769209999999998</v>
      </c>
      <c r="W2110" t="str">
        <f>VLOOKUP(K2110, Helper!A:C, 3, FALSE)</f>
        <v>2020-09</v>
      </c>
    </row>
    <row r="2111" spans="1:23" x14ac:dyDescent="0.3">
      <c r="A2111">
        <v>4255</v>
      </c>
      <c r="B2111" t="s">
        <v>5437</v>
      </c>
      <c r="C2111" s="1">
        <v>45213</v>
      </c>
      <c r="D2111">
        <v>20231014</v>
      </c>
      <c r="E2111" t="s">
        <v>384</v>
      </c>
      <c r="F2111" t="s">
        <v>166</v>
      </c>
      <c r="G2111" t="s">
        <v>488</v>
      </c>
      <c r="H2111" t="s">
        <v>81</v>
      </c>
      <c r="I2111" t="s">
        <v>168</v>
      </c>
      <c r="J2111" t="s">
        <v>386</v>
      </c>
      <c r="K2111">
        <v>1045</v>
      </c>
      <c r="L2111" t="s">
        <v>95</v>
      </c>
      <c r="M2111" t="s">
        <v>29</v>
      </c>
      <c r="N2111" t="s">
        <v>66</v>
      </c>
      <c r="O2111" t="s">
        <v>5438</v>
      </c>
      <c r="P2111">
        <v>63.311999999999998</v>
      </c>
      <c r="Q2111">
        <v>3</v>
      </c>
      <c r="R2111">
        <v>0.2</v>
      </c>
      <c r="S2111">
        <v>20.5764</v>
      </c>
      <c r="T2111" t="s">
        <v>151</v>
      </c>
      <c r="U2111">
        <v>42.735599999999998</v>
      </c>
      <c r="V2111" s="2">
        <f>Table1[[#This Row],[Expenses]]*0.3</f>
        <v>12.820679999999999</v>
      </c>
      <c r="W2111" t="str">
        <f>VLOOKUP(K2111, Helper!A:C, 3, FALSE)</f>
        <v>2020-01</v>
      </c>
    </row>
    <row r="2112" spans="1:23" x14ac:dyDescent="0.3">
      <c r="A2112">
        <v>4258</v>
      </c>
      <c r="B2112" t="s">
        <v>5439</v>
      </c>
      <c r="C2112" s="1">
        <v>44443</v>
      </c>
      <c r="D2112">
        <v>20210904</v>
      </c>
      <c r="E2112" t="s">
        <v>116</v>
      </c>
      <c r="F2112" t="s">
        <v>306</v>
      </c>
      <c r="G2112" t="s">
        <v>2515</v>
      </c>
      <c r="H2112" t="s">
        <v>25</v>
      </c>
      <c r="I2112" t="s">
        <v>48</v>
      </c>
      <c r="J2112" t="s">
        <v>120</v>
      </c>
      <c r="K2112">
        <v>1048</v>
      </c>
      <c r="L2112" t="s">
        <v>105</v>
      </c>
      <c r="M2112" t="s">
        <v>40</v>
      </c>
      <c r="N2112" t="s">
        <v>50</v>
      </c>
      <c r="O2112" t="s">
        <v>5440</v>
      </c>
      <c r="P2112">
        <v>9.7620000000000005</v>
      </c>
      <c r="Q2112">
        <v>2</v>
      </c>
      <c r="R2112">
        <v>0.7</v>
      </c>
      <c r="S2112">
        <v>-6.8334000000000001</v>
      </c>
      <c r="T2112" t="s">
        <v>135</v>
      </c>
      <c r="U2112">
        <v>16.595400000000001</v>
      </c>
      <c r="V2112" s="2">
        <f>Table1[[#This Row],[Expenses]]*0.3</f>
        <v>4.9786200000000003</v>
      </c>
      <c r="W2112" t="str">
        <f>VLOOKUP(K2112, Helper!A:C, 3, FALSE)</f>
        <v>2020-02</v>
      </c>
    </row>
    <row r="2113" spans="1:23" x14ac:dyDescent="0.3">
      <c r="A2113">
        <v>4259</v>
      </c>
      <c r="B2113" t="s">
        <v>5441</v>
      </c>
      <c r="C2113" s="1">
        <v>44635</v>
      </c>
      <c r="D2113">
        <v>20220315</v>
      </c>
      <c r="E2113" t="s">
        <v>780</v>
      </c>
      <c r="F2113" t="s">
        <v>71</v>
      </c>
      <c r="G2113" t="s">
        <v>72</v>
      </c>
      <c r="H2113" t="s">
        <v>37</v>
      </c>
      <c r="I2113" t="s">
        <v>38</v>
      </c>
      <c r="J2113" t="s">
        <v>604</v>
      </c>
      <c r="K2113">
        <v>1042</v>
      </c>
      <c r="L2113" t="s">
        <v>56</v>
      </c>
      <c r="M2113" t="s">
        <v>40</v>
      </c>
      <c r="N2113" t="s">
        <v>41</v>
      </c>
      <c r="O2113" t="s">
        <v>5442</v>
      </c>
      <c r="P2113">
        <v>196.78399999999999</v>
      </c>
      <c r="Q2113">
        <v>2</v>
      </c>
      <c r="R2113">
        <v>0.2</v>
      </c>
      <c r="S2113">
        <v>-22.138200000000001</v>
      </c>
      <c r="T2113" t="s">
        <v>187</v>
      </c>
      <c r="U2113">
        <v>218.9222</v>
      </c>
      <c r="V2113" s="2">
        <f>Table1[[#This Row],[Expenses]]*0.3</f>
        <v>65.676659999999998</v>
      </c>
      <c r="W2113" t="str">
        <f>VLOOKUP(K2113, Helper!A:C, 3, FALSE)</f>
        <v>2020-01</v>
      </c>
    </row>
    <row r="2114" spans="1:23" x14ac:dyDescent="0.3">
      <c r="A2114">
        <v>4260</v>
      </c>
      <c r="B2114" t="s">
        <v>5443</v>
      </c>
      <c r="C2114" s="1">
        <v>45228</v>
      </c>
      <c r="D2114">
        <v>20231029</v>
      </c>
      <c r="E2114" t="s">
        <v>3570</v>
      </c>
      <c r="F2114" t="s">
        <v>211</v>
      </c>
      <c r="G2114" t="s">
        <v>212</v>
      </c>
      <c r="H2114" t="s">
        <v>25</v>
      </c>
      <c r="I2114" t="s">
        <v>26</v>
      </c>
      <c r="J2114" t="s">
        <v>278</v>
      </c>
      <c r="K2114">
        <v>1032</v>
      </c>
      <c r="L2114" t="s">
        <v>56</v>
      </c>
      <c r="M2114" t="s">
        <v>40</v>
      </c>
      <c r="N2114" t="s">
        <v>161</v>
      </c>
      <c r="O2114" t="s">
        <v>5444</v>
      </c>
      <c r="P2114">
        <v>47.98</v>
      </c>
      <c r="Q2114">
        <v>2</v>
      </c>
      <c r="R2114">
        <v>0</v>
      </c>
      <c r="S2114">
        <v>23.99</v>
      </c>
      <c r="T2114" t="s">
        <v>151</v>
      </c>
      <c r="U2114">
        <v>23.99</v>
      </c>
      <c r="V2114" s="2">
        <f>Table1[[#This Row],[Expenses]]*0.3</f>
        <v>7.1969999999999992</v>
      </c>
      <c r="W2114" t="str">
        <f>VLOOKUP(K2114, Helper!A:C, 3, FALSE)</f>
        <v>2020-02</v>
      </c>
    </row>
    <row r="2115" spans="1:23" x14ac:dyDescent="0.3">
      <c r="A2115">
        <v>4261</v>
      </c>
      <c r="B2115" t="s">
        <v>5445</v>
      </c>
      <c r="C2115" s="1">
        <v>45215</v>
      </c>
      <c r="D2115">
        <v>20231016</v>
      </c>
      <c r="E2115" t="s">
        <v>3298</v>
      </c>
      <c r="F2115" t="s">
        <v>498</v>
      </c>
      <c r="G2115" t="s">
        <v>2753</v>
      </c>
      <c r="H2115" t="s">
        <v>25</v>
      </c>
      <c r="I2115" t="s">
        <v>103</v>
      </c>
      <c r="J2115" t="s">
        <v>466</v>
      </c>
      <c r="K2115">
        <v>1046</v>
      </c>
      <c r="L2115" t="s">
        <v>95</v>
      </c>
      <c r="M2115" t="s">
        <v>40</v>
      </c>
      <c r="N2115" t="s">
        <v>41</v>
      </c>
      <c r="O2115" t="s">
        <v>5446</v>
      </c>
      <c r="P2115">
        <v>13.05</v>
      </c>
      <c r="Q2115">
        <v>5</v>
      </c>
      <c r="R2115">
        <v>0</v>
      </c>
      <c r="S2115">
        <v>6.0030000000000001</v>
      </c>
      <c r="T2115" t="s">
        <v>151</v>
      </c>
      <c r="U2115">
        <v>7.0469999999999997</v>
      </c>
      <c r="V2115" s="2">
        <f>Table1[[#This Row],[Expenses]]*0.3</f>
        <v>2.1140999999999996</v>
      </c>
      <c r="W2115" t="str">
        <f>VLOOKUP(K2115, Helper!A:C, 3, FALSE)</f>
        <v>2020-02</v>
      </c>
    </row>
    <row r="2116" spans="1:23" x14ac:dyDescent="0.3">
      <c r="A2116">
        <v>4262</v>
      </c>
      <c r="B2116" t="s">
        <v>5447</v>
      </c>
      <c r="C2116" s="1">
        <v>45146</v>
      </c>
      <c r="D2116">
        <v>20230808</v>
      </c>
      <c r="E2116" t="s">
        <v>4373</v>
      </c>
      <c r="F2116" t="s">
        <v>183</v>
      </c>
      <c r="G2116" t="s">
        <v>183</v>
      </c>
      <c r="H2116" t="s">
        <v>25</v>
      </c>
      <c r="I2116" t="s">
        <v>48</v>
      </c>
      <c r="J2116" t="s">
        <v>55</v>
      </c>
      <c r="K2116">
        <v>1065</v>
      </c>
      <c r="L2116" t="s">
        <v>56</v>
      </c>
      <c r="M2116" t="s">
        <v>29</v>
      </c>
      <c r="N2116" t="s">
        <v>185</v>
      </c>
      <c r="O2116" t="s">
        <v>5448</v>
      </c>
      <c r="P2116">
        <v>63.96</v>
      </c>
      <c r="Q2116">
        <v>4</v>
      </c>
      <c r="R2116">
        <v>0</v>
      </c>
      <c r="S2116">
        <v>19.8276</v>
      </c>
      <c r="T2116" t="s">
        <v>786</v>
      </c>
      <c r="U2116">
        <v>44.132399999999997</v>
      </c>
      <c r="V2116" s="2">
        <f>Table1[[#This Row],[Expenses]]*0.3</f>
        <v>13.239719999999998</v>
      </c>
      <c r="W2116" t="str">
        <f>VLOOKUP(K2116, Helper!A:C, 3, FALSE)</f>
        <v>2020-04</v>
      </c>
    </row>
    <row r="2117" spans="1:23" x14ac:dyDescent="0.3">
      <c r="A2117">
        <v>4263</v>
      </c>
      <c r="B2117" t="s">
        <v>5449</v>
      </c>
      <c r="C2117" s="1">
        <v>45191</v>
      </c>
      <c r="D2117">
        <v>20230922</v>
      </c>
      <c r="E2117" t="s">
        <v>1963</v>
      </c>
      <c r="F2117" t="s">
        <v>758</v>
      </c>
      <c r="G2117" t="s">
        <v>759</v>
      </c>
      <c r="H2117" t="s">
        <v>25</v>
      </c>
      <c r="I2117" t="s">
        <v>64</v>
      </c>
      <c r="J2117" t="s">
        <v>626</v>
      </c>
      <c r="K2117">
        <v>1009</v>
      </c>
      <c r="L2117" t="s">
        <v>95</v>
      </c>
      <c r="M2117" t="s">
        <v>29</v>
      </c>
      <c r="N2117" t="s">
        <v>86</v>
      </c>
      <c r="O2117" t="s">
        <v>5450</v>
      </c>
      <c r="P2117">
        <v>80.48</v>
      </c>
      <c r="Q2117">
        <v>1</v>
      </c>
      <c r="R2117">
        <v>0</v>
      </c>
      <c r="S2117">
        <v>24.143999999999998</v>
      </c>
      <c r="T2117" t="s">
        <v>171</v>
      </c>
      <c r="U2117">
        <v>56.335999999999999</v>
      </c>
      <c r="V2117" s="2">
        <f>Table1[[#This Row],[Expenses]]*0.3</f>
        <v>16.9008</v>
      </c>
      <c r="W2117" t="str">
        <f>VLOOKUP(K2117, Helper!A:C, 3, FALSE)</f>
        <v>2020-03</v>
      </c>
    </row>
    <row r="2118" spans="1:23" x14ac:dyDescent="0.3">
      <c r="A2118">
        <v>4264</v>
      </c>
      <c r="B2118" t="s">
        <v>5451</v>
      </c>
      <c r="C2118" s="1">
        <v>45234</v>
      </c>
      <c r="D2118">
        <v>20231104</v>
      </c>
      <c r="E2118" t="s">
        <v>3902</v>
      </c>
      <c r="F2118" t="s">
        <v>124</v>
      </c>
      <c r="G2118" t="s">
        <v>125</v>
      </c>
      <c r="H2118" t="s">
        <v>25</v>
      </c>
      <c r="I2118" t="s">
        <v>48</v>
      </c>
      <c r="J2118" t="s">
        <v>649</v>
      </c>
      <c r="K2118">
        <v>1023</v>
      </c>
      <c r="L2118" t="s">
        <v>28</v>
      </c>
      <c r="M2118" t="s">
        <v>29</v>
      </c>
      <c r="N2118" t="s">
        <v>50</v>
      </c>
      <c r="O2118" t="s">
        <v>5452</v>
      </c>
      <c r="P2118">
        <v>11.673</v>
      </c>
      <c r="Q2118">
        <v>3</v>
      </c>
      <c r="R2118">
        <v>0.7</v>
      </c>
      <c r="S2118">
        <v>-7.782</v>
      </c>
      <c r="T2118" t="s">
        <v>283</v>
      </c>
      <c r="U2118">
        <v>19.454999999999998</v>
      </c>
      <c r="V2118" s="2">
        <f>Table1[[#This Row],[Expenses]]*0.3</f>
        <v>5.8364999999999991</v>
      </c>
      <c r="W2118" t="str">
        <f>VLOOKUP(K2118, Helper!A:C, 3, FALSE)</f>
        <v>2020-08</v>
      </c>
    </row>
    <row r="2119" spans="1:23" x14ac:dyDescent="0.3">
      <c r="A2119">
        <v>4265</v>
      </c>
      <c r="B2119" t="s">
        <v>5453</v>
      </c>
      <c r="C2119" s="1">
        <v>44871</v>
      </c>
      <c r="D2119">
        <v>20221106</v>
      </c>
      <c r="E2119" t="s">
        <v>1044</v>
      </c>
      <c r="F2119" t="s">
        <v>79</v>
      </c>
      <c r="G2119" t="s">
        <v>147</v>
      </c>
      <c r="H2119" t="s">
        <v>81</v>
      </c>
      <c r="I2119" t="s">
        <v>82</v>
      </c>
      <c r="J2119" t="s">
        <v>349</v>
      </c>
      <c r="K2119">
        <v>1078</v>
      </c>
      <c r="L2119" t="s">
        <v>56</v>
      </c>
      <c r="M2119" t="s">
        <v>29</v>
      </c>
      <c r="N2119" t="s">
        <v>50</v>
      </c>
      <c r="O2119" t="s">
        <v>5454</v>
      </c>
      <c r="P2119">
        <v>863.12800000000004</v>
      </c>
      <c r="Q2119">
        <v>8</v>
      </c>
      <c r="R2119">
        <v>0.3</v>
      </c>
      <c r="S2119">
        <v>-160.29519999999999</v>
      </c>
      <c r="T2119" t="s">
        <v>32</v>
      </c>
      <c r="U2119">
        <v>1023.4232</v>
      </c>
      <c r="V2119" s="2">
        <f>Table1[[#This Row],[Expenses]]*0.3</f>
        <v>307.02695999999997</v>
      </c>
      <c r="W2119" t="str">
        <f>VLOOKUP(K2119, Helper!A:C, 3, FALSE)</f>
        <v>2020-01</v>
      </c>
    </row>
    <row r="2120" spans="1:23" x14ac:dyDescent="0.3">
      <c r="A2120">
        <v>4270</v>
      </c>
      <c r="B2120" t="s">
        <v>5455</v>
      </c>
      <c r="C2120" s="1">
        <v>45103</v>
      </c>
      <c r="D2120">
        <v>20230626</v>
      </c>
      <c r="E2120" t="s">
        <v>2960</v>
      </c>
      <c r="F2120" t="s">
        <v>71</v>
      </c>
      <c r="G2120" t="s">
        <v>72</v>
      </c>
      <c r="H2120" t="s">
        <v>37</v>
      </c>
      <c r="I2120" t="s">
        <v>38</v>
      </c>
      <c r="J2120" t="s">
        <v>1013</v>
      </c>
      <c r="K2120">
        <v>1073</v>
      </c>
      <c r="L2120" t="s">
        <v>133</v>
      </c>
      <c r="M2120" t="s">
        <v>29</v>
      </c>
      <c r="N2120" t="s">
        <v>50</v>
      </c>
      <c r="O2120" t="s">
        <v>5456</v>
      </c>
      <c r="P2120">
        <v>871.4</v>
      </c>
      <c r="Q2120">
        <v>4</v>
      </c>
      <c r="R2120">
        <v>0</v>
      </c>
      <c r="S2120">
        <v>148.13800000000001</v>
      </c>
      <c r="T2120" t="s">
        <v>318</v>
      </c>
      <c r="U2120">
        <v>723.26199999999994</v>
      </c>
      <c r="V2120" s="2">
        <f>Table1[[#This Row],[Expenses]]*0.3</f>
        <v>216.97859999999997</v>
      </c>
      <c r="W2120" t="str">
        <f>VLOOKUP(K2120, Helper!A:C, 3, FALSE)</f>
        <v>2020-03</v>
      </c>
    </row>
    <row r="2121" spans="1:23" x14ac:dyDescent="0.3">
      <c r="A2121">
        <v>4271</v>
      </c>
      <c r="B2121" t="s">
        <v>5457</v>
      </c>
      <c r="C2121" s="1">
        <v>44526</v>
      </c>
      <c r="D2121">
        <v>20211126</v>
      </c>
      <c r="E2121" t="s">
        <v>5458</v>
      </c>
      <c r="F2121" t="s">
        <v>252</v>
      </c>
      <c r="G2121" t="s">
        <v>253</v>
      </c>
      <c r="H2121" t="s">
        <v>25</v>
      </c>
      <c r="I2121" t="s">
        <v>103</v>
      </c>
      <c r="J2121" t="s">
        <v>148</v>
      </c>
      <c r="K2121">
        <v>1083</v>
      </c>
      <c r="L2121" t="s">
        <v>149</v>
      </c>
      <c r="M2121" t="s">
        <v>40</v>
      </c>
      <c r="N2121" t="s">
        <v>57</v>
      </c>
      <c r="O2121" t="s">
        <v>5459</v>
      </c>
      <c r="P2121">
        <v>692.47199999999998</v>
      </c>
      <c r="Q2121">
        <v>11</v>
      </c>
      <c r="R2121">
        <v>0.2</v>
      </c>
      <c r="S2121">
        <v>190.4298</v>
      </c>
      <c r="T2121" t="s">
        <v>88</v>
      </c>
      <c r="U2121">
        <v>502.04219999999998</v>
      </c>
      <c r="V2121" s="2">
        <f>Table1[[#This Row],[Expenses]]*0.3</f>
        <v>150.61265999999998</v>
      </c>
      <c r="W2121" t="str">
        <f>VLOOKUP(K2121, Helper!A:C, 3, FALSE)</f>
        <v>2020-03</v>
      </c>
    </row>
    <row r="2122" spans="1:23" x14ac:dyDescent="0.3">
      <c r="A2122">
        <v>4272</v>
      </c>
      <c r="B2122" t="s">
        <v>5460</v>
      </c>
      <c r="C2122" s="1">
        <v>44890</v>
      </c>
      <c r="D2122">
        <v>20221125</v>
      </c>
      <c r="E2122" t="s">
        <v>794</v>
      </c>
      <c r="F2122" t="s">
        <v>1548</v>
      </c>
      <c r="G2122" t="s">
        <v>2675</v>
      </c>
      <c r="H2122" t="s">
        <v>81</v>
      </c>
      <c r="I2122" t="s">
        <v>199</v>
      </c>
      <c r="J2122" t="s">
        <v>143</v>
      </c>
      <c r="K2122">
        <v>1051</v>
      </c>
      <c r="L2122" t="s">
        <v>74</v>
      </c>
      <c r="M2122" t="s">
        <v>40</v>
      </c>
      <c r="N2122" t="s">
        <v>57</v>
      </c>
      <c r="O2122" t="s">
        <v>5461</v>
      </c>
      <c r="P2122">
        <v>207.76</v>
      </c>
      <c r="Q2122">
        <v>4</v>
      </c>
      <c r="R2122">
        <v>0</v>
      </c>
      <c r="S2122">
        <v>85.181600000000003</v>
      </c>
      <c r="T2122" t="s">
        <v>32</v>
      </c>
      <c r="U2122">
        <v>122.57839999999899</v>
      </c>
      <c r="V2122" s="2">
        <f>Table1[[#This Row],[Expenses]]*0.3</f>
        <v>36.773519999999699</v>
      </c>
      <c r="W2122" t="str">
        <f>VLOOKUP(K2122, Helper!A:C, 3, FALSE)</f>
        <v>2020-03</v>
      </c>
    </row>
    <row r="2123" spans="1:23" x14ac:dyDescent="0.3">
      <c r="A2123">
        <v>4273</v>
      </c>
      <c r="B2123" t="s">
        <v>5462</v>
      </c>
      <c r="C2123" s="1">
        <v>45129</v>
      </c>
      <c r="D2123">
        <v>20230722</v>
      </c>
      <c r="E2123" t="s">
        <v>1105</v>
      </c>
      <c r="F2123" t="s">
        <v>101</v>
      </c>
      <c r="G2123" t="s">
        <v>131</v>
      </c>
      <c r="H2123" t="s">
        <v>25</v>
      </c>
      <c r="I2123" t="s">
        <v>103</v>
      </c>
      <c r="J2123" t="s">
        <v>192</v>
      </c>
      <c r="K2123">
        <v>1068</v>
      </c>
      <c r="L2123" t="s">
        <v>56</v>
      </c>
      <c r="M2123" t="s">
        <v>29</v>
      </c>
      <c r="N2123" t="s">
        <v>156</v>
      </c>
      <c r="O2123" t="s">
        <v>5463</v>
      </c>
      <c r="P2123">
        <v>71.927999999999997</v>
      </c>
      <c r="Q2123">
        <v>9</v>
      </c>
      <c r="R2123">
        <v>0.2</v>
      </c>
      <c r="S2123">
        <v>6.2937000000000003</v>
      </c>
      <c r="T2123" t="s">
        <v>128</v>
      </c>
      <c r="U2123">
        <v>65.634299999999996</v>
      </c>
      <c r="V2123" s="2">
        <f>Table1[[#This Row],[Expenses]]*0.3</f>
        <v>19.690289999999997</v>
      </c>
      <c r="W2123" t="str">
        <f>VLOOKUP(K2123, Helper!A:C, 3, FALSE)</f>
        <v>2020-01</v>
      </c>
    </row>
    <row r="2124" spans="1:23" x14ac:dyDescent="0.3">
      <c r="A2124">
        <v>4275</v>
      </c>
      <c r="B2124" t="s">
        <v>5464</v>
      </c>
      <c r="C2124" s="1">
        <v>44492</v>
      </c>
      <c r="D2124">
        <v>20211023</v>
      </c>
      <c r="E2124" t="s">
        <v>648</v>
      </c>
      <c r="F2124" t="s">
        <v>71</v>
      </c>
      <c r="G2124" t="s">
        <v>72</v>
      </c>
      <c r="H2124" t="s">
        <v>37</v>
      </c>
      <c r="I2124" t="s">
        <v>38</v>
      </c>
      <c r="J2124" t="s">
        <v>649</v>
      </c>
      <c r="K2124">
        <v>1023</v>
      </c>
      <c r="L2124" t="s">
        <v>28</v>
      </c>
      <c r="M2124" t="s">
        <v>40</v>
      </c>
      <c r="N2124" t="s">
        <v>50</v>
      </c>
      <c r="O2124" t="s">
        <v>5465</v>
      </c>
      <c r="P2124">
        <v>3.5920000000000001</v>
      </c>
      <c r="Q2124">
        <v>1</v>
      </c>
      <c r="R2124">
        <v>0.2</v>
      </c>
      <c r="S2124">
        <v>1.1225000000000001</v>
      </c>
      <c r="T2124" t="s">
        <v>52</v>
      </c>
      <c r="U2124">
        <v>2.4695</v>
      </c>
      <c r="V2124" s="2">
        <f>Table1[[#This Row],[Expenses]]*0.3</f>
        <v>0.74085000000000001</v>
      </c>
      <c r="W2124" t="str">
        <f>VLOOKUP(K2124, Helper!A:C, 3, FALSE)</f>
        <v>2020-08</v>
      </c>
    </row>
    <row r="2125" spans="1:23" x14ac:dyDescent="0.3">
      <c r="A2125">
        <v>4276</v>
      </c>
      <c r="B2125" t="s">
        <v>5466</v>
      </c>
      <c r="C2125" s="1">
        <v>44386</v>
      </c>
      <c r="D2125">
        <v>20210709</v>
      </c>
      <c r="E2125" t="s">
        <v>3645</v>
      </c>
      <c r="F2125" t="s">
        <v>79</v>
      </c>
      <c r="G2125" t="s">
        <v>154</v>
      </c>
      <c r="H2125" t="s">
        <v>81</v>
      </c>
      <c r="I2125" t="s">
        <v>82</v>
      </c>
      <c r="J2125" t="s">
        <v>223</v>
      </c>
      <c r="K2125">
        <v>1067</v>
      </c>
      <c r="L2125" t="s">
        <v>133</v>
      </c>
      <c r="M2125" t="s">
        <v>40</v>
      </c>
      <c r="N2125" t="s">
        <v>86</v>
      </c>
      <c r="O2125" t="s">
        <v>5467</v>
      </c>
      <c r="P2125">
        <v>48.631999999999998</v>
      </c>
      <c r="Q2125">
        <v>2</v>
      </c>
      <c r="R2125">
        <v>0.8</v>
      </c>
      <c r="S2125">
        <v>-121.58</v>
      </c>
      <c r="T2125" t="s">
        <v>642</v>
      </c>
      <c r="U2125">
        <v>170.21199999999999</v>
      </c>
      <c r="V2125" s="2">
        <f>Table1[[#This Row],[Expenses]]*0.3</f>
        <v>51.063599999999994</v>
      </c>
      <c r="W2125" t="str">
        <f>VLOOKUP(K2125, Helper!A:C, 3, FALSE)</f>
        <v>2020-02</v>
      </c>
    </row>
    <row r="2126" spans="1:23" x14ac:dyDescent="0.3">
      <c r="A2126">
        <v>4277</v>
      </c>
      <c r="B2126" t="s">
        <v>5468</v>
      </c>
      <c r="C2126" s="1">
        <v>45157</v>
      </c>
      <c r="D2126">
        <v>20230819</v>
      </c>
      <c r="E2126" t="s">
        <v>1780</v>
      </c>
      <c r="F2126" t="s">
        <v>71</v>
      </c>
      <c r="G2126" t="s">
        <v>72</v>
      </c>
      <c r="H2126" t="s">
        <v>37</v>
      </c>
      <c r="I2126" t="s">
        <v>38</v>
      </c>
      <c r="J2126" t="s">
        <v>179</v>
      </c>
      <c r="K2126">
        <v>1015</v>
      </c>
      <c r="L2126" t="s">
        <v>74</v>
      </c>
      <c r="M2126" t="s">
        <v>85</v>
      </c>
      <c r="N2126" t="s">
        <v>96</v>
      </c>
      <c r="O2126" t="s">
        <v>5469</v>
      </c>
      <c r="P2126">
        <v>323.10000000000002</v>
      </c>
      <c r="Q2126">
        <v>2</v>
      </c>
      <c r="R2126">
        <v>0</v>
      </c>
      <c r="S2126">
        <v>61.389000000000003</v>
      </c>
      <c r="T2126" t="s">
        <v>786</v>
      </c>
      <c r="U2126">
        <v>261.71100000000001</v>
      </c>
      <c r="V2126" s="2">
        <f>Table1[[#This Row],[Expenses]]*0.3</f>
        <v>78.513300000000001</v>
      </c>
      <c r="W2126" t="str">
        <f>VLOOKUP(K2126, Helper!A:C, 3, FALSE)</f>
        <v>2020-03</v>
      </c>
    </row>
    <row r="2127" spans="1:23" x14ac:dyDescent="0.3">
      <c r="A2127">
        <v>4278</v>
      </c>
      <c r="B2127" t="s">
        <v>5470</v>
      </c>
      <c r="C2127" s="1">
        <v>44668</v>
      </c>
      <c r="D2127">
        <v>20220417</v>
      </c>
      <c r="E2127" t="s">
        <v>5433</v>
      </c>
      <c r="F2127" t="s">
        <v>522</v>
      </c>
      <c r="G2127" t="s">
        <v>671</v>
      </c>
      <c r="H2127" t="s">
        <v>37</v>
      </c>
      <c r="I2127" t="s">
        <v>119</v>
      </c>
      <c r="J2127" t="s">
        <v>621</v>
      </c>
      <c r="K2127">
        <v>1060</v>
      </c>
      <c r="L2127" t="s">
        <v>105</v>
      </c>
      <c r="M2127" t="s">
        <v>40</v>
      </c>
      <c r="N2127" t="s">
        <v>617</v>
      </c>
      <c r="O2127" t="s">
        <v>5471</v>
      </c>
      <c r="P2127">
        <v>9099.93</v>
      </c>
      <c r="Q2127">
        <v>7</v>
      </c>
      <c r="R2127">
        <v>0</v>
      </c>
      <c r="S2127">
        <v>2365.9818</v>
      </c>
      <c r="T2127" t="s">
        <v>296</v>
      </c>
      <c r="U2127">
        <v>6733.9481999999998</v>
      </c>
      <c r="V2127" s="2">
        <f>Table1[[#This Row],[Expenses]]*0.3</f>
        <v>2020.1844599999999</v>
      </c>
      <c r="W2127" t="str">
        <f>VLOOKUP(K2127, Helper!A:C, 3, FALSE)</f>
        <v>2020-01</v>
      </c>
    </row>
    <row r="2128" spans="1:23" x14ac:dyDescent="0.3">
      <c r="A2128">
        <v>4281</v>
      </c>
      <c r="B2128" t="s">
        <v>5472</v>
      </c>
      <c r="C2128" s="1">
        <v>44149</v>
      </c>
      <c r="D2128">
        <v>20201114</v>
      </c>
      <c r="E2128" t="s">
        <v>492</v>
      </c>
      <c r="F2128" t="s">
        <v>211</v>
      </c>
      <c r="G2128" t="s">
        <v>212</v>
      </c>
      <c r="H2128" t="s">
        <v>25</v>
      </c>
      <c r="I2128" t="s">
        <v>26</v>
      </c>
      <c r="J2128" t="s">
        <v>489</v>
      </c>
      <c r="K2128">
        <v>1064</v>
      </c>
      <c r="L2128" t="s">
        <v>84</v>
      </c>
      <c r="M2128" t="s">
        <v>85</v>
      </c>
      <c r="N2128" t="s">
        <v>66</v>
      </c>
      <c r="O2128" t="s">
        <v>5473</v>
      </c>
      <c r="P2128">
        <v>11.36</v>
      </c>
      <c r="Q2128">
        <v>2</v>
      </c>
      <c r="R2128">
        <v>0</v>
      </c>
      <c r="S2128">
        <v>5.2256</v>
      </c>
      <c r="T2128" t="s">
        <v>98</v>
      </c>
      <c r="U2128">
        <v>6.1343999999999896</v>
      </c>
      <c r="V2128" s="2">
        <f>Table1[[#This Row],[Expenses]]*0.3</f>
        <v>1.8403199999999968</v>
      </c>
      <c r="W2128" t="str">
        <f>VLOOKUP(K2128, Helper!A:C, 3, FALSE)</f>
        <v>2020-06</v>
      </c>
    </row>
    <row r="2129" spans="1:23" x14ac:dyDescent="0.3">
      <c r="A2129">
        <v>4283</v>
      </c>
      <c r="B2129" t="s">
        <v>5474</v>
      </c>
      <c r="C2129" s="1">
        <v>44185</v>
      </c>
      <c r="D2129">
        <v>20201220</v>
      </c>
      <c r="E2129" t="s">
        <v>2196</v>
      </c>
      <c r="F2129" t="s">
        <v>204</v>
      </c>
      <c r="G2129" t="s">
        <v>2582</v>
      </c>
      <c r="H2129" t="s">
        <v>81</v>
      </c>
      <c r="I2129" t="s">
        <v>206</v>
      </c>
      <c r="J2129" t="s">
        <v>316</v>
      </c>
      <c r="K2129">
        <v>1093</v>
      </c>
      <c r="L2129" t="s">
        <v>28</v>
      </c>
      <c r="M2129" t="s">
        <v>29</v>
      </c>
      <c r="N2129" t="s">
        <v>41</v>
      </c>
      <c r="O2129" t="s">
        <v>5475</v>
      </c>
      <c r="P2129">
        <v>3.69</v>
      </c>
      <c r="Q2129">
        <v>1</v>
      </c>
      <c r="R2129">
        <v>0</v>
      </c>
      <c r="S2129">
        <v>1.7343</v>
      </c>
      <c r="T2129" t="s">
        <v>235</v>
      </c>
      <c r="U2129">
        <v>1.9557</v>
      </c>
      <c r="V2129" s="2">
        <f>Table1[[#This Row],[Expenses]]*0.3</f>
        <v>0.58670999999999995</v>
      </c>
      <c r="W2129" t="str">
        <f>VLOOKUP(K2129, Helper!A:C, 3, FALSE)</f>
        <v>2020-03</v>
      </c>
    </row>
    <row r="2130" spans="1:23" x14ac:dyDescent="0.3">
      <c r="A2130">
        <v>4285</v>
      </c>
      <c r="B2130" t="s">
        <v>5476</v>
      </c>
      <c r="C2130" s="1">
        <v>44521</v>
      </c>
      <c r="D2130">
        <v>20211121</v>
      </c>
      <c r="E2130" t="s">
        <v>3915</v>
      </c>
      <c r="F2130" t="s">
        <v>79</v>
      </c>
      <c r="G2130" t="s">
        <v>2447</v>
      </c>
      <c r="H2130" t="s">
        <v>81</v>
      </c>
      <c r="I2130" t="s">
        <v>82</v>
      </c>
      <c r="J2130" t="s">
        <v>138</v>
      </c>
      <c r="K2130">
        <v>1043</v>
      </c>
      <c r="L2130" t="s">
        <v>95</v>
      </c>
      <c r="M2130" t="s">
        <v>40</v>
      </c>
      <c r="N2130" t="s">
        <v>30</v>
      </c>
      <c r="O2130" t="s">
        <v>5477</v>
      </c>
      <c r="P2130">
        <v>246.1328</v>
      </c>
      <c r="Q2130">
        <v>2</v>
      </c>
      <c r="R2130">
        <v>0.32</v>
      </c>
      <c r="S2130">
        <v>-76.011600000000001</v>
      </c>
      <c r="T2130" t="s">
        <v>88</v>
      </c>
      <c r="U2130">
        <v>322.14440000000002</v>
      </c>
      <c r="V2130" s="2">
        <f>Table1[[#This Row],[Expenses]]*0.3</f>
        <v>96.643320000000003</v>
      </c>
      <c r="W2130" t="str">
        <f>VLOOKUP(K2130, Helper!A:C, 3, FALSE)</f>
        <v>2020-01</v>
      </c>
    </row>
    <row r="2131" spans="1:23" x14ac:dyDescent="0.3">
      <c r="A2131">
        <v>4288</v>
      </c>
      <c r="B2131" t="s">
        <v>5478</v>
      </c>
      <c r="C2131" s="1">
        <v>45289</v>
      </c>
      <c r="D2131">
        <v>20231229</v>
      </c>
      <c r="E2131" t="s">
        <v>1804</v>
      </c>
      <c r="F2131" t="s">
        <v>252</v>
      </c>
      <c r="G2131" t="s">
        <v>573</v>
      </c>
      <c r="H2131" t="s">
        <v>25</v>
      </c>
      <c r="I2131" t="s">
        <v>103</v>
      </c>
      <c r="J2131" t="s">
        <v>993</v>
      </c>
      <c r="K2131">
        <v>1044</v>
      </c>
      <c r="L2131" t="s">
        <v>28</v>
      </c>
      <c r="M2131" t="s">
        <v>85</v>
      </c>
      <c r="N2131" t="s">
        <v>96</v>
      </c>
      <c r="O2131" t="s">
        <v>5479</v>
      </c>
      <c r="P2131">
        <v>64.784000000000006</v>
      </c>
      <c r="Q2131">
        <v>1</v>
      </c>
      <c r="R2131">
        <v>0.2</v>
      </c>
      <c r="S2131">
        <v>-12.956799999999999</v>
      </c>
      <c r="T2131" t="s">
        <v>261</v>
      </c>
      <c r="U2131">
        <v>77.740799999999993</v>
      </c>
      <c r="V2131" s="2">
        <f>Table1[[#This Row],[Expenses]]*0.3</f>
        <v>23.322239999999997</v>
      </c>
      <c r="W2131" t="str">
        <f>VLOOKUP(K2131, Helper!A:C, 3, FALSE)</f>
        <v>2020-02</v>
      </c>
    </row>
    <row r="2132" spans="1:23" x14ac:dyDescent="0.3">
      <c r="A2132">
        <v>4289</v>
      </c>
      <c r="B2132" t="s">
        <v>5480</v>
      </c>
      <c r="C2132" s="1">
        <v>44333</v>
      </c>
      <c r="D2132">
        <v>20210517</v>
      </c>
      <c r="E2132" t="s">
        <v>182</v>
      </c>
      <c r="F2132" t="s">
        <v>79</v>
      </c>
      <c r="G2132" t="s">
        <v>147</v>
      </c>
      <c r="H2132" t="s">
        <v>81</v>
      </c>
      <c r="I2132" t="s">
        <v>82</v>
      </c>
      <c r="J2132" t="s">
        <v>184</v>
      </c>
      <c r="K2132">
        <v>1028</v>
      </c>
      <c r="L2132" t="s">
        <v>74</v>
      </c>
      <c r="M2132" t="s">
        <v>40</v>
      </c>
      <c r="N2132" t="s">
        <v>50</v>
      </c>
      <c r="O2132" t="s">
        <v>5481</v>
      </c>
      <c r="P2132">
        <v>33.28</v>
      </c>
      <c r="Q2132">
        <v>5</v>
      </c>
      <c r="R2132">
        <v>0.8</v>
      </c>
      <c r="S2132">
        <v>-49.92</v>
      </c>
      <c r="T2132" t="s">
        <v>436</v>
      </c>
      <c r="U2132">
        <v>83.2</v>
      </c>
      <c r="V2132" s="2">
        <f>Table1[[#This Row],[Expenses]]*0.3</f>
        <v>24.96</v>
      </c>
      <c r="W2132" t="str">
        <f>VLOOKUP(K2132, Helper!A:C, 3, FALSE)</f>
        <v>2020-04</v>
      </c>
    </row>
    <row r="2133" spans="1:23" x14ac:dyDescent="0.3">
      <c r="A2133">
        <v>4291</v>
      </c>
      <c r="B2133" t="s">
        <v>5482</v>
      </c>
      <c r="C2133" s="1">
        <v>45270</v>
      </c>
      <c r="D2133">
        <v>20231210</v>
      </c>
      <c r="E2133" t="s">
        <v>1922</v>
      </c>
      <c r="F2133" t="s">
        <v>35</v>
      </c>
      <c r="G2133" t="s">
        <v>36</v>
      </c>
      <c r="H2133" t="s">
        <v>37</v>
      </c>
      <c r="I2133" t="s">
        <v>38</v>
      </c>
      <c r="J2133" t="s">
        <v>240</v>
      </c>
      <c r="K2133">
        <v>1035</v>
      </c>
      <c r="L2133" t="s">
        <v>56</v>
      </c>
      <c r="M2133" t="s">
        <v>85</v>
      </c>
      <c r="N2133" t="s">
        <v>112</v>
      </c>
      <c r="O2133" t="s">
        <v>5483</v>
      </c>
      <c r="P2133">
        <v>11.16</v>
      </c>
      <c r="Q2133">
        <v>2</v>
      </c>
      <c r="R2133">
        <v>0</v>
      </c>
      <c r="S2133">
        <v>2.79</v>
      </c>
      <c r="T2133" t="s">
        <v>261</v>
      </c>
      <c r="U2133">
        <v>8.3699999999999992</v>
      </c>
      <c r="V2133" s="2">
        <f>Table1[[#This Row],[Expenses]]*0.3</f>
        <v>2.5109999999999997</v>
      </c>
      <c r="W2133" t="str">
        <f>VLOOKUP(K2133, Helper!A:C, 3, FALSE)</f>
        <v>2020-04</v>
      </c>
    </row>
    <row r="2134" spans="1:23" x14ac:dyDescent="0.3">
      <c r="A2134">
        <v>4294</v>
      </c>
      <c r="B2134" t="s">
        <v>5484</v>
      </c>
      <c r="C2134" s="1">
        <v>44996</v>
      </c>
      <c r="D2134">
        <v>20230311</v>
      </c>
      <c r="E2134" t="s">
        <v>130</v>
      </c>
      <c r="F2134" t="s">
        <v>124</v>
      </c>
      <c r="G2134" t="s">
        <v>125</v>
      </c>
      <c r="H2134" t="s">
        <v>25</v>
      </c>
      <c r="I2134" t="s">
        <v>48</v>
      </c>
      <c r="J2134" t="s">
        <v>132</v>
      </c>
      <c r="K2134">
        <v>1063</v>
      </c>
      <c r="L2134" t="s">
        <v>133</v>
      </c>
      <c r="M2134" t="s">
        <v>29</v>
      </c>
      <c r="N2134" t="s">
        <v>156</v>
      </c>
      <c r="O2134" t="s">
        <v>5485</v>
      </c>
      <c r="P2134">
        <v>53.981999999999999</v>
      </c>
      <c r="Q2134">
        <v>3</v>
      </c>
      <c r="R2134">
        <v>0.4</v>
      </c>
      <c r="S2134">
        <v>-10.7964</v>
      </c>
      <c r="T2134" t="s">
        <v>761</v>
      </c>
      <c r="U2134">
        <v>64.778400000000005</v>
      </c>
      <c r="V2134" s="2">
        <f>Table1[[#This Row],[Expenses]]*0.3</f>
        <v>19.433520000000001</v>
      </c>
      <c r="W2134" t="str">
        <f>VLOOKUP(K2134, Helper!A:C, 3, FALSE)</f>
        <v>2020-05</v>
      </c>
    </row>
    <row r="2135" spans="1:23" x14ac:dyDescent="0.3">
      <c r="A2135">
        <v>4295</v>
      </c>
      <c r="B2135" t="s">
        <v>5486</v>
      </c>
      <c r="C2135" s="1">
        <v>45222</v>
      </c>
      <c r="D2135">
        <v>20231023</v>
      </c>
      <c r="E2135" t="s">
        <v>4376</v>
      </c>
      <c r="F2135" t="s">
        <v>306</v>
      </c>
      <c r="G2135" t="s">
        <v>2515</v>
      </c>
      <c r="H2135" t="s">
        <v>25</v>
      </c>
      <c r="I2135" t="s">
        <v>48</v>
      </c>
      <c r="J2135" t="s">
        <v>65</v>
      </c>
      <c r="K2135">
        <v>1062</v>
      </c>
      <c r="L2135" t="s">
        <v>28</v>
      </c>
      <c r="M2135" t="s">
        <v>40</v>
      </c>
      <c r="N2135" t="s">
        <v>50</v>
      </c>
      <c r="O2135" t="s">
        <v>5487</v>
      </c>
      <c r="P2135">
        <v>177.22499999999999</v>
      </c>
      <c r="Q2135">
        <v>5</v>
      </c>
      <c r="R2135">
        <v>0.5</v>
      </c>
      <c r="S2135">
        <v>-120.51300000000001</v>
      </c>
      <c r="T2135" t="s">
        <v>151</v>
      </c>
      <c r="U2135">
        <v>297.738</v>
      </c>
      <c r="V2135" s="2">
        <f>Table1[[#This Row],[Expenses]]*0.3</f>
        <v>89.321399999999997</v>
      </c>
      <c r="W2135" t="str">
        <f>VLOOKUP(K2135, Helper!A:C, 3, FALSE)</f>
        <v>2020-01</v>
      </c>
    </row>
    <row r="2136" spans="1:23" x14ac:dyDescent="0.3">
      <c r="A2136">
        <v>4296</v>
      </c>
      <c r="B2136" t="s">
        <v>5488</v>
      </c>
      <c r="C2136" s="1">
        <v>45111</v>
      </c>
      <c r="D2136">
        <v>20230704</v>
      </c>
      <c r="E2136" t="s">
        <v>531</v>
      </c>
      <c r="F2136" t="s">
        <v>35</v>
      </c>
      <c r="G2136" t="s">
        <v>4214</v>
      </c>
      <c r="H2136" t="s">
        <v>37</v>
      </c>
      <c r="I2136" t="s">
        <v>38</v>
      </c>
      <c r="J2136" t="s">
        <v>368</v>
      </c>
      <c r="K2136">
        <v>1027</v>
      </c>
      <c r="L2136" t="s">
        <v>28</v>
      </c>
      <c r="M2136" t="s">
        <v>29</v>
      </c>
      <c r="N2136" t="s">
        <v>57</v>
      </c>
      <c r="O2136" t="s">
        <v>5489</v>
      </c>
      <c r="P2136">
        <v>129.38999999999999</v>
      </c>
      <c r="Q2136">
        <v>3</v>
      </c>
      <c r="R2136">
        <v>0</v>
      </c>
      <c r="S2136">
        <v>54.343800000000002</v>
      </c>
      <c r="T2136" t="s">
        <v>128</v>
      </c>
      <c r="U2136">
        <v>75.046199999999899</v>
      </c>
      <c r="V2136" s="2">
        <f>Table1[[#This Row],[Expenses]]*0.3</f>
        <v>22.513859999999969</v>
      </c>
      <c r="W2136" t="str">
        <f>VLOOKUP(K2136, Helper!A:C, 3, FALSE)</f>
        <v>2020-08</v>
      </c>
    </row>
    <row r="2137" spans="1:23" x14ac:dyDescent="0.3">
      <c r="A2137">
        <v>4297</v>
      </c>
      <c r="B2137" t="s">
        <v>5490</v>
      </c>
      <c r="C2137" s="1">
        <v>45174</v>
      </c>
      <c r="D2137">
        <v>20230905</v>
      </c>
      <c r="E2137" t="s">
        <v>1230</v>
      </c>
      <c r="F2137" t="s">
        <v>35</v>
      </c>
      <c r="G2137" t="s">
        <v>36</v>
      </c>
      <c r="H2137" t="s">
        <v>37</v>
      </c>
      <c r="I2137" t="s">
        <v>38</v>
      </c>
      <c r="J2137" t="s">
        <v>1231</v>
      </c>
      <c r="K2137">
        <v>1086</v>
      </c>
      <c r="L2137" t="s">
        <v>74</v>
      </c>
      <c r="M2137" t="s">
        <v>40</v>
      </c>
      <c r="N2137" t="s">
        <v>96</v>
      </c>
      <c r="O2137" t="s">
        <v>5491</v>
      </c>
      <c r="P2137">
        <v>54.32</v>
      </c>
      <c r="Q2137">
        <v>4</v>
      </c>
      <c r="R2137">
        <v>0</v>
      </c>
      <c r="S2137">
        <v>0.54320000000000002</v>
      </c>
      <c r="T2137" t="s">
        <v>171</v>
      </c>
      <c r="U2137">
        <v>53.776800000000001</v>
      </c>
      <c r="V2137" s="2">
        <f>Table1[[#This Row],[Expenses]]*0.3</f>
        <v>16.133040000000001</v>
      </c>
      <c r="W2137" t="str">
        <f>VLOOKUP(K2137, Helper!A:C, 3, FALSE)</f>
        <v>2020-01</v>
      </c>
    </row>
    <row r="2138" spans="1:23" x14ac:dyDescent="0.3">
      <c r="A2138">
        <v>4298</v>
      </c>
      <c r="B2138" t="s">
        <v>5492</v>
      </c>
      <c r="C2138" s="1">
        <v>45162</v>
      </c>
      <c r="D2138">
        <v>20230824</v>
      </c>
      <c r="E2138" t="s">
        <v>718</v>
      </c>
      <c r="F2138" t="s">
        <v>46</v>
      </c>
      <c r="G2138" t="s">
        <v>661</v>
      </c>
      <c r="H2138" t="s">
        <v>25</v>
      </c>
      <c r="I2138" t="s">
        <v>48</v>
      </c>
      <c r="J2138" t="s">
        <v>83</v>
      </c>
      <c r="K2138">
        <v>1074</v>
      </c>
      <c r="L2138" t="s">
        <v>84</v>
      </c>
      <c r="M2138" t="s">
        <v>29</v>
      </c>
      <c r="N2138" t="s">
        <v>156</v>
      </c>
      <c r="O2138" t="s">
        <v>5493</v>
      </c>
      <c r="P2138">
        <v>4367.8959999999997</v>
      </c>
      <c r="Q2138">
        <v>13</v>
      </c>
      <c r="R2138">
        <v>0.2</v>
      </c>
      <c r="S2138">
        <v>327.59219999999999</v>
      </c>
      <c r="T2138" t="s">
        <v>786</v>
      </c>
      <c r="U2138">
        <v>4040.3037999999901</v>
      </c>
      <c r="V2138" s="2">
        <f>Table1[[#This Row],[Expenses]]*0.3</f>
        <v>1212.091139999997</v>
      </c>
      <c r="W2138" t="str">
        <f>VLOOKUP(K2138, Helper!A:C, 3, FALSE)</f>
        <v>2020-05</v>
      </c>
    </row>
    <row r="2139" spans="1:23" x14ac:dyDescent="0.3">
      <c r="A2139">
        <v>4303</v>
      </c>
      <c r="B2139" t="s">
        <v>5494</v>
      </c>
      <c r="C2139" s="1">
        <v>44065</v>
      </c>
      <c r="D2139">
        <v>20200822</v>
      </c>
      <c r="E2139" t="s">
        <v>1746</v>
      </c>
      <c r="F2139" t="s">
        <v>358</v>
      </c>
      <c r="G2139" t="s">
        <v>1235</v>
      </c>
      <c r="H2139" t="s">
        <v>37</v>
      </c>
      <c r="I2139" t="s">
        <v>119</v>
      </c>
      <c r="J2139" t="s">
        <v>1132</v>
      </c>
      <c r="K2139">
        <v>1053</v>
      </c>
      <c r="L2139" t="s">
        <v>74</v>
      </c>
      <c r="M2139" t="s">
        <v>85</v>
      </c>
      <c r="N2139" t="s">
        <v>112</v>
      </c>
      <c r="O2139" t="s">
        <v>5495</v>
      </c>
      <c r="P2139">
        <v>3.9119999999999999</v>
      </c>
      <c r="Q2139">
        <v>1</v>
      </c>
      <c r="R2139">
        <v>0.2</v>
      </c>
      <c r="S2139">
        <v>1.0268999999999999</v>
      </c>
      <c r="T2139" t="s">
        <v>114</v>
      </c>
      <c r="U2139">
        <v>2.8851</v>
      </c>
      <c r="V2139" s="2">
        <f>Table1[[#This Row],[Expenses]]*0.3</f>
        <v>0.86553000000000002</v>
      </c>
      <c r="W2139" t="str">
        <f>VLOOKUP(K2139, Helper!A:C, 3, FALSE)</f>
        <v>2020-05</v>
      </c>
    </row>
    <row r="2140" spans="1:23" x14ac:dyDescent="0.3">
      <c r="A2140">
        <v>4304</v>
      </c>
      <c r="B2140" t="s">
        <v>5496</v>
      </c>
      <c r="C2140" s="1">
        <v>44839</v>
      </c>
      <c r="D2140">
        <v>20221005</v>
      </c>
      <c r="E2140" t="s">
        <v>1765</v>
      </c>
      <c r="F2140" t="s">
        <v>79</v>
      </c>
      <c r="G2140" t="s">
        <v>2477</v>
      </c>
      <c r="H2140" t="s">
        <v>81</v>
      </c>
      <c r="I2140" t="s">
        <v>82</v>
      </c>
      <c r="J2140" t="s">
        <v>817</v>
      </c>
      <c r="K2140">
        <v>1050</v>
      </c>
      <c r="L2140" t="s">
        <v>95</v>
      </c>
      <c r="M2140" t="s">
        <v>29</v>
      </c>
      <c r="N2140" t="s">
        <v>161</v>
      </c>
      <c r="O2140" t="s">
        <v>5497</v>
      </c>
      <c r="P2140">
        <v>59.752000000000002</v>
      </c>
      <c r="Q2140">
        <v>7</v>
      </c>
      <c r="R2140">
        <v>0.2</v>
      </c>
      <c r="S2140">
        <v>19.4194</v>
      </c>
      <c r="T2140" t="s">
        <v>400</v>
      </c>
      <c r="U2140">
        <v>40.332599999999999</v>
      </c>
      <c r="V2140" s="2">
        <f>Table1[[#This Row],[Expenses]]*0.3</f>
        <v>12.099779999999999</v>
      </c>
      <c r="W2140" t="str">
        <f>VLOOKUP(K2140, Helper!A:C, 3, FALSE)</f>
        <v>2020-01</v>
      </c>
    </row>
    <row r="2141" spans="1:23" x14ac:dyDescent="0.3">
      <c r="A2141">
        <v>4305</v>
      </c>
      <c r="B2141" t="s">
        <v>5498</v>
      </c>
      <c r="C2141" s="1">
        <v>44130</v>
      </c>
      <c r="D2141">
        <v>20201026</v>
      </c>
      <c r="E2141" t="s">
        <v>5385</v>
      </c>
      <c r="F2141" t="s">
        <v>71</v>
      </c>
      <c r="G2141" t="s">
        <v>72</v>
      </c>
      <c r="H2141" t="s">
        <v>37</v>
      </c>
      <c r="I2141" t="s">
        <v>38</v>
      </c>
      <c r="J2141" t="s">
        <v>240</v>
      </c>
      <c r="K2141">
        <v>1035</v>
      </c>
      <c r="L2141" t="s">
        <v>56</v>
      </c>
      <c r="M2141" t="s">
        <v>29</v>
      </c>
      <c r="N2141" t="s">
        <v>57</v>
      </c>
      <c r="O2141" t="s">
        <v>5499</v>
      </c>
      <c r="P2141">
        <v>63.92</v>
      </c>
      <c r="Q2141">
        <v>4</v>
      </c>
      <c r="R2141">
        <v>0</v>
      </c>
      <c r="S2141">
        <v>3.1960000000000002</v>
      </c>
      <c r="T2141" t="s">
        <v>194</v>
      </c>
      <c r="U2141">
        <v>60.723999999999997</v>
      </c>
      <c r="V2141" s="2">
        <f>Table1[[#This Row],[Expenses]]*0.3</f>
        <v>18.217199999999998</v>
      </c>
      <c r="W2141" t="str">
        <f>VLOOKUP(K2141, Helper!A:C, 3, FALSE)</f>
        <v>2020-04</v>
      </c>
    </row>
    <row r="2142" spans="1:23" x14ac:dyDescent="0.3">
      <c r="A2142">
        <v>4307</v>
      </c>
      <c r="B2142" t="s">
        <v>5500</v>
      </c>
      <c r="C2142" s="1">
        <v>44741</v>
      </c>
      <c r="D2142">
        <v>20220629</v>
      </c>
      <c r="E2142" t="s">
        <v>1370</v>
      </c>
      <c r="F2142" t="s">
        <v>35</v>
      </c>
      <c r="G2142" t="s">
        <v>36</v>
      </c>
      <c r="H2142" t="s">
        <v>37</v>
      </c>
      <c r="I2142" t="s">
        <v>38</v>
      </c>
      <c r="J2142" t="s">
        <v>685</v>
      </c>
      <c r="K2142">
        <v>1076</v>
      </c>
      <c r="L2142" t="s">
        <v>74</v>
      </c>
      <c r="M2142" t="s">
        <v>40</v>
      </c>
      <c r="N2142" t="s">
        <v>50</v>
      </c>
      <c r="O2142" t="s">
        <v>5501</v>
      </c>
      <c r="P2142">
        <v>7.7519999999999998</v>
      </c>
      <c r="Q2142">
        <v>3</v>
      </c>
      <c r="R2142">
        <v>0.2</v>
      </c>
      <c r="S2142">
        <v>2.8100999999999998</v>
      </c>
      <c r="T2142" t="s">
        <v>43</v>
      </c>
      <c r="U2142">
        <v>4.9419000000000004</v>
      </c>
      <c r="V2142" s="2">
        <f>Table1[[#This Row],[Expenses]]*0.3</f>
        <v>1.4825700000000002</v>
      </c>
      <c r="W2142" t="str">
        <f>VLOOKUP(K2142, Helper!A:C, 3, FALSE)</f>
        <v>2020-01</v>
      </c>
    </row>
    <row r="2143" spans="1:23" x14ac:dyDescent="0.3">
      <c r="A2143">
        <v>4309</v>
      </c>
      <c r="B2143" t="s">
        <v>5502</v>
      </c>
      <c r="C2143" s="1">
        <v>44139</v>
      </c>
      <c r="D2143">
        <v>20201104</v>
      </c>
      <c r="E2143" t="s">
        <v>3088</v>
      </c>
      <c r="F2143" t="s">
        <v>35</v>
      </c>
      <c r="G2143" t="s">
        <v>36</v>
      </c>
      <c r="H2143" t="s">
        <v>37</v>
      </c>
      <c r="I2143" t="s">
        <v>38</v>
      </c>
      <c r="J2143" t="s">
        <v>655</v>
      </c>
      <c r="K2143">
        <v>1024</v>
      </c>
      <c r="L2143" t="s">
        <v>28</v>
      </c>
      <c r="M2143" t="s">
        <v>29</v>
      </c>
      <c r="N2143" t="s">
        <v>156</v>
      </c>
      <c r="O2143" t="s">
        <v>5503</v>
      </c>
      <c r="P2143">
        <v>666.34400000000005</v>
      </c>
      <c r="Q2143">
        <v>7</v>
      </c>
      <c r="R2143">
        <v>0.2</v>
      </c>
      <c r="S2143">
        <v>66.634399999999999</v>
      </c>
      <c r="T2143" t="s">
        <v>98</v>
      </c>
      <c r="U2143">
        <v>599.70960000000002</v>
      </c>
      <c r="V2143" s="2">
        <f>Table1[[#This Row],[Expenses]]*0.3</f>
        <v>179.91288</v>
      </c>
      <c r="W2143" t="str">
        <f>VLOOKUP(K2143, Helper!A:C, 3, FALSE)</f>
        <v>2020-01</v>
      </c>
    </row>
    <row r="2144" spans="1:23" x14ac:dyDescent="0.3">
      <c r="A2144">
        <v>4314</v>
      </c>
      <c r="B2144" t="s">
        <v>5504</v>
      </c>
      <c r="C2144" s="1">
        <v>44082</v>
      </c>
      <c r="D2144">
        <v>20200908</v>
      </c>
      <c r="E2144" t="s">
        <v>1953</v>
      </c>
      <c r="F2144" t="s">
        <v>211</v>
      </c>
      <c r="G2144" t="s">
        <v>5333</v>
      </c>
      <c r="H2144" t="s">
        <v>25</v>
      </c>
      <c r="I2144" t="s">
        <v>26</v>
      </c>
      <c r="J2144" t="s">
        <v>312</v>
      </c>
      <c r="K2144">
        <v>1014</v>
      </c>
      <c r="L2144" t="s">
        <v>95</v>
      </c>
      <c r="M2144" t="s">
        <v>40</v>
      </c>
      <c r="N2144" t="s">
        <v>86</v>
      </c>
      <c r="O2144" t="s">
        <v>5505</v>
      </c>
      <c r="P2144">
        <v>16.78</v>
      </c>
      <c r="Q2144">
        <v>2</v>
      </c>
      <c r="R2144">
        <v>0</v>
      </c>
      <c r="S2144">
        <v>4.1950000000000003</v>
      </c>
      <c r="T2144" t="s">
        <v>382</v>
      </c>
      <c r="U2144">
        <v>12.585000000000001</v>
      </c>
      <c r="V2144" s="2">
        <f>Table1[[#This Row],[Expenses]]*0.3</f>
        <v>3.7755000000000001</v>
      </c>
      <c r="W2144" t="str">
        <f>VLOOKUP(K2144, Helper!A:C, 3, FALSE)</f>
        <v>2020-01</v>
      </c>
    </row>
    <row r="2145" spans="1:23" x14ac:dyDescent="0.3">
      <c r="A2145">
        <v>4315</v>
      </c>
      <c r="B2145" t="s">
        <v>5506</v>
      </c>
      <c r="C2145" s="1">
        <v>44372</v>
      </c>
      <c r="D2145">
        <v>20210625</v>
      </c>
      <c r="E2145" t="s">
        <v>1266</v>
      </c>
      <c r="F2145" t="s">
        <v>35</v>
      </c>
      <c r="G2145" t="s">
        <v>36</v>
      </c>
      <c r="H2145" t="s">
        <v>37</v>
      </c>
      <c r="I2145" t="s">
        <v>38</v>
      </c>
      <c r="J2145" t="s">
        <v>143</v>
      </c>
      <c r="K2145">
        <v>1051</v>
      </c>
      <c r="L2145" t="s">
        <v>74</v>
      </c>
      <c r="M2145" t="s">
        <v>29</v>
      </c>
      <c r="N2145" t="s">
        <v>112</v>
      </c>
      <c r="O2145" t="s">
        <v>5507</v>
      </c>
      <c r="P2145">
        <v>20.96</v>
      </c>
      <c r="Q2145">
        <v>2</v>
      </c>
      <c r="R2145">
        <v>0</v>
      </c>
      <c r="S2145">
        <v>5.24</v>
      </c>
      <c r="T2145" t="s">
        <v>732</v>
      </c>
      <c r="U2145">
        <v>15.72</v>
      </c>
      <c r="V2145" s="2">
        <f>Table1[[#This Row],[Expenses]]*0.3</f>
        <v>4.7160000000000002</v>
      </c>
      <c r="W2145" t="str">
        <f>VLOOKUP(K2145, Helper!A:C, 3, FALSE)</f>
        <v>2020-03</v>
      </c>
    </row>
    <row r="2146" spans="1:23" x14ac:dyDescent="0.3">
      <c r="A2146">
        <v>4318</v>
      </c>
      <c r="B2146" t="s">
        <v>5508</v>
      </c>
      <c r="C2146" s="1">
        <v>44403</v>
      </c>
      <c r="D2146">
        <v>20210726</v>
      </c>
      <c r="E2146" t="s">
        <v>416</v>
      </c>
      <c r="F2146" t="s">
        <v>35</v>
      </c>
      <c r="G2146" t="s">
        <v>110</v>
      </c>
      <c r="H2146" t="s">
        <v>37</v>
      </c>
      <c r="I2146" t="s">
        <v>38</v>
      </c>
      <c r="J2146" t="s">
        <v>418</v>
      </c>
      <c r="K2146">
        <v>1007</v>
      </c>
      <c r="L2146" t="s">
        <v>84</v>
      </c>
      <c r="M2146" t="s">
        <v>29</v>
      </c>
      <c r="N2146" t="s">
        <v>161</v>
      </c>
      <c r="O2146" t="s">
        <v>5509</v>
      </c>
      <c r="P2146">
        <v>167.86</v>
      </c>
      <c r="Q2146">
        <v>2</v>
      </c>
      <c r="R2146">
        <v>0</v>
      </c>
      <c r="S2146">
        <v>78.894199999999998</v>
      </c>
      <c r="T2146" t="s">
        <v>642</v>
      </c>
      <c r="U2146">
        <v>88.965800000000002</v>
      </c>
      <c r="V2146" s="2">
        <f>Table1[[#This Row],[Expenses]]*0.3</f>
        <v>26.68974</v>
      </c>
      <c r="W2146" t="str">
        <f>VLOOKUP(K2146, Helper!A:C, 3, FALSE)</f>
        <v>2020-02</v>
      </c>
    </row>
    <row r="2147" spans="1:23" x14ac:dyDescent="0.3">
      <c r="A2147">
        <v>4319</v>
      </c>
      <c r="B2147" t="s">
        <v>5510</v>
      </c>
      <c r="C2147" s="1">
        <v>45268</v>
      </c>
      <c r="D2147">
        <v>20231208</v>
      </c>
      <c r="E2147" t="s">
        <v>1353</v>
      </c>
      <c r="F2147" t="s">
        <v>238</v>
      </c>
      <c r="G2147" t="s">
        <v>1399</v>
      </c>
      <c r="H2147" t="s">
        <v>25</v>
      </c>
      <c r="I2147" t="s">
        <v>48</v>
      </c>
      <c r="J2147" t="s">
        <v>272</v>
      </c>
      <c r="K2147">
        <v>1094</v>
      </c>
      <c r="L2147" t="s">
        <v>273</v>
      </c>
      <c r="M2147" t="s">
        <v>29</v>
      </c>
      <c r="N2147" t="s">
        <v>57</v>
      </c>
      <c r="O2147" t="s">
        <v>5511</v>
      </c>
      <c r="P2147">
        <v>82.38</v>
      </c>
      <c r="Q2147">
        <v>6</v>
      </c>
      <c r="R2147">
        <v>0</v>
      </c>
      <c r="S2147">
        <v>25.537800000000001</v>
      </c>
      <c r="T2147" t="s">
        <v>261</v>
      </c>
      <c r="U2147">
        <v>56.842199999999899</v>
      </c>
      <c r="V2147" s="2">
        <f>Table1[[#This Row],[Expenses]]*0.3</f>
        <v>17.052659999999968</v>
      </c>
      <c r="W2147" t="str">
        <f>VLOOKUP(K2147, Helper!A:C, 3, FALSE)</f>
        <v>2020-02</v>
      </c>
    </row>
    <row r="2148" spans="1:23" x14ac:dyDescent="0.3">
      <c r="A2148">
        <v>4320</v>
      </c>
      <c r="B2148" t="s">
        <v>5512</v>
      </c>
      <c r="C2148" s="1">
        <v>44194</v>
      </c>
      <c r="D2148">
        <v>20201229</v>
      </c>
      <c r="E2148" t="s">
        <v>2224</v>
      </c>
      <c r="F2148" t="s">
        <v>461</v>
      </c>
      <c r="G2148" t="s">
        <v>1618</v>
      </c>
      <c r="H2148" t="s">
        <v>81</v>
      </c>
      <c r="I2148" t="s">
        <v>168</v>
      </c>
      <c r="J2148" t="s">
        <v>812</v>
      </c>
      <c r="K2148">
        <v>1092</v>
      </c>
      <c r="L2148" t="s">
        <v>84</v>
      </c>
      <c r="M2148" t="s">
        <v>29</v>
      </c>
      <c r="N2148" t="s">
        <v>156</v>
      </c>
      <c r="O2148" t="s">
        <v>5513</v>
      </c>
      <c r="P2148">
        <v>23.975999999999999</v>
      </c>
      <c r="Q2148">
        <v>3</v>
      </c>
      <c r="R2148">
        <v>0.2</v>
      </c>
      <c r="S2148">
        <v>-5.6943000000000001</v>
      </c>
      <c r="T2148" t="s">
        <v>235</v>
      </c>
      <c r="U2148">
        <v>29.670299999999902</v>
      </c>
      <c r="V2148" s="2">
        <f>Table1[[#This Row],[Expenses]]*0.3</f>
        <v>8.9010899999999697</v>
      </c>
      <c r="W2148" t="str">
        <f>VLOOKUP(K2148, Helper!A:C, 3, FALSE)</f>
        <v>2020-02</v>
      </c>
    </row>
    <row r="2149" spans="1:23" x14ac:dyDescent="0.3">
      <c r="A2149">
        <v>4322</v>
      </c>
      <c r="B2149" t="s">
        <v>5514</v>
      </c>
      <c r="C2149" s="1">
        <v>44241</v>
      </c>
      <c r="D2149">
        <v>20210214</v>
      </c>
      <c r="E2149" t="s">
        <v>301</v>
      </c>
      <c r="F2149" t="s">
        <v>358</v>
      </c>
      <c r="G2149" t="s">
        <v>532</v>
      </c>
      <c r="H2149" t="s">
        <v>37</v>
      </c>
      <c r="I2149" t="s">
        <v>119</v>
      </c>
      <c r="J2149" t="s">
        <v>192</v>
      </c>
      <c r="K2149">
        <v>1068</v>
      </c>
      <c r="L2149" t="s">
        <v>56</v>
      </c>
      <c r="M2149" t="s">
        <v>29</v>
      </c>
      <c r="N2149" t="s">
        <v>50</v>
      </c>
      <c r="O2149" t="s">
        <v>5515</v>
      </c>
      <c r="P2149">
        <v>14.952</v>
      </c>
      <c r="Q2149">
        <v>2</v>
      </c>
      <c r="R2149">
        <v>0.7</v>
      </c>
      <c r="S2149">
        <v>-11.961600000000001</v>
      </c>
      <c r="T2149" t="s">
        <v>554</v>
      </c>
      <c r="U2149">
        <v>26.913599999999999</v>
      </c>
      <c r="V2149" s="2">
        <f>Table1[[#This Row],[Expenses]]*0.3</f>
        <v>8.0740799999999986</v>
      </c>
      <c r="W2149" t="str">
        <f>VLOOKUP(K2149, Helper!A:C, 3, FALSE)</f>
        <v>2020-01</v>
      </c>
    </row>
    <row r="2150" spans="1:23" x14ac:dyDescent="0.3">
      <c r="A2150">
        <v>4327</v>
      </c>
      <c r="B2150" t="s">
        <v>5516</v>
      </c>
      <c r="C2150" s="1">
        <v>44586</v>
      </c>
      <c r="D2150">
        <v>20220125</v>
      </c>
      <c r="E2150" t="s">
        <v>2039</v>
      </c>
      <c r="F2150" t="s">
        <v>522</v>
      </c>
      <c r="G2150" t="s">
        <v>1199</v>
      </c>
      <c r="H2150" t="s">
        <v>37</v>
      </c>
      <c r="I2150" t="s">
        <v>119</v>
      </c>
      <c r="J2150" t="s">
        <v>430</v>
      </c>
      <c r="K2150">
        <v>1055</v>
      </c>
      <c r="L2150" t="s">
        <v>84</v>
      </c>
      <c r="M2150" t="s">
        <v>40</v>
      </c>
      <c r="N2150" t="s">
        <v>112</v>
      </c>
      <c r="O2150" t="s">
        <v>5517</v>
      </c>
      <c r="P2150">
        <v>9.2100000000000009</v>
      </c>
      <c r="Q2150">
        <v>3</v>
      </c>
      <c r="R2150">
        <v>0</v>
      </c>
      <c r="S2150">
        <v>2.3025000000000002</v>
      </c>
      <c r="T2150" t="s">
        <v>140</v>
      </c>
      <c r="U2150">
        <v>6.9074999999999998</v>
      </c>
      <c r="V2150" s="2">
        <f>Table1[[#This Row],[Expenses]]*0.3</f>
        <v>2.0722499999999999</v>
      </c>
      <c r="W2150" t="str">
        <f>VLOOKUP(K2150, Helper!A:C, 3, FALSE)</f>
        <v>2020-01</v>
      </c>
    </row>
    <row r="2151" spans="1:23" x14ac:dyDescent="0.3">
      <c r="A2151">
        <v>4329</v>
      </c>
      <c r="B2151" t="s">
        <v>5518</v>
      </c>
      <c r="C2151" s="1">
        <v>45018</v>
      </c>
      <c r="D2151">
        <v>20230402</v>
      </c>
      <c r="E2151" t="s">
        <v>2806</v>
      </c>
      <c r="F2151" t="s">
        <v>211</v>
      </c>
      <c r="G2151" t="s">
        <v>212</v>
      </c>
      <c r="H2151" t="s">
        <v>25</v>
      </c>
      <c r="I2151" t="s">
        <v>26</v>
      </c>
      <c r="J2151" t="s">
        <v>817</v>
      </c>
      <c r="K2151">
        <v>1050</v>
      </c>
      <c r="L2151" t="s">
        <v>95</v>
      </c>
      <c r="M2151" t="s">
        <v>29</v>
      </c>
      <c r="N2151" t="s">
        <v>66</v>
      </c>
      <c r="O2151" t="s">
        <v>5519</v>
      </c>
      <c r="P2151">
        <v>42.93</v>
      </c>
      <c r="Q2151">
        <v>9</v>
      </c>
      <c r="R2151">
        <v>0</v>
      </c>
      <c r="S2151">
        <v>19.3185</v>
      </c>
      <c r="T2151" t="s">
        <v>68</v>
      </c>
      <c r="U2151">
        <v>23.611499999999999</v>
      </c>
      <c r="V2151" s="2">
        <f>Table1[[#This Row],[Expenses]]*0.3</f>
        <v>7.08345</v>
      </c>
      <c r="W2151" t="str">
        <f>VLOOKUP(K2151, Helper!A:C, 3, FALSE)</f>
        <v>2020-01</v>
      </c>
    </row>
    <row r="2152" spans="1:23" x14ac:dyDescent="0.3">
      <c r="A2152">
        <v>4330</v>
      </c>
      <c r="B2152" t="s">
        <v>5520</v>
      </c>
      <c r="C2152" s="1">
        <v>45203</v>
      </c>
      <c r="D2152">
        <v>20231004</v>
      </c>
      <c r="E2152" t="s">
        <v>718</v>
      </c>
      <c r="F2152" t="s">
        <v>46</v>
      </c>
      <c r="G2152" t="s">
        <v>178</v>
      </c>
      <c r="H2152" t="s">
        <v>25</v>
      </c>
      <c r="I2152" t="s">
        <v>48</v>
      </c>
      <c r="J2152" t="s">
        <v>83</v>
      </c>
      <c r="K2152">
        <v>1074</v>
      </c>
      <c r="L2152" t="s">
        <v>84</v>
      </c>
      <c r="M2152" t="s">
        <v>29</v>
      </c>
      <c r="N2152" t="s">
        <v>66</v>
      </c>
      <c r="O2152" t="s">
        <v>5521</v>
      </c>
      <c r="P2152">
        <v>15.552</v>
      </c>
      <c r="Q2152">
        <v>3</v>
      </c>
      <c r="R2152">
        <v>0.2</v>
      </c>
      <c r="S2152">
        <v>5.4432</v>
      </c>
      <c r="T2152" t="s">
        <v>151</v>
      </c>
      <c r="U2152">
        <v>10.108799999999899</v>
      </c>
      <c r="V2152" s="2">
        <f>Table1[[#This Row],[Expenses]]*0.3</f>
        <v>3.0326399999999696</v>
      </c>
      <c r="W2152" t="str">
        <f>VLOOKUP(K2152, Helper!A:C, 3, FALSE)</f>
        <v>2020-05</v>
      </c>
    </row>
    <row r="2153" spans="1:23" x14ac:dyDescent="0.3">
      <c r="A2153">
        <v>4332</v>
      </c>
      <c r="B2153" t="s">
        <v>5522</v>
      </c>
      <c r="C2153" s="1">
        <v>45171</v>
      </c>
      <c r="D2153">
        <v>20230902</v>
      </c>
      <c r="E2153" t="s">
        <v>1333</v>
      </c>
      <c r="F2153" t="s">
        <v>71</v>
      </c>
      <c r="G2153" t="s">
        <v>72</v>
      </c>
      <c r="H2153" t="s">
        <v>37</v>
      </c>
      <c r="I2153" t="s">
        <v>38</v>
      </c>
      <c r="J2153" t="s">
        <v>413</v>
      </c>
      <c r="K2153">
        <v>1022</v>
      </c>
      <c r="L2153" t="s">
        <v>273</v>
      </c>
      <c r="M2153" t="s">
        <v>29</v>
      </c>
      <c r="N2153" t="s">
        <v>185</v>
      </c>
      <c r="O2153" t="s">
        <v>5523</v>
      </c>
      <c r="P2153">
        <v>19.989999999999998</v>
      </c>
      <c r="Q2153">
        <v>1</v>
      </c>
      <c r="R2153">
        <v>0</v>
      </c>
      <c r="S2153">
        <v>6.7965999999999998</v>
      </c>
      <c r="T2153" t="s">
        <v>171</v>
      </c>
      <c r="U2153">
        <v>13.193399999999899</v>
      </c>
      <c r="V2153" s="2">
        <f>Table1[[#This Row],[Expenses]]*0.3</f>
        <v>3.9580199999999697</v>
      </c>
      <c r="W2153" t="str">
        <f>VLOOKUP(K2153, Helper!A:C, 3, FALSE)</f>
        <v>2020-03</v>
      </c>
    </row>
    <row r="2154" spans="1:23" x14ac:dyDescent="0.3">
      <c r="A2154">
        <v>4334</v>
      </c>
      <c r="B2154" t="s">
        <v>5524</v>
      </c>
      <c r="C2154" s="1">
        <v>44551</v>
      </c>
      <c r="D2154">
        <v>20211221</v>
      </c>
      <c r="E2154" t="s">
        <v>5525</v>
      </c>
      <c r="F2154" t="s">
        <v>46</v>
      </c>
      <c r="G2154" t="s">
        <v>4728</v>
      </c>
      <c r="H2154" t="s">
        <v>25</v>
      </c>
      <c r="I2154" t="s">
        <v>48</v>
      </c>
      <c r="J2154" t="s">
        <v>604</v>
      </c>
      <c r="K2154">
        <v>1042</v>
      </c>
      <c r="L2154" t="s">
        <v>56</v>
      </c>
      <c r="M2154" t="s">
        <v>29</v>
      </c>
      <c r="N2154" t="s">
        <v>185</v>
      </c>
      <c r="O2154" t="s">
        <v>5526</v>
      </c>
      <c r="P2154">
        <v>50.88</v>
      </c>
      <c r="Q2154">
        <v>6</v>
      </c>
      <c r="R2154">
        <v>0.2</v>
      </c>
      <c r="S2154">
        <v>14.628</v>
      </c>
      <c r="T2154" t="s">
        <v>163</v>
      </c>
      <c r="U2154">
        <v>36.252000000000002</v>
      </c>
      <c r="V2154" s="2">
        <f>Table1[[#This Row],[Expenses]]*0.3</f>
        <v>10.8756</v>
      </c>
      <c r="W2154" t="str">
        <f>VLOOKUP(K2154, Helper!A:C, 3, FALSE)</f>
        <v>2020-01</v>
      </c>
    </row>
    <row r="2155" spans="1:23" x14ac:dyDescent="0.3">
      <c r="A2155">
        <v>4336</v>
      </c>
      <c r="B2155" t="s">
        <v>5527</v>
      </c>
      <c r="C2155" s="1">
        <v>44550</v>
      </c>
      <c r="D2155">
        <v>20211220</v>
      </c>
      <c r="E2155" t="s">
        <v>329</v>
      </c>
      <c r="F2155" t="s">
        <v>232</v>
      </c>
      <c r="G2155" t="s">
        <v>1041</v>
      </c>
      <c r="H2155" t="s">
        <v>37</v>
      </c>
      <c r="I2155" t="s">
        <v>119</v>
      </c>
      <c r="J2155" t="s">
        <v>330</v>
      </c>
      <c r="K2155">
        <v>1100</v>
      </c>
      <c r="L2155" t="s">
        <v>56</v>
      </c>
      <c r="M2155" t="s">
        <v>29</v>
      </c>
      <c r="N2155" t="s">
        <v>161</v>
      </c>
      <c r="O2155" t="s">
        <v>5528</v>
      </c>
      <c r="P2155">
        <v>7.92</v>
      </c>
      <c r="Q2155">
        <v>1</v>
      </c>
      <c r="R2155">
        <v>0.2</v>
      </c>
      <c r="S2155">
        <v>2.7719999999999998</v>
      </c>
      <c r="T2155" t="s">
        <v>163</v>
      </c>
      <c r="U2155">
        <v>5.1479999999999997</v>
      </c>
      <c r="V2155" s="2">
        <f>Table1[[#This Row],[Expenses]]*0.3</f>
        <v>1.5443999999999998</v>
      </c>
      <c r="W2155" t="str">
        <f>VLOOKUP(K2155, Helper!A:C, 3, FALSE)</f>
        <v>2020-03</v>
      </c>
    </row>
    <row r="2156" spans="1:23" x14ac:dyDescent="0.3">
      <c r="A2156">
        <v>4338</v>
      </c>
      <c r="B2156" t="s">
        <v>5529</v>
      </c>
      <c r="C2156" s="1">
        <v>44527</v>
      </c>
      <c r="D2156">
        <v>20211127</v>
      </c>
      <c r="E2156" t="s">
        <v>159</v>
      </c>
      <c r="F2156" t="s">
        <v>35</v>
      </c>
      <c r="G2156" t="s">
        <v>36</v>
      </c>
      <c r="H2156" t="s">
        <v>37</v>
      </c>
      <c r="I2156" t="s">
        <v>38</v>
      </c>
      <c r="J2156" t="s">
        <v>160</v>
      </c>
      <c r="K2156">
        <v>1101</v>
      </c>
      <c r="L2156" t="s">
        <v>56</v>
      </c>
      <c r="M2156" t="s">
        <v>85</v>
      </c>
      <c r="N2156" t="s">
        <v>185</v>
      </c>
      <c r="O2156" t="s">
        <v>5530</v>
      </c>
      <c r="P2156">
        <v>107.97</v>
      </c>
      <c r="Q2156">
        <v>3</v>
      </c>
      <c r="R2156">
        <v>0</v>
      </c>
      <c r="S2156">
        <v>22.6737</v>
      </c>
      <c r="T2156" t="s">
        <v>88</v>
      </c>
      <c r="U2156">
        <v>85.296300000000002</v>
      </c>
      <c r="V2156" s="2">
        <f>Table1[[#This Row],[Expenses]]*0.3</f>
        <v>25.588889999999999</v>
      </c>
      <c r="W2156" t="str">
        <f>VLOOKUP(K2156, Helper!A:C, 3, FALSE)</f>
        <v>2020-03</v>
      </c>
    </row>
    <row r="2157" spans="1:23" x14ac:dyDescent="0.3">
      <c r="A2157">
        <v>4340</v>
      </c>
      <c r="B2157" t="s">
        <v>5531</v>
      </c>
      <c r="C2157" s="1">
        <v>45166</v>
      </c>
      <c r="D2157">
        <v>20230828</v>
      </c>
      <c r="E2157" t="s">
        <v>5160</v>
      </c>
      <c r="F2157" t="s">
        <v>252</v>
      </c>
      <c r="G2157" t="s">
        <v>253</v>
      </c>
      <c r="H2157" t="s">
        <v>25</v>
      </c>
      <c r="I2157" t="s">
        <v>103</v>
      </c>
      <c r="J2157" t="s">
        <v>407</v>
      </c>
      <c r="K2157">
        <v>1082</v>
      </c>
      <c r="L2157" t="s">
        <v>56</v>
      </c>
      <c r="M2157" t="s">
        <v>29</v>
      </c>
      <c r="N2157" t="s">
        <v>66</v>
      </c>
      <c r="O2157" t="s">
        <v>5532</v>
      </c>
      <c r="P2157">
        <v>5.1840000000000002</v>
      </c>
      <c r="Q2157">
        <v>1</v>
      </c>
      <c r="R2157">
        <v>0.2</v>
      </c>
      <c r="S2157">
        <v>1.8144</v>
      </c>
      <c r="T2157" t="s">
        <v>786</v>
      </c>
      <c r="U2157">
        <v>3.3696000000000002</v>
      </c>
      <c r="V2157" s="2">
        <f>Table1[[#This Row],[Expenses]]*0.3</f>
        <v>1.01088</v>
      </c>
      <c r="W2157" t="str">
        <f>VLOOKUP(K2157, Helper!A:C, 3, FALSE)</f>
        <v>2020-07</v>
      </c>
    </row>
    <row r="2158" spans="1:23" x14ac:dyDescent="0.3">
      <c r="A2158">
        <v>4341</v>
      </c>
      <c r="B2158" t="s">
        <v>5533</v>
      </c>
      <c r="C2158" s="1">
        <v>43912</v>
      </c>
      <c r="D2158">
        <v>20200322</v>
      </c>
      <c r="E2158" t="s">
        <v>4885</v>
      </c>
      <c r="F2158" t="s">
        <v>204</v>
      </c>
      <c r="G2158" t="s">
        <v>5534</v>
      </c>
      <c r="H2158" t="s">
        <v>81</v>
      </c>
      <c r="I2158" t="s">
        <v>206</v>
      </c>
      <c r="J2158" t="s">
        <v>560</v>
      </c>
      <c r="K2158">
        <v>1080</v>
      </c>
      <c r="L2158" t="s">
        <v>56</v>
      </c>
      <c r="M2158" t="s">
        <v>29</v>
      </c>
      <c r="N2158" t="s">
        <v>112</v>
      </c>
      <c r="O2158" t="s">
        <v>5535</v>
      </c>
      <c r="P2158">
        <v>16.28</v>
      </c>
      <c r="Q2158">
        <v>2</v>
      </c>
      <c r="R2158">
        <v>0</v>
      </c>
      <c r="S2158">
        <v>6.5119999999999996</v>
      </c>
      <c r="T2158" t="s">
        <v>445</v>
      </c>
      <c r="U2158">
        <v>9.7680000000000007</v>
      </c>
      <c r="V2158" s="2">
        <f>Table1[[#This Row],[Expenses]]*0.3</f>
        <v>2.9304000000000001</v>
      </c>
      <c r="W2158" t="str">
        <f>VLOOKUP(K2158, Helper!A:C, 3, FALSE)</f>
        <v>2020-03</v>
      </c>
    </row>
    <row r="2159" spans="1:23" x14ac:dyDescent="0.3">
      <c r="A2159">
        <v>4342</v>
      </c>
      <c r="B2159" t="s">
        <v>5536</v>
      </c>
      <c r="C2159" s="1">
        <v>45278</v>
      </c>
      <c r="D2159">
        <v>20231218</v>
      </c>
      <c r="E2159" t="s">
        <v>4093</v>
      </c>
      <c r="F2159" t="s">
        <v>238</v>
      </c>
      <c r="G2159" t="s">
        <v>239</v>
      </c>
      <c r="H2159" t="s">
        <v>25</v>
      </c>
      <c r="I2159" t="s">
        <v>48</v>
      </c>
      <c r="J2159" t="s">
        <v>155</v>
      </c>
      <c r="K2159">
        <v>1077</v>
      </c>
      <c r="L2159" t="s">
        <v>133</v>
      </c>
      <c r="M2159" t="s">
        <v>29</v>
      </c>
      <c r="N2159" t="s">
        <v>96</v>
      </c>
      <c r="O2159" t="s">
        <v>5537</v>
      </c>
      <c r="P2159">
        <v>544.38</v>
      </c>
      <c r="Q2159">
        <v>3</v>
      </c>
      <c r="R2159">
        <v>0</v>
      </c>
      <c r="S2159">
        <v>157.87020000000001</v>
      </c>
      <c r="T2159" t="s">
        <v>261</v>
      </c>
      <c r="U2159">
        <v>386.50979999999998</v>
      </c>
      <c r="V2159" s="2">
        <f>Table1[[#This Row],[Expenses]]*0.3</f>
        <v>115.95293999999998</v>
      </c>
      <c r="W2159" t="str">
        <f>VLOOKUP(K2159, Helper!A:C, 3, FALSE)</f>
        <v>2020-03</v>
      </c>
    </row>
    <row r="2160" spans="1:23" x14ac:dyDescent="0.3">
      <c r="A2160">
        <v>4343</v>
      </c>
      <c r="B2160" t="s">
        <v>5538</v>
      </c>
      <c r="C2160" s="1">
        <v>45005</v>
      </c>
      <c r="D2160">
        <v>20230320</v>
      </c>
      <c r="E2160" t="s">
        <v>2143</v>
      </c>
      <c r="F2160" t="s">
        <v>35</v>
      </c>
      <c r="G2160" t="s">
        <v>110</v>
      </c>
      <c r="H2160" t="s">
        <v>37</v>
      </c>
      <c r="I2160" t="s">
        <v>38</v>
      </c>
      <c r="J2160" t="s">
        <v>592</v>
      </c>
      <c r="K2160">
        <v>1030</v>
      </c>
      <c r="L2160" t="s">
        <v>95</v>
      </c>
      <c r="M2160" t="s">
        <v>29</v>
      </c>
      <c r="N2160" t="s">
        <v>50</v>
      </c>
      <c r="O2160" t="s">
        <v>5539</v>
      </c>
      <c r="P2160">
        <v>19.824000000000002</v>
      </c>
      <c r="Q2160">
        <v>6</v>
      </c>
      <c r="R2160">
        <v>0.2</v>
      </c>
      <c r="S2160">
        <v>6.6905999999999999</v>
      </c>
      <c r="T2160" t="s">
        <v>761</v>
      </c>
      <c r="U2160">
        <v>13.1334</v>
      </c>
      <c r="V2160" s="2">
        <f>Table1[[#This Row],[Expenses]]*0.3</f>
        <v>3.9400199999999996</v>
      </c>
      <c r="W2160" t="str">
        <f>VLOOKUP(K2160, Helper!A:C, 3, FALSE)</f>
        <v>2020-01</v>
      </c>
    </row>
    <row r="2161" spans="1:23" x14ac:dyDescent="0.3">
      <c r="A2161">
        <v>4347</v>
      </c>
      <c r="B2161" t="s">
        <v>5540</v>
      </c>
      <c r="C2161" s="1">
        <v>44823</v>
      </c>
      <c r="D2161">
        <v>20220919</v>
      </c>
      <c r="E2161" t="s">
        <v>3034</v>
      </c>
      <c r="F2161" t="s">
        <v>211</v>
      </c>
      <c r="G2161" t="s">
        <v>875</v>
      </c>
      <c r="H2161" t="s">
        <v>25</v>
      </c>
      <c r="I2161" t="s">
        <v>26</v>
      </c>
      <c r="J2161" t="s">
        <v>223</v>
      </c>
      <c r="K2161">
        <v>1067</v>
      </c>
      <c r="L2161" t="s">
        <v>133</v>
      </c>
      <c r="M2161" t="s">
        <v>29</v>
      </c>
      <c r="N2161" t="s">
        <v>41</v>
      </c>
      <c r="O2161" t="s">
        <v>5541</v>
      </c>
      <c r="P2161">
        <v>631.78200000000004</v>
      </c>
      <c r="Q2161">
        <v>2</v>
      </c>
      <c r="R2161">
        <v>0.1</v>
      </c>
      <c r="S2161">
        <v>140.39599999999999</v>
      </c>
      <c r="T2161" t="s">
        <v>246</v>
      </c>
      <c r="U2161">
        <v>491.38600000000002</v>
      </c>
      <c r="V2161" s="2">
        <f>Table1[[#This Row],[Expenses]]*0.3</f>
        <v>147.41579999999999</v>
      </c>
      <c r="W2161" t="str">
        <f>VLOOKUP(K2161, Helper!A:C, 3, FALSE)</f>
        <v>2020-02</v>
      </c>
    </row>
    <row r="2162" spans="1:23" x14ac:dyDescent="0.3">
      <c r="A2162">
        <v>4349</v>
      </c>
      <c r="B2162" t="s">
        <v>5542</v>
      </c>
      <c r="C2162" s="1">
        <v>45255</v>
      </c>
      <c r="D2162">
        <v>20231125</v>
      </c>
      <c r="E2162" t="s">
        <v>3258</v>
      </c>
      <c r="F2162" t="s">
        <v>232</v>
      </c>
      <c r="G2162" t="s">
        <v>1041</v>
      </c>
      <c r="H2162" t="s">
        <v>37</v>
      </c>
      <c r="I2162" t="s">
        <v>119</v>
      </c>
      <c r="J2162" t="s">
        <v>65</v>
      </c>
      <c r="K2162">
        <v>1062</v>
      </c>
      <c r="L2162" t="s">
        <v>28</v>
      </c>
      <c r="M2162" t="s">
        <v>29</v>
      </c>
      <c r="N2162" t="s">
        <v>50</v>
      </c>
      <c r="O2162" t="s">
        <v>5543</v>
      </c>
      <c r="P2162">
        <v>20.724</v>
      </c>
      <c r="Q2162">
        <v>2</v>
      </c>
      <c r="R2162">
        <v>0.7</v>
      </c>
      <c r="S2162">
        <v>-15.1976</v>
      </c>
      <c r="T2162" t="s">
        <v>283</v>
      </c>
      <c r="U2162">
        <v>35.921599999999998</v>
      </c>
      <c r="V2162" s="2">
        <f>Table1[[#This Row],[Expenses]]*0.3</f>
        <v>10.776479999999999</v>
      </c>
      <c r="W2162" t="str">
        <f>VLOOKUP(K2162, Helper!A:C, 3, FALSE)</f>
        <v>2020-01</v>
      </c>
    </row>
    <row r="2163" spans="1:23" x14ac:dyDescent="0.3">
      <c r="A2163">
        <v>4351</v>
      </c>
      <c r="B2163" t="s">
        <v>5544</v>
      </c>
      <c r="C2163" s="1">
        <v>45028</v>
      </c>
      <c r="D2163">
        <v>20230412</v>
      </c>
      <c r="E2163" t="s">
        <v>4327</v>
      </c>
      <c r="F2163" t="s">
        <v>358</v>
      </c>
      <c r="G2163" t="s">
        <v>1235</v>
      </c>
      <c r="H2163" t="s">
        <v>37</v>
      </c>
      <c r="I2163" t="s">
        <v>119</v>
      </c>
      <c r="J2163" t="s">
        <v>413</v>
      </c>
      <c r="K2163">
        <v>1022</v>
      </c>
      <c r="L2163" t="s">
        <v>273</v>
      </c>
      <c r="M2163" t="s">
        <v>29</v>
      </c>
      <c r="N2163" t="s">
        <v>96</v>
      </c>
      <c r="O2163" t="s">
        <v>5545</v>
      </c>
      <c r="P2163">
        <v>16.768000000000001</v>
      </c>
      <c r="Q2163">
        <v>2</v>
      </c>
      <c r="R2163">
        <v>0.2</v>
      </c>
      <c r="S2163">
        <v>1.4672000000000001</v>
      </c>
      <c r="T2163" t="s">
        <v>68</v>
      </c>
      <c r="U2163">
        <v>15.300800000000001</v>
      </c>
      <c r="V2163" s="2">
        <f>Table1[[#This Row],[Expenses]]*0.3</f>
        <v>4.5902399999999997</v>
      </c>
      <c r="W2163" t="str">
        <f>VLOOKUP(K2163, Helper!A:C, 3, FALSE)</f>
        <v>2020-03</v>
      </c>
    </row>
    <row r="2164" spans="1:23" x14ac:dyDescent="0.3">
      <c r="A2164">
        <v>4353</v>
      </c>
      <c r="B2164" t="s">
        <v>5546</v>
      </c>
      <c r="C2164" s="1">
        <v>45271</v>
      </c>
      <c r="D2164">
        <v>20231211</v>
      </c>
      <c r="E2164" t="s">
        <v>5547</v>
      </c>
      <c r="F2164" t="s">
        <v>35</v>
      </c>
      <c r="G2164" t="s">
        <v>3064</v>
      </c>
      <c r="H2164" t="s">
        <v>37</v>
      </c>
      <c r="I2164" t="s">
        <v>38</v>
      </c>
      <c r="J2164" t="s">
        <v>126</v>
      </c>
      <c r="K2164">
        <v>1025</v>
      </c>
      <c r="L2164" t="s">
        <v>105</v>
      </c>
      <c r="M2164" t="s">
        <v>29</v>
      </c>
      <c r="N2164" t="s">
        <v>156</v>
      </c>
      <c r="O2164" t="s">
        <v>5548</v>
      </c>
      <c r="P2164">
        <v>95.84</v>
      </c>
      <c r="Q2164">
        <v>4</v>
      </c>
      <c r="R2164">
        <v>0.2</v>
      </c>
      <c r="S2164">
        <v>34.741999999999997</v>
      </c>
      <c r="T2164" t="s">
        <v>261</v>
      </c>
      <c r="U2164">
        <v>61.097999999999999</v>
      </c>
      <c r="V2164" s="2">
        <f>Table1[[#This Row],[Expenses]]*0.3</f>
        <v>18.3294</v>
      </c>
      <c r="W2164" t="str">
        <f>VLOOKUP(K2164, Helper!A:C, 3, FALSE)</f>
        <v>2020-04</v>
      </c>
    </row>
    <row r="2165" spans="1:23" x14ac:dyDescent="0.3">
      <c r="A2165">
        <v>4355</v>
      </c>
      <c r="B2165" t="s">
        <v>5549</v>
      </c>
      <c r="C2165" s="1">
        <v>45255</v>
      </c>
      <c r="D2165">
        <v>20231125</v>
      </c>
      <c r="E2165" t="s">
        <v>2848</v>
      </c>
      <c r="F2165" t="s">
        <v>62</v>
      </c>
      <c r="G2165" t="s">
        <v>63</v>
      </c>
      <c r="H2165" t="s">
        <v>25</v>
      </c>
      <c r="I2165" t="s">
        <v>64</v>
      </c>
      <c r="J2165" t="s">
        <v>418</v>
      </c>
      <c r="K2165">
        <v>1007</v>
      </c>
      <c r="L2165" t="s">
        <v>84</v>
      </c>
      <c r="M2165" t="s">
        <v>40</v>
      </c>
      <c r="N2165" t="s">
        <v>50</v>
      </c>
      <c r="O2165" t="s">
        <v>5550</v>
      </c>
      <c r="P2165">
        <v>19.007999999999999</v>
      </c>
      <c r="Q2165">
        <v>8</v>
      </c>
      <c r="R2165">
        <v>0.7</v>
      </c>
      <c r="S2165">
        <v>-12.672000000000001</v>
      </c>
      <c r="T2165" t="s">
        <v>283</v>
      </c>
      <c r="U2165">
        <v>31.68</v>
      </c>
      <c r="V2165" s="2">
        <f>Table1[[#This Row],[Expenses]]*0.3</f>
        <v>9.5039999999999996</v>
      </c>
      <c r="W2165" t="str">
        <f>VLOOKUP(K2165, Helper!A:C, 3, FALSE)</f>
        <v>2020-02</v>
      </c>
    </row>
    <row r="2166" spans="1:23" x14ac:dyDescent="0.3">
      <c r="A2166">
        <v>4356</v>
      </c>
      <c r="B2166" t="s">
        <v>5551</v>
      </c>
      <c r="C2166" s="1">
        <v>44534</v>
      </c>
      <c r="D2166">
        <v>20211204</v>
      </c>
      <c r="E2166" t="s">
        <v>974</v>
      </c>
      <c r="F2166" t="s">
        <v>252</v>
      </c>
      <c r="G2166" t="s">
        <v>573</v>
      </c>
      <c r="H2166" t="s">
        <v>25</v>
      </c>
      <c r="I2166" t="s">
        <v>103</v>
      </c>
      <c r="J2166" t="s">
        <v>192</v>
      </c>
      <c r="K2166">
        <v>1068</v>
      </c>
      <c r="L2166" t="s">
        <v>56</v>
      </c>
      <c r="M2166" t="s">
        <v>29</v>
      </c>
      <c r="N2166" t="s">
        <v>50</v>
      </c>
      <c r="O2166" t="s">
        <v>5552</v>
      </c>
      <c r="P2166">
        <v>1598.058</v>
      </c>
      <c r="Q2166">
        <v>7</v>
      </c>
      <c r="R2166">
        <v>0.7</v>
      </c>
      <c r="S2166">
        <v>-1065.3720000000001</v>
      </c>
      <c r="T2166" t="s">
        <v>163</v>
      </c>
      <c r="U2166">
        <v>2663.43</v>
      </c>
      <c r="V2166" s="2">
        <f>Table1[[#This Row],[Expenses]]*0.3</f>
        <v>799.02899999999988</v>
      </c>
      <c r="W2166" t="str">
        <f>VLOOKUP(K2166, Helper!A:C, 3, FALSE)</f>
        <v>2020-01</v>
      </c>
    </row>
    <row r="2167" spans="1:23" x14ac:dyDescent="0.3">
      <c r="A2167">
        <v>4358</v>
      </c>
      <c r="B2167" t="s">
        <v>5553</v>
      </c>
      <c r="C2167" s="1">
        <v>45272</v>
      </c>
      <c r="D2167">
        <v>20231212</v>
      </c>
      <c r="E2167" t="s">
        <v>3535</v>
      </c>
      <c r="F2167" t="s">
        <v>166</v>
      </c>
      <c r="G2167" t="s">
        <v>488</v>
      </c>
      <c r="H2167" t="s">
        <v>81</v>
      </c>
      <c r="I2167" t="s">
        <v>168</v>
      </c>
      <c r="J2167" t="s">
        <v>430</v>
      </c>
      <c r="K2167">
        <v>1055</v>
      </c>
      <c r="L2167" t="s">
        <v>84</v>
      </c>
      <c r="M2167" t="s">
        <v>29</v>
      </c>
      <c r="N2167" t="s">
        <v>66</v>
      </c>
      <c r="O2167" t="s">
        <v>5554</v>
      </c>
      <c r="P2167">
        <v>10.368</v>
      </c>
      <c r="Q2167">
        <v>2</v>
      </c>
      <c r="R2167">
        <v>0.2</v>
      </c>
      <c r="S2167">
        <v>3.6288</v>
      </c>
      <c r="T2167" t="s">
        <v>261</v>
      </c>
      <c r="U2167">
        <v>6.7392000000000003</v>
      </c>
      <c r="V2167" s="2">
        <f>Table1[[#This Row],[Expenses]]*0.3</f>
        <v>2.02176</v>
      </c>
      <c r="W2167" t="str">
        <f>VLOOKUP(K2167, Helper!A:C, 3, FALSE)</f>
        <v>2020-01</v>
      </c>
    </row>
    <row r="2168" spans="1:23" x14ac:dyDescent="0.3">
      <c r="A2168">
        <v>4361</v>
      </c>
      <c r="B2168" t="s">
        <v>5555</v>
      </c>
      <c r="C2168" s="1">
        <v>44703</v>
      </c>
      <c r="D2168">
        <v>20220522</v>
      </c>
      <c r="E2168" t="s">
        <v>1356</v>
      </c>
      <c r="F2168" t="s">
        <v>827</v>
      </c>
      <c r="G2168" t="s">
        <v>828</v>
      </c>
      <c r="H2168" t="s">
        <v>25</v>
      </c>
      <c r="I2168" t="s">
        <v>64</v>
      </c>
      <c r="J2168" t="s">
        <v>515</v>
      </c>
      <c r="K2168">
        <v>1003</v>
      </c>
      <c r="L2168" t="s">
        <v>56</v>
      </c>
      <c r="M2168" t="s">
        <v>40</v>
      </c>
      <c r="N2168" t="s">
        <v>66</v>
      </c>
      <c r="O2168" t="s">
        <v>5556</v>
      </c>
      <c r="P2168">
        <v>111.96</v>
      </c>
      <c r="Q2168">
        <v>2</v>
      </c>
      <c r="R2168">
        <v>0</v>
      </c>
      <c r="S2168">
        <v>54.860399999999998</v>
      </c>
      <c r="T2168" t="s">
        <v>454</v>
      </c>
      <c r="U2168">
        <v>57.099599999999903</v>
      </c>
      <c r="V2168" s="2">
        <f>Table1[[#This Row],[Expenses]]*0.3</f>
        <v>17.129879999999972</v>
      </c>
      <c r="W2168" t="str">
        <f>VLOOKUP(K2168, Helper!A:C, 3, FALSE)</f>
        <v>2020-02</v>
      </c>
    </row>
    <row r="2169" spans="1:23" x14ac:dyDescent="0.3">
      <c r="A2169">
        <v>4362</v>
      </c>
      <c r="B2169" t="s">
        <v>5557</v>
      </c>
      <c r="C2169" s="1">
        <v>44975</v>
      </c>
      <c r="D2169">
        <v>20230218</v>
      </c>
      <c r="E2169" t="s">
        <v>1539</v>
      </c>
      <c r="F2169" t="s">
        <v>493</v>
      </c>
      <c r="G2169" t="s">
        <v>494</v>
      </c>
      <c r="H2169" t="s">
        <v>25</v>
      </c>
      <c r="I2169" t="s">
        <v>336</v>
      </c>
      <c r="J2169" t="s">
        <v>244</v>
      </c>
      <c r="K2169">
        <v>1002</v>
      </c>
      <c r="L2169" t="s">
        <v>84</v>
      </c>
      <c r="M2169" t="s">
        <v>29</v>
      </c>
      <c r="N2169" t="s">
        <v>156</v>
      </c>
      <c r="O2169" t="s">
        <v>5558</v>
      </c>
      <c r="P2169">
        <v>29.16</v>
      </c>
      <c r="Q2169">
        <v>3</v>
      </c>
      <c r="R2169">
        <v>0</v>
      </c>
      <c r="S2169">
        <v>8.4564000000000004</v>
      </c>
      <c r="T2169" t="s">
        <v>394</v>
      </c>
      <c r="U2169">
        <v>20.703600000000002</v>
      </c>
      <c r="V2169" s="2">
        <f>Table1[[#This Row],[Expenses]]*0.3</f>
        <v>6.2110799999999999</v>
      </c>
      <c r="W2169" t="str">
        <f>VLOOKUP(K2169, Helper!A:C, 3, FALSE)</f>
        <v>2020-03</v>
      </c>
    </row>
    <row r="2170" spans="1:23" x14ac:dyDescent="0.3">
      <c r="A2170">
        <v>4363</v>
      </c>
      <c r="B2170" t="s">
        <v>5559</v>
      </c>
      <c r="C2170" s="1">
        <v>45067</v>
      </c>
      <c r="D2170">
        <v>20230521</v>
      </c>
      <c r="E2170" t="s">
        <v>1882</v>
      </c>
      <c r="F2170" t="s">
        <v>5560</v>
      </c>
      <c r="G2170" t="s">
        <v>5561</v>
      </c>
      <c r="H2170" t="s">
        <v>25</v>
      </c>
      <c r="I2170" t="s">
        <v>103</v>
      </c>
      <c r="J2170" t="s">
        <v>592</v>
      </c>
      <c r="K2170">
        <v>1030</v>
      </c>
      <c r="L2170" t="s">
        <v>95</v>
      </c>
      <c r="M2170" t="s">
        <v>29</v>
      </c>
      <c r="N2170" t="s">
        <v>112</v>
      </c>
      <c r="O2170" t="s">
        <v>5562</v>
      </c>
      <c r="P2170">
        <v>131.94</v>
      </c>
      <c r="Q2170">
        <v>3</v>
      </c>
      <c r="R2170">
        <v>0</v>
      </c>
      <c r="S2170">
        <v>35.623800000000003</v>
      </c>
      <c r="T2170" t="s">
        <v>288</v>
      </c>
      <c r="U2170">
        <v>96.316199999999995</v>
      </c>
      <c r="V2170" s="2">
        <f>Table1[[#This Row],[Expenses]]*0.3</f>
        <v>28.894859999999998</v>
      </c>
      <c r="W2170" t="str">
        <f>VLOOKUP(K2170, Helper!A:C, 3, FALSE)</f>
        <v>2020-01</v>
      </c>
    </row>
    <row r="2171" spans="1:23" x14ac:dyDescent="0.3">
      <c r="A2171">
        <v>4368</v>
      </c>
      <c r="B2171" t="s">
        <v>5563</v>
      </c>
      <c r="C2171" s="1">
        <v>45181</v>
      </c>
      <c r="D2171">
        <v>20230912</v>
      </c>
      <c r="E2171" t="s">
        <v>416</v>
      </c>
      <c r="F2171" t="s">
        <v>166</v>
      </c>
      <c r="G2171" t="s">
        <v>227</v>
      </c>
      <c r="H2171" t="s">
        <v>81</v>
      </c>
      <c r="I2171" t="s">
        <v>168</v>
      </c>
      <c r="J2171" t="s">
        <v>418</v>
      </c>
      <c r="K2171">
        <v>1007</v>
      </c>
      <c r="L2171" t="s">
        <v>84</v>
      </c>
      <c r="M2171" t="s">
        <v>29</v>
      </c>
      <c r="N2171" t="s">
        <v>214</v>
      </c>
      <c r="O2171" t="s">
        <v>5564</v>
      </c>
      <c r="P2171">
        <v>10.528</v>
      </c>
      <c r="Q2171">
        <v>4</v>
      </c>
      <c r="R2171">
        <v>0.2</v>
      </c>
      <c r="S2171">
        <v>3.29</v>
      </c>
      <c r="T2171" t="s">
        <v>171</v>
      </c>
      <c r="U2171">
        <v>7.2380000000000004</v>
      </c>
      <c r="V2171" s="2">
        <f>Table1[[#This Row],[Expenses]]*0.3</f>
        <v>2.1714000000000002</v>
      </c>
      <c r="W2171" t="str">
        <f>VLOOKUP(K2171, Helper!A:C, 3, FALSE)</f>
        <v>2020-02</v>
      </c>
    </row>
    <row r="2172" spans="1:23" x14ac:dyDescent="0.3">
      <c r="A2172">
        <v>4370</v>
      </c>
      <c r="B2172" t="s">
        <v>5565</v>
      </c>
      <c r="C2172" s="1">
        <v>44871</v>
      </c>
      <c r="D2172">
        <v>20221106</v>
      </c>
      <c r="E2172" t="s">
        <v>4067</v>
      </c>
      <c r="F2172" t="s">
        <v>204</v>
      </c>
      <c r="G2172" t="s">
        <v>903</v>
      </c>
      <c r="H2172" t="s">
        <v>81</v>
      </c>
      <c r="I2172" t="s">
        <v>206</v>
      </c>
      <c r="J2172" t="s">
        <v>698</v>
      </c>
      <c r="K2172">
        <v>1013</v>
      </c>
      <c r="L2172" t="s">
        <v>28</v>
      </c>
      <c r="M2172" t="s">
        <v>85</v>
      </c>
      <c r="N2172" t="s">
        <v>50</v>
      </c>
      <c r="O2172" t="s">
        <v>5566</v>
      </c>
      <c r="P2172">
        <v>104.9</v>
      </c>
      <c r="Q2172">
        <v>5</v>
      </c>
      <c r="R2172">
        <v>0</v>
      </c>
      <c r="S2172">
        <v>50.351999999999997</v>
      </c>
      <c r="T2172" t="s">
        <v>32</v>
      </c>
      <c r="U2172">
        <v>54.548000000000002</v>
      </c>
      <c r="V2172" s="2">
        <f>Table1[[#This Row],[Expenses]]*0.3</f>
        <v>16.3644</v>
      </c>
      <c r="W2172" t="str">
        <f>VLOOKUP(K2172, Helper!A:C, 3, FALSE)</f>
        <v>2020-02</v>
      </c>
    </row>
    <row r="2173" spans="1:23" x14ac:dyDescent="0.3">
      <c r="A2173">
        <v>4373</v>
      </c>
      <c r="B2173" t="s">
        <v>5567</v>
      </c>
      <c r="C2173" s="1">
        <v>45131</v>
      </c>
      <c r="D2173">
        <v>20230724</v>
      </c>
      <c r="E2173" t="s">
        <v>196</v>
      </c>
      <c r="F2173" t="s">
        <v>204</v>
      </c>
      <c r="G2173" t="s">
        <v>903</v>
      </c>
      <c r="H2173" t="s">
        <v>81</v>
      </c>
      <c r="I2173" t="s">
        <v>206</v>
      </c>
      <c r="J2173" t="s">
        <v>200</v>
      </c>
      <c r="K2173">
        <v>1011</v>
      </c>
      <c r="L2173" t="s">
        <v>56</v>
      </c>
      <c r="M2173" t="s">
        <v>29</v>
      </c>
      <c r="N2173" t="s">
        <v>112</v>
      </c>
      <c r="O2173" t="s">
        <v>5568</v>
      </c>
      <c r="P2173">
        <v>11.68</v>
      </c>
      <c r="Q2173">
        <v>2</v>
      </c>
      <c r="R2173">
        <v>0</v>
      </c>
      <c r="S2173">
        <v>5.4896000000000003</v>
      </c>
      <c r="T2173" t="s">
        <v>128</v>
      </c>
      <c r="U2173">
        <v>6.1903999999999897</v>
      </c>
      <c r="V2173" s="2">
        <f>Table1[[#This Row],[Expenses]]*0.3</f>
        <v>1.8571199999999968</v>
      </c>
      <c r="W2173" t="str">
        <f>VLOOKUP(K2173, Helper!A:C, 3, FALSE)</f>
        <v>2020-06</v>
      </c>
    </row>
    <row r="2174" spans="1:23" x14ac:dyDescent="0.3">
      <c r="A2174">
        <v>4375</v>
      </c>
      <c r="B2174" t="s">
        <v>5569</v>
      </c>
      <c r="C2174" s="1">
        <v>44884</v>
      </c>
      <c r="D2174">
        <v>20221119</v>
      </c>
      <c r="E2174" t="s">
        <v>616</v>
      </c>
      <c r="F2174" t="s">
        <v>358</v>
      </c>
      <c r="G2174" t="s">
        <v>1235</v>
      </c>
      <c r="H2174" t="s">
        <v>37</v>
      </c>
      <c r="I2174" t="s">
        <v>119</v>
      </c>
      <c r="J2174" t="s">
        <v>439</v>
      </c>
      <c r="K2174">
        <v>1033</v>
      </c>
      <c r="L2174" t="s">
        <v>74</v>
      </c>
      <c r="M2174" t="s">
        <v>40</v>
      </c>
      <c r="N2174" t="s">
        <v>86</v>
      </c>
      <c r="O2174" t="s">
        <v>5570</v>
      </c>
      <c r="P2174">
        <v>103.968</v>
      </c>
      <c r="Q2174">
        <v>6</v>
      </c>
      <c r="R2174">
        <v>0.2</v>
      </c>
      <c r="S2174">
        <v>16.8948</v>
      </c>
      <c r="T2174" t="s">
        <v>32</v>
      </c>
      <c r="U2174">
        <v>87.0732</v>
      </c>
      <c r="V2174" s="2">
        <f>Table1[[#This Row],[Expenses]]*0.3</f>
        <v>26.121959999999998</v>
      </c>
      <c r="W2174" t="str">
        <f>VLOOKUP(K2174, Helper!A:C, 3, FALSE)</f>
        <v>2020-03</v>
      </c>
    </row>
    <row r="2175" spans="1:23" x14ac:dyDescent="0.3">
      <c r="A2175">
        <v>4376</v>
      </c>
      <c r="B2175" t="s">
        <v>5571</v>
      </c>
      <c r="C2175" s="1">
        <v>43946</v>
      </c>
      <c r="D2175">
        <v>20200425</v>
      </c>
      <c r="E2175" t="s">
        <v>2206</v>
      </c>
      <c r="F2175" t="s">
        <v>35</v>
      </c>
      <c r="G2175" t="s">
        <v>1485</v>
      </c>
      <c r="H2175" t="s">
        <v>37</v>
      </c>
      <c r="I2175" t="s">
        <v>38</v>
      </c>
      <c r="J2175" t="s">
        <v>1367</v>
      </c>
      <c r="K2175">
        <v>1020</v>
      </c>
      <c r="L2175" t="s">
        <v>56</v>
      </c>
      <c r="M2175" t="s">
        <v>85</v>
      </c>
      <c r="N2175" t="s">
        <v>57</v>
      </c>
      <c r="O2175" t="s">
        <v>5572</v>
      </c>
      <c r="P2175">
        <v>303.25</v>
      </c>
      <c r="Q2175">
        <v>5</v>
      </c>
      <c r="R2175">
        <v>0</v>
      </c>
      <c r="S2175">
        <v>63.682499999999997</v>
      </c>
      <c r="T2175" t="s">
        <v>735</v>
      </c>
      <c r="U2175">
        <v>239.5675</v>
      </c>
      <c r="V2175" s="2">
        <f>Table1[[#This Row],[Expenses]]*0.3</f>
        <v>71.870249999999999</v>
      </c>
      <c r="W2175" t="str">
        <f>VLOOKUP(K2175, Helper!A:C, 3, FALSE)</f>
        <v>2020-04</v>
      </c>
    </row>
    <row r="2176" spans="1:23" x14ac:dyDescent="0.3">
      <c r="A2176">
        <v>4379</v>
      </c>
      <c r="B2176" t="s">
        <v>5573</v>
      </c>
      <c r="C2176" s="1">
        <v>44530</v>
      </c>
      <c r="D2176">
        <v>20211130</v>
      </c>
      <c r="E2176" t="s">
        <v>226</v>
      </c>
      <c r="F2176" t="s">
        <v>23</v>
      </c>
      <c r="G2176" t="s">
        <v>24</v>
      </c>
      <c r="H2176" t="s">
        <v>25</v>
      </c>
      <c r="I2176" t="s">
        <v>26</v>
      </c>
      <c r="J2176" t="s">
        <v>228</v>
      </c>
      <c r="K2176">
        <v>1001</v>
      </c>
      <c r="L2176" t="s">
        <v>84</v>
      </c>
      <c r="M2176" t="s">
        <v>85</v>
      </c>
      <c r="N2176" t="s">
        <v>161</v>
      </c>
      <c r="O2176" t="s">
        <v>5574</v>
      </c>
      <c r="P2176">
        <v>17.48</v>
      </c>
      <c r="Q2176">
        <v>2</v>
      </c>
      <c r="R2176">
        <v>0</v>
      </c>
      <c r="S2176">
        <v>8.2156000000000002</v>
      </c>
      <c r="T2176" t="s">
        <v>88</v>
      </c>
      <c r="U2176">
        <v>9.2644000000000002</v>
      </c>
      <c r="V2176" s="2">
        <f>Table1[[#This Row],[Expenses]]*0.3</f>
        <v>2.7793199999999998</v>
      </c>
      <c r="W2176" t="str">
        <f>VLOOKUP(K2176, Helper!A:C, 3, FALSE)</f>
        <v>2020-04</v>
      </c>
    </row>
    <row r="2177" spans="1:23" x14ac:dyDescent="0.3">
      <c r="A2177">
        <v>4381</v>
      </c>
      <c r="B2177" t="s">
        <v>5575</v>
      </c>
      <c r="C2177" s="1">
        <v>44494</v>
      </c>
      <c r="D2177">
        <v>20211025</v>
      </c>
      <c r="E2177" t="s">
        <v>3091</v>
      </c>
      <c r="F2177" t="s">
        <v>35</v>
      </c>
      <c r="G2177" t="s">
        <v>110</v>
      </c>
      <c r="H2177" t="s">
        <v>37</v>
      </c>
      <c r="I2177" t="s">
        <v>38</v>
      </c>
      <c r="J2177" t="s">
        <v>341</v>
      </c>
      <c r="K2177">
        <v>1019</v>
      </c>
      <c r="L2177" t="s">
        <v>74</v>
      </c>
      <c r="M2177" t="s">
        <v>29</v>
      </c>
      <c r="N2177" t="s">
        <v>112</v>
      </c>
      <c r="O2177" t="s">
        <v>5576</v>
      </c>
      <c r="P2177">
        <v>60.45</v>
      </c>
      <c r="Q2177">
        <v>3</v>
      </c>
      <c r="R2177">
        <v>0</v>
      </c>
      <c r="S2177">
        <v>16.3215</v>
      </c>
      <c r="T2177" t="s">
        <v>52</v>
      </c>
      <c r="U2177">
        <v>44.128500000000003</v>
      </c>
      <c r="V2177" s="2">
        <f>Table1[[#This Row],[Expenses]]*0.3</f>
        <v>13.23855</v>
      </c>
      <c r="W2177" t="str">
        <f>VLOOKUP(K2177, Helper!A:C, 3, FALSE)</f>
        <v>2020-03</v>
      </c>
    </row>
    <row r="2178" spans="1:23" x14ac:dyDescent="0.3">
      <c r="A2178">
        <v>4383</v>
      </c>
      <c r="B2178" t="s">
        <v>5577</v>
      </c>
      <c r="C2178" s="1">
        <v>44397</v>
      </c>
      <c r="D2178">
        <v>20210720</v>
      </c>
      <c r="E2178" t="s">
        <v>788</v>
      </c>
      <c r="F2178" t="s">
        <v>166</v>
      </c>
      <c r="G2178" t="s">
        <v>488</v>
      </c>
      <c r="H2178" t="s">
        <v>81</v>
      </c>
      <c r="I2178" t="s">
        <v>168</v>
      </c>
      <c r="J2178" t="s">
        <v>184</v>
      </c>
      <c r="K2178">
        <v>1028</v>
      </c>
      <c r="L2178" t="s">
        <v>74</v>
      </c>
      <c r="M2178" t="s">
        <v>29</v>
      </c>
      <c r="N2178" t="s">
        <v>50</v>
      </c>
      <c r="O2178" t="s">
        <v>5578</v>
      </c>
      <c r="P2178">
        <v>2.88</v>
      </c>
      <c r="Q2178">
        <v>5</v>
      </c>
      <c r="R2178">
        <v>0.8</v>
      </c>
      <c r="S2178">
        <v>-4.4640000000000004</v>
      </c>
      <c r="T2178" t="s">
        <v>642</v>
      </c>
      <c r="U2178">
        <v>7.3440000000000003</v>
      </c>
      <c r="V2178" s="2">
        <f>Table1[[#This Row],[Expenses]]*0.3</f>
        <v>2.2031999999999998</v>
      </c>
      <c r="W2178" t="str">
        <f>VLOOKUP(K2178, Helper!A:C, 3, FALSE)</f>
        <v>2020-04</v>
      </c>
    </row>
    <row r="2179" spans="1:23" x14ac:dyDescent="0.3">
      <c r="A2179">
        <v>4387</v>
      </c>
      <c r="B2179" t="s">
        <v>5579</v>
      </c>
      <c r="C2179" s="1">
        <v>44862</v>
      </c>
      <c r="D2179">
        <v>20221028</v>
      </c>
      <c r="E2179" t="s">
        <v>815</v>
      </c>
      <c r="F2179" t="s">
        <v>35</v>
      </c>
      <c r="G2179" t="s">
        <v>110</v>
      </c>
      <c r="H2179" t="s">
        <v>37</v>
      </c>
      <c r="I2179" t="s">
        <v>38</v>
      </c>
      <c r="J2179" t="s">
        <v>817</v>
      </c>
      <c r="K2179">
        <v>1050</v>
      </c>
      <c r="L2179" t="s">
        <v>95</v>
      </c>
      <c r="M2179" t="s">
        <v>40</v>
      </c>
      <c r="N2179" t="s">
        <v>86</v>
      </c>
      <c r="O2179" t="s">
        <v>5580</v>
      </c>
      <c r="P2179">
        <v>43.92</v>
      </c>
      <c r="Q2179">
        <v>4</v>
      </c>
      <c r="R2179">
        <v>0</v>
      </c>
      <c r="S2179">
        <v>11.8584</v>
      </c>
      <c r="T2179" t="s">
        <v>400</v>
      </c>
      <c r="U2179">
        <v>32.061599999999999</v>
      </c>
      <c r="V2179" s="2">
        <f>Table1[[#This Row],[Expenses]]*0.3</f>
        <v>9.6184799999999999</v>
      </c>
      <c r="W2179" t="str">
        <f>VLOOKUP(K2179, Helper!A:C, 3, FALSE)</f>
        <v>2020-01</v>
      </c>
    </row>
    <row r="2180" spans="1:23" x14ac:dyDescent="0.3">
      <c r="A2180">
        <v>4389</v>
      </c>
      <c r="B2180" t="s">
        <v>5581</v>
      </c>
      <c r="C2180" s="1">
        <v>45251</v>
      </c>
      <c r="D2180">
        <v>20231121</v>
      </c>
      <c r="E2180" t="s">
        <v>1413</v>
      </c>
      <c r="F2180" t="s">
        <v>211</v>
      </c>
      <c r="G2180" t="s">
        <v>212</v>
      </c>
      <c r="H2180" t="s">
        <v>25</v>
      </c>
      <c r="I2180" t="s">
        <v>26</v>
      </c>
      <c r="J2180" t="s">
        <v>539</v>
      </c>
      <c r="K2180">
        <v>1081</v>
      </c>
      <c r="L2180" t="s">
        <v>273</v>
      </c>
      <c r="M2180" t="s">
        <v>29</v>
      </c>
      <c r="N2180" t="s">
        <v>66</v>
      </c>
      <c r="O2180" t="s">
        <v>5582</v>
      </c>
      <c r="P2180">
        <v>46.76</v>
      </c>
      <c r="Q2180">
        <v>7</v>
      </c>
      <c r="R2180">
        <v>0</v>
      </c>
      <c r="S2180">
        <v>22.444800000000001</v>
      </c>
      <c r="T2180" t="s">
        <v>283</v>
      </c>
      <c r="U2180">
        <v>24.315199999999901</v>
      </c>
      <c r="V2180" s="2">
        <f>Table1[[#This Row],[Expenses]]*0.3</f>
        <v>7.2945599999999704</v>
      </c>
      <c r="W2180" t="str">
        <f>VLOOKUP(K2180, Helper!A:C, 3, FALSE)</f>
        <v>2020-03</v>
      </c>
    </row>
    <row r="2181" spans="1:23" x14ac:dyDescent="0.3">
      <c r="A2181">
        <v>4393</v>
      </c>
      <c r="B2181" t="s">
        <v>5583</v>
      </c>
      <c r="C2181" s="1">
        <v>44813</v>
      </c>
      <c r="D2181">
        <v>20220909</v>
      </c>
      <c r="E2181" t="s">
        <v>116</v>
      </c>
      <c r="F2181" t="s">
        <v>79</v>
      </c>
      <c r="G2181" t="s">
        <v>154</v>
      </c>
      <c r="H2181" t="s">
        <v>81</v>
      </c>
      <c r="I2181" t="s">
        <v>82</v>
      </c>
      <c r="J2181" t="s">
        <v>120</v>
      </c>
      <c r="K2181">
        <v>1048</v>
      </c>
      <c r="L2181" t="s">
        <v>105</v>
      </c>
      <c r="M2181" t="s">
        <v>40</v>
      </c>
      <c r="N2181" t="s">
        <v>112</v>
      </c>
      <c r="O2181" t="s">
        <v>5584</v>
      </c>
      <c r="P2181">
        <v>70.367999999999995</v>
      </c>
      <c r="Q2181">
        <v>2</v>
      </c>
      <c r="R2181">
        <v>0.2</v>
      </c>
      <c r="S2181">
        <v>6.1571999999999996</v>
      </c>
      <c r="T2181" t="s">
        <v>246</v>
      </c>
      <c r="U2181">
        <v>64.210799999999907</v>
      </c>
      <c r="V2181" s="2">
        <f>Table1[[#This Row],[Expenses]]*0.3</f>
        <v>19.263239999999971</v>
      </c>
      <c r="W2181" t="str">
        <f>VLOOKUP(K2181, Helper!A:C, 3, FALSE)</f>
        <v>2020-02</v>
      </c>
    </row>
    <row r="2182" spans="1:23" x14ac:dyDescent="0.3">
      <c r="A2182">
        <v>4395</v>
      </c>
      <c r="B2182" t="s">
        <v>5585</v>
      </c>
      <c r="C2182" s="1">
        <v>44032</v>
      </c>
      <c r="D2182">
        <v>20200720</v>
      </c>
      <c r="E2182" t="s">
        <v>3063</v>
      </c>
      <c r="F2182" t="s">
        <v>358</v>
      </c>
      <c r="G2182" t="s">
        <v>1059</v>
      </c>
      <c r="H2182" t="s">
        <v>37</v>
      </c>
      <c r="I2182" t="s">
        <v>119</v>
      </c>
      <c r="J2182" t="s">
        <v>560</v>
      </c>
      <c r="K2182">
        <v>1080</v>
      </c>
      <c r="L2182" t="s">
        <v>56</v>
      </c>
      <c r="M2182" t="s">
        <v>29</v>
      </c>
      <c r="N2182" t="s">
        <v>96</v>
      </c>
      <c r="O2182" t="s">
        <v>5586</v>
      </c>
      <c r="P2182">
        <v>25.984000000000002</v>
      </c>
      <c r="Q2182">
        <v>1</v>
      </c>
      <c r="R2182">
        <v>0.2</v>
      </c>
      <c r="S2182">
        <v>-5.1967999999999996</v>
      </c>
      <c r="T2182" t="s">
        <v>729</v>
      </c>
      <c r="U2182">
        <v>31.180800000000001</v>
      </c>
      <c r="V2182" s="2">
        <f>Table1[[#This Row],[Expenses]]*0.3</f>
        <v>9.3542400000000008</v>
      </c>
      <c r="W2182" t="str">
        <f>VLOOKUP(K2182, Helper!A:C, 3, FALSE)</f>
        <v>2020-03</v>
      </c>
    </row>
    <row r="2183" spans="1:23" x14ac:dyDescent="0.3">
      <c r="A2183">
        <v>4397</v>
      </c>
      <c r="B2183" t="s">
        <v>5587</v>
      </c>
      <c r="C2183" s="1">
        <v>44881</v>
      </c>
      <c r="D2183">
        <v>20221116</v>
      </c>
      <c r="E2183" t="s">
        <v>4591</v>
      </c>
      <c r="F2183" t="s">
        <v>35</v>
      </c>
      <c r="G2183" t="s">
        <v>600</v>
      </c>
      <c r="H2183" t="s">
        <v>37</v>
      </c>
      <c r="I2183" t="s">
        <v>38</v>
      </c>
      <c r="J2183" t="s">
        <v>1065</v>
      </c>
      <c r="K2183">
        <v>1097</v>
      </c>
      <c r="L2183" t="s">
        <v>273</v>
      </c>
      <c r="M2183" t="s">
        <v>40</v>
      </c>
      <c r="N2183" t="s">
        <v>156</v>
      </c>
      <c r="O2183" t="s">
        <v>5588</v>
      </c>
      <c r="P2183">
        <v>361.37599999999998</v>
      </c>
      <c r="Q2183">
        <v>2</v>
      </c>
      <c r="R2183">
        <v>0.2</v>
      </c>
      <c r="S2183">
        <v>27.103200000000001</v>
      </c>
      <c r="T2183" t="s">
        <v>32</v>
      </c>
      <c r="U2183">
        <v>334.27279999999899</v>
      </c>
      <c r="V2183" s="2">
        <f>Table1[[#This Row],[Expenses]]*0.3</f>
        <v>100.28183999999969</v>
      </c>
      <c r="W2183" t="str">
        <f>VLOOKUP(K2183, Helper!A:C, 3, FALSE)</f>
        <v>2020-04</v>
      </c>
    </row>
    <row r="2184" spans="1:23" x14ac:dyDescent="0.3">
      <c r="A2184">
        <v>4398</v>
      </c>
      <c r="B2184" t="s">
        <v>5589</v>
      </c>
      <c r="C2184" s="1">
        <v>44019</v>
      </c>
      <c r="D2184">
        <v>20200707</v>
      </c>
      <c r="E2184" t="s">
        <v>1191</v>
      </c>
      <c r="F2184" t="s">
        <v>124</v>
      </c>
      <c r="G2184" t="s">
        <v>125</v>
      </c>
      <c r="H2184" t="s">
        <v>25</v>
      </c>
      <c r="I2184" t="s">
        <v>48</v>
      </c>
      <c r="J2184" t="s">
        <v>244</v>
      </c>
      <c r="K2184">
        <v>1002</v>
      </c>
      <c r="L2184" t="s">
        <v>84</v>
      </c>
      <c r="M2184" t="s">
        <v>29</v>
      </c>
      <c r="N2184" t="s">
        <v>41</v>
      </c>
      <c r="O2184" t="s">
        <v>5590</v>
      </c>
      <c r="P2184">
        <v>172.18600000000001</v>
      </c>
      <c r="Q2184">
        <v>2</v>
      </c>
      <c r="R2184">
        <v>0.3</v>
      </c>
      <c r="S2184">
        <v>-46.736199999999997</v>
      </c>
      <c r="T2184" t="s">
        <v>729</v>
      </c>
      <c r="U2184">
        <v>218.9222</v>
      </c>
      <c r="V2184" s="2">
        <f>Table1[[#This Row],[Expenses]]*0.3</f>
        <v>65.676659999999998</v>
      </c>
      <c r="W2184" t="str">
        <f>VLOOKUP(K2184, Helper!A:C, 3, FALSE)</f>
        <v>2020-03</v>
      </c>
    </row>
    <row r="2185" spans="1:23" x14ac:dyDescent="0.3">
      <c r="A2185">
        <v>4400</v>
      </c>
      <c r="B2185" t="s">
        <v>5591</v>
      </c>
      <c r="C2185" s="1">
        <v>44638</v>
      </c>
      <c r="D2185">
        <v>20220318</v>
      </c>
      <c r="E2185" t="s">
        <v>329</v>
      </c>
      <c r="F2185" t="s">
        <v>1548</v>
      </c>
      <c r="G2185" t="s">
        <v>1549</v>
      </c>
      <c r="H2185" t="s">
        <v>81</v>
      </c>
      <c r="I2185" t="s">
        <v>199</v>
      </c>
      <c r="J2185" t="s">
        <v>330</v>
      </c>
      <c r="K2185">
        <v>1100</v>
      </c>
      <c r="L2185" t="s">
        <v>56</v>
      </c>
      <c r="M2185" t="s">
        <v>29</v>
      </c>
      <c r="N2185" t="s">
        <v>161</v>
      </c>
      <c r="O2185" t="s">
        <v>5592</v>
      </c>
      <c r="P2185">
        <v>199.9</v>
      </c>
      <c r="Q2185">
        <v>5</v>
      </c>
      <c r="R2185">
        <v>0</v>
      </c>
      <c r="S2185">
        <v>89.954999999999998</v>
      </c>
      <c r="T2185" t="s">
        <v>187</v>
      </c>
      <c r="U2185">
        <v>109.94499999999999</v>
      </c>
      <c r="V2185" s="2">
        <f>Table1[[#This Row],[Expenses]]*0.3</f>
        <v>32.983499999999999</v>
      </c>
      <c r="W2185" t="str">
        <f>VLOOKUP(K2185, Helper!A:C, 3, FALSE)</f>
        <v>2020-03</v>
      </c>
    </row>
    <row r="2186" spans="1:23" x14ac:dyDescent="0.3">
      <c r="A2186">
        <v>4403</v>
      </c>
      <c r="B2186" t="s">
        <v>5593</v>
      </c>
      <c r="C2186" s="1">
        <v>44922</v>
      </c>
      <c r="D2186">
        <v>20221227</v>
      </c>
      <c r="E2186" t="s">
        <v>620</v>
      </c>
      <c r="F2186" t="s">
        <v>334</v>
      </c>
      <c r="G2186" t="s">
        <v>668</v>
      </c>
      <c r="H2186" t="s">
        <v>25</v>
      </c>
      <c r="I2186" t="s">
        <v>336</v>
      </c>
      <c r="J2186" t="s">
        <v>621</v>
      </c>
      <c r="K2186">
        <v>1060</v>
      </c>
      <c r="L2186" t="s">
        <v>105</v>
      </c>
      <c r="M2186" t="s">
        <v>29</v>
      </c>
      <c r="N2186" t="s">
        <v>112</v>
      </c>
      <c r="O2186" t="s">
        <v>5594</v>
      </c>
      <c r="P2186">
        <v>11.327999999999999</v>
      </c>
      <c r="Q2186">
        <v>2</v>
      </c>
      <c r="R2186">
        <v>0.2</v>
      </c>
      <c r="S2186">
        <v>2.5488</v>
      </c>
      <c r="T2186" t="s">
        <v>76</v>
      </c>
      <c r="U2186">
        <v>8.7791999999999994</v>
      </c>
      <c r="V2186" s="2">
        <f>Table1[[#This Row],[Expenses]]*0.3</f>
        <v>2.6337599999999997</v>
      </c>
      <c r="W2186" t="str">
        <f>VLOOKUP(K2186, Helper!A:C, 3, FALSE)</f>
        <v>2020-01</v>
      </c>
    </row>
    <row r="2187" spans="1:23" x14ac:dyDescent="0.3">
      <c r="A2187">
        <v>4404</v>
      </c>
      <c r="B2187" t="s">
        <v>5595</v>
      </c>
      <c r="C2187" s="1">
        <v>44076</v>
      </c>
      <c r="D2187">
        <v>20200902</v>
      </c>
      <c r="E2187" t="s">
        <v>352</v>
      </c>
      <c r="F2187" t="s">
        <v>211</v>
      </c>
      <c r="G2187" t="s">
        <v>212</v>
      </c>
      <c r="H2187" t="s">
        <v>25</v>
      </c>
      <c r="I2187" t="s">
        <v>26</v>
      </c>
      <c r="J2187" t="s">
        <v>337</v>
      </c>
      <c r="K2187">
        <v>1096</v>
      </c>
      <c r="L2187" t="s">
        <v>105</v>
      </c>
      <c r="M2187" t="s">
        <v>29</v>
      </c>
      <c r="N2187" t="s">
        <v>112</v>
      </c>
      <c r="O2187" t="s">
        <v>5596</v>
      </c>
      <c r="P2187">
        <v>21.24</v>
      </c>
      <c r="Q2187">
        <v>3</v>
      </c>
      <c r="R2187">
        <v>0</v>
      </c>
      <c r="S2187">
        <v>8.0711999999999993</v>
      </c>
      <c r="T2187" t="s">
        <v>382</v>
      </c>
      <c r="U2187">
        <v>13.168799999999999</v>
      </c>
      <c r="V2187" s="2">
        <f>Table1[[#This Row],[Expenses]]*0.3</f>
        <v>3.9506399999999995</v>
      </c>
      <c r="W2187" t="str">
        <f>VLOOKUP(K2187, Helper!A:C, 3, FALSE)</f>
        <v>2020-03</v>
      </c>
    </row>
    <row r="2188" spans="1:23" x14ac:dyDescent="0.3">
      <c r="A2188">
        <v>4405</v>
      </c>
      <c r="B2188" t="s">
        <v>5597</v>
      </c>
      <c r="C2188" s="1">
        <v>44382</v>
      </c>
      <c r="D2188">
        <v>20210705</v>
      </c>
      <c r="E2188" t="s">
        <v>3255</v>
      </c>
      <c r="F2188" t="s">
        <v>124</v>
      </c>
      <c r="G2188" t="s">
        <v>125</v>
      </c>
      <c r="H2188" t="s">
        <v>25</v>
      </c>
      <c r="I2188" t="s">
        <v>48</v>
      </c>
      <c r="J2188" t="s">
        <v>120</v>
      </c>
      <c r="K2188">
        <v>1048</v>
      </c>
      <c r="L2188" t="s">
        <v>105</v>
      </c>
      <c r="M2188" t="s">
        <v>29</v>
      </c>
      <c r="N2188" t="s">
        <v>185</v>
      </c>
      <c r="O2188" t="s">
        <v>5598</v>
      </c>
      <c r="P2188">
        <v>34.799999999999997</v>
      </c>
      <c r="Q2188">
        <v>3</v>
      </c>
      <c r="R2188">
        <v>0.2</v>
      </c>
      <c r="S2188">
        <v>2.1749999999999998</v>
      </c>
      <c r="T2188" t="s">
        <v>642</v>
      </c>
      <c r="U2188">
        <v>32.625</v>
      </c>
      <c r="V2188" s="2">
        <f>Table1[[#This Row],[Expenses]]*0.3</f>
        <v>9.7874999999999996</v>
      </c>
      <c r="W2188" t="str">
        <f>VLOOKUP(K2188, Helper!A:C, 3, FALSE)</f>
        <v>2020-02</v>
      </c>
    </row>
    <row r="2189" spans="1:23" x14ac:dyDescent="0.3">
      <c r="A2189">
        <v>4407</v>
      </c>
      <c r="B2189" t="s">
        <v>5599</v>
      </c>
      <c r="C2189" s="1">
        <v>44886</v>
      </c>
      <c r="D2189">
        <v>20221121</v>
      </c>
      <c r="E2189" t="s">
        <v>2758</v>
      </c>
      <c r="F2189" t="s">
        <v>204</v>
      </c>
      <c r="G2189" t="s">
        <v>2582</v>
      </c>
      <c r="H2189" t="s">
        <v>81</v>
      </c>
      <c r="I2189" t="s">
        <v>206</v>
      </c>
      <c r="J2189" t="s">
        <v>413</v>
      </c>
      <c r="K2189">
        <v>1022</v>
      </c>
      <c r="L2189" t="s">
        <v>273</v>
      </c>
      <c r="M2189" t="s">
        <v>40</v>
      </c>
      <c r="N2189" t="s">
        <v>66</v>
      </c>
      <c r="O2189" t="s">
        <v>5600</v>
      </c>
      <c r="P2189">
        <v>9.08</v>
      </c>
      <c r="Q2189">
        <v>2</v>
      </c>
      <c r="R2189">
        <v>0</v>
      </c>
      <c r="S2189">
        <v>4.0860000000000003</v>
      </c>
      <c r="T2189" t="s">
        <v>32</v>
      </c>
      <c r="U2189">
        <v>4.9939999999999998</v>
      </c>
      <c r="V2189" s="2">
        <f>Table1[[#This Row],[Expenses]]*0.3</f>
        <v>1.4982</v>
      </c>
      <c r="W2189" t="str">
        <f>VLOOKUP(K2189, Helper!A:C, 3, FALSE)</f>
        <v>2020-03</v>
      </c>
    </row>
    <row r="2190" spans="1:23" x14ac:dyDescent="0.3">
      <c r="A2190">
        <v>4410</v>
      </c>
      <c r="B2190" t="s">
        <v>5601</v>
      </c>
      <c r="C2190" s="1">
        <v>43957</v>
      </c>
      <c r="D2190">
        <v>20200506</v>
      </c>
      <c r="E2190" t="s">
        <v>159</v>
      </c>
      <c r="F2190" t="s">
        <v>35</v>
      </c>
      <c r="G2190" t="s">
        <v>36</v>
      </c>
      <c r="H2190" t="s">
        <v>37</v>
      </c>
      <c r="I2190" t="s">
        <v>38</v>
      </c>
      <c r="J2190" t="s">
        <v>160</v>
      </c>
      <c r="K2190">
        <v>1101</v>
      </c>
      <c r="L2190" t="s">
        <v>56</v>
      </c>
      <c r="M2190" t="s">
        <v>85</v>
      </c>
      <c r="N2190" t="s">
        <v>41</v>
      </c>
      <c r="O2190" t="s">
        <v>5602</v>
      </c>
      <c r="P2190">
        <v>5.78</v>
      </c>
      <c r="Q2190">
        <v>2</v>
      </c>
      <c r="R2190">
        <v>0</v>
      </c>
      <c r="S2190">
        <v>2.7166000000000001</v>
      </c>
      <c r="T2190" t="s">
        <v>107</v>
      </c>
      <c r="U2190">
        <v>3.0634000000000001</v>
      </c>
      <c r="V2190" s="2">
        <f>Table1[[#This Row],[Expenses]]*0.3</f>
        <v>0.91901999999999995</v>
      </c>
      <c r="W2190" t="str">
        <f>VLOOKUP(K2190, Helper!A:C, 3, FALSE)</f>
        <v>2020-03</v>
      </c>
    </row>
    <row r="2191" spans="1:23" x14ac:dyDescent="0.3">
      <c r="A2191">
        <v>4412</v>
      </c>
      <c r="B2191" t="s">
        <v>5603</v>
      </c>
      <c r="C2191" s="1">
        <v>44003</v>
      </c>
      <c r="D2191">
        <v>20200621</v>
      </c>
      <c r="E2191" t="s">
        <v>2518</v>
      </c>
      <c r="F2191" t="s">
        <v>211</v>
      </c>
      <c r="G2191" t="s">
        <v>212</v>
      </c>
      <c r="H2191" t="s">
        <v>25</v>
      </c>
      <c r="I2191" t="s">
        <v>26</v>
      </c>
      <c r="J2191" t="s">
        <v>49</v>
      </c>
      <c r="K2191">
        <v>1031</v>
      </c>
      <c r="L2191" t="s">
        <v>28</v>
      </c>
      <c r="M2191" t="s">
        <v>29</v>
      </c>
      <c r="N2191" t="s">
        <v>66</v>
      </c>
      <c r="O2191" t="s">
        <v>5604</v>
      </c>
      <c r="P2191">
        <v>19.649999999999999</v>
      </c>
      <c r="Q2191">
        <v>3</v>
      </c>
      <c r="R2191">
        <v>0</v>
      </c>
      <c r="S2191">
        <v>9.0389999999999997</v>
      </c>
      <c r="T2191" t="s">
        <v>59</v>
      </c>
      <c r="U2191">
        <v>10.610999999999899</v>
      </c>
      <c r="V2191" s="2">
        <f>Table1[[#This Row],[Expenses]]*0.3</f>
        <v>3.1832999999999698</v>
      </c>
      <c r="W2191" t="str">
        <f>VLOOKUP(K2191, Helper!A:C, 3, FALSE)</f>
        <v>2020-01</v>
      </c>
    </row>
    <row r="2192" spans="1:23" x14ac:dyDescent="0.3">
      <c r="A2192">
        <v>4415</v>
      </c>
      <c r="B2192" t="s">
        <v>5605</v>
      </c>
      <c r="C2192" s="1">
        <v>45158</v>
      </c>
      <c r="D2192">
        <v>20230820</v>
      </c>
      <c r="E2192" t="s">
        <v>476</v>
      </c>
      <c r="F2192" t="s">
        <v>744</v>
      </c>
      <c r="G2192" t="s">
        <v>4816</v>
      </c>
      <c r="H2192" t="s">
        <v>81</v>
      </c>
      <c r="I2192" t="s">
        <v>199</v>
      </c>
      <c r="J2192" t="s">
        <v>49</v>
      </c>
      <c r="K2192">
        <v>1031</v>
      </c>
      <c r="L2192" t="s">
        <v>28</v>
      </c>
      <c r="M2192" t="s">
        <v>40</v>
      </c>
      <c r="N2192" t="s">
        <v>50</v>
      </c>
      <c r="O2192" t="s">
        <v>5606</v>
      </c>
      <c r="P2192">
        <v>387.99</v>
      </c>
      <c r="Q2192">
        <v>1</v>
      </c>
      <c r="R2192">
        <v>0</v>
      </c>
      <c r="S2192">
        <v>182.3553</v>
      </c>
      <c r="T2192" t="s">
        <v>786</v>
      </c>
      <c r="U2192">
        <v>205.63470000000001</v>
      </c>
      <c r="V2192" s="2">
        <f>Table1[[#This Row],[Expenses]]*0.3</f>
        <v>61.69041</v>
      </c>
      <c r="W2192" t="str">
        <f>VLOOKUP(K2192, Helper!A:C, 3, FALSE)</f>
        <v>2020-01</v>
      </c>
    </row>
    <row r="2193" spans="1:23" x14ac:dyDescent="0.3">
      <c r="A2193">
        <v>4416</v>
      </c>
      <c r="B2193" t="s">
        <v>5607</v>
      </c>
      <c r="C2193" s="1">
        <v>44164</v>
      </c>
      <c r="D2193">
        <v>20201129</v>
      </c>
      <c r="E2193" t="s">
        <v>624</v>
      </c>
      <c r="F2193" t="s">
        <v>35</v>
      </c>
      <c r="G2193" t="s">
        <v>110</v>
      </c>
      <c r="H2193" t="s">
        <v>37</v>
      </c>
      <c r="I2193" t="s">
        <v>38</v>
      </c>
      <c r="J2193" t="s">
        <v>626</v>
      </c>
      <c r="K2193">
        <v>1009</v>
      </c>
      <c r="L2193" t="s">
        <v>95</v>
      </c>
      <c r="M2193" t="s">
        <v>29</v>
      </c>
      <c r="N2193" t="s">
        <v>156</v>
      </c>
      <c r="O2193" t="s">
        <v>5608</v>
      </c>
      <c r="P2193">
        <v>575.91999999999996</v>
      </c>
      <c r="Q2193">
        <v>2</v>
      </c>
      <c r="R2193">
        <v>0.2</v>
      </c>
      <c r="S2193">
        <v>71.989999999999995</v>
      </c>
      <c r="T2193" t="s">
        <v>98</v>
      </c>
      <c r="U2193">
        <v>503.92999999999898</v>
      </c>
      <c r="V2193" s="2">
        <f>Table1[[#This Row],[Expenses]]*0.3</f>
        <v>151.17899999999969</v>
      </c>
      <c r="W2193" t="str">
        <f>VLOOKUP(K2193, Helper!A:C, 3, FALSE)</f>
        <v>2020-03</v>
      </c>
    </row>
    <row r="2194" spans="1:23" x14ac:dyDescent="0.3">
      <c r="A2194">
        <v>4418</v>
      </c>
      <c r="B2194" t="s">
        <v>5609</v>
      </c>
      <c r="C2194" s="1">
        <v>45026</v>
      </c>
      <c r="D2194">
        <v>20230410</v>
      </c>
      <c r="E2194" t="s">
        <v>587</v>
      </c>
      <c r="F2194" t="s">
        <v>190</v>
      </c>
      <c r="G2194" t="s">
        <v>568</v>
      </c>
      <c r="H2194" t="s">
        <v>37</v>
      </c>
      <c r="I2194" t="s">
        <v>119</v>
      </c>
      <c r="J2194" t="s">
        <v>588</v>
      </c>
      <c r="K2194">
        <v>1085</v>
      </c>
      <c r="L2194" t="s">
        <v>105</v>
      </c>
      <c r="M2194" t="s">
        <v>29</v>
      </c>
      <c r="N2194" t="s">
        <v>50</v>
      </c>
      <c r="O2194" t="s">
        <v>5610</v>
      </c>
      <c r="P2194">
        <v>478.24</v>
      </c>
      <c r="Q2194">
        <v>8</v>
      </c>
      <c r="R2194">
        <v>0</v>
      </c>
      <c r="S2194">
        <v>219.99039999999999</v>
      </c>
      <c r="T2194" t="s">
        <v>68</v>
      </c>
      <c r="U2194">
        <v>258.24959999999999</v>
      </c>
      <c r="V2194" s="2">
        <f>Table1[[#This Row],[Expenses]]*0.3</f>
        <v>77.474879999999999</v>
      </c>
      <c r="W2194" t="str">
        <f>VLOOKUP(K2194, Helper!A:C, 3, FALSE)</f>
        <v>2020-07</v>
      </c>
    </row>
    <row r="2195" spans="1:23" x14ac:dyDescent="0.3">
      <c r="A2195">
        <v>4419</v>
      </c>
      <c r="B2195" t="s">
        <v>5611</v>
      </c>
      <c r="C2195" s="1">
        <v>44185</v>
      </c>
      <c r="D2195">
        <v>20201220</v>
      </c>
      <c r="E2195" t="s">
        <v>4623</v>
      </c>
      <c r="F2195" t="s">
        <v>358</v>
      </c>
      <c r="G2195" t="s">
        <v>359</v>
      </c>
      <c r="H2195" t="s">
        <v>37</v>
      </c>
      <c r="I2195" t="s">
        <v>119</v>
      </c>
      <c r="J2195" t="s">
        <v>138</v>
      </c>
      <c r="K2195">
        <v>1043</v>
      </c>
      <c r="L2195" t="s">
        <v>95</v>
      </c>
      <c r="M2195" t="s">
        <v>29</v>
      </c>
      <c r="N2195" t="s">
        <v>57</v>
      </c>
      <c r="O2195" t="s">
        <v>5612</v>
      </c>
      <c r="P2195">
        <v>190.84800000000001</v>
      </c>
      <c r="Q2195">
        <v>3</v>
      </c>
      <c r="R2195">
        <v>0.2</v>
      </c>
      <c r="S2195">
        <v>-21.470400000000001</v>
      </c>
      <c r="T2195" t="s">
        <v>235</v>
      </c>
      <c r="U2195">
        <v>212.3184</v>
      </c>
      <c r="V2195" s="2">
        <f>Table1[[#This Row],[Expenses]]*0.3</f>
        <v>63.695519999999995</v>
      </c>
      <c r="W2195" t="str">
        <f>VLOOKUP(K2195, Helper!A:C, 3, FALSE)</f>
        <v>2020-01</v>
      </c>
    </row>
    <row r="2196" spans="1:23" x14ac:dyDescent="0.3">
      <c r="A2196">
        <v>4420</v>
      </c>
      <c r="B2196" t="s">
        <v>5613</v>
      </c>
      <c r="C2196" s="1">
        <v>44182</v>
      </c>
      <c r="D2196">
        <v>20201217</v>
      </c>
      <c r="E2196" t="s">
        <v>4238</v>
      </c>
      <c r="F2196" t="s">
        <v>358</v>
      </c>
      <c r="G2196" t="s">
        <v>359</v>
      </c>
      <c r="H2196" t="s">
        <v>37</v>
      </c>
      <c r="I2196" t="s">
        <v>119</v>
      </c>
      <c r="J2196" t="s">
        <v>27</v>
      </c>
      <c r="K2196">
        <v>1017</v>
      </c>
      <c r="L2196" t="s">
        <v>28</v>
      </c>
      <c r="M2196" t="s">
        <v>29</v>
      </c>
      <c r="N2196" t="s">
        <v>50</v>
      </c>
      <c r="O2196" t="s">
        <v>5614</v>
      </c>
      <c r="P2196">
        <v>5.484</v>
      </c>
      <c r="Q2196">
        <v>4</v>
      </c>
      <c r="R2196">
        <v>0.7</v>
      </c>
      <c r="S2196">
        <v>-4.0216000000000003</v>
      </c>
      <c r="T2196" t="s">
        <v>235</v>
      </c>
      <c r="U2196">
        <v>9.5055999999999994</v>
      </c>
      <c r="V2196" s="2">
        <f>Table1[[#This Row],[Expenses]]*0.3</f>
        <v>2.8516799999999995</v>
      </c>
      <c r="W2196" t="str">
        <f>VLOOKUP(K2196, Helper!A:C, 3, FALSE)</f>
        <v>2020-02</v>
      </c>
    </row>
    <row r="2197" spans="1:23" x14ac:dyDescent="0.3">
      <c r="A2197">
        <v>4421</v>
      </c>
      <c r="B2197" t="s">
        <v>5615</v>
      </c>
      <c r="C2197" s="1">
        <v>44517</v>
      </c>
      <c r="D2197">
        <v>20211117</v>
      </c>
      <c r="E2197" t="s">
        <v>1639</v>
      </c>
      <c r="F2197" t="s">
        <v>166</v>
      </c>
      <c r="G2197" t="s">
        <v>227</v>
      </c>
      <c r="H2197" t="s">
        <v>81</v>
      </c>
      <c r="I2197" t="s">
        <v>168</v>
      </c>
      <c r="J2197" t="s">
        <v>223</v>
      </c>
      <c r="K2197">
        <v>1067</v>
      </c>
      <c r="L2197" t="s">
        <v>133</v>
      </c>
      <c r="M2197" t="s">
        <v>29</v>
      </c>
      <c r="N2197" t="s">
        <v>66</v>
      </c>
      <c r="O2197" t="s">
        <v>5616</v>
      </c>
      <c r="P2197">
        <v>40.92</v>
      </c>
      <c r="Q2197">
        <v>5</v>
      </c>
      <c r="R2197">
        <v>0.2</v>
      </c>
      <c r="S2197">
        <v>3.069</v>
      </c>
      <c r="T2197" t="s">
        <v>88</v>
      </c>
      <c r="U2197">
        <v>37.850999999999999</v>
      </c>
      <c r="V2197" s="2">
        <f>Table1[[#This Row],[Expenses]]*0.3</f>
        <v>11.3553</v>
      </c>
      <c r="W2197" t="str">
        <f>VLOOKUP(K2197, Helper!A:C, 3, FALSE)</f>
        <v>2020-02</v>
      </c>
    </row>
    <row r="2198" spans="1:23" x14ac:dyDescent="0.3">
      <c r="A2198">
        <v>4422</v>
      </c>
      <c r="B2198" t="s">
        <v>5617</v>
      </c>
      <c r="C2198" s="1">
        <v>43894</v>
      </c>
      <c r="D2198">
        <v>20200304</v>
      </c>
      <c r="E2198" t="s">
        <v>915</v>
      </c>
      <c r="F2198" t="s">
        <v>46</v>
      </c>
      <c r="G2198" t="s">
        <v>661</v>
      </c>
      <c r="H2198" t="s">
        <v>25</v>
      </c>
      <c r="I2198" t="s">
        <v>48</v>
      </c>
      <c r="J2198" t="s">
        <v>917</v>
      </c>
      <c r="K2198">
        <v>1029</v>
      </c>
      <c r="L2198" t="s">
        <v>84</v>
      </c>
      <c r="M2198" t="s">
        <v>29</v>
      </c>
      <c r="N2198" t="s">
        <v>112</v>
      </c>
      <c r="O2198" t="s">
        <v>5618</v>
      </c>
      <c r="P2198">
        <v>15.552</v>
      </c>
      <c r="Q2198">
        <v>3</v>
      </c>
      <c r="R2198">
        <v>0.2</v>
      </c>
      <c r="S2198">
        <v>2.3328000000000002</v>
      </c>
      <c r="T2198" t="s">
        <v>445</v>
      </c>
      <c r="U2198">
        <v>13.219199999999899</v>
      </c>
      <c r="V2198" s="2">
        <f>Table1[[#This Row],[Expenses]]*0.3</f>
        <v>3.9657599999999698</v>
      </c>
      <c r="W2198" t="str">
        <f>VLOOKUP(K2198, Helper!A:C, 3, FALSE)</f>
        <v>2020-01</v>
      </c>
    </row>
    <row r="2199" spans="1:23" x14ac:dyDescent="0.3">
      <c r="A2199">
        <v>4423</v>
      </c>
      <c r="B2199" t="s">
        <v>5619</v>
      </c>
      <c r="C2199" s="1">
        <v>45065</v>
      </c>
      <c r="D2199">
        <v>20230519</v>
      </c>
      <c r="E2199" t="s">
        <v>2039</v>
      </c>
      <c r="F2199" t="s">
        <v>758</v>
      </c>
      <c r="G2199" t="s">
        <v>2024</v>
      </c>
      <c r="H2199" t="s">
        <v>25</v>
      </c>
      <c r="I2199" t="s">
        <v>64</v>
      </c>
      <c r="J2199" t="s">
        <v>430</v>
      </c>
      <c r="K2199">
        <v>1055</v>
      </c>
      <c r="L2199" t="s">
        <v>84</v>
      </c>
      <c r="M2199" t="s">
        <v>40</v>
      </c>
      <c r="N2199" t="s">
        <v>86</v>
      </c>
      <c r="O2199" t="s">
        <v>5620</v>
      </c>
      <c r="P2199">
        <v>17.239999999999998</v>
      </c>
      <c r="Q2199">
        <v>2</v>
      </c>
      <c r="R2199">
        <v>0</v>
      </c>
      <c r="S2199">
        <v>4.4824000000000002</v>
      </c>
      <c r="T2199" t="s">
        <v>288</v>
      </c>
      <c r="U2199">
        <v>12.757599999999901</v>
      </c>
      <c r="V2199" s="2">
        <f>Table1[[#This Row],[Expenses]]*0.3</f>
        <v>3.8272799999999698</v>
      </c>
      <c r="W2199" t="str">
        <f>VLOOKUP(K2199, Helper!A:C, 3, FALSE)</f>
        <v>2020-01</v>
      </c>
    </row>
    <row r="2200" spans="1:23" x14ac:dyDescent="0.3">
      <c r="A2200">
        <v>4428</v>
      </c>
      <c r="B2200" t="s">
        <v>5621</v>
      </c>
      <c r="C2200" s="1">
        <v>45192</v>
      </c>
      <c r="D2200">
        <v>20230923</v>
      </c>
      <c r="E2200" t="s">
        <v>4376</v>
      </c>
      <c r="F2200" t="s">
        <v>461</v>
      </c>
      <c r="G2200" t="s">
        <v>1618</v>
      </c>
      <c r="H2200" t="s">
        <v>81</v>
      </c>
      <c r="I2200" t="s">
        <v>168</v>
      </c>
      <c r="J2200" t="s">
        <v>65</v>
      </c>
      <c r="K2200">
        <v>1062</v>
      </c>
      <c r="L2200" t="s">
        <v>28</v>
      </c>
      <c r="M2200" t="s">
        <v>40</v>
      </c>
      <c r="N2200" t="s">
        <v>66</v>
      </c>
      <c r="O2200" t="s">
        <v>5622</v>
      </c>
      <c r="P2200">
        <v>27.18</v>
      </c>
      <c r="Q2200">
        <v>3</v>
      </c>
      <c r="R2200">
        <v>0</v>
      </c>
      <c r="S2200">
        <v>12.231</v>
      </c>
      <c r="T2200" t="s">
        <v>171</v>
      </c>
      <c r="U2200">
        <v>14.949</v>
      </c>
      <c r="V2200" s="2">
        <f>Table1[[#This Row],[Expenses]]*0.3</f>
        <v>4.4847000000000001</v>
      </c>
      <c r="W2200" t="str">
        <f>VLOOKUP(K2200, Helper!A:C, 3, FALSE)</f>
        <v>2020-01</v>
      </c>
    </row>
    <row r="2201" spans="1:23" x14ac:dyDescent="0.3">
      <c r="A2201">
        <v>4429</v>
      </c>
      <c r="B2201" t="s">
        <v>5623</v>
      </c>
      <c r="C2201" s="1">
        <v>45007</v>
      </c>
      <c r="D2201">
        <v>20230322</v>
      </c>
      <c r="E2201" t="s">
        <v>352</v>
      </c>
      <c r="F2201" t="s">
        <v>448</v>
      </c>
      <c r="G2201" t="s">
        <v>448</v>
      </c>
      <c r="H2201" t="s">
        <v>81</v>
      </c>
      <c r="I2201" t="s">
        <v>199</v>
      </c>
      <c r="J2201" t="s">
        <v>337</v>
      </c>
      <c r="K2201">
        <v>1096</v>
      </c>
      <c r="L2201" t="s">
        <v>105</v>
      </c>
      <c r="M2201" t="s">
        <v>29</v>
      </c>
      <c r="N2201" t="s">
        <v>41</v>
      </c>
      <c r="O2201" t="s">
        <v>5624</v>
      </c>
      <c r="P2201">
        <v>1805.88</v>
      </c>
      <c r="Q2201">
        <v>6</v>
      </c>
      <c r="R2201">
        <v>0</v>
      </c>
      <c r="S2201">
        <v>523.70519999999999</v>
      </c>
      <c r="T2201" t="s">
        <v>761</v>
      </c>
      <c r="U2201">
        <v>1282.1748</v>
      </c>
      <c r="V2201" s="2">
        <f>Table1[[#This Row],[Expenses]]*0.3</f>
        <v>384.65244000000001</v>
      </c>
      <c r="W2201" t="str">
        <f>VLOOKUP(K2201, Helper!A:C, 3, FALSE)</f>
        <v>2020-03</v>
      </c>
    </row>
    <row r="2202" spans="1:23" x14ac:dyDescent="0.3">
      <c r="A2202">
        <v>4430</v>
      </c>
      <c r="B2202" t="s">
        <v>5625</v>
      </c>
      <c r="C2202" s="1">
        <v>45184</v>
      </c>
      <c r="D2202">
        <v>20230915</v>
      </c>
      <c r="E2202" t="s">
        <v>1396</v>
      </c>
      <c r="F2202" t="s">
        <v>522</v>
      </c>
      <c r="G2202" t="s">
        <v>671</v>
      </c>
      <c r="H2202" t="s">
        <v>37</v>
      </c>
      <c r="I2202" t="s">
        <v>119</v>
      </c>
      <c r="J2202" t="s">
        <v>254</v>
      </c>
      <c r="K2202">
        <v>1072</v>
      </c>
      <c r="L2202" t="s">
        <v>74</v>
      </c>
      <c r="M2202" t="s">
        <v>29</v>
      </c>
      <c r="N2202" t="s">
        <v>112</v>
      </c>
      <c r="O2202" t="s">
        <v>5626</v>
      </c>
      <c r="P2202">
        <v>70.95</v>
      </c>
      <c r="Q2202">
        <v>3</v>
      </c>
      <c r="R2202">
        <v>0</v>
      </c>
      <c r="S2202">
        <v>18.446999999999999</v>
      </c>
      <c r="T2202" t="s">
        <v>171</v>
      </c>
      <c r="U2202">
        <v>52.503</v>
      </c>
      <c r="V2202" s="2">
        <f>Table1[[#This Row],[Expenses]]*0.3</f>
        <v>15.7509</v>
      </c>
      <c r="W2202" t="str">
        <f>VLOOKUP(K2202, Helper!A:C, 3, FALSE)</f>
        <v>2020-06</v>
      </c>
    </row>
    <row r="2203" spans="1:23" x14ac:dyDescent="0.3">
      <c r="A2203">
        <v>4431</v>
      </c>
      <c r="B2203" t="s">
        <v>5627</v>
      </c>
      <c r="C2203" s="1">
        <v>44869</v>
      </c>
      <c r="D2203">
        <v>20221104</v>
      </c>
      <c r="E2203" t="s">
        <v>1289</v>
      </c>
      <c r="F2203" t="s">
        <v>23</v>
      </c>
      <c r="G2203" t="s">
        <v>24</v>
      </c>
      <c r="H2203" t="s">
        <v>25</v>
      </c>
      <c r="I2203" t="s">
        <v>26</v>
      </c>
      <c r="J2203" t="s">
        <v>504</v>
      </c>
      <c r="K2203">
        <v>1010</v>
      </c>
      <c r="L2203" t="s">
        <v>273</v>
      </c>
      <c r="M2203" t="s">
        <v>29</v>
      </c>
      <c r="N2203" t="s">
        <v>214</v>
      </c>
      <c r="O2203" t="s">
        <v>5628</v>
      </c>
      <c r="P2203">
        <v>20</v>
      </c>
      <c r="Q2203">
        <v>4</v>
      </c>
      <c r="R2203">
        <v>0</v>
      </c>
      <c r="S2203">
        <v>9.6</v>
      </c>
      <c r="T2203" t="s">
        <v>32</v>
      </c>
      <c r="U2203">
        <v>10.4</v>
      </c>
      <c r="V2203" s="2">
        <f>Table1[[#This Row],[Expenses]]*0.3</f>
        <v>3.12</v>
      </c>
      <c r="W2203" t="str">
        <f>VLOOKUP(K2203, Helper!A:C, 3, FALSE)</f>
        <v>2020-03</v>
      </c>
    </row>
    <row r="2204" spans="1:23" x14ac:dyDescent="0.3">
      <c r="A2204">
        <v>4436</v>
      </c>
      <c r="B2204" t="s">
        <v>5629</v>
      </c>
      <c r="C2204" s="1">
        <v>44685</v>
      </c>
      <c r="D2204">
        <v>20220504</v>
      </c>
      <c r="E2204" t="s">
        <v>2930</v>
      </c>
      <c r="F2204" t="s">
        <v>166</v>
      </c>
      <c r="G2204" t="s">
        <v>227</v>
      </c>
      <c r="H2204" t="s">
        <v>81</v>
      </c>
      <c r="I2204" t="s">
        <v>168</v>
      </c>
      <c r="J2204" t="s">
        <v>291</v>
      </c>
      <c r="K2204">
        <v>1052</v>
      </c>
      <c r="L2204" t="s">
        <v>259</v>
      </c>
      <c r="M2204" t="s">
        <v>29</v>
      </c>
      <c r="N2204" t="s">
        <v>50</v>
      </c>
      <c r="O2204" t="s">
        <v>5630</v>
      </c>
      <c r="P2204">
        <v>2.1819999999999999</v>
      </c>
      <c r="Q2204">
        <v>1</v>
      </c>
      <c r="R2204">
        <v>0.8</v>
      </c>
      <c r="S2204">
        <v>-3.6002999999999998</v>
      </c>
      <c r="T2204" t="s">
        <v>454</v>
      </c>
      <c r="U2204">
        <v>5.7822999999999896</v>
      </c>
      <c r="V2204" s="2">
        <f>Table1[[#This Row],[Expenses]]*0.3</f>
        <v>1.7346899999999967</v>
      </c>
      <c r="W2204" t="str">
        <f>VLOOKUP(K2204, Helper!A:C, 3, FALSE)</f>
        <v>2020-04</v>
      </c>
    </row>
    <row r="2205" spans="1:23" x14ac:dyDescent="0.3">
      <c r="A2205">
        <v>4439</v>
      </c>
      <c r="B2205" t="s">
        <v>5631</v>
      </c>
      <c r="C2205" s="1">
        <v>44923</v>
      </c>
      <c r="D2205">
        <v>20221228</v>
      </c>
      <c r="E2205" t="s">
        <v>1716</v>
      </c>
      <c r="F2205" t="s">
        <v>79</v>
      </c>
      <c r="G2205" t="s">
        <v>2447</v>
      </c>
      <c r="H2205" t="s">
        <v>81</v>
      </c>
      <c r="I2205" t="s">
        <v>82</v>
      </c>
      <c r="J2205" t="s">
        <v>1246</v>
      </c>
      <c r="K2205">
        <v>1071</v>
      </c>
      <c r="L2205" t="s">
        <v>149</v>
      </c>
      <c r="M2205" t="s">
        <v>29</v>
      </c>
      <c r="N2205" t="s">
        <v>66</v>
      </c>
      <c r="O2205" t="s">
        <v>5632</v>
      </c>
      <c r="P2205">
        <v>10.368</v>
      </c>
      <c r="Q2205">
        <v>2</v>
      </c>
      <c r="R2205">
        <v>0.2</v>
      </c>
      <c r="S2205">
        <v>3.6288</v>
      </c>
      <c r="T2205" t="s">
        <v>76</v>
      </c>
      <c r="U2205">
        <v>6.7392000000000003</v>
      </c>
      <c r="V2205" s="2">
        <f>Table1[[#This Row],[Expenses]]*0.3</f>
        <v>2.02176</v>
      </c>
      <c r="W2205" t="str">
        <f>VLOOKUP(K2205, Helper!A:C, 3, FALSE)</f>
        <v>2020-04</v>
      </c>
    </row>
    <row r="2206" spans="1:23" x14ac:dyDescent="0.3">
      <c r="A2206">
        <v>4441</v>
      </c>
      <c r="B2206" t="s">
        <v>5633</v>
      </c>
      <c r="C2206" s="1">
        <v>44765</v>
      </c>
      <c r="D2206">
        <v>20220723</v>
      </c>
      <c r="E2206" t="s">
        <v>3200</v>
      </c>
      <c r="F2206" t="s">
        <v>190</v>
      </c>
      <c r="G2206" t="s">
        <v>191</v>
      </c>
      <c r="H2206" t="s">
        <v>37</v>
      </c>
      <c r="I2206" t="s">
        <v>119</v>
      </c>
      <c r="J2206" t="s">
        <v>1013</v>
      </c>
      <c r="K2206">
        <v>1073</v>
      </c>
      <c r="L2206" t="s">
        <v>133</v>
      </c>
      <c r="M2206" t="s">
        <v>29</v>
      </c>
      <c r="N2206" t="s">
        <v>185</v>
      </c>
      <c r="O2206" t="s">
        <v>5634</v>
      </c>
      <c r="P2206">
        <v>109.95</v>
      </c>
      <c r="Q2206">
        <v>1</v>
      </c>
      <c r="R2206">
        <v>0</v>
      </c>
      <c r="S2206">
        <v>36.283499999999997</v>
      </c>
      <c r="T2206" t="s">
        <v>175</v>
      </c>
      <c r="U2206">
        <v>73.666499999999999</v>
      </c>
      <c r="V2206" s="2">
        <f>Table1[[#This Row],[Expenses]]*0.3</f>
        <v>22.09995</v>
      </c>
      <c r="W2206" t="str">
        <f>VLOOKUP(K2206, Helper!A:C, 3, FALSE)</f>
        <v>2020-03</v>
      </c>
    </row>
    <row r="2207" spans="1:23" x14ac:dyDescent="0.3">
      <c r="A2207">
        <v>4445</v>
      </c>
      <c r="B2207" t="s">
        <v>5635</v>
      </c>
      <c r="C2207" s="1">
        <v>44151</v>
      </c>
      <c r="D2207">
        <v>20201116</v>
      </c>
      <c r="E2207" t="s">
        <v>1211</v>
      </c>
      <c r="F2207" t="s">
        <v>204</v>
      </c>
      <c r="G2207" t="s">
        <v>2582</v>
      </c>
      <c r="H2207" t="s">
        <v>81</v>
      </c>
      <c r="I2207" t="s">
        <v>206</v>
      </c>
      <c r="J2207" t="s">
        <v>574</v>
      </c>
      <c r="K2207">
        <v>1090</v>
      </c>
      <c r="L2207" t="s">
        <v>259</v>
      </c>
      <c r="M2207" t="s">
        <v>85</v>
      </c>
      <c r="N2207" t="s">
        <v>161</v>
      </c>
      <c r="O2207" t="s">
        <v>5636</v>
      </c>
      <c r="P2207">
        <v>78.349999999999994</v>
      </c>
      <c r="Q2207">
        <v>5</v>
      </c>
      <c r="R2207">
        <v>0</v>
      </c>
      <c r="S2207">
        <v>36.8245</v>
      </c>
      <c r="T2207" t="s">
        <v>98</v>
      </c>
      <c r="U2207">
        <v>41.525499999999901</v>
      </c>
      <c r="V2207" s="2">
        <f>Table1[[#This Row],[Expenses]]*0.3</f>
        <v>12.457649999999971</v>
      </c>
      <c r="W2207" t="str">
        <f>VLOOKUP(K2207, Helper!A:C, 3, FALSE)</f>
        <v>2020-02</v>
      </c>
    </row>
    <row r="2208" spans="1:23" x14ac:dyDescent="0.3">
      <c r="A2208">
        <v>4449</v>
      </c>
      <c r="B2208" t="s">
        <v>5637</v>
      </c>
      <c r="C2208" s="1">
        <v>44366</v>
      </c>
      <c r="D2208">
        <v>20210619</v>
      </c>
      <c r="E2208" t="s">
        <v>595</v>
      </c>
      <c r="F2208" t="s">
        <v>35</v>
      </c>
      <c r="G2208" t="s">
        <v>36</v>
      </c>
      <c r="H2208" t="s">
        <v>37</v>
      </c>
      <c r="I2208" t="s">
        <v>38</v>
      </c>
      <c r="J2208" t="s">
        <v>596</v>
      </c>
      <c r="K2208">
        <v>1038</v>
      </c>
      <c r="L2208" t="s">
        <v>84</v>
      </c>
      <c r="M2208" t="s">
        <v>29</v>
      </c>
      <c r="N2208" t="s">
        <v>57</v>
      </c>
      <c r="O2208" t="s">
        <v>5638</v>
      </c>
      <c r="P2208">
        <v>12.56</v>
      </c>
      <c r="Q2208">
        <v>2</v>
      </c>
      <c r="R2208">
        <v>0</v>
      </c>
      <c r="S2208">
        <v>4.0191999999999997</v>
      </c>
      <c r="T2208" t="s">
        <v>732</v>
      </c>
      <c r="U2208">
        <v>8.5408000000000008</v>
      </c>
      <c r="V2208" s="2">
        <f>Table1[[#This Row],[Expenses]]*0.3</f>
        <v>2.5622400000000001</v>
      </c>
      <c r="W2208" t="str">
        <f>VLOOKUP(K2208, Helper!A:C, 3, FALSE)</f>
        <v>2020-04</v>
      </c>
    </row>
    <row r="2209" spans="1:23" x14ac:dyDescent="0.3">
      <c r="A2209">
        <v>4452</v>
      </c>
      <c r="B2209" t="s">
        <v>5639</v>
      </c>
      <c r="C2209" s="1">
        <v>44747</v>
      </c>
      <c r="D2209">
        <v>20220705</v>
      </c>
      <c r="E2209" t="s">
        <v>5183</v>
      </c>
      <c r="F2209" t="s">
        <v>35</v>
      </c>
      <c r="G2209" t="s">
        <v>110</v>
      </c>
      <c r="H2209" t="s">
        <v>37</v>
      </c>
      <c r="I2209" t="s">
        <v>38</v>
      </c>
      <c r="J2209" t="s">
        <v>574</v>
      </c>
      <c r="K2209">
        <v>1090</v>
      </c>
      <c r="L2209" t="s">
        <v>259</v>
      </c>
      <c r="M2209" t="s">
        <v>29</v>
      </c>
      <c r="N2209" t="s">
        <v>57</v>
      </c>
      <c r="O2209" t="s">
        <v>5640</v>
      </c>
      <c r="P2209">
        <v>25.4</v>
      </c>
      <c r="Q2209">
        <v>5</v>
      </c>
      <c r="R2209">
        <v>0</v>
      </c>
      <c r="S2209">
        <v>8.6359999999999992</v>
      </c>
      <c r="T2209" t="s">
        <v>175</v>
      </c>
      <c r="U2209">
        <v>16.763999999999999</v>
      </c>
      <c r="V2209" s="2">
        <f>Table1[[#This Row],[Expenses]]*0.3</f>
        <v>5.0291999999999994</v>
      </c>
      <c r="W2209" t="str">
        <f>VLOOKUP(K2209, Helper!A:C, 3, FALSE)</f>
        <v>2020-02</v>
      </c>
    </row>
    <row r="2210" spans="1:23" x14ac:dyDescent="0.3">
      <c r="A2210">
        <v>4456</v>
      </c>
      <c r="B2210" t="s">
        <v>5641</v>
      </c>
      <c r="C2210" s="1">
        <v>44442</v>
      </c>
      <c r="D2210">
        <v>20210903</v>
      </c>
      <c r="E2210" t="s">
        <v>1684</v>
      </c>
      <c r="F2210" t="s">
        <v>35</v>
      </c>
      <c r="G2210" t="s">
        <v>110</v>
      </c>
      <c r="H2210" t="s">
        <v>37</v>
      </c>
      <c r="I2210" t="s">
        <v>38</v>
      </c>
      <c r="J2210" t="s">
        <v>1263</v>
      </c>
      <c r="K2210">
        <v>1016</v>
      </c>
      <c r="L2210" t="s">
        <v>95</v>
      </c>
      <c r="M2210" t="s">
        <v>85</v>
      </c>
      <c r="N2210" t="s">
        <v>41</v>
      </c>
      <c r="O2210" t="s">
        <v>5642</v>
      </c>
      <c r="P2210">
        <v>129.56800000000001</v>
      </c>
      <c r="Q2210">
        <v>2</v>
      </c>
      <c r="R2210">
        <v>0.2</v>
      </c>
      <c r="S2210">
        <v>-12.956799999999999</v>
      </c>
      <c r="T2210" t="s">
        <v>135</v>
      </c>
      <c r="U2210">
        <v>142.5248</v>
      </c>
      <c r="V2210" s="2">
        <f>Table1[[#This Row],[Expenses]]*0.3</f>
        <v>42.757439999999995</v>
      </c>
      <c r="W2210" t="str">
        <f>VLOOKUP(K2210, Helper!A:C, 3, FALSE)</f>
        <v>2020-03</v>
      </c>
    </row>
    <row r="2211" spans="1:23" x14ac:dyDescent="0.3">
      <c r="A2211">
        <v>4458</v>
      </c>
      <c r="B2211" t="s">
        <v>5643</v>
      </c>
      <c r="C2211" s="1">
        <v>45146</v>
      </c>
      <c r="D2211">
        <v>20230808</v>
      </c>
      <c r="E2211" t="s">
        <v>2084</v>
      </c>
      <c r="F2211" t="s">
        <v>35</v>
      </c>
      <c r="G2211" t="s">
        <v>434</v>
      </c>
      <c r="H2211" t="s">
        <v>37</v>
      </c>
      <c r="I2211" t="s">
        <v>38</v>
      </c>
      <c r="J2211" t="s">
        <v>528</v>
      </c>
      <c r="K2211">
        <v>1049</v>
      </c>
      <c r="L2211" t="s">
        <v>84</v>
      </c>
      <c r="M2211" t="s">
        <v>29</v>
      </c>
      <c r="N2211" t="s">
        <v>66</v>
      </c>
      <c r="O2211" t="s">
        <v>5644</v>
      </c>
      <c r="P2211">
        <v>244.55</v>
      </c>
      <c r="Q2211">
        <v>5</v>
      </c>
      <c r="R2211">
        <v>0</v>
      </c>
      <c r="S2211">
        <v>114.9385</v>
      </c>
      <c r="T2211" t="s">
        <v>786</v>
      </c>
      <c r="U2211">
        <v>129.61150000000001</v>
      </c>
      <c r="V2211" s="2">
        <f>Table1[[#This Row],[Expenses]]*0.3</f>
        <v>38.883450000000003</v>
      </c>
      <c r="W2211" t="str">
        <f>VLOOKUP(K2211, Helper!A:C, 3, FALSE)</f>
        <v>2020-05</v>
      </c>
    </row>
    <row r="2212" spans="1:23" x14ac:dyDescent="0.3">
      <c r="A2212">
        <v>4459</v>
      </c>
      <c r="B2212" t="s">
        <v>5645</v>
      </c>
      <c r="C2212" s="1">
        <v>44999</v>
      </c>
      <c r="D2212">
        <v>20230314</v>
      </c>
      <c r="E2212" t="s">
        <v>1597</v>
      </c>
      <c r="F2212" t="s">
        <v>334</v>
      </c>
      <c r="G2212" t="s">
        <v>335</v>
      </c>
      <c r="H2212" t="s">
        <v>25</v>
      </c>
      <c r="I2212" t="s">
        <v>336</v>
      </c>
      <c r="J2212" t="s">
        <v>386</v>
      </c>
      <c r="K2212">
        <v>1045</v>
      </c>
      <c r="L2212" t="s">
        <v>95</v>
      </c>
      <c r="M2212" t="s">
        <v>29</v>
      </c>
      <c r="N2212" t="s">
        <v>66</v>
      </c>
      <c r="O2212" t="s">
        <v>5646</v>
      </c>
      <c r="P2212">
        <v>1332.4960000000001</v>
      </c>
      <c r="Q2212">
        <v>2</v>
      </c>
      <c r="R2212">
        <v>0.2</v>
      </c>
      <c r="S2212">
        <v>-299.8116</v>
      </c>
      <c r="T2212" t="s">
        <v>761</v>
      </c>
      <c r="U2212">
        <v>1632.3076000000001</v>
      </c>
      <c r="V2212" s="2">
        <f>Table1[[#This Row],[Expenses]]*0.3</f>
        <v>489.69227999999998</v>
      </c>
      <c r="W2212" t="str">
        <f>VLOOKUP(K2212, Helper!A:C, 3, FALSE)</f>
        <v>2020-01</v>
      </c>
    </row>
    <row r="2213" spans="1:23" x14ac:dyDescent="0.3">
      <c r="A2213">
        <v>4460</v>
      </c>
      <c r="B2213" t="s">
        <v>5647</v>
      </c>
      <c r="C2213" s="1">
        <v>45198</v>
      </c>
      <c r="D2213">
        <v>20230929</v>
      </c>
      <c r="E2213" t="s">
        <v>1325</v>
      </c>
      <c r="F2213" t="s">
        <v>334</v>
      </c>
      <c r="G2213" t="s">
        <v>335</v>
      </c>
      <c r="H2213" t="s">
        <v>25</v>
      </c>
      <c r="I2213" t="s">
        <v>336</v>
      </c>
      <c r="J2213" t="s">
        <v>337</v>
      </c>
      <c r="K2213">
        <v>1096</v>
      </c>
      <c r="L2213" t="s">
        <v>105</v>
      </c>
      <c r="M2213" t="s">
        <v>85</v>
      </c>
      <c r="N2213" t="s">
        <v>57</v>
      </c>
      <c r="O2213" t="s">
        <v>5648</v>
      </c>
      <c r="P2213">
        <v>32.776000000000003</v>
      </c>
      <c r="Q2213">
        <v>1</v>
      </c>
      <c r="R2213">
        <v>0.2</v>
      </c>
      <c r="S2213">
        <v>3.2776000000000001</v>
      </c>
      <c r="T2213" t="s">
        <v>171</v>
      </c>
      <c r="U2213">
        <v>29.4984</v>
      </c>
      <c r="V2213" s="2">
        <f>Table1[[#This Row],[Expenses]]*0.3</f>
        <v>8.8495200000000001</v>
      </c>
      <c r="W2213" t="str">
        <f>VLOOKUP(K2213, Helper!A:C, 3, FALSE)</f>
        <v>2020-03</v>
      </c>
    </row>
    <row r="2214" spans="1:23" x14ac:dyDescent="0.3">
      <c r="A2214">
        <v>4466</v>
      </c>
      <c r="B2214" t="s">
        <v>5649</v>
      </c>
      <c r="C2214" s="1">
        <v>44415</v>
      </c>
      <c r="D2214">
        <v>20210807</v>
      </c>
      <c r="E2214" t="s">
        <v>1768</v>
      </c>
      <c r="F2214" t="s">
        <v>4180</v>
      </c>
      <c r="G2214" t="s">
        <v>4181</v>
      </c>
      <c r="H2214" t="s">
        <v>81</v>
      </c>
      <c r="I2214" t="s">
        <v>199</v>
      </c>
      <c r="J2214" t="s">
        <v>27</v>
      </c>
      <c r="K2214">
        <v>1017</v>
      </c>
      <c r="L2214" t="s">
        <v>28</v>
      </c>
      <c r="M2214" t="s">
        <v>40</v>
      </c>
      <c r="N2214" t="s">
        <v>50</v>
      </c>
      <c r="O2214" t="s">
        <v>5650</v>
      </c>
      <c r="P2214">
        <v>3.3039999999999998</v>
      </c>
      <c r="Q2214">
        <v>1</v>
      </c>
      <c r="R2214">
        <v>0.2</v>
      </c>
      <c r="S2214">
        <v>1.1151</v>
      </c>
      <c r="T2214" t="s">
        <v>570</v>
      </c>
      <c r="U2214">
        <v>2.1888999999999998</v>
      </c>
      <c r="V2214" s="2">
        <f>Table1[[#This Row],[Expenses]]*0.3</f>
        <v>0.65666999999999998</v>
      </c>
      <c r="W2214" t="str">
        <f>VLOOKUP(K2214, Helper!A:C, 3, FALSE)</f>
        <v>2020-02</v>
      </c>
    </row>
    <row r="2215" spans="1:23" x14ac:dyDescent="0.3">
      <c r="A2215">
        <v>4467</v>
      </c>
      <c r="B2215" t="s">
        <v>5651</v>
      </c>
      <c r="C2215" s="1">
        <v>45255</v>
      </c>
      <c r="D2215">
        <v>20231125</v>
      </c>
      <c r="E2215" t="s">
        <v>3009</v>
      </c>
      <c r="F2215" t="s">
        <v>211</v>
      </c>
      <c r="G2215" t="s">
        <v>212</v>
      </c>
      <c r="H2215" t="s">
        <v>25</v>
      </c>
      <c r="I2215" t="s">
        <v>26</v>
      </c>
      <c r="J2215" t="s">
        <v>515</v>
      </c>
      <c r="K2215">
        <v>1003</v>
      </c>
      <c r="L2215" t="s">
        <v>56</v>
      </c>
      <c r="M2215" t="s">
        <v>29</v>
      </c>
      <c r="N2215" t="s">
        <v>112</v>
      </c>
      <c r="O2215" t="s">
        <v>5652</v>
      </c>
      <c r="P2215">
        <v>16.38</v>
      </c>
      <c r="Q2215">
        <v>9</v>
      </c>
      <c r="R2215">
        <v>0</v>
      </c>
      <c r="S2215">
        <v>7.3710000000000004</v>
      </c>
      <c r="T2215" t="s">
        <v>283</v>
      </c>
      <c r="U2215">
        <v>9.0089999999999897</v>
      </c>
      <c r="V2215" s="2">
        <f>Table1[[#This Row],[Expenses]]*0.3</f>
        <v>2.702699999999997</v>
      </c>
      <c r="W2215" t="str">
        <f>VLOOKUP(K2215, Helper!A:C, 3, FALSE)</f>
        <v>2020-02</v>
      </c>
    </row>
    <row r="2216" spans="1:23" x14ac:dyDescent="0.3">
      <c r="A2216">
        <v>4471</v>
      </c>
      <c r="B2216" t="s">
        <v>5653</v>
      </c>
      <c r="C2216" s="1">
        <v>45055</v>
      </c>
      <c r="D2216">
        <v>20230509</v>
      </c>
      <c r="E2216" t="s">
        <v>715</v>
      </c>
      <c r="F2216" t="s">
        <v>124</v>
      </c>
      <c r="G2216" t="s">
        <v>125</v>
      </c>
      <c r="H2216" t="s">
        <v>25</v>
      </c>
      <c r="I2216" t="s">
        <v>48</v>
      </c>
      <c r="J2216" t="s">
        <v>626</v>
      </c>
      <c r="K2216">
        <v>1009</v>
      </c>
      <c r="L2216" t="s">
        <v>95</v>
      </c>
      <c r="M2216" t="s">
        <v>40</v>
      </c>
      <c r="N2216" t="s">
        <v>41</v>
      </c>
      <c r="O2216" t="s">
        <v>5654</v>
      </c>
      <c r="P2216">
        <v>128.05799999999999</v>
      </c>
      <c r="Q2216">
        <v>3</v>
      </c>
      <c r="R2216">
        <v>0.3</v>
      </c>
      <c r="S2216">
        <v>-23.7822</v>
      </c>
      <c r="T2216" t="s">
        <v>288</v>
      </c>
      <c r="U2216">
        <v>151.84019999999899</v>
      </c>
      <c r="V2216" s="2">
        <f>Table1[[#This Row],[Expenses]]*0.3</f>
        <v>45.552059999999692</v>
      </c>
      <c r="W2216" t="str">
        <f>VLOOKUP(K2216, Helper!A:C, 3, FALSE)</f>
        <v>2020-03</v>
      </c>
    </row>
    <row r="2217" spans="1:23" x14ac:dyDescent="0.3">
      <c r="A2217">
        <v>4472</v>
      </c>
      <c r="B2217" t="s">
        <v>5655</v>
      </c>
      <c r="C2217" s="1">
        <v>45199</v>
      </c>
      <c r="D2217">
        <v>20230930</v>
      </c>
      <c r="E2217" t="s">
        <v>421</v>
      </c>
      <c r="F2217" t="s">
        <v>358</v>
      </c>
      <c r="G2217" t="s">
        <v>359</v>
      </c>
      <c r="H2217" t="s">
        <v>37</v>
      </c>
      <c r="I2217" t="s">
        <v>119</v>
      </c>
      <c r="J2217" t="s">
        <v>94</v>
      </c>
      <c r="K2217">
        <v>1087</v>
      </c>
      <c r="L2217" t="s">
        <v>95</v>
      </c>
      <c r="M2217" t="s">
        <v>85</v>
      </c>
      <c r="N2217" t="s">
        <v>41</v>
      </c>
      <c r="O2217" t="s">
        <v>5656</v>
      </c>
      <c r="P2217">
        <v>63.686</v>
      </c>
      <c r="Q2217">
        <v>1</v>
      </c>
      <c r="R2217">
        <v>0.3</v>
      </c>
      <c r="S2217">
        <v>-15.4666</v>
      </c>
      <c r="T2217" t="s">
        <v>171</v>
      </c>
      <c r="U2217">
        <v>79.152600000000007</v>
      </c>
      <c r="V2217" s="2">
        <f>Table1[[#This Row],[Expenses]]*0.3</f>
        <v>23.74578</v>
      </c>
      <c r="W2217" t="str">
        <f>VLOOKUP(K2217, Helper!A:C, 3, FALSE)</f>
        <v>2020-06</v>
      </c>
    </row>
    <row r="2218" spans="1:23" x14ac:dyDescent="0.3">
      <c r="A2218">
        <v>4478</v>
      </c>
      <c r="B2218" t="s">
        <v>5657</v>
      </c>
      <c r="C2218" s="1">
        <v>45222</v>
      </c>
      <c r="D2218">
        <v>20231023</v>
      </c>
      <c r="E2218" t="s">
        <v>1793</v>
      </c>
      <c r="F2218" t="s">
        <v>448</v>
      </c>
      <c r="G2218" t="s">
        <v>448</v>
      </c>
      <c r="H2218" t="s">
        <v>81</v>
      </c>
      <c r="I2218" t="s">
        <v>199</v>
      </c>
      <c r="J2218" t="s">
        <v>179</v>
      </c>
      <c r="K2218">
        <v>1015</v>
      </c>
      <c r="L2218" t="s">
        <v>74</v>
      </c>
      <c r="M2218" t="s">
        <v>29</v>
      </c>
      <c r="N2218" t="s">
        <v>96</v>
      </c>
      <c r="O2218" t="s">
        <v>5658</v>
      </c>
      <c r="P2218">
        <v>333.09</v>
      </c>
      <c r="Q2218">
        <v>3</v>
      </c>
      <c r="R2218">
        <v>0</v>
      </c>
      <c r="S2218">
        <v>23.316299999999998</v>
      </c>
      <c r="T2218" t="s">
        <v>151</v>
      </c>
      <c r="U2218">
        <v>309.773699999999</v>
      </c>
      <c r="V2218" s="2">
        <f>Table1[[#This Row],[Expenses]]*0.3</f>
        <v>92.932109999999696</v>
      </c>
      <c r="W2218" t="str">
        <f>VLOOKUP(K2218, Helper!A:C, 3, FALSE)</f>
        <v>2020-03</v>
      </c>
    </row>
    <row r="2219" spans="1:23" x14ac:dyDescent="0.3">
      <c r="A2219">
        <v>4480</v>
      </c>
      <c r="B2219" t="s">
        <v>5659</v>
      </c>
      <c r="C2219" s="1">
        <v>43914</v>
      </c>
      <c r="D2219">
        <v>20200324</v>
      </c>
      <c r="E2219" t="s">
        <v>1413</v>
      </c>
      <c r="F2219" t="s">
        <v>211</v>
      </c>
      <c r="G2219" t="s">
        <v>212</v>
      </c>
      <c r="H2219" t="s">
        <v>25</v>
      </c>
      <c r="I2219" t="s">
        <v>26</v>
      </c>
      <c r="J2219" t="s">
        <v>539</v>
      </c>
      <c r="K2219">
        <v>1081</v>
      </c>
      <c r="L2219" t="s">
        <v>273</v>
      </c>
      <c r="M2219" t="s">
        <v>29</v>
      </c>
      <c r="N2219" t="s">
        <v>66</v>
      </c>
      <c r="O2219" t="s">
        <v>5660</v>
      </c>
      <c r="P2219">
        <v>24.9</v>
      </c>
      <c r="Q2219">
        <v>5</v>
      </c>
      <c r="R2219">
        <v>0</v>
      </c>
      <c r="S2219">
        <v>11.702999999999999</v>
      </c>
      <c r="T2219" t="s">
        <v>445</v>
      </c>
      <c r="U2219">
        <v>13.196999999999999</v>
      </c>
      <c r="V2219" s="2">
        <f>Table1[[#This Row],[Expenses]]*0.3</f>
        <v>3.9590999999999994</v>
      </c>
      <c r="W2219" t="str">
        <f>VLOOKUP(K2219, Helper!A:C, 3, FALSE)</f>
        <v>2020-03</v>
      </c>
    </row>
    <row r="2220" spans="1:23" x14ac:dyDescent="0.3">
      <c r="A2220">
        <v>4481</v>
      </c>
      <c r="B2220" t="s">
        <v>5661</v>
      </c>
      <c r="C2220" s="1">
        <v>44869</v>
      </c>
      <c r="D2220">
        <v>20221104</v>
      </c>
      <c r="E2220" t="s">
        <v>951</v>
      </c>
      <c r="F2220" t="s">
        <v>35</v>
      </c>
      <c r="G2220" t="s">
        <v>36</v>
      </c>
      <c r="H2220" t="s">
        <v>37</v>
      </c>
      <c r="I2220" t="s">
        <v>38</v>
      </c>
      <c r="J2220" t="s">
        <v>349</v>
      </c>
      <c r="K2220">
        <v>1078</v>
      </c>
      <c r="L2220" t="s">
        <v>56</v>
      </c>
      <c r="M2220" t="s">
        <v>29</v>
      </c>
      <c r="N2220" t="s">
        <v>214</v>
      </c>
      <c r="O2220" t="s">
        <v>5662</v>
      </c>
      <c r="P2220">
        <v>15.26</v>
      </c>
      <c r="Q2220">
        <v>7</v>
      </c>
      <c r="R2220">
        <v>0</v>
      </c>
      <c r="S2220">
        <v>5.0358000000000001</v>
      </c>
      <c r="T2220" t="s">
        <v>32</v>
      </c>
      <c r="U2220">
        <v>10.2242</v>
      </c>
      <c r="V2220" s="2">
        <f>Table1[[#This Row],[Expenses]]*0.3</f>
        <v>3.0672599999999997</v>
      </c>
      <c r="W2220" t="str">
        <f>VLOOKUP(K2220, Helper!A:C, 3, FALSE)</f>
        <v>2020-01</v>
      </c>
    </row>
    <row r="2221" spans="1:23" x14ac:dyDescent="0.3">
      <c r="A2221">
        <v>4488</v>
      </c>
      <c r="B2221" t="s">
        <v>5663</v>
      </c>
      <c r="C2221" s="1">
        <v>44444</v>
      </c>
      <c r="D2221">
        <v>20210905</v>
      </c>
      <c r="E2221" t="s">
        <v>1928</v>
      </c>
      <c r="F2221" t="s">
        <v>79</v>
      </c>
      <c r="G2221" t="s">
        <v>147</v>
      </c>
      <c r="H2221" t="s">
        <v>81</v>
      </c>
      <c r="I2221" t="s">
        <v>82</v>
      </c>
      <c r="J2221" t="s">
        <v>1065</v>
      </c>
      <c r="K2221">
        <v>1097</v>
      </c>
      <c r="L2221" t="s">
        <v>273</v>
      </c>
      <c r="M2221" t="s">
        <v>85</v>
      </c>
      <c r="N2221" t="s">
        <v>50</v>
      </c>
      <c r="O2221" t="s">
        <v>5664</v>
      </c>
      <c r="P2221">
        <v>16.27</v>
      </c>
      <c r="Q2221">
        <v>5</v>
      </c>
      <c r="R2221">
        <v>0.8</v>
      </c>
      <c r="S2221">
        <v>-25.218499999999999</v>
      </c>
      <c r="T2221" t="s">
        <v>135</v>
      </c>
      <c r="U2221">
        <v>41.488500000000002</v>
      </c>
      <c r="V2221" s="2">
        <f>Table1[[#This Row],[Expenses]]*0.3</f>
        <v>12.44655</v>
      </c>
      <c r="W2221" t="str">
        <f>VLOOKUP(K2221, Helper!A:C, 3, FALSE)</f>
        <v>2020-04</v>
      </c>
    </row>
    <row r="2222" spans="1:23" x14ac:dyDescent="0.3">
      <c r="A2222">
        <v>4491</v>
      </c>
      <c r="B2222" t="s">
        <v>5665</v>
      </c>
      <c r="C2222" s="1">
        <v>45153</v>
      </c>
      <c r="D2222">
        <v>20230815</v>
      </c>
      <c r="E2222" t="s">
        <v>340</v>
      </c>
      <c r="F2222" t="s">
        <v>35</v>
      </c>
      <c r="G2222" t="s">
        <v>36</v>
      </c>
      <c r="H2222" t="s">
        <v>37</v>
      </c>
      <c r="I2222" t="s">
        <v>38</v>
      </c>
      <c r="J2222" t="s">
        <v>341</v>
      </c>
      <c r="K2222">
        <v>1019</v>
      </c>
      <c r="L2222" t="s">
        <v>74</v>
      </c>
      <c r="M2222" t="s">
        <v>29</v>
      </c>
      <c r="N2222" t="s">
        <v>50</v>
      </c>
      <c r="O2222" t="s">
        <v>5666</v>
      </c>
      <c r="P2222">
        <v>418.29599999999999</v>
      </c>
      <c r="Q2222">
        <v>3</v>
      </c>
      <c r="R2222">
        <v>0.2</v>
      </c>
      <c r="S2222">
        <v>5.2286999999999999</v>
      </c>
      <c r="T2222" t="s">
        <v>786</v>
      </c>
      <c r="U2222">
        <v>413.06729999999999</v>
      </c>
      <c r="V2222" s="2">
        <f>Table1[[#This Row],[Expenses]]*0.3</f>
        <v>123.92018999999999</v>
      </c>
      <c r="W2222" t="str">
        <f>VLOOKUP(K2222, Helper!A:C, 3, FALSE)</f>
        <v>2020-03</v>
      </c>
    </row>
    <row r="2223" spans="1:23" x14ac:dyDescent="0.3">
      <c r="A2223">
        <v>4492</v>
      </c>
      <c r="B2223" t="s">
        <v>5667</v>
      </c>
      <c r="C2223" s="1">
        <v>44166</v>
      </c>
      <c r="D2223">
        <v>20201201</v>
      </c>
      <c r="E2223" t="s">
        <v>1402</v>
      </c>
      <c r="F2223" t="s">
        <v>358</v>
      </c>
      <c r="G2223" t="s">
        <v>359</v>
      </c>
      <c r="H2223" t="s">
        <v>37</v>
      </c>
      <c r="I2223" t="s">
        <v>119</v>
      </c>
      <c r="J2223" t="s">
        <v>621</v>
      </c>
      <c r="K2223">
        <v>1060</v>
      </c>
      <c r="L2223" t="s">
        <v>105</v>
      </c>
      <c r="M2223" t="s">
        <v>29</v>
      </c>
      <c r="N2223" t="s">
        <v>1005</v>
      </c>
      <c r="O2223" t="s">
        <v>5668</v>
      </c>
      <c r="P2223">
        <v>659.98800000000006</v>
      </c>
      <c r="Q2223">
        <v>2</v>
      </c>
      <c r="R2223">
        <v>0.4</v>
      </c>
      <c r="S2223">
        <v>109.998</v>
      </c>
      <c r="T2223" t="s">
        <v>235</v>
      </c>
      <c r="U2223">
        <v>549.99</v>
      </c>
      <c r="V2223" s="2">
        <f>Table1[[#This Row],[Expenses]]*0.3</f>
        <v>164.99699999999999</v>
      </c>
      <c r="W2223" t="str">
        <f>VLOOKUP(K2223, Helper!A:C, 3, FALSE)</f>
        <v>2020-01</v>
      </c>
    </row>
    <row r="2224" spans="1:23" x14ac:dyDescent="0.3">
      <c r="A2224">
        <v>4496</v>
      </c>
      <c r="B2224" t="s">
        <v>5669</v>
      </c>
      <c r="C2224" s="1">
        <v>45096</v>
      </c>
      <c r="D2224">
        <v>20230619</v>
      </c>
      <c r="E2224" t="s">
        <v>610</v>
      </c>
      <c r="F2224" t="s">
        <v>35</v>
      </c>
      <c r="G2224" t="s">
        <v>36</v>
      </c>
      <c r="H2224" t="s">
        <v>37</v>
      </c>
      <c r="I2224" t="s">
        <v>38</v>
      </c>
      <c r="J2224" t="s">
        <v>604</v>
      </c>
      <c r="K2224">
        <v>1042</v>
      </c>
      <c r="L2224" t="s">
        <v>56</v>
      </c>
      <c r="M2224" t="s">
        <v>29</v>
      </c>
      <c r="N2224" t="s">
        <v>30</v>
      </c>
      <c r="O2224" t="s">
        <v>5670</v>
      </c>
      <c r="P2224">
        <v>917.92349999999999</v>
      </c>
      <c r="Q2224">
        <v>9</v>
      </c>
      <c r="R2224">
        <v>0.15</v>
      </c>
      <c r="S2224">
        <v>75.593699999999998</v>
      </c>
      <c r="T2224" t="s">
        <v>318</v>
      </c>
      <c r="U2224">
        <v>842.32979999999998</v>
      </c>
      <c r="V2224" s="2">
        <f>Table1[[#This Row],[Expenses]]*0.3</f>
        <v>252.69893999999999</v>
      </c>
      <c r="W2224" t="str">
        <f>VLOOKUP(K2224, Helper!A:C, 3, FALSE)</f>
        <v>2020-01</v>
      </c>
    </row>
    <row r="2225" spans="1:23" x14ac:dyDescent="0.3">
      <c r="A2225">
        <v>4498</v>
      </c>
      <c r="B2225" t="s">
        <v>5671</v>
      </c>
      <c r="C2225" s="1">
        <v>45263</v>
      </c>
      <c r="D2225">
        <v>20231203</v>
      </c>
      <c r="E2225" t="s">
        <v>2766</v>
      </c>
      <c r="F2225" t="s">
        <v>124</v>
      </c>
      <c r="G2225" t="s">
        <v>125</v>
      </c>
      <c r="H2225" t="s">
        <v>25</v>
      </c>
      <c r="I2225" t="s">
        <v>48</v>
      </c>
      <c r="J2225" t="s">
        <v>360</v>
      </c>
      <c r="K2225">
        <v>1004</v>
      </c>
      <c r="L2225" t="s">
        <v>74</v>
      </c>
      <c r="M2225" t="s">
        <v>29</v>
      </c>
      <c r="N2225" t="s">
        <v>50</v>
      </c>
      <c r="O2225" t="s">
        <v>5672</v>
      </c>
      <c r="P2225">
        <v>631.17600000000004</v>
      </c>
      <c r="Q2225">
        <v>4</v>
      </c>
      <c r="R2225">
        <v>0.7</v>
      </c>
      <c r="S2225">
        <v>-462.86239999999998</v>
      </c>
      <c r="T2225" t="s">
        <v>261</v>
      </c>
      <c r="U2225">
        <v>1094.0383999999999</v>
      </c>
      <c r="V2225" s="2">
        <f>Table1[[#This Row],[Expenses]]*0.3</f>
        <v>328.21151999999995</v>
      </c>
      <c r="W2225" t="str">
        <f>VLOOKUP(K2225, Helper!A:C, 3, FALSE)</f>
        <v>2020-01</v>
      </c>
    </row>
    <row r="2226" spans="1:23" x14ac:dyDescent="0.3">
      <c r="A2226">
        <v>4499</v>
      </c>
      <c r="B2226" t="s">
        <v>5673</v>
      </c>
      <c r="C2226" s="1">
        <v>44156</v>
      </c>
      <c r="D2226">
        <v>20201121</v>
      </c>
      <c r="E2226" t="s">
        <v>5674</v>
      </c>
      <c r="F2226" t="s">
        <v>35</v>
      </c>
      <c r="G2226" t="s">
        <v>110</v>
      </c>
      <c r="H2226" t="s">
        <v>37</v>
      </c>
      <c r="I2226" t="s">
        <v>38</v>
      </c>
      <c r="J2226" t="s">
        <v>49</v>
      </c>
      <c r="K2226">
        <v>1031</v>
      </c>
      <c r="L2226" t="s">
        <v>28</v>
      </c>
      <c r="M2226" t="s">
        <v>40</v>
      </c>
      <c r="N2226" t="s">
        <v>66</v>
      </c>
      <c r="O2226" t="s">
        <v>5675</v>
      </c>
      <c r="P2226">
        <v>12.96</v>
      </c>
      <c r="Q2226">
        <v>2</v>
      </c>
      <c r="R2226">
        <v>0</v>
      </c>
      <c r="S2226">
        <v>6.2207999999999997</v>
      </c>
      <c r="T2226" t="s">
        <v>98</v>
      </c>
      <c r="U2226">
        <v>6.7392000000000003</v>
      </c>
      <c r="V2226" s="2">
        <f>Table1[[#This Row],[Expenses]]*0.3</f>
        <v>2.02176</v>
      </c>
      <c r="W2226" t="str">
        <f>VLOOKUP(K2226, Helper!A:C, 3, FALSE)</f>
        <v>2020-01</v>
      </c>
    </row>
    <row r="2227" spans="1:23" x14ac:dyDescent="0.3">
      <c r="A2227">
        <v>4500</v>
      </c>
      <c r="B2227" t="s">
        <v>5676</v>
      </c>
      <c r="C2227" s="1">
        <v>44662</v>
      </c>
      <c r="D2227">
        <v>20220411</v>
      </c>
      <c r="E2227" t="s">
        <v>2622</v>
      </c>
      <c r="F2227" t="s">
        <v>35</v>
      </c>
      <c r="G2227" t="s">
        <v>3855</v>
      </c>
      <c r="H2227" t="s">
        <v>37</v>
      </c>
      <c r="I2227" t="s">
        <v>38</v>
      </c>
      <c r="J2227" t="s">
        <v>443</v>
      </c>
      <c r="K2227">
        <v>1005</v>
      </c>
      <c r="L2227" t="s">
        <v>56</v>
      </c>
      <c r="M2227" t="s">
        <v>40</v>
      </c>
      <c r="N2227" t="s">
        <v>66</v>
      </c>
      <c r="O2227" t="s">
        <v>5677</v>
      </c>
      <c r="P2227">
        <v>12.96</v>
      </c>
      <c r="Q2227">
        <v>2</v>
      </c>
      <c r="R2227">
        <v>0</v>
      </c>
      <c r="S2227">
        <v>6.2207999999999997</v>
      </c>
      <c r="T2227" t="s">
        <v>296</v>
      </c>
      <c r="U2227">
        <v>6.7392000000000003</v>
      </c>
      <c r="V2227" s="2">
        <f>Table1[[#This Row],[Expenses]]*0.3</f>
        <v>2.02176</v>
      </c>
      <c r="W2227" t="str">
        <f>VLOOKUP(K2227, Helper!A:C, 3, FALSE)</f>
        <v>2020-03</v>
      </c>
    </row>
    <row r="2228" spans="1:23" x14ac:dyDescent="0.3">
      <c r="A2228">
        <v>4502</v>
      </c>
      <c r="B2228" t="s">
        <v>5678</v>
      </c>
      <c r="C2228" s="1">
        <v>44012</v>
      </c>
      <c r="D2228">
        <v>20200630</v>
      </c>
      <c r="E2228" t="s">
        <v>552</v>
      </c>
      <c r="F2228" t="s">
        <v>79</v>
      </c>
      <c r="G2228" t="s">
        <v>147</v>
      </c>
      <c r="H2228" t="s">
        <v>81</v>
      </c>
      <c r="I2228" t="s">
        <v>82</v>
      </c>
      <c r="J2228" t="s">
        <v>94</v>
      </c>
      <c r="K2228">
        <v>1087</v>
      </c>
      <c r="L2228" t="s">
        <v>95</v>
      </c>
      <c r="M2228" t="s">
        <v>40</v>
      </c>
      <c r="N2228" t="s">
        <v>66</v>
      </c>
      <c r="O2228" t="s">
        <v>5679</v>
      </c>
      <c r="P2228">
        <v>25.92</v>
      </c>
      <c r="Q2228">
        <v>5</v>
      </c>
      <c r="R2228">
        <v>0.2</v>
      </c>
      <c r="S2228">
        <v>9.0719999999999992</v>
      </c>
      <c r="T2228" t="s">
        <v>59</v>
      </c>
      <c r="U2228">
        <v>16.847999999999999</v>
      </c>
      <c r="V2228" s="2">
        <f>Table1[[#This Row],[Expenses]]*0.3</f>
        <v>5.0543999999999993</v>
      </c>
      <c r="W2228" t="str">
        <f>VLOOKUP(K2228, Helper!A:C, 3, FALSE)</f>
        <v>2020-06</v>
      </c>
    </row>
    <row r="2229" spans="1:23" x14ac:dyDescent="0.3">
      <c r="A2229">
        <v>4504</v>
      </c>
      <c r="B2229" t="s">
        <v>5680</v>
      </c>
      <c r="C2229" s="1">
        <v>44189</v>
      </c>
      <c r="D2229">
        <v>20201224</v>
      </c>
      <c r="E2229" t="s">
        <v>1956</v>
      </c>
      <c r="F2229" t="s">
        <v>35</v>
      </c>
      <c r="G2229" t="s">
        <v>36</v>
      </c>
      <c r="H2229" t="s">
        <v>37</v>
      </c>
      <c r="I2229" t="s">
        <v>38</v>
      </c>
      <c r="J2229" t="s">
        <v>341</v>
      </c>
      <c r="K2229">
        <v>1019</v>
      </c>
      <c r="L2229" t="s">
        <v>74</v>
      </c>
      <c r="M2229" t="s">
        <v>85</v>
      </c>
      <c r="N2229" t="s">
        <v>156</v>
      </c>
      <c r="O2229" t="s">
        <v>5681</v>
      </c>
      <c r="P2229">
        <v>173.65600000000001</v>
      </c>
      <c r="Q2229">
        <v>7</v>
      </c>
      <c r="R2229">
        <v>0.2</v>
      </c>
      <c r="S2229">
        <v>17.365600000000001</v>
      </c>
      <c r="T2229" t="s">
        <v>235</v>
      </c>
      <c r="U2229">
        <v>156.29040000000001</v>
      </c>
      <c r="V2229" s="2">
        <f>Table1[[#This Row],[Expenses]]*0.3</f>
        <v>46.887120000000003</v>
      </c>
      <c r="W2229" t="str">
        <f>VLOOKUP(K2229, Helper!A:C, 3, FALSE)</f>
        <v>2020-03</v>
      </c>
    </row>
    <row r="2230" spans="1:23" x14ac:dyDescent="0.3">
      <c r="A2230">
        <v>4510</v>
      </c>
      <c r="B2230" t="s">
        <v>5682</v>
      </c>
      <c r="C2230" s="1">
        <v>45070</v>
      </c>
      <c r="D2230">
        <v>20230524</v>
      </c>
      <c r="E2230" t="s">
        <v>5683</v>
      </c>
      <c r="F2230" t="s">
        <v>35</v>
      </c>
      <c r="G2230" t="s">
        <v>36</v>
      </c>
      <c r="H2230" t="s">
        <v>37</v>
      </c>
      <c r="I2230" t="s">
        <v>38</v>
      </c>
      <c r="J2230" t="s">
        <v>321</v>
      </c>
      <c r="K2230">
        <v>1089</v>
      </c>
      <c r="L2230" t="s">
        <v>133</v>
      </c>
      <c r="M2230" t="s">
        <v>29</v>
      </c>
      <c r="N2230" t="s">
        <v>50</v>
      </c>
      <c r="O2230" t="s">
        <v>5684</v>
      </c>
      <c r="P2230">
        <v>171.28800000000001</v>
      </c>
      <c r="Q2230">
        <v>3</v>
      </c>
      <c r="R2230">
        <v>0.2</v>
      </c>
      <c r="S2230">
        <v>-6.4233000000000002</v>
      </c>
      <c r="T2230" t="s">
        <v>288</v>
      </c>
      <c r="U2230">
        <v>177.71129999999999</v>
      </c>
      <c r="V2230" s="2">
        <f>Table1[[#This Row],[Expenses]]*0.3</f>
        <v>53.313389999999998</v>
      </c>
      <c r="W2230" t="str">
        <f>VLOOKUP(K2230, Helper!A:C, 3, FALSE)</f>
        <v>2020-01</v>
      </c>
    </row>
    <row r="2231" spans="1:23" x14ac:dyDescent="0.3">
      <c r="A2231">
        <v>4511</v>
      </c>
      <c r="B2231" t="s">
        <v>5685</v>
      </c>
      <c r="C2231" s="1">
        <v>44876</v>
      </c>
      <c r="D2231">
        <v>20221111</v>
      </c>
      <c r="E2231" t="s">
        <v>1734</v>
      </c>
      <c r="F2231" t="s">
        <v>411</v>
      </c>
      <c r="G2231" t="s">
        <v>412</v>
      </c>
      <c r="H2231" t="s">
        <v>25</v>
      </c>
      <c r="I2231" t="s">
        <v>48</v>
      </c>
      <c r="J2231" t="s">
        <v>308</v>
      </c>
      <c r="K2231">
        <v>1095</v>
      </c>
      <c r="L2231" t="s">
        <v>105</v>
      </c>
      <c r="M2231" t="s">
        <v>40</v>
      </c>
      <c r="N2231" t="s">
        <v>57</v>
      </c>
      <c r="O2231" t="s">
        <v>5686</v>
      </c>
      <c r="P2231">
        <v>37.299999999999997</v>
      </c>
      <c r="Q2231">
        <v>2</v>
      </c>
      <c r="R2231">
        <v>0</v>
      </c>
      <c r="S2231">
        <v>17.158000000000001</v>
      </c>
      <c r="T2231" t="s">
        <v>32</v>
      </c>
      <c r="U2231">
        <v>20.1419999999999</v>
      </c>
      <c r="V2231" s="2">
        <f>Table1[[#This Row],[Expenses]]*0.3</f>
        <v>6.04259999999997</v>
      </c>
      <c r="W2231" t="str">
        <f>VLOOKUP(K2231, Helper!A:C, 3, FALSE)</f>
        <v>2020-02</v>
      </c>
    </row>
    <row r="2232" spans="1:23" x14ac:dyDescent="0.3">
      <c r="A2232">
        <v>4513</v>
      </c>
      <c r="B2232" t="s">
        <v>5687</v>
      </c>
      <c r="C2232" s="1">
        <v>44837</v>
      </c>
      <c r="D2232">
        <v>20221003</v>
      </c>
      <c r="E2232" t="s">
        <v>2087</v>
      </c>
      <c r="F2232" t="s">
        <v>232</v>
      </c>
      <c r="G2232" t="s">
        <v>385</v>
      </c>
      <c r="H2232" t="s">
        <v>37</v>
      </c>
      <c r="I2232" t="s">
        <v>119</v>
      </c>
      <c r="J2232" t="s">
        <v>1009</v>
      </c>
      <c r="K2232">
        <v>1021</v>
      </c>
      <c r="L2232" t="s">
        <v>133</v>
      </c>
      <c r="M2232" t="s">
        <v>29</v>
      </c>
      <c r="N2232" t="s">
        <v>50</v>
      </c>
      <c r="O2232" t="s">
        <v>5688</v>
      </c>
      <c r="P2232">
        <v>54.792000000000002</v>
      </c>
      <c r="Q2232">
        <v>6</v>
      </c>
      <c r="R2232">
        <v>0.7</v>
      </c>
      <c r="S2232">
        <v>-40.180799999999998</v>
      </c>
      <c r="T2232" t="s">
        <v>400</v>
      </c>
      <c r="U2232">
        <v>94.972800000000007</v>
      </c>
      <c r="V2232" s="2">
        <f>Table1[[#This Row],[Expenses]]*0.3</f>
        <v>28.49184</v>
      </c>
      <c r="W2232" t="str">
        <f>VLOOKUP(K2232, Helper!A:C, 3, FALSE)</f>
        <v>2020-02</v>
      </c>
    </row>
    <row r="2233" spans="1:23" x14ac:dyDescent="0.3">
      <c r="A2233">
        <v>4514</v>
      </c>
      <c r="B2233" t="s">
        <v>5689</v>
      </c>
      <c r="C2233" s="1">
        <v>44811</v>
      </c>
      <c r="D2233">
        <v>20220907</v>
      </c>
      <c r="E2233" t="s">
        <v>4392</v>
      </c>
      <c r="F2233" t="s">
        <v>79</v>
      </c>
      <c r="G2233" t="s">
        <v>147</v>
      </c>
      <c r="H2233" t="s">
        <v>81</v>
      </c>
      <c r="I2233" t="s">
        <v>82</v>
      </c>
      <c r="J2233" t="s">
        <v>917</v>
      </c>
      <c r="K2233">
        <v>1029</v>
      </c>
      <c r="L2233" t="s">
        <v>84</v>
      </c>
      <c r="M2233" t="s">
        <v>29</v>
      </c>
      <c r="N2233" t="s">
        <v>96</v>
      </c>
      <c r="O2233" t="s">
        <v>5690</v>
      </c>
      <c r="P2233">
        <v>10.784000000000001</v>
      </c>
      <c r="Q2233">
        <v>1</v>
      </c>
      <c r="R2233">
        <v>0.2</v>
      </c>
      <c r="S2233">
        <v>0.80879999999999996</v>
      </c>
      <c r="T2233" t="s">
        <v>246</v>
      </c>
      <c r="U2233">
        <v>9.9751999999999992</v>
      </c>
      <c r="V2233" s="2">
        <f>Table1[[#This Row],[Expenses]]*0.3</f>
        <v>2.9925599999999997</v>
      </c>
      <c r="W2233" t="str">
        <f>VLOOKUP(K2233, Helper!A:C, 3, FALSE)</f>
        <v>2020-01</v>
      </c>
    </row>
    <row r="2234" spans="1:23" x14ac:dyDescent="0.3">
      <c r="A2234">
        <v>4515</v>
      </c>
      <c r="B2234" t="s">
        <v>5691</v>
      </c>
      <c r="C2234" s="1">
        <v>44862</v>
      </c>
      <c r="D2234">
        <v>20221028</v>
      </c>
      <c r="E2234" t="s">
        <v>3054</v>
      </c>
      <c r="F2234" t="s">
        <v>238</v>
      </c>
      <c r="G2234" t="s">
        <v>2560</v>
      </c>
      <c r="H2234" t="s">
        <v>25</v>
      </c>
      <c r="I2234" t="s">
        <v>48</v>
      </c>
      <c r="J2234" t="s">
        <v>83</v>
      </c>
      <c r="K2234">
        <v>1074</v>
      </c>
      <c r="L2234" t="s">
        <v>84</v>
      </c>
      <c r="M2234" t="s">
        <v>29</v>
      </c>
      <c r="N2234" t="s">
        <v>41</v>
      </c>
      <c r="O2234" t="s">
        <v>5692</v>
      </c>
      <c r="P2234">
        <v>290.98</v>
      </c>
      <c r="Q2234">
        <v>1</v>
      </c>
      <c r="R2234">
        <v>0</v>
      </c>
      <c r="S2234">
        <v>75.654799999999994</v>
      </c>
      <c r="T2234" t="s">
        <v>400</v>
      </c>
      <c r="U2234">
        <v>215.3252</v>
      </c>
      <c r="V2234" s="2">
        <f>Table1[[#This Row],[Expenses]]*0.3</f>
        <v>64.597560000000001</v>
      </c>
      <c r="W2234" t="str">
        <f>VLOOKUP(K2234, Helper!A:C, 3, FALSE)</f>
        <v>2020-05</v>
      </c>
    </row>
    <row r="2235" spans="1:23" x14ac:dyDescent="0.3">
      <c r="A2235">
        <v>4516</v>
      </c>
      <c r="B2235" t="s">
        <v>5693</v>
      </c>
      <c r="C2235" s="1">
        <v>45222</v>
      </c>
      <c r="D2235">
        <v>20231023</v>
      </c>
      <c r="E2235" t="s">
        <v>226</v>
      </c>
      <c r="F2235" t="s">
        <v>448</v>
      </c>
      <c r="G2235" t="s">
        <v>448</v>
      </c>
      <c r="H2235" t="s">
        <v>81</v>
      </c>
      <c r="I2235" t="s">
        <v>199</v>
      </c>
      <c r="J2235" t="s">
        <v>228</v>
      </c>
      <c r="K2235">
        <v>1001</v>
      </c>
      <c r="L2235" t="s">
        <v>84</v>
      </c>
      <c r="M2235" t="s">
        <v>85</v>
      </c>
      <c r="N2235" t="s">
        <v>112</v>
      </c>
      <c r="O2235" t="s">
        <v>5694</v>
      </c>
      <c r="P2235">
        <v>36.44</v>
      </c>
      <c r="Q2235">
        <v>4</v>
      </c>
      <c r="R2235">
        <v>0</v>
      </c>
      <c r="S2235">
        <v>12.0252</v>
      </c>
      <c r="T2235" t="s">
        <v>151</v>
      </c>
      <c r="U2235">
        <v>24.4148</v>
      </c>
      <c r="V2235" s="2">
        <f>Table1[[#This Row],[Expenses]]*0.3</f>
        <v>7.3244399999999992</v>
      </c>
      <c r="W2235" t="str">
        <f>VLOOKUP(K2235, Helper!A:C, 3, FALSE)</f>
        <v>2020-04</v>
      </c>
    </row>
    <row r="2236" spans="1:23" x14ac:dyDescent="0.3">
      <c r="A2236">
        <v>4517</v>
      </c>
      <c r="B2236" t="s">
        <v>5695</v>
      </c>
      <c r="C2236" s="1">
        <v>44820</v>
      </c>
      <c r="D2236">
        <v>20220916</v>
      </c>
      <c r="E2236" t="s">
        <v>1242</v>
      </c>
      <c r="F2236" t="s">
        <v>71</v>
      </c>
      <c r="G2236" t="s">
        <v>72</v>
      </c>
      <c r="H2236" t="s">
        <v>37</v>
      </c>
      <c r="I2236" t="s">
        <v>38</v>
      </c>
      <c r="J2236" t="s">
        <v>398</v>
      </c>
      <c r="K2236">
        <v>1026</v>
      </c>
      <c r="L2236" t="s">
        <v>105</v>
      </c>
      <c r="M2236" t="s">
        <v>29</v>
      </c>
      <c r="N2236" t="s">
        <v>66</v>
      </c>
      <c r="O2236" t="s">
        <v>5696</v>
      </c>
      <c r="P2236">
        <v>21.4</v>
      </c>
      <c r="Q2236">
        <v>5</v>
      </c>
      <c r="R2236">
        <v>0</v>
      </c>
      <c r="S2236">
        <v>10.058</v>
      </c>
      <c r="T2236" t="s">
        <v>246</v>
      </c>
      <c r="U2236">
        <v>11.341999999999899</v>
      </c>
      <c r="V2236" s="2">
        <f>Table1[[#This Row],[Expenses]]*0.3</f>
        <v>3.4025999999999699</v>
      </c>
      <c r="W2236" t="str">
        <f>VLOOKUP(K2236, Helper!A:C, 3, FALSE)</f>
        <v>2020-01</v>
      </c>
    </row>
    <row r="2237" spans="1:23" x14ac:dyDescent="0.3">
      <c r="A2237">
        <v>4519</v>
      </c>
      <c r="B2237" t="s">
        <v>5697</v>
      </c>
      <c r="C2237" s="1">
        <v>44830</v>
      </c>
      <c r="D2237">
        <v>20220926</v>
      </c>
      <c r="E2237" t="s">
        <v>2415</v>
      </c>
      <c r="F2237" t="s">
        <v>35</v>
      </c>
      <c r="G2237" t="s">
        <v>110</v>
      </c>
      <c r="H2237" t="s">
        <v>37</v>
      </c>
      <c r="I2237" t="s">
        <v>38</v>
      </c>
      <c r="J2237" t="s">
        <v>1132</v>
      </c>
      <c r="K2237">
        <v>1053</v>
      </c>
      <c r="L2237" t="s">
        <v>74</v>
      </c>
      <c r="M2237" t="s">
        <v>29</v>
      </c>
      <c r="N2237" t="s">
        <v>112</v>
      </c>
      <c r="O2237" t="s">
        <v>5698</v>
      </c>
      <c r="P2237">
        <v>16.559999999999999</v>
      </c>
      <c r="Q2237">
        <v>4</v>
      </c>
      <c r="R2237">
        <v>0</v>
      </c>
      <c r="S2237">
        <v>6.9551999999999996</v>
      </c>
      <c r="T2237" t="s">
        <v>246</v>
      </c>
      <c r="U2237">
        <v>9.6047999999999991</v>
      </c>
      <c r="V2237" s="2">
        <f>Table1[[#This Row],[Expenses]]*0.3</f>
        <v>2.8814399999999996</v>
      </c>
      <c r="W2237" t="str">
        <f>VLOOKUP(K2237, Helper!A:C, 3, FALSE)</f>
        <v>2020-05</v>
      </c>
    </row>
    <row r="2238" spans="1:23" x14ac:dyDescent="0.3">
      <c r="A2238">
        <v>4520</v>
      </c>
      <c r="B2238" t="s">
        <v>5699</v>
      </c>
      <c r="C2238" s="1">
        <v>45088</v>
      </c>
      <c r="D2238">
        <v>20230611</v>
      </c>
      <c r="E2238" t="s">
        <v>2742</v>
      </c>
      <c r="F2238" t="s">
        <v>46</v>
      </c>
      <c r="G2238" t="s">
        <v>888</v>
      </c>
      <c r="H2238" t="s">
        <v>25</v>
      </c>
      <c r="I2238" t="s">
        <v>48</v>
      </c>
      <c r="J2238" t="s">
        <v>466</v>
      </c>
      <c r="K2238">
        <v>1046</v>
      </c>
      <c r="L2238" t="s">
        <v>95</v>
      </c>
      <c r="M2238" t="s">
        <v>40</v>
      </c>
      <c r="N2238" t="s">
        <v>96</v>
      </c>
      <c r="O2238" t="s">
        <v>5700</v>
      </c>
      <c r="P2238">
        <v>1347.52</v>
      </c>
      <c r="Q2238">
        <v>8</v>
      </c>
      <c r="R2238">
        <v>0.2</v>
      </c>
      <c r="S2238">
        <v>84.22</v>
      </c>
      <c r="T2238" t="s">
        <v>318</v>
      </c>
      <c r="U2238">
        <v>1263.3</v>
      </c>
      <c r="V2238" s="2">
        <f>Table1[[#This Row],[Expenses]]*0.3</f>
        <v>378.98999999999995</v>
      </c>
      <c r="W2238" t="str">
        <f>VLOOKUP(K2238, Helper!A:C, 3, FALSE)</f>
        <v>2020-02</v>
      </c>
    </row>
    <row r="2239" spans="1:23" x14ac:dyDescent="0.3">
      <c r="A2239">
        <v>4521</v>
      </c>
      <c r="B2239" t="s">
        <v>5701</v>
      </c>
      <c r="C2239" s="1">
        <v>43882</v>
      </c>
      <c r="D2239">
        <v>20200221</v>
      </c>
      <c r="E2239" t="s">
        <v>165</v>
      </c>
      <c r="F2239" t="s">
        <v>204</v>
      </c>
      <c r="G2239" t="s">
        <v>5534</v>
      </c>
      <c r="H2239" t="s">
        <v>81</v>
      </c>
      <c r="I2239" t="s">
        <v>206</v>
      </c>
      <c r="J2239" t="s">
        <v>169</v>
      </c>
      <c r="K2239">
        <v>1058</v>
      </c>
      <c r="L2239" t="s">
        <v>28</v>
      </c>
      <c r="M2239" t="s">
        <v>40</v>
      </c>
      <c r="N2239" t="s">
        <v>185</v>
      </c>
      <c r="O2239" t="s">
        <v>5702</v>
      </c>
      <c r="P2239">
        <v>62.31</v>
      </c>
      <c r="Q2239">
        <v>3</v>
      </c>
      <c r="R2239">
        <v>0</v>
      </c>
      <c r="S2239">
        <v>22.4316</v>
      </c>
      <c r="T2239" t="s">
        <v>919</v>
      </c>
      <c r="U2239">
        <v>39.878399999999999</v>
      </c>
      <c r="V2239" s="2">
        <f>Table1[[#This Row],[Expenses]]*0.3</f>
        <v>11.963519999999999</v>
      </c>
      <c r="W2239" t="str">
        <f>VLOOKUP(K2239, Helper!A:C, 3, FALSE)</f>
        <v>2020-01</v>
      </c>
    </row>
    <row r="2240" spans="1:23" x14ac:dyDescent="0.3">
      <c r="A2240">
        <v>4523</v>
      </c>
      <c r="B2240" t="s">
        <v>5703</v>
      </c>
      <c r="C2240" s="1">
        <v>44978</v>
      </c>
      <c r="D2240">
        <v>20230221</v>
      </c>
      <c r="E2240" t="s">
        <v>815</v>
      </c>
      <c r="F2240" t="s">
        <v>334</v>
      </c>
      <c r="G2240" t="s">
        <v>335</v>
      </c>
      <c r="H2240" t="s">
        <v>25</v>
      </c>
      <c r="I2240" t="s">
        <v>336</v>
      </c>
      <c r="J2240" t="s">
        <v>817</v>
      </c>
      <c r="K2240">
        <v>1050</v>
      </c>
      <c r="L2240" t="s">
        <v>95</v>
      </c>
      <c r="M2240" t="s">
        <v>40</v>
      </c>
      <c r="N2240" t="s">
        <v>214</v>
      </c>
      <c r="O2240" t="s">
        <v>5704</v>
      </c>
      <c r="P2240">
        <v>9.4320000000000004</v>
      </c>
      <c r="Q2240">
        <v>3</v>
      </c>
      <c r="R2240">
        <v>0.2</v>
      </c>
      <c r="S2240">
        <v>3.0653999999999999</v>
      </c>
      <c r="T2240" t="s">
        <v>394</v>
      </c>
      <c r="U2240">
        <v>6.3666</v>
      </c>
      <c r="V2240" s="2">
        <f>Table1[[#This Row],[Expenses]]*0.3</f>
        <v>1.90998</v>
      </c>
      <c r="W2240" t="str">
        <f>VLOOKUP(K2240, Helper!A:C, 3, FALSE)</f>
        <v>2020-01</v>
      </c>
    </row>
    <row r="2241" spans="1:23" x14ac:dyDescent="0.3">
      <c r="A2241">
        <v>4524</v>
      </c>
      <c r="B2241" t="s">
        <v>5705</v>
      </c>
      <c r="C2241" s="1">
        <v>44137</v>
      </c>
      <c r="D2241">
        <v>20201102</v>
      </c>
      <c r="E2241" t="s">
        <v>5525</v>
      </c>
      <c r="F2241" t="s">
        <v>211</v>
      </c>
      <c r="G2241" t="s">
        <v>212</v>
      </c>
      <c r="H2241" t="s">
        <v>25</v>
      </c>
      <c r="I2241" t="s">
        <v>26</v>
      </c>
      <c r="J2241" t="s">
        <v>604</v>
      </c>
      <c r="K2241">
        <v>1042</v>
      </c>
      <c r="L2241" t="s">
        <v>56</v>
      </c>
      <c r="M2241" t="s">
        <v>29</v>
      </c>
      <c r="N2241" t="s">
        <v>41</v>
      </c>
      <c r="O2241" t="s">
        <v>5706</v>
      </c>
      <c r="P2241">
        <v>34.86</v>
      </c>
      <c r="Q2241">
        <v>7</v>
      </c>
      <c r="R2241">
        <v>0</v>
      </c>
      <c r="S2241">
        <v>16.035599999999999</v>
      </c>
      <c r="T2241" t="s">
        <v>98</v>
      </c>
      <c r="U2241">
        <v>18.824400000000001</v>
      </c>
      <c r="V2241" s="2">
        <f>Table1[[#This Row],[Expenses]]*0.3</f>
        <v>5.6473199999999997</v>
      </c>
      <c r="W2241" t="str">
        <f>VLOOKUP(K2241, Helper!A:C, 3, FALSE)</f>
        <v>2020-01</v>
      </c>
    </row>
    <row r="2242" spans="1:23" x14ac:dyDescent="0.3">
      <c r="A2242">
        <v>4526</v>
      </c>
      <c r="B2242" t="s">
        <v>5707</v>
      </c>
      <c r="C2242" s="1">
        <v>45125</v>
      </c>
      <c r="D2242">
        <v>20230718</v>
      </c>
      <c r="E2242" t="s">
        <v>1581</v>
      </c>
      <c r="F2242" t="s">
        <v>211</v>
      </c>
      <c r="G2242" t="s">
        <v>1964</v>
      </c>
      <c r="H2242" t="s">
        <v>25</v>
      </c>
      <c r="I2242" t="s">
        <v>26</v>
      </c>
      <c r="J2242" t="s">
        <v>812</v>
      </c>
      <c r="K2242">
        <v>1092</v>
      </c>
      <c r="L2242" t="s">
        <v>84</v>
      </c>
      <c r="M2242" t="s">
        <v>85</v>
      </c>
      <c r="N2242" t="s">
        <v>156</v>
      </c>
      <c r="O2242" t="s">
        <v>5708</v>
      </c>
      <c r="P2242">
        <v>269.98</v>
      </c>
      <c r="Q2242">
        <v>2</v>
      </c>
      <c r="R2242">
        <v>0</v>
      </c>
      <c r="S2242">
        <v>67.495000000000005</v>
      </c>
      <c r="T2242" t="s">
        <v>128</v>
      </c>
      <c r="U2242">
        <v>202.48500000000001</v>
      </c>
      <c r="V2242" s="2">
        <f>Table1[[#This Row],[Expenses]]*0.3</f>
        <v>60.7455</v>
      </c>
      <c r="W2242" t="str">
        <f>VLOOKUP(K2242, Helper!A:C, 3, FALSE)</f>
        <v>2020-02</v>
      </c>
    </row>
    <row r="2243" spans="1:23" x14ac:dyDescent="0.3">
      <c r="A2243">
        <v>4529</v>
      </c>
      <c r="B2243" t="s">
        <v>5709</v>
      </c>
      <c r="C2243" s="1">
        <v>45178</v>
      </c>
      <c r="D2243">
        <v>20230909</v>
      </c>
      <c r="E2243" t="s">
        <v>1292</v>
      </c>
      <c r="F2243" t="s">
        <v>358</v>
      </c>
      <c r="G2243" t="s">
        <v>359</v>
      </c>
      <c r="H2243" t="s">
        <v>37</v>
      </c>
      <c r="I2243" t="s">
        <v>119</v>
      </c>
      <c r="J2243" t="s">
        <v>1263</v>
      </c>
      <c r="K2243">
        <v>1016</v>
      </c>
      <c r="L2243" t="s">
        <v>95</v>
      </c>
      <c r="M2243" t="s">
        <v>40</v>
      </c>
      <c r="N2243" t="s">
        <v>185</v>
      </c>
      <c r="O2243" t="s">
        <v>5710</v>
      </c>
      <c r="P2243">
        <v>116.83199999999999</v>
      </c>
      <c r="Q2243">
        <v>4</v>
      </c>
      <c r="R2243">
        <v>0.2</v>
      </c>
      <c r="S2243">
        <v>33.589199999999998</v>
      </c>
      <c r="T2243" t="s">
        <v>171</v>
      </c>
      <c r="U2243">
        <v>83.242799999999903</v>
      </c>
      <c r="V2243" s="2">
        <f>Table1[[#This Row],[Expenses]]*0.3</f>
        <v>24.97283999999997</v>
      </c>
      <c r="W2243" t="str">
        <f>VLOOKUP(K2243, Helper!A:C, 3, FALSE)</f>
        <v>2020-03</v>
      </c>
    </row>
    <row r="2244" spans="1:23" x14ac:dyDescent="0.3">
      <c r="A2244">
        <v>4530</v>
      </c>
      <c r="B2244" t="s">
        <v>5711</v>
      </c>
      <c r="C2244" s="1">
        <v>44880</v>
      </c>
      <c r="D2244">
        <v>20221115</v>
      </c>
      <c r="E2244" t="s">
        <v>599</v>
      </c>
      <c r="F2244" t="s">
        <v>79</v>
      </c>
      <c r="G2244" t="s">
        <v>147</v>
      </c>
      <c r="H2244" t="s">
        <v>81</v>
      </c>
      <c r="I2244" t="s">
        <v>82</v>
      </c>
      <c r="J2244" t="s">
        <v>104</v>
      </c>
      <c r="K2244">
        <v>1047</v>
      </c>
      <c r="L2244" t="s">
        <v>105</v>
      </c>
      <c r="M2244" t="s">
        <v>29</v>
      </c>
      <c r="N2244" t="s">
        <v>50</v>
      </c>
      <c r="O2244" t="s">
        <v>5712</v>
      </c>
      <c r="P2244">
        <v>2.2959999999999998</v>
      </c>
      <c r="Q2244">
        <v>2</v>
      </c>
      <c r="R2244">
        <v>0.8</v>
      </c>
      <c r="S2244">
        <v>-3.9032</v>
      </c>
      <c r="T2244" t="s">
        <v>32</v>
      </c>
      <c r="U2244">
        <v>6.1991999999999896</v>
      </c>
      <c r="V2244" s="2">
        <f>Table1[[#This Row],[Expenses]]*0.3</f>
        <v>1.8597599999999967</v>
      </c>
      <c r="W2244" t="str">
        <f>VLOOKUP(K2244, Helper!A:C, 3, FALSE)</f>
        <v>2020-03</v>
      </c>
    </row>
    <row r="2245" spans="1:23" x14ac:dyDescent="0.3">
      <c r="A2245">
        <v>4531</v>
      </c>
      <c r="B2245" t="s">
        <v>5713</v>
      </c>
      <c r="C2245" s="1">
        <v>44880</v>
      </c>
      <c r="D2245">
        <v>20221115</v>
      </c>
      <c r="E2245" t="s">
        <v>531</v>
      </c>
      <c r="F2245" t="s">
        <v>211</v>
      </c>
      <c r="G2245" t="s">
        <v>212</v>
      </c>
      <c r="H2245" t="s">
        <v>25</v>
      </c>
      <c r="I2245" t="s">
        <v>26</v>
      </c>
      <c r="J2245" t="s">
        <v>368</v>
      </c>
      <c r="K2245">
        <v>1027</v>
      </c>
      <c r="L2245" t="s">
        <v>28</v>
      </c>
      <c r="M2245" t="s">
        <v>29</v>
      </c>
      <c r="N2245" t="s">
        <v>41</v>
      </c>
      <c r="O2245" t="s">
        <v>5714</v>
      </c>
      <c r="P2245">
        <v>408.00599999999997</v>
      </c>
      <c r="Q2245">
        <v>2</v>
      </c>
      <c r="R2245">
        <v>0.1</v>
      </c>
      <c r="S2245">
        <v>72.534400000000005</v>
      </c>
      <c r="T2245" t="s">
        <v>32</v>
      </c>
      <c r="U2245">
        <v>335.471599999999</v>
      </c>
      <c r="V2245" s="2">
        <f>Table1[[#This Row],[Expenses]]*0.3</f>
        <v>100.6414799999997</v>
      </c>
      <c r="W2245" t="str">
        <f>VLOOKUP(K2245, Helper!A:C, 3, FALSE)</f>
        <v>2020-08</v>
      </c>
    </row>
    <row r="2246" spans="1:23" x14ac:dyDescent="0.3">
      <c r="A2246">
        <v>4533</v>
      </c>
      <c r="B2246" t="s">
        <v>5715</v>
      </c>
      <c r="C2246" s="1">
        <v>44114</v>
      </c>
      <c r="D2246">
        <v>20201010</v>
      </c>
      <c r="E2246" t="s">
        <v>925</v>
      </c>
      <c r="F2246" t="s">
        <v>35</v>
      </c>
      <c r="G2246" t="s">
        <v>3132</v>
      </c>
      <c r="H2246" t="s">
        <v>37</v>
      </c>
      <c r="I2246" t="s">
        <v>38</v>
      </c>
      <c r="J2246" t="s">
        <v>278</v>
      </c>
      <c r="K2246">
        <v>1032</v>
      </c>
      <c r="L2246" t="s">
        <v>56</v>
      </c>
      <c r="M2246" t="s">
        <v>85</v>
      </c>
      <c r="N2246" t="s">
        <v>41</v>
      </c>
      <c r="O2246" t="s">
        <v>5716</v>
      </c>
      <c r="P2246">
        <v>122.352</v>
      </c>
      <c r="Q2246">
        <v>3</v>
      </c>
      <c r="R2246">
        <v>0.2</v>
      </c>
      <c r="S2246">
        <v>13.7646</v>
      </c>
      <c r="T2246" t="s">
        <v>194</v>
      </c>
      <c r="U2246">
        <v>108.5874</v>
      </c>
      <c r="V2246" s="2">
        <f>Table1[[#This Row],[Expenses]]*0.3</f>
        <v>32.576219999999999</v>
      </c>
      <c r="W2246" t="str">
        <f>VLOOKUP(K2246, Helper!A:C, 3, FALSE)</f>
        <v>2020-02</v>
      </c>
    </row>
    <row r="2247" spans="1:23" x14ac:dyDescent="0.3">
      <c r="A2247">
        <v>4535</v>
      </c>
      <c r="B2247" t="s">
        <v>5717</v>
      </c>
      <c r="C2247" s="1">
        <v>44274</v>
      </c>
      <c r="D2247">
        <v>20210319</v>
      </c>
      <c r="E2247" t="s">
        <v>1422</v>
      </c>
      <c r="F2247" t="s">
        <v>35</v>
      </c>
      <c r="G2247" t="s">
        <v>36</v>
      </c>
      <c r="H2247" t="s">
        <v>37</v>
      </c>
      <c r="I2247" t="s">
        <v>38</v>
      </c>
      <c r="J2247" t="s">
        <v>49</v>
      </c>
      <c r="K2247">
        <v>1031</v>
      </c>
      <c r="L2247" t="s">
        <v>28</v>
      </c>
      <c r="M2247" t="s">
        <v>40</v>
      </c>
      <c r="N2247" t="s">
        <v>66</v>
      </c>
      <c r="O2247" t="s">
        <v>5718</v>
      </c>
      <c r="P2247">
        <v>11.96</v>
      </c>
      <c r="Q2247">
        <v>2</v>
      </c>
      <c r="R2247">
        <v>0</v>
      </c>
      <c r="S2247">
        <v>5.8604000000000003</v>
      </c>
      <c r="T2247" t="s">
        <v>365</v>
      </c>
      <c r="U2247">
        <v>6.0995999999999997</v>
      </c>
      <c r="V2247" s="2">
        <f>Table1[[#This Row],[Expenses]]*0.3</f>
        <v>1.8298799999999997</v>
      </c>
      <c r="W2247" t="str">
        <f>VLOOKUP(K2247, Helper!A:C, 3, FALSE)</f>
        <v>2020-01</v>
      </c>
    </row>
    <row r="2248" spans="1:23" x14ac:dyDescent="0.3">
      <c r="A2248">
        <v>4536</v>
      </c>
      <c r="B2248" t="s">
        <v>5719</v>
      </c>
      <c r="C2248" s="1">
        <v>45116</v>
      </c>
      <c r="D2248">
        <v>20230709</v>
      </c>
      <c r="E2248" t="s">
        <v>3946</v>
      </c>
      <c r="F2248" t="s">
        <v>71</v>
      </c>
      <c r="G2248" t="s">
        <v>72</v>
      </c>
      <c r="H2248" t="s">
        <v>37</v>
      </c>
      <c r="I2248" t="s">
        <v>38</v>
      </c>
      <c r="J2248" t="s">
        <v>143</v>
      </c>
      <c r="K2248">
        <v>1051</v>
      </c>
      <c r="L2248" t="s">
        <v>74</v>
      </c>
      <c r="M2248" t="s">
        <v>85</v>
      </c>
      <c r="N2248" t="s">
        <v>57</v>
      </c>
      <c r="O2248" t="s">
        <v>5720</v>
      </c>
      <c r="P2248">
        <v>15.84</v>
      </c>
      <c r="Q2248">
        <v>3</v>
      </c>
      <c r="R2248">
        <v>0</v>
      </c>
      <c r="S2248">
        <v>4.9104000000000001</v>
      </c>
      <c r="T2248" t="s">
        <v>128</v>
      </c>
      <c r="U2248">
        <v>10.929600000000001</v>
      </c>
      <c r="V2248" s="2">
        <f>Table1[[#This Row],[Expenses]]*0.3</f>
        <v>3.27888</v>
      </c>
      <c r="W2248" t="str">
        <f>VLOOKUP(K2248, Helper!A:C, 3, FALSE)</f>
        <v>2020-03</v>
      </c>
    </row>
    <row r="2249" spans="1:23" x14ac:dyDescent="0.3">
      <c r="A2249">
        <v>4540</v>
      </c>
      <c r="B2249" t="s">
        <v>5721</v>
      </c>
      <c r="C2249" s="1">
        <v>44254</v>
      </c>
      <c r="D2249">
        <v>20210227</v>
      </c>
      <c r="E2249" t="s">
        <v>177</v>
      </c>
      <c r="F2249" t="s">
        <v>827</v>
      </c>
      <c r="G2249" t="s">
        <v>2034</v>
      </c>
      <c r="H2249" t="s">
        <v>25</v>
      </c>
      <c r="I2249" t="s">
        <v>64</v>
      </c>
      <c r="J2249" t="s">
        <v>179</v>
      </c>
      <c r="K2249">
        <v>1015</v>
      </c>
      <c r="L2249" t="s">
        <v>74</v>
      </c>
      <c r="M2249" t="s">
        <v>40</v>
      </c>
      <c r="N2249" t="s">
        <v>156</v>
      </c>
      <c r="O2249" t="s">
        <v>5722</v>
      </c>
      <c r="P2249">
        <v>105.98</v>
      </c>
      <c r="Q2249">
        <v>2</v>
      </c>
      <c r="R2249">
        <v>0</v>
      </c>
      <c r="S2249">
        <v>1.0598000000000001</v>
      </c>
      <c r="T2249" t="s">
        <v>554</v>
      </c>
      <c r="U2249">
        <v>104.92019999999999</v>
      </c>
      <c r="V2249" s="2">
        <f>Table1[[#This Row],[Expenses]]*0.3</f>
        <v>31.476059999999997</v>
      </c>
      <c r="W2249" t="str">
        <f>VLOOKUP(K2249, Helper!A:C, 3, FALSE)</f>
        <v>2020-03</v>
      </c>
    </row>
    <row r="2250" spans="1:23" x14ac:dyDescent="0.3">
      <c r="A2250">
        <v>4542</v>
      </c>
      <c r="B2250" t="s">
        <v>5723</v>
      </c>
      <c r="C2250" s="1">
        <v>45094</v>
      </c>
      <c r="D2250">
        <v>20230617</v>
      </c>
      <c r="E2250" t="s">
        <v>770</v>
      </c>
      <c r="F2250" t="s">
        <v>166</v>
      </c>
      <c r="G2250" t="s">
        <v>227</v>
      </c>
      <c r="H2250" t="s">
        <v>81</v>
      </c>
      <c r="I2250" t="s">
        <v>168</v>
      </c>
      <c r="J2250" t="s">
        <v>360</v>
      </c>
      <c r="K2250">
        <v>1004</v>
      </c>
      <c r="L2250" t="s">
        <v>74</v>
      </c>
      <c r="M2250" t="s">
        <v>40</v>
      </c>
      <c r="N2250" t="s">
        <v>50</v>
      </c>
      <c r="O2250" t="s">
        <v>5724</v>
      </c>
      <c r="P2250">
        <v>5.9359999999999999</v>
      </c>
      <c r="Q2250">
        <v>7</v>
      </c>
      <c r="R2250">
        <v>0.8</v>
      </c>
      <c r="S2250">
        <v>-8.9039999999999999</v>
      </c>
      <c r="T2250" t="s">
        <v>318</v>
      </c>
      <c r="U2250">
        <v>14.84</v>
      </c>
      <c r="V2250" s="2">
        <f>Table1[[#This Row],[Expenses]]*0.3</f>
        <v>4.452</v>
      </c>
      <c r="W2250" t="str">
        <f>VLOOKUP(K2250, Helper!A:C, 3, FALSE)</f>
        <v>2020-01</v>
      </c>
    </row>
    <row r="2251" spans="1:23" x14ac:dyDescent="0.3">
      <c r="A2251">
        <v>4543</v>
      </c>
      <c r="B2251" t="s">
        <v>5725</v>
      </c>
      <c r="C2251" s="1">
        <v>45016</v>
      </c>
      <c r="D2251">
        <v>20230331</v>
      </c>
      <c r="E2251" t="s">
        <v>5726</v>
      </c>
      <c r="F2251" t="s">
        <v>448</v>
      </c>
      <c r="G2251" t="s">
        <v>448</v>
      </c>
      <c r="H2251" t="s">
        <v>81</v>
      </c>
      <c r="I2251" t="s">
        <v>199</v>
      </c>
      <c r="J2251" t="s">
        <v>539</v>
      </c>
      <c r="K2251">
        <v>1081</v>
      </c>
      <c r="L2251" t="s">
        <v>273</v>
      </c>
      <c r="M2251" t="s">
        <v>29</v>
      </c>
      <c r="N2251" t="s">
        <v>161</v>
      </c>
      <c r="O2251" t="s">
        <v>5727</v>
      </c>
      <c r="P2251">
        <v>325.86</v>
      </c>
      <c r="Q2251">
        <v>2</v>
      </c>
      <c r="R2251">
        <v>0</v>
      </c>
      <c r="S2251">
        <v>149.8956</v>
      </c>
      <c r="T2251" t="s">
        <v>761</v>
      </c>
      <c r="U2251">
        <v>175.96440000000001</v>
      </c>
      <c r="V2251" s="2">
        <f>Table1[[#This Row],[Expenses]]*0.3</f>
        <v>52.789320000000004</v>
      </c>
      <c r="W2251" t="str">
        <f>VLOOKUP(K2251, Helper!A:C, 3, FALSE)</f>
        <v>2020-03</v>
      </c>
    </row>
    <row r="2252" spans="1:23" x14ac:dyDescent="0.3">
      <c r="A2252">
        <v>4544</v>
      </c>
      <c r="B2252" t="s">
        <v>5728</v>
      </c>
      <c r="C2252" s="1">
        <v>44389</v>
      </c>
      <c r="D2252">
        <v>20210712</v>
      </c>
      <c r="E2252" t="s">
        <v>1036</v>
      </c>
      <c r="F2252" t="s">
        <v>166</v>
      </c>
      <c r="G2252" t="s">
        <v>227</v>
      </c>
      <c r="H2252" t="s">
        <v>81</v>
      </c>
      <c r="I2252" t="s">
        <v>168</v>
      </c>
      <c r="J2252" t="s">
        <v>27</v>
      </c>
      <c r="K2252">
        <v>1017</v>
      </c>
      <c r="L2252" t="s">
        <v>28</v>
      </c>
      <c r="M2252" t="s">
        <v>29</v>
      </c>
      <c r="N2252" t="s">
        <v>41</v>
      </c>
      <c r="O2252" t="s">
        <v>5729</v>
      </c>
      <c r="P2252">
        <v>383.60700000000003</v>
      </c>
      <c r="Q2252">
        <v>9</v>
      </c>
      <c r="R2252">
        <v>0.3</v>
      </c>
      <c r="S2252">
        <v>-5.4801000000000002</v>
      </c>
      <c r="T2252" t="s">
        <v>642</v>
      </c>
      <c r="U2252">
        <v>389.08710000000002</v>
      </c>
      <c r="V2252" s="2">
        <f>Table1[[#This Row],[Expenses]]*0.3</f>
        <v>116.72613</v>
      </c>
      <c r="W2252" t="str">
        <f>VLOOKUP(K2252, Helper!A:C, 3, FALSE)</f>
        <v>2020-02</v>
      </c>
    </row>
    <row r="2253" spans="1:23" x14ac:dyDescent="0.3">
      <c r="A2253">
        <v>4551</v>
      </c>
      <c r="B2253" t="s">
        <v>5730</v>
      </c>
      <c r="C2253" s="1">
        <v>45047</v>
      </c>
      <c r="D2253">
        <v>20230501</v>
      </c>
      <c r="E2253" t="s">
        <v>1849</v>
      </c>
      <c r="F2253" t="s">
        <v>498</v>
      </c>
      <c r="G2253" t="s">
        <v>771</v>
      </c>
      <c r="H2253" t="s">
        <v>25</v>
      </c>
      <c r="I2253" t="s">
        <v>103</v>
      </c>
      <c r="J2253" t="s">
        <v>604</v>
      </c>
      <c r="K2253">
        <v>1042</v>
      </c>
      <c r="L2253" t="s">
        <v>56</v>
      </c>
      <c r="M2253" t="s">
        <v>29</v>
      </c>
      <c r="N2253" t="s">
        <v>41</v>
      </c>
      <c r="O2253" t="s">
        <v>5731</v>
      </c>
      <c r="P2253">
        <v>5.76</v>
      </c>
      <c r="Q2253">
        <v>2</v>
      </c>
      <c r="R2253">
        <v>0</v>
      </c>
      <c r="S2253">
        <v>2.8224</v>
      </c>
      <c r="T2253" t="s">
        <v>288</v>
      </c>
      <c r="U2253">
        <v>2.93759999999999</v>
      </c>
      <c r="V2253" s="2">
        <f>Table1[[#This Row],[Expenses]]*0.3</f>
        <v>0.88127999999999695</v>
      </c>
      <c r="W2253" t="str">
        <f>VLOOKUP(K2253, Helper!A:C, 3, FALSE)</f>
        <v>2020-01</v>
      </c>
    </row>
    <row r="2254" spans="1:23" x14ac:dyDescent="0.3">
      <c r="A2254">
        <v>4552</v>
      </c>
      <c r="B2254" t="s">
        <v>5732</v>
      </c>
      <c r="C2254" s="1">
        <v>44025</v>
      </c>
      <c r="D2254">
        <v>20200713</v>
      </c>
      <c r="E2254" t="s">
        <v>711</v>
      </c>
      <c r="F2254" t="s">
        <v>35</v>
      </c>
      <c r="G2254" t="s">
        <v>36</v>
      </c>
      <c r="H2254" t="s">
        <v>37</v>
      </c>
      <c r="I2254" t="s">
        <v>38</v>
      </c>
      <c r="J2254" t="s">
        <v>685</v>
      </c>
      <c r="K2254">
        <v>1076</v>
      </c>
      <c r="L2254" t="s">
        <v>74</v>
      </c>
      <c r="M2254" t="s">
        <v>40</v>
      </c>
      <c r="N2254" t="s">
        <v>50</v>
      </c>
      <c r="O2254" t="s">
        <v>5733</v>
      </c>
      <c r="P2254">
        <v>351.21600000000001</v>
      </c>
      <c r="Q2254">
        <v>3</v>
      </c>
      <c r="R2254">
        <v>0.2</v>
      </c>
      <c r="S2254">
        <v>4.3902000000000001</v>
      </c>
      <c r="T2254" t="s">
        <v>729</v>
      </c>
      <c r="U2254">
        <v>346.82580000000002</v>
      </c>
      <c r="V2254" s="2">
        <f>Table1[[#This Row],[Expenses]]*0.3</f>
        <v>104.04774</v>
      </c>
      <c r="W2254" t="str">
        <f>VLOOKUP(K2254, Helper!A:C, 3, FALSE)</f>
        <v>2020-01</v>
      </c>
    </row>
    <row r="2255" spans="1:23" x14ac:dyDescent="0.3">
      <c r="A2255">
        <v>4553</v>
      </c>
      <c r="B2255" t="s">
        <v>5734</v>
      </c>
      <c r="C2255" s="1">
        <v>44192</v>
      </c>
      <c r="D2255">
        <v>20201227</v>
      </c>
      <c r="E2255" t="s">
        <v>1093</v>
      </c>
      <c r="F2255" t="s">
        <v>35</v>
      </c>
      <c r="G2255" t="s">
        <v>110</v>
      </c>
      <c r="H2255" t="s">
        <v>37</v>
      </c>
      <c r="I2255" t="s">
        <v>38</v>
      </c>
      <c r="J2255" t="s">
        <v>452</v>
      </c>
      <c r="K2255">
        <v>1054</v>
      </c>
      <c r="L2255" t="s">
        <v>56</v>
      </c>
      <c r="M2255" t="s">
        <v>29</v>
      </c>
      <c r="N2255" t="s">
        <v>41</v>
      </c>
      <c r="O2255" t="s">
        <v>5735</v>
      </c>
      <c r="P2255">
        <v>230.28</v>
      </c>
      <c r="Q2255">
        <v>3</v>
      </c>
      <c r="R2255">
        <v>0.2</v>
      </c>
      <c r="S2255">
        <v>23.027999999999999</v>
      </c>
      <c r="T2255" t="s">
        <v>235</v>
      </c>
      <c r="U2255">
        <v>207.25200000000001</v>
      </c>
      <c r="V2255" s="2">
        <f>Table1[[#This Row],[Expenses]]*0.3</f>
        <v>62.175600000000003</v>
      </c>
      <c r="W2255" t="str">
        <f>VLOOKUP(K2255, Helper!A:C, 3, FALSE)</f>
        <v>2020-05</v>
      </c>
    </row>
    <row r="2256" spans="1:23" x14ac:dyDescent="0.3">
      <c r="A2256">
        <v>4555</v>
      </c>
      <c r="B2256" t="s">
        <v>5736</v>
      </c>
      <c r="C2256" s="1">
        <v>44619</v>
      </c>
      <c r="D2256">
        <v>20220227</v>
      </c>
      <c r="E2256" t="s">
        <v>2565</v>
      </c>
      <c r="F2256" t="s">
        <v>91</v>
      </c>
      <c r="G2256" t="s">
        <v>5737</v>
      </c>
      <c r="H2256" t="s">
        <v>25</v>
      </c>
      <c r="I2256" t="s">
        <v>93</v>
      </c>
      <c r="J2256" t="s">
        <v>1472</v>
      </c>
      <c r="K2256">
        <v>1091</v>
      </c>
      <c r="L2256" t="s">
        <v>74</v>
      </c>
      <c r="M2256" t="s">
        <v>29</v>
      </c>
      <c r="N2256" t="s">
        <v>50</v>
      </c>
      <c r="O2256" t="s">
        <v>5738</v>
      </c>
      <c r="P2256">
        <v>56.82</v>
      </c>
      <c r="Q2256">
        <v>3</v>
      </c>
      <c r="R2256">
        <v>0</v>
      </c>
      <c r="S2256">
        <v>28.41</v>
      </c>
      <c r="T2256" t="s">
        <v>1308</v>
      </c>
      <c r="U2256">
        <v>28.41</v>
      </c>
      <c r="V2256" s="2">
        <f>Table1[[#This Row],[Expenses]]*0.3</f>
        <v>8.5229999999999997</v>
      </c>
      <c r="W2256" t="str">
        <f>VLOOKUP(K2256, Helper!A:C, 3, FALSE)</f>
        <v>2020-02</v>
      </c>
    </row>
    <row r="2257" spans="1:23" x14ac:dyDescent="0.3">
      <c r="A2257">
        <v>4556</v>
      </c>
      <c r="B2257" t="s">
        <v>5739</v>
      </c>
      <c r="C2257" s="1">
        <v>44278</v>
      </c>
      <c r="D2257">
        <v>20210323</v>
      </c>
      <c r="E2257" t="s">
        <v>2427</v>
      </c>
      <c r="F2257" t="s">
        <v>285</v>
      </c>
      <c r="G2257" t="s">
        <v>286</v>
      </c>
      <c r="H2257" t="s">
        <v>37</v>
      </c>
      <c r="I2257" t="s">
        <v>119</v>
      </c>
      <c r="J2257" t="s">
        <v>104</v>
      </c>
      <c r="K2257">
        <v>1047</v>
      </c>
      <c r="L2257" t="s">
        <v>105</v>
      </c>
      <c r="M2257" t="s">
        <v>29</v>
      </c>
      <c r="N2257" t="s">
        <v>214</v>
      </c>
      <c r="O2257" t="s">
        <v>5740</v>
      </c>
      <c r="P2257">
        <v>31.56</v>
      </c>
      <c r="Q2257">
        <v>4</v>
      </c>
      <c r="R2257">
        <v>0</v>
      </c>
      <c r="S2257">
        <v>14.202</v>
      </c>
      <c r="T2257" t="s">
        <v>365</v>
      </c>
      <c r="U2257">
        <v>17.357999999999901</v>
      </c>
      <c r="V2257" s="2">
        <f>Table1[[#This Row],[Expenses]]*0.3</f>
        <v>5.2073999999999705</v>
      </c>
      <c r="W2257" t="str">
        <f>VLOOKUP(K2257, Helper!A:C, 3, FALSE)</f>
        <v>2020-03</v>
      </c>
    </row>
    <row r="2258" spans="1:23" x14ac:dyDescent="0.3">
      <c r="A2258">
        <v>4558</v>
      </c>
      <c r="B2258" t="s">
        <v>5741</v>
      </c>
      <c r="C2258" s="1">
        <v>45221</v>
      </c>
      <c r="D2258">
        <v>20231022</v>
      </c>
      <c r="E2258" t="s">
        <v>2143</v>
      </c>
      <c r="F2258" t="s">
        <v>232</v>
      </c>
      <c r="G2258" t="s">
        <v>385</v>
      </c>
      <c r="H2258" t="s">
        <v>37</v>
      </c>
      <c r="I2258" t="s">
        <v>119</v>
      </c>
      <c r="J2258" t="s">
        <v>592</v>
      </c>
      <c r="K2258">
        <v>1030</v>
      </c>
      <c r="L2258" t="s">
        <v>95</v>
      </c>
      <c r="M2258" t="s">
        <v>29</v>
      </c>
      <c r="N2258" t="s">
        <v>50</v>
      </c>
      <c r="O2258" t="s">
        <v>5742</v>
      </c>
      <c r="P2258">
        <v>8.5589999999999993</v>
      </c>
      <c r="Q2258">
        <v>1</v>
      </c>
      <c r="R2258">
        <v>0.7</v>
      </c>
      <c r="S2258">
        <v>-6.5618999999999996</v>
      </c>
      <c r="T2258" t="s">
        <v>151</v>
      </c>
      <c r="U2258">
        <v>15.120899999999899</v>
      </c>
      <c r="V2258" s="2">
        <f>Table1[[#This Row],[Expenses]]*0.3</f>
        <v>4.5362699999999698</v>
      </c>
      <c r="W2258" t="str">
        <f>VLOOKUP(K2258, Helper!A:C, 3, FALSE)</f>
        <v>2020-01</v>
      </c>
    </row>
    <row r="2259" spans="1:23" x14ac:dyDescent="0.3">
      <c r="A2259">
        <v>4559</v>
      </c>
      <c r="B2259" t="s">
        <v>5743</v>
      </c>
      <c r="C2259" s="1">
        <v>44196</v>
      </c>
      <c r="D2259">
        <v>20201231</v>
      </c>
      <c r="E2259" t="s">
        <v>4406</v>
      </c>
      <c r="F2259" t="s">
        <v>79</v>
      </c>
      <c r="G2259" t="s">
        <v>2447</v>
      </c>
      <c r="H2259" t="s">
        <v>81</v>
      </c>
      <c r="I2259" t="s">
        <v>82</v>
      </c>
      <c r="J2259" t="s">
        <v>993</v>
      </c>
      <c r="K2259">
        <v>1044</v>
      </c>
      <c r="L2259" t="s">
        <v>28</v>
      </c>
      <c r="M2259" t="s">
        <v>40</v>
      </c>
      <c r="N2259" t="s">
        <v>161</v>
      </c>
      <c r="O2259" t="s">
        <v>5744</v>
      </c>
      <c r="P2259">
        <v>49.567999999999998</v>
      </c>
      <c r="Q2259">
        <v>2</v>
      </c>
      <c r="R2259">
        <v>0.2</v>
      </c>
      <c r="S2259">
        <v>17.968399999999999</v>
      </c>
      <c r="T2259" t="s">
        <v>235</v>
      </c>
      <c r="U2259">
        <v>31.599599999999999</v>
      </c>
      <c r="V2259" s="2">
        <f>Table1[[#This Row],[Expenses]]*0.3</f>
        <v>9.4798799999999996</v>
      </c>
      <c r="W2259" t="str">
        <f>VLOOKUP(K2259, Helper!A:C, 3, FALSE)</f>
        <v>2020-02</v>
      </c>
    </row>
    <row r="2260" spans="1:23" x14ac:dyDescent="0.3">
      <c r="A2260">
        <v>4560</v>
      </c>
      <c r="B2260" t="s">
        <v>5745</v>
      </c>
      <c r="C2260" s="1">
        <v>43956</v>
      </c>
      <c r="D2260">
        <v>20200505</v>
      </c>
      <c r="E2260" t="s">
        <v>130</v>
      </c>
      <c r="F2260" t="s">
        <v>79</v>
      </c>
      <c r="G2260" t="s">
        <v>470</v>
      </c>
      <c r="H2260" t="s">
        <v>81</v>
      </c>
      <c r="I2260" t="s">
        <v>82</v>
      </c>
      <c r="J2260" t="s">
        <v>132</v>
      </c>
      <c r="K2260">
        <v>1063</v>
      </c>
      <c r="L2260" t="s">
        <v>133</v>
      </c>
      <c r="M2260" t="s">
        <v>29</v>
      </c>
      <c r="N2260" t="s">
        <v>41</v>
      </c>
      <c r="O2260" t="s">
        <v>5746</v>
      </c>
      <c r="P2260">
        <v>127.869</v>
      </c>
      <c r="Q2260">
        <v>3</v>
      </c>
      <c r="R2260">
        <v>0.3</v>
      </c>
      <c r="S2260">
        <v>-9.1334999999999997</v>
      </c>
      <c r="T2260" t="s">
        <v>107</v>
      </c>
      <c r="U2260">
        <v>137.0025</v>
      </c>
      <c r="V2260" s="2">
        <f>Table1[[#This Row],[Expenses]]*0.3</f>
        <v>41.100749999999998</v>
      </c>
      <c r="W2260" t="str">
        <f>VLOOKUP(K2260, Helper!A:C, 3, FALSE)</f>
        <v>2020-05</v>
      </c>
    </row>
    <row r="2261" spans="1:23" x14ac:dyDescent="0.3">
      <c r="A2261">
        <v>4561</v>
      </c>
      <c r="B2261" t="s">
        <v>5747</v>
      </c>
      <c r="C2261" s="1">
        <v>44534</v>
      </c>
      <c r="D2261">
        <v>20211204</v>
      </c>
      <c r="E2261" t="s">
        <v>2152</v>
      </c>
      <c r="F2261" t="s">
        <v>35</v>
      </c>
      <c r="G2261" t="s">
        <v>36</v>
      </c>
      <c r="H2261" t="s">
        <v>37</v>
      </c>
      <c r="I2261" t="s">
        <v>38</v>
      </c>
      <c r="J2261" t="s">
        <v>55</v>
      </c>
      <c r="K2261">
        <v>1065</v>
      </c>
      <c r="L2261" t="s">
        <v>56</v>
      </c>
      <c r="M2261" t="s">
        <v>40</v>
      </c>
      <c r="N2261" t="s">
        <v>161</v>
      </c>
      <c r="O2261" t="s">
        <v>5748</v>
      </c>
      <c r="P2261">
        <v>271.44</v>
      </c>
      <c r="Q2261">
        <v>3</v>
      </c>
      <c r="R2261">
        <v>0</v>
      </c>
      <c r="S2261">
        <v>122.148</v>
      </c>
      <c r="T2261" t="s">
        <v>163</v>
      </c>
      <c r="U2261">
        <v>149.292</v>
      </c>
      <c r="V2261" s="2">
        <f>Table1[[#This Row],[Expenses]]*0.3</f>
        <v>44.787599999999998</v>
      </c>
      <c r="W2261" t="str">
        <f>VLOOKUP(K2261, Helper!A:C, 3, FALSE)</f>
        <v>2020-04</v>
      </c>
    </row>
    <row r="2262" spans="1:23" x14ac:dyDescent="0.3">
      <c r="A2262">
        <v>4564</v>
      </c>
      <c r="B2262" t="s">
        <v>5749</v>
      </c>
      <c r="C2262" s="1">
        <v>45196</v>
      </c>
      <c r="D2262">
        <v>20230927</v>
      </c>
      <c r="E2262" t="s">
        <v>1495</v>
      </c>
      <c r="F2262" t="s">
        <v>46</v>
      </c>
      <c r="G2262" t="s">
        <v>4728</v>
      </c>
      <c r="H2262" t="s">
        <v>25</v>
      </c>
      <c r="I2262" t="s">
        <v>48</v>
      </c>
      <c r="J2262" t="s">
        <v>376</v>
      </c>
      <c r="K2262">
        <v>1036</v>
      </c>
      <c r="L2262" t="s">
        <v>259</v>
      </c>
      <c r="M2262" t="s">
        <v>85</v>
      </c>
      <c r="N2262" t="s">
        <v>41</v>
      </c>
      <c r="O2262" t="s">
        <v>5750</v>
      </c>
      <c r="P2262">
        <v>419.13600000000002</v>
      </c>
      <c r="Q2262">
        <v>4</v>
      </c>
      <c r="R2262">
        <v>0.2</v>
      </c>
      <c r="S2262">
        <v>-57.6312</v>
      </c>
      <c r="T2262" t="s">
        <v>171</v>
      </c>
      <c r="U2262">
        <v>476.7672</v>
      </c>
      <c r="V2262" s="2">
        <f>Table1[[#This Row],[Expenses]]*0.3</f>
        <v>143.03016</v>
      </c>
      <c r="W2262" t="str">
        <f>VLOOKUP(K2262, Helper!A:C, 3, FALSE)</f>
        <v>2020-04</v>
      </c>
    </row>
    <row r="2263" spans="1:23" x14ac:dyDescent="0.3">
      <c r="A2263">
        <v>4565</v>
      </c>
      <c r="B2263" t="s">
        <v>5751</v>
      </c>
      <c r="C2263" s="1">
        <v>44174</v>
      </c>
      <c r="D2263">
        <v>20201209</v>
      </c>
      <c r="E2263" t="s">
        <v>4156</v>
      </c>
      <c r="F2263" t="s">
        <v>232</v>
      </c>
      <c r="G2263" t="s">
        <v>1041</v>
      </c>
      <c r="H2263" t="s">
        <v>37</v>
      </c>
      <c r="I2263" t="s">
        <v>119</v>
      </c>
      <c r="J2263" t="s">
        <v>244</v>
      </c>
      <c r="K2263">
        <v>1002</v>
      </c>
      <c r="L2263" t="s">
        <v>84</v>
      </c>
      <c r="M2263" t="s">
        <v>40</v>
      </c>
      <c r="N2263" t="s">
        <v>96</v>
      </c>
      <c r="O2263" t="s">
        <v>5752</v>
      </c>
      <c r="P2263">
        <v>100.70399999999999</v>
      </c>
      <c r="Q2263">
        <v>6</v>
      </c>
      <c r="R2263">
        <v>0.2</v>
      </c>
      <c r="S2263">
        <v>-1.2587999999999999</v>
      </c>
      <c r="T2263" t="s">
        <v>235</v>
      </c>
      <c r="U2263">
        <v>101.96279999999901</v>
      </c>
      <c r="V2263" s="2">
        <f>Table1[[#This Row],[Expenses]]*0.3</f>
        <v>30.588839999999699</v>
      </c>
      <c r="W2263" t="str">
        <f>VLOOKUP(K2263, Helper!A:C, 3, FALSE)</f>
        <v>2020-03</v>
      </c>
    </row>
    <row r="2264" spans="1:23" x14ac:dyDescent="0.3">
      <c r="A2264">
        <v>4566</v>
      </c>
      <c r="B2264" t="s">
        <v>5753</v>
      </c>
      <c r="C2264" s="1">
        <v>45264</v>
      </c>
      <c r="D2264">
        <v>20231204</v>
      </c>
      <c r="E2264" t="s">
        <v>2084</v>
      </c>
      <c r="F2264" t="s">
        <v>62</v>
      </c>
      <c r="G2264" t="s">
        <v>1253</v>
      </c>
      <c r="H2264" t="s">
        <v>25</v>
      </c>
      <c r="I2264" t="s">
        <v>64</v>
      </c>
      <c r="J2264" t="s">
        <v>528</v>
      </c>
      <c r="K2264">
        <v>1049</v>
      </c>
      <c r="L2264" t="s">
        <v>84</v>
      </c>
      <c r="M2264" t="s">
        <v>29</v>
      </c>
      <c r="N2264" t="s">
        <v>86</v>
      </c>
      <c r="O2264" t="s">
        <v>5754</v>
      </c>
      <c r="P2264">
        <v>45.216000000000001</v>
      </c>
      <c r="Q2264">
        <v>3</v>
      </c>
      <c r="R2264">
        <v>0.2</v>
      </c>
      <c r="S2264">
        <v>4.5216000000000003</v>
      </c>
      <c r="T2264" t="s">
        <v>261</v>
      </c>
      <c r="U2264">
        <v>40.694400000000002</v>
      </c>
      <c r="V2264" s="2">
        <f>Table1[[#This Row],[Expenses]]*0.3</f>
        <v>12.208320000000001</v>
      </c>
      <c r="W2264" t="str">
        <f>VLOOKUP(K2264, Helper!A:C, 3, FALSE)</f>
        <v>2020-05</v>
      </c>
    </row>
    <row r="2265" spans="1:23" x14ac:dyDescent="0.3">
      <c r="A2265">
        <v>4569</v>
      </c>
      <c r="B2265" t="s">
        <v>5755</v>
      </c>
      <c r="C2265" s="1">
        <v>44508</v>
      </c>
      <c r="D2265">
        <v>20211108</v>
      </c>
      <c r="E2265" t="s">
        <v>2855</v>
      </c>
      <c r="F2265" t="s">
        <v>79</v>
      </c>
      <c r="G2265" t="s">
        <v>147</v>
      </c>
      <c r="H2265" t="s">
        <v>81</v>
      </c>
      <c r="I2265" t="s">
        <v>82</v>
      </c>
      <c r="J2265" t="s">
        <v>430</v>
      </c>
      <c r="K2265">
        <v>1055</v>
      </c>
      <c r="L2265" t="s">
        <v>84</v>
      </c>
      <c r="M2265" t="s">
        <v>29</v>
      </c>
      <c r="N2265" t="s">
        <v>50</v>
      </c>
      <c r="O2265" t="s">
        <v>5756</v>
      </c>
      <c r="P2265">
        <v>10.476000000000001</v>
      </c>
      <c r="Q2265">
        <v>6</v>
      </c>
      <c r="R2265">
        <v>0.8</v>
      </c>
      <c r="S2265">
        <v>-17.285399999999999</v>
      </c>
      <c r="T2265" t="s">
        <v>88</v>
      </c>
      <c r="U2265">
        <v>27.761399999999998</v>
      </c>
      <c r="V2265" s="2">
        <f>Table1[[#This Row],[Expenses]]*0.3</f>
        <v>8.3284199999999995</v>
      </c>
      <c r="W2265" t="str">
        <f>VLOOKUP(K2265, Helper!A:C, 3, FALSE)</f>
        <v>2020-01</v>
      </c>
    </row>
    <row r="2266" spans="1:23" x14ac:dyDescent="0.3">
      <c r="A2266">
        <v>4570</v>
      </c>
      <c r="B2266" t="s">
        <v>5757</v>
      </c>
      <c r="C2266" s="1">
        <v>43940</v>
      </c>
      <c r="D2266">
        <v>20200419</v>
      </c>
      <c r="E2266" t="s">
        <v>1780</v>
      </c>
      <c r="F2266" t="s">
        <v>35</v>
      </c>
      <c r="G2266" t="s">
        <v>434</v>
      </c>
      <c r="H2266" t="s">
        <v>37</v>
      </c>
      <c r="I2266" t="s">
        <v>38</v>
      </c>
      <c r="J2266" t="s">
        <v>179</v>
      </c>
      <c r="K2266">
        <v>1015</v>
      </c>
      <c r="L2266" t="s">
        <v>74</v>
      </c>
      <c r="M2266" t="s">
        <v>85</v>
      </c>
      <c r="N2266" t="s">
        <v>57</v>
      </c>
      <c r="O2266" t="s">
        <v>5758</v>
      </c>
      <c r="P2266">
        <v>76.14</v>
      </c>
      <c r="Q2266">
        <v>3</v>
      </c>
      <c r="R2266">
        <v>0</v>
      </c>
      <c r="S2266">
        <v>26.649000000000001</v>
      </c>
      <c r="T2266" t="s">
        <v>735</v>
      </c>
      <c r="U2266">
        <v>49.491</v>
      </c>
      <c r="V2266" s="2">
        <f>Table1[[#This Row],[Expenses]]*0.3</f>
        <v>14.847299999999999</v>
      </c>
      <c r="W2266" t="str">
        <f>VLOOKUP(K2266, Helper!A:C, 3, FALSE)</f>
        <v>2020-03</v>
      </c>
    </row>
    <row r="2267" spans="1:23" x14ac:dyDescent="0.3">
      <c r="A2267">
        <v>4571</v>
      </c>
      <c r="B2267" t="s">
        <v>5759</v>
      </c>
      <c r="C2267" s="1">
        <v>44341</v>
      </c>
      <c r="D2267">
        <v>20210525</v>
      </c>
      <c r="E2267" t="s">
        <v>704</v>
      </c>
      <c r="F2267" t="s">
        <v>2699</v>
      </c>
      <c r="G2267" t="s">
        <v>5304</v>
      </c>
      <c r="H2267" t="s">
        <v>81</v>
      </c>
      <c r="I2267" t="s">
        <v>199</v>
      </c>
      <c r="J2267" t="s">
        <v>278</v>
      </c>
      <c r="K2267">
        <v>1032</v>
      </c>
      <c r="L2267" t="s">
        <v>56</v>
      </c>
      <c r="M2267" t="s">
        <v>85</v>
      </c>
      <c r="N2267" t="s">
        <v>112</v>
      </c>
      <c r="O2267" t="s">
        <v>5760</v>
      </c>
      <c r="P2267">
        <v>21.24</v>
      </c>
      <c r="Q2267">
        <v>3</v>
      </c>
      <c r="R2267">
        <v>0</v>
      </c>
      <c r="S2267">
        <v>8.0711999999999993</v>
      </c>
      <c r="T2267" t="s">
        <v>436</v>
      </c>
      <c r="U2267">
        <v>13.168799999999999</v>
      </c>
      <c r="V2267" s="2">
        <f>Table1[[#This Row],[Expenses]]*0.3</f>
        <v>3.9506399999999995</v>
      </c>
      <c r="W2267" t="str">
        <f>VLOOKUP(K2267, Helper!A:C, 3, FALSE)</f>
        <v>2020-02</v>
      </c>
    </row>
    <row r="2268" spans="1:23" x14ac:dyDescent="0.3">
      <c r="A2268">
        <v>4573</v>
      </c>
      <c r="B2268" t="s">
        <v>5761</v>
      </c>
      <c r="C2268" s="1">
        <v>45125</v>
      </c>
      <c r="D2268">
        <v>20230718</v>
      </c>
      <c r="E2268" t="s">
        <v>2110</v>
      </c>
      <c r="F2268" t="s">
        <v>35</v>
      </c>
      <c r="G2268" t="s">
        <v>36</v>
      </c>
      <c r="H2268" t="s">
        <v>37</v>
      </c>
      <c r="I2268" t="s">
        <v>38</v>
      </c>
      <c r="J2268" t="s">
        <v>49</v>
      </c>
      <c r="K2268">
        <v>1031</v>
      </c>
      <c r="L2268" t="s">
        <v>28</v>
      </c>
      <c r="M2268" t="s">
        <v>85</v>
      </c>
      <c r="N2268" t="s">
        <v>1005</v>
      </c>
      <c r="O2268" t="s">
        <v>5762</v>
      </c>
      <c r="P2268">
        <v>479.98399999999998</v>
      </c>
      <c r="Q2268">
        <v>2</v>
      </c>
      <c r="R2268">
        <v>0.2</v>
      </c>
      <c r="S2268">
        <v>89.997</v>
      </c>
      <c r="T2268" t="s">
        <v>128</v>
      </c>
      <c r="U2268">
        <v>389.986999999999</v>
      </c>
      <c r="V2268" s="2">
        <f>Table1[[#This Row],[Expenses]]*0.3</f>
        <v>116.9960999999997</v>
      </c>
      <c r="W2268" t="str">
        <f>VLOOKUP(K2268, Helper!A:C, 3, FALSE)</f>
        <v>2020-01</v>
      </c>
    </row>
    <row r="2269" spans="1:23" x14ac:dyDescent="0.3">
      <c r="A2269">
        <v>4574</v>
      </c>
      <c r="B2269" t="s">
        <v>5763</v>
      </c>
      <c r="C2269" s="1">
        <v>44908</v>
      </c>
      <c r="D2269">
        <v>20221213</v>
      </c>
      <c r="E2269" t="s">
        <v>1785</v>
      </c>
      <c r="F2269" t="s">
        <v>190</v>
      </c>
      <c r="G2269" t="s">
        <v>248</v>
      </c>
      <c r="H2269" t="s">
        <v>37</v>
      </c>
      <c r="I2269" t="s">
        <v>119</v>
      </c>
      <c r="J2269" t="s">
        <v>812</v>
      </c>
      <c r="K2269">
        <v>1092</v>
      </c>
      <c r="L2269" t="s">
        <v>84</v>
      </c>
      <c r="M2269" t="s">
        <v>85</v>
      </c>
      <c r="N2269" t="s">
        <v>156</v>
      </c>
      <c r="O2269" t="s">
        <v>5764</v>
      </c>
      <c r="P2269">
        <v>657.93</v>
      </c>
      <c r="Q2269">
        <v>7</v>
      </c>
      <c r="R2269">
        <v>0</v>
      </c>
      <c r="S2269">
        <v>184.22040000000001</v>
      </c>
      <c r="T2269" t="s">
        <v>76</v>
      </c>
      <c r="U2269">
        <v>473.709599999999</v>
      </c>
      <c r="V2269" s="2">
        <f>Table1[[#This Row],[Expenses]]*0.3</f>
        <v>142.11287999999971</v>
      </c>
      <c r="W2269" t="str">
        <f>VLOOKUP(K2269, Helper!A:C, 3, FALSE)</f>
        <v>2020-02</v>
      </c>
    </row>
    <row r="2270" spans="1:23" x14ac:dyDescent="0.3">
      <c r="A2270">
        <v>4578</v>
      </c>
      <c r="B2270" t="s">
        <v>5765</v>
      </c>
      <c r="C2270" s="1">
        <v>43932</v>
      </c>
      <c r="D2270">
        <v>20200411</v>
      </c>
      <c r="E2270" t="s">
        <v>1597</v>
      </c>
      <c r="F2270" t="s">
        <v>4180</v>
      </c>
      <c r="G2270" t="s">
        <v>4181</v>
      </c>
      <c r="H2270" t="s">
        <v>81</v>
      </c>
      <c r="I2270" t="s">
        <v>199</v>
      </c>
      <c r="J2270" t="s">
        <v>386</v>
      </c>
      <c r="K2270">
        <v>1045</v>
      </c>
      <c r="L2270" t="s">
        <v>95</v>
      </c>
      <c r="M2270" t="s">
        <v>29</v>
      </c>
      <c r="N2270" t="s">
        <v>50</v>
      </c>
      <c r="O2270" t="s">
        <v>5766</v>
      </c>
      <c r="P2270">
        <v>9.5839999999999996</v>
      </c>
      <c r="Q2270">
        <v>1</v>
      </c>
      <c r="R2270">
        <v>0.2</v>
      </c>
      <c r="S2270">
        <v>3.3544</v>
      </c>
      <c r="T2270" t="s">
        <v>735</v>
      </c>
      <c r="U2270">
        <v>6.2295999999999996</v>
      </c>
      <c r="V2270" s="2">
        <f>Table1[[#This Row],[Expenses]]*0.3</f>
        <v>1.8688799999999999</v>
      </c>
      <c r="W2270" t="str">
        <f>VLOOKUP(K2270, Helper!A:C, 3, FALSE)</f>
        <v>2020-01</v>
      </c>
    </row>
    <row r="2271" spans="1:23" x14ac:dyDescent="0.3">
      <c r="A2271">
        <v>4579</v>
      </c>
      <c r="B2271" t="s">
        <v>5767</v>
      </c>
      <c r="C2271" s="1">
        <v>44356</v>
      </c>
      <c r="D2271">
        <v>20210609</v>
      </c>
      <c r="E2271" t="s">
        <v>1527</v>
      </c>
      <c r="F2271" t="s">
        <v>238</v>
      </c>
      <c r="G2271" t="s">
        <v>2560</v>
      </c>
      <c r="H2271" t="s">
        <v>25</v>
      </c>
      <c r="I2271" t="s">
        <v>48</v>
      </c>
      <c r="J2271" t="s">
        <v>376</v>
      </c>
      <c r="K2271">
        <v>1036</v>
      </c>
      <c r="L2271" t="s">
        <v>259</v>
      </c>
      <c r="M2271" t="s">
        <v>85</v>
      </c>
      <c r="N2271" t="s">
        <v>50</v>
      </c>
      <c r="O2271" t="s">
        <v>5768</v>
      </c>
      <c r="P2271">
        <v>113.1</v>
      </c>
      <c r="Q2271">
        <v>3</v>
      </c>
      <c r="R2271">
        <v>0</v>
      </c>
      <c r="S2271">
        <v>56.55</v>
      </c>
      <c r="T2271" t="s">
        <v>732</v>
      </c>
      <c r="U2271">
        <v>56.55</v>
      </c>
      <c r="V2271" s="2">
        <f>Table1[[#This Row],[Expenses]]*0.3</f>
        <v>16.965</v>
      </c>
      <c r="W2271" t="str">
        <f>VLOOKUP(K2271, Helper!A:C, 3, FALSE)</f>
        <v>2020-04</v>
      </c>
    </row>
    <row r="2272" spans="1:23" x14ac:dyDescent="0.3">
      <c r="A2272">
        <v>4580</v>
      </c>
      <c r="B2272" t="s">
        <v>5769</v>
      </c>
      <c r="C2272" s="1">
        <v>44039</v>
      </c>
      <c r="D2272">
        <v>20200727</v>
      </c>
      <c r="E2272" t="s">
        <v>2127</v>
      </c>
      <c r="F2272" t="s">
        <v>211</v>
      </c>
      <c r="G2272" t="s">
        <v>212</v>
      </c>
      <c r="H2272" t="s">
        <v>25</v>
      </c>
      <c r="I2272" t="s">
        <v>26</v>
      </c>
      <c r="J2272" t="s">
        <v>1263</v>
      </c>
      <c r="K2272">
        <v>1016</v>
      </c>
      <c r="L2272" t="s">
        <v>95</v>
      </c>
      <c r="M2272" t="s">
        <v>40</v>
      </c>
      <c r="N2272" t="s">
        <v>66</v>
      </c>
      <c r="O2272" t="s">
        <v>5770</v>
      </c>
      <c r="P2272">
        <v>65.78</v>
      </c>
      <c r="Q2272">
        <v>11</v>
      </c>
      <c r="R2272">
        <v>0</v>
      </c>
      <c r="S2272">
        <v>32.232199999999999</v>
      </c>
      <c r="T2272" t="s">
        <v>729</v>
      </c>
      <c r="U2272">
        <v>33.547800000000002</v>
      </c>
      <c r="V2272" s="2">
        <f>Table1[[#This Row],[Expenses]]*0.3</f>
        <v>10.06434</v>
      </c>
      <c r="W2272" t="str">
        <f>VLOOKUP(K2272, Helper!A:C, 3, FALSE)</f>
        <v>2020-03</v>
      </c>
    </row>
    <row r="2273" spans="1:23" x14ac:dyDescent="0.3">
      <c r="A2273">
        <v>4581</v>
      </c>
      <c r="B2273" t="s">
        <v>5771</v>
      </c>
      <c r="C2273" s="1">
        <v>44408</v>
      </c>
      <c r="D2273">
        <v>20210731</v>
      </c>
      <c r="E2273" t="s">
        <v>783</v>
      </c>
      <c r="F2273" t="s">
        <v>868</v>
      </c>
      <c r="G2273" t="s">
        <v>5772</v>
      </c>
      <c r="H2273" t="s">
        <v>25</v>
      </c>
      <c r="I2273" t="s">
        <v>336</v>
      </c>
      <c r="J2273" t="s">
        <v>184</v>
      </c>
      <c r="K2273">
        <v>1028</v>
      </c>
      <c r="L2273" t="s">
        <v>74</v>
      </c>
      <c r="M2273" t="s">
        <v>40</v>
      </c>
      <c r="N2273" t="s">
        <v>185</v>
      </c>
      <c r="O2273" t="s">
        <v>5773</v>
      </c>
      <c r="P2273">
        <v>239.7</v>
      </c>
      <c r="Q2273">
        <v>6</v>
      </c>
      <c r="R2273">
        <v>0</v>
      </c>
      <c r="S2273">
        <v>105.468</v>
      </c>
      <c r="T2273" t="s">
        <v>642</v>
      </c>
      <c r="U2273">
        <v>134.231999999999</v>
      </c>
      <c r="V2273" s="2">
        <f>Table1[[#This Row],[Expenses]]*0.3</f>
        <v>40.269599999999699</v>
      </c>
      <c r="W2273" t="str">
        <f>VLOOKUP(K2273, Helper!A:C, 3, FALSE)</f>
        <v>2020-04</v>
      </c>
    </row>
    <row r="2274" spans="1:23" x14ac:dyDescent="0.3">
      <c r="A2274">
        <v>4582</v>
      </c>
      <c r="B2274" t="s">
        <v>5774</v>
      </c>
      <c r="C2274" s="1">
        <v>44824</v>
      </c>
      <c r="D2274">
        <v>20220920</v>
      </c>
      <c r="E2274" t="s">
        <v>1902</v>
      </c>
      <c r="F2274" t="s">
        <v>124</v>
      </c>
      <c r="G2274" t="s">
        <v>125</v>
      </c>
      <c r="H2274" t="s">
        <v>25</v>
      </c>
      <c r="I2274" t="s">
        <v>48</v>
      </c>
      <c r="J2274" t="s">
        <v>398</v>
      </c>
      <c r="K2274">
        <v>1026</v>
      </c>
      <c r="L2274" t="s">
        <v>105</v>
      </c>
      <c r="M2274" t="s">
        <v>85</v>
      </c>
      <c r="N2274" t="s">
        <v>57</v>
      </c>
      <c r="O2274" t="s">
        <v>5775</v>
      </c>
      <c r="P2274">
        <v>25.632000000000001</v>
      </c>
      <c r="Q2274">
        <v>3</v>
      </c>
      <c r="R2274">
        <v>0.2</v>
      </c>
      <c r="S2274">
        <v>3.8448000000000002</v>
      </c>
      <c r="T2274" t="s">
        <v>246</v>
      </c>
      <c r="U2274">
        <v>21.787199999999999</v>
      </c>
      <c r="V2274" s="2">
        <f>Table1[[#This Row],[Expenses]]*0.3</f>
        <v>6.5361599999999997</v>
      </c>
      <c r="W2274" t="str">
        <f>VLOOKUP(K2274, Helper!A:C, 3, FALSE)</f>
        <v>2020-01</v>
      </c>
    </row>
    <row r="2275" spans="1:23" x14ac:dyDescent="0.3">
      <c r="A2275">
        <v>4583</v>
      </c>
      <c r="B2275" t="s">
        <v>5776</v>
      </c>
      <c r="C2275" s="1">
        <v>44723</v>
      </c>
      <c r="D2275">
        <v>20220611</v>
      </c>
      <c r="E2275" t="s">
        <v>4142</v>
      </c>
      <c r="F2275" t="s">
        <v>124</v>
      </c>
      <c r="G2275" t="s">
        <v>125</v>
      </c>
      <c r="H2275" t="s">
        <v>25</v>
      </c>
      <c r="I2275" t="s">
        <v>48</v>
      </c>
      <c r="J2275" t="s">
        <v>268</v>
      </c>
      <c r="K2275">
        <v>1088</v>
      </c>
      <c r="L2275" t="s">
        <v>133</v>
      </c>
      <c r="M2275" t="s">
        <v>29</v>
      </c>
      <c r="N2275" t="s">
        <v>41</v>
      </c>
      <c r="O2275" t="s">
        <v>5777</v>
      </c>
      <c r="P2275">
        <v>23.616</v>
      </c>
      <c r="Q2275">
        <v>8</v>
      </c>
      <c r="R2275">
        <v>0.2</v>
      </c>
      <c r="S2275">
        <v>7.9703999999999997</v>
      </c>
      <c r="T2275" t="s">
        <v>43</v>
      </c>
      <c r="U2275">
        <v>15.6456</v>
      </c>
      <c r="V2275" s="2">
        <f>Table1[[#This Row],[Expenses]]*0.3</f>
        <v>4.6936799999999996</v>
      </c>
      <c r="W2275" t="str">
        <f>VLOOKUP(K2275, Helper!A:C, 3, FALSE)</f>
        <v>2020-03</v>
      </c>
    </row>
    <row r="2276" spans="1:23" x14ac:dyDescent="0.3">
      <c r="A2276">
        <v>4584</v>
      </c>
      <c r="B2276" t="s">
        <v>5778</v>
      </c>
      <c r="C2276" s="1">
        <v>44800</v>
      </c>
      <c r="D2276">
        <v>20220827</v>
      </c>
      <c r="E2276" t="s">
        <v>5779</v>
      </c>
      <c r="F2276" t="s">
        <v>35</v>
      </c>
      <c r="G2276" t="s">
        <v>36</v>
      </c>
      <c r="H2276" t="s">
        <v>37</v>
      </c>
      <c r="I2276" t="s">
        <v>38</v>
      </c>
      <c r="J2276" t="s">
        <v>1013</v>
      </c>
      <c r="K2276">
        <v>1073</v>
      </c>
      <c r="L2276" t="s">
        <v>133</v>
      </c>
      <c r="M2276" t="s">
        <v>40</v>
      </c>
      <c r="N2276" t="s">
        <v>112</v>
      </c>
      <c r="O2276" t="s">
        <v>5780</v>
      </c>
      <c r="P2276">
        <v>8.26</v>
      </c>
      <c r="Q2276">
        <v>2</v>
      </c>
      <c r="R2276">
        <v>0</v>
      </c>
      <c r="S2276">
        <v>3.7995999999999999</v>
      </c>
      <c r="T2276" t="s">
        <v>327</v>
      </c>
      <c r="U2276">
        <v>4.4603999999999999</v>
      </c>
      <c r="V2276" s="2">
        <f>Table1[[#This Row],[Expenses]]*0.3</f>
        <v>1.33812</v>
      </c>
      <c r="W2276" t="str">
        <f>VLOOKUP(K2276, Helper!A:C, 3, FALSE)</f>
        <v>2020-03</v>
      </c>
    </row>
    <row r="2277" spans="1:23" x14ac:dyDescent="0.3">
      <c r="A2277">
        <v>4585</v>
      </c>
      <c r="B2277" t="s">
        <v>5781</v>
      </c>
      <c r="C2277" s="1">
        <v>45233</v>
      </c>
      <c r="D2277">
        <v>20231103</v>
      </c>
      <c r="E2277" t="s">
        <v>3709</v>
      </c>
      <c r="F2277" t="s">
        <v>35</v>
      </c>
      <c r="G2277" t="s">
        <v>5782</v>
      </c>
      <c r="H2277" t="s">
        <v>37</v>
      </c>
      <c r="I2277" t="s">
        <v>38</v>
      </c>
      <c r="J2277" t="s">
        <v>430</v>
      </c>
      <c r="K2277">
        <v>1055</v>
      </c>
      <c r="L2277" t="s">
        <v>84</v>
      </c>
      <c r="M2277" t="s">
        <v>85</v>
      </c>
      <c r="N2277" t="s">
        <v>161</v>
      </c>
      <c r="O2277" t="s">
        <v>5783</v>
      </c>
      <c r="P2277">
        <v>76.58</v>
      </c>
      <c r="Q2277">
        <v>7</v>
      </c>
      <c r="R2277">
        <v>0</v>
      </c>
      <c r="S2277">
        <v>38.29</v>
      </c>
      <c r="T2277" t="s">
        <v>283</v>
      </c>
      <c r="U2277">
        <v>38.29</v>
      </c>
      <c r="V2277" s="2">
        <f>Table1[[#This Row],[Expenses]]*0.3</f>
        <v>11.487</v>
      </c>
      <c r="W2277" t="str">
        <f>VLOOKUP(K2277, Helper!A:C, 3, FALSE)</f>
        <v>2020-01</v>
      </c>
    </row>
    <row r="2278" spans="1:23" x14ac:dyDescent="0.3">
      <c r="A2278">
        <v>4591</v>
      </c>
      <c r="B2278" t="s">
        <v>5784</v>
      </c>
      <c r="C2278" s="1">
        <v>44922</v>
      </c>
      <c r="D2278">
        <v>20221227</v>
      </c>
      <c r="E2278" t="s">
        <v>1422</v>
      </c>
      <c r="F2278" t="s">
        <v>35</v>
      </c>
      <c r="G2278" t="s">
        <v>36</v>
      </c>
      <c r="H2278" t="s">
        <v>37</v>
      </c>
      <c r="I2278" t="s">
        <v>38</v>
      </c>
      <c r="J2278" t="s">
        <v>49</v>
      </c>
      <c r="K2278">
        <v>1031</v>
      </c>
      <c r="L2278" t="s">
        <v>28</v>
      </c>
      <c r="M2278" t="s">
        <v>40</v>
      </c>
      <c r="N2278" t="s">
        <v>66</v>
      </c>
      <c r="O2278" t="s">
        <v>5785</v>
      </c>
      <c r="P2278">
        <v>17.760000000000002</v>
      </c>
      <c r="Q2278">
        <v>2</v>
      </c>
      <c r="R2278">
        <v>0</v>
      </c>
      <c r="S2278">
        <v>4.9728000000000003</v>
      </c>
      <c r="T2278" t="s">
        <v>76</v>
      </c>
      <c r="U2278">
        <v>12.7872</v>
      </c>
      <c r="V2278" s="2">
        <f>Table1[[#This Row],[Expenses]]*0.3</f>
        <v>3.83616</v>
      </c>
      <c r="W2278" t="str">
        <f>VLOOKUP(K2278, Helper!A:C, 3, FALSE)</f>
        <v>2020-01</v>
      </c>
    </row>
    <row r="2279" spans="1:23" x14ac:dyDescent="0.3">
      <c r="A2279">
        <v>4597</v>
      </c>
      <c r="B2279" t="s">
        <v>5786</v>
      </c>
      <c r="C2279" s="1">
        <v>44901</v>
      </c>
      <c r="D2279">
        <v>20221206</v>
      </c>
      <c r="E2279" t="s">
        <v>4177</v>
      </c>
      <c r="F2279" t="s">
        <v>1737</v>
      </c>
      <c r="G2279" t="s">
        <v>1738</v>
      </c>
      <c r="H2279" t="s">
        <v>25</v>
      </c>
      <c r="I2279" t="s">
        <v>48</v>
      </c>
      <c r="J2279" t="s">
        <v>179</v>
      </c>
      <c r="K2279">
        <v>1015</v>
      </c>
      <c r="L2279" t="s">
        <v>74</v>
      </c>
      <c r="M2279" t="s">
        <v>85</v>
      </c>
      <c r="N2279" t="s">
        <v>112</v>
      </c>
      <c r="O2279" t="s">
        <v>5787</v>
      </c>
      <c r="P2279">
        <v>33.92</v>
      </c>
      <c r="Q2279">
        <v>8</v>
      </c>
      <c r="R2279">
        <v>0</v>
      </c>
      <c r="S2279">
        <v>13.2288</v>
      </c>
      <c r="T2279" t="s">
        <v>76</v>
      </c>
      <c r="U2279">
        <v>20.691199999999998</v>
      </c>
      <c r="V2279" s="2">
        <f>Table1[[#This Row],[Expenses]]*0.3</f>
        <v>6.2073599999999995</v>
      </c>
      <c r="W2279" t="str">
        <f>VLOOKUP(K2279, Helper!A:C, 3, FALSE)</f>
        <v>2020-03</v>
      </c>
    </row>
    <row r="2280" spans="1:23" x14ac:dyDescent="0.3">
      <c r="A2280">
        <v>4598</v>
      </c>
      <c r="B2280" t="s">
        <v>5788</v>
      </c>
      <c r="C2280" s="1">
        <v>45167</v>
      </c>
      <c r="D2280">
        <v>20230829</v>
      </c>
      <c r="E2280" t="s">
        <v>1785</v>
      </c>
      <c r="F2280" t="s">
        <v>91</v>
      </c>
      <c r="G2280" t="s">
        <v>1441</v>
      </c>
      <c r="H2280" t="s">
        <v>25</v>
      </c>
      <c r="I2280" t="s">
        <v>93</v>
      </c>
      <c r="J2280" t="s">
        <v>812</v>
      </c>
      <c r="K2280">
        <v>1092</v>
      </c>
      <c r="L2280" t="s">
        <v>84</v>
      </c>
      <c r="M2280" t="s">
        <v>85</v>
      </c>
      <c r="N2280" t="s">
        <v>66</v>
      </c>
      <c r="O2280" t="s">
        <v>5789</v>
      </c>
      <c r="P2280">
        <v>21.81</v>
      </c>
      <c r="Q2280">
        <v>3</v>
      </c>
      <c r="R2280">
        <v>0</v>
      </c>
      <c r="S2280">
        <v>5.8887</v>
      </c>
      <c r="T2280" t="s">
        <v>786</v>
      </c>
      <c r="U2280">
        <v>15.921299999999899</v>
      </c>
      <c r="V2280" s="2">
        <f>Table1[[#This Row],[Expenses]]*0.3</f>
        <v>4.7763899999999699</v>
      </c>
      <c r="W2280" t="str">
        <f>VLOOKUP(K2280, Helper!A:C, 3, FALSE)</f>
        <v>2020-02</v>
      </c>
    </row>
    <row r="2281" spans="1:23" x14ac:dyDescent="0.3">
      <c r="A2281">
        <v>4600</v>
      </c>
      <c r="B2281" t="s">
        <v>5790</v>
      </c>
      <c r="C2281" s="1">
        <v>44393</v>
      </c>
      <c r="D2281">
        <v>20210716</v>
      </c>
      <c r="E2281" t="s">
        <v>2164</v>
      </c>
      <c r="F2281" t="s">
        <v>1548</v>
      </c>
      <c r="G2281" t="s">
        <v>2675</v>
      </c>
      <c r="H2281" t="s">
        <v>81</v>
      </c>
      <c r="I2281" t="s">
        <v>199</v>
      </c>
      <c r="J2281" t="s">
        <v>649</v>
      </c>
      <c r="K2281">
        <v>1023</v>
      </c>
      <c r="L2281" t="s">
        <v>28</v>
      </c>
      <c r="M2281" t="s">
        <v>85</v>
      </c>
      <c r="N2281" t="s">
        <v>41</v>
      </c>
      <c r="O2281" t="s">
        <v>5791</v>
      </c>
      <c r="P2281">
        <v>150.97999999999999</v>
      </c>
      <c r="Q2281">
        <v>1</v>
      </c>
      <c r="R2281">
        <v>0</v>
      </c>
      <c r="S2281">
        <v>43.784199999999998</v>
      </c>
      <c r="T2281" t="s">
        <v>642</v>
      </c>
      <c r="U2281">
        <v>107.195799999999</v>
      </c>
      <c r="V2281" s="2">
        <f>Table1[[#This Row],[Expenses]]*0.3</f>
        <v>32.158739999999696</v>
      </c>
      <c r="W2281" t="str">
        <f>VLOOKUP(K2281, Helper!A:C, 3, FALSE)</f>
        <v>2020-08</v>
      </c>
    </row>
    <row r="2282" spans="1:23" x14ac:dyDescent="0.3">
      <c r="A2282">
        <v>4603</v>
      </c>
      <c r="B2282" t="s">
        <v>5792</v>
      </c>
      <c r="C2282" s="1">
        <v>44342</v>
      </c>
      <c r="D2282">
        <v>20210526</v>
      </c>
      <c r="E2282" t="s">
        <v>1956</v>
      </c>
      <c r="F2282" t="s">
        <v>62</v>
      </c>
      <c r="G2282" t="s">
        <v>63</v>
      </c>
      <c r="H2282" t="s">
        <v>25</v>
      </c>
      <c r="I2282" t="s">
        <v>64</v>
      </c>
      <c r="J2282" t="s">
        <v>341</v>
      </c>
      <c r="K2282">
        <v>1019</v>
      </c>
      <c r="L2282" t="s">
        <v>74</v>
      </c>
      <c r="M2282" t="s">
        <v>85</v>
      </c>
      <c r="N2282" t="s">
        <v>66</v>
      </c>
      <c r="O2282" t="s">
        <v>5793</v>
      </c>
      <c r="P2282">
        <v>18.271999999999998</v>
      </c>
      <c r="Q2282">
        <v>1</v>
      </c>
      <c r="R2282">
        <v>0.2</v>
      </c>
      <c r="S2282">
        <v>5.9383999999999997</v>
      </c>
      <c r="T2282" t="s">
        <v>436</v>
      </c>
      <c r="U2282">
        <v>12.333599999999899</v>
      </c>
      <c r="V2282" s="2">
        <f>Table1[[#This Row],[Expenses]]*0.3</f>
        <v>3.7000799999999696</v>
      </c>
      <c r="W2282" t="str">
        <f>VLOOKUP(K2282, Helper!A:C, 3, FALSE)</f>
        <v>2020-03</v>
      </c>
    </row>
    <row r="2283" spans="1:23" x14ac:dyDescent="0.3">
      <c r="A2283">
        <v>4607</v>
      </c>
      <c r="B2283" t="s">
        <v>5794</v>
      </c>
      <c r="C2283" s="1">
        <v>44344</v>
      </c>
      <c r="D2283">
        <v>20210528</v>
      </c>
      <c r="E2283" t="s">
        <v>2306</v>
      </c>
      <c r="F2283" t="s">
        <v>211</v>
      </c>
      <c r="G2283" t="s">
        <v>968</v>
      </c>
      <c r="H2283" t="s">
        <v>25</v>
      </c>
      <c r="I2283" t="s">
        <v>26</v>
      </c>
      <c r="J2283" t="s">
        <v>626</v>
      </c>
      <c r="K2283">
        <v>1009</v>
      </c>
      <c r="L2283" t="s">
        <v>95</v>
      </c>
      <c r="M2283" t="s">
        <v>29</v>
      </c>
      <c r="N2283" t="s">
        <v>156</v>
      </c>
      <c r="O2283" t="s">
        <v>5795</v>
      </c>
      <c r="P2283">
        <v>45.99</v>
      </c>
      <c r="Q2283">
        <v>1</v>
      </c>
      <c r="R2283">
        <v>0</v>
      </c>
      <c r="S2283">
        <v>13.3371</v>
      </c>
      <c r="T2283" t="s">
        <v>436</v>
      </c>
      <c r="U2283">
        <v>32.652900000000002</v>
      </c>
      <c r="V2283" s="2">
        <f>Table1[[#This Row],[Expenses]]*0.3</f>
        <v>9.7958700000000007</v>
      </c>
      <c r="W2283" t="str">
        <f>VLOOKUP(K2283, Helper!A:C, 3, FALSE)</f>
        <v>2020-03</v>
      </c>
    </row>
    <row r="2284" spans="1:23" x14ac:dyDescent="0.3">
      <c r="A2284">
        <v>4611</v>
      </c>
      <c r="B2284" t="s">
        <v>5796</v>
      </c>
      <c r="C2284" s="1">
        <v>45240</v>
      </c>
      <c r="D2284">
        <v>20231110</v>
      </c>
      <c r="E2284" t="s">
        <v>251</v>
      </c>
      <c r="F2284" t="s">
        <v>35</v>
      </c>
      <c r="G2284" t="s">
        <v>1650</v>
      </c>
      <c r="H2284" t="s">
        <v>37</v>
      </c>
      <c r="I2284" t="s">
        <v>38</v>
      </c>
      <c r="J2284" t="s">
        <v>254</v>
      </c>
      <c r="K2284">
        <v>1072</v>
      </c>
      <c r="L2284" t="s">
        <v>74</v>
      </c>
      <c r="M2284" t="s">
        <v>29</v>
      </c>
      <c r="N2284" t="s">
        <v>57</v>
      </c>
      <c r="O2284" t="s">
        <v>5797</v>
      </c>
      <c r="P2284">
        <v>47.12</v>
      </c>
      <c r="Q2284">
        <v>8</v>
      </c>
      <c r="R2284">
        <v>0</v>
      </c>
      <c r="S2284">
        <v>20.732800000000001</v>
      </c>
      <c r="T2284" t="s">
        <v>283</v>
      </c>
      <c r="U2284">
        <v>26.387199999999901</v>
      </c>
      <c r="V2284" s="2">
        <f>Table1[[#This Row],[Expenses]]*0.3</f>
        <v>7.9161599999999694</v>
      </c>
      <c r="W2284" t="str">
        <f>VLOOKUP(K2284, Helper!A:C, 3, FALSE)</f>
        <v>2020-06</v>
      </c>
    </row>
    <row r="2285" spans="1:23" x14ac:dyDescent="0.3">
      <c r="A2285">
        <v>4612</v>
      </c>
      <c r="B2285" t="s">
        <v>5798</v>
      </c>
      <c r="C2285" s="1">
        <v>44585</v>
      </c>
      <c r="D2285">
        <v>20220124</v>
      </c>
      <c r="E2285" t="s">
        <v>2075</v>
      </c>
      <c r="F2285" t="s">
        <v>868</v>
      </c>
      <c r="G2285" t="s">
        <v>1980</v>
      </c>
      <c r="H2285" t="s">
        <v>25</v>
      </c>
      <c r="I2285" t="s">
        <v>336</v>
      </c>
      <c r="J2285" t="s">
        <v>626</v>
      </c>
      <c r="K2285">
        <v>1009</v>
      </c>
      <c r="L2285" t="s">
        <v>95</v>
      </c>
      <c r="M2285" t="s">
        <v>40</v>
      </c>
      <c r="N2285" t="s">
        <v>50</v>
      </c>
      <c r="O2285" t="s">
        <v>5799</v>
      </c>
      <c r="P2285">
        <v>31.36</v>
      </c>
      <c r="Q2285">
        <v>4</v>
      </c>
      <c r="R2285">
        <v>0</v>
      </c>
      <c r="S2285">
        <v>15.68</v>
      </c>
      <c r="T2285" t="s">
        <v>140</v>
      </c>
      <c r="U2285">
        <v>15.68</v>
      </c>
      <c r="V2285" s="2">
        <f>Table1[[#This Row],[Expenses]]*0.3</f>
        <v>4.7039999999999997</v>
      </c>
      <c r="W2285" t="str">
        <f>VLOOKUP(K2285, Helper!A:C, 3, FALSE)</f>
        <v>2020-03</v>
      </c>
    </row>
    <row r="2286" spans="1:23" x14ac:dyDescent="0.3">
      <c r="A2286">
        <v>4613</v>
      </c>
      <c r="B2286" t="s">
        <v>5800</v>
      </c>
      <c r="C2286" s="1">
        <v>44927</v>
      </c>
      <c r="D2286">
        <v>20230101</v>
      </c>
      <c r="E2286" t="s">
        <v>1044</v>
      </c>
      <c r="F2286" t="s">
        <v>46</v>
      </c>
      <c r="G2286" t="s">
        <v>888</v>
      </c>
      <c r="H2286" t="s">
        <v>25</v>
      </c>
      <c r="I2286" t="s">
        <v>48</v>
      </c>
      <c r="J2286" t="s">
        <v>349</v>
      </c>
      <c r="K2286">
        <v>1078</v>
      </c>
      <c r="L2286" t="s">
        <v>56</v>
      </c>
      <c r="M2286" t="s">
        <v>29</v>
      </c>
      <c r="N2286" t="s">
        <v>112</v>
      </c>
      <c r="O2286" t="s">
        <v>5801</v>
      </c>
      <c r="P2286">
        <v>47.616</v>
      </c>
      <c r="Q2286">
        <v>3</v>
      </c>
      <c r="R2286">
        <v>0.2</v>
      </c>
      <c r="S2286">
        <v>3.5712000000000002</v>
      </c>
      <c r="T2286" t="s">
        <v>898</v>
      </c>
      <c r="U2286">
        <v>44.044800000000002</v>
      </c>
      <c r="V2286" s="2">
        <f>Table1[[#This Row],[Expenses]]*0.3</f>
        <v>13.21344</v>
      </c>
      <c r="W2286" t="str">
        <f>VLOOKUP(K2286, Helper!A:C, 3, FALSE)</f>
        <v>2020-01</v>
      </c>
    </row>
    <row r="2287" spans="1:23" x14ac:dyDescent="0.3">
      <c r="A2287">
        <v>4615</v>
      </c>
      <c r="B2287" t="s">
        <v>5802</v>
      </c>
      <c r="C2287" s="1">
        <v>44810</v>
      </c>
      <c r="D2287">
        <v>20220906</v>
      </c>
      <c r="E2287" t="s">
        <v>4284</v>
      </c>
      <c r="F2287" t="s">
        <v>79</v>
      </c>
      <c r="G2287" t="s">
        <v>147</v>
      </c>
      <c r="H2287" t="s">
        <v>81</v>
      </c>
      <c r="I2287" t="s">
        <v>82</v>
      </c>
      <c r="J2287" t="s">
        <v>403</v>
      </c>
      <c r="K2287">
        <v>1041</v>
      </c>
      <c r="L2287" t="s">
        <v>95</v>
      </c>
      <c r="M2287" t="s">
        <v>85</v>
      </c>
      <c r="N2287" t="s">
        <v>86</v>
      </c>
      <c r="O2287" t="s">
        <v>5803</v>
      </c>
      <c r="P2287">
        <v>62.79</v>
      </c>
      <c r="Q2287">
        <v>3</v>
      </c>
      <c r="R2287">
        <v>0.8</v>
      </c>
      <c r="S2287">
        <v>-166.39349999999999</v>
      </c>
      <c r="T2287" t="s">
        <v>246</v>
      </c>
      <c r="U2287">
        <v>229.18349999999899</v>
      </c>
      <c r="V2287" s="2">
        <f>Table1[[#This Row],[Expenses]]*0.3</f>
        <v>68.755049999999699</v>
      </c>
      <c r="W2287" t="str">
        <f>VLOOKUP(K2287, Helper!A:C, 3, FALSE)</f>
        <v>2020-03</v>
      </c>
    </row>
    <row r="2288" spans="1:23" x14ac:dyDescent="0.3">
      <c r="A2288">
        <v>4617</v>
      </c>
      <c r="B2288" t="s">
        <v>5804</v>
      </c>
      <c r="C2288" s="1">
        <v>44443</v>
      </c>
      <c r="D2288">
        <v>20210904</v>
      </c>
      <c r="E2288" t="s">
        <v>567</v>
      </c>
      <c r="F2288" t="s">
        <v>79</v>
      </c>
      <c r="G2288" t="s">
        <v>147</v>
      </c>
      <c r="H2288" t="s">
        <v>81</v>
      </c>
      <c r="I2288" t="s">
        <v>82</v>
      </c>
      <c r="J2288" t="s">
        <v>111</v>
      </c>
      <c r="K2288">
        <v>1099</v>
      </c>
      <c r="L2288" t="s">
        <v>56</v>
      </c>
      <c r="M2288" t="s">
        <v>40</v>
      </c>
      <c r="N2288" t="s">
        <v>185</v>
      </c>
      <c r="O2288" t="s">
        <v>5805</v>
      </c>
      <c r="P2288">
        <v>134.376</v>
      </c>
      <c r="Q2288">
        <v>3</v>
      </c>
      <c r="R2288">
        <v>0.2</v>
      </c>
      <c r="S2288">
        <v>6.7187999999999999</v>
      </c>
      <c r="T2288" t="s">
        <v>135</v>
      </c>
      <c r="U2288">
        <v>127.6572</v>
      </c>
      <c r="V2288" s="2">
        <f>Table1[[#This Row],[Expenses]]*0.3</f>
        <v>38.297159999999998</v>
      </c>
      <c r="W2288" t="str">
        <f>VLOOKUP(K2288, Helper!A:C, 3, FALSE)</f>
        <v>2020-01</v>
      </c>
    </row>
    <row r="2289" spans="1:23" x14ac:dyDescent="0.3">
      <c r="A2289">
        <v>4618</v>
      </c>
      <c r="B2289" t="s">
        <v>5806</v>
      </c>
      <c r="C2289" s="1">
        <v>44460</v>
      </c>
      <c r="D2289">
        <v>20210921</v>
      </c>
      <c r="E2289" t="s">
        <v>1286</v>
      </c>
      <c r="F2289" t="s">
        <v>744</v>
      </c>
      <c r="G2289" t="s">
        <v>4816</v>
      </c>
      <c r="H2289" t="s">
        <v>81</v>
      </c>
      <c r="I2289" t="s">
        <v>199</v>
      </c>
      <c r="J2289" t="s">
        <v>524</v>
      </c>
      <c r="K2289">
        <v>1039</v>
      </c>
      <c r="L2289" t="s">
        <v>95</v>
      </c>
      <c r="M2289" t="s">
        <v>85</v>
      </c>
      <c r="N2289" t="s">
        <v>156</v>
      </c>
      <c r="O2289" t="s">
        <v>5807</v>
      </c>
      <c r="P2289">
        <v>589.9</v>
      </c>
      <c r="Q2289">
        <v>2</v>
      </c>
      <c r="R2289">
        <v>0</v>
      </c>
      <c r="S2289">
        <v>147.47499999999999</v>
      </c>
      <c r="T2289" t="s">
        <v>135</v>
      </c>
      <c r="U2289">
        <v>442.42499999999899</v>
      </c>
      <c r="V2289" s="2">
        <f>Table1[[#This Row],[Expenses]]*0.3</f>
        <v>132.72749999999968</v>
      </c>
      <c r="W2289" t="str">
        <f>VLOOKUP(K2289, Helper!A:C, 3, FALSE)</f>
        <v>2020-01</v>
      </c>
    </row>
    <row r="2290" spans="1:23" x14ac:dyDescent="0.3">
      <c r="A2290">
        <v>4620</v>
      </c>
      <c r="B2290" t="s">
        <v>5808</v>
      </c>
      <c r="C2290" s="1">
        <v>45285</v>
      </c>
      <c r="D2290">
        <v>20231225</v>
      </c>
      <c r="E2290" t="s">
        <v>492</v>
      </c>
      <c r="F2290" t="s">
        <v>35</v>
      </c>
      <c r="G2290" t="s">
        <v>36</v>
      </c>
      <c r="H2290" t="s">
        <v>37</v>
      </c>
      <c r="I2290" t="s">
        <v>38</v>
      </c>
      <c r="J2290" t="s">
        <v>489</v>
      </c>
      <c r="K2290">
        <v>1064</v>
      </c>
      <c r="L2290" t="s">
        <v>84</v>
      </c>
      <c r="M2290" t="s">
        <v>85</v>
      </c>
      <c r="N2290" t="s">
        <v>1005</v>
      </c>
      <c r="O2290" t="s">
        <v>5809</v>
      </c>
      <c r="P2290">
        <v>2879.9520000000002</v>
      </c>
      <c r="Q2290">
        <v>6</v>
      </c>
      <c r="R2290">
        <v>0.2</v>
      </c>
      <c r="S2290">
        <v>1007.9832</v>
      </c>
      <c r="T2290" t="s">
        <v>261</v>
      </c>
      <c r="U2290">
        <v>1871.9688000000001</v>
      </c>
      <c r="V2290" s="2">
        <f>Table1[[#This Row],[Expenses]]*0.3</f>
        <v>561.59064000000001</v>
      </c>
      <c r="W2290" t="str">
        <f>VLOOKUP(K2290, Helper!A:C, 3, FALSE)</f>
        <v>2020-06</v>
      </c>
    </row>
    <row r="2291" spans="1:23" x14ac:dyDescent="0.3">
      <c r="A2291">
        <v>4622</v>
      </c>
      <c r="B2291" t="s">
        <v>5810</v>
      </c>
      <c r="C2291" s="1">
        <v>44474</v>
      </c>
      <c r="D2291">
        <v>20211005</v>
      </c>
      <c r="E2291" t="s">
        <v>1162</v>
      </c>
      <c r="F2291" t="s">
        <v>197</v>
      </c>
      <c r="G2291" t="s">
        <v>372</v>
      </c>
      <c r="H2291" t="s">
        <v>81</v>
      </c>
      <c r="I2291" t="s">
        <v>199</v>
      </c>
      <c r="J2291" t="s">
        <v>83</v>
      </c>
      <c r="K2291">
        <v>1074</v>
      </c>
      <c r="L2291" t="s">
        <v>84</v>
      </c>
      <c r="M2291" t="s">
        <v>40</v>
      </c>
      <c r="N2291" t="s">
        <v>96</v>
      </c>
      <c r="O2291" t="s">
        <v>5811</v>
      </c>
      <c r="P2291">
        <v>77.55</v>
      </c>
      <c r="Q2291">
        <v>5</v>
      </c>
      <c r="R2291">
        <v>0</v>
      </c>
      <c r="S2291">
        <v>21.713999999999999</v>
      </c>
      <c r="T2291" t="s">
        <v>52</v>
      </c>
      <c r="U2291">
        <v>55.835999999999999</v>
      </c>
      <c r="V2291" s="2">
        <f>Table1[[#This Row],[Expenses]]*0.3</f>
        <v>16.750799999999998</v>
      </c>
      <c r="W2291" t="str">
        <f>VLOOKUP(K2291, Helper!A:C, 3, FALSE)</f>
        <v>2020-05</v>
      </c>
    </row>
    <row r="2292" spans="1:23" x14ac:dyDescent="0.3">
      <c r="A2292">
        <v>4623</v>
      </c>
      <c r="B2292" t="s">
        <v>5812</v>
      </c>
      <c r="C2292" s="1">
        <v>45179</v>
      </c>
      <c r="D2292">
        <v>20230910</v>
      </c>
      <c r="E2292" t="s">
        <v>45</v>
      </c>
      <c r="F2292" t="s">
        <v>252</v>
      </c>
      <c r="G2292" t="s">
        <v>573</v>
      </c>
      <c r="H2292" t="s">
        <v>25</v>
      </c>
      <c r="I2292" t="s">
        <v>103</v>
      </c>
      <c r="J2292" t="s">
        <v>49</v>
      </c>
      <c r="K2292">
        <v>1031</v>
      </c>
      <c r="L2292" t="s">
        <v>28</v>
      </c>
      <c r="M2292" t="s">
        <v>29</v>
      </c>
      <c r="N2292" t="s">
        <v>66</v>
      </c>
      <c r="O2292" t="s">
        <v>5813</v>
      </c>
      <c r="P2292">
        <v>8.8320000000000007</v>
      </c>
      <c r="Q2292">
        <v>3</v>
      </c>
      <c r="R2292">
        <v>0.2</v>
      </c>
      <c r="S2292">
        <v>-1.9872000000000001</v>
      </c>
      <c r="T2292" t="s">
        <v>171</v>
      </c>
      <c r="U2292">
        <v>10.8192</v>
      </c>
      <c r="V2292" s="2">
        <f>Table1[[#This Row],[Expenses]]*0.3</f>
        <v>3.2457600000000002</v>
      </c>
      <c r="W2292" t="str">
        <f>VLOOKUP(K2292, Helper!A:C, 3, FALSE)</f>
        <v>2020-01</v>
      </c>
    </row>
    <row r="2293" spans="1:23" x14ac:dyDescent="0.3">
      <c r="A2293">
        <v>4627</v>
      </c>
      <c r="B2293" t="s">
        <v>5814</v>
      </c>
      <c r="C2293" s="1">
        <v>44879</v>
      </c>
      <c r="D2293">
        <v>20221114</v>
      </c>
      <c r="E2293" t="s">
        <v>1481</v>
      </c>
      <c r="F2293" t="s">
        <v>211</v>
      </c>
      <c r="G2293" t="s">
        <v>212</v>
      </c>
      <c r="H2293" t="s">
        <v>25</v>
      </c>
      <c r="I2293" t="s">
        <v>26</v>
      </c>
      <c r="J2293" t="s">
        <v>693</v>
      </c>
      <c r="K2293">
        <v>1070</v>
      </c>
      <c r="L2293" t="s">
        <v>56</v>
      </c>
      <c r="M2293" t="s">
        <v>40</v>
      </c>
      <c r="N2293" t="s">
        <v>96</v>
      </c>
      <c r="O2293" t="s">
        <v>5815</v>
      </c>
      <c r="P2293">
        <v>77.55</v>
      </c>
      <c r="Q2293">
        <v>5</v>
      </c>
      <c r="R2293">
        <v>0</v>
      </c>
      <c r="S2293">
        <v>20.163</v>
      </c>
      <c r="T2293" t="s">
        <v>32</v>
      </c>
      <c r="U2293">
        <v>57.387</v>
      </c>
      <c r="V2293" s="2">
        <f>Table1[[#This Row],[Expenses]]*0.3</f>
        <v>17.216100000000001</v>
      </c>
      <c r="W2293" t="str">
        <f>VLOOKUP(K2293, Helper!A:C, 3, FALSE)</f>
        <v>2020-02</v>
      </c>
    </row>
    <row r="2294" spans="1:23" x14ac:dyDescent="0.3">
      <c r="A2294">
        <v>4631</v>
      </c>
      <c r="B2294" t="s">
        <v>5816</v>
      </c>
      <c r="C2294" s="1">
        <v>44484</v>
      </c>
      <c r="D2294">
        <v>20211015</v>
      </c>
      <c r="E2294" t="s">
        <v>1478</v>
      </c>
      <c r="F2294" t="s">
        <v>190</v>
      </c>
      <c r="G2294" t="s">
        <v>568</v>
      </c>
      <c r="H2294" t="s">
        <v>37</v>
      </c>
      <c r="I2294" t="s">
        <v>119</v>
      </c>
      <c r="J2294" t="s">
        <v>1026</v>
      </c>
      <c r="K2294">
        <v>1040</v>
      </c>
      <c r="L2294" t="s">
        <v>56</v>
      </c>
      <c r="M2294" t="s">
        <v>29</v>
      </c>
      <c r="N2294" t="s">
        <v>57</v>
      </c>
      <c r="O2294" t="s">
        <v>5817</v>
      </c>
      <c r="P2294">
        <v>17.14</v>
      </c>
      <c r="Q2294">
        <v>2</v>
      </c>
      <c r="R2294">
        <v>0</v>
      </c>
      <c r="S2294">
        <v>6.1703999999999999</v>
      </c>
      <c r="T2294" t="s">
        <v>52</v>
      </c>
      <c r="U2294">
        <v>10.9696</v>
      </c>
      <c r="V2294" s="2">
        <f>Table1[[#This Row],[Expenses]]*0.3</f>
        <v>3.29088</v>
      </c>
      <c r="W2294" t="str">
        <f>VLOOKUP(K2294, Helper!A:C, 3, FALSE)</f>
        <v>2020-02</v>
      </c>
    </row>
    <row r="2295" spans="1:23" x14ac:dyDescent="0.3">
      <c r="A2295">
        <v>4632</v>
      </c>
      <c r="B2295" t="s">
        <v>5818</v>
      </c>
      <c r="C2295" s="1">
        <v>45142</v>
      </c>
      <c r="D2295">
        <v>20230804</v>
      </c>
      <c r="E2295" t="s">
        <v>1121</v>
      </c>
      <c r="F2295" t="s">
        <v>35</v>
      </c>
      <c r="G2295" t="s">
        <v>110</v>
      </c>
      <c r="H2295" t="s">
        <v>37</v>
      </c>
      <c r="I2295" t="s">
        <v>38</v>
      </c>
      <c r="J2295" t="s">
        <v>1030</v>
      </c>
      <c r="K2295">
        <v>1012</v>
      </c>
      <c r="L2295" t="s">
        <v>56</v>
      </c>
      <c r="M2295" t="s">
        <v>29</v>
      </c>
      <c r="N2295" t="s">
        <v>41</v>
      </c>
      <c r="O2295" t="s">
        <v>5819</v>
      </c>
      <c r="P2295">
        <v>51.75</v>
      </c>
      <c r="Q2295">
        <v>5</v>
      </c>
      <c r="R2295">
        <v>0</v>
      </c>
      <c r="S2295">
        <v>24.84</v>
      </c>
      <c r="T2295" t="s">
        <v>786</v>
      </c>
      <c r="U2295">
        <v>26.91</v>
      </c>
      <c r="V2295" s="2">
        <f>Table1[[#This Row],[Expenses]]*0.3</f>
        <v>8.0730000000000004</v>
      </c>
      <c r="W2295" t="str">
        <f>VLOOKUP(K2295, Helper!A:C, 3, FALSE)</f>
        <v>2020-03</v>
      </c>
    </row>
    <row r="2296" spans="1:23" x14ac:dyDescent="0.3">
      <c r="A2296">
        <v>4634</v>
      </c>
      <c r="B2296" t="s">
        <v>5820</v>
      </c>
      <c r="C2296" s="1">
        <v>44429</v>
      </c>
      <c r="D2296">
        <v>20210821</v>
      </c>
      <c r="E2296" t="s">
        <v>567</v>
      </c>
      <c r="F2296" t="s">
        <v>35</v>
      </c>
      <c r="G2296" t="s">
        <v>110</v>
      </c>
      <c r="H2296" t="s">
        <v>37</v>
      </c>
      <c r="I2296" t="s">
        <v>38</v>
      </c>
      <c r="J2296" t="s">
        <v>111</v>
      </c>
      <c r="K2296">
        <v>1099</v>
      </c>
      <c r="L2296" t="s">
        <v>56</v>
      </c>
      <c r="M2296" t="s">
        <v>40</v>
      </c>
      <c r="N2296" t="s">
        <v>30</v>
      </c>
      <c r="O2296" t="s">
        <v>5821</v>
      </c>
      <c r="P2296">
        <v>586.39800000000002</v>
      </c>
      <c r="Q2296">
        <v>6</v>
      </c>
      <c r="R2296">
        <v>0.15</v>
      </c>
      <c r="S2296">
        <v>34.494</v>
      </c>
      <c r="T2296" t="s">
        <v>570</v>
      </c>
      <c r="U2296">
        <v>551.904</v>
      </c>
      <c r="V2296" s="2">
        <f>Table1[[#This Row],[Expenses]]*0.3</f>
        <v>165.5712</v>
      </c>
      <c r="W2296" t="str">
        <f>VLOOKUP(K2296, Helper!A:C, 3, FALSE)</f>
        <v>2020-01</v>
      </c>
    </row>
    <row r="2297" spans="1:23" x14ac:dyDescent="0.3">
      <c r="A2297">
        <v>4636</v>
      </c>
      <c r="B2297" t="s">
        <v>5822</v>
      </c>
      <c r="C2297" s="1">
        <v>44998</v>
      </c>
      <c r="D2297">
        <v>20230313</v>
      </c>
      <c r="E2297" t="s">
        <v>2521</v>
      </c>
      <c r="F2297" t="s">
        <v>35</v>
      </c>
      <c r="G2297" t="s">
        <v>110</v>
      </c>
      <c r="H2297" t="s">
        <v>37</v>
      </c>
      <c r="I2297" t="s">
        <v>38</v>
      </c>
      <c r="J2297" t="s">
        <v>685</v>
      </c>
      <c r="K2297">
        <v>1076</v>
      </c>
      <c r="L2297" t="s">
        <v>74</v>
      </c>
      <c r="M2297" t="s">
        <v>40</v>
      </c>
      <c r="N2297" t="s">
        <v>96</v>
      </c>
      <c r="O2297" t="s">
        <v>5823</v>
      </c>
      <c r="P2297">
        <v>242.94</v>
      </c>
      <c r="Q2297">
        <v>3</v>
      </c>
      <c r="R2297">
        <v>0</v>
      </c>
      <c r="S2297">
        <v>9.7175999999999991</v>
      </c>
      <c r="T2297" t="s">
        <v>761</v>
      </c>
      <c r="U2297">
        <v>233.22239999999999</v>
      </c>
      <c r="V2297" s="2">
        <f>Table1[[#This Row],[Expenses]]*0.3</f>
        <v>69.966719999999995</v>
      </c>
      <c r="W2297" t="str">
        <f>VLOOKUP(K2297, Helper!A:C, 3, FALSE)</f>
        <v>2020-01</v>
      </c>
    </row>
    <row r="2298" spans="1:23" x14ac:dyDescent="0.3">
      <c r="A2298">
        <v>4637</v>
      </c>
      <c r="B2298" t="s">
        <v>5824</v>
      </c>
      <c r="C2298" s="1">
        <v>45044</v>
      </c>
      <c r="D2298">
        <v>20230428</v>
      </c>
      <c r="E2298" t="s">
        <v>1289</v>
      </c>
      <c r="F2298" t="s">
        <v>35</v>
      </c>
      <c r="G2298" t="s">
        <v>36</v>
      </c>
      <c r="H2298" t="s">
        <v>37</v>
      </c>
      <c r="I2298" t="s">
        <v>38</v>
      </c>
      <c r="J2298" t="s">
        <v>504</v>
      </c>
      <c r="K2298">
        <v>1010</v>
      </c>
      <c r="L2298" t="s">
        <v>273</v>
      </c>
      <c r="M2298" t="s">
        <v>29</v>
      </c>
      <c r="N2298" t="s">
        <v>112</v>
      </c>
      <c r="O2298" t="s">
        <v>5825</v>
      </c>
      <c r="P2298">
        <v>123.92</v>
      </c>
      <c r="Q2298">
        <v>4</v>
      </c>
      <c r="R2298">
        <v>0</v>
      </c>
      <c r="S2298">
        <v>33.458399999999997</v>
      </c>
      <c r="T2298" t="s">
        <v>68</v>
      </c>
      <c r="U2298">
        <v>90.461600000000004</v>
      </c>
      <c r="V2298" s="2">
        <f>Table1[[#This Row],[Expenses]]*0.3</f>
        <v>27.138480000000001</v>
      </c>
      <c r="W2298" t="str">
        <f>VLOOKUP(K2298, Helper!A:C, 3, FALSE)</f>
        <v>2020-03</v>
      </c>
    </row>
    <row r="2299" spans="1:23" x14ac:dyDescent="0.3">
      <c r="A2299">
        <v>4640</v>
      </c>
      <c r="B2299" t="s">
        <v>5826</v>
      </c>
      <c r="C2299" s="1">
        <v>44816</v>
      </c>
      <c r="D2299">
        <v>20220912</v>
      </c>
      <c r="E2299" t="s">
        <v>2707</v>
      </c>
      <c r="F2299" t="s">
        <v>238</v>
      </c>
      <c r="G2299" t="s">
        <v>3490</v>
      </c>
      <c r="H2299" t="s">
        <v>25</v>
      </c>
      <c r="I2299" t="s">
        <v>48</v>
      </c>
      <c r="J2299" t="s">
        <v>524</v>
      </c>
      <c r="K2299">
        <v>1039</v>
      </c>
      <c r="L2299" t="s">
        <v>95</v>
      </c>
      <c r="M2299" t="s">
        <v>29</v>
      </c>
      <c r="N2299" t="s">
        <v>1005</v>
      </c>
      <c r="O2299" t="s">
        <v>5827</v>
      </c>
      <c r="P2299">
        <v>1599.92</v>
      </c>
      <c r="Q2299">
        <v>8</v>
      </c>
      <c r="R2299">
        <v>0</v>
      </c>
      <c r="S2299">
        <v>751.9624</v>
      </c>
      <c r="T2299" t="s">
        <v>246</v>
      </c>
      <c r="U2299">
        <v>847.95759999999996</v>
      </c>
      <c r="V2299" s="2">
        <f>Table1[[#This Row],[Expenses]]*0.3</f>
        <v>254.38727999999998</v>
      </c>
      <c r="W2299" t="str">
        <f>VLOOKUP(K2299, Helper!A:C, 3, FALSE)</f>
        <v>2020-01</v>
      </c>
    </row>
    <row r="2300" spans="1:23" x14ac:dyDescent="0.3">
      <c r="A2300">
        <v>4642</v>
      </c>
      <c r="B2300" t="s">
        <v>5828</v>
      </c>
      <c r="C2300" s="1">
        <v>45222</v>
      </c>
      <c r="D2300">
        <v>20231023</v>
      </c>
      <c r="E2300" t="s">
        <v>2203</v>
      </c>
      <c r="F2300" t="s">
        <v>334</v>
      </c>
      <c r="G2300" t="s">
        <v>3340</v>
      </c>
      <c r="H2300" t="s">
        <v>25</v>
      </c>
      <c r="I2300" t="s">
        <v>336</v>
      </c>
      <c r="J2300" t="s">
        <v>443</v>
      </c>
      <c r="K2300">
        <v>1005</v>
      </c>
      <c r="L2300" t="s">
        <v>56</v>
      </c>
      <c r="M2300" t="s">
        <v>29</v>
      </c>
      <c r="N2300" t="s">
        <v>50</v>
      </c>
      <c r="O2300" t="s">
        <v>5829</v>
      </c>
      <c r="P2300">
        <v>3.1680000000000001</v>
      </c>
      <c r="Q2300">
        <v>4</v>
      </c>
      <c r="R2300">
        <v>0.7</v>
      </c>
      <c r="S2300">
        <v>-2.5344000000000002</v>
      </c>
      <c r="T2300" t="s">
        <v>151</v>
      </c>
      <c r="U2300">
        <v>5.7023999999999999</v>
      </c>
      <c r="V2300" s="2">
        <f>Table1[[#This Row],[Expenses]]*0.3</f>
        <v>1.71072</v>
      </c>
      <c r="W2300" t="str">
        <f>VLOOKUP(K2300, Helper!A:C, 3, FALSE)</f>
        <v>2020-03</v>
      </c>
    </row>
    <row r="2301" spans="1:23" x14ac:dyDescent="0.3">
      <c r="A2301">
        <v>4644</v>
      </c>
      <c r="B2301" t="s">
        <v>5830</v>
      </c>
      <c r="C2301" s="1">
        <v>44410</v>
      </c>
      <c r="D2301">
        <v>20210802</v>
      </c>
      <c r="E2301" t="s">
        <v>2312</v>
      </c>
      <c r="F2301" t="s">
        <v>71</v>
      </c>
      <c r="G2301" t="s">
        <v>72</v>
      </c>
      <c r="H2301" t="s">
        <v>37</v>
      </c>
      <c r="I2301" t="s">
        <v>38</v>
      </c>
      <c r="J2301" t="s">
        <v>1065</v>
      </c>
      <c r="K2301">
        <v>1097</v>
      </c>
      <c r="L2301" t="s">
        <v>273</v>
      </c>
      <c r="M2301" t="s">
        <v>29</v>
      </c>
      <c r="N2301" t="s">
        <v>50</v>
      </c>
      <c r="O2301" t="s">
        <v>5831</v>
      </c>
      <c r="P2301">
        <v>6.3680000000000003</v>
      </c>
      <c r="Q2301">
        <v>2</v>
      </c>
      <c r="R2301">
        <v>0.2</v>
      </c>
      <c r="S2301">
        <v>2.1492</v>
      </c>
      <c r="T2301" t="s">
        <v>570</v>
      </c>
      <c r="U2301">
        <v>4.2187999999999999</v>
      </c>
      <c r="V2301" s="2">
        <f>Table1[[#This Row],[Expenses]]*0.3</f>
        <v>1.2656399999999999</v>
      </c>
      <c r="W2301" t="str">
        <f>VLOOKUP(K2301, Helper!A:C, 3, FALSE)</f>
        <v>2020-04</v>
      </c>
    </row>
    <row r="2302" spans="1:23" x14ac:dyDescent="0.3">
      <c r="A2302">
        <v>4646</v>
      </c>
      <c r="B2302" t="s">
        <v>5832</v>
      </c>
      <c r="C2302" s="1">
        <v>44786</v>
      </c>
      <c r="D2302">
        <v>20220813</v>
      </c>
      <c r="E2302" t="s">
        <v>3322</v>
      </c>
      <c r="F2302" t="s">
        <v>211</v>
      </c>
      <c r="G2302" t="s">
        <v>212</v>
      </c>
      <c r="H2302" t="s">
        <v>25</v>
      </c>
      <c r="I2302" t="s">
        <v>26</v>
      </c>
      <c r="J2302" t="s">
        <v>321</v>
      </c>
      <c r="K2302">
        <v>1089</v>
      </c>
      <c r="L2302" t="s">
        <v>133</v>
      </c>
      <c r="M2302" t="s">
        <v>85</v>
      </c>
      <c r="N2302" t="s">
        <v>41</v>
      </c>
      <c r="O2302" t="s">
        <v>5833</v>
      </c>
      <c r="P2302">
        <v>145.76400000000001</v>
      </c>
      <c r="Q2302">
        <v>2</v>
      </c>
      <c r="R2302">
        <v>0.1</v>
      </c>
      <c r="S2302">
        <v>-8.0980000000000008</v>
      </c>
      <c r="T2302" t="s">
        <v>327</v>
      </c>
      <c r="U2302">
        <v>153.86199999999999</v>
      </c>
      <c r="V2302" s="2">
        <f>Table1[[#This Row],[Expenses]]*0.3</f>
        <v>46.1586</v>
      </c>
      <c r="W2302" t="str">
        <f>VLOOKUP(K2302, Helper!A:C, 3, FALSE)</f>
        <v>2020-01</v>
      </c>
    </row>
    <row r="2303" spans="1:23" x14ac:dyDescent="0.3">
      <c r="A2303">
        <v>4647</v>
      </c>
      <c r="B2303" t="s">
        <v>5834</v>
      </c>
      <c r="C2303" s="1">
        <v>43981</v>
      </c>
      <c r="D2303">
        <v>20200530</v>
      </c>
      <c r="E2303" t="s">
        <v>1099</v>
      </c>
      <c r="F2303" t="s">
        <v>238</v>
      </c>
      <c r="G2303" t="s">
        <v>1399</v>
      </c>
      <c r="H2303" t="s">
        <v>25</v>
      </c>
      <c r="I2303" t="s">
        <v>48</v>
      </c>
      <c r="J2303" t="s">
        <v>138</v>
      </c>
      <c r="K2303">
        <v>1043</v>
      </c>
      <c r="L2303" t="s">
        <v>95</v>
      </c>
      <c r="M2303" t="s">
        <v>40</v>
      </c>
      <c r="N2303" t="s">
        <v>66</v>
      </c>
      <c r="O2303" t="s">
        <v>5835</v>
      </c>
      <c r="P2303">
        <v>13.62</v>
      </c>
      <c r="Q2303">
        <v>3</v>
      </c>
      <c r="R2303">
        <v>0</v>
      </c>
      <c r="S2303">
        <v>6.1289999999999996</v>
      </c>
      <c r="T2303" t="s">
        <v>107</v>
      </c>
      <c r="U2303">
        <v>7.4909999999999997</v>
      </c>
      <c r="V2303" s="2">
        <f>Table1[[#This Row],[Expenses]]*0.3</f>
        <v>2.2472999999999996</v>
      </c>
      <c r="W2303" t="str">
        <f>VLOOKUP(K2303, Helper!A:C, 3, FALSE)</f>
        <v>2020-01</v>
      </c>
    </row>
    <row r="2304" spans="1:23" x14ac:dyDescent="0.3">
      <c r="A2304">
        <v>4648</v>
      </c>
      <c r="B2304" t="s">
        <v>5836</v>
      </c>
      <c r="C2304" s="1">
        <v>44678</v>
      </c>
      <c r="D2304">
        <v>20220427</v>
      </c>
      <c r="E2304" t="s">
        <v>5837</v>
      </c>
      <c r="F2304" t="s">
        <v>211</v>
      </c>
      <c r="G2304" t="s">
        <v>212</v>
      </c>
      <c r="H2304" t="s">
        <v>25</v>
      </c>
      <c r="I2304" t="s">
        <v>26</v>
      </c>
      <c r="J2304" t="s">
        <v>457</v>
      </c>
      <c r="K2304">
        <v>1057</v>
      </c>
      <c r="L2304" t="s">
        <v>105</v>
      </c>
      <c r="M2304" t="s">
        <v>85</v>
      </c>
      <c r="N2304" t="s">
        <v>41</v>
      </c>
      <c r="O2304" t="s">
        <v>5838</v>
      </c>
      <c r="P2304">
        <v>434.64600000000002</v>
      </c>
      <c r="Q2304">
        <v>3</v>
      </c>
      <c r="R2304">
        <v>0.1</v>
      </c>
      <c r="S2304">
        <v>62.782200000000003</v>
      </c>
      <c r="T2304" t="s">
        <v>296</v>
      </c>
      <c r="U2304">
        <v>371.86380000000003</v>
      </c>
      <c r="V2304" s="2">
        <f>Table1[[#This Row],[Expenses]]*0.3</f>
        <v>111.55914</v>
      </c>
      <c r="W2304" t="str">
        <f>VLOOKUP(K2304, Helper!A:C, 3, FALSE)</f>
        <v>2020-01</v>
      </c>
    </row>
    <row r="2305" spans="1:23" x14ac:dyDescent="0.3">
      <c r="A2305">
        <v>4649</v>
      </c>
      <c r="B2305" t="s">
        <v>5839</v>
      </c>
      <c r="C2305" s="1">
        <v>45061</v>
      </c>
      <c r="D2305">
        <v>20230515</v>
      </c>
      <c r="E2305" t="s">
        <v>116</v>
      </c>
      <c r="F2305" t="s">
        <v>71</v>
      </c>
      <c r="G2305" t="s">
        <v>72</v>
      </c>
      <c r="H2305" t="s">
        <v>37</v>
      </c>
      <c r="I2305" t="s">
        <v>38</v>
      </c>
      <c r="J2305" t="s">
        <v>120</v>
      </c>
      <c r="K2305">
        <v>1048</v>
      </c>
      <c r="L2305" t="s">
        <v>105</v>
      </c>
      <c r="M2305" t="s">
        <v>40</v>
      </c>
      <c r="N2305" t="s">
        <v>66</v>
      </c>
      <c r="O2305" t="s">
        <v>5840</v>
      </c>
      <c r="P2305">
        <v>440.19</v>
      </c>
      <c r="Q2305">
        <v>9</v>
      </c>
      <c r="R2305">
        <v>0</v>
      </c>
      <c r="S2305">
        <v>206.88929999999999</v>
      </c>
      <c r="T2305" t="s">
        <v>288</v>
      </c>
      <c r="U2305">
        <v>233.30070000000001</v>
      </c>
      <c r="V2305" s="2">
        <f>Table1[[#This Row],[Expenses]]*0.3</f>
        <v>69.990210000000005</v>
      </c>
      <c r="W2305" t="str">
        <f>VLOOKUP(K2305, Helper!A:C, 3, FALSE)</f>
        <v>2020-02</v>
      </c>
    </row>
    <row r="2306" spans="1:23" x14ac:dyDescent="0.3">
      <c r="A2306">
        <v>4651</v>
      </c>
      <c r="B2306" t="s">
        <v>5841</v>
      </c>
      <c r="C2306" s="1">
        <v>45025</v>
      </c>
      <c r="D2306">
        <v>20230409</v>
      </c>
      <c r="E2306" t="s">
        <v>3049</v>
      </c>
      <c r="F2306" t="s">
        <v>35</v>
      </c>
      <c r="G2306" t="s">
        <v>110</v>
      </c>
      <c r="H2306" t="s">
        <v>37</v>
      </c>
      <c r="I2306" t="s">
        <v>38</v>
      </c>
      <c r="J2306" t="s">
        <v>626</v>
      </c>
      <c r="K2306">
        <v>1009</v>
      </c>
      <c r="L2306" t="s">
        <v>95</v>
      </c>
      <c r="M2306" t="s">
        <v>85</v>
      </c>
      <c r="N2306" t="s">
        <v>66</v>
      </c>
      <c r="O2306" t="s">
        <v>5842</v>
      </c>
      <c r="P2306">
        <v>244.55</v>
      </c>
      <c r="Q2306">
        <v>5</v>
      </c>
      <c r="R2306">
        <v>0</v>
      </c>
      <c r="S2306">
        <v>114.9385</v>
      </c>
      <c r="T2306" t="s">
        <v>68</v>
      </c>
      <c r="U2306">
        <v>129.61150000000001</v>
      </c>
      <c r="V2306" s="2">
        <f>Table1[[#This Row],[Expenses]]*0.3</f>
        <v>38.883450000000003</v>
      </c>
      <c r="W2306" t="str">
        <f>VLOOKUP(K2306, Helper!A:C, 3, FALSE)</f>
        <v>2020-03</v>
      </c>
    </row>
    <row r="2307" spans="1:23" x14ac:dyDescent="0.3">
      <c r="A2307">
        <v>4653</v>
      </c>
      <c r="B2307" t="s">
        <v>5843</v>
      </c>
      <c r="C2307" s="1">
        <v>44975</v>
      </c>
      <c r="D2307">
        <v>20230218</v>
      </c>
      <c r="E2307" t="s">
        <v>4284</v>
      </c>
      <c r="F2307" t="s">
        <v>522</v>
      </c>
      <c r="G2307" t="s">
        <v>523</v>
      </c>
      <c r="H2307" t="s">
        <v>37</v>
      </c>
      <c r="I2307" t="s">
        <v>119</v>
      </c>
      <c r="J2307" t="s">
        <v>403</v>
      </c>
      <c r="K2307">
        <v>1041</v>
      </c>
      <c r="L2307" t="s">
        <v>95</v>
      </c>
      <c r="M2307" t="s">
        <v>85</v>
      </c>
      <c r="N2307" t="s">
        <v>66</v>
      </c>
      <c r="O2307" t="s">
        <v>5844</v>
      </c>
      <c r="P2307">
        <v>11.76</v>
      </c>
      <c r="Q2307">
        <v>2</v>
      </c>
      <c r="R2307">
        <v>0</v>
      </c>
      <c r="S2307">
        <v>5.7624000000000004</v>
      </c>
      <c r="T2307" t="s">
        <v>394</v>
      </c>
      <c r="U2307">
        <v>5.9975999999999896</v>
      </c>
      <c r="V2307" s="2">
        <f>Table1[[#This Row],[Expenses]]*0.3</f>
        <v>1.7992799999999969</v>
      </c>
      <c r="W2307" t="str">
        <f>VLOOKUP(K2307, Helper!A:C, 3, FALSE)</f>
        <v>2020-03</v>
      </c>
    </row>
    <row r="2308" spans="1:23" x14ac:dyDescent="0.3">
      <c r="A2308">
        <v>4655</v>
      </c>
      <c r="B2308" t="s">
        <v>5845</v>
      </c>
      <c r="C2308" s="1">
        <v>45102</v>
      </c>
      <c r="D2308">
        <v>20230625</v>
      </c>
      <c r="E2308" t="s">
        <v>1963</v>
      </c>
      <c r="F2308" t="s">
        <v>35</v>
      </c>
      <c r="G2308" t="s">
        <v>110</v>
      </c>
      <c r="H2308" t="s">
        <v>37</v>
      </c>
      <c r="I2308" t="s">
        <v>38</v>
      </c>
      <c r="J2308" t="s">
        <v>626</v>
      </c>
      <c r="K2308">
        <v>1009</v>
      </c>
      <c r="L2308" t="s">
        <v>95</v>
      </c>
      <c r="M2308" t="s">
        <v>29</v>
      </c>
      <c r="N2308" t="s">
        <v>214</v>
      </c>
      <c r="O2308" t="s">
        <v>5846</v>
      </c>
      <c r="P2308">
        <v>2.88</v>
      </c>
      <c r="Q2308">
        <v>1</v>
      </c>
      <c r="R2308">
        <v>0</v>
      </c>
      <c r="S2308">
        <v>1.3535999999999999</v>
      </c>
      <c r="T2308" t="s">
        <v>318</v>
      </c>
      <c r="U2308">
        <v>1.5264</v>
      </c>
      <c r="V2308" s="2">
        <f>Table1[[#This Row],[Expenses]]*0.3</f>
        <v>0.45791999999999999</v>
      </c>
      <c r="W2308" t="str">
        <f>VLOOKUP(K2308, Helper!A:C, 3, FALSE)</f>
        <v>2020-03</v>
      </c>
    </row>
    <row r="2309" spans="1:23" x14ac:dyDescent="0.3">
      <c r="A2309">
        <v>4656</v>
      </c>
      <c r="B2309" t="s">
        <v>5847</v>
      </c>
      <c r="C2309" s="1">
        <v>43956</v>
      </c>
      <c r="D2309">
        <v>20200505</v>
      </c>
      <c r="E2309" t="s">
        <v>2761</v>
      </c>
      <c r="F2309" t="s">
        <v>166</v>
      </c>
      <c r="G2309" t="s">
        <v>488</v>
      </c>
      <c r="H2309" t="s">
        <v>81</v>
      </c>
      <c r="I2309" t="s">
        <v>168</v>
      </c>
      <c r="J2309" t="s">
        <v>655</v>
      </c>
      <c r="K2309">
        <v>1024</v>
      </c>
      <c r="L2309" t="s">
        <v>28</v>
      </c>
      <c r="M2309" t="s">
        <v>40</v>
      </c>
      <c r="N2309" t="s">
        <v>96</v>
      </c>
      <c r="O2309" t="s">
        <v>5848</v>
      </c>
      <c r="P2309">
        <v>45.247999999999998</v>
      </c>
      <c r="Q2309">
        <v>2</v>
      </c>
      <c r="R2309">
        <v>0.2</v>
      </c>
      <c r="S2309">
        <v>3.9592000000000001</v>
      </c>
      <c r="T2309" t="s">
        <v>107</v>
      </c>
      <c r="U2309">
        <v>41.288799999999902</v>
      </c>
      <c r="V2309" s="2">
        <f>Table1[[#This Row],[Expenses]]*0.3</f>
        <v>12.38663999999997</v>
      </c>
      <c r="W2309" t="str">
        <f>VLOOKUP(K2309, Helper!A:C, 3, FALSE)</f>
        <v>2020-01</v>
      </c>
    </row>
    <row r="2310" spans="1:23" x14ac:dyDescent="0.3">
      <c r="A2310">
        <v>4657</v>
      </c>
      <c r="B2310" t="s">
        <v>5849</v>
      </c>
      <c r="C2310" s="1">
        <v>44319</v>
      </c>
      <c r="D2310">
        <v>20210503</v>
      </c>
      <c r="E2310" t="s">
        <v>3720</v>
      </c>
      <c r="F2310" t="s">
        <v>124</v>
      </c>
      <c r="G2310" t="s">
        <v>125</v>
      </c>
      <c r="H2310" t="s">
        <v>25</v>
      </c>
      <c r="I2310" t="s">
        <v>48</v>
      </c>
      <c r="J2310" t="s">
        <v>325</v>
      </c>
      <c r="K2310">
        <v>1075</v>
      </c>
      <c r="L2310" t="s">
        <v>133</v>
      </c>
      <c r="M2310" t="s">
        <v>29</v>
      </c>
      <c r="N2310" t="s">
        <v>112</v>
      </c>
      <c r="O2310" t="s">
        <v>5850</v>
      </c>
      <c r="P2310">
        <v>59.904000000000003</v>
      </c>
      <c r="Q2310">
        <v>2</v>
      </c>
      <c r="R2310">
        <v>0.2</v>
      </c>
      <c r="S2310">
        <v>14.2272</v>
      </c>
      <c r="T2310" t="s">
        <v>436</v>
      </c>
      <c r="U2310">
        <v>45.6768</v>
      </c>
      <c r="V2310" s="2">
        <f>Table1[[#This Row],[Expenses]]*0.3</f>
        <v>13.70304</v>
      </c>
      <c r="W2310" t="str">
        <f>VLOOKUP(K2310, Helper!A:C, 3, FALSE)</f>
        <v>2020-03</v>
      </c>
    </row>
    <row r="2311" spans="1:23" x14ac:dyDescent="0.3">
      <c r="A2311">
        <v>4664</v>
      </c>
      <c r="B2311" t="s">
        <v>5851</v>
      </c>
      <c r="C2311" s="1">
        <v>44823</v>
      </c>
      <c r="D2311">
        <v>20220919</v>
      </c>
      <c r="E2311" t="s">
        <v>718</v>
      </c>
      <c r="F2311" t="s">
        <v>46</v>
      </c>
      <c r="G2311" t="s">
        <v>888</v>
      </c>
      <c r="H2311" t="s">
        <v>25</v>
      </c>
      <c r="I2311" t="s">
        <v>48</v>
      </c>
      <c r="J2311" t="s">
        <v>83</v>
      </c>
      <c r="K2311">
        <v>1074</v>
      </c>
      <c r="L2311" t="s">
        <v>84</v>
      </c>
      <c r="M2311" t="s">
        <v>29</v>
      </c>
      <c r="N2311" t="s">
        <v>41</v>
      </c>
      <c r="O2311" t="s">
        <v>5852</v>
      </c>
      <c r="P2311">
        <v>3</v>
      </c>
      <c r="Q2311">
        <v>1</v>
      </c>
      <c r="R2311">
        <v>0.2</v>
      </c>
      <c r="S2311">
        <v>1.05</v>
      </c>
      <c r="T2311" t="s">
        <v>246</v>
      </c>
      <c r="U2311">
        <v>1.95</v>
      </c>
      <c r="V2311" s="2">
        <f>Table1[[#This Row],[Expenses]]*0.3</f>
        <v>0.58499999999999996</v>
      </c>
      <c r="W2311" t="str">
        <f>VLOOKUP(K2311, Helper!A:C, 3, FALSE)</f>
        <v>2020-05</v>
      </c>
    </row>
    <row r="2312" spans="1:23" x14ac:dyDescent="0.3">
      <c r="A2312">
        <v>4665</v>
      </c>
      <c r="B2312" t="s">
        <v>5853</v>
      </c>
      <c r="C2312" s="1">
        <v>44827</v>
      </c>
      <c r="D2312">
        <v>20220923</v>
      </c>
      <c r="E2312" t="s">
        <v>2837</v>
      </c>
      <c r="F2312" t="s">
        <v>46</v>
      </c>
      <c r="G2312" t="s">
        <v>798</v>
      </c>
      <c r="H2312" t="s">
        <v>25</v>
      </c>
      <c r="I2312" t="s">
        <v>48</v>
      </c>
      <c r="J2312" t="s">
        <v>515</v>
      </c>
      <c r="K2312">
        <v>1003</v>
      </c>
      <c r="L2312" t="s">
        <v>56</v>
      </c>
      <c r="M2312" t="s">
        <v>29</v>
      </c>
      <c r="N2312" t="s">
        <v>50</v>
      </c>
      <c r="O2312" t="s">
        <v>5854</v>
      </c>
      <c r="P2312">
        <v>7.5060000000000002</v>
      </c>
      <c r="Q2312">
        <v>9</v>
      </c>
      <c r="R2312">
        <v>0.7</v>
      </c>
      <c r="S2312">
        <v>-6.0048000000000004</v>
      </c>
      <c r="T2312" t="s">
        <v>246</v>
      </c>
      <c r="U2312">
        <v>13.5108</v>
      </c>
      <c r="V2312" s="2">
        <f>Table1[[#This Row],[Expenses]]*0.3</f>
        <v>4.0532399999999997</v>
      </c>
      <c r="W2312" t="str">
        <f>VLOOKUP(K2312, Helper!A:C, 3, FALSE)</f>
        <v>2020-02</v>
      </c>
    </row>
    <row r="2313" spans="1:23" x14ac:dyDescent="0.3">
      <c r="A2313">
        <v>4667</v>
      </c>
      <c r="B2313" t="s">
        <v>5855</v>
      </c>
      <c r="C2313" s="1">
        <v>44571</v>
      </c>
      <c r="D2313">
        <v>20220110</v>
      </c>
      <c r="E2313" t="s">
        <v>116</v>
      </c>
      <c r="F2313" t="s">
        <v>71</v>
      </c>
      <c r="G2313" t="s">
        <v>72</v>
      </c>
      <c r="H2313" t="s">
        <v>37</v>
      </c>
      <c r="I2313" t="s">
        <v>38</v>
      </c>
      <c r="J2313" t="s">
        <v>120</v>
      </c>
      <c r="K2313">
        <v>1048</v>
      </c>
      <c r="L2313" t="s">
        <v>105</v>
      </c>
      <c r="M2313" t="s">
        <v>40</v>
      </c>
      <c r="N2313" t="s">
        <v>57</v>
      </c>
      <c r="O2313" t="s">
        <v>5856</v>
      </c>
      <c r="P2313">
        <v>79.92</v>
      </c>
      <c r="Q2313">
        <v>4</v>
      </c>
      <c r="R2313">
        <v>0</v>
      </c>
      <c r="S2313">
        <v>34.365600000000001</v>
      </c>
      <c r="T2313" t="s">
        <v>140</v>
      </c>
      <c r="U2313">
        <v>45.554400000000001</v>
      </c>
      <c r="V2313" s="2">
        <f>Table1[[#This Row],[Expenses]]*0.3</f>
        <v>13.666320000000001</v>
      </c>
      <c r="W2313" t="str">
        <f>VLOOKUP(K2313, Helper!A:C, 3, FALSE)</f>
        <v>2020-02</v>
      </c>
    </row>
    <row r="2314" spans="1:23" x14ac:dyDescent="0.3">
      <c r="A2314">
        <v>4669</v>
      </c>
      <c r="B2314" t="s">
        <v>5857</v>
      </c>
      <c r="C2314" s="1">
        <v>45053</v>
      </c>
      <c r="D2314">
        <v>20230507</v>
      </c>
      <c r="E2314" t="s">
        <v>3194</v>
      </c>
      <c r="F2314" t="s">
        <v>79</v>
      </c>
      <c r="G2314" t="s">
        <v>80</v>
      </c>
      <c r="H2314" t="s">
        <v>81</v>
      </c>
      <c r="I2314" t="s">
        <v>82</v>
      </c>
      <c r="J2314" t="s">
        <v>316</v>
      </c>
      <c r="K2314">
        <v>1093</v>
      </c>
      <c r="L2314" t="s">
        <v>28</v>
      </c>
      <c r="M2314" t="s">
        <v>40</v>
      </c>
      <c r="N2314" t="s">
        <v>50</v>
      </c>
      <c r="O2314" t="s">
        <v>5858</v>
      </c>
      <c r="P2314">
        <v>11.06</v>
      </c>
      <c r="Q2314">
        <v>10</v>
      </c>
      <c r="R2314">
        <v>0.8</v>
      </c>
      <c r="S2314">
        <v>-18.802</v>
      </c>
      <c r="T2314" t="s">
        <v>288</v>
      </c>
      <c r="U2314">
        <v>29.861999999999998</v>
      </c>
      <c r="V2314" s="2">
        <f>Table1[[#This Row],[Expenses]]*0.3</f>
        <v>8.9585999999999988</v>
      </c>
      <c r="W2314" t="str">
        <f>VLOOKUP(K2314, Helper!A:C, 3, FALSE)</f>
        <v>2020-03</v>
      </c>
    </row>
    <row r="2315" spans="1:23" x14ac:dyDescent="0.3">
      <c r="A2315">
        <v>4672</v>
      </c>
      <c r="B2315" t="s">
        <v>5859</v>
      </c>
      <c r="C2315" s="1">
        <v>44774</v>
      </c>
      <c r="D2315">
        <v>20220801</v>
      </c>
      <c r="E2315" t="s">
        <v>587</v>
      </c>
      <c r="F2315" t="s">
        <v>190</v>
      </c>
      <c r="G2315" t="s">
        <v>568</v>
      </c>
      <c r="H2315" t="s">
        <v>37</v>
      </c>
      <c r="I2315" t="s">
        <v>119</v>
      </c>
      <c r="J2315" t="s">
        <v>588</v>
      </c>
      <c r="K2315">
        <v>1085</v>
      </c>
      <c r="L2315" t="s">
        <v>105</v>
      </c>
      <c r="M2315" t="s">
        <v>29</v>
      </c>
      <c r="N2315" t="s">
        <v>86</v>
      </c>
      <c r="O2315" t="s">
        <v>5860</v>
      </c>
      <c r="P2315">
        <v>283.14</v>
      </c>
      <c r="Q2315">
        <v>4</v>
      </c>
      <c r="R2315">
        <v>0.1</v>
      </c>
      <c r="S2315">
        <v>72.358000000000004</v>
      </c>
      <c r="T2315" t="s">
        <v>327</v>
      </c>
      <c r="U2315">
        <v>210.78199999999899</v>
      </c>
      <c r="V2315" s="2">
        <f>Table1[[#This Row],[Expenses]]*0.3</f>
        <v>63.234599999999695</v>
      </c>
      <c r="W2315" t="str">
        <f>VLOOKUP(K2315, Helper!A:C, 3, FALSE)</f>
        <v>2020-07</v>
      </c>
    </row>
    <row r="2316" spans="1:23" x14ac:dyDescent="0.3">
      <c r="A2316">
        <v>4676</v>
      </c>
      <c r="B2316" t="s">
        <v>5861</v>
      </c>
      <c r="C2316" s="1">
        <v>45013</v>
      </c>
      <c r="D2316">
        <v>20230328</v>
      </c>
      <c r="E2316" t="s">
        <v>100</v>
      </c>
      <c r="F2316" t="s">
        <v>124</v>
      </c>
      <c r="G2316" t="s">
        <v>125</v>
      </c>
      <c r="H2316" t="s">
        <v>25</v>
      </c>
      <c r="I2316" t="s">
        <v>48</v>
      </c>
      <c r="J2316" t="s">
        <v>104</v>
      </c>
      <c r="K2316">
        <v>1047</v>
      </c>
      <c r="L2316" t="s">
        <v>105</v>
      </c>
      <c r="M2316" t="s">
        <v>29</v>
      </c>
      <c r="N2316" t="s">
        <v>57</v>
      </c>
      <c r="O2316" t="s">
        <v>5862</v>
      </c>
      <c r="P2316">
        <v>15.007999999999999</v>
      </c>
      <c r="Q2316">
        <v>2</v>
      </c>
      <c r="R2316">
        <v>0.2</v>
      </c>
      <c r="S2316">
        <v>1.5007999999999999</v>
      </c>
      <c r="T2316" t="s">
        <v>761</v>
      </c>
      <c r="U2316">
        <v>13.507199999999999</v>
      </c>
      <c r="V2316" s="2">
        <f>Table1[[#This Row],[Expenses]]*0.3</f>
        <v>4.0521599999999998</v>
      </c>
      <c r="W2316" t="str">
        <f>VLOOKUP(K2316, Helper!A:C, 3, FALSE)</f>
        <v>2020-03</v>
      </c>
    </row>
    <row r="2317" spans="1:23" x14ac:dyDescent="0.3">
      <c r="A2317">
        <v>4677</v>
      </c>
      <c r="B2317" t="s">
        <v>5863</v>
      </c>
      <c r="C2317" s="1">
        <v>43904</v>
      </c>
      <c r="D2317">
        <v>20200314</v>
      </c>
      <c r="E2317" t="s">
        <v>3672</v>
      </c>
      <c r="F2317" t="s">
        <v>101</v>
      </c>
      <c r="G2317" t="s">
        <v>2171</v>
      </c>
      <c r="H2317" t="s">
        <v>25</v>
      </c>
      <c r="I2317" t="s">
        <v>103</v>
      </c>
      <c r="J2317" t="s">
        <v>223</v>
      </c>
      <c r="K2317">
        <v>1067</v>
      </c>
      <c r="L2317" t="s">
        <v>133</v>
      </c>
      <c r="M2317" t="s">
        <v>29</v>
      </c>
      <c r="N2317" t="s">
        <v>50</v>
      </c>
      <c r="O2317" t="s">
        <v>5864</v>
      </c>
      <c r="P2317">
        <v>33.088000000000001</v>
      </c>
      <c r="Q2317">
        <v>4</v>
      </c>
      <c r="R2317">
        <v>0.2</v>
      </c>
      <c r="S2317">
        <v>11.167199999999999</v>
      </c>
      <c r="T2317" t="s">
        <v>445</v>
      </c>
      <c r="U2317">
        <v>21.9208</v>
      </c>
      <c r="V2317" s="2">
        <f>Table1[[#This Row],[Expenses]]*0.3</f>
        <v>6.5762399999999994</v>
      </c>
      <c r="W2317" t="str">
        <f>VLOOKUP(K2317, Helper!A:C, 3, FALSE)</f>
        <v>2020-02</v>
      </c>
    </row>
    <row r="2318" spans="1:23" x14ac:dyDescent="0.3">
      <c r="A2318">
        <v>4682</v>
      </c>
      <c r="B2318" t="s">
        <v>5865</v>
      </c>
      <c r="C2318" s="1">
        <v>44757</v>
      </c>
      <c r="D2318">
        <v>20220715</v>
      </c>
      <c r="E2318" t="s">
        <v>4193</v>
      </c>
      <c r="F2318" t="s">
        <v>211</v>
      </c>
      <c r="G2318" t="s">
        <v>907</v>
      </c>
      <c r="H2318" t="s">
        <v>25</v>
      </c>
      <c r="I2318" t="s">
        <v>26</v>
      </c>
      <c r="J2318" t="s">
        <v>1009</v>
      </c>
      <c r="K2318">
        <v>1021</v>
      </c>
      <c r="L2318" t="s">
        <v>133</v>
      </c>
      <c r="M2318" t="s">
        <v>29</v>
      </c>
      <c r="N2318" t="s">
        <v>214</v>
      </c>
      <c r="O2318" t="s">
        <v>5866</v>
      </c>
      <c r="P2318">
        <v>29.61</v>
      </c>
      <c r="Q2318">
        <v>9</v>
      </c>
      <c r="R2318">
        <v>0</v>
      </c>
      <c r="S2318">
        <v>13.3245</v>
      </c>
      <c r="T2318" t="s">
        <v>175</v>
      </c>
      <c r="U2318">
        <v>16.285499999999999</v>
      </c>
      <c r="V2318" s="2">
        <f>Table1[[#This Row],[Expenses]]*0.3</f>
        <v>4.8856499999999992</v>
      </c>
      <c r="W2318" t="str">
        <f>VLOOKUP(K2318, Helper!A:C, 3, FALSE)</f>
        <v>2020-02</v>
      </c>
    </row>
    <row r="2319" spans="1:23" x14ac:dyDescent="0.3">
      <c r="A2319">
        <v>4683</v>
      </c>
      <c r="B2319" t="s">
        <v>5867</v>
      </c>
      <c r="C2319" s="1">
        <v>44897</v>
      </c>
      <c r="D2319">
        <v>20221202</v>
      </c>
      <c r="E2319" t="s">
        <v>807</v>
      </c>
      <c r="F2319" t="s">
        <v>62</v>
      </c>
      <c r="G2319" t="s">
        <v>63</v>
      </c>
      <c r="H2319" t="s">
        <v>25</v>
      </c>
      <c r="I2319" t="s">
        <v>64</v>
      </c>
      <c r="J2319" t="s">
        <v>312</v>
      </c>
      <c r="K2319">
        <v>1014</v>
      </c>
      <c r="L2319" t="s">
        <v>95</v>
      </c>
      <c r="M2319" t="s">
        <v>29</v>
      </c>
      <c r="N2319" t="s">
        <v>156</v>
      </c>
      <c r="O2319" t="s">
        <v>5868</v>
      </c>
      <c r="P2319">
        <v>863.928</v>
      </c>
      <c r="Q2319">
        <v>9</v>
      </c>
      <c r="R2319">
        <v>0.2</v>
      </c>
      <c r="S2319">
        <v>86.392799999999994</v>
      </c>
      <c r="T2319" t="s">
        <v>76</v>
      </c>
      <c r="U2319">
        <v>777.53520000000003</v>
      </c>
      <c r="V2319" s="2">
        <f>Table1[[#This Row],[Expenses]]*0.3</f>
        <v>233.26056</v>
      </c>
      <c r="W2319" t="str">
        <f>VLOOKUP(K2319, Helper!A:C, 3, FALSE)</f>
        <v>2020-01</v>
      </c>
    </row>
    <row r="2320" spans="1:23" x14ac:dyDescent="0.3">
      <c r="A2320">
        <v>4684</v>
      </c>
      <c r="B2320" t="s">
        <v>5869</v>
      </c>
      <c r="C2320" s="1">
        <v>44803</v>
      </c>
      <c r="D2320">
        <v>20220830</v>
      </c>
      <c r="E2320" t="s">
        <v>1567</v>
      </c>
      <c r="F2320" t="s">
        <v>124</v>
      </c>
      <c r="G2320" t="s">
        <v>125</v>
      </c>
      <c r="H2320" t="s">
        <v>25</v>
      </c>
      <c r="I2320" t="s">
        <v>48</v>
      </c>
      <c r="J2320" t="s">
        <v>308</v>
      </c>
      <c r="K2320">
        <v>1095</v>
      </c>
      <c r="L2320" t="s">
        <v>105</v>
      </c>
      <c r="M2320" t="s">
        <v>40</v>
      </c>
      <c r="N2320" t="s">
        <v>50</v>
      </c>
      <c r="O2320" t="s">
        <v>5870</v>
      </c>
      <c r="P2320">
        <v>241.92</v>
      </c>
      <c r="Q2320">
        <v>4</v>
      </c>
      <c r="R2320">
        <v>0.4</v>
      </c>
      <c r="S2320">
        <v>-56.448</v>
      </c>
      <c r="T2320" t="s">
        <v>327</v>
      </c>
      <c r="U2320">
        <v>298.36799999999999</v>
      </c>
      <c r="V2320" s="2">
        <f>Table1[[#This Row],[Expenses]]*0.3</f>
        <v>89.51039999999999</v>
      </c>
      <c r="W2320" t="str">
        <f>VLOOKUP(K2320, Helper!A:C, 3, FALSE)</f>
        <v>2020-02</v>
      </c>
    </row>
    <row r="2321" spans="1:23" x14ac:dyDescent="0.3">
      <c r="A2321">
        <v>4688</v>
      </c>
      <c r="B2321" t="s">
        <v>5871</v>
      </c>
      <c r="C2321" s="1">
        <v>44737</v>
      </c>
      <c r="D2321">
        <v>20220625</v>
      </c>
      <c r="E2321" t="s">
        <v>1561</v>
      </c>
      <c r="F2321" t="s">
        <v>204</v>
      </c>
      <c r="G2321" t="s">
        <v>5534</v>
      </c>
      <c r="H2321" t="s">
        <v>81</v>
      </c>
      <c r="I2321" t="s">
        <v>206</v>
      </c>
      <c r="J2321" t="s">
        <v>621</v>
      </c>
      <c r="K2321">
        <v>1060</v>
      </c>
      <c r="L2321" t="s">
        <v>105</v>
      </c>
      <c r="M2321" t="s">
        <v>29</v>
      </c>
      <c r="N2321" t="s">
        <v>156</v>
      </c>
      <c r="O2321" t="s">
        <v>5872</v>
      </c>
      <c r="P2321">
        <v>440.91</v>
      </c>
      <c r="Q2321">
        <v>9</v>
      </c>
      <c r="R2321">
        <v>0</v>
      </c>
      <c r="S2321">
        <v>123.45480000000001</v>
      </c>
      <c r="T2321" t="s">
        <v>43</v>
      </c>
      <c r="U2321">
        <v>317.45519999999999</v>
      </c>
      <c r="V2321" s="2">
        <f>Table1[[#This Row],[Expenses]]*0.3</f>
        <v>95.236559999999997</v>
      </c>
      <c r="W2321" t="str">
        <f>VLOOKUP(K2321, Helper!A:C, 3, FALSE)</f>
        <v>2020-01</v>
      </c>
    </row>
    <row r="2322" spans="1:23" x14ac:dyDescent="0.3">
      <c r="A2322">
        <v>4689</v>
      </c>
      <c r="B2322" t="s">
        <v>5873</v>
      </c>
      <c r="C2322" s="1">
        <v>45016</v>
      </c>
      <c r="D2322">
        <v>20230331</v>
      </c>
      <c r="E2322" t="s">
        <v>4041</v>
      </c>
      <c r="F2322" t="s">
        <v>124</v>
      </c>
      <c r="G2322" t="s">
        <v>1510</v>
      </c>
      <c r="H2322" t="s">
        <v>25</v>
      </c>
      <c r="I2322" t="s">
        <v>48</v>
      </c>
      <c r="J2322" t="s">
        <v>528</v>
      </c>
      <c r="K2322">
        <v>1049</v>
      </c>
      <c r="L2322" t="s">
        <v>84</v>
      </c>
      <c r="M2322" t="s">
        <v>29</v>
      </c>
      <c r="N2322" t="s">
        <v>50</v>
      </c>
      <c r="O2322" t="s">
        <v>5874</v>
      </c>
      <c r="P2322">
        <v>5.7149999999999999</v>
      </c>
      <c r="Q2322">
        <v>5</v>
      </c>
      <c r="R2322">
        <v>0.7</v>
      </c>
      <c r="S2322">
        <v>-4.7625000000000002</v>
      </c>
      <c r="T2322" t="s">
        <v>761</v>
      </c>
      <c r="U2322">
        <v>10.477499999999999</v>
      </c>
      <c r="V2322" s="2">
        <f>Table1[[#This Row],[Expenses]]*0.3</f>
        <v>3.1432499999999997</v>
      </c>
      <c r="W2322" t="str">
        <f>VLOOKUP(K2322, Helper!A:C, 3, FALSE)</f>
        <v>2020-05</v>
      </c>
    </row>
    <row r="2323" spans="1:23" x14ac:dyDescent="0.3">
      <c r="A2323">
        <v>4690</v>
      </c>
      <c r="B2323" t="s">
        <v>5875</v>
      </c>
      <c r="C2323" s="1">
        <v>44185</v>
      </c>
      <c r="D2323">
        <v>20201220</v>
      </c>
      <c r="E2323" t="s">
        <v>2980</v>
      </c>
      <c r="F2323" t="s">
        <v>232</v>
      </c>
      <c r="G2323" t="s">
        <v>385</v>
      </c>
      <c r="H2323" t="s">
        <v>37</v>
      </c>
      <c r="I2323" t="s">
        <v>119</v>
      </c>
      <c r="J2323" t="s">
        <v>430</v>
      </c>
      <c r="K2323">
        <v>1055</v>
      </c>
      <c r="L2323" t="s">
        <v>84</v>
      </c>
      <c r="M2323" t="s">
        <v>29</v>
      </c>
      <c r="N2323" t="s">
        <v>57</v>
      </c>
      <c r="O2323" t="s">
        <v>5876</v>
      </c>
      <c r="P2323">
        <v>51.968000000000004</v>
      </c>
      <c r="Q2323">
        <v>2</v>
      </c>
      <c r="R2323">
        <v>0.2</v>
      </c>
      <c r="S2323">
        <v>10.393599999999999</v>
      </c>
      <c r="T2323" t="s">
        <v>235</v>
      </c>
      <c r="U2323">
        <v>41.574399999999997</v>
      </c>
      <c r="V2323" s="2">
        <f>Table1[[#This Row],[Expenses]]*0.3</f>
        <v>12.472319999999998</v>
      </c>
      <c r="W2323" t="str">
        <f>VLOOKUP(K2323, Helper!A:C, 3, FALSE)</f>
        <v>2020-01</v>
      </c>
    </row>
    <row r="2324" spans="1:23" x14ac:dyDescent="0.3">
      <c r="A2324">
        <v>4695</v>
      </c>
      <c r="B2324" t="s">
        <v>5877</v>
      </c>
      <c r="C2324" s="1">
        <v>44547</v>
      </c>
      <c r="D2324">
        <v>20211217</v>
      </c>
      <c r="E2324" t="s">
        <v>1191</v>
      </c>
      <c r="F2324" t="s">
        <v>190</v>
      </c>
      <c r="G2324" t="s">
        <v>568</v>
      </c>
      <c r="H2324" t="s">
        <v>37</v>
      </c>
      <c r="I2324" t="s">
        <v>119</v>
      </c>
      <c r="J2324" t="s">
        <v>244</v>
      </c>
      <c r="K2324">
        <v>1002</v>
      </c>
      <c r="L2324" t="s">
        <v>84</v>
      </c>
      <c r="M2324" t="s">
        <v>29</v>
      </c>
      <c r="N2324" t="s">
        <v>50</v>
      </c>
      <c r="O2324" t="s">
        <v>5878</v>
      </c>
      <c r="P2324">
        <v>29.52</v>
      </c>
      <c r="Q2324">
        <v>4</v>
      </c>
      <c r="R2324">
        <v>0</v>
      </c>
      <c r="S2324">
        <v>14.4648</v>
      </c>
      <c r="T2324" t="s">
        <v>163</v>
      </c>
      <c r="U2324">
        <v>15.055199999999999</v>
      </c>
      <c r="V2324" s="2">
        <f>Table1[[#This Row],[Expenses]]*0.3</f>
        <v>4.5165599999999992</v>
      </c>
      <c r="W2324" t="str">
        <f>VLOOKUP(K2324, Helper!A:C, 3, FALSE)</f>
        <v>2020-03</v>
      </c>
    </row>
    <row r="2325" spans="1:23" x14ac:dyDescent="0.3">
      <c r="A2325">
        <v>4700</v>
      </c>
      <c r="B2325" t="s">
        <v>5879</v>
      </c>
      <c r="C2325" s="1">
        <v>45058</v>
      </c>
      <c r="D2325">
        <v>20230512</v>
      </c>
      <c r="E2325" t="s">
        <v>2174</v>
      </c>
      <c r="F2325" t="s">
        <v>79</v>
      </c>
      <c r="G2325" t="s">
        <v>737</v>
      </c>
      <c r="H2325" t="s">
        <v>81</v>
      </c>
      <c r="I2325" t="s">
        <v>82</v>
      </c>
      <c r="J2325" t="s">
        <v>1231</v>
      </c>
      <c r="K2325">
        <v>1086</v>
      </c>
      <c r="L2325" t="s">
        <v>74</v>
      </c>
      <c r="M2325" t="s">
        <v>85</v>
      </c>
      <c r="N2325" t="s">
        <v>112</v>
      </c>
      <c r="O2325" t="s">
        <v>5880</v>
      </c>
      <c r="P2325">
        <v>5.2480000000000002</v>
      </c>
      <c r="Q2325">
        <v>2</v>
      </c>
      <c r="R2325">
        <v>0.2</v>
      </c>
      <c r="S2325">
        <v>0.59040000000000004</v>
      </c>
      <c r="T2325" t="s">
        <v>288</v>
      </c>
      <c r="U2325">
        <v>4.6576000000000004</v>
      </c>
      <c r="V2325" s="2">
        <f>Table1[[#This Row],[Expenses]]*0.3</f>
        <v>1.3972800000000001</v>
      </c>
      <c r="W2325" t="str">
        <f>VLOOKUP(K2325, Helper!A:C, 3, FALSE)</f>
        <v>2020-01</v>
      </c>
    </row>
    <row r="2326" spans="1:23" x14ac:dyDescent="0.3">
      <c r="A2326">
        <v>4704</v>
      </c>
      <c r="B2326" t="s">
        <v>5881</v>
      </c>
      <c r="C2326" s="1">
        <v>44737</v>
      </c>
      <c r="D2326">
        <v>20220625</v>
      </c>
      <c r="E2326" t="s">
        <v>4544</v>
      </c>
      <c r="F2326" t="s">
        <v>79</v>
      </c>
      <c r="G2326" t="s">
        <v>147</v>
      </c>
      <c r="H2326" t="s">
        <v>81</v>
      </c>
      <c r="I2326" t="s">
        <v>82</v>
      </c>
      <c r="J2326" t="s">
        <v>321</v>
      </c>
      <c r="K2326">
        <v>1089</v>
      </c>
      <c r="L2326" t="s">
        <v>133</v>
      </c>
      <c r="M2326" t="s">
        <v>40</v>
      </c>
      <c r="N2326" t="s">
        <v>86</v>
      </c>
      <c r="O2326" t="s">
        <v>5882</v>
      </c>
      <c r="P2326">
        <v>8.7119999999999997</v>
      </c>
      <c r="Q2326">
        <v>2</v>
      </c>
      <c r="R2326">
        <v>0.8</v>
      </c>
      <c r="S2326">
        <v>-19.602</v>
      </c>
      <c r="T2326" t="s">
        <v>43</v>
      </c>
      <c r="U2326">
        <v>28.314</v>
      </c>
      <c r="V2326" s="2">
        <f>Table1[[#This Row],[Expenses]]*0.3</f>
        <v>8.4941999999999993</v>
      </c>
      <c r="W2326" t="str">
        <f>VLOOKUP(K2326, Helper!A:C, 3, FALSE)</f>
        <v>2020-01</v>
      </c>
    </row>
    <row r="2327" spans="1:23" x14ac:dyDescent="0.3">
      <c r="A2327">
        <v>4705</v>
      </c>
      <c r="B2327" t="s">
        <v>5883</v>
      </c>
      <c r="C2327" s="1">
        <v>44699</v>
      </c>
      <c r="D2327">
        <v>20220518</v>
      </c>
      <c r="E2327" t="s">
        <v>777</v>
      </c>
      <c r="F2327" t="s">
        <v>498</v>
      </c>
      <c r="G2327" t="s">
        <v>499</v>
      </c>
      <c r="H2327" t="s">
        <v>25</v>
      </c>
      <c r="I2327" t="s">
        <v>103</v>
      </c>
      <c r="J2327" t="s">
        <v>524</v>
      </c>
      <c r="K2327">
        <v>1039</v>
      </c>
      <c r="L2327" t="s">
        <v>95</v>
      </c>
      <c r="M2327" t="s">
        <v>29</v>
      </c>
      <c r="N2327" t="s">
        <v>66</v>
      </c>
      <c r="O2327" t="s">
        <v>5884</v>
      </c>
      <c r="P2327">
        <v>65.17</v>
      </c>
      <c r="Q2327">
        <v>7</v>
      </c>
      <c r="R2327">
        <v>0</v>
      </c>
      <c r="S2327">
        <v>18.8993</v>
      </c>
      <c r="T2327" t="s">
        <v>454</v>
      </c>
      <c r="U2327">
        <v>46.270699999999998</v>
      </c>
      <c r="V2327" s="2">
        <f>Table1[[#This Row],[Expenses]]*0.3</f>
        <v>13.881209999999999</v>
      </c>
      <c r="W2327" t="str">
        <f>VLOOKUP(K2327, Helper!A:C, 3, FALSE)</f>
        <v>2020-01</v>
      </c>
    </row>
    <row r="2328" spans="1:23" x14ac:dyDescent="0.3">
      <c r="A2328">
        <v>4708</v>
      </c>
      <c r="B2328" t="s">
        <v>5885</v>
      </c>
      <c r="C2328" s="1">
        <v>45107</v>
      </c>
      <c r="D2328">
        <v>20230630</v>
      </c>
      <c r="E2328" t="s">
        <v>3088</v>
      </c>
      <c r="F2328" t="s">
        <v>35</v>
      </c>
      <c r="G2328" t="s">
        <v>36</v>
      </c>
      <c r="H2328" t="s">
        <v>37</v>
      </c>
      <c r="I2328" t="s">
        <v>38</v>
      </c>
      <c r="J2328" t="s">
        <v>655</v>
      </c>
      <c r="K2328">
        <v>1024</v>
      </c>
      <c r="L2328" t="s">
        <v>28</v>
      </c>
      <c r="M2328" t="s">
        <v>29</v>
      </c>
      <c r="N2328" t="s">
        <v>50</v>
      </c>
      <c r="O2328" t="s">
        <v>5886</v>
      </c>
      <c r="P2328">
        <v>895.92</v>
      </c>
      <c r="Q2328">
        <v>5</v>
      </c>
      <c r="R2328">
        <v>0.2</v>
      </c>
      <c r="S2328">
        <v>302.37299999999999</v>
      </c>
      <c r="T2328" t="s">
        <v>318</v>
      </c>
      <c r="U2328">
        <v>593.54700000000003</v>
      </c>
      <c r="V2328" s="2">
        <f>Table1[[#This Row],[Expenses]]*0.3</f>
        <v>178.0641</v>
      </c>
      <c r="W2328" t="str">
        <f>VLOOKUP(K2328, Helper!A:C, 3, FALSE)</f>
        <v>2020-01</v>
      </c>
    </row>
    <row r="2329" spans="1:23" x14ac:dyDescent="0.3">
      <c r="A2329">
        <v>4712</v>
      </c>
      <c r="B2329" t="s">
        <v>5887</v>
      </c>
      <c r="C2329" s="1">
        <v>43921</v>
      </c>
      <c r="D2329">
        <v>20200331</v>
      </c>
      <c r="E2329" t="s">
        <v>654</v>
      </c>
      <c r="F2329" t="s">
        <v>124</v>
      </c>
      <c r="G2329" t="s">
        <v>125</v>
      </c>
      <c r="H2329" t="s">
        <v>25</v>
      </c>
      <c r="I2329" t="s">
        <v>48</v>
      </c>
      <c r="J2329" t="s">
        <v>655</v>
      </c>
      <c r="K2329">
        <v>1024</v>
      </c>
      <c r="L2329" t="s">
        <v>28</v>
      </c>
      <c r="M2329" t="s">
        <v>29</v>
      </c>
      <c r="N2329" t="s">
        <v>50</v>
      </c>
      <c r="O2329" t="s">
        <v>5888</v>
      </c>
      <c r="P2329">
        <v>0.85199999999999998</v>
      </c>
      <c r="Q2329">
        <v>1</v>
      </c>
      <c r="R2329">
        <v>0.7</v>
      </c>
      <c r="S2329">
        <v>-0.59640000000000004</v>
      </c>
      <c r="T2329" t="s">
        <v>445</v>
      </c>
      <c r="U2329">
        <v>1.4483999999999999</v>
      </c>
      <c r="V2329" s="2">
        <f>Table1[[#This Row],[Expenses]]*0.3</f>
        <v>0.43451999999999996</v>
      </c>
      <c r="W2329" t="str">
        <f>VLOOKUP(K2329, Helper!A:C, 3, FALSE)</f>
        <v>2020-01</v>
      </c>
    </row>
    <row r="2330" spans="1:23" x14ac:dyDescent="0.3">
      <c r="A2330">
        <v>4713</v>
      </c>
      <c r="B2330" t="s">
        <v>5889</v>
      </c>
      <c r="C2330" s="1">
        <v>44181</v>
      </c>
      <c r="D2330">
        <v>20201216</v>
      </c>
      <c r="E2330" t="s">
        <v>4954</v>
      </c>
      <c r="F2330" t="s">
        <v>79</v>
      </c>
      <c r="G2330" t="s">
        <v>964</v>
      </c>
      <c r="H2330" t="s">
        <v>81</v>
      </c>
      <c r="I2330" t="s">
        <v>82</v>
      </c>
      <c r="J2330" t="s">
        <v>457</v>
      </c>
      <c r="K2330">
        <v>1057</v>
      </c>
      <c r="L2330" t="s">
        <v>105</v>
      </c>
      <c r="M2330" t="s">
        <v>29</v>
      </c>
      <c r="N2330" t="s">
        <v>66</v>
      </c>
      <c r="O2330" t="s">
        <v>5890</v>
      </c>
      <c r="P2330">
        <v>36.287999999999997</v>
      </c>
      <c r="Q2330">
        <v>7</v>
      </c>
      <c r="R2330">
        <v>0.2</v>
      </c>
      <c r="S2330">
        <v>12.700799999999999</v>
      </c>
      <c r="T2330" t="s">
        <v>235</v>
      </c>
      <c r="U2330">
        <v>23.5871999999999</v>
      </c>
      <c r="V2330" s="2">
        <f>Table1[[#This Row],[Expenses]]*0.3</f>
        <v>7.0761599999999696</v>
      </c>
      <c r="W2330" t="str">
        <f>VLOOKUP(K2330, Helper!A:C, 3, FALSE)</f>
        <v>2020-01</v>
      </c>
    </row>
    <row r="2331" spans="1:23" x14ac:dyDescent="0.3">
      <c r="A2331">
        <v>4715</v>
      </c>
      <c r="B2331" t="s">
        <v>5891</v>
      </c>
      <c r="C2331" s="1">
        <v>45065</v>
      </c>
      <c r="D2331">
        <v>20230519</v>
      </c>
      <c r="E2331" t="s">
        <v>2196</v>
      </c>
      <c r="F2331" t="s">
        <v>306</v>
      </c>
      <c r="G2331" t="s">
        <v>307</v>
      </c>
      <c r="H2331" t="s">
        <v>25</v>
      </c>
      <c r="I2331" t="s">
        <v>48</v>
      </c>
      <c r="J2331" t="s">
        <v>316</v>
      </c>
      <c r="K2331">
        <v>1093</v>
      </c>
      <c r="L2331" t="s">
        <v>28</v>
      </c>
      <c r="M2331" t="s">
        <v>29</v>
      </c>
      <c r="N2331" t="s">
        <v>156</v>
      </c>
      <c r="O2331" t="s">
        <v>5892</v>
      </c>
      <c r="P2331">
        <v>344.70400000000001</v>
      </c>
      <c r="Q2331">
        <v>2</v>
      </c>
      <c r="R2331">
        <v>0.2</v>
      </c>
      <c r="S2331">
        <v>38.779200000000003</v>
      </c>
      <c r="T2331" t="s">
        <v>288</v>
      </c>
      <c r="U2331">
        <v>305.9248</v>
      </c>
      <c r="V2331" s="2">
        <f>Table1[[#This Row],[Expenses]]*0.3</f>
        <v>91.777439999999999</v>
      </c>
      <c r="W2331" t="str">
        <f>VLOOKUP(K2331, Helper!A:C, 3, FALSE)</f>
        <v>2020-03</v>
      </c>
    </row>
    <row r="2332" spans="1:23" x14ac:dyDescent="0.3">
      <c r="A2332">
        <v>4716</v>
      </c>
      <c r="B2332" t="s">
        <v>5893</v>
      </c>
      <c r="C2332" s="1">
        <v>44328</v>
      </c>
      <c r="D2332">
        <v>20210512</v>
      </c>
      <c r="E2332" t="s">
        <v>1898</v>
      </c>
      <c r="F2332" t="s">
        <v>334</v>
      </c>
      <c r="G2332" t="s">
        <v>335</v>
      </c>
      <c r="H2332" t="s">
        <v>25</v>
      </c>
      <c r="I2332" t="s">
        <v>336</v>
      </c>
      <c r="J2332" t="s">
        <v>418</v>
      </c>
      <c r="K2332">
        <v>1007</v>
      </c>
      <c r="L2332" t="s">
        <v>84</v>
      </c>
      <c r="M2332" t="s">
        <v>29</v>
      </c>
      <c r="N2332" t="s">
        <v>156</v>
      </c>
      <c r="O2332" t="s">
        <v>5894</v>
      </c>
      <c r="P2332">
        <v>201.584</v>
      </c>
      <c r="Q2332">
        <v>2</v>
      </c>
      <c r="R2332">
        <v>0.2</v>
      </c>
      <c r="S2332">
        <v>20.1584</v>
      </c>
      <c r="T2332" t="s">
        <v>436</v>
      </c>
      <c r="U2332">
        <v>181.4256</v>
      </c>
      <c r="V2332" s="2">
        <f>Table1[[#This Row],[Expenses]]*0.3</f>
        <v>54.427680000000002</v>
      </c>
      <c r="W2332" t="str">
        <f>VLOOKUP(K2332, Helper!A:C, 3, FALSE)</f>
        <v>2020-02</v>
      </c>
    </row>
    <row r="2333" spans="1:23" x14ac:dyDescent="0.3">
      <c r="A2333">
        <v>4717</v>
      </c>
      <c r="B2333" t="s">
        <v>5895</v>
      </c>
      <c r="C2333" s="1">
        <v>45264</v>
      </c>
      <c r="D2333">
        <v>20231204</v>
      </c>
      <c r="E2333" t="s">
        <v>2309</v>
      </c>
      <c r="F2333" t="s">
        <v>71</v>
      </c>
      <c r="G2333" t="s">
        <v>72</v>
      </c>
      <c r="H2333" t="s">
        <v>37</v>
      </c>
      <c r="I2333" t="s">
        <v>38</v>
      </c>
      <c r="J2333" t="s">
        <v>1246</v>
      </c>
      <c r="K2333">
        <v>1071</v>
      </c>
      <c r="L2333" t="s">
        <v>149</v>
      </c>
      <c r="M2333" t="s">
        <v>85</v>
      </c>
      <c r="N2333" t="s">
        <v>50</v>
      </c>
      <c r="O2333" t="s">
        <v>5896</v>
      </c>
      <c r="P2333">
        <v>521.96</v>
      </c>
      <c r="Q2333">
        <v>2</v>
      </c>
      <c r="R2333">
        <v>0</v>
      </c>
      <c r="S2333">
        <v>88.733199999999997</v>
      </c>
      <c r="T2333" t="s">
        <v>261</v>
      </c>
      <c r="U2333">
        <v>433.22680000000003</v>
      </c>
      <c r="V2333" s="2">
        <f>Table1[[#This Row],[Expenses]]*0.3</f>
        <v>129.96804</v>
      </c>
      <c r="W2333" t="str">
        <f>VLOOKUP(K2333, Helper!A:C, 3, FALSE)</f>
        <v>2020-04</v>
      </c>
    </row>
    <row r="2334" spans="1:23" x14ac:dyDescent="0.3">
      <c r="A2334">
        <v>4718</v>
      </c>
      <c r="B2334" t="s">
        <v>5897</v>
      </c>
      <c r="C2334" s="1">
        <v>44542</v>
      </c>
      <c r="D2334">
        <v>20211212</v>
      </c>
      <c r="E2334" t="s">
        <v>456</v>
      </c>
      <c r="F2334" t="s">
        <v>1548</v>
      </c>
      <c r="G2334" t="s">
        <v>2675</v>
      </c>
      <c r="H2334" t="s">
        <v>81</v>
      </c>
      <c r="I2334" t="s">
        <v>199</v>
      </c>
      <c r="J2334" t="s">
        <v>457</v>
      </c>
      <c r="K2334">
        <v>1057</v>
      </c>
      <c r="L2334" t="s">
        <v>105</v>
      </c>
      <c r="M2334" t="s">
        <v>29</v>
      </c>
      <c r="N2334" t="s">
        <v>112</v>
      </c>
      <c r="O2334" t="s">
        <v>5898</v>
      </c>
      <c r="P2334">
        <v>8.2200000000000006</v>
      </c>
      <c r="Q2334">
        <v>3</v>
      </c>
      <c r="R2334">
        <v>0</v>
      </c>
      <c r="S2334">
        <v>2.2193999999999998</v>
      </c>
      <c r="T2334" t="s">
        <v>163</v>
      </c>
      <c r="U2334">
        <v>6.0006000000000004</v>
      </c>
      <c r="V2334" s="2">
        <f>Table1[[#This Row],[Expenses]]*0.3</f>
        <v>1.8001800000000001</v>
      </c>
      <c r="W2334" t="str">
        <f>VLOOKUP(K2334, Helper!A:C, 3, FALSE)</f>
        <v>2020-01</v>
      </c>
    </row>
    <row r="2335" spans="1:23" x14ac:dyDescent="0.3">
      <c r="A2335">
        <v>4719</v>
      </c>
      <c r="B2335" t="s">
        <v>5899</v>
      </c>
      <c r="C2335" s="1">
        <v>44479</v>
      </c>
      <c r="D2335">
        <v>20211010</v>
      </c>
      <c r="E2335" t="s">
        <v>1178</v>
      </c>
      <c r="F2335" t="s">
        <v>35</v>
      </c>
      <c r="G2335" t="s">
        <v>110</v>
      </c>
      <c r="H2335" t="s">
        <v>37</v>
      </c>
      <c r="I2335" t="s">
        <v>38</v>
      </c>
      <c r="J2335" t="s">
        <v>138</v>
      </c>
      <c r="K2335">
        <v>1043</v>
      </c>
      <c r="L2335" t="s">
        <v>95</v>
      </c>
      <c r="M2335" t="s">
        <v>40</v>
      </c>
      <c r="N2335" t="s">
        <v>66</v>
      </c>
      <c r="O2335" t="s">
        <v>5900</v>
      </c>
      <c r="P2335">
        <v>45.36</v>
      </c>
      <c r="Q2335">
        <v>7</v>
      </c>
      <c r="R2335">
        <v>0</v>
      </c>
      <c r="S2335">
        <v>21.7728</v>
      </c>
      <c r="T2335" t="s">
        <v>52</v>
      </c>
      <c r="U2335">
        <v>23.587199999999999</v>
      </c>
      <c r="V2335" s="2">
        <f>Table1[[#This Row],[Expenses]]*0.3</f>
        <v>7.0761599999999998</v>
      </c>
      <c r="W2335" t="str">
        <f>VLOOKUP(K2335, Helper!A:C, 3, FALSE)</f>
        <v>2020-01</v>
      </c>
    </row>
    <row r="2336" spans="1:23" x14ac:dyDescent="0.3">
      <c r="A2336">
        <v>4720</v>
      </c>
      <c r="B2336" t="s">
        <v>5901</v>
      </c>
      <c r="C2336" s="1">
        <v>44304</v>
      </c>
      <c r="D2336">
        <v>20210418</v>
      </c>
      <c r="E2336" t="s">
        <v>1746</v>
      </c>
      <c r="F2336" t="s">
        <v>35</v>
      </c>
      <c r="G2336" t="s">
        <v>36</v>
      </c>
      <c r="H2336" t="s">
        <v>37</v>
      </c>
      <c r="I2336" t="s">
        <v>38</v>
      </c>
      <c r="J2336" t="s">
        <v>1132</v>
      </c>
      <c r="K2336">
        <v>1053</v>
      </c>
      <c r="L2336" t="s">
        <v>74</v>
      </c>
      <c r="M2336" t="s">
        <v>85</v>
      </c>
      <c r="N2336" t="s">
        <v>96</v>
      </c>
      <c r="O2336" t="s">
        <v>5902</v>
      </c>
      <c r="P2336">
        <v>947.17</v>
      </c>
      <c r="Q2336">
        <v>7</v>
      </c>
      <c r="R2336">
        <v>0</v>
      </c>
      <c r="S2336">
        <v>9.4717000000000002</v>
      </c>
      <c r="T2336" t="s">
        <v>208</v>
      </c>
      <c r="U2336">
        <v>937.69829999999899</v>
      </c>
      <c r="V2336" s="2">
        <f>Table1[[#This Row],[Expenses]]*0.3</f>
        <v>281.3094899999997</v>
      </c>
      <c r="W2336" t="str">
        <f>VLOOKUP(K2336, Helper!A:C, 3, FALSE)</f>
        <v>2020-05</v>
      </c>
    </row>
    <row r="2337" spans="1:23" x14ac:dyDescent="0.3">
      <c r="A2337">
        <v>4722</v>
      </c>
      <c r="B2337" t="s">
        <v>5903</v>
      </c>
      <c r="C2337" s="1">
        <v>43989</v>
      </c>
      <c r="D2337">
        <v>20200607</v>
      </c>
      <c r="E2337" t="s">
        <v>5904</v>
      </c>
      <c r="F2337" t="s">
        <v>166</v>
      </c>
      <c r="G2337" t="s">
        <v>488</v>
      </c>
      <c r="H2337" t="s">
        <v>81</v>
      </c>
      <c r="I2337" t="s">
        <v>168</v>
      </c>
      <c r="J2337" t="s">
        <v>321</v>
      </c>
      <c r="K2337">
        <v>1089</v>
      </c>
      <c r="L2337" t="s">
        <v>133</v>
      </c>
      <c r="M2337" t="s">
        <v>29</v>
      </c>
      <c r="N2337" t="s">
        <v>50</v>
      </c>
      <c r="O2337" t="s">
        <v>5905</v>
      </c>
      <c r="P2337">
        <v>268.935</v>
      </c>
      <c r="Q2337">
        <v>3</v>
      </c>
      <c r="R2337">
        <v>0.5</v>
      </c>
      <c r="S2337">
        <v>-209.76929999999999</v>
      </c>
      <c r="T2337" t="s">
        <v>59</v>
      </c>
      <c r="U2337">
        <v>478.70429999999999</v>
      </c>
      <c r="V2337" s="2">
        <f>Table1[[#This Row],[Expenses]]*0.3</f>
        <v>143.61129</v>
      </c>
      <c r="W2337" t="str">
        <f>VLOOKUP(K2337, Helper!A:C, 3, FALSE)</f>
        <v>2020-01</v>
      </c>
    </row>
    <row r="2338" spans="1:23" x14ac:dyDescent="0.3">
      <c r="A2338">
        <v>4723</v>
      </c>
      <c r="B2338" t="s">
        <v>5906</v>
      </c>
      <c r="C2338" s="1">
        <v>45171</v>
      </c>
      <c r="D2338">
        <v>20230902</v>
      </c>
      <c r="E2338" t="s">
        <v>1303</v>
      </c>
      <c r="F2338" t="s">
        <v>71</v>
      </c>
      <c r="G2338" t="s">
        <v>72</v>
      </c>
      <c r="H2338" t="s">
        <v>37</v>
      </c>
      <c r="I2338" t="s">
        <v>38</v>
      </c>
      <c r="J2338" t="s">
        <v>413</v>
      </c>
      <c r="K2338">
        <v>1022</v>
      </c>
      <c r="L2338" t="s">
        <v>273</v>
      </c>
      <c r="M2338" t="s">
        <v>85</v>
      </c>
      <c r="N2338" t="s">
        <v>112</v>
      </c>
      <c r="O2338" t="s">
        <v>5907</v>
      </c>
      <c r="P2338">
        <v>7.58</v>
      </c>
      <c r="Q2338">
        <v>1</v>
      </c>
      <c r="R2338">
        <v>0</v>
      </c>
      <c r="S2338">
        <v>2.9561999999999999</v>
      </c>
      <c r="T2338" t="s">
        <v>171</v>
      </c>
      <c r="U2338">
        <v>4.6238000000000001</v>
      </c>
      <c r="V2338" s="2">
        <f>Table1[[#This Row],[Expenses]]*0.3</f>
        <v>1.38714</v>
      </c>
      <c r="W2338" t="str">
        <f>VLOOKUP(K2338, Helper!A:C, 3, FALSE)</f>
        <v>2020-03</v>
      </c>
    </row>
    <row r="2339" spans="1:23" x14ac:dyDescent="0.3">
      <c r="A2339">
        <v>4724</v>
      </c>
      <c r="B2339" t="s">
        <v>5908</v>
      </c>
      <c r="C2339" s="1">
        <v>44704</v>
      </c>
      <c r="D2339">
        <v>20220523</v>
      </c>
      <c r="E2339" t="s">
        <v>1093</v>
      </c>
      <c r="F2339" t="s">
        <v>758</v>
      </c>
      <c r="G2339" t="s">
        <v>5909</v>
      </c>
      <c r="H2339" t="s">
        <v>25</v>
      </c>
      <c r="I2339" t="s">
        <v>64</v>
      </c>
      <c r="J2339" t="s">
        <v>452</v>
      </c>
      <c r="K2339">
        <v>1054</v>
      </c>
      <c r="L2339" t="s">
        <v>56</v>
      </c>
      <c r="M2339" t="s">
        <v>29</v>
      </c>
      <c r="N2339" t="s">
        <v>41</v>
      </c>
      <c r="O2339" t="s">
        <v>5910</v>
      </c>
      <c r="P2339">
        <v>14.73</v>
      </c>
      <c r="Q2339">
        <v>3</v>
      </c>
      <c r="R2339">
        <v>0</v>
      </c>
      <c r="S2339">
        <v>7.2176999999999998</v>
      </c>
      <c r="T2339" t="s">
        <v>454</v>
      </c>
      <c r="U2339">
        <v>7.5122999999999998</v>
      </c>
      <c r="V2339" s="2">
        <f>Table1[[#This Row],[Expenses]]*0.3</f>
        <v>2.2536899999999997</v>
      </c>
      <c r="W2339" t="str">
        <f>VLOOKUP(K2339, Helper!A:C, 3, FALSE)</f>
        <v>2020-05</v>
      </c>
    </row>
    <row r="2340" spans="1:23" x14ac:dyDescent="0.3">
      <c r="A2340">
        <v>4725</v>
      </c>
      <c r="B2340" t="s">
        <v>5911</v>
      </c>
      <c r="C2340" s="1">
        <v>44877</v>
      </c>
      <c r="D2340">
        <v>20221112</v>
      </c>
      <c r="E2340" t="s">
        <v>4403</v>
      </c>
      <c r="F2340" t="s">
        <v>46</v>
      </c>
      <c r="G2340" t="s">
        <v>580</v>
      </c>
      <c r="H2340" t="s">
        <v>25</v>
      </c>
      <c r="I2340" t="s">
        <v>48</v>
      </c>
      <c r="J2340" t="s">
        <v>278</v>
      </c>
      <c r="K2340">
        <v>1032</v>
      </c>
      <c r="L2340" t="s">
        <v>56</v>
      </c>
      <c r="M2340" t="s">
        <v>85</v>
      </c>
      <c r="N2340" t="s">
        <v>50</v>
      </c>
      <c r="O2340" t="s">
        <v>5912</v>
      </c>
      <c r="P2340">
        <v>9.8879999999999999</v>
      </c>
      <c r="Q2340">
        <v>2</v>
      </c>
      <c r="R2340">
        <v>0.7</v>
      </c>
      <c r="S2340">
        <v>-6.9215999999999998</v>
      </c>
      <c r="T2340" t="s">
        <v>32</v>
      </c>
      <c r="U2340">
        <v>16.8096</v>
      </c>
      <c r="V2340" s="2">
        <f>Table1[[#This Row],[Expenses]]*0.3</f>
        <v>5.0428799999999994</v>
      </c>
      <c r="W2340" t="str">
        <f>VLOOKUP(K2340, Helper!A:C, 3, FALSE)</f>
        <v>2020-02</v>
      </c>
    </row>
    <row r="2341" spans="1:23" x14ac:dyDescent="0.3">
      <c r="A2341">
        <v>4727</v>
      </c>
      <c r="B2341" t="s">
        <v>5913</v>
      </c>
      <c r="C2341" s="1">
        <v>44160</v>
      </c>
      <c r="D2341">
        <v>20201125</v>
      </c>
      <c r="E2341" t="s">
        <v>2377</v>
      </c>
      <c r="F2341" t="s">
        <v>211</v>
      </c>
      <c r="G2341" t="s">
        <v>212</v>
      </c>
      <c r="H2341" t="s">
        <v>25</v>
      </c>
      <c r="I2341" t="s">
        <v>26</v>
      </c>
      <c r="J2341" t="s">
        <v>1263</v>
      </c>
      <c r="K2341">
        <v>1016</v>
      </c>
      <c r="L2341" t="s">
        <v>95</v>
      </c>
      <c r="M2341" t="s">
        <v>85</v>
      </c>
      <c r="N2341" t="s">
        <v>96</v>
      </c>
      <c r="O2341" t="s">
        <v>5914</v>
      </c>
      <c r="P2341">
        <v>1117.92</v>
      </c>
      <c r="Q2341">
        <v>4</v>
      </c>
      <c r="R2341">
        <v>0</v>
      </c>
      <c r="S2341">
        <v>55.896000000000001</v>
      </c>
      <c r="T2341" t="s">
        <v>98</v>
      </c>
      <c r="U2341">
        <v>1062.0239999999999</v>
      </c>
      <c r="V2341" s="2">
        <f>Table1[[#This Row],[Expenses]]*0.3</f>
        <v>318.60719999999998</v>
      </c>
      <c r="W2341" t="str">
        <f>VLOOKUP(K2341, Helper!A:C, 3, FALSE)</f>
        <v>2020-03</v>
      </c>
    </row>
    <row r="2342" spans="1:23" x14ac:dyDescent="0.3">
      <c r="A2342">
        <v>4729</v>
      </c>
      <c r="B2342" t="s">
        <v>5915</v>
      </c>
      <c r="C2342" s="1">
        <v>44142</v>
      </c>
      <c r="D2342">
        <v>20201107</v>
      </c>
      <c r="E2342" t="s">
        <v>196</v>
      </c>
      <c r="F2342" t="s">
        <v>35</v>
      </c>
      <c r="G2342" t="s">
        <v>110</v>
      </c>
      <c r="H2342" t="s">
        <v>37</v>
      </c>
      <c r="I2342" t="s">
        <v>38</v>
      </c>
      <c r="J2342" t="s">
        <v>200</v>
      </c>
      <c r="K2342">
        <v>1011</v>
      </c>
      <c r="L2342" t="s">
        <v>56</v>
      </c>
      <c r="M2342" t="s">
        <v>29</v>
      </c>
      <c r="N2342" t="s">
        <v>50</v>
      </c>
      <c r="O2342" t="s">
        <v>5916</v>
      </c>
      <c r="P2342">
        <v>123.14400000000001</v>
      </c>
      <c r="Q2342">
        <v>7</v>
      </c>
      <c r="R2342">
        <v>0.2</v>
      </c>
      <c r="S2342">
        <v>46.179000000000002</v>
      </c>
      <c r="T2342" t="s">
        <v>98</v>
      </c>
      <c r="U2342">
        <v>76.965000000000003</v>
      </c>
      <c r="V2342" s="2">
        <f>Table1[[#This Row],[Expenses]]*0.3</f>
        <v>23.089500000000001</v>
      </c>
      <c r="W2342" t="str">
        <f>VLOOKUP(K2342, Helper!A:C, 3, FALSE)</f>
        <v>2020-06</v>
      </c>
    </row>
    <row r="2343" spans="1:23" x14ac:dyDescent="0.3">
      <c r="A2343">
        <v>4730</v>
      </c>
      <c r="B2343" t="s">
        <v>5917</v>
      </c>
      <c r="C2343" s="1">
        <v>44761</v>
      </c>
      <c r="D2343">
        <v>20220719</v>
      </c>
      <c r="E2343" t="s">
        <v>3319</v>
      </c>
      <c r="F2343" t="s">
        <v>79</v>
      </c>
      <c r="G2343" t="s">
        <v>154</v>
      </c>
      <c r="H2343" t="s">
        <v>81</v>
      </c>
      <c r="I2343" t="s">
        <v>82</v>
      </c>
      <c r="J2343" t="s">
        <v>413</v>
      </c>
      <c r="K2343">
        <v>1022</v>
      </c>
      <c r="L2343" t="s">
        <v>273</v>
      </c>
      <c r="M2343" t="s">
        <v>29</v>
      </c>
      <c r="N2343" t="s">
        <v>185</v>
      </c>
      <c r="O2343" t="s">
        <v>5918</v>
      </c>
      <c r="P2343">
        <v>15.576000000000001</v>
      </c>
      <c r="Q2343">
        <v>3</v>
      </c>
      <c r="R2343">
        <v>0.2</v>
      </c>
      <c r="S2343">
        <v>3.3098999999999998</v>
      </c>
      <c r="T2343" t="s">
        <v>175</v>
      </c>
      <c r="U2343">
        <v>12.2661</v>
      </c>
      <c r="V2343" s="2">
        <f>Table1[[#This Row],[Expenses]]*0.3</f>
        <v>3.6798299999999999</v>
      </c>
      <c r="W2343" t="str">
        <f>VLOOKUP(K2343, Helper!A:C, 3, FALSE)</f>
        <v>2020-03</v>
      </c>
    </row>
    <row r="2344" spans="1:23" x14ac:dyDescent="0.3">
      <c r="A2344">
        <v>4731</v>
      </c>
      <c r="B2344" t="s">
        <v>5919</v>
      </c>
      <c r="C2344" s="1">
        <v>44284</v>
      </c>
      <c r="D2344">
        <v>20210329</v>
      </c>
      <c r="E2344" t="s">
        <v>3110</v>
      </c>
      <c r="F2344" t="s">
        <v>35</v>
      </c>
      <c r="G2344" t="s">
        <v>600</v>
      </c>
      <c r="H2344" t="s">
        <v>37</v>
      </c>
      <c r="I2344" t="s">
        <v>38</v>
      </c>
      <c r="J2344" t="s">
        <v>504</v>
      </c>
      <c r="K2344">
        <v>1010</v>
      </c>
      <c r="L2344" t="s">
        <v>273</v>
      </c>
      <c r="M2344" t="s">
        <v>29</v>
      </c>
      <c r="N2344" t="s">
        <v>66</v>
      </c>
      <c r="O2344" t="s">
        <v>5920</v>
      </c>
      <c r="P2344">
        <v>212.64</v>
      </c>
      <c r="Q2344">
        <v>6</v>
      </c>
      <c r="R2344">
        <v>0</v>
      </c>
      <c r="S2344">
        <v>99.940799999999996</v>
      </c>
      <c r="T2344" t="s">
        <v>365</v>
      </c>
      <c r="U2344">
        <v>112.699199999999</v>
      </c>
      <c r="V2344" s="2">
        <f>Table1[[#This Row],[Expenses]]*0.3</f>
        <v>33.809759999999699</v>
      </c>
      <c r="W2344" t="str">
        <f>VLOOKUP(K2344, Helper!A:C, 3, FALSE)</f>
        <v>2020-03</v>
      </c>
    </row>
    <row r="2345" spans="1:23" x14ac:dyDescent="0.3">
      <c r="A2345">
        <v>4735</v>
      </c>
      <c r="B2345" t="s">
        <v>5921</v>
      </c>
      <c r="C2345" s="1">
        <v>44659</v>
      </c>
      <c r="D2345">
        <v>20220408</v>
      </c>
      <c r="E2345" t="s">
        <v>613</v>
      </c>
      <c r="F2345" t="s">
        <v>211</v>
      </c>
      <c r="G2345" t="s">
        <v>212</v>
      </c>
      <c r="H2345" t="s">
        <v>25</v>
      </c>
      <c r="I2345" t="s">
        <v>26</v>
      </c>
      <c r="J2345" t="s">
        <v>169</v>
      </c>
      <c r="K2345">
        <v>1058</v>
      </c>
      <c r="L2345" t="s">
        <v>28</v>
      </c>
      <c r="M2345" t="s">
        <v>40</v>
      </c>
      <c r="N2345" t="s">
        <v>41</v>
      </c>
      <c r="O2345" t="s">
        <v>5922</v>
      </c>
      <c r="P2345">
        <v>658.74599999999998</v>
      </c>
      <c r="Q2345">
        <v>3</v>
      </c>
      <c r="R2345">
        <v>0.1</v>
      </c>
      <c r="S2345">
        <v>146.38800000000001</v>
      </c>
      <c r="T2345" t="s">
        <v>296</v>
      </c>
      <c r="U2345">
        <v>512.35799999999995</v>
      </c>
      <c r="V2345" s="2">
        <f>Table1[[#This Row],[Expenses]]*0.3</f>
        <v>153.70739999999998</v>
      </c>
      <c r="W2345" t="str">
        <f>VLOOKUP(K2345, Helper!A:C, 3, FALSE)</f>
        <v>2020-01</v>
      </c>
    </row>
    <row r="2346" spans="1:23" x14ac:dyDescent="0.3">
      <c r="A2346">
        <v>4736</v>
      </c>
      <c r="B2346" t="s">
        <v>5923</v>
      </c>
      <c r="C2346" s="1">
        <v>44360</v>
      </c>
      <c r="D2346">
        <v>20210613</v>
      </c>
      <c r="E2346" t="s">
        <v>1839</v>
      </c>
      <c r="F2346" t="s">
        <v>3246</v>
      </c>
      <c r="G2346" t="s">
        <v>3247</v>
      </c>
      <c r="H2346" t="s">
        <v>25</v>
      </c>
      <c r="I2346" t="s">
        <v>48</v>
      </c>
      <c r="J2346" t="s">
        <v>126</v>
      </c>
      <c r="K2346">
        <v>1025</v>
      </c>
      <c r="L2346" t="s">
        <v>105</v>
      </c>
      <c r="M2346" t="s">
        <v>85</v>
      </c>
      <c r="N2346" t="s">
        <v>50</v>
      </c>
      <c r="O2346" t="s">
        <v>5924</v>
      </c>
      <c r="P2346">
        <v>8.26</v>
      </c>
      <c r="Q2346">
        <v>2</v>
      </c>
      <c r="R2346">
        <v>0</v>
      </c>
      <c r="S2346">
        <v>3.8822000000000001</v>
      </c>
      <c r="T2346" t="s">
        <v>732</v>
      </c>
      <c r="U2346">
        <v>4.3777999999999997</v>
      </c>
      <c r="V2346" s="2">
        <f>Table1[[#This Row],[Expenses]]*0.3</f>
        <v>1.31334</v>
      </c>
      <c r="W2346" t="str">
        <f>VLOOKUP(K2346, Helper!A:C, 3, FALSE)</f>
        <v>2020-04</v>
      </c>
    </row>
    <row r="2347" spans="1:23" x14ac:dyDescent="0.3">
      <c r="A2347">
        <v>4739</v>
      </c>
      <c r="B2347" t="s">
        <v>5925</v>
      </c>
      <c r="C2347" s="1">
        <v>44245</v>
      </c>
      <c r="D2347">
        <v>20210218</v>
      </c>
      <c r="E2347" t="s">
        <v>774</v>
      </c>
      <c r="F2347" t="s">
        <v>35</v>
      </c>
      <c r="G2347" t="s">
        <v>708</v>
      </c>
      <c r="H2347" t="s">
        <v>37</v>
      </c>
      <c r="I2347" t="s">
        <v>38</v>
      </c>
      <c r="J2347" t="s">
        <v>73</v>
      </c>
      <c r="K2347">
        <v>1066</v>
      </c>
      <c r="L2347" t="s">
        <v>74</v>
      </c>
      <c r="M2347" t="s">
        <v>29</v>
      </c>
      <c r="N2347" t="s">
        <v>41</v>
      </c>
      <c r="O2347" t="s">
        <v>5926</v>
      </c>
      <c r="P2347">
        <v>61.06</v>
      </c>
      <c r="Q2347">
        <v>2</v>
      </c>
      <c r="R2347">
        <v>0</v>
      </c>
      <c r="S2347">
        <v>28.087599999999998</v>
      </c>
      <c r="T2347" t="s">
        <v>554</v>
      </c>
      <c r="U2347">
        <v>32.9724</v>
      </c>
      <c r="V2347" s="2">
        <f>Table1[[#This Row],[Expenses]]*0.3</f>
        <v>9.8917199999999994</v>
      </c>
      <c r="W2347" t="str">
        <f>VLOOKUP(K2347, Helper!A:C, 3, FALSE)</f>
        <v>2020-09</v>
      </c>
    </row>
    <row r="2348" spans="1:23" x14ac:dyDescent="0.3">
      <c r="A2348">
        <v>4741</v>
      </c>
      <c r="B2348" t="s">
        <v>5927</v>
      </c>
      <c r="C2348" s="1">
        <v>45243</v>
      </c>
      <c r="D2348">
        <v>20231113</v>
      </c>
      <c r="E2348" t="s">
        <v>1860</v>
      </c>
      <c r="F2348" t="s">
        <v>71</v>
      </c>
      <c r="G2348" t="s">
        <v>72</v>
      </c>
      <c r="H2348" t="s">
        <v>37</v>
      </c>
      <c r="I2348" t="s">
        <v>38</v>
      </c>
      <c r="J2348" t="s">
        <v>55</v>
      </c>
      <c r="K2348">
        <v>1065</v>
      </c>
      <c r="L2348" t="s">
        <v>56</v>
      </c>
      <c r="M2348" t="s">
        <v>29</v>
      </c>
      <c r="N2348" t="s">
        <v>41</v>
      </c>
      <c r="O2348" t="s">
        <v>5928</v>
      </c>
      <c r="P2348">
        <v>9.9600000000000009</v>
      </c>
      <c r="Q2348">
        <v>2</v>
      </c>
      <c r="R2348">
        <v>0</v>
      </c>
      <c r="S2348">
        <v>4.5815999999999999</v>
      </c>
      <c r="T2348" t="s">
        <v>283</v>
      </c>
      <c r="U2348">
        <v>5.3784000000000001</v>
      </c>
      <c r="V2348" s="2">
        <f>Table1[[#This Row],[Expenses]]*0.3</f>
        <v>1.6135200000000001</v>
      </c>
      <c r="W2348" t="str">
        <f>VLOOKUP(K2348, Helper!A:C, 3, FALSE)</f>
        <v>2020-04</v>
      </c>
    </row>
    <row r="2349" spans="1:23" x14ac:dyDescent="0.3">
      <c r="A2349">
        <v>4744</v>
      </c>
      <c r="B2349" t="s">
        <v>5929</v>
      </c>
      <c r="C2349" s="1">
        <v>44991</v>
      </c>
      <c r="D2349">
        <v>20230306</v>
      </c>
      <c r="E2349" t="s">
        <v>767</v>
      </c>
      <c r="F2349" t="s">
        <v>183</v>
      </c>
      <c r="G2349" t="s">
        <v>183</v>
      </c>
      <c r="H2349" t="s">
        <v>25</v>
      </c>
      <c r="I2349" t="s">
        <v>48</v>
      </c>
      <c r="J2349" t="s">
        <v>341</v>
      </c>
      <c r="K2349">
        <v>1019</v>
      </c>
      <c r="L2349" t="s">
        <v>74</v>
      </c>
      <c r="M2349" t="s">
        <v>29</v>
      </c>
      <c r="N2349" t="s">
        <v>214</v>
      </c>
      <c r="O2349" t="s">
        <v>5930</v>
      </c>
      <c r="P2349">
        <v>7.9</v>
      </c>
      <c r="Q2349">
        <v>2</v>
      </c>
      <c r="R2349">
        <v>0</v>
      </c>
      <c r="S2349">
        <v>2.528</v>
      </c>
      <c r="T2349" t="s">
        <v>761</v>
      </c>
      <c r="U2349">
        <v>5.3719999999999999</v>
      </c>
      <c r="V2349" s="2">
        <f>Table1[[#This Row],[Expenses]]*0.3</f>
        <v>1.6115999999999999</v>
      </c>
      <c r="W2349" t="str">
        <f>VLOOKUP(K2349, Helper!A:C, 3, FALSE)</f>
        <v>2020-03</v>
      </c>
    </row>
    <row r="2350" spans="1:23" x14ac:dyDescent="0.3">
      <c r="A2350">
        <v>4748</v>
      </c>
      <c r="B2350" t="s">
        <v>5931</v>
      </c>
      <c r="C2350" s="1">
        <v>44624</v>
      </c>
      <c r="D2350">
        <v>20220304</v>
      </c>
      <c r="E2350" t="s">
        <v>1790</v>
      </c>
      <c r="F2350" t="s">
        <v>35</v>
      </c>
      <c r="G2350" t="s">
        <v>110</v>
      </c>
      <c r="H2350" t="s">
        <v>37</v>
      </c>
      <c r="I2350" t="s">
        <v>38</v>
      </c>
      <c r="J2350" t="s">
        <v>560</v>
      </c>
      <c r="K2350">
        <v>1080</v>
      </c>
      <c r="L2350" t="s">
        <v>56</v>
      </c>
      <c r="M2350" t="s">
        <v>40</v>
      </c>
      <c r="N2350" t="s">
        <v>66</v>
      </c>
      <c r="O2350" t="s">
        <v>5932</v>
      </c>
      <c r="P2350">
        <v>25.35</v>
      </c>
      <c r="Q2350">
        <v>3</v>
      </c>
      <c r="R2350">
        <v>0</v>
      </c>
      <c r="S2350">
        <v>7.6050000000000004</v>
      </c>
      <c r="T2350" t="s">
        <v>187</v>
      </c>
      <c r="U2350">
        <v>17.745000000000001</v>
      </c>
      <c r="V2350" s="2">
        <f>Table1[[#This Row],[Expenses]]*0.3</f>
        <v>5.3235000000000001</v>
      </c>
      <c r="W2350" t="str">
        <f>VLOOKUP(K2350, Helper!A:C, 3, FALSE)</f>
        <v>2020-03</v>
      </c>
    </row>
    <row r="2351" spans="1:23" x14ac:dyDescent="0.3">
      <c r="A2351">
        <v>4750</v>
      </c>
      <c r="B2351" t="s">
        <v>5933</v>
      </c>
      <c r="C2351" s="1">
        <v>44920</v>
      </c>
      <c r="D2351">
        <v>20221225</v>
      </c>
      <c r="E2351" t="s">
        <v>1379</v>
      </c>
      <c r="F2351" t="s">
        <v>71</v>
      </c>
      <c r="G2351" t="s">
        <v>72</v>
      </c>
      <c r="H2351" t="s">
        <v>37</v>
      </c>
      <c r="I2351" t="s">
        <v>38</v>
      </c>
      <c r="J2351" t="s">
        <v>219</v>
      </c>
      <c r="K2351">
        <v>1006</v>
      </c>
      <c r="L2351" t="s">
        <v>56</v>
      </c>
      <c r="M2351" t="s">
        <v>40</v>
      </c>
      <c r="N2351" t="s">
        <v>66</v>
      </c>
      <c r="O2351" t="s">
        <v>5934</v>
      </c>
      <c r="P2351">
        <v>33.4</v>
      </c>
      <c r="Q2351">
        <v>5</v>
      </c>
      <c r="R2351">
        <v>0</v>
      </c>
      <c r="S2351">
        <v>16.032</v>
      </c>
      <c r="T2351" t="s">
        <v>76</v>
      </c>
      <c r="U2351">
        <v>17.367999999999999</v>
      </c>
      <c r="V2351" s="2">
        <f>Table1[[#This Row],[Expenses]]*0.3</f>
        <v>5.210399999999999</v>
      </c>
      <c r="W2351" t="str">
        <f>VLOOKUP(K2351, Helper!A:C, 3, FALSE)</f>
        <v>2020-01</v>
      </c>
    </row>
    <row r="2352" spans="1:23" x14ac:dyDescent="0.3">
      <c r="A2352">
        <v>4751</v>
      </c>
      <c r="B2352" t="s">
        <v>5935</v>
      </c>
      <c r="C2352" s="1">
        <v>44842</v>
      </c>
      <c r="D2352">
        <v>20221008</v>
      </c>
      <c r="E2352" t="s">
        <v>1857</v>
      </c>
      <c r="F2352" t="s">
        <v>71</v>
      </c>
      <c r="G2352" t="s">
        <v>1433</v>
      </c>
      <c r="H2352" t="s">
        <v>37</v>
      </c>
      <c r="I2352" t="s">
        <v>38</v>
      </c>
      <c r="J2352" t="s">
        <v>987</v>
      </c>
      <c r="K2352">
        <v>1018</v>
      </c>
      <c r="L2352" t="s">
        <v>28</v>
      </c>
      <c r="M2352" t="s">
        <v>40</v>
      </c>
      <c r="N2352" t="s">
        <v>617</v>
      </c>
      <c r="O2352" t="s">
        <v>5936</v>
      </c>
      <c r="P2352">
        <v>837.6</v>
      </c>
      <c r="Q2352">
        <v>3</v>
      </c>
      <c r="R2352">
        <v>0.2</v>
      </c>
      <c r="S2352">
        <v>62.82</v>
      </c>
      <c r="T2352" t="s">
        <v>400</v>
      </c>
      <c r="U2352">
        <v>774.78</v>
      </c>
      <c r="V2352" s="2">
        <f>Table1[[#This Row],[Expenses]]*0.3</f>
        <v>232.43399999999997</v>
      </c>
      <c r="W2352" t="str">
        <f>VLOOKUP(K2352, Helper!A:C, 3, FALSE)</f>
        <v>2020-06</v>
      </c>
    </row>
    <row r="2353" spans="1:23" x14ac:dyDescent="0.3">
      <c r="A2353">
        <v>4752</v>
      </c>
      <c r="B2353" t="s">
        <v>5937</v>
      </c>
      <c r="C2353" s="1">
        <v>44905</v>
      </c>
      <c r="D2353">
        <v>20221210</v>
      </c>
      <c r="E2353" t="s">
        <v>130</v>
      </c>
      <c r="F2353" t="s">
        <v>252</v>
      </c>
      <c r="G2353" t="s">
        <v>253</v>
      </c>
      <c r="H2353" t="s">
        <v>25</v>
      </c>
      <c r="I2353" t="s">
        <v>103</v>
      </c>
      <c r="J2353" t="s">
        <v>132</v>
      </c>
      <c r="K2353">
        <v>1063</v>
      </c>
      <c r="L2353" t="s">
        <v>133</v>
      </c>
      <c r="M2353" t="s">
        <v>29</v>
      </c>
      <c r="N2353" t="s">
        <v>156</v>
      </c>
      <c r="O2353" t="s">
        <v>5938</v>
      </c>
      <c r="P2353">
        <v>40.68</v>
      </c>
      <c r="Q2353">
        <v>3</v>
      </c>
      <c r="R2353">
        <v>0.2</v>
      </c>
      <c r="S2353">
        <v>-9.1530000000000005</v>
      </c>
      <c r="T2353" t="s">
        <v>76</v>
      </c>
      <c r="U2353">
        <v>49.832999999999998</v>
      </c>
      <c r="V2353" s="2">
        <f>Table1[[#This Row],[Expenses]]*0.3</f>
        <v>14.9499</v>
      </c>
      <c r="W2353" t="str">
        <f>VLOOKUP(K2353, Helper!A:C, 3, FALSE)</f>
        <v>2020-05</v>
      </c>
    </row>
    <row r="2354" spans="1:23" x14ac:dyDescent="0.3">
      <c r="A2354">
        <v>4753</v>
      </c>
      <c r="B2354" t="s">
        <v>5939</v>
      </c>
      <c r="C2354" s="1">
        <v>45251</v>
      </c>
      <c r="D2354">
        <v>20231121</v>
      </c>
      <c r="E2354" t="s">
        <v>1405</v>
      </c>
      <c r="F2354" t="s">
        <v>252</v>
      </c>
      <c r="G2354" t="s">
        <v>253</v>
      </c>
      <c r="H2354" t="s">
        <v>25</v>
      </c>
      <c r="I2354" t="s">
        <v>103</v>
      </c>
      <c r="J2354" t="s">
        <v>104</v>
      </c>
      <c r="K2354">
        <v>1047</v>
      </c>
      <c r="L2354" t="s">
        <v>105</v>
      </c>
      <c r="M2354" t="s">
        <v>29</v>
      </c>
      <c r="N2354" t="s">
        <v>41</v>
      </c>
      <c r="O2354" t="s">
        <v>5940</v>
      </c>
      <c r="P2354">
        <v>209.56800000000001</v>
      </c>
      <c r="Q2354">
        <v>2</v>
      </c>
      <c r="R2354">
        <v>0.2</v>
      </c>
      <c r="S2354">
        <v>-23.5764</v>
      </c>
      <c r="T2354" t="s">
        <v>283</v>
      </c>
      <c r="U2354">
        <v>233.14439999999999</v>
      </c>
      <c r="V2354" s="2">
        <f>Table1[[#This Row],[Expenses]]*0.3</f>
        <v>69.94332</v>
      </c>
      <c r="W2354" t="str">
        <f>VLOOKUP(K2354, Helper!A:C, 3, FALSE)</f>
        <v>2020-03</v>
      </c>
    </row>
    <row r="2355" spans="1:23" x14ac:dyDescent="0.3">
      <c r="A2355">
        <v>4754</v>
      </c>
      <c r="B2355" t="s">
        <v>5941</v>
      </c>
      <c r="C2355" s="1">
        <v>44542</v>
      </c>
      <c r="D2355">
        <v>20211212</v>
      </c>
      <c r="E2355" t="s">
        <v>563</v>
      </c>
      <c r="F2355" t="s">
        <v>79</v>
      </c>
      <c r="G2355" t="s">
        <v>737</v>
      </c>
      <c r="H2355" t="s">
        <v>81</v>
      </c>
      <c r="I2355" t="s">
        <v>82</v>
      </c>
      <c r="J2355" t="s">
        <v>368</v>
      </c>
      <c r="K2355">
        <v>1027</v>
      </c>
      <c r="L2355" t="s">
        <v>28</v>
      </c>
      <c r="M2355" t="s">
        <v>29</v>
      </c>
      <c r="N2355" t="s">
        <v>185</v>
      </c>
      <c r="O2355" t="s">
        <v>5942</v>
      </c>
      <c r="P2355">
        <v>22.367999999999999</v>
      </c>
      <c r="Q2355">
        <v>4</v>
      </c>
      <c r="R2355">
        <v>0.2</v>
      </c>
      <c r="S2355">
        <v>6.4307999999999996</v>
      </c>
      <c r="T2355" t="s">
        <v>163</v>
      </c>
      <c r="U2355">
        <v>15.937199999999899</v>
      </c>
      <c r="V2355" s="2">
        <f>Table1[[#This Row],[Expenses]]*0.3</f>
        <v>4.7811599999999697</v>
      </c>
      <c r="W2355" t="str">
        <f>VLOOKUP(K2355, Helper!A:C, 3, FALSE)</f>
        <v>2020-08</v>
      </c>
    </row>
    <row r="2356" spans="1:23" x14ac:dyDescent="0.3">
      <c r="A2356">
        <v>4755</v>
      </c>
      <c r="B2356" t="s">
        <v>5943</v>
      </c>
      <c r="C2356" s="1">
        <v>44961</v>
      </c>
      <c r="D2356">
        <v>20230204</v>
      </c>
      <c r="E2356" t="s">
        <v>3485</v>
      </c>
      <c r="F2356" t="s">
        <v>46</v>
      </c>
      <c r="G2356" t="s">
        <v>798</v>
      </c>
      <c r="H2356" t="s">
        <v>25</v>
      </c>
      <c r="I2356" t="s">
        <v>48</v>
      </c>
      <c r="J2356" t="s">
        <v>638</v>
      </c>
      <c r="K2356">
        <v>1008</v>
      </c>
      <c r="L2356" t="s">
        <v>74</v>
      </c>
      <c r="M2356" t="s">
        <v>29</v>
      </c>
      <c r="N2356" t="s">
        <v>50</v>
      </c>
      <c r="O2356" t="s">
        <v>5944</v>
      </c>
      <c r="P2356">
        <v>3.8820000000000001</v>
      </c>
      <c r="Q2356">
        <v>2</v>
      </c>
      <c r="R2356">
        <v>0.7</v>
      </c>
      <c r="S2356">
        <v>-2.5880000000000001</v>
      </c>
      <c r="T2356" t="s">
        <v>394</v>
      </c>
      <c r="U2356">
        <v>6.47</v>
      </c>
      <c r="V2356" s="2">
        <f>Table1[[#This Row],[Expenses]]*0.3</f>
        <v>1.9409999999999998</v>
      </c>
      <c r="W2356" t="str">
        <f>VLOOKUP(K2356, Helper!A:C, 3, FALSE)</f>
        <v>2020-01</v>
      </c>
    </row>
    <row r="2357" spans="1:23" x14ac:dyDescent="0.3">
      <c r="A2357">
        <v>4757</v>
      </c>
      <c r="B2357" t="s">
        <v>5945</v>
      </c>
      <c r="C2357" s="1">
        <v>45191</v>
      </c>
      <c r="D2357">
        <v>20230922</v>
      </c>
      <c r="E2357" t="s">
        <v>130</v>
      </c>
      <c r="F2357" t="s">
        <v>124</v>
      </c>
      <c r="G2357" t="s">
        <v>125</v>
      </c>
      <c r="H2357" t="s">
        <v>25</v>
      </c>
      <c r="I2357" t="s">
        <v>48</v>
      </c>
      <c r="J2357" t="s">
        <v>132</v>
      </c>
      <c r="K2357">
        <v>1063</v>
      </c>
      <c r="L2357" t="s">
        <v>133</v>
      </c>
      <c r="M2357" t="s">
        <v>29</v>
      </c>
      <c r="N2357" t="s">
        <v>50</v>
      </c>
      <c r="O2357" t="s">
        <v>5946</v>
      </c>
      <c r="P2357">
        <v>1.9079999999999999</v>
      </c>
      <c r="Q2357">
        <v>2</v>
      </c>
      <c r="R2357">
        <v>0.7</v>
      </c>
      <c r="S2357">
        <v>-1.5264</v>
      </c>
      <c r="T2357" t="s">
        <v>171</v>
      </c>
      <c r="U2357">
        <v>3.4344000000000001</v>
      </c>
      <c r="V2357" s="2">
        <f>Table1[[#This Row],[Expenses]]*0.3</f>
        <v>1.0303199999999999</v>
      </c>
      <c r="W2357" t="str">
        <f>VLOOKUP(K2357, Helper!A:C, 3, FALSE)</f>
        <v>2020-05</v>
      </c>
    </row>
    <row r="2358" spans="1:23" x14ac:dyDescent="0.3">
      <c r="A2358">
        <v>4758</v>
      </c>
      <c r="B2358" t="s">
        <v>5947</v>
      </c>
      <c r="C2358" s="1">
        <v>45047</v>
      </c>
      <c r="D2358">
        <v>20230501</v>
      </c>
      <c r="E2358" t="s">
        <v>4177</v>
      </c>
      <c r="F2358" t="s">
        <v>166</v>
      </c>
      <c r="G2358" t="s">
        <v>488</v>
      </c>
      <c r="H2358" t="s">
        <v>81</v>
      </c>
      <c r="I2358" t="s">
        <v>168</v>
      </c>
      <c r="J2358" t="s">
        <v>179</v>
      </c>
      <c r="K2358">
        <v>1015</v>
      </c>
      <c r="L2358" t="s">
        <v>74</v>
      </c>
      <c r="M2358" t="s">
        <v>85</v>
      </c>
      <c r="N2358" t="s">
        <v>50</v>
      </c>
      <c r="O2358" t="s">
        <v>5948</v>
      </c>
      <c r="P2358">
        <v>43.372</v>
      </c>
      <c r="Q2358">
        <v>7</v>
      </c>
      <c r="R2358">
        <v>0.8</v>
      </c>
      <c r="S2358">
        <v>-69.395200000000003</v>
      </c>
      <c r="T2358" t="s">
        <v>288</v>
      </c>
      <c r="U2358">
        <v>112.7672</v>
      </c>
      <c r="V2358" s="2">
        <f>Table1[[#This Row],[Expenses]]*0.3</f>
        <v>33.830159999999999</v>
      </c>
      <c r="W2358" t="str">
        <f>VLOOKUP(K2358, Helper!A:C, 3, FALSE)</f>
        <v>2020-03</v>
      </c>
    </row>
    <row r="2359" spans="1:23" x14ac:dyDescent="0.3">
      <c r="A2359">
        <v>4759</v>
      </c>
      <c r="B2359" t="s">
        <v>5949</v>
      </c>
      <c r="C2359" s="1">
        <v>44138</v>
      </c>
      <c r="D2359">
        <v>20201103</v>
      </c>
      <c r="E2359" t="s">
        <v>3404</v>
      </c>
      <c r="F2359" t="s">
        <v>211</v>
      </c>
      <c r="G2359" t="s">
        <v>212</v>
      </c>
      <c r="H2359" t="s">
        <v>25</v>
      </c>
      <c r="I2359" t="s">
        <v>26</v>
      </c>
      <c r="J2359" t="s">
        <v>258</v>
      </c>
      <c r="K2359">
        <v>1098</v>
      </c>
      <c r="L2359" t="s">
        <v>259</v>
      </c>
      <c r="M2359" t="s">
        <v>29</v>
      </c>
      <c r="N2359" t="s">
        <v>156</v>
      </c>
      <c r="O2359" t="s">
        <v>5950</v>
      </c>
      <c r="P2359">
        <v>783.96</v>
      </c>
      <c r="Q2359">
        <v>4</v>
      </c>
      <c r="R2359">
        <v>0</v>
      </c>
      <c r="S2359">
        <v>219.50880000000001</v>
      </c>
      <c r="T2359" t="s">
        <v>98</v>
      </c>
      <c r="U2359">
        <v>564.45119999999997</v>
      </c>
      <c r="V2359" s="2">
        <f>Table1[[#This Row],[Expenses]]*0.3</f>
        <v>169.33535999999998</v>
      </c>
      <c r="W2359" t="str">
        <f>VLOOKUP(K2359, Helper!A:C, 3, FALSE)</f>
        <v>2020-01</v>
      </c>
    </row>
    <row r="2360" spans="1:23" x14ac:dyDescent="0.3">
      <c r="A2360">
        <v>4762</v>
      </c>
      <c r="B2360" t="s">
        <v>5951</v>
      </c>
      <c r="C2360" s="1">
        <v>44926</v>
      </c>
      <c r="D2360">
        <v>20221231</v>
      </c>
      <c r="E2360" t="s">
        <v>1388</v>
      </c>
      <c r="F2360" t="s">
        <v>358</v>
      </c>
      <c r="G2360" t="s">
        <v>359</v>
      </c>
      <c r="H2360" t="s">
        <v>37</v>
      </c>
      <c r="I2360" t="s">
        <v>119</v>
      </c>
      <c r="J2360" t="s">
        <v>291</v>
      </c>
      <c r="K2360">
        <v>1052</v>
      </c>
      <c r="L2360" t="s">
        <v>259</v>
      </c>
      <c r="M2360" t="s">
        <v>29</v>
      </c>
      <c r="N2360" t="s">
        <v>41</v>
      </c>
      <c r="O2360" t="s">
        <v>5952</v>
      </c>
      <c r="P2360">
        <v>5.9039999999999999</v>
      </c>
      <c r="Q2360">
        <v>2</v>
      </c>
      <c r="R2360">
        <v>0.2</v>
      </c>
      <c r="S2360">
        <v>1.9925999999999999</v>
      </c>
      <c r="T2360" t="s">
        <v>76</v>
      </c>
      <c r="U2360">
        <v>3.9114</v>
      </c>
      <c r="V2360" s="2">
        <f>Table1[[#This Row],[Expenses]]*0.3</f>
        <v>1.1734199999999999</v>
      </c>
      <c r="W2360" t="str">
        <f>VLOOKUP(K2360, Helper!A:C, 3, FALSE)</f>
        <v>2020-04</v>
      </c>
    </row>
    <row r="2361" spans="1:23" x14ac:dyDescent="0.3">
      <c r="A2361">
        <v>4764</v>
      </c>
      <c r="B2361" t="s">
        <v>5953</v>
      </c>
      <c r="C2361" s="1">
        <v>44091</v>
      </c>
      <c r="D2361">
        <v>20200917</v>
      </c>
      <c r="E2361" t="s">
        <v>5904</v>
      </c>
      <c r="F2361" t="s">
        <v>35</v>
      </c>
      <c r="G2361" t="s">
        <v>417</v>
      </c>
      <c r="H2361" t="s">
        <v>37</v>
      </c>
      <c r="I2361" t="s">
        <v>38</v>
      </c>
      <c r="J2361" t="s">
        <v>321</v>
      </c>
      <c r="K2361">
        <v>1089</v>
      </c>
      <c r="L2361" t="s">
        <v>133</v>
      </c>
      <c r="M2361" t="s">
        <v>29</v>
      </c>
      <c r="N2361" t="s">
        <v>161</v>
      </c>
      <c r="O2361" t="s">
        <v>5954</v>
      </c>
      <c r="P2361">
        <v>182.94</v>
      </c>
      <c r="Q2361">
        <v>3</v>
      </c>
      <c r="R2361">
        <v>0</v>
      </c>
      <c r="S2361">
        <v>85.981800000000007</v>
      </c>
      <c r="T2361" t="s">
        <v>382</v>
      </c>
      <c r="U2361">
        <v>96.958199999999906</v>
      </c>
      <c r="V2361" s="2">
        <f>Table1[[#This Row],[Expenses]]*0.3</f>
        <v>29.087459999999972</v>
      </c>
      <c r="W2361" t="str">
        <f>VLOOKUP(K2361, Helper!A:C, 3, FALSE)</f>
        <v>2020-01</v>
      </c>
    </row>
    <row r="2362" spans="1:23" x14ac:dyDescent="0.3">
      <c r="A2362">
        <v>4765</v>
      </c>
      <c r="B2362" t="s">
        <v>5955</v>
      </c>
      <c r="C2362" s="1">
        <v>45255</v>
      </c>
      <c r="D2362">
        <v>20231125</v>
      </c>
      <c r="E2362" t="s">
        <v>1451</v>
      </c>
      <c r="F2362" t="s">
        <v>35</v>
      </c>
      <c r="G2362" t="s">
        <v>110</v>
      </c>
      <c r="H2362" t="s">
        <v>37</v>
      </c>
      <c r="I2362" t="s">
        <v>38</v>
      </c>
      <c r="J2362" t="s">
        <v>621</v>
      </c>
      <c r="K2362">
        <v>1060</v>
      </c>
      <c r="L2362" t="s">
        <v>105</v>
      </c>
      <c r="M2362" t="s">
        <v>29</v>
      </c>
      <c r="N2362" t="s">
        <v>112</v>
      </c>
      <c r="O2362" t="s">
        <v>5956</v>
      </c>
      <c r="P2362">
        <v>27.76</v>
      </c>
      <c r="Q2362">
        <v>4</v>
      </c>
      <c r="R2362">
        <v>0</v>
      </c>
      <c r="S2362">
        <v>9.9936000000000007</v>
      </c>
      <c r="T2362" t="s">
        <v>283</v>
      </c>
      <c r="U2362">
        <v>17.766400000000001</v>
      </c>
      <c r="V2362" s="2">
        <f>Table1[[#This Row],[Expenses]]*0.3</f>
        <v>5.3299200000000004</v>
      </c>
      <c r="W2362" t="str">
        <f>VLOOKUP(K2362, Helper!A:C, 3, FALSE)</f>
        <v>2020-01</v>
      </c>
    </row>
    <row r="2363" spans="1:23" x14ac:dyDescent="0.3">
      <c r="A2363">
        <v>4766</v>
      </c>
      <c r="B2363" t="s">
        <v>5957</v>
      </c>
      <c r="C2363" s="1">
        <v>44310</v>
      </c>
      <c r="D2363">
        <v>20210424</v>
      </c>
      <c r="E2363" t="s">
        <v>2388</v>
      </c>
      <c r="F2363" t="s">
        <v>211</v>
      </c>
      <c r="G2363" t="s">
        <v>212</v>
      </c>
      <c r="H2363" t="s">
        <v>25</v>
      </c>
      <c r="I2363" t="s">
        <v>26</v>
      </c>
      <c r="J2363" t="s">
        <v>457</v>
      </c>
      <c r="K2363">
        <v>1057</v>
      </c>
      <c r="L2363" t="s">
        <v>105</v>
      </c>
      <c r="M2363" t="s">
        <v>85</v>
      </c>
      <c r="N2363" t="s">
        <v>112</v>
      </c>
      <c r="O2363" t="s">
        <v>5958</v>
      </c>
      <c r="P2363">
        <v>25.99</v>
      </c>
      <c r="Q2363">
        <v>1</v>
      </c>
      <c r="R2363">
        <v>0</v>
      </c>
      <c r="S2363">
        <v>7.5370999999999997</v>
      </c>
      <c r="T2363" t="s">
        <v>208</v>
      </c>
      <c r="U2363">
        <v>18.4529</v>
      </c>
      <c r="V2363" s="2">
        <f>Table1[[#This Row],[Expenses]]*0.3</f>
        <v>5.5358700000000001</v>
      </c>
      <c r="W2363" t="str">
        <f>VLOOKUP(K2363, Helper!A:C, 3, FALSE)</f>
        <v>2020-01</v>
      </c>
    </row>
    <row r="2364" spans="1:23" x14ac:dyDescent="0.3">
      <c r="A2364">
        <v>4767</v>
      </c>
      <c r="B2364" t="s">
        <v>5959</v>
      </c>
      <c r="C2364" s="1">
        <v>44264</v>
      </c>
      <c r="D2364">
        <v>20210309</v>
      </c>
      <c r="E2364" t="s">
        <v>1768</v>
      </c>
      <c r="F2364" t="s">
        <v>79</v>
      </c>
      <c r="G2364" t="s">
        <v>470</v>
      </c>
      <c r="H2364" t="s">
        <v>81</v>
      </c>
      <c r="I2364" t="s">
        <v>82</v>
      </c>
      <c r="J2364" t="s">
        <v>27</v>
      </c>
      <c r="K2364">
        <v>1017</v>
      </c>
      <c r="L2364" t="s">
        <v>28</v>
      </c>
      <c r="M2364" t="s">
        <v>40</v>
      </c>
      <c r="N2364" t="s">
        <v>185</v>
      </c>
      <c r="O2364" t="s">
        <v>5960</v>
      </c>
      <c r="P2364">
        <v>113.52</v>
      </c>
      <c r="Q2364">
        <v>5</v>
      </c>
      <c r="R2364">
        <v>0.2</v>
      </c>
      <c r="S2364">
        <v>29.798999999999999</v>
      </c>
      <c r="T2364" t="s">
        <v>365</v>
      </c>
      <c r="U2364">
        <v>83.721000000000004</v>
      </c>
      <c r="V2364" s="2">
        <f>Table1[[#This Row],[Expenses]]*0.3</f>
        <v>25.116299999999999</v>
      </c>
      <c r="W2364" t="str">
        <f>VLOOKUP(K2364, Helper!A:C, 3, FALSE)</f>
        <v>2020-02</v>
      </c>
    </row>
    <row r="2365" spans="1:23" x14ac:dyDescent="0.3">
      <c r="A2365">
        <v>4769</v>
      </c>
      <c r="B2365" t="s">
        <v>5961</v>
      </c>
      <c r="C2365" s="1">
        <v>45080</v>
      </c>
      <c r="D2365">
        <v>20230603</v>
      </c>
      <c r="E2365" t="s">
        <v>5962</v>
      </c>
      <c r="F2365" t="s">
        <v>62</v>
      </c>
      <c r="G2365" t="s">
        <v>63</v>
      </c>
      <c r="H2365" t="s">
        <v>25</v>
      </c>
      <c r="I2365" t="s">
        <v>64</v>
      </c>
      <c r="J2365" t="s">
        <v>604</v>
      </c>
      <c r="K2365">
        <v>1042</v>
      </c>
      <c r="L2365" t="s">
        <v>56</v>
      </c>
      <c r="M2365" t="s">
        <v>29</v>
      </c>
      <c r="N2365" t="s">
        <v>66</v>
      </c>
      <c r="O2365" t="s">
        <v>5963</v>
      </c>
      <c r="P2365">
        <v>25.344000000000001</v>
      </c>
      <c r="Q2365">
        <v>4</v>
      </c>
      <c r="R2365">
        <v>0.2</v>
      </c>
      <c r="S2365">
        <v>9.1872000000000007</v>
      </c>
      <c r="T2365" t="s">
        <v>318</v>
      </c>
      <c r="U2365">
        <v>16.1568</v>
      </c>
      <c r="V2365" s="2">
        <f>Table1[[#This Row],[Expenses]]*0.3</f>
        <v>4.8470399999999998</v>
      </c>
      <c r="W2365" t="str">
        <f>VLOOKUP(K2365, Helper!A:C, 3, FALSE)</f>
        <v>2020-01</v>
      </c>
    </row>
    <row r="2366" spans="1:23" x14ac:dyDescent="0.3">
      <c r="A2366">
        <v>4770</v>
      </c>
      <c r="B2366" t="s">
        <v>5964</v>
      </c>
      <c r="C2366" s="1">
        <v>44824</v>
      </c>
      <c r="D2366">
        <v>20220920</v>
      </c>
      <c r="E2366" t="s">
        <v>1202</v>
      </c>
      <c r="F2366" t="s">
        <v>35</v>
      </c>
      <c r="G2366" t="s">
        <v>110</v>
      </c>
      <c r="H2366" t="s">
        <v>37</v>
      </c>
      <c r="I2366" t="s">
        <v>38</v>
      </c>
      <c r="J2366" t="s">
        <v>489</v>
      </c>
      <c r="K2366">
        <v>1064</v>
      </c>
      <c r="L2366" t="s">
        <v>84</v>
      </c>
      <c r="M2366" t="s">
        <v>85</v>
      </c>
      <c r="N2366" t="s">
        <v>50</v>
      </c>
      <c r="O2366" t="s">
        <v>5965</v>
      </c>
      <c r="P2366">
        <v>11.952</v>
      </c>
      <c r="Q2366">
        <v>3</v>
      </c>
      <c r="R2366">
        <v>0.2</v>
      </c>
      <c r="S2366">
        <v>4.1832000000000003</v>
      </c>
      <c r="T2366" t="s">
        <v>246</v>
      </c>
      <c r="U2366">
        <v>7.7687999999999997</v>
      </c>
      <c r="V2366" s="2">
        <f>Table1[[#This Row],[Expenses]]*0.3</f>
        <v>2.3306399999999998</v>
      </c>
      <c r="W2366" t="str">
        <f>VLOOKUP(K2366, Helper!A:C, 3, FALSE)</f>
        <v>2020-06</v>
      </c>
    </row>
    <row r="2367" spans="1:23" x14ac:dyDescent="0.3">
      <c r="A2367">
        <v>4772</v>
      </c>
      <c r="B2367" t="s">
        <v>5966</v>
      </c>
      <c r="C2367" s="1">
        <v>44135</v>
      </c>
      <c r="D2367">
        <v>20201031</v>
      </c>
      <c r="E2367" t="s">
        <v>2837</v>
      </c>
      <c r="F2367" t="s">
        <v>232</v>
      </c>
      <c r="G2367" t="s">
        <v>1041</v>
      </c>
      <c r="H2367" t="s">
        <v>37</v>
      </c>
      <c r="I2367" t="s">
        <v>119</v>
      </c>
      <c r="J2367" t="s">
        <v>515</v>
      </c>
      <c r="K2367">
        <v>1003</v>
      </c>
      <c r="L2367" t="s">
        <v>56</v>
      </c>
      <c r="M2367" t="s">
        <v>29</v>
      </c>
      <c r="N2367" t="s">
        <v>156</v>
      </c>
      <c r="O2367" t="s">
        <v>5967</v>
      </c>
      <c r="P2367">
        <v>742.33600000000001</v>
      </c>
      <c r="Q2367">
        <v>8</v>
      </c>
      <c r="R2367">
        <v>0.2</v>
      </c>
      <c r="S2367">
        <v>83.512799999999999</v>
      </c>
      <c r="T2367" t="s">
        <v>194</v>
      </c>
      <c r="U2367">
        <v>658.82320000000004</v>
      </c>
      <c r="V2367" s="2">
        <f>Table1[[#This Row],[Expenses]]*0.3</f>
        <v>197.64696000000001</v>
      </c>
      <c r="W2367" t="str">
        <f>VLOOKUP(K2367, Helper!A:C, 3, FALSE)</f>
        <v>2020-02</v>
      </c>
    </row>
    <row r="2368" spans="1:23" x14ac:dyDescent="0.3">
      <c r="A2368">
        <v>4773</v>
      </c>
      <c r="B2368" t="s">
        <v>5968</v>
      </c>
      <c r="C2368" s="1">
        <v>45254</v>
      </c>
      <c r="D2368">
        <v>20231124</v>
      </c>
      <c r="E2368" t="s">
        <v>992</v>
      </c>
      <c r="F2368" t="s">
        <v>166</v>
      </c>
      <c r="G2368" t="s">
        <v>227</v>
      </c>
      <c r="H2368" t="s">
        <v>81</v>
      </c>
      <c r="I2368" t="s">
        <v>168</v>
      </c>
      <c r="J2368" t="s">
        <v>993</v>
      </c>
      <c r="K2368">
        <v>1044</v>
      </c>
      <c r="L2368" t="s">
        <v>28</v>
      </c>
      <c r="M2368" t="s">
        <v>29</v>
      </c>
      <c r="N2368" t="s">
        <v>57</v>
      </c>
      <c r="O2368" t="s">
        <v>5969</v>
      </c>
      <c r="P2368">
        <v>6.4640000000000004</v>
      </c>
      <c r="Q2368">
        <v>1</v>
      </c>
      <c r="R2368">
        <v>0.6</v>
      </c>
      <c r="S2368">
        <v>-4.04</v>
      </c>
      <c r="T2368" t="s">
        <v>283</v>
      </c>
      <c r="U2368">
        <v>10.504</v>
      </c>
      <c r="V2368" s="2">
        <f>Table1[[#This Row],[Expenses]]*0.3</f>
        <v>3.1511999999999998</v>
      </c>
      <c r="W2368" t="str">
        <f>VLOOKUP(K2368, Helper!A:C, 3, FALSE)</f>
        <v>2020-02</v>
      </c>
    </row>
    <row r="2369" spans="1:23" x14ac:dyDescent="0.3">
      <c r="A2369">
        <v>4776</v>
      </c>
      <c r="B2369" t="s">
        <v>5970</v>
      </c>
      <c r="C2369" s="1">
        <v>45247</v>
      </c>
      <c r="D2369">
        <v>20231117</v>
      </c>
      <c r="E2369" t="s">
        <v>5344</v>
      </c>
      <c r="F2369" t="s">
        <v>35</v>
      </c>
      <c r="G2369" t="s">
        <v>1899</v>
      </c>
      <c r="H2369" t="s">
        <v>37</v>
      </c>
      <c r="I2369" t="s">
        <v>38</v>
      </c>
      <c r="J2369" t="s">
        <v>104</v>
      </c>
      <c r="K2369">
        <v>1047</v>
      </c>
      <c r="L2369" t="s">
        <v>105</v>
      </c>
      <c r="M2369" t="s">
        <v>85</v>
      </c>
      <c r="N2369" t="s">
        <v>112</v>
      </c>
      <c r="O2369" t="s">
        <v>5971</v>
      </c>
      <c r="P2369">
        <v>23.36</v>
      </c>
      <c r="Q2369">
        <v>4</v>
      </c>
      <c r="R2369">
        <v>0</v>
      </c>
      <c r="S2369">
        <v>6.0735999999999999</v>
      </c>
      <c r="T2369" t="s">
        <v>283</v>
      </c>
      <c r="U2369">
        <v>17.2864</v>
      </c>
      <c r="V2369" s="2">
        <f>Table1[[#This Row],[Expenses]]*0.3</f>
        <v>5.1859200000000003</v>
      </c>
      <c r="W2369" t="str">
        <f>VLOOKUP(K2369, Helper!A:C, 3, FALSE)</f>
        <v>2020-03</v>
      </c>
    </row>
    <row r="2370" spans="1:23" x14ac:dyDescent="0.3">
      <c r="A2370">
        <v>4777</v>
      </c>
      <c r="B2370" t="s">
        <v>5972</v>
      </c>
      <c r="C2370" s="1">
        <v>44611</v>
      </c>
      <c r="D2370">
        <v>20220219</v>
      </c>
      <c r="E2370" t="s">
        <v>1481</v>
      </c>
      <c r="F2370" t="s">
        <v>211</v>
      </c>
      <c r="G2370" t="s">
        <v>5333</v>
      </c>
      <c r="H2370" t="s">
        <v>25</v>
      </c>
      <c r="I2370" t="s">
        <v>26</v>
      </c>
      <c r="J2370" t="s">
        <v>693</v>
      </c>
      <c r="K2370">
        <v>1070</v>
      </c>
      <c r="L2370" t="s">
        <v>56</v>
      </c>
      <c r="M2370" t="s">
        <v>40</v>
      </c>
      <c r="N2370" t="s">
        <v>41</v>
      </c>
      <c r="O2370" t="s">
        <v>5973</v>
      </c>
      <c r="P2370">
        <v>8.67</v>
      </c>
      <c r="Q2370">
        <v>3</v>
      </c>
      <c r="R2370">
        <v>0</v>
      </c>
      <c r="S2370">
        <v>4.0749000000000004</v>
      </c>
      <c r="T2370" t="s">
        <v>1308</v>
      </c>
      <c r="U2370">
        <v>4.5950999999999897</v>
      </c>
      <c r="V2370" s="2">
        <f>Table1[[#This Row],[Expenses]]*0.3</f>
        <v>1.3785299999999969</v>
      </c>
      <c r="W2370" t="str">
        <f>VLOOKUP(K2370, Helper!A:C, 3, FALSE)</f>
        <v>2020-02</v>
      </c>
    </row>
    <row r="2371" spans="1:23" x14ac:dyDescent="0.3">
      <c r="A2371">
        <v>4779</v>
      </c>
      <c r="B2371" t="s">
        <v>5974</v>
      </c>
      <c r="C2371" s="1">
        <v>45238</v>
      </c>
      <c r="D2371">
        <v>20231108</v>
      </c>
      <c r="E2371" t="s">
        <v>90</v>
      </c>
      <c r="F2371" t="s">
        <v>197</v>
      </c>
      <c r="G2371" t="s">
        <v>372</v>
      </c>
      <c r="H2371" t="s">
        <v>81</v>
      </c>
      <c r="I2371" t="s">
        <v>199</v>
      </c>
      <c r="J2371" t="s">
        <v>94</v>
      </c>
      <c r="K2371">
        <v>1087</v>
      </c>
      <c r="L2371" t="s">
        <v>95</v>
      </c>
      <c r="M2371" t="s">
        <v>29</v>
      </c>
      <c r="N2371" t="s">
        <v>86</v>
      </c>
      <c r="O2371" t="s">
        <v>5975</v>
      </c>
      <c r="P2371">
        <v>100.94</v>
      </c>
      <c r="Q2371">
        <v>7</v>
      </c>
      <c r="R2371">
        <v>0</v>
      </c>
      <c r="S2371">
        <v>33.310200000000002</v>
      </c>
      <c r="T2371" t="s">
        <v>283</v>
      </c>
      <c r="U2371">
        <v>67.629799999999904</v>
      </c>
      <c r="V2371" s="2">
        <f>Table1[[#This Row],[Expenses]]*0.3</f>
        <v>20.288939999999972</v>
      </c>
      <c r="W2371" t="str">
        <f>VLOOKUP(K2371, Helper!A:C, 3, FALSE)</f>
        <v>2020-06</v>
      </c>
    </row>
    <row r="2372" spans="1:23" x14ac:dyDescent="0.3">
      <c r="A2372">
        <v>4780</v>
      </c>
      <c r="B2372" t="s">
        <v>5976</v>
      </c>
      <c r="C2372" s="1">
        <v>44020</v>
      </c>
      <c r="D2372">
        <v>20200708</v>
      </c>
      <c r="E2372" t="s">
        <v>3894</v>
      </c>
      <c r="F2372" t="s">
        <v>211</v>
      </c>
      <c r="G2372" t="s">
        <v>1964</v>
      </c>
      <c r="H2372" t="s">
        <v>25</v>
      </c>
      <c r="I2372" t="s">
        <v>26</v>
      </c>
      <c r="J2372" t="s">
        <v>407</v>
      </c>
      <c r="K2372">
        <v>1082</v>
      </c>
      <c r="L2372" t="s">
        <v>56</v>
      </c>
      <c r="M2372" t="s">
        <v>29</v>
      </c>
      <c r="N2372" t="s">
        <v>41</v>
      </c>
      <c r="O2372" t="s">
        <v>5977</v>
      </c>
      <c r="P2372">
        <v>63.881999999999998</v>
      </c>
      <c r="Q2372">
        <v>1</v>
      </c>
      <c r="R2372">
        <v>0.1</v>
      </c>
      <c r="S2372">
        <v>10.647</v>
      </c>
      <c r="T2372" t="s">
        <v>729</v>
      </c>
      <c r="U2372">
        <v>53.234999999999999</v>
      </c>
      <c r="V2372" s="2">
        <f>Table1[[#This Row],[Expenses]]*0.3</f>
        <v>15.970499999999999</v>
      </c>
      <c r="W2372" t="str">
        <f>VLOOKUP(K2372, Helper!A:C, 3, FALSE)</f>
        <v>2020-07</v>
      </c>
    </row>
    <row r="2373" spans="1:23" x14ac:dyDescent="0.3">
      <c r="A2373">
        <v>4781</v>
      </c>
      <c r="B2373" t="s">
        <v>5978</v>
      </c>
      <c r="C2373" s="1">
        <v>44142</v>
      </c>
      <c r="D2373">
        <v>20201107</v>
      </c>
      <c r="E2373" t="s">
        <v>371</v>
      </c>
      <c r="F2373" t="s">
        <v>79</v>
      </c>
      <c r="G2373" t="s">
        <v>147</v>
      </c>
      <c r="H2373" t="s">
        <v>81</v>
      </c>
      <c r="I2373" t="s">
        <v>82</v>
      </c>
      <c r="J2373" t="s">
        <v>244</v>
      </c>
      <c r="K2373">
        <v>1002</v>
      </c>
      <c r="L2373" t="s">
        <v>84</v>
      </c>
      <c r="M2373" t="s">
        <v>29</v>
      </c>
      <c r="N2373" t="s">
        <v>41</v>
      </c>
      <c r="O2373" t="s">
        <v>5979</v>
      </c>
      <c r="P2373">
        <v>683.14400000000001</v>
      </c>
      <c r="Q2373">
        <v>4</v>
      </c>
      <c r="R2373">
        <v>0.3</v>
      </c>
      <c r="S2373">
        <v>0</v>
      </c>
      <c r="T2373" t="s">
        <v>98</v>
      </c>
      <c r="U2373">
        <v>683.14400000000001</v>
      </c>
      <c r="V2373" s="2">
        <f>Table1[[#This Row],[Expenses]]*0.3</f>
        <v>204.94319999999999</v>
      </c>
      <c r="W2373" t="str">
        <f>VLOOKUP(K2373, Helper!A:C, 3, FALSE)</f>
        <v>2020-03</v>
      </c>
    </row>
    <row r="2374" spans="1:23" x14ac:dyDescent="0.3">
      <c r="A2374">
        <v>4784</v>
      </c>
      <c r="B2374" t="s">
        <v>5980</v>
      </c>
      <c r="C2374" s="1">
        <v>44955</v>
      </c>
      <c r="D2374">
        <v>20230129</v>
      </c>
      <c r="E2374" t="s">
        <v>4093</v>
      </c>
      <c r="F2374" t="s">
        <v>2699</v>
      </c>
      <c r="G2374" t="s">
        <v>5304</v>
      </c>
      <c r="H2374" t="s">
        <v>81</v>
      </c>
      <c r="I2374" t="s">
        <v>199</v>
      </c>
      <c r="J2374" t="s">
        <v>155</v>
      </c>
      <c r="K2374">
        <v>1077</v>
      </c>
      <c r="L2374" t="s">
        <v>133</v>
      </c>
      <c r="M2374" t="s">
        <v>29</v>
      </c>
      <c r="N2374" t="s">
        <v>66</v>
      </c>
      <c r="O2374" t="s">
        <v>5981</v>
      </c>
      <c r="P2374">
        <v>279.89999999999998</v>
      </c>
      <c r="Q2374">
        <v>5</v>
      </c>
      <c r="R2374">
        <v>0</v>
      </c>
      <c r="S2374">
        <v>137.15100000000001</v>
      </c>
      <c r="T2374" t="s">
        <v>898</v>
      </c>
      <c r="U2374">
        <v>142.748999999999</v>
      </c>
      <c r="V2374" s="2">
        <f>Table1[[#This Row],[Expenses]]*0.3</f>
        <v>42.824699999999702</v>
      </c>
      <c r="W2374" t="str">
        <f>VLOOKUP(K2374, Helper!A:C, 3, FALSE)</f>
        <v>2020-03</v>
      </c>
    </row>
    <row r="2375" spans="1:23" x14ac:dyDescent="0.3">
      <c r="A2375">
        <v>4785</v>
      </c>
      <c r="B2375" t="s">
        <v>5982</v>
      </c>
      <c r="C2375" s="1">
        <v>44541</v>
      </c>
      <c r="D2375">
        <v>20211211</v>
      </c>
      <c r="E2375" t="s">
        <v>70</v>
      </c>
      <c r="F2375" t="s">
        <v>334</v>
      </c>
      <c r="G2375" t="s">
        <v>668</v>
      </c>
      <c r="H2375" t="s">
        <v>25</v>
      </c>
      <c r="I2375" t="s">
        <v>336</v>
      </c>
      <c r="J2375" t="s">
        <v>73</v>
      </c>
      <c r="K2375">
        <v>1066</v>
      </c>
      <c r="L2375" t="s">
        <v>74</v>
      </c>
      <c r="M2375" t="s">
        <v>29</v>
      </c>
      <c r="N2375" t="s">
        <v>112</v>
      </c>
      <c r="O2375" t="s">
        <v>5983</v>
      </c>
      <c r="P2375">
        <v>13.12</v>
      </c>
      <c r="Q2375">
        <v>5</v>
      </c>
      <c r="R2375">
        <v>0.2</v>
      </c>
      <c r="S2375">
        <v>1.1479999999999999</v>
      </c>
      <c r="T2375" t="s">
        <v>163</v>
      </c>
      <c r="U2375">
        <v>11.972</v>
      </c>
      <c r="V2375" s="2">
        <f>Table1[[#This Row],[Expenses]]*0.3</f>
        <v>3.5915999999999997</v>
      </c>
      <c r="W2375" t="str">
        <f>VLOOKUP(K2375, Helper!A:C, 3, FALSE)</f>
        <v>2020-09</v>
      </c>
    </row>
    <row r="2376" spans="1:23" x14ac:dyDescent="0.3">
      <c r="A2376">
        <v>4794</v>
      </c>
      <c r="B2376" t="s">
        <v>5984</v>
      </c>
      <c r="C2376" s="1">
        <v>44376</v>
      </c>
      <c r="D2376">
        <v>20210629</v>
      </c>
      <c r="E2376" t="s">
        <v>2541</v>
      </c>
      <c r="F2376" t="s">
        <v>211</v>
      </c>
      <c r="G2376" t="s">
        <v>212</v>
      </c>
      <c r="H2376" t="s">
        <v>25</v>
      </c>
      <c r="I2376" t="s">
        <v>26</v>
      </c>
      <c r="J2376" t="s">
        <v>693</v>
      </c>
      <c r="K2376">
        <v>1070</v>
      </c>
      <c r="L2376" t="s">
        <v>56</v>
      </c>
      <c r="M2376" t="s">
        <v>29</v>
      </c>
      <c r="N2376" t="s">
        <v>66</v>
      </c>
      <c r="O2376" t="s">
        <v>5985</v>
      </c>
      <c r="P2376">
        <v>24.96</v>
      </c>
      <c r="Q2376">
        <v>4</v>
      </c>
      <c r="R2376">
        <v>0</v>
      </c>
      <c r="S2376">
        <v>11.231999999999999</v>
      </c>
      <c r="T2376" t="s">
        <v>732</v>
      </c>
      <c r="U2376">
        <v>13.728</v>
      </c>
      <c r="V2376" s="2">
        <f>Table1[[#This Row],[Expenses]]*0.3</f>
        <v>4.1183999999999994</v>
      </c>
      <c r="W2376" t="str">
        <f>VLOOKUP(K2376, Helper!A:C, 3, FALSE)</f>
        <v>2020-02</v>
      </c>
    </row>
    <row r="2377" spans="1:23" x14ac:dyDescent="0.3">
      <c r="A2377">
        <v>4795</v>
      </c>
      <c r="B2377" t="s">
        <v>5986</v>
      </c>
      <c r="C2377" s="1">
        <v>44271</v>
      </c>
      <c r="D2377">
        <v>20210316</v>
      </c>
      <c r="E2377" t="s">
        <v>5987</v>
      </c>
      <c r="F2377" t="s">
        <v>35</v>
      </c>
      <c r="G2377" t="s">
        <v>36</v>
      </c>
      <c r="H2377" t="s">
        <v>37</v>
      </c>
      <c r="I2377" t="s">
        <v>38</v>
      </c>
      <c r="J2377" t="s">
        <v>240</v>
      </c>
      <c r="K2377">
        <v>1035</v>
      </c>
      <c r="L2377" t="s">
        <v>56</v>
      </c>
      <c r="M2377" t="s">
        <v>40</v>
      </c>
      <c r="N2377" t="s">
        <v>57</v>
      </c>
      <c r="O2377" t="s">
        <v>5988</v>
      </c>
      <c r="P2377">
        <v>43.13</v>
      </c>
      <c r="Q2377">
        <v>1</v>
      </c>
      <c r="R2377">
        <v>0</v>
      </c>
      <c r="S2377">
        <v>18.114599999999999</v>
      </c>
      <c r="T2377" t="s">
        <v>365</v>
      </c>
      <c r="U2377">
        <v>25.0154</v>
      </c>
      <c r="V2377" s="2">
        <f>Table1[[#This Row],[Expenses]]*0.3</f>
        <v>7.5046199999999992</v>
      </c>
      <c r="W2377" t="str">
        <f>VLOOKUP(K2377, Helper!A:C, 3, FALSE)</f>
        <v>2020-04</v>
      </c>
    </row>
    <row r="2378" spans="1:23" x14ac:dyDescent="0.3">
      <c r="A2378">
        <v>4796</v>
      </c>
      <c r="B2378" t="s">
        <v>5989</v>
      </c>
      <c r="C2378" s="1">
        <v>44421</v>
      </c>
      <c r="D2378">
        <v>20210813</v>
      </c>
      <c r="E2378" t="s">
        <v>1153</v>
      </c>
      <c r="F2378" t="s">
        <v>758</v>
      </c>
      <c r="G2378" t="s">
        <v>5909</v>
      </c>
      <c r="H2378" t="s">
        <v>25</v>
      </c>
      <c r="I2378" t="s">
        <v>64</v>
      </c>
      <c r="J2378" t="s">
        <v>592</v>
      </c>
      <c r="K2378">
        <v>1030</v>
      </c>
      <c r="L2378" t="s">
        <v>95</v>
      </c>
      <c r="M2378" t="s">
        <v>29</v>
      </c>
      <c r="N2378" t="s">
        <v>50</v>
      </c>
      <c r="O2378" t="s">
        <v>5990</v>
      </c>
      <c r="P2378">
        <v>5.64</v>
      </c>
      <c r="Q2378">
        <v>3</v>
      </c>
      <c r="R2378">
        <v>0</v>
      </c>
      <c r="S2378">
        <v>2.7071999999999998</v>
      </c>
      <c r="T2378" t="s">
        <v>570</v>
      </c>
      <c r="U2378">
        <v>2.9327999999999999</v>
      </c>
      <c r="V2378" s="2">
        <f>Table1[[#This Row],[Expenses]]*0.3</f>
        <v>0.87983999999999996</v>
      </c>
      <c r="W2378" t="str">
        <f>VLOOKUP(K2378, Helper!A:C, 3, FALSE)</f>
        <v>2020-01</v>
      </c>
    </row>
    <row r="2379" spans="1:23" x14ac:dyDescent="0.3">
      <c r="A2379">
        <v>4797</v>
      </c>
      <c r="B2379" t="s">
        <v>5991</v>
      </c>
      <c r="C2379" s="1">
        <v>44696</v>
      </c>
      <c r="D2379">
        <v>20220515</v>
      </c>
      <c r="E2379" t="s">
        <v>770</v>
      </c>
      <c r="F2379" t="s">
        <v>46</v>
      </c>
      <c r="G2379" t="s">
        <v>888</v>
      </c>
      <c r="H2379" t="s">
        <v>25</v>
      </c>
      <c r="I2379" t="s">
        <v>48</v>
      </c>
      <c r="J2379" t="s">
        <v>360</v>
      </c>
      <c r="K2379">
        <v>1004</v>
      </c>
      <c r="L2379" t="s">
        <v>74</v>
      </c>
      <c r="M2379" t="s">
        <v>40</v>
      </c>
      <c r="N2379" t="s">
        <v>50</v>
      </c>
      <c r="O2379" t="s">
        <v>5992</v>
      </c>
      <c r="P2379">
        <v>57.582000000000001</v>
      </c>
      <c r="Q2379">
        <v>3</v>
      </c>
      <c r="R2379">
        <v>0.7</v>
      </c>
      <c r="S2379">
        <v>-44.1462</v>
      </c>
      <c r="T2379" t="s">
        <v>454</v>
      </c>
      <c r="U2379">
        <v>101.7282</v>
      </c>
      <c r="V2379" s="2">
        <f>Table1[[#This Row],[Expenses]]*0.3</f>
        <v>30.518459999999997</v>
      </c>
      <c r="W2379" t="str">
        <f>VLOOKUP(K2379, Helper!A:C, 3, FALSE)</f>
        <v>2020-01</v>
      </c>
    </row>
    <row r="2380" spans="1:23" x14ac:dyDescent="0.3">
      <c r="A2380">
        <v>4804</v>
      </c>
      <c r="B2380" t="s">
        <v>5993</v>
      </c>
      <c r="C2380" s="1">
        <v>45121</v>
      </c>
      <c r="D2380">
        <v>20230714</v>
      </c>
      <c r="E2380" t="s">
        <v>4623</v>
      </c>
      <c r="F2380" t="s">
        <v>124</v>
      </c>
      <c r="G2380" t="s">
        <v>125</v>
      </c>
      <c r="H2380" t="s">
        <v>25</v>
      </c>
      <c r="I2380" t="s">
        <v>48</v>
      </c>
      <c r="J2380" t="s">
        <v>138</v>
      </c>
      <c r="K2380">
        <v>1043</v>
      </c>
      <c r="L2380" t="s">
        <v>95</v>
      </c>
      <c r="M2380" t="s">
        <v>29</v>
      </c>
      <c r="N2380" t="s">
        <v>156</v>
      </c>
      <c r="O2380" t="s">
        <v>5994</v>
      </c>
      <c r="P2380">
        <v>39.594000000000001</v>
      </c>
      <c r="Q2380">
        <v>1</v>
      </c>
      <c r="R2380">
        <v>0.4</v>
      </c>
      <c r="S2380">
        <v>-7.2588999999999997</v>
      </c>
      <c r="T2380" t="s">
        <v>128</v>
      </c>
      <c r="U2380">
        <v>46.852899999999998</v>
      </c>
      <c r="V2380" s="2">
        <f>Table1[[#This Row],[Expenses]]*0.3</f>
        <v>14.055869999999999</v>
      </c>
      <c r="W2380" t="str">
        <f>VLOOKUP(K2380, Helper!A:C, 3, FALSE)</f>
        <v>2020-01</v>
      </c>
    </row>
    <row r="2381" spans="1:23" x14ac:dyDescent="0.3">
      <c r="A2381">
        <v>4806</v>
      </c>
      <c r="B2381" t="s">
        <v>5995</v>
      </c>
      <c r="C2381" s="1">
        <v>44522</v>
      </c>
      <c r="D2381">
        <v>20211122</v>
      </c>
      <c r="E2381" t="s">
        <v>804</v>
      </c>
      <c r="F2381" t="s">
        <v>35</v>
      </c>
      <c r="G2381" t="s">
        <v>36</v>
      </c>
      <c r="H2381" t="s">
        <v>37</v>
      </c>
      <c r="I2381" t="s">
        <v>38</v>
      </c>
      <c r="J2381" t="s">
        <v>466</v>
      </c>
      <c r="K2381">
        <v>1046</v>
      </c>
      <c r="L2381" t="s">
        <v>95</v>
      </c>
      <c r="M2381" t="s">
        <v>29</v>
      </c>
      <c r="N2381" t="s">
        <v>66</v>
      </c>
      <c r="O2381" t="s">
        <v>5996</v>
      </c>
      <c r="P2381">
        <v>37.94</v>
      </c>
      <c r="Q2381">
        <v>2</v>
      </c>
      <c r="R2381">
        <v>0</v>
      </c>
      <c r="S2381">
        <v>18.211200000000002</v>
      </c>
      <c r="T2381" t="s">
        <v>88</v>
      </c>
      <c r="U2381">
        <v>19.7287999999999</v>
      </c>
      <c r="V2381" s="2">
        <f>Table1[[#This Row],[Expenses]]*0.3</f>
        <v>5.9186399999999697</v>
      </c>
      <c r="W2381" t="str">
        <f>VLOOKUP(K2381, Helper!A:C, 3, FALSE)</f>
        <v>2020-02</v>
      </c>
    </row>
    <row r="2382" spans="1:23" x14ac:dyDescent="0.3">
      <c r="A2382">
        <v>4809</v>
      </c>
      <c r="B2382" t="s">
        <v>5997</v>
      </c>
      <c r="C2382" s="1">
        <v>44158</v>
      </c>
      <c r="D2382">
        <v>20201123</v>
      </c>
      <c r="E2382" t="s">
        <v>2716</v>
      </c>
      <c r="F2382" t="s">
        <v>124</v>
      </c>
      <c r="G2382" t="s">
        <v>125</v>
      </c>
      <c r="H2382" t="s">
        <v>25</v>
      </c>
      <c r="I2382" t="s">
        <v>48</v>
      </c>
      <c r="J2382" t="s">
        <v>403</v>
      </c>
      <c r="K2382">
        <v>1041</v>
      </c>
      <c r="L2382" t="s">
        <v>95</v>
      </c>
      <c r="M2382" t="s">
        <v>40</v>
      </c>
      <c r="N2382" t="s">
        <v>161</v>
      </c>
      <c r="O2382" t="s">
        <v>5998</v>
      </c>
      <c r="P2382">
        <v>62.808</v>
      </c>
      <c r="Q2382">
        <v>3</v>
      </c>
      <c r="R2382">
        <v>0.2</v>
      </c>
      <c r="S2382">
        <v>21.197700000000001</v>
      </c>
      <c r="T2382" t="s">
        <v>98</v>
      </c>
      <c r="U2382">
        <v>41.610299999999903</v>
      </c>
      <c r="V2382" s="2">
        <f>Table1[[#This Row],[Expenses]]*0.3</f>
        <v>12.48308999999997</v>
      </c>
      <c r="W2382" t="str">
        <f>VLOOKUP(K2382, Helper!A:C, 3, FALSE)</f>
        <v>2020-03</v>
      </c>
    </row>
    <row r="2383" spans="1:23" x14ac:dyDescent="0.3">
      <c r="A2383">
        <v>4810</v>
      </c>
      <c r="B2383" t="s">
        <v>5999</v>
      </c>
      <c r="C2383" s="1">
        <v>44557</v>
      </c>
      <c r="D2383">
        <v>20211227</v>
      </c>
      <c r="E2383" t="s">
        <v>4193</v>
      </c>
      <c r="F2383" t="s">
        <v>91</v>
      </c>
      <c r="G2383" t="s">
        <v>4122</v>
      </c>
      <c r="H2383" t="s">
        <v>25</v>
      </c>
      <c r="I2383" t="s">
        <v>93</v>
      </c>
      <c r="J2383" t="s">
        <v>1009</v>
      </c>
      <c r="K2383">
        <v>1021</v>
      </c>
      <c r="L2383" t="s">
        <v>133</v>
      </c>
      <c r="M2383" t="s">
        <v>29</v>
      </c>
      <c r="N2383" t="s">
        <v>66</v>
      </c>
      <c r="O2383" t="s">
        <v>6000</v>
      </c>
      <c r="P2383">
        <v>195.64</v>
      </c>
      <c r="Q2383">
        <v>4</v>
      </c>
      <c r="R2383">
        <v>0</v>
      </c>
      <c r="S2383">
        <v>91.950800000000001</v>
      </c>
      <c r="T2383" t="s">
        <v>163</v>
      </c>
      <c r="U2383">
        <v>103.689199999999</v>
      </c>
      <c r="V2383" s="2">
        <f>Table1[[#This Row],[Expenses]]*0.3</f>
        <v>31.106759999999699</v>
      </c>
      <c r="W2383" t="str">
        <f>VLOOKUP(K2383, Helper!A:C, 3, FALSE)</f>
        <v>2020-02</v>
      </c>
    </row>
    <row r="2384" spans="1:23" x14ac:dyDescent="0.3">
      <c r="A2384">
        <v>4812</v>
      </c>
      <c r="B2384" t="s">
        <v>6001</v>
      </c>
      <c r="C2384" s="1">
        <v>44880</v>
      </c>
      <c r="D2384">
        <v>20221115</v>
      </c>
      <c r="E2384" t="s">
        <v>4251</v>
      </c>
      <c r="F2384" t="s">
        <v>124</v>
      </c>
      <c r="G2384" t="s">
        <v>125</v>
      </c>
      <c r="H2384" t="s">
        <v>25</v>
      </c>
      <c r="I2384" t="s">
        <v>48</v>
      </c>
      <c r="J2384" t="s">
        <v>1013</v>
      </c>
      <c r="K2384">
        <v>1073</v>
      </c>
      <c r="L2384" t="s">
        <v>133</v>
      </c>
      <c r="M2384" t="s">
        <v>29</v>
      </c>
      <c r="N2384" t="s">
        <v>41</v>
      </c>
      <c r="O2384" t="s">
        <v>6002</v>
      </c>
      <c r="P2384">
        <v>380.05799999999999</v>
      </c>
      <c r="Q2384">
        <v>3</v>
      </c>
      <c r="R2384">
        <v>0.3</v>
      </c>
      <c r="S2384">
        <v>-21.717600000000001</v>
      </c>
      <c r="T2384" t="s">
        <v>32</v>
      </c>
      <c r="U2384">
        <v>401.7756</v>
      </c>
      <c r="V2384" s="2">
        <f>Table1[[#This Row],[Expenses]]*0.3</f>
        <v>120.53268</v>
      </c>
      <c r="W2384" t="str">
        <f>VLOOKUP(K2384, Helper!A:C, 3, FALSE)</f>
        <v>2020-03</v>
      </c>
    </row>
    <row r="2385" spans="1:23" x14ac:dyDescent="0.3">
      <c r="A2385">
        <v>4815</v>
      </c>
      <c r="B2385" t="s">
        <v>6003</v>
      </c>
      <c r="C2385" s="1">
        <v>44690</v>
      </c>
      <c r="D2385">
        <v>20220509</v>
      </c>
      <c r="E2385" t="s">
        <v>3091</v>
      </c>
      <c r="F2385" t="s">
        <v>35</v>
      </c>
      <c r="G2385" t="s">
        <v>36</v>
      </c>
      <c r="H2385" t="s">
        <v>37</v>
      </c>
      <c r="I2385" t="s">
        <v>38</v>
      </c>
      <c r="J2385" t="s">
        <v>341</v>
      </c>
      <c r="K2385">
        <v>1019</v>
      </c>
      <c r="L2385" t="s">
        <v>74</v>
      </c>
      <c r="M2385" t="s">
        <v>29</v>
      </c>
      <c r="N2385" t="s">
        <v>66</v>
      </c>
      <c r="O2385" t="s">
        <v>6004</v>
      </c>
      <c r="P2385">
        <v>17.940000000000001</v>
      </c>
      <c r="Q2385">
        <v>3</v>
      </c>
      <c r="R2385">
        <v>0</v>
      </c>
      <c r="S2385">
        <v>8.0730000000000004</v>
      </c>
      <c r="T2385" t="s">
        <v>454</v>
      </c>
      <c r="U2385">
        <v>9.8670000000000009</v>
      </c>
      <c r="V2385" s="2">
        <f>Table1[[#This Row],[Expenses]]*0.3</f>
        <v>2.9601000000000002</v>
      </c>
      <c r="W2385" t="str">
        <f>VLOOKUP(K2385, Helper!A:C, 3, FALSE)</f>
        <v>2020-03</v>
      </c>
    </row>
    <row r="2386" spans="1:23" x14ac:dyDescent="0.3">
      <c r="A2386">
        <v>4816</v>
      </c>
      <c r="B2386" t="s">
        <v>6005</v>
      </c>
      <c r="C2386" s="1">
        <v>44191</v>
      </c>
      <c r="D2386">
        <v>20201226</v>
      </c>
      <c r="E2386" t="s">
        <v>5095</v>
      </c>
      <c r="F2386" t="s">
        <v>124</v>
      </c>
      <c r="G2386" t="s">
        <v>125</v>
      </c>
      <c r="H2386" t="s">
        <v>25</v>
      </c>
      <c r="I2386" t="s">
        <v>48</v>
      </c>
      <c r="J2386" t="s">
        <v>413</v>
      </c>
      <c r="K2386">
        <v>1022</v>
      </c>
      <c r="L2386" t="s">
        <v>273</v>
      </c>
      <c r="M2386" t="s">
        <v>29</v>
      </c>
      <c r="N2386" t="s">
        <v>66</v>
      </c>
      <c r="O2386" t="s">
        <v>6006</v>
      </c>
      <c r="P2386">
        <v>18.263999999999999</v>
      </c>
      <c r="Q2386">
        <v>3</v>
      </c>
      <c r="R2386">
        <v>0.2</v>
      </c>
      <c r="S2386">
        <v>6.1641000000000004</v>
      </c>
      <c r="T2386" t="s">
        <v>235</v>
      </c>
      <c r="U2386">
        <v>12.0998999999999</v>
      </c>
      <c r="V2386" s="2">
        <f>Table1[[#This Row],[Expenses]]*0.3</f>
        <v>3.6299699999999699</v>
      </c>
      <c r="W2386" t="str">
        <f>VLOOKUP(K2386, Helper!A:C, 3, FALSE)</f>
        <v>2020-03</v>
      </c>
    </row>
    <row r="2387" spans="1:23" x14ac:dyDescent="0.3">
      <c r="A2387">
        <v>4820</v>
      </c>
      <c r="B2387" t="s">
        <v>6007</v>
      </c>
      <c r="C2387" s="1">
        <v>45086</v>
      </c>
      <c r="D2387">
        <v>20230609</v>
      </c>
      <c r="E2387" t="s">
        <v>6008</v>
      </c>
      <c r="F2387" t="s">
        <v>498</v>
      </c>
      <c r="G2387" t="s">
        <v>771</v>
      </c>
      <c r="H2387" t="s">
        <v>25</v>
      </c>
      <c r="I2387" t="s">
        <v>103</v>
      </c>
      <c r="J2387" t="s">
        <v>104</v>
      </c>
      <c r="K2387">
        <v>1047</v>
      </c>
      <c r="L2387" t="s">
        <v>105</v>
      </c>
      <c r="M2387" t="s">
        <v>29</v>
      </c>
      <c r="N2387" t="s">
        <v>50</v>
      </c>
      <c r="O2387" t="s">
        <v>6009</v>
      </c>
      <c r="P2387">
        <v>10.36</v>
      </c>
      <c r="Q2387">
        <v>2</v>
      </c>
      <c r="R2387">
        <v>0</v>
      </c>
      <c r="S2387">
        <v>5.0763999999999996</v>
      </c>
      <c r="T2387" t="s">
        <v>318</v>
      </c>
      <c r="U2387">
        <v>5.2835999999999999</v>
      </c>
      <c r="V2387" s="2">
        <f>Table1[[#This Row],[Expenses]]*0.3</f>
        <v>1.5850799999999998</v>
      </c>
      <c r="W2387" t="str">
        <f>VLOOKUP(K2387, Helper!A:C, 3, FALSE)</f>
        <v>2020-03</v>
      </c>
    </row>
    <row r="2388" spans="1:23" x14ac:dyDescent="0.3">
      <c r="A2388">
        <v>4821</v>
      </c>
      <c r="B2388" t="s">
        <v>6010</v>
      </c>
      <c r="C2388" s="1">
        <v>44293</v>
      </c>
      <c r="D2388">
        <v>20210407</v>
      </c>
      <c r="E2388" t="s">
        <v>5033</v>
      </c>
      <c r="F2388" t="s">
        <v>79</v>
      </c>
      <c r="G2388" t="s">
        <v>470</v>
      </c>
      <c r="H2388" t="s">
        <v>81</v>
      </c>
      <c r="I2388" t="s">
        <v>82</v>
      </c>
      <c r="J2388" t="s">
        <v>528</v>
      </c>
      <c r="K2388">
        <v>1049</v>
      </c>
      <c r="L2388" t="s">
        <v>84</v>
      </c>
      <c r="M2388" t="s">
        <v>29</v>
      </c>
      <c r="N2388" t="s">
        <v>86</v>
      </c>
      <c r="O2388" t="s">
        <v>6011</v>
      </c>
      <c r="P2388">
        <v>463.24799999999999</v>
      </c>
      <c r="Q2388">
        <v>8</v>
      </c>
      <c r="R2388">
        <v>0.8</v>
      </c>
      <c r="S2388">
        <v>-1181.2824000000001</v>
      </c>
      <c r="T2388" t="s">
        <v>208</v>
      </c>
      <c r="U2388">
        <v>1644.5304000000001</v>
      </c>
      <c r="V2388" s="2">
        <f>Table1[[#This Row],[Expenses]]*0.3</f>
        <v>493.35912000000002</v>
      </c>
      <c r="W2388" t="str">
        <f>VLOOKUP(K2388, Helper!A:C, 3, FALSE)</f>
        <v>2020-05</v>
      </c>
    </row>
    <row r="2389" spans="1:23" x14ac:dyDescent="0.3">
      <c r="A2389">
        <v>4823</v>
      </c>
      <c r="B2389" t="s">
        <v>6012</v>
      </c>
      <c r="C2389" s="1">
        <v>44753</v>
      </c>
      <c r="D2389">
        <v>20220711</v>
      </c>
      <c r="E2389" t="s">
        <v>664</v>
      </c>
      <c r="F2389" t="s">
        <v>232</v>
      </c>
      <c r="G2389" t="s">
        <v>385</v>
      </c>
      <c r="H2389" t="s">
        <v>37</v>
      </c>
      <c r="I2389" t="s">
        <v>119</v>
      </c>
      <c r="J2389" t="s">
        <v>138</v>
      </c>
      <c r="K2389">
        <v>1043</v>
      </c>
      <c r="L2389" t="s">
        <v>95</v>
      </c>
      <c r="M2389" t="s">
        <v>85</v>
      </c>
      <c r="N2389" t="s">
        <v>50</v>
      </c>
      <c r="O2389" t="s">
        <v>6013</v>
      </c>
      <c r="P2389">
        <v>44.856000000000002</v>
      </c>
      <c r="Q2389">
        <v>6</v>
      </c>
      <c r="R2389">
        <v>0.7</v>
      </c>
      <c r="S2389">
        <v>-35.884799999999998</v>
      </c>
      <c r="T2389" t="s">
        <v>175</v>
      </c>
      <c r="U2389">
        <v>80.740799999999993</v>
      </c>
      <c r="V2389" s="2">
        <f>Table1[[#This Row],[Expenses]]*0.3</f>
        <v>24.222239999999996</v>
      </c>
      <c r="W2389" t="str">
        <f>VLOOKUP(K2389, Helper!A:C, 3, FALSE)</f>
        <v>2020-01</v>
      </c>
    </row>
    <row r="2390" spans="1:23" x14ac:dyDescent="0.3">
      <c r="A2390">
        <v>4824</v>
      </c>
      <c r="B2390" t="s">
        <v>6014</v>
      </c>
      <c r="C2390" s="1">
        <v>44887</v>
      </c>
      <c r="D2390">
        <v>20221122</v>
      </c>
      <c r="E2390" t="s">
        <v>1138</v>
      </c>
      <c r="F2390" t="s">
        <v>358</v>
      </c>
      <c r="G2390" t="s">
        <v>359</v>
      </c>
      <c r="H2390" t="s">
        <v>37</v>
      </c>
      <c r="I2390" t="s">
        <v>119</v>
      </c>
      <c r="J2390" t="s">
        <v>160</v>
      </c>
      <c r="K2390">
        <v>1101</v>
      </c>
      <c r="L2390" t="s">
        <v>56</v>
      </c>
      <c r="M2390" t="s">
        <v>29</v>
      </c>
      <c r="N2390" t="s">
        <v>617</v>
      </c>
      <c r="O2390" t="s">
        <v>6015</v>
      </c>
      <c r="P2390">
        <v>30.344999999999999</v>
      </c>
      <c r="Q2390">
        <v>7</v>
      </c>
      <c r="R2390">
        <v>0.7</v>
      </c>
      <c r="S2390">
        <v>-24.276</v>
      </c>
      <c r="T2390" t="s">
        <v>32</v>
      </c>
      <c r="U2390">
        <v>54.620999999999903</v>
      </c>
      <c r="V2390" s="2">
        <f>Table1[[#This Row],[Expenses]]*0.3</f>
        <v>16.38629999999997</v>
      </c>
      <c r="W2390" t="str">
        <f>VLOOKUP(K2390, Helper!A:C, 3, FALSE)</f>
        <v>2020-03</v>
      </c>
    </row>
    <row r="2391" spans="1:23" x14ac:dyDescent="0.3">
      <c r="A2391">
        <v>4827</v>
      </c>
      <c r="B2391" t="s">
        <v>6016</v>
      </c>
      <c r="C2391" s="1">
        <v>45243</v>
      </c>
      <c r="D2391">
        <v>20231113</v>
      </c>
      <c r="E2391" t="s">
        <v>2684</v>
      </c>
      <c r="F2391" t="s">
        <v>35</v>
      </c>
      <c r="G2391" t="s">
        <v>36</v>
      </c>
      <c r="H2391" t="s">
        <v>37</v>
      </c>
      <c r="I2391" t="s">
        <v>38</v>
      </c>
      <c r="J2391" t="s">
        <v>443</v>
      </c>
      <c r="K2391">
        <v>1005</v>
      </c>
      <c r="L2391" t="s">
        <v>56</v>
      </c>
      <c r="M2391" t="s">
        <v>40</v>
      </c>
      <c r="N2391" t="s">
        <v>50</v>
      </c>
      <c r="O2391" t="s">
        <v>6017</v>
      </c>
      <c r="P2391">
        <v>14.016</v>
      </c>
      <c r="Q2391">
        <v>4</v>
      </c>
      <c r="R2391">
        <v>0.2</v>
      </c>
      <c r="S2391">
        <v>4.9055999999999997</v>
      </c>
      <c r="T2391" t="s">
        <v>283</v>
      </c>
      <c r="U2391">
        <v>9.1104000000000003</v>
      </c>
      <c r="V2391" s="2">
        <f>Table1[[#This Row],[Expenses]]*0.3</f>
        <v>2.73312</v>
      </c>
      <c r="W2391" t="str">
        <f>VLOOKUP(K2391, Helper!A:C, 3, FALSE)</f>
        <v>2020-03</v>
      </c>
    </row>
    <row r="2392" spans="1:23" x14ac:dyDescent="0.3">
      <c r="A2392">
        <v>4828</v>
      </c>
      <c r="B2392" t="s">
        <v>6018</v>
      </c>
      <c r="C2392" s="1">
        <v>44136</v>
      </c>
      <c r="D2392">
        <v>20201101</v>
      </c>
      <c r="E2392" t="s">
        <v>4586</v>
      </c>
      <c r="F2392" t="s">
        <v>23</v>
      </c>
      <c r="G2392" t="s">
        <v>1456</v>
      </c>
      <c r="H2392" t="s">
        <v>25</v>
      </c>
      <c r="I2392" t="s">
        <v>26</v>
      </c>
      <c r="J2392" t="s">
        <v>823</v>
      </c>
      <c r="K2392">
        <v>1034</v>
      </c>
      <c r="L2392" t="s">
        <v>28</v>
      </c>
      <c r="M2392" t="s">
        <v>40</v>
      </c>
      <c r="N2392" t="s">
        <v>96</v>
      </c>
      <c r="O2392" t="s">
        <v>6019</v>
      </c>
      <c r="P2392">
        <v>69.52</v>
      </c>
      <c r="Q2392">
        <v>2</v>
      </c>
      <c r="R2392">
        <v>0</v>
      </c>
      <c r="S2392">
        <v>19.465599999999998</v>
      </c>
      <c r="T2392" t="s">
        <v>98</v>
      </c>
      <c r="U2392">
        <v>50.054400000000001</v>
      </c>
      <c r="V2392" s="2">
        <f>Table1[[#This Row],[Expenses]]*0.3</f>
        <v>15.01632</v>
      </c>
      <c r="W2392" t="str">
        <f>VLOOKUP(K2392, Helper!A:C, 3, FALSE)</f>
        <v>2020-01</v>
      </c>
    </row>
    <row r="2393" spans="1:23" x14ac:dyDescent="0.3">
      <c r="A2393">
        <v>4830</v>
      </c>
      <c r="B2393" t="s">
        <v>6020</v>
      </c>
      <c r="C2393" s="1">
        <v>44697</v>
      </c>
      <c r="D2393">
        <v>20220516</v>
      </c>
      <c r="E2393" t="s">
        <v>3561</v>
      </c>
      <c r="F2393" t="s">
        <v>211</v>
      </c>
      <c r="G2393" t="s">
        <v>212</v>
      </c>
      <c r="H2393" t="s">
        <v>25</v>
      </c>
      <c r="I2393" t="s">
        <v>26</v>
      </c>
      <c r="J2393" t="s">
        <v>452</v>
      </c>
      <c r="K2393">
        <v>1054</v>
      </c>
      <c r="L2393" t="s">
        <v>56</v>
      </c>
      <c r="M2393" t="s">
        <v>29</v>
      </c>
      <c r="N2393" t="s">
        <v>50</v>
      </c>
      <c r="O2393" t="s">
        <v>6021</v>
      </c>
      <c r="P2393">
        <v>13.776</v>
      </c>
      <c r="Q2393">
        <v>3</v>
      </c>
      <c r="R2393">
        <v>0.2</v>
      </c>
      <c r="S2393">
        <v>4.4771999999999998</v>
      </c>
      <c r="T2393" t="s">
        <v>454</v>
      </c>
      <c r="U2393">
        <v>9.2988</v>
      </c>
      <c r="V2393" s="2">
        <f>Table1[[#This Row],[Expenses]]*0.3</f>
        <v>2.7896399999999999</v>
      </c>
      <c r="W2393" t="str">
        <f>VLOOKUP(K2393, Helper!A:C, 3, FALSE)</f>
        <v>2020-05</v>
      </c>
    </row>
    <row r="2394" spans="1:23" x14ac:dyDescent="0.3">
      <c r="A2394">
        <v>4831</v>
      </c>
      <c r="B2394" t="s">
        <v>6022</v>
      </c>
      <c r="C2394" s="1">
        <v>44142</v>
      </c>
      <c r="D2394">
        <v>20201107</v>
      </c>
      <c r="E2394" t="s">
        <v>1564</v>
      </c>
      <c r="F2394" t="s">
        <v>91</v>
      </c>
      <c r="G2394" t="s">
        <v>6023</v>
      </c>
      <c r="H2394" t="s">
        <v>25</v>
      </c>
      <c r="I2394" t="s">
        <v>93</v>
      </c>
      <c r="J2394" t="s">
        <v>268</v>
      </c>
      <c r="K2394">
        <v>1088</v>
      </c>
      <c r="L2394" t="s">
        <v>133</v>
      </c>
      <c r="M2394" t="s">
        <v>29</v>
      </c>
      <c r="N2394" t="s">
        <v>86</v>
      </c>
      <c r="O2394" t="s">
        <v>6024</v>
      </c>
      <c r="P2394">
        <v>245.88</v>
      </c>
      <c r="Q2394">
        <v>6</v>
      </c>
      <c r="R2394">
        <v>0</v>
      </c>
      <c r="S2394">
        <v>68.846400000000003</v>
      </c>
      <c r="T2394" t="s">
        <v>98</v>
      </c>
      <c r="U2394">
        <v>177.03359999999901</v>
      </c>
      <c r="V2394" s="2">
        <f>Table1[[#This Row],[Expenses]]*0.3</f>
        <v>53.110079999999705</v>
      </c>
      <c r="W2394" t="str">
        <f>VLOOKUP(K2394, Helper!A:C, 3, FALSE)</f>
        <v>2020-03</v>
      </c>
    </row>
    <row r="2395" spans="1:23" x14ac:dyDescent="0.3">
      <c r="A2395">
        <v>4835</v>
      </c>
      <c r="B2395" t="s">
        <v>6025</v>
      </c>
      <c r="C2395" s="1">
        <v>45205</v>
      </c>
      <c r="D2395">
        <v>20231006</v>
      </c>
      <c r="E2395" t="s">
        <v>2377</v>
      </c>
      <c r="F2395" t="s">
        <v>35</v>
      </c>
      <c r="G2395" t="s">
        <v>110</v>
      </c>
      <c r="H2395" t="s">
        <v>37</v>
      </c>
      <c r="I2395" t="s">
        <v>38</v>
      </c>
      <c r="J2395" t="s">
        <v>1263</v>
      </c>
      <c r="K2395">
        <v>1016</v>
      </c>
      <c r="L2395" t="s">
        <v>95</v>
      </c>
      <c r="M2395" t="s">
        <v>85</v>
      </c>
      <c r="N2395" t="s">
        <v>50</v>
      </c>
      <c r="O2395" t="s">
        <v>6026</v>
      </c>
      <c r="P2395">
        <v>39.92</v>
      </c>
      <c r="Q2395">
        <v>5</v>
      </c>
      <c r="R2395">
        <v>0.2</v>
      </c>
      <c r="S2395">
        <v>13.473000000000001</v>
      </c>
      <c r="T2395" t="s">
        <v>151</v>
      </c>
      <c r="U2395">
        <v>26.446999999999999</v>
      </c>
      <c r="V2395" s="2">
        <f>Table1[[#This Row],[Expenses]]*0.3</f>
        <v>7.934099999999999</v>
      </c>
      <c r="W2395" t="str">
        <f>VLOOKUP(K2395, Helper!A:C, 3, FALSE)</f>
        <v>2020-03</v>
      </c>
    </row>
    <row r="2396" spans="1:23" x14ac:dyDescent="0.3">
      <c r="A2396">
        <v>4838</v>
      </c>
      <c r="B2396" t="s">
        <v>6027</v>
      </c>
      <c r="C2396" s="1">
        <v>45079</v>
      </c>
      <c r="D2396">
        <v>20230602</v>
      </c>
      <c r="E2396" t="s">
        <v>3788</v>
      </c>
      <c r="F2396" t="s">
        <v>358</v>
      </c>
      <c r="G2396" t="s">
        <v>1235</v>
      </c>
      <c r="H2396" t="s">
        <v>37</v>
      </c>
      <c r="I2396" t="s">
        <v>119</v>
      </c>
      <c r="J2396" t="s">
        <v>138</v>
      </c>
      <c r="K2396">
        <v>1043</v>
      </c>
      <c r="L2396" t="s">
        <v>95</v>
      </c>
      <c r="M2396" t="s">
        <v>29</v>
      </c>
      <c r="N2396" t="s">
        <v>50</v>
      </c>
      <c r="O2396" t="s">
        <v>6028</v>
      </c>
      <c r="P2396">
        <v>3.798</v>
      </c>
      <c r="Q2396">
        <v>2</v>
      </c>
      <c r="R2396">
        <v>0.7</v>
      </c>
      <c r="S2396">
        <v>-2.6585999999999999</v>
      </c>
      <c r="T2396" t="s">
        <v>318</v>
      </c>
      <c r="U2396">
        <v>6.4565999999999999</v>
      </c>
      <c r="V2396" s="2">
        <f>Table1[[#This Row],[Expenses]]*0.3</f>
        <v>1.9369799999999999</v>
      </c>
      <c r="W2396" t="str">
        <f>VLOOKUP(K2396, Helper!A:C, 3, FALSE)</f>
        <v>2020-01</v>
      </c>
    </row>
    <row r="2397" spans="1:23" x14ac:dyDescent="0.3">
      <c r="A2397">
        <v>4841</v>
      </c>
      <c r="B2397" t="s">
        <v>6029</v>
      </c>
      <c r="C2397" s="1">
        <v>45251</v>
      </c>
      <c r="D2397">
        <v>20231121</v>
      </c>
      <c r="E2397" t="s">
        <v>1584</v>
      </c>
      <c r="F2397" t="s">
        <v>23</v>
      </c>
      <c r="G2397" t="s">
        <v>24</v>
      </c>
      <c r="H2397" t="s">
        <v>25</v>
      </c>
      <c r="I2397" t="s">
        <v>26</v>
      </c>
      <c r="J2397" t="s">
        <v>316</v>
      </c>
      <c r="K2397">
        <v>1093</v>
      </c>
      <c r="L2397" t="s">
        <v>28</v>
      </c>
      <c r="M2397" t="s">
        <v>85</v>
      </c>
      <c r="N2397" t="s">
        <v>57</v>
      </c>
      <c r="O2397" t="s">
        <v>6030</v>
      </c>
      <c r="P2397">
        <v>27.58</v>
      </c>
      <c r="Q2397">
        <v>2</v>
      </c>
      <c r="R2397">
        <v>0</v>
      </c>
      <c r="S2397">
        <v>11.583600000000001</v>
      </c>
      <c r="T2397" t="s">
        <v>283</v>
      </c>
      <c r="U2397">
        <v>15.9963999999999</v>
      </c>
      <c r="V2397" s="2">
        <f>Table1[[#This Row],[Expenses]]*0.3</f>
        <v>4.7989199999999697</v>
      </c>
      <c r="W2397" t="str">
        <f>VLOOKUP(K2397, Helper!A:C, 3, FALSE)</f>
        <v>2020-03</v>
      </c>
    </row>
    <row r="2398" spans="1:23" x14ac:dyDescent="0.3">
      <c r="A2398">
        <v>4842</v>
      </c>
      <c r="B2398" t="s">
        <v>6031</v>
      </c>
      <c r="C2398" s="1">
        <v>44919</v>
      </c>
      <c r="D2398">
        <v>20221224</v>
      </c>
      <c r="E2398" t="s">
        <v>1849</v>
      </c>
      <c r="F2398" t="s">
        <v>358</v>
      </c>
      <c r="G2398" t="s">
        <v>532</v>
      </c>
      <c r="H2398" t="s">
        <v>37</v>
      </c>
      <c r="I2398" t="s">
        <v>119</v>
      </c>
      <c r="J2398" t="s">
        <v>604</v>
      </c>
      <c r="K2398">
        <v>1042</v>
      </c>
      <c r="L2398" t="s">
        <v>56</v>
      </c>
      <c r="M2398" t="s">
        <v>29</v>
      </c>
      <c r="N2398" t="s">
        <v>50</v>
      </c>
      <c r="O2398" t="s">
        <v>6032</v>
      </c>
      <c r="P2398">
        <v>5.5529999999999999</v>
      </c>
      <c r="Q2398">
        <v>3</v>
      </c>
      <c r="R2398">
        <v>0.7</v>
      </c>
      <c r="S2398">
        <v>-4.0721999999999996</v>
      </c>
      <c r="T2398" t="s">
        <v>76</v>
      </c>
      <c r="U2398">
        <v>9.6251999999999995</v>
      </c>
      <c r="V2398" s="2">
        <f>Table1[[#This Row],[Expenses]]*0.3</f>
        <v>2.8875599999999997</v>
      </c>
      <c r="W2398" t="str">
        <f>VLOOKUP(K2398, Helper!A:C, 3, FALSE)</f>
        <v>2020-01</v>
      </c>
    </row>
    <row r="2399" spans="1:23" x14ac:dyDescent="0.3">
      <c r="A2399">
        <v>4843</v>
      </c>
      <c r="B2399" t="s">
        <v>6033</v>
      </c>
      <c r="C2399" s="1">
        <v>45199</v>
      </c>
      <c r="D2399">
        <v>20230930</v>
      </c>
      <c r="E2399" t="s">
        <v>654</v>
      </c>
      <c r="F2399" t="s">
        <v>252</v>
      </c>
      <c r="G2399" t="s">
        <v>253</v>
      </c>
      <c r="H2399" t="s">
        <v>25</v>
      </c>
      <c r="I2399" t="s">
        <v>103</v>
      </c>
      <c r="J2399" t="s">
        <v>655</v>
      </c>
      <c r="K2399">
        <v>1024</v>
      </c>
      <c r="L2399" t="s">
        <v>28</v>
      </c>
      <c r="M2399" t="s">
        <v>29</v>
      </c>
      <c r="N2399" t="s">
        <v>96</v>
      </c>
      <c r="O2399" t="s">
        <v>6034</v>
      </c>
      <c r="P2399">
        <v>243.92</v>
      </c>
      <c r="Q2399">
        <v>5</v>
      </c>
      <c r="R2399">
        <v>0.2</v>
      </c>
      <c r="S2399">
        <v>-54.881999999999998</v>
      </c>
      <c r="T2399" t="s">
        <v>171</v>
      </c>
      <c r="U2399">
        <v>298.801999999999</v>
      </c>
      <c r="V2399" s="2">
        <f>Table1[[#This Row],[Expenses]]*0.3</f>
        <v>89.640599999999694</v>
      </c>
      <c r="W2399" t="str">
        <f>VLOOKUP(K2399, Helper!A:C, 3, FALSE)</f>
        <v>2020-01</v>
      </c>
    </row>
    <row r="2400" spans="1:23" x14ac:dyDescent="0.3">
      <c r="A2400">
        <v>4844</v>
      </c>
      <c r="B2400" t="s">
        <v>6035</v>
      </c>
      <c r="C2400" s="1">
        <v>44873</v>
      </c>
      <c r="D2400">
        <v>20221108</v>
      </c>
      <c r="E2400" t="s">
        <v>4373</v>
      </c>
      <c r="F2400" t="s">
        <v>522</v>
      </c>
      <c r="G2400" t="s">
        <v>671</v>
      </c>
      <c r="H2400" t="s">
        <v>37</v>
      </c>
      <c r="I2400" t="s">
        <v>119</v>
      </c>
      <c r="J2400" t="s">
        <v>55</v>
      </c>
      <c r="K2400">
        <v>1065</v>
      </c>
      <c r="L2400" t="s">
        <v>56</v>
      </c>
      <c r="M2400" t="s">
        <v>29</v>
      </c>
      <c r="N2400" t="s">
        <v>214</v>
      </c>
      <c r="O2400" t="s">
        <v>6036</v>
      </c>
      <c r="P2400">
        <v>14.96</v>
      </c>
      <c r="Q2400">
        <v>4</v>
      </c>
      <c r="R2400">
        <v>0</v>
      </c>
      <c r="S2400">
        <v>0.29920000000000002</v>
      </c>
      <c r="T2400" t="s">
        <v>32</v>
      </c>
      <c r="U2400">
        <v>14.6608</v>
      </c>
      <c r="V2400" s="2">
        <f>Table1[[#This Row],[Expenses]]*0.3</f>
        <v>4.3982399999999995</v>
      </c>
      <c r="W2400" t="str">
        <f>VLOOKUP(K2400, Helper!A:C, 3, FALSE)</f>
        <v>2020-04</v>
      </c>
    </row>
    <row r="2401" spans="1:23" x14ac:dyDescent="0.3">
      <c r="A2401">
        <v>4845</v>
      </c>
      <c r="B2401" t="s">
        <v>6037</v>
      </c>
      <c r="C2401" s="1">
        <v>43925</v>
      </c>
      <c r="D2401">
        <v>20200404</v>
      </c>
      <c r="E2401" t="s">
        <v>513</v>
      </c>
      <c r="F2401" t="s">
        <v>35</v>
      </c>
      <c r="G2401" t="s">
        <v>36</v>
      </c>
      <c r="H2401" t="s">
        <v>37</v>
      </c>
      <c r="I2401" t="s">
        <v>38</v>
      </c>
      <c r="J2401" t="s">
        <v>515</v>
      </c>
      <c r="K2401">
        <v>1003</v>
      </c>
      <c r="L2401" t="s">
        <v>56</v>
      </c>
      <c r="M2401" t="s">
        <v>40</v>
      </c>
      <c r="N2401" t="s">
        <v>50</v>
      </c>
      <c r="O2401" t="s">
        <v>6038</v>
      </c>
      <c r="P2401">
        <v>7.1840000000000002</v>
      </c>
      <c r="Q2401">
        <v>2</v>
      </c>
      <c r="R2401">
        <v>0.2</v>
      </c>
      <c r="S2401">
        <v>2.2450000000000001</v>
      </c>
      <c r="T2401" t="s">
        <v>735</v>
      </c>
      <c r="U2401">
        <v>4.9390000000000001</v>
      </c>
      <c r="V2401" s="2">
        <f>Table1[[#This Row],[Expenses]]*0.3</f>
        <v>1.4817</v>
      </c>
      <c r="W2401" t="str">
        <f>VLOOKUP(K2401, Helper!A:C, 3, FALSE)</f>
        <v>2020-02</v>
      </c>
    </row>
    <row r="2402" spans="1:23" x14ac:dyDescent="0.3">
      <c r="A2402">
        <v>4846</v>
      </c>
      <c r="B2402" t="s">
        <v>6039</v>
      </c>
      <c r="C2402" s="1">
        <v>44400</v>
      </c>
      <c r="D2402">
        <v>20210723</v>
      </c>
      <c r="E2402" t="s">
        <v>1127</v>
      </c>
      <c r="F2402" t="s">
        <v>211</v>
      </c>
      <c r="G2402" t="s">
        <v>968</v>
      </c>
      <c r="H2402" t="s">
        <v>25</v>
      </c>
      <c r="I2402" t="s">
        <v>26</v>
      </c>
      <c r="J2402" t="s">
        <v>638</v>
      </c>
      <c r="K2402">
        <v>1008</v>
      </c>
      <c r="L2402" t="s">
        <v>74</v>
      </c>
      <c r="M2402" t="s">
        <v>29</v>
      </c>
      <c r="N2402" t="s">
        <v>50</v>
      </c>
      <c r="O2402" t="s">
        <v>6040</v>
      </c>
      <c r="P2402">
        <v>10.512</v>
      </c>
      <c r="Q2402">
        <v>3</v>
      </c>
      <c r="R2402">
        <v>0.2</v>
      </c>
      <c r="S2402">
        <v>3.6791999999999998</v>
      </c>
      <c r="T2402" t="s">
        <v>642</v>
      </c>
      <c r="U2402">
        <v>6.8327999999999998</v>
      </c>
      <c r="V2402" s="2">
        <f>Table1[[#This Row],[Expenses]]*0.3</f>
        <v>2.0498399999999997</v>
      </c>
      <c r="W2402" t="str">
        <f>VLOOKUP(K2402, Helper!A:C, 3, FALSE)</f>
        <v>2020-01</v>
      </c>
    </row>
    <row r="2403" spans="1:23" x14ac:dyDescent="0.3">
      <c r="A2403">
        <v>4847</v>
      </c>
      <c r="B2403" t="s">
        <v>6041</v>
      </c>
      <c r="C2403" s="1">
        <v>44007</v>
      </c>
      <c r="D2403">
        <v>20200625</v>
      </c>
      <c r="E2403" t="s">
        <v>711</v>
      </c>
      <c r="F2403" t="s">
        <v>306</v>
      </c>
      <c r="G2403" t="s">
        <v>2515</v>
      </c>
      <c r="H2403" t="s">
        <v>25</v>
      </c>
      <c r="I2403" t="s">
        <v>48</v>
      </c>
      <c r="J2403" t="s">
        <v>685</v>
      </c>
      <c r="K2403">
        <v>1076</v>
      </c>
      <c r="L2403" t="s">
        <v>74</v>
      </c>
      <c r="M2403" t="s">
        <v>40</v>
      </c>
      <c r="N2403" t="s">
        <v>156</v>
      </c>
      <c r="O2403" t="s">
        <v>6042</v>
      </c>
      <c r="P2403">
        <v>263.95999999999998</v>
      </c>
      <c r="Q2403">
        <v>5</v>
      </c>
      <c r="R2403">
        <v>0.2</v>
      </c>
      <c r="S2403">
        <v>19.797000000000001</v>
      </c>
      <c r="T2403" t="s">
        <v>59</v>
      </c>
      <c r="U2403">
        <v>244.16299999999899</v>
      </c>
      <c r="V2403" s="2">
        <f>Table1[[#This Row],[Expenses]]*0.3</f>
        <v>73.248899999999693</v>
      </c>
      <c r="W2403" t="str">
        <f>VLOOKUP(K2403, Helper!A:C, 3, FALSE)</f>
        <v>2020-01</v>
      </c>
    </row>
    <row r="2404" spans="1:23" x14ac:dyDescent="0.3">
      <c r="A2404">
        <v>4850</v>
      </c>
      <c r="B2404" t="s">
        <v>6043</v>
      </c>
      <c r="C2404" s="1">
        <v>44082</v>
      </c>
      <c r="D2404">
        <v>20200908</v>
      </c>
      <c r="E2404" t="s">
        <v>2507</v>
      </c>
      <c r="F2404" t="s">
        <v>71</v>
      </c>
      <c r="G2404" t="s">
        <v>811</v>
      </c>
      <c r="H2404" t="s">
        <v>37</v>
      </c>
      <c r="I2404" t="s">
        <v>38</v>
      </c>
      <c r="J2404" t="s">
        <v>2081</v>
      </c>
      <c r="K2404">
        <v>1079</v>
      </c>
      <c r="L2404" t="s">
        <v>105</v>
      </c>
      <c r="M2404" t="s">
        <v>29</v>
      </c>
      <c r="N2404" t="s">
        <v>112</v>
      </c>
      <c r="O2404" t="s">
        <v>6044</v>
      </c>
      <c r="P2404">
        <v>5.88</v>
      </c>
      <c r="Q2404">
        <v>2</v>
      </c>
      <c r="R2404">
        <v>0</v>
      </c>
      <c r="S2404">
        <v>2.6459999999999999</v>
      </c>
      <c r="T2404" t="s">
        <v>382</v>
      </c>
      <c r="U2404">
        <v>3.234</v>
      </c>
      <c r="V2404" s="2">
        <f>Table1[[#This Row],[Expenses]]*0.3</f>
        <v>0.97019999999999995</v>
      </c>
      <c r="W2404" t="str">
        <f>VLOOKUP(K2404, Helper!A:C, 3, FALSE)</f>
        <v>2020-05</v>
      </c>
    </row>
    <row r="2405" spans="1:23" x14ac:dyDescent="0.3">
      <c r="A2405">
        <v>4854</v>
      </c>
      <c r="B2405" t="s">
        <v>6045</v>
      </c>
      <c r="C2405" s="1">
        <v>44177</v>
      </c>
      <c r="D2405">
        <v>20201212</v>
      </c>
      <c r="E2405" t="s">
        <v>595</v>
      </c>
      <c r="F2405" t="s">
        <v>35</v>
      </c>
      <c r="G2405" t="s">
        <v>1828</v>
      </c>
      <c r="H2405" t="s">
        <v>37</v>
      </c>
      <c r="I2405" t="s">
        <v>38</v>
      </c>
      <c r="J2405" t="s">
        <v>596</v>
      </c>
      <c r="K2405">
        <v>1038</v>
      </c>
      <c r="L2405" t="s">
        <v>84</v>
      </c>
      <c r="M2405" t="s">
        <v>29</v>
      </c>
      <c r="N2405" t="s">
        <v>57</v>
      </c>
      <c r="O2405" t="s">
        <v>6046</v>
      </c>
      <c r="P2405">
        <v>12.54</v>
      </c>
      <c r="Q2405">
        <v>3</v>
      </c>
      <c r="R2405">
        <v>0</v>
      </c>
      <c r="S2405">
        <v>4.5144000000000002</v>
      </c>
      <c r="T2405" t="s">
        <v>235</v>
      </c>
      <c r="U2405">
        <v>8.0255999999999901</v>
      </c>
      <c r="V2405" s="2">
        <f>Table1[[#This Row],[Expenses]]*0.3</f>
        <v>2.4076799999999969</v>
      </c>
      <c r="W2405" t="str">
        <f>VLOOKUP(K2405, Helper!A:C, 3, FALSE)</f>
        <v>2020-04</v>
      </c>
    </row>
    <row r="2406" spans="1:23" x14ac:dyDescent="0.3">
      <c r="A2406">
        <v>4857</v>
      </c>
      <c r="B2406" t="s">
        <v>6047</v>
      </c>
      <c r="C2406" s="1">
        <v>44209</v>
      </c>
      <c r="D2406">
        <v>20210113</v>
      </c>
      <c r="E2406" t="s">
        <v>855</v>
      </c>
      <c r="F2406" t="s">
        <v>35</v>
      </c>
      <c r="G2406" t="s">
        <v>36</v>
      </c>
      <c r="H2406" t="s">
        <v>37</v>
      </c>
      <c r="I2406" t="s">
        <v>38</v>
      </c>
      <c r="J2406" t="s">
        <v>443</v>
      </c>
      <c r="K2406">
        <v>1005</v>
      </c>
      <c r="L2406" t="s">
        <v>56</v>
      </c>
      <c r="M2406" t="s">
        <v>29</v>
      </c>
      <c r="N2406" t="s">
        <v>50</v>
      </c>
      <c r="O2406" t="s">
        <v>6048</v>
      </c>
      <c r="P2406">
        <v>70.007999999999996</v>
      </c>
      <c r="Q2406">
        <v>3</v>
      </c>
      <c r="R2406">
        <v>0.2</v>
      </c>
      <c r="S2406">
        <v>24.502800000000001</v>
      </c>
      <c r="T2406" t="s">
        <v>303</v>
      </c>
      <c r="U2406">
        <v>45.505199999999903</v>
      </c>
      <c r="V2406" s="2">
        <f>Table1[[#This Row],[Expenses]]*0.3</f>
        <v>13.65155999999997</v>
      </c>
      <c r="W2406" t="str">
        <f>VLOOKUP(K2406, Helper!A:C, 3, FALSE)</f>
        <v>2020-03</v>
      </c>
    </row>
    <row r="2407" spans="1:23" x14ac:dyDescent="0.3">
      <c r="A2407">
        <v>4860</v>
      </c>
      <c r="B2407" t="s">
        <v>6049</v>
      </c>
      <c r="C2407" s="1">
        <v>45276</v>
      </c>
      <c r="D2407">
        <v>20231216</v>
      </c>
      <c r="E2407" t="s">
        <v>826</v>
      </c>
      <c r="F2407" t="s">
        <v>166</v>
      </c>
      <c r="G2407" t="s">
        <v>3445</v>
      </c>
      <c r="H2407" t="s">
        <v>81</v>
      </c>
      <c r="I2407" t="s">
        <v>168</v>
      </c>
      <c r="J2407" t="s">
        <v>443</v>
      </c>
      <c r="K2407">
        <v>1005</v>
      </c>
      <c r="L2407" t="s">
        <v>56</v>
      </c>
      <c r="M2407" t="s">
        <v>40</v>
      </c>
      <c r="N2407" t="s">
        <v>112</v>
      </c>
      <c r="O2407" t="s">
        <v>6050</v>
      </c>
      <c r="P2407">
        <v>10.192</v>
      </c>
      <c r="Q2407">
        <v>7</v>
      </c>
      <c r="R2407">
        <v>0.2</v>
      </c>
      <c r="S2407">
        <v>1.0192000000000001</v>
      </c>
      <c r="T2407" t="s">
        <v>261</v>
      </c>
      <c r="U2407">
        <v>9.1728000000000005</v>
      </c>
      <c r="V2407" s="2">
        <f>Table1[[#This Row],[Expenses]]*0.3</f>
        <v>2.7518400000000001</v>
      </c>
      <c r="W2407" t="str">
        <f>VLOOKUP(K2407, Helper!A:C, 3, FALSE)</f>
        <v>2020-03</v>
      </c>
    </row>
    <row r="2408" spans="1:23" x14ac:dyDescent="0.3">
      <c r="A2408">
        <v>4861</v>
      </c>
      <c r="B2408" t="s">
        <v>6051</v>
      </c>
      <c r="C2408" s="1">
        <v>44914</v>
      </c>
      <c r="D2408">
        <v>20221219</v>
      </c>
      <c r="E2408" t="s">
        <v>711</v>
      </c>
      <c r="F2408" t="s">
        <v>522</v>
      </c>
      <c r="G2408" t="s">
        <v>523</v>
      </c>
      <c r="H2408" t="s">
        <v>37</v>
      </c>
      <c r="I2408" t="s">
        <v>119</v>
      </c>
      <c r="J2408" t="s">
        <v>685</v>
      </c>
      <c r="K2408">
        <v>1076</v>
      </c>
      <c r="L2408" t="s">
        <v>74</v>
      </c>
      <c r="M2408" t="s">
        <v>40</v>
      </c>
      <c r="N2408" t="s">
        <v>50</v>
      </c>
      <c r="O2408" t="s">
        <v>6052</v>
      </c>
      <c r="P2408">
        <v>1793.98</v>
      </c>
      <c r="Q2408">
        <v>2</v>
      </c>
      <c r="R2408">
        <v>0</v>
      </c>
      <c r="S2408">
        <v>843.17060000000004</v>
      </c>
      <c r="T2408" t="s">
        <v>76</v>
      </c>
      <c r="U2408">
        <v>950.80939999999998</v>
      </c>
      <c r="V2408" s="2">
        <f>Table1[[#This Row],[Expenses]]*0.3</f>
        <v>285.24281999999999</v>
      </c>
      <c r="W2408" t="str">
        <f>VLOOKUP(K2408, Helper!A:C, 3, FALSE)</f>
        <v>2020-01</v>
      </c>
    </row>
    <row r="2409" spans="1:23" x14ac:dyDescent="0.3">
      <c r="A2409">
        <v>4862</v>
      </c>
      <c r="B2409" t="s">
        <v>6053</v>
      </c>
      <c r="C2409" s="1">
        <v>43932</v>
      </c>
      <c r="D2409">
        <v>20200411</v>
      </c>
      <c r="E2409" t="s">
        <v>294</v>
      </c>
      <c r="F2409" t="s">
        <v>79</v>
      </c>
      <c r="G2409" t="s">
        <v>737</v>
      </c>
      <c r="H2409" t="s">
        <v>81</v>
      </c>
      <c r="I2409" t="s">
        <v>82</v>
      </c>
      <c r="J2409" t="s">
        <v>240</v>
      </c>
      <c r="K2409">
        <v>1035</v>
      </c>
      <c r="L2409" t="s">
        <v>56</v>
      </c>
      <c r="M2409" t="s">
        <v>85</v>
      </c>
      <c r="N2409" t="s">
        <v>156</v>
      </c>
      <c r="O2409" t="s">
        <v>6054</v>
      </c>
      <c r="P2409">
        <v>758.35199999999998</v>
      </c>
      <c r="Q2409">
        <v>6</v>
      </c>
      <c r="R2409">
        <v>0.2</v>
      </c>
      <c r="S2409">
        <v>265.42320000000001</v>
      </c>
      <c r="T2409" t="s">
        <v>735</v>
      </c>
      <c r="U2409">
        <v>492.928799999999</v>
      </c>
      <c r="V2409" s="2">
        <f>Table1[[#This Row],[Expenses]]*0.3</f>
        <v>147.87863999999971</v>
      </c>
      <c r="W2409" t="str">
        <f>VLOOKUP(K2409, Helper!A:C, 3, FALSE)</f>
        <v>2020-04</v>
      </c>
    </row>
    <row r="2410" spans="1:23" x14ac:dyDescent="0.3">
      <c r="A2410">
        <v>4863</v>
      </c>
      <c r="B2410" t="s">
        <v>6055</v>
      </c>
      <c r="C2410" s="1">
        <v>44876</v>
      </c>
      <c r="D2410">
        <v>20221111</v>
      </c>
      <c r="E2410" t="s">
        <v>406</v>
      </c>
      <c r="F2410" t="s">
        <v>211</v>
      </c>
      <c r="G2410" t="s">
        <v>212</v>
      </c>
      <c r="H2410" t="s">
        <v>25</v>
      </c>
      <c r="I2410" t="s">
        <v>26</v>
      </c>
      <c r="J2410" t="s">
        <v>407</v>
      </c>
      <c r="K2410">
        <v>1082</v>
      </c>
      <c r="L2410" t="s">
        <v>56</v>
      </c>
      <c r="M2410" t="s">
        <v>40</v>
      </c>
      <c r="N2410" t="s">
        <v>50</v>
      </c>
      <c r="O2410" t="s">
        <v>6056</v>
      </c>
      <c r="P2410">
        <v>20.367999999999999</v>
      </c>
      <c r="Q2410">
        <v>1</v>
      </c>
      <c r="R2410">
        <v>0.2</v>
      </c>
      <c r="S2410">
        <v>7.3834</v>
      </c>
      <c r="T2410" t="s">
        <v>32</v>
      </c>
      <c r="U2410">
        <v>12.984599999999901</v>
      </c>
      <c r="V2410" s="2">
        <f>Table1[[#This Row],[Expenses]]*0.3</f>
        <v>3.8953799999999701</v>
      </c>
      <c r="W2410" t="str">
        <f>VLOOKUP(K2410, Helper!A:C, 3, FALSE)</f>
        <v>2020-07</v>
      </c>
    </row>
    <row r="2411" spans="1:23" x14ac:dyDescent="0.3">
      <c r="A2411">
        <v>4865</v>
      </c>
      <c r="B2411" t="s">
        <v>6057</v>
      </c>
      <c r="C2411" s="1">
        <v>45104</v>
      </c>
      <c r="D2411">
        <v>20230627</v>
      </c>
      <c r="E2411" t="s">
        <v>371</v>
      </c>
      <c r="F2411" t="s">
        <v>211</v>
      </c>
      <c r="G2411" t="s">
        <v>212</v>
      </c>
      <c r="H2411" t="s">
        <v>25</v>
      </c>
      <c r="I2411" t="s">
        <v>26</v>
      </c>
      <c r="J2411" t="s">
        <v>244</v>
      </c>
      <c r="K2411">
        <v>1002</v>
      </c>
      <c r="L2411" t="s">
        <v>84</v>
      </c>
      <c r="M2411" t="s">
        <v>29</v>
      </c>
      <c r="N2411" t="s">
        <v>156</v>
      </c>
      <c r="O2411" t="s">
        <v>6058</v>
      </c>
      <c r="P2411">
        <v>239.97</v>
      </c>
      <c r="Q2411">
        <v>3</v>
      </c>
      <c r="R2411">
        <v>0</v>
      </c>
      <c r="S2411">
        <v>67.191599999999994</v>
      </c>
      <c r="T2411" t="s">
        <v>318</v>
      </c>
      <c r="U2411">
        <v>172.7784</v>
      </c>
      <c r="V2411" s="2">
        <f>Table1[[#This Row],[Expenses]]*0.3</f>
        <v>51.83352</v>
      </c>
      <c r="W2411" t="str">
        <f>VLOOKUP(K2411, Helper!A:C, 3, FALSE)</f>
        <v>2020-03</v>
      </c>
    </row>
    <row r="2412" spans="1:23" x14ac:dyDescent="0.3">
      <c r="A2412">
        <v>4866</v>
      </c>
      <c r="B2412" t="s">
        <v>6059</v>
      </c>
      <c r="C2412" s="1">
        <v>45244</v>
      </c>
      <c r="D2412">
        <v>20231114</v>
      </c>
      <c r="E2412" t="s">
        <v>451</v>
      </c>
      <c r="F2412" t="s">
        <v>71</v>
      </c>
      <c r="G2412" t="s">
        <v>72</v>
      </c>
      <c r="H2412" t="s">
        <v>37</v>
      </c>
      <c r="I2412" t="s">
        <v>38</v>
      </c>
      <c r="J2412" t="s">
        <v>452</v>
      </c>
      <c r="K2412">
        <v>1054</v>
      </c>
      <c r="L2412" t="s">
        <v>56</v>
      </c>
      <c r="M2412" t="s">
        <v>29</v>
      </c>
      <c r="N2412" t="s">
        <v>41</v>
      </c>
      <c r="O2412" t="s">
        <v>6060</v>
      </c>
      <c r="P2412">
        <v>2404.7040000000002</v>
      </c>
      <c r="Q2412">
        <v>6</v>
      </c>
      <c r="R2412">
        <v>0.2</v>
      </c>
      <c r="S2412">
        <v>150.29400000000001</v>
      </c>
      <c r="T2412" t="s">
        <v>283</v>
      </c>
      <c r="U2412">
        <v>2254.41</v>
      </c>
      <c r="V2412" s="2">
        <f>Table1[[#This Row],[Expenses]]*0.3</f>
        <v>676.32299999999998</v>
      </c>
      <c r="W2412" t="str">
        <f>VLOOKUP(K2412, Helper!A:C, 3, FALSE)</f>
        <v>2020-05</v>
      </c>
    </row>
    <row r="2413" spans="1:23" x14ac:dyDescent="0.3">
      <c r="A2413">
        <v>4870</v>
      </c>
      <c r="B2413" t="s">
        <v>6061</v>
      </c>
      <c r="C2413" s="1">
        <v>45255</v>
      </c>
      <c r="D2413">
        <v>20231125</v>
      </c>
      <c r="E2413" t="s">
        <v>2238</v>
      </c>
      <c r="F2413" t="s">
        <v>124</v>
      </c>
      <c r="G2413" t="s">
        <v>1510</v>
      </c>
      <c r="H2413" t="s">
        <v>25</v>
      </c>
      <c r="I2413" t="s">
        <v>48</v>
      </c>
      <c r="J2413" t="s">
        <v>312</v>
      </c>
      <c r="K2413">
        <v>1014</v>
      </c>
      <c r="L2413" t="s">
        <v>95</v>
      </c>
      <c r="M2413" t="s">
        <v>40</v>
      </c>
      <c r="N2413" t="s">
        <v>156</v>
      </c>
      <c r="O2413" t="s">
        <v>6062</v>
      </c>
      <c r="P2413">
        <v>89.988</v>
      </c>
      <c r="Q2413">
        <v>2</v>
      </c>
      <c r="R2413">
        <v>0.4</v>
      </c>
      <c r="S2413">
        <v>-14.997999999999999</v>
      </c>
      <c r="T2413" t="s">
        <v>283</v>
      </c>
      <c r="U2413">
        <v>104.986</v>
      </c>
      <c r="V2413" s="2">
        <f>Table1[[#This Row],[Expenses]]*0.3</f>
        <v>31.495799999999999</v>
      </c>
      <c r="W2413" t="str">
        <f>VLOOKUP(K2413, Helper!A:C, 3, FALSE)</f>
        <v>2020-01</v>
      </c>
    </row>
    <row r="2414" spans="1:23" x14ac:dyDescent="0.3">
      <c r="A2414">
        <v>4872</v>
      </c>
      <c r="B2414" t="s">
        <v>6063</v>
      </c>
      <c r="C2414" s="1">
        <v>45070</v>
      </c>
      <c r="D2414">
        <v>20230524</v>
      </c>
      <c r="E2414" t="s">
        <v>587</v>
      </c>
      <c r="F2414" t="s">
        <v>79</v>
      </c>
      <c r="G2414" t="s">
        <v>147</v>
      </c>
      <c r="H2414" t="s">
        <v>81</v>
      </c>
      <c r="I2414" t="s">
        <v>82</v>
      </c>
      <c r="J2414" t="s">
        <v>588</v>
      </c>
      <c r="K2414">
        <v>1085</v>
      </c>
      <c r="L2414" t="s">
        <v>105</v>
      </c>
      <c r="M2414" t="s">
        <v>29</v>
      </c>
      <c r="N2414" t="s">
        <v>214</v>
      </c>
      <c r="O2414" t="s">
        <v>6064</v>
      </c>
      <c r="P2414">
        <v>1.8240000000000001</v>
      </c>
      <c r="Q2414">
        <v>2</v>
      </c>
      <c r="R2414">
        <v>0.2</v>
      </c>
      <c r="S2414">
        <v>0.61560000000000004</v>
      </c>
      <c r="T2414" t="s">
        <v>288</v>
      </c>
      <c r="U2414">
        <v>1.2083999999999999</v>
      </c>
      <c r="V2414" s="2">
        <f>Table1[[#This Row],[Expenses]]*0.3</f>
        <v>0.36251999999999995</v>
      </c>
      <c r="W2414" t="str">
        <f>VLOOKUP(K2414, Helper!A:C, 3, FALSE)</f>
        <v>2020-07</v>
      </c>
    </row>
    <row r="2415" spans="1:23" x14ac:dyDescent="0.3">
      <c r="A2415">
        <v>4876</v>
      </c>
      <c r="B2415" t="s">
        <v>6065</v>
      </c>
      <c r="C2415" s="1">
        <v>44167</v>
      </c>
      <c r="D2415">
        <v>20201202</v>
      </c>
      <c r="E2415" t="s">
        <v>2284</v>
      </c>
      <c r="F2415" t="s">
        <v>358</v>
      </c>
      <c r="G2415" t="s">
        <v>359</v>
      </c>
      <c r="H2415" t="s">
        <v>37</v>
      </c>
      <c r="I2415" t="s">
        <v>119</v>
      </c>
      <c r="J2415" t="s">
        <v>452</v>
      </c>
      <c r="K2415">
        <v>1054</v>
      </c>
      <c r="L2415" t="s">
        <v>56</v>
      </c>
      <c r="M2415" t="s">
        <v>40</v>
      </c>
      <c r="N2415" t="s">
        <v>185</v>
      </c>
      <c r="O2415" t="s">
        <v>6066</v>
      </c>
      <c r="P2415">
        <v>119.8</v>
      </c>
      <c r="Q2415">
        <v>5</v>
      </c>
      <c r="R2415">
        <v>0.2</v>
      </c>
      <c r="S2415">
        <v>29.95</v>
      </c>
      <c r="T2415" t="s">
        <v>235</v>
      </c>
      <c r="U2415">
        <v>89.85</v>
      </c>
      <c r="V2415" s="2">
        <f>Table1[[#This Row],[Expenses]]*0.3</f>
        <v>26.954999999999998</v>
      </c>
      <c r="W2415" t="str">
        <f>VLOOKUP(K2415, Helper!A:C, 3, FALSE)</f>
        <v>2020-05</v>
      </c>
    </row>
    <row r="2416" spans="1:23" x14ac:dyDescent="0.3">
      <c r="A2416">
        <v>4877</v>
      </c>
      <c r="B2416" t="s">
        <v>6067</v>
      </c>
      <c r="C2416" s="1">
        <v>44107</v>
      </c>
      <c r="D2416">
        <v>20201003</v>
      </c>
      <c r="E2416" t="s">
        <v>1692</v>
      </c>
      <c r="F2416" t="s">
        <v>62</v>
      </c>
      <c r="G2416" t="s">
        <v>277</v>
      </c>
      <c r="H2416" t="s">
        <v>25</v>
      </c>
      <c r="I2416" t="s">
        <v>64</v>
      </c>
      <c r="J2416" t="s">
        <v>626</v>
      </c>
      <c r="K2416">
        <v>1009</v>
      </c>
      <c r="L2416" t="s">
        <v>95</v>
      </c>
      <c r="M2416" t="s">
        <v>85</v>
      </c>
      <c r="N2416" t="s">
        <v>96</v>
      </c>
      <c r="O2416" t="s">
        <v>6068</v>
      </c>
      <c r="P2416">
        <v>61.567999999999998</v>
      </c>
      <c r="Q2416">
        <v>2</v>
      </c>
      <c r="R2416">
        <v>0.2</v>
      </c>
      <c r="S2416">
        <v>4.6176000000000004</v>
      </c>
      <c r="T2416" t="s">
        <v>194</v>
      </c>
      <c r="U2416">
        <v>56.950399999999902</v>
      </c>
      <c r="V2416" s="2">
        <f>Table1[[#This Row],[Expenses]]*0.3</f>
        <v>17.085119999999971</v>
      </c>
      <c r="W2416" t="str">
        <f>VLOOKUP(K2416, Helper!A:C, 3, FALSE)</f>
        <v>2020-03</v>
      </c>
    </row>
    <row r="2417" spans="1:23" x14ac:dyDescent="0.3">
      <c r="A2417">
        <v>4879</v>
      </c>
      <c r="B2417" t="s">
        <v>6069</v>
      </c>
      <c r="C2417" s="1">
        <v>44772</v>
      </c>
      <c r="D2417">
        <v>20220730</v>
      </c>
      <c r="E2417" t="s">
        <v>3465</v>
      </c>
      <c r="F2417" t="s">
        <v>46</v>
      </c>
      <c r="G2417" t="s">
        <v>661</v>
      </c>
      <c r="H2417" t="s">
        <v>25</v>
      </c>
      <c r="I2417" t="s">
        <v>48</v>
      </c>
      <c r="J2417" t="s">
        <v>138</v>
      </c>
      <c r="K2417">
        <v>1043</v>
      </c>
      <c r="L2417" t="s">
        <v>95</v>
      </c>
      <c r="M2417" t="s">
        <v>29</v>
      </c>
      <c r="N2417" t="s">
        <v>50</v>
      </c>
      <c r="O2417" t="s">
        <v>6070</v>
      </c>
      <c r="P2417">
        <v>2.214</v>
      </c>
      <c r="Q2417">
        <v>3</v>
      </c>
      <c r="R2417">
        <v>0.7</v>
      </c>
      <c r="S2417">
        <v>-1.476</v>
      </c>
      <c r="T2417" t="s">
        <v>175</v>
      </c>
      <c r="U2417">
        <v>3.69</v>
      </c>
      <c r="V2417" s="2">
        <f>Table1[[#This Row],[Expenses]]*0.3</f>
        <v>1.107</v>
      </c>
      <c r="W2417" t="str">
        <f>VLOOKUP(K2417, Helper!A:C, 3, FALSE)</f>
        <v>2020-01</v>
      </c>
    </row>
    <row r="2418" spans="1:23" x14ac:dyDescent="0.3">
      <c r="A2418">
        <v>4880</v>
      </c>
      <c r="B2418" t="s">
        <v>6071</v>
      </c>
      <c r="C2418" s="1">
        <v>45233</v>
      </c>
      <c r="D2418">
        <v>20231103</v>
      </c>
      <c r="E2418" t="s">
        <v>2695</v>
      </c>
      <c r="F2418" t="s">
        <v>23</v>
      </c>
      <c r="G2418" t="s">
        <v>24</v>
      </c>
      <c r="H2418" t="s">
        <v>25</v>
      </c>
      <c r="I2418" t="s">
        <v>26</v>
      </c>
      <c r="J2418" t="s">
        <v>268</v>
      </c>
      <c r="K2418">
        <v>1088</v>
      </c>
      <c r="L2418" t="s">
        <v>133</v>
      </c>
      <c r="M2418" t="s">
        <v>40</v>
      </c>
      <c r="N2418" t="s">
        <v>161</v>
      </c>
      <c r="O2418" t="s">
        <v>6072</v>
      </c>
      <c r="P2418">
        <v>5.32</v>
      </c>
      <c r="Q2418">
        <v>2</v>
      </c>
      <c r="R2418">
        <v>0</v>
      </c>
      <c r="S2418">
        <v>2.6067999999999998</v>
      </c>
      <c r="T2418" t="s">
        <v>283</v>
      </c>
      <c r="U2418">
        <v>2.7132000000000001</v>
      </c>
      <c r="V2418" s="2">
        <f>Table1[[#This Row],[Expenses]]*0.3</f>
        <v>0.81396000000000002</v>
      </c>
      <c r="W2418" t="str">
        <f>VLOOKUP(K2418, Helper!A:C, 3, FALSE)</f>
        <v>2020-03</v>
      </c>
    </row>
    <row r="2419" spans="1:23" x14ac:dyDescent="0.3">
      <c r="A2419">
        <v>4884</v>
      </c>
      <c r="B2419" t="s">
        <v>6073</v>
      </c>
      <c r="C2419" s="1">
        <v>44994</v>
      </c>
      <c r="D2419">
        <v>20230309</v>
      </c>
      <c r="E2419" t="s">
        <v>624</v>
      </c>
      <c r="F2419" t="s">
        <v>35</v>
      </c>
      <c r="G2419" t="s">
        <v>1078</v>
      </c>
      <c r="H2419" t="s">
        <v>37</v>
      </c>
      <c r="I2419" t="s">
        <v>38</v>
      </c>
      <c r="J2419" t="s">
        <v>626</v>
      </c>
      <c r="K2419">
        <v>1009</v>
      </c>
      <c r="L2419" t="s">
        <v>95</v>
      </c>
      <c r="M2419" t="s">
        <v>29</v>
      </c>
      <c r="N2419" t="s">
        <v>50</v>
      </c>
      <c r="O2419" t="s">
        <v>6074</v>
      </c>
      <c r="P2419">
        <v>171.2</v>
      </c>
      <c r="Q2419">
        <v>5</v>
      </c>
      <c r="R2419">
        <v>0.2</v>
      </c>
      <c r="S2419">
        <v>64.2</v>
      </c>
      <c r="T2419" t="s">
        <v>761</v>
      </c>
      <c r="U2419">
        <v>106.99999999999901</v>
      </c>
      <c r="V2419" s="2">
        <f>Table1[[#This Row],[Expenses]]*0.3</f>
        <v>32.099999999999703</v>
      </c>
      <c r="W2419" t="str">
        <f>VLOOKUP(K2419, Helper!A:C, 3, FALSE)</f>
        <v>2020-03</v>
      </c>
    </row>
    <row r="2420" spans="1:23" x14ac:dyDescent="0.3">
      <c r="A2420">
        <v>4886</v>
      </c>
      <c r="B2420" t="s">
        <v>6075</v>
      </c>
      <c r="C2420" s="1">
        <v>44181</v>
      </c>
      <c r="D2420">
        <v>20201216</v>
      </c>
      <c r="E2420" t="s">
        <v>1315</v>
      </c>
      <c r="F2420" t="s">
        <v>190</v>
      </c>
      <c r="G2420" t="s">
        <v>568</v>
      </c>
      <c r="H2420" t="s">
        <v>37</v>
      </c>
      <c r="I2420" t="s">
        <v>119</v>
      </c>
      <c r="J2420" t="s">
        <v>240</v>
      </c>
      <c r="K2420">
        <v>1035</v>
      </c>
      <c r="L2420" t="s">
        <v>56</v>
      </c>
      <c r="M2420" t="s">
        <v>40</v>
      </c>
      <c r="N2420" t="s">
        <v>66</v>
      </c>
      <c r="O2420" t="s">
        <v>6076</v>
      </c>
      <c r="P2420">
        <v>114.2</v>
      </c>
      <c r="Q2420">
        <v>5</v>
      </c>
      <c r="R2420">
        <v>0</v>
      </c>
      <c r="S2420">
        <v>52.531999999999996</v>
      </c>
      <c r="T2420" t="s">
        <v>235</v>
      </c>
      <c r="U2420">
        <v>61.667999999999999</v>
      </c>
      <c r="V2420" s="2">
        <f>Table1[[#This Row],[Expenses]]*0.3</f>
        <v>18.500399999999999</v>
      </c>
      <c r="W2420" t="str">
        <f>VLOOKUP(K2420, Helper!A:C, 3, FALSE)</f>
        <v>2020-04</v>
      </c>
    </row>
    <row r="2421" spans="1:23" x14ac:dyDescent="0.3">
      <c r="A2421">
        <v>4887</v>
      </c>
      <c r="B2421" t="s">
        <v>6077</v>
      </c>
      <c r="C2421" s="1">
        <v>44894</v>
      </c>
      <c r="D2421">
        <v>20221129</v>
      </c>
      <c r="E2421" t="s">
        <v>3083</v>
      </c>
      <c r="F2421" t="s">
        <v>758</v>
      </c>
      <c r="G2421" t="s">
        <v>5909</v>
      </c>
      <c r="H2421" t="s">
        <v>25</v>
      </c>
      <c r="I2421" t="s">
        <v>64</v>
      </c>
      <c r="J2421" t="s">
        <v>272</v>
      </c>
      <c r="K2421">
        <v>1094</v>
      </c>
      <c r="L2421" t="s">
        <v>273</v>
      </c>
      <c r="M2421" t="s">
        <v>40</v>
      </c>
      <c r="N2421" t="s">
        <v>41</v>
      </c>
      <c r="O2421" t="s">
        <v>6078</v>
      </c>
      <c r="P2421">
        <v>182.67</v>
      </c>
      <c r="Q2421">
        <v>3</v>
      </c>
      <c r="R2421">
        <v>0</v>
      </c>
      <c r="S2421">
        <v>52.974299999999999</v>
      </c>
      <c r="T2421" t="s">
        <v>32</v>
      </c>
      <c r="U2421">
        <v>129.69569999999999</v>
      </c>
      <c r="V2421" s="2">
        <f>Table1[[#This Row],[Expenses]]*0.3</f>
        <v>38.908709999999992</v>
      </c>
      <c r="W2421" t="str">
        <f>VLOOKUP(K2421, Helper!A:C, 3, FALSE)</f>
        <v>2020-02</v>
      </c>
    </row>
    <row r="2422" spans="1:23" x14ac:dyDescent="0.3">
      <c r="A2422">
        <v>4891</v>
      </c>
      <c r="B2422" t="s">
        <v>6079</v>
      </c>
      <c r="C2422" s="1">
        <v>44919</v>
      </c>
      <c r="D2422">
        <v>20221224</v>
      </c>
      <c r="E2422" t="s">
        <v>2871</v>
      </c>
      <c r="F2422" t="s">
        <v>71</v>
      </c>
      <c r="G2422" t="s">
        <v>72</v>
      </c>
      <c r="H2422" t="s">
        <v>37</v>
      </c>
      <c r="I2422" t="s">
        <v>38</v>
      </c>
      <c r="J2422" t="s">
        <v>560</v>
      </c>
      <c r="K2422">
        <v>1080</v>
      </c>
      <c r="L2422" t="s">
        <v>56</v>
      </c>
      <c r="M2422" t="s">
        <v>40</v>
      </c>
      <c r="N2422" t="s">
        <v>112</v>
      </c>
      <c r="O2422" t="s">
        <v>6080</v>
      </c>
      <c r="P2422">
        <v>8.82</v>
      </c>
      <c r="Q2422">
        <v>3</v>
      </c>
      <c r="R2422">
        <v>0</v>
      </c>
      <c r="S2422">
        <v>2.5577999999999999</v>
      </c>
      <c r="T2422" t="s">
        <v>76</v>
      </c>
      <c r="U2422">
        <v>6.2622</v>
      </c>
      <c r="V2422" s="2">
        <f>Table1[[#This Row],[Expenses]]*0.3</f>
        <v>1.87866</v>
      </c>
      <c r="W2422" t="str">
        <f>VLOOKUP(K2422, Helper!A:C, 3, FALSE)</f>
        <v>2020-03</v>
      </c>
    </row>
    <row r="2423" spans="1:23" x14ac:dyDescent="0.3">
      <c r="A2423">
        <v>4898</v>
      </c>
      <c r="B2423" t="s">
        <v>6081</v>
      </c>
      <c r="C2423" s="1">
        <v>44119</v>
      </c>
      <c r="D2423">
        <v>20201015</v>
      </c>
      <c r="E2423" t="s">
        <v>3928</v>
      </c>
      <c r="F2423" t="s">
        <v>358</v>
      </c>
      <c r="G2423" t="s">
        <v>2225</v>
      </c>
      <c r="H2423" t="s">
        <v>37</v>
      </c>
      <c r="I2423" t="s">
        <v>119</v>
      </c>
      <c r="J2423" t="s">
        <v>386</v>
      </c>
      <c r="K2423">
        <v>1045</v>
      </c>
      <c r="L2423" t="s">
        <v>95</v>
      </c>
      <c r="M2423" t="s">
        <v>29</v>
      </c>
      <c r="N2423" t="s">
        <v>41</v>
      </c>
      <c r="O2423" t="s">
        <v>6082</v>
      </c>
      <c r="P2423">
        <v>183.37200000000001</v>
      </c>
      <c r="Q2423">
        <v>2</v>
      </c>
      <c r="R2423">
        <v>0.3</v>
      </c>
      <c r="S2423">
        <v>-7.8587999999999996</v>
      </c>
      <c r="T2423" t="s">
        <v>194</v>
      </c>
      <c r="U2423">
        <v>191.23079999999999</v>
      </c>
      <c r="V2423" s="2">
        <f>Table1[[#This Row],[Expenses]]*0.3</f>
        <v>57.369239999999998</v>
      </c>
      <c r="W2423" t="str">
        <f>VLOOKUP(K2423, Helper!A:C, 3, FALSE)</f>
        <v>2020-01</v>
      </c>
    </row>
    <row r="2424" spans="1:23" x14ac:dyDescent="0.3">
      <c r="A2424">
        <v>4900</v>
      </c>
      <c r="B2424" t="s">
        <v>6083</v>
      </c>
      <c r="C2424" s="1">
        <v>44796</v>
      </c>
      <c r="D2424">
        <v>20220823</v>
      </c>
      <c r="E2424" t="s">
        <v>2427</v>
      </c>
      <c r="F2424" t="s">
        <v>306</v>
      </c>
      <c r="G2424" t="s">
        <v>2515</v>
      </c>
      <c r="H2424" t="s">
        <v>25</v>
      </c>
      <c r="I2424" t="s">
        <v>48</v>
      </c>
      <c r="J2424" t="s">
        <v>104</v>
      </c>
      <c r="K2424">
        <v>1047</v>
      </c>
      <c r="L2424" t="s">
        <v>105</v>
      </c>
      <c r="M2424" t="s">
        <v>29</v>
      </c>
      <c r="N2424" t="s">
        <v>50</v>
      </c>
      <c r="O2424" t="s">
        <v>6084</v>
      </c>
      <c r="P2424">
        <v>26.352</v>
      </c>
      <c r="Q2424">
        <v>8</v>
      </c>
      <c r="R2424">
        <v>0.7</v>
      </c>
      <c r="S2424">
        <v>-18.446400000000001</v>
      </c>
      <c r="T2424" t="s">
        <v>327</v>
      </c>
      <c r="U2424">
        <v>44.798400000000001</v>
      </c>
      <c r="V2424" s="2">
        <f>Table1[[#This Row],[Expenses]]*0.3</f>
        <v>13.43952</v>
      </c>
      <c r="W2424" t="str">
        <f>VLOOKUP(K2424, Helper!A:C, 3, FALSE)</f>
        <v>2020-03</v>
      </c>
    </row>
    <row r="2425" spans="1:23" x14ac:dyDescent="0.3">
      <c r="A2425">
        <v>4901</v>
      </c>
      <c r="B2425" t="s">
        <v>6085</v>
      </c>
      <c r="C2425" s="1">
        <v>45278</v>
      </c>
      <c r="D2425">
        <v>20231218</v>
      </c>
      <c r="E2425" t="s">
        <v>634</v>
      </c>
      <c r="F2425" t="s">
        <v>35</v>
      </c>
      <c r="G2425" t="s">
        <v>1078</v>
      </c>
      <c r="H2425" t="s">
        <v>37</v>
      </c>
      <c r="I2425" t="s">
        <v>38</v>
      </c>
      <c r="J2425" t="s">
        <v>360</v>
      </c>
      <c r="K2425">
        <v>1004</v>
      </c>
      <c r="L2425" t="s">
        <v>74</v>
      </c>
      <c r="M2425" t="s">
        <v>40</v>
      </c>
      <c r="N2425" t="s">
        <v>96</v>
      </c>
      <c r="O2425" t="s">
        <v>6086</v>
      </c>
      <c r="P2425">
        <v>481.32</v>
      </c>
      <c r="Q2425">
        <v>4</v>
      </c>
      <c r="R2425">
        <v>0</v>
      </c>
      <c r="S2425">
        <v>125.14319999999999</v>
      </c>
      <c r="T2425" t="s">
        <v>261</v>
      </c>
      <c r="U2425">
        <v>356.17680000000001</v>
      </c>
      <c r="V2425" s="2">
        <f>Table1[[#This Row],[Expenses]]*0.3</f>
        <v>106.85304000000001</v>
      </c>
      <c r="W2425" t="str">
        <f>VLOOKUP(K2425, Helper!A:C, 3, FALSE)</f>
        <v>2020-01</v>
      </c>
    </row>
    <row r="2426" spans="1:23" x14ac:dyDescent="0.3">
      <c r="A2426">
        <v>4903</v>
      </c>
      <c r="B2426" t="s">
        <v>6087</v>
      </c>
      <c r="C2426" s="1">
        <v>44993</v>
      </c>
      <c r="D2426">
        <v>20230308</v>
      </c>
      <c r="E2426" t="s">
        <v>684</v>
      </c>
      <c r="F2426" t="s">
        <v>211</v>
      </c>
      <c r="G2426" t="s">
        <v>212</v>
      </c>
      <c r="H2426" t="s">
        <v>25</v>
      </c>
      <c r="I2426" t="s">
        <v>26</v>
      </c>
      <c r="J2426" t="s">
        <v>685</v>
      </c>
      <c r="K2426">
        <v>1076</v>
      </c>
      <c r="L2426" t="s">
        <v>74</v>
      </c>
      <c r="M2426" t="s">
        <v>29</v>
      </c>
      <c r="N2426" t="s">
        <v>50</v>
      </c>
      <c r="O2426" t="s">
        <v>6088</v>
      </c>
      <c r="P2426">
        <v>25.92</v>
      </c>
      <c r="Q2426">
        <v>6</v>
      </c>
      <c r="R2426">
        <v>0.2</v>
      </c>
      <c r="S2426">
        <v>9.0719999999999992</v>
      </c>
      <c r="T2426" t="s">
        <v>761</v>
      </c>
      <c r="U2426">
        <v>16.847999999999999</v>
      </c>
      <c r="V2426" s="2">
        <f>Table1[[#This Row],[Expenses]]*0.3</f>
        <v>5.0543999999999993</v>
      </c>
      <c r="W2426" t="str">
        <f>VLOOKUP(K2426, Helper!A:C, 3, FALSE)</f>
        <v>2020-01</v>
      </c>
    </row>
    <row r="2427" spans="1:23" x14ac:dyDescent="0.3">
      <c r="A2427">
        <v>4905</v>
      </c>
      <c r="B2427" t="s">
        <v>6089</v>
      </c>
      <c r="C2427" s="1">
        <v>44166</v>
      </c>
      <c r="D2427">
        <v>20201201</v>
      </c>
      <c r="E2427" t="s">
        <v>1012</v>
      </c>
      <c r="F2427" t="s">
        <v>79</v>
      </c>
      <c r="G2427" t="s">
        <v>147</v>
      </c>
      <c r="H2427" t="s">
        <v>81</v>
      </c>
      <c r="I2427" t="s">
        <v>82</v>
      </c>
      <c r="J2427" t="s">
        <v>1013</v>
      </c>
      <c r="K2427">
        <v>1073</v>
      </c>
      <c r="L2427" t="s">
        <v>133</v>
      </c>
      <c r="M2427" t="s">
        <v>40</v>
      </c>
      <c r="N2427" t="s">
        <v>41</v>
      </c>
      <c r="O2427" t="s">
        <v>6090</v>
      </c>
      <c r="P2427">
        <v>674.05799999999999</v>
      </c>
      <c r="Q2427">
        <v>3</v>
      </c>
      <c r="R2427">
        <v>0.3</v>
      </c>
      <c r="S2427">
        <v>-19.258800000000001</v>
      </c>
      <c r="T2427" t="s">
        <v>235</v>
      </c>
      <c r="U2427">
        <v>693.31679999999994</v>
      </c>
      <c r="V2427" s="2">
        <f>Table1[[#This Row],[Expenses]]*0.3</f>
        <v>207.99503999999999</v>
      </c>
      <c r="W2427" t="str">
        <f>VLOOKUP(K2427, Helper!A:C, 3, FALSE)</f>
        <v>2020-03</v>
      </c>
    </row>
    <row r="2428" spans="1:23" x14ac:dyDescent="0.3">
      <c r="A2428">
        <v>4906</v>
      </c>
      <c r="B2428" t="s">
        <v>6091</v>
      </c>
      <c r="C2428" s="1">
        <v>44118</v>
      </c>
      <c r="D2428">
        <v>20201014</v>
      </c>
      <c r="E2428" t="s">
        <v>2684</v>
      </c>
      <c r="F2428" t="s">
        <v>1516</v>
      </c>
      <c r="G2428" t="s">
        <v>1517</v>
      </c>
      <c r="H2428" t="s">
        <v>25</v>
      </c>
      <c r="I2428" t="s">
        <v>336</v>
      </c>
      <c r="J2428" t="s">
        <v>443</v>
      </c>
      <c r="K2428">
        <v>1005</v>
      </c>
      <c r="L2428" t="s">
        <v>56</v>
      </c>
      <c r="M2428" t="s">
        <v>40</v>
      </c>
      <c r="N2428" t="s">
        <v>50</v>
      </c>
      <c r="O2428" t="s">
        <v>6092</v>
      </c>
      <c r="P2428">
        <v>22.92</v>
      </c>
      <c r="Q2428">
        <v>4</v>
      </c>
      <c r="R2428">
        <v>0</v>
      </c>
      <c r="S2428">
        <v>11.0016</v>
      </c>
      <c r="T2428" t="s">
        <v>194</v>
      </c>
      <c r="U2428">
        <v>11.9184</v>
      </c>
      <c r="V2428" s="2">
        <f>Table1[[#This Row],[Expenses]]*0.3</f>
        <v>3.57552</v>
      </c>
      <c r="W2428" t="str">
        <f>VLOOKUP(K2428, Helper!A:C, 3, FALSE)</f>
        <v>2020-03</v>
      </c>
    </row>
    <row r="2429" spans="1:23" x14ac:dyDescent="0.3">
      <c r="A2429">
        <v>4908</v>
      </c>
      <c r="B2429" t="s">
        <v>6093</v>
      </c>
      <c r="C2429" s="1">
        <v>44153</v>
      </c>
      <c r="D2429">
        <v>20201118</v>
      </c>
      <c r="E2429" t="s">
        <v>3801</v>
      </c>
      <c r="F2429" t="s">
        <v>358</v>
      </c>
      <c r="G2429" t="s">
        <v>532</v>
      </c>
      <c r="H2429" t="s">
        <v>37</v>
      </c>
      <c r="I2429" t="s">
        <v>119</v>
      </c>
      <c r="J2429" t="s">
        <v>823</v>
      </c>
      <c r="K2429">
        <v>1034</v>
      </c>
      <c r="L2429" t="s">
        <v>28</v>
      </c>
      <c r="M2429" t="s">
        <v>29</v>
      </c>
      <c r="N2429" t="s">
        <v>50</v>
      </c>
      <c r="O2429" t="s">
        <v>6094</v>
      </c>
      <c r="P2429">
        <v>11.808</v>
      </c>
      <c r="Q2429">
        <v>8</v>
      </c>
      <c r="R2429">
        <v>0.7</v>
      </c>
      <c r="S2429">
        <v>-8.6592000000000002</v>
      </c>
      <c r="T2429" t="s">
        <v>98</v>
      </c>
      <c r="U2429">
        <v>20.467199999999998</v>
      </c>
      <c r="V2429" s="2">
        <f>Table1[[#This Row],[Expenses]]*0.3</f>
        <v>6.140159999999999</v>
      </c>
      <c r="W2429" t="str">
        <f>VLOOKUP(K2429, Helper!A:C, 3, FALSE)</f>
        <v>2020-01</v>
      </c>
    </row>
    <row r="2430" spans="1:23" x14ac:dyDescent="0.3">
      <c r="A2430">
        <v>4910</v>
      </c>
      <c r="B2430" t="s">
        <v>6095</v>
      </c>
      <c r="C2430" s="1">
        <v>44941</v>
      </c>
      <c r="D2430">
        <v>20230115</v>
      </c>
      <c r="E2430" t="s">
        <v>54</v>
      </c>
      <c r="F2430" t="s">
        <v>252</v>
      </c>
      <c r="G2430" t="s">
        <v>253</v>
      </c>
      <c r="H2430" t="s">
        <v>25</v>
      </c>
      <c r="I2430" t="s">
        <v>103</v>
      </c>
      <c r="J2430" t="s">
        <v>55</v>
      </c>
      <c r="K2430">
        <v>1065</v>
      </c>
      <c r="L2430" t="s">
        <v>56</v>
      </c>
      <c r="M2430" t="s">
        <v>29</v>
      </c>
      <c r="N2430" t="s">
        <v>161</v>
      </c>
      <c r="O2430" t="s">
        <v>6096</v>
      </c>
      <c r="P2430">
        <v>18.335999999999999</v>
      </c>
      <c r="Q2430">
        <v>3</v>
      </c>
      <c r="R2430">
        <v>0.2</v>
      </c>
      <c r="S2430">
        <v>6.6467999999999998</v>
      </c>
      <c r="T2430" t="s">
        <v>898</v>
      </c>
      <c r="U2430">
        <v>11.6892</v>
      </c>
      <c r="V2430" s="2">
        <f>Table1[[#This Row],[Expenses]]*0.3</f>
        <v>3.5067599999999999</v>
      </c>
      <c r="W2430" t="str">
        <f>VLOOKUP(K2430, Helper!A:C, 3, FALSE)</f>
        <v>2020-04</v>
      </c>
    </row>
    <row r="2431" spans="1:23" x14ac:dyDescent="0.3">
      <c r="A2431">
        <v>4915</v>
      </c>
      <c r="B2431" t="s">
        <v>6097</v>
      </c>
      <c r="C2431" s="1">
        <v>44463</v>
      </c>
      <c r="D2431">
        <v>20210924</v>
      </c>
      <c r="E2431" t="s">
        <v>1182</v>
      </c>
      <c r="F2431" t="s">
        <v>71</v>
      </c>
      <c r="G2431" t="s">
        <v>72</v>
      </c>
      <c r="H2431" t="s">
        <v>37</v>
      </c>
      <c r="I2431" t="s">
        <v>38</v>
      </c>
      <c r="J2431" t="s">
        <v>386</v>
      </c>
      <c r="K2431">
        <v>1045</v>
      </c>
      <c r="L2431" t="s">
        <v>95</v>
      </c>
      <c r="M2431" t="s">
        <v>29</v>
      </c>
      <c r="N2431" t="s">
        <v>112</v>
      </c>
      <c r="O2431" t="s">
        <v>6098</v>
      </c>
      <c r="P2431">
        <v>35.96</v>
      </c>
      <c r="Q2431">
        <v>2</v>
      </c>
      <c r="R2431">
        <v>0</v>
      </c>
      <c r="S2431">
        <v>10.4284</v>
      </c>
      <c r="T2431" t="s">
        <v>135</v>
      </c>
      <c r="U2431">
        <v>25.531600000000001</v>
      </c>
      <c r="V2431" s="2">
        <f>Table1[[#This Row],[Expenses]]*0.3</f>
        <v>7.6594800000000003</v>
      </c>
      <c r="W2431" t="str">
        <f>VLOOKUP(K2431, Helper!A:C, 3, FALSE)</f>
        <v>2020-01</v>
      </c>
    </row>
    <row r="2432" spans="1:23" x14ac:dyDescent="0.3">
      <c r="A2432">
        <v>4917</v>
      </c>
      <c r="B2432" t="s">
        <v>6099</v>
      </c>
      <c r="C2432" s="1">
        <v>45209</v>
      </c>
      <c r="D2432">
        <v>20231010</v>
      </c>
      <c r="E2432" t="s">
        <v>531</v>
      </c>
      <c r="F2432" t="s">
        <v>79</v>
      </c>
      <c r="G2432" t="s">
        <v>1222</v>
      </c>
      <c r="H2432" t="s">
        <v>81</v>
      </c>
      <c r="I2432" t="s">
        <v>82</v>
      </c>
      <c r="J2432" t="s">
        <v>368</v>
      </c>
      <c r="K2432">
        <v>1027</v>
      </c>
      <c r="L2432" t="s">
        <v>28</v>
      </c>
      <c r="M2432" t="s">
        <v>29</v>
      </c>
      <c r="N2432" t="s">
        <v>112</v>
      </c>
      <c r="O2432" t="s">
        <v>6100</v>
      </c>
      <c r="P2432">
        <v>67.144000000000005</v>
      </c>
      <c r="Q2432">
        <v>7</v>
      </c>
      <c r="R2432">
        <v>0.2</v>
      </c>
      <c r="S2432">
        <v>5.8750999999999998</v>
      </c>
      <c r="T2432" t="s">
        <v>151</v>
      </c>
      <c r="U2432">
        <v>61.268900000000002</v>
      </c>
      <c r="V2432" s="2">
        <f>Table1[[#This Row],[Expenses]]*0.3</f>
        <v>18.380669999999999</v>
      </c>
      <c r="W2432" t="str">
        <f>VLOOKUP(K2432, Helper!A:C, 3, FALSE)</f>
        <v>2020-08</v>
      </c>
    </row>
    <row r="2433" spans="1:23" x14ac:dyDescent="0.3">
      <c r="A2433">
        <v>4919</v>
      </c>
      <c r="B2433" t="s">
        <v>6101</v>
      </c>
      <c r="C2433" s="1">
        <v>44563</v>
      </c>
      <c r="D2433">
        <v>20220102</v>
      </c>
      <c r="E2433" t="s">
        <v>3336</v>
      </c>
      <c r="F2433" t="s">
        <v>1548</v>
      </c>
      <c r="G2433" t="s">
        <v>6102</v>
      </c>
      <c r="H2433" t="s">
        <v>81</v>
      </c>
      <c r="I2433" t="s">
        <v>199</v>
      </c>
      <c r="J2433" t="s">
        <v>55</v>
      </c>
      <c r="K2433">
        <v>1065</v>
      </c>
      <c r="L2433" t="s">
        <v>56</v>
      </c>
      <c r="M2433" t="s">
        <v>40</v>
      </c>
      <c r="N2433" t="s">
        <v>30</v>
      </c>
      <c r="O2433" t="s">
        <v>6103</v>
      </c>
      <c r="P2433">
        <v>173.94</v>
      </c>
      <c r="Q2433">
        <v>3</v>
      </c>
      <c r="R2433">
        <v>0</v>
      </c>
      <c r="S2433">
        <v>38.266800000000003</v>
      </c>
      <c r="T2433" t="s">
        <v>140</v>
      </c>
      <c r="U2433">
        <v>135.67320000000001</v>
      </c>
      <c r="V2433" s="2">
        <f>Table1[[#This Row],[Expenses]]*0.3</f>
        <v>40.70196</v>
      </c>
      <c r="W2433" t="str">
        <f>VLOOKUP(K2433, Helper!A:C, 3, FALSE)</f>
        <v>2020-04</v>
      </c>
    </row>
    <row r="2434" spans="1:23" x14ac:dyDescent="0.3">
      <c r="A2434">
        <v>4921</v>
      </c>
      <c r="B2434" t="s">
        <v>6104</v>
      </c>
      <c r="C2434" s="1">
        <v>45158</v>
      </c>
      <c r="D2434">
        <v>20230820</v>
      </c>
      <c r="E2434" t="s">
        <v>3522</v>
      </c>
      <c r="F2434" t="s">
        <v>166</v>
      </c>
      <c r="G2434" t="s">
        <v>227</v>
      </c>
      <c r="H2434" t="s">
        <v>81</v>
      </c>
      <c r="I2434" t="s">
        <v>168</v>
      </c>
      <c r="J2434" t="s">
        <v>148</v>
      </c>
      <c r="K2434">
        <v>1083</v>
      </c>
      <c r="L2434" t="s">
        <v>149</v>
      </c>
      <c r="M2434" t="s">
        <v>29</v>
      </c>
      <c r="N2434" t="s">
        <v>50</v>
      </c>
      <c r="O2434" t="s">
        <v>6105</v>
      </c>
      <c r="P2434">
        <v>2.2959999999999998</v>
      </c>
      <c r="Q2434">
        <v>2</v>
      </c>
      <c r="R2434">
        <v>0.8</v>
      </c>
      <c r="S2434">
        <v>-3.9032</v>
      </c>
      <c r="T2434" t="s">
        <v>786</v>
      </c>
      <c r="U2434">
        <v>6.1991999999999896</v>
      </c>
      <c r="V2434" s="2">
        <f>Table1[[#This Row],[Expenses]]*0.3</f>
        <v>1.8597599999999967</v>
      </c>
      <c r="W2434" t="str">
        <f>VLOOKUP(K2434, Helper!A:C, 3, FALSE)</f>
        <v>2020-03</v>
      </c>
    </row>
    <row r="2435" spans="1:23" x14ac:dyDescent="0.3">
      <c r="A2435">
        <v>4922</v>
      </c>
      <c r="B2435" t="s">
        <v>6106</v>
      </c>
      <c r="C2435" s="1">
        <v>45286</v>
      </c>
      <c r="D2435">
        <v>20231226</v>
      </c>
      <c r="E2435" t="s">
        <v>1991</v>
      </c>
      <c r="F2435" t="s">
        <v>266</v>
      </c>
      <c r="G2435" t="s">
        <v>267</v>
      </c>
      <c r="H2435" t="s">
        <v>25</v>
      </c>
      <c r="I2435" t="s">
        <v>48</v>
      </c>
      <c r="J2435" t="s">
        <v>539</v>
      </c>
      <c r="K2435">
        <v>1081</v>
      </c>
      <c r="L2435" t="s">
        <v>273</v>
      </c>
      <c r="M2435" t="s">
        <v>85</v>
      </c>
      <c r="N2435" t="s">
        <v>66</v>
      </c>
      <c r="O2435" t="s">
        <v>6107</v>
      </c>
      <c r="P2435">
        <v>96.08</v>
      </c>
      <c r="Q2435">
        <v>2</v>
      </c>
      <c r="R2435">
        <v>0</v>
      </c>
      <c r="S2435">
        <v>46.118400000000001</v>
      </c>
      <c r="T2435" t="s">
        <v>261</v>
      </c>
      <c r="U2435">
        <v>49.961599999999997</v>
      </c>
      <c r="V2435" s="2">
        <f>Table1[[#This Row],[Expenses]]*0.3</f>
        <v>14.988479999999999</v>
      </c>
      <c r="W2435" t="str">
        <f>VLOOKUP(K2435, Helper!A:C, 3, FALSE)</f>
        <v>2020-03</v>
      </c>
    </row>
    <row r="2436" spans="1:23" x14ac:dyDescent="0.3">
      <c r="A2436">
        <v>4926</v>
      </c>
      <c r="B2436" t="s">
        <v>6108</v>
      </c>
      <c r="C2436" s="1">
        <v>45180</v>
      </c>
      <c r="D2436">
        <v>20230911</v>
      </c>
      <c r="E2436" t="s">
        <v>6109</v>
      </c>
      <c r="F2436" t="s">
        <v>744</v>
      </c>
      <c r="G2436" t="s">
        <v>4816</v>
      </c>
      <c r="H2436" t="s">
        <v>81</v>
      </c>
      <c r="I2436" t="s">
        <v>199</v>
      </c>
      <c r="J2436" t="s">
        <v>2081</v>
      </c>
      <c r="K2436">
        <v>1079</v>
      </c>
      <c r="L2436" t="s">
        <v>105</v>
      </c>
      <c r="M2436" t="s">
        <v>40</v>
      </c>
      <c r="N2436" t="s">
        <v>112</v>
      </c>
      <c r="O2436" t="s">
        <v>6110</v>
      </c>
      <c r="P2436">
        <v>14.88</v>
      </c>
      <c r="Q2436">
        <v>2</v>
      </c>
      <c r="R2436">
        <v>0</v>
      </c>
      <c r="S2436">
        <v>3.72</v>
      </c>
      <c r="T2436" t="s">
        <v>171</v>
      </c>
      <c r="U2436">
        <v>11.16</v>
      </c>
      <c r="V2436" s="2">
        <f>Table1[[#This Row],[Expenses]]*0.3</f>
        <v>3.3479999999999999</v>
      </c>
      <c r="W2436" t="str">
        <f>VLOOKUP(K2436, Helper!A:C, 3, FALSE)</f>
        <v>2020-05</v>
      </c>
    </row>
    <row r="2437" spans="1:23" x14ac:dyDescent="0.3">
      <c r="A2437">
        <v>4927</v>
      </c>
      <c r="B2437" t="s">
        <v>6111</v>
      </c>
      <c r="C2437" s="1">
        <v>45219</v>
      </c>
      <c r="D2437">
        <v>20231020</v>
      </c>
      <c r="E2437" t="s">
        <v>1765</v>
      </c>
      <c r="F2437" t="s">
        <v>166</v>
      </c>
      <c r="G2437" t="s">
        <v>227</v>
      </c>
      <c r="H2437" t="s">
        <v>81</v>
      </c>
      <c r="I2437" t="s">
        <v>168</v>
      </c>
      <c r="J2437" t="s">
        <v>817</v>
      </c>
      <c r="K2437">
        <v>1050</v>
      </c>
      <c r="L2437" t="s">
        <v>95</v>
      </c>
      <c r="M2437" t="s">
        <v>29</v>
      </c>
      <c r="N2437" t="s">
        <v>50</v>
      </c>
      <c r="O2437" t="s">
        <v>6112</v>
      </c>
      <c r="P2437">
        <v>91.275000000000006</v>
      </c>
      <c r="Q2437">
        <v>1</v>
      </c>
      <c r="R2437">
        <v>0.5</v>
      </c>
      <c r="S2437">
        <v>-67.543499999999995</v>
      </c>
      <c r="T2437" t="s">
        <v>151</v>
      </c>
      <c r="U2437">
        <v>158.8185</v>
      </c>
      <c r="V2437" s="2">
        <f>Table1[[#This Row],[Expenses]]*0.3</f>
        <v>47.64555</v>
      </c>
      <c r="W2437" t="str">
        <f>VLOOKUP(K2437, Helper!A:C, 3, FALSE)</f>
        <v>2020-01</v>
      </c>
    </row>
    <row r="2438" spans="1:23" x14ac:dyDescent="0.3">
      <c r="A2438">
        <v>4928</v>
      </c>
      <c r="B2438" t="s">
        <v>6113</v>
      </c>
      <c r="C2438" s="1">
        <v>45262</v>
      </c>
      <c r="D2438">
        <v>20231202</v>
      </c>
      <c r="E2438" t="s">
        <v>375</v>
      </c>
      <c r="F2438" t="s">
        <v>498</v>
      </c>
      <c r="G2438" t="s">
        <v>2753</v>
      </c>
      <c r="H2438" t="s">
        <v>25</v>
      </c>
      <c r="I2438" t="s">
        <v>103</v>
      </c>
      <c r="J2438" t="s">
        <v>376</v>
      </c>
      <c r="K2438">
        <v>1036</v>
      </c>
      <c r="L2438" t="s">
        <v>259</v>
      </c>
      <c r="M2438" t="s">
        <v>85</v>
      </c>
      <c r="N2438" t="s">
        <v>66</v>
      </c>
      <c r="O2438" t="s">
        <v>6114</v>
      </c>
      <c r="P2438">
        <v>19.440000000000001</v>
      </c>
      <c r="Q2438">
        <v>3</v>
      </c>
      <c r="R2438">
        <v>0</v>
      </c>
      <c r="S2438">
        <v>9.3312000000000008</v>
      </c>
      <c r="T2438" t="s">
        <v>261</v>
      </c>
      <c r="U2438">
        <v>10.1088</v>
      </c>
      <c r="V2438" s="2">
        <f>Table1[[#This Row],[Expenses]]*0.3</f>
        <v>3.0326400000000002</v>
      </c>
      <c r="W2438" t="str">
        <f>VLOOKUP(K2438, Helper!A:C, 3, FALSE)</f>
        <v>2020-04</v>
      </c>
    </row>
    <row r="2439" spans="1:23" x14ac:dyDescent="0.3">
      <c r="A2439">
        <v>4930</v>
      </c>
      <c r="B2439" t="s">
        <v>6115</v>
      </c>
      <c r="C2439" s="1">
        <v>44076</v>
      </c>
      <c r="D2439">
        <v>20200902</v>
      </c>
      <c r="E2439" t="s">
        <v>315</v>
      </c>
      <c r="F2439" t="s">
        <v>211</v>
      </c>
      <c r="G2439" t="s">
        <v>212</v>
      </c>
      <c r="H2439" t="s">
        <v>25</v>
      </c>
      <c r="I2439" t="s">
        <v>26</v>
      </c>
      <c r="J2439" t="s">
        <v>316</v>
      </c>
      <c r="K2439">
        <v>1093</v>
      </c>
      <c r="L2439" t="s">
        <v>28</v>
      </c>
      <c r="M2439" t="s">
        <v>29</v>
      </c>
      <c r="N2439" t="s">
        <v>112</v>
      </c>
      <c r="O2439" t="s">
        <v>6116</v>
      </c>
      <c r="P2439">
        <v>57.75</v>
      </c>
      <c r="Q2439">
        <v>5</v>
      </c>
      <c r="R2439">
        <v>0</v>
      </c>
      <c r="S2439">
        <v>16.170000000000002</v>
      </c>
      <c r="T2439" t="s">
        <v>382</v>
      </c>
      <c r="U2439">
        <v>41.58</v>
      </c>
      <c r="V2439" s="2">
        <f>Table1[[#This Row],[Expenses]]*0.3</f>
        <v>12.473999999999998</v>
      </c>
      <c r="W2439" t="str">
        <f>VLOOKUP(K2439, Helper!A:C, 3, FALSE)</f>
        <v>2020-03</v>
      </c>
    </row>
    <row r="2440" spans="1:23" x14ac:dyDescent="0.3">
      <c r="A2440">
        <v>4932</v>
      </c>
      <c r="B2440" t="s">
        <v>6117</v>
      </c>
      <c r="C2440" s="1">
        <v>45011</v>
      </c>
      <c r="D2440">
        <v>20230326</v>
      </c>
      <c r="E2440" t="s">
        <v>2622</v>
      </c>
      <c r="F2440" t="s">
        <v>71</v>
      </c>
      <c r="G2440" t="s">
        <v>72</v>
      </c>
      <c r="H2440" t="s">
        <v>37</v>
      </c>
      <c r="I2440" t="s">
        <v>38</v>
      </c>
      <c r="J2440" t="s">
        <v>443</v>
      </c>
      <c r="K2440">
        <v>1005</v>
      </c>
      <c r="L2440" t="s">
        <v>56</v>
      </c>
      <c r="M2440" t="s">
        <v>40</v>
      </c>
      <c r="N2440" t="s">
        <v>112</v>
      </c>
      <c r="O2440" t="s">
        <v>6118</v>
      </c>
      <c r="P2440">
        <v>23.1</v>
      </c>
      <c r="Q2440">
        <v>2</v>
      </c>
      <c r="R2440">
        <v>0</v>
      </c>
      <c r="S2440">
        <v>6.93</v>
      </c>
      <c r="T2440" t="s">
        <v>761</v>
      </c>
      <c r="U2440">
        <v>16.170000000000002</v>
      </c>
      <c r="V2440" s="2">
        <f>Table1[[#This Row],[Expenses]]*0.3</f>
        <v>4.851</v>
      </c>
      <c r="W2440" t="str">
        <f>VLOOKUP(K2440, Helper!A:C, 3, FALSE)</f>
        <v>2020-03</v>
      </c>
    </row>
    <row r="2441" spans="1:23" x14ac:dyDescent="0.3">
      <c r="A2441">
        <v>4933</v>
      </c>
      <c r="B2441" t="s">
        <v>6119</v>
      </c>
      <c r="C2441" s="1">
        <v>44467</v>
      </c>
      <c r="D2441">
        <v>20210928</v>
      </c>
      <c r="E2441" t="s">
        <v>1124</v>
      </c>
      <c r="F2441" t="s">
        <v>334</v>
      </c>
      <c r="G2441" t="s">
        <v>335</v>
      </c>
      <c r="H2441" t="s">
        <v>25</v>
      </c>
      <c r="I2441" t="s">
        <v>336</v>
      </c>
      <c r="J2441" t="s">
        <v>466</v>
      </c>
      <c r="K2441">
        <v>1046</v>
      </c>
      <c r="L2441" t="s">
        <v>95</v>
      </c>
      <c r="M2441" t="s">
        <v>29</v>
      </c>
      <c r="N2441" t="s">
        <v>161</v>
      </c>
      <c r="O2441" t="s">
        <v>6120</v>
      </c>
      <c r="P2441">
        <v>12.536</v>
      </c>
      <c r="Q2441">
        <v>1</v>
      </c>
      <c r="R2441">
        <v>0.2</v>
      </c>
      <c r="S2441">
        <v>4.2309000000000001</v>
      </c>
      <c r="T2441" t="s">
        <v>135</v>
      </c>
      <c r="U2441">
        <v>8.3050999999999995</v>
      </c>
      <c r="V2441" s="2">
        <f>Table1[[#This Row],[Expenses]]*0.3</f>
        <v>2.4915299999999996</v>
      </c>
      <c r="W2441" t="str">
        <f>VLOOKUP(K2441, Helper!A:C, 3, FALSE)</f>
        <v>2020-02</v>
      </c>
    </row>
    <row r="2442" spans="1:23" x14ac:dyDescent="0.3">
      <c r="A2442">
        <v>4936</v>
      </c>
      <c r="B2442" t="s">
        <v>6121</v>
      </c>
      <c r="C2442" s="1">
        <v>44270</v>
      </c>
      <c r="D2442">
        <v>20210315</v>
      </c>
      <c r="E2442" t="s">
        <v>6122</v>
      </c>
      <c r="F2442" t="s">
        <v>101</v>
      </c>
      <c r="G2442" t="s">
        <v>6123</v>
      </c>
      <c r="H2442" t="s">
        <v>25</v>
      </c>
      <c r="I2442" t="s">
        <v>103</v>
      </c>
      <c r="J2442" t="s">
        <v>539</v>
      </c>
      <c r="K2442">
        <v>1081</v>
      </c>
      <c r="L2442" t="s">
        <v>273</v>
      </c>
      <c r="M2442" t="s">
        <v>40</v>
      </c>
      <c r="N2442" t="s">
        <v>156</v>
      </c>
      <c r="O2442" t="s">
        <v>6124</v>
      </c>
      <c r="P2442">
        <v>16.776</v>
      </c>
      <c r="Q2442">
        <v>3</v>
      </c>
      <c r="R2442">
        <v>0.2</v>
      </c>
      <c r="S2442">
        <v>1.6776</v>
      </c>
      <c r="T2442" t="s">
        <v>365</v>
      </c>
      <c r="U2442">
        <v>15.0984</v>
      </c>
      <c r="V2442" s="2">
        <f>Table1[[#This Row],[Expenses]]*0.3</f>
        <v>4.5295199999999998</v>
      </c>
      <c r="W2442" t="str">
        <f>VLOOKUP(K2442, Helper!A:C, 3, FALSE)</f>
        <v>2020-03</v>
      </c>
    </row>
    <row r="2443" spans="1:23" x14ac:dyDescent="0.3">
      <c r="A2443">
        <v>4937</v>
      </c>
      <c r="B2443" t="s">
        <v>6125</v>
      </c>
      <c r="C2443" s="1">
        <v>44933</v>
      </c>
      <c r="D2443">
        <v>20230107</v>
      </c>
      <c r="E2443" t="s">
        <v>2470</v>
      </c>
      <c r="F2443" t="s">
        <v>266</v>
      </c>
      <c r="G2443" t="s">
        <v>1037</v>
      </c>
      <c r="H2443" t="s">
        <v>25</v>
      </c>
      <c r="I2443" t="s">
        <v>48</v>
      </c>
      <c r="J2443" t="s">
        <v>638</v>
      </c>
      <c r="K2443">
        <v>1008</v>
      </c>
      <c r="L2443" t="s">
        <v>74</v>
      </c>
      <c r="M2443" t="s">
        <v>85</v>
      </c>
      <c r="N2443" t="s">
        <v>50</v>
      </c>
      <c r="O2443" t="s">
        <v>6126</v>
      </c>
      <c r="P2443">
        <v>33.74</v>
      </c>
      <c r="Q2443">
        <v>7</v>
      </c>
      <c r="R2443">
        <v>0</v>
      </c>
      <c r="S2443">
        <v>15.5204</v>
      </c>
      <c r="T2443" t="s">
        <v>898</v>
      </c>
      <c r="U2443">
        <v>18.2196</v>
      </c>
      <c r="V2443" s="2">
        <f>Table1[[#This Row],[Expenses]]*0.3</f>
        <v>5.4658799999999994</v>
      </c>
      <c r="W2443" t="str">
        <f>VLOOKUP(K2443, Helper!A:C, 3, FALSE)</f>
        <v>2020-01</v>
      </c>
    </row>
    <row r="2444" spans="1:23" x14ac:dyDescent="0.3">
      <c r="A2444">
        <v>4938</v>
      </c>
      <c r="B2444" t="s">
        <v>6127</v>
      </c>
      <c r="C2444" s="1">
        <v>43844</v>
      </c>
      <c r="D2444">
        <v>20200114</v>
      </c>
      <c r="E2444" t="s">
        <v>1018</v>
      </c>
      <c r="F2444" t="s">
        <v>35</v>
      </c>
      <c r="G2444" t="s">
        <v>110</v>
      </c>
      <c r="H2444" t="s">
        <v>37</v>
      </c>
      <c r="I2444" t="s">
        <v>38</v>
      </c>
      <c r="J2444" t="s">
        <v>360</v>
      </c>
      <c r="K2444">
        <v>1004</v>
      </c>
      <c r="L2444" t="s">
        <v>74</v>
      </c>
      <c r="M2444" t="s">
        <v>29</v>
      </c>
      <c r="N2444" t="s">
        <v>96</v>
      </c>
      <c r="O2444" t="s">
        <v>6128</v>
      </c>
      <c r="P2444">
        <v>1325.85</v>
      </c>
      <c r="Q2444">
        <v>5</v>
      </c>
      <c r="R2444">
        <v>0</v>
      </c>
      <c r="S2444">
        <v>238.65299999999999</v>
      </c>
      <c r="T2444" t="s">
        <v>1129</v>
      </c>
      <c r="U2444">
        <v>1087.1969999999999</v>
      </c>
      <c r="V2444" s="2">
        <f>Table1[[#This Row],[Expenses]]*0.3</f>
        <v>326.15909999999997</v>
      </c>
      <c r="W2444" t="str">
        <f>VLOOKUP(K2444, Helper!A:C, 3, FALSE)</f>
        <v>2020-01</v>
      </c>
    </row>
    <row r="2445" spans="1:23" x14ac:dyDescent="0.3">
      <c r="A2445">
        <v>4941</v>
      </c>
      <c r="B2445" t="s">
        <v>6129</v>
      </c>
      <c r="C2445" s="1">
        <v>44233</v>
      </c>
      <c r="D2445">
        <v>20210206</v>
      </c>
      <c r="E2445" t="s">
        <v>3142</v>
      </c>
      <c r="F2445" t="s">
        <v>197</v>
      </c>
      <c r="G2445" t="s">
        <v>372</v>
      </c>
      <c r="H2445" t="s">
        <v>81</v>
      </c>
      <c r="I2445" t="s">
        <v>199</v>
      </c>
      <c r="J2445" t="s">
        <v>560</v>
      </c>
      <c r="K2445">
        <v>1080</v>
      </c>
      <c r="L2445" t="s">
        <v>56</v>
      </c>
      <c r="M2445" t="s">
        <v>29</v>
      </c>
      <c r="N2445" t="s">
        <v>41</v>
      </c>
      <c r="O2445" t="s">
        <v>6130</v>
      </c>
      <c r="P2445">
        <v>1268.82</v>
      </c>
      <c r="Q2445">
        <v>9</v>
      </c>
      <c r="R2445">
        <v>0</v>
      </c>
      <c r="S2445">
        <v>266.4522</v>
      </c>
      <c r="T2445" t="s">
        <v>554</v>
      </c>
      <c r="U2445">
        <v>1002.3678</v>
      </c>
      <c r="V2445" s="2">
        <f>Table1[[#This Row],[Expenses]]*0.3</f>
        <v>300.71033999999997</v>
      </c>
      <c r="W2445" t="str">
        <f>VLOOKUP(K2445, Helper!A:C, 3, FALSE)</f>
        <v>2020-03</v>
      </c>
    </row>
    <row r="2446" spans="1:23" x14ac:dyDescent="0.3">
      <c r="A2446">
        <v>4944</v>
      </c>
      <c r="B2446" t="s">
        <v>6131</v>
      </c>
      <c r="C2446" s="1">
        <v>45282</v>
      </c>
      <c r="D2446">
        <v>20231222</v>
      </c>
      <c r="E2446" t="s">
        <v>2087</v>
      </c>
      <c r="F2446" t="s">
        <v>204</v>
      </c>
      <c r="G2446" t="s">
        <v>903</v>
      </c>
      <c r="H2446" t="s">
        <v>81</v>
      </c>
      <c r="I2446" t="s">
        <v>206</v>
      </c>
      <c r="J2446" t="s">
        <v>1009</v>
      </c>
      <c r="K2446">
        <v>1021</v>
      </c>
      <c r="L2446" t="s">
        <v>133</v>
      </c>
      <c r="M2446" t="s">
        <v>29</v>
      </c>
      <c r="N2446" t="s">
        <v>96</v>
      </c>
      <c r="O2446" t="s">
        <v>6132</v>
      </c>
      <c r="P2446">
        <v>375.34</v>
      </c>
      <c r="Q2446">
        <v>1</v>
      </c>
      <c r="R2446">
        <v>0</v>
      </c>
      <c r="S2446">
        <v>18.766999999999999</v>
      </c>
      <c r="T2446" t="s">
        <v>261</v>
      </c>
      <c r="U2446">
        <v>356.57299999999998</v>
      </c>
      <c r="V2446" s="2">
        <f>Table1[[#This Row],[Expenses]]*0.3</f>
        <v>106.97189999999999</v>
      </c>
      <c r="W2446" t="str">
        <f>VLOOKUP(K2446, Helper!A:C, 3, FALSE)</f>
        <v>2020-02</v>
      </c>
    </row>
    <row r="2447" spans="1:23" x14ac:dyDescent="0.3">
      <c r="A2447">
        <v>4945</v>
      </c>
      <c r="B2447" t="s">
        <v>6133</v>
      </c>
      <c r="C2447" s="1">
        <v>44810</v>
      </c>
      <c r="D2447">
        <v>20220906</v>
      </c>
      <c r="E2447" t="s">
        <v>549</v>
      </c>
      <c r="F2447" t="s">
        <v>35</v>
      </c>
      <c r="G2447" t="s">
        <v>3878</v>
      </c>
      <c r="H2447" t="s">
        <v>37</v>
      </c>
      <c r="I2447" t="s">
        <v>38</v>
      </c>
      <c r="J2447" t="s">
        <v>192</v>
      </c>
      <c r="K2447">
        <v>1068</v>
      </c>
      <c r="L2447" t="s">
        <v>56</v>
      </c>
      <c r="M2447" t="s">
        <v>29</v>
      </c>
      <c r="N2447" t="s">
        <v>66</v>
      </c>
      <c r="O2447" t="s">
        <v>6134</v>
      </c>
      <c r="P2447">
        <v>96.08</v>
      </c>
      <c r="Q2447">
        <v>2</v>
      </c>
      <c r="R2447">
        <v>0</v>
      </c>
      <c r="S2447">
        <v>46.118400000000001</v>
      </c>
      <c r="T2447" t="s">
        <v>246</v>
      </c>
      <c r="U2447">
        <v>49.961599999999997</v>
      </c>
      <c r="V2447" s="2">
        <f>Table1[[#This Row],[Expenses]]*0.3</f>
        <v>14.988479999999999</v>
      </c>
      <c r="W2447" t="str">
        <f>VLOOKUP(K2447, Helper!A:C, 3, FALSE)</f>
        <v>2020-01</v>
      </c>
    </row>
    <row r="2448" spans="1:23" x14ac:dyDescent="0.3">
      <c r="A2448">
        <v>4948</v>
      </c>
      <c r="B2448" t="s">
        <v>6135</v>
      </c>
      <c r="C2448" s="1">
        <v>44108</v>
      </c>
      <c r="D2448">
        <v>20201004</v>
      </c>
      <c r="E2448" t="s">
        <v>2915</v>
      </c>
      <c r="F2448" t="s">
        <v>71</v>
      </c>
      <c r="G2448" t="s">
        <v>72</v>
      </c>
      <c r="H2448" t="s">
        <v>37</v>
      </c>
      <c r="I2448" t="s">
        <v>38</v>
      </c>
      <c r="J2448" t="s">
        <v>337</v>
      </c>
      <c r="K2448">
        <v>1096</v>
      </c>
      <c r="L2448" t="s">
        <v>105</v>
      </c>
      <c r="M2448" t="s">
        <v>29</v>
      </c>
      <c r="N2448" t="s">
        <v>41</v>
      </c>
      <c r="O2448" t="s">
        <v>6136</v>
      </c>
      <c r="P2448">
        <v>29.24</v>
      </c>
      <c r="Q2448">
        <v>4</v>
      </c>
      <c r="R2448">
        <v>0</v>
      </c>
      <c r="S2448">
        <v>13.742800000000001</v>
      </c>
      <c r="T2448" t="s">
        <v>194</v>
      </c>
      <c r="U2448">
        <v>15.4971999999999</v>
      </c>
      <c r="V2448" s="2">
        <f>Table1[[#This Row],[Expenses]]*0.3</f>
        <v>4.64915999999997</v>
      </c>
      <c r="W2448" t="str">
        <f>VLOOKUP(K2448, Helper!A:C, 3, FALSE)</f>
        <v>2020-03</v>
      </c>
    </row>
    <row r="2449" spans="1:23" x14ac:dyDescent="0.3">
      <c r="A2449">
        <v>4949</v>
      </c>
      <c r="B2449" t="s">
        <v>6137</v>
      </c>
      <c r="C2449" s="1">
        <v>45258</v>
      </c>
      <c r="D2449">
        <v>20231128</v>
      </c>
      <c r="E2449" t="s">
        <v>1070</v>
      </c>
      <c r="F2449" t="s">
        <v>35</v>
      </c>
      <c r="G2449" t="s">
        <v>36</v>
      </c>
      <c r="H2449" t="s">
        <v>37</v>
      </c>
      <c r="I2449" t="s">
        <v>38</v>
      </c>
      <c r="J2449" t="s">
        <v>596</v>
      </c>
      <c r="K2449">
        <v>1038</v>
      </c>
      <c r="L2449" t="s">
        <v>84</v>
      </c>
      <c r="M2449" t="s">
        <v>29</v>
      </c>
      <c r="N2449" t="s">
        <v>50</v>
      </c>
      <c r="O2449" t="s">
        <v>6138</v>
      </c>
      <c r="P2449">
        <v>117.488</v>
      </c>
      <c r="Q2449">
        <v>7</v>
      </c>
      <c r="R2449">
        <v>0.2</v>
      </c>
      <c r="S2449">
        <v>41.120800000000003</v>
      </c>
      <c r="T2449" t="s">
        <v>283</v>
      </c>
      <c r="U2449">
        <v>76.367199999999997</v>
      </c>
      <c r="V2449" s="2">
        <f>Table1[[#This Row],[Expenses]]*0.3</f>
        <v>22.910159999999998</v>
      </c>
      <c r="W2449" t="str">
        <f>VLOOKUP(K2449, Helper!A:C, 3, FALSE)</f>
        <v>2020-04</v>
      </c>
    </row>
    <row r="2450" spans="1:23" x14ac:dyDescent="0.3">
      <c r="A2450">
        <v>4951</v>
      </c>
      <c r="B2450" t="s">
        <v>6139</v>
      </c>
      <c r="C2450" s="1">
        <v>44863</v>
      </c>
      <c r="D2450">
        <v>20221029</v>
      </c>
      <c r="E2450" t="s">
        <v>3887</v>
      </c>
      <c r="F2450" t="s">
        <v>211</v>
      </c>
      <c r="G2450" t="s">
        <v>212</v>
      </c>
      <c r="H2450" t="s">
        <v>25</v>
      </c>
      <c r="I2450" t="s">
        <v>26</v>
      </c>
      <c r="J2450" t="s">
        <v>752</v>
      </c>
      <c r="K2450">
        <v>1084</v>
      </c>
      <c r="L2450" t="s">
        <v>133</v>
      </c>
      <c r="M2450" t="s">
        <v>29</v>
      </c>
      <c r="N2450" t="s">
        <v>112</v>
      </c>
      <c r="O2450" t="s">
        <v>6140</v>
      </c>
      <c r="P2450">
        <v>12.42</v>
      </c>
      <c r="Q2450">
        <v>3</v>
      </c>
      <c r="R2450">
        <v>0</v>
      </c>
      <c r="S2450">
        <v>5.2164000000000001</v>
      </c>
      <c r="T2450" t="s">
        <v>400</v>
      </c>
      <c r="U2450">
        <v>7.2035999999999998</v>
      </c>
      <c r="V2450" s="2">
        <f>Table1[[#This Row],[Expenses]]*0.3</f>
        <v>2.1610799999999997</v>
      </c>
      <c r="W2450" t="str">
        <f>VLOOKUP(K2450, Helper!A:C, 3, FALSE)</f>
        <v>2020-02</v>
      </c>
    </row>
    <row r="2451" spans="1:23" x14ac:dyDescent="0.3">
      <c r="A2451">
        <v>4952</v>
      </c>
      <c r="B2451" t="s">
        <v>6141</v>
      </c>
      <c r="C2451" s="1">
        <v>44356</v>
      </c>
      <c r="D2451">
        <v>20210609</v>
      </c>
      <c r="E2451" t="s">
        <v>4961</v>
      </c>
      <c r="F2451" t="s">
        <v>190</v>
      </c>
      <c r="G2451" t="s">
        <v>568</v>
      </c>
      <c r="H2451" t="s">
        <v>37</v>
      </c>
      <c r="I2451" t="s">
        <v>119</v>
      </c>
      <c r="J2451" t="s">
        <v>278</v>
      </c>
      <c r="K2451">
        <v>1032</v>
      </c>
      <c r="L2451" t="s">
        <v>56</v>
      </c>
      <c r="M2451" t="s">
        <v>29</v>
      </c>
      <c r="N2451" t="s">
        <v>66</v>
      </c>
      <c r="O2451" t="s">
        <v>6142</v>
      </c>
      <c r="P2451">
        <v>12.96</v>
      </c>
      <c r="Q2451">
        <v>2</v>
      </c>
      <c r="R2451">
        <v>0</v>
      </c>
      <c r="S2451">
        <v>6.2207999999999997</v>
      </c>
      <c r="T2451" t="s">
        <v>732</v>
      </c>
      <c r="U2451">
        <v>6.7392000000000003</v>
      </c>
      <c r="V2451" s="2">
        <f>Table1[[#This Row],[Expenses]]*0.3</f>
        <v>2.02176</v>
      </c>
      <c r="W2451" t="str">
        <f>VLOOKUP(K2451, Helper!A:C, 3, FALSE)</f>
        <v>2020-02</v>
      </c>
    </row>
    <row r="2452" spans="1:23" x14ac:dyDescent="0.3">
      <c r="A2452">
        <v>4953</v>
      </c>
      <c r="B2452" t="s">
        <v>6143</v>
      </c>
      <c r="C2452" s="1">
        <v>45269</v>
      </c>
      <c r="D2452">
        <v>20231209</v>
      </c>
      <c r="E2452" t="s">
        <v>676</v>
      </c>
      <c r="F2452" t="s">
        <v>35</v>
      </c>
      <c r="G2452" t="s">
        <v>110</v>
      </c>
      <c r="H2452" t="s">
        <v>37</v>
      </c>
      <c r="I2452" t="s">
        <v>38</v>
      </c>
      <c r="J2452" t="s">
        <v>330</v>
      </c>
      <c r="K2452">
        <v>1100</v>
      </c>
      <c r="L2452" t="s">
        <v>56</v>
      </c>
      <c r="M2452" t="s">
        <v>40</v>
      </c>
      <c r="N2452" t="s">
        <v>86</v>
      </c>
      <c r="O2452" t="s">
        <v>6144</v>
      </c>
      <c r="P2452">
        <v>69.48</v>
      </c>
      <c r="Q2452">
        <v>1</v>
      </c>
      <c r="R2452">
        <v>0</v>
      </c>
      <c r="S2452">
        <v>20.844000000000001</v>
      </c>
      <c r="T2452" t="s">
        <v>261</v>
      </c>
      <c r="U2452">
        <v>48.636000000000003</v>
      </c>
      <c r="V2452" s="2">
        <f>Table1[[#This Row],[Expenses]]*0.3</f>
        <v>14.5908</v>
      </c>
      <c r="W2452" t="str">
        <f>VLOOKUP(K2452, Helper!A:C, 3, FALSE)</f>
        <v>2020-03</v>
      </c>
    </row>
    <row r="2453" spans="1:23" x14ac:dyDescent="0.3">
      <c r="A2453">
        <v>4954</v>
      </c>
      <c r="B2453" t="s">
        <v>6145</v>
      </c>
      <c r="C2453" s="1">
        <v>44271</v>
      </c>
      <c r="D2453">
        <v>20210316</v>
      </c>
      <c r="E2453" t="s">
        <v>552</v>
      </c>
      <c r="F2453" t="s">
        <v>211</v>
      </c>
      <c r="G2453" t="s">
        <v>212</v>
      </c>
      <c r="H2453" t="s">
        <v>25</v>
      </c>
      <c r="I2453" t="s">
        <v>26</v>
      </c>
      <c r="J2453" t="s">
        <v>94</v>
      </c>
      <c r="K2453">
        <v>1087</v>
      </c>
      <c r="L2453" t="s">
        <v>95</v>
      </c>
      <c r="M2453" t="s">
        <v>40</v>
      </c>
      <c r="N2453" t="s">
        <v>156</v>
      </c>
      <c r="O2453" t="s">
        <v>6146</v>
      </c>
      <c r="P2453">
        <v>85.9</v>
      </c>
      <c r="Q2453">
        <v>2</v>
      </c>
      <c r="R2453">
        <v>0</v>
      </c>
      <c r="S2453">
        <v>2.577</v>
      </c>
      <c r="T2453" t="s">
        <v>365</v>
      </c>
      <c r="U2453">
        <v>83.322999999999993</v>
      </c>
      <c r="V2453" s="2">
        <f>Table1[[#This Row],[Expenses]]*0.3</f>
        <v>24.996899999999997</v>
      </c>
      <c r="W2453" t="str">
        <f>VLOOKUP(K2453, Helper!A:C, 3, FALSE)</f>
        <v>2020-06</v>
      </c>
    </row>
    <row r="2454" spans="1:23" x14ac:dyDescent="0.3">
      <c r="A2454">
        <v>4955</v>
      </c>
      <c r="B2454" t="s">
        <v>6147</v>
      </c>
      <c r="C2454" s="1">
        <v>43991</v>
      </c>
      <c r="D2454">
        <v>20200609</v>
      </c>
      <c r="E2454" t="s">
        <v>691</v>
      </c>
      <c r="F2454" t="s">
        <v>821</v>
      </c>
      <c r="G2454" t="s">
        <v>822</v>
      </c>
      <c r="H2454" t="s">
        <v>25</v>
      </c>
      <c r="I2454" t="s">
        <v>336</v>
      </c>
      <c r="J2454" t="s">
        <v>693</v>
      </c>
      <c r="K2454">
        <v>1070</v>
      </c>
      <c r="L2454" t="s">
        <v>56</v>
      </c>
      <c r="M2454" t="s">
        <v>40</v>
      </c>
      <c r="N2454" t="s">
        <v>112</v>
      </c>
      <c r="O2454" t="s">
        <v>6148</v>
      </c>
      <c r="P2454">
        <v>18.059999999999999</v>
      </c>
      <c r="Q2454">
        <v>7</v>
      </c>
      <c r="R2454">
        <v>0</v>
      </c>
      <c r="S2454">
        <v>4.6955999999999998</v>
      </c>
      <c r="T2454" t="s">
        <v>59</v>
      </c>
      <c r="U2454">
        <v>13.3644</v>
      </c>
      <c r="V2454" s="2">
        <f>Table1[[#This Row],[Expenses]]*0.3</f>
        <v>4.0093199999999998</v>
      </c>
      <c r="W2454" t="str">
        <f>VLOOKUP(K2454, Helper!A:C, 3, FALSE)</f>
        <v>2020-02</v>
      </c>
    </row>
    <row r="2455" spans="1:23" x14ac:dyDescent="0.3">
      <c r="A2455">
        <v>4958</v>
      </c>
      <c r="B2455" t="s">
        <v>6149</v>
      </c>
      <c r="C2455" s="1">
        <v>44275</v>
      </c>
      <c r="D2455">
        <v>20210320</v>
      </c>
      <c r="E2455" t="s">
        <v>1402</v>
      </c>
      <c r="F2455" t="s">
        <v>79</v>
      </c>
      <c r="G2455" t="s">
        <v>2477</v>
      </c>
      <c r="H2455" t="s">
        <v>81</v>
      </c>
      <c r="I2455" t="s">
        <v>82</v>
      </c>
      <c r="J2455" t="s">
        <v>621</v>
      </c>
      <c r="K2455">
        <v>1060</v>
      </c>
      <c r="L2455" t="s">
        <v>105</v>
      </c>
      <c r="M2455" t="s">
        <v>29</v>
      </c>
      <c r="N2455" t="s">
        <v>50</v>
      </c>
      <c r="O2455" t="s">
        <v>6150</v>
      </c>
      <c r="P2455">
        <v>2.512</v>
      </c>
      <c r="Q2455">
        <v>2</v>
      </c>
      <c r="R2455">
        <v>0.8</v>
      </c>
      <c r="S2455">
        <v>-4.3959999999999999</v>
      </c>
      <c r="T2455" t="s">
        <v>365</v>
      </c>
      <c r="U2455">
        <v>6.9079999999999897</v>
      </c>
      <c r="V2455" s="2">
        <f>Table1[[#This Row],[Expenses]]*0.3</f>
        <v>2.0723999999999969</v>
      </c>
      <c r="W2455" t="str">
        <f>VLOOKUP(K2455, Helper!A:C, 3, FALSE)</f>
        <v>2020-01</v>
      </c>
    </row>
    <row r="2456" spans="1:23" x14ac:dyDescent="0.3">
      <c r="A2456">
        <v>4960</v>
      </c>
      <c r="B2456" t="s">
        <v>6151</v>
      </c>
      <c r="C2456" s="1">
        <v>44884</v>
      </c>
      <c r="D2456">
        <v>20221119</v>
      </c>
      <c r="E2456" t="s">
        <v>2061</v>
      </c>
      <c r="F2456" t="s">
        <v>35</v>
      </c>
      <c r="G2456" t="s">
        <v>36</v>
      </c>
      <c r="H2456" t="s">
        <v>37</v>
      </c>
      <c r="I2456" t="s">
        <v>38</v>
      </c>
      <c r="J2456" t="s">
        <v>312</v>
      </c>
      <c r="K2456">
        <v>1014</v>
      </c>
      <c r="L2456" t="s">
        <v>95</v>
      </c>
      <c r="M2456" t="s">
        <v>85</v>
      </c>
      <c r="N2456" t="s">
        <v>156</v>
      </c>
      <c r="O2456" t="s">
        <v>6152</v>
      </c>
      <c r="P2456">
        <v>61.192</v>
      </c>
      <c r="Q2456">
        <v>1</v>
      </c>
      <c r="R2456">
        <v>0.2</v>
      </c>
      <c r="S2456">
        <v>6.1192000000000002</v>
      </c>
      <c r="T2456" t="s">
        <v>32</v>
      </c>
      <c r="U2456">
        <v>55.072800000000001</v>
      </c>
      <c r="V2456" s="2">
        <f>Table1[[#This Row],[Expenses]]*0.3</f>
        <v>16.521840000000001</v>
      </c>
      <c r="W2456" t="str">
        <f>VLOOKUP(K2456, Helper!A:C, 3, FALSE)</f>
        <v>2020-01</v>
      </c>
    </row>
    <row r="2457" spans="1:23" x14ac:dyDescent="0.3">
      <c r="A2457">
        <v>4962</v>
      </c>
      <c r="B2457" t="s">
        <v>6153</v>
      </c>
      <c r="C2457" s="1">
        <v>43897</v>
      </c>
      <c r="D2457">
        <v>20200307</v>
      </c>
      <c r="E2457" t="s">
        <v>6154</v>
      </c>
      <c r="F2457" t="s">
        <v>71</v>
      </c>
      <c r="G2457" t="s">
        <v>72</v>
      </c>
      <c r="H2457" t="s">
        <v>37</v>
      </c>
      <c r="I2457" t="s">
        <v>38</v>
      </c>
      <c r="J2457" t="s">
        <v>515</v>
      </c>
      <c r="K2457">
        <v>1003</v>
      </c>
      <c r="L2457" t="s">
        <v>56</v>
      </c>
      <c r="M2457" t="s">
        <v>29</v>
      </c>
      <c r="N2457" t="s">
        <v>41</v>
      </c>
      <c r="O2457" t="s">
        <v>6155</v>
      </c>
      <c r="P2457">
        <v>48.712000000000003</v>
      </c>
      <c r="Q2457">
        <v>1</v>
      </c>
      <c r="R2457">
        <v>0.2</v>
      </c>
      <c r="S2457">
        <v>5.4801000000000002</v>
      </c>
      <c r="T2457" t="s">
        <v>445</v>
      </c>
      <c r="U2457">
        <v>43.231900000000003</v>
      </c>
      <c r="V2457" s="2">
        <f>Table1[[#This Row],[Expenses]]*0.3</f>
        <v>12.969570000000001</v>
      </c>
      <c r="W2457" t="str">
        <f>VLOOKUP(K2457, Helper!A:C, 3, FALSE)</f>
        <v>2020-02</v>
      </c>
    </row>
    <row r="2458" spans="1:23" x14ac:dyDescent="0.3">
      <c r="A2458">
        <v>4965</v>
      </c>
      <c r="B2458" t="s">
        <v>6156</v>
      </c>
      <c r="C2458" s="1">
        <v>44697</v>
      </c>
      <c r="D2458">
        <v>20220516</v>
      </c>
      <c r="E2458" t="s">
        <v>203</v>
      </c>
      <c r="F2458" t="s">
        <v>46</v>
      </c>
      <c r="G2458" t="s">
        <v>47</v>
      </c>
      <c r="H2458" t="s">
        <v>25</v>
      </c>
      <c r="I2458" t="s">
        <v>48</v>
      </c>
      <c r="J2458" t="s">
        <v>138</v>
      </c>
      <c r="K2458">
        <v>1043</v>
      </c>
      <c r="L2458" t="s">
        <v>95</v>
      </c>
      <c r="M2458" t="s">
        <v>29</v>
      </c>
      <c r="N2458" t="s">
        <v>50</v>
      </c>
      <c r="O2458" t="s">
        <v>6157</v>
      </c>
      <c r="P2458">
        <v>7.7640000000000002</v>
      </c>
      <c r="Q2458">
        <v>4</v>
      </c>
      <c r="R2458">
        <v>0.7</v>
      </c>
      <c r="S2458">
        <v>-5.1760000000000002</v>
      </c>
      <c r="T2458" t="s">
        <v>454</v>
      </c>
      <c r="U2458">
        <v>12.94</v>
      </c>
      <c r="V2458" s="2">
        <f>Table1[[#This Row],[Expenses]]*0.3</f>
        <v>3.8819999999999997</v>
      </c>
      <c r="W2458" t="str">
        <f>VLOOKUP(K2458, Helper!A:C, 3, FALSE)</f>
        <v>2020-01</v>
      </c>
    </row>
    <row r="2459" spans="1:23" x14ac:dyDescent="0.3">
      <c r="A2459">
        <v>4966</v>
      </c>
      <c r="B2459" t="s">
        <v>6158</v>
      </c>
      <c r="C2459" s="1">
        <v>44341</v>
      </c>
      <c r="D2459">
        <v>20210525</v>
      </c>
      <c r="E2459" t="s">
        <v>1827</v>
      </c>
      <c r="F2459" t="s">
        <v>252</v>
      </c>
      <c r="G2459" t="s">
        <v>573</v>
      </c>
      <c r="H2459" t="s">
        <v>25</v>
      </c>
      <c r="I2459" t="s">
        <v>103</v>
      </c>
      <c r="J2459" t="s">
        <v>184</v>
      </c>
      <c r="K2459">
        <v>1028</v>
      </c>
      <c r="L2459" t="s">
        <v>74</v>
      </c>
      <c r="M2459" t="s">
        <v>40</v>
      </c>
      <c r="N2459" t="s">
        <v>156</v>
      </c>
      <c r="O2459" t="s">
        <v>6159</v>
      </c>
      <c r="P2459">
        <v>467.04</v>
      </c>
      <c r="Q2459">
        <v>4</v>
      </c>
      <c r="R2459">
        <v>0.2</v>
      </c>
      <c r="S2459">
        <v>58.38</v>
      </c>
      <c r="T2459" t="s">
        <v>436</v>
      </c>
      <c r="U2459">
        <v>408.66</v>
      </c>
      <c r="V2459" s="2">
        <f>Table1[[#This Row],[Expenses]]*0.3</f>
        <v>122.598</v>
      </c>
      <c r="W2459" t="str">
        <f>VLOOKUP(K2459, Helper!A:C, 3, FALSE)</f>
        <v>2020-04</v>
      </c>
    </row>
    <row r="2460" spans="1:23" x14ac:dyDescent="0.3">
      <c r="A2460">
        <v>4967</v>
      </c>
      <c r="B2460" t="s">
        <v>6160</v>
      </c>
      <c r="C2460" s="1">
        <v>44410</v>
      </c>
      <c r="D2460">
        <v>20210802</v>
      </c>
      <c r="E2460" t="s">
        <v>2698</v>
      </c>
      <c r="F2460" t="s">
        <v>827</v>
      </c>
      <c r="G2460" t="s">
        <v>2034</v>
      </c>
      <c r="H2460" t="s">
        <v>25</v>
      </c>
      <c r="I2460" t="s">
        <v>64</v>
      </c>
      <c r="J2460" t="s">
        <v>330</v>
      </c>
      <c r="K2460">
        <v>1100</v>
      </c>
      <c r="L2460" t="s">
        <v>56</v>
      </c>
      <c r="M2460" t="s">
        <v>85</v>
      </c>
      <c r="N2460" t="s">
        <v>156</v>
      </c>
      <c r="O2460" t="s">
        <v>6161</v>
      </c>
      <c r="P2460">
        <v>128.85</v>
      </c>
      <c r="Q2460">
        <v>3</v>
      </c>
      <c r="R2460">
        <v>0</v>
      </c>
      <c r="S2460">
        <v>3.8654999999999999</v>
      </c>
      <c r="T2460" t="s">
        <v>570</v>
      </c>
      <c r="U2460">
        <v>124.9845</v>
      </c>
      <c r="V2460" s="2">
        <f>Table1[[#This Row],[Expenses]]*0.3</f>
        <v>37.495349999999995</v>
      </c>
      <c r="W2460" t="str">
        <f>VLOOKUP(K2460, Helper!A:C, 3, FALSE)</f>
        <v>2020-03</v>
      </c>
    </row>
    <row r="2461" spans="1:23" x14ac:dyDescent="0.3">
      <c r="A2461">
        <v>4971</v>
      </c>
      <c r="B2461" t="s">
        <v>6162</v>
      </c>
      <c r="C2461" s="1">
        <v>44872</v>
      </c>
      <c r="D2461">
        <v>20221107</v>
      </c>
      <c r="E2461" t="s">
        <v>667</v>
      </c>
      <c r="F2461" t="s">
        <v>46</v>
      </c>
      <c r="G2461" t="s">
        <v>888</v>
      </c>
      <c r="H2461" t="s">
        <v>25</v>
      </c>
      <c r="I2461" t="s">
        <v>48</v>
      </c>
      <c r="J2461" t="s">
        <v>489</v>
      </c>
      <c r="K2461">
        <v>1064</v>
      </c>
      <c r="L2461" t="s">
        <v>84</v>
      </c>
      <c r="M2461" t="s">
        <v>40</v>
      </c>
      <c r="N2461" t="s">
        <v>41</v>
      </c>
      <c r="O2461" t="s">
        <v>6163</v>
      </c>
      <c r="P2461">
        <v>207.98400000000001</v>
      </c>
      <c r="Q2461">
        <v>2</v>
      </c>
      <c r="R2461">
        <v>0.2</v>
      </c>
      <c r="S2461">
        <v>-28.597799999999999</v>
      </c>
      <c r="T2461" t="s">
        <v>32</v>
      </c>
      <c r="U2461">
        <v>236.58179999999999</v>
      </c>
      <c r="V2461" s="2">
        <f>Table1[[#This Row],[Expenses]]*0.3</f>
        <v>70.97453999999999</v>
      </c>
      <c r="W2461" t="str">
        <f>VLOOKUP(K2461, Helper!A:C, 3, FALSE)</f>
        <v>2020-06</v>
      </c>
    </row>
    <row r="2462" spans="1:23" x14ac:dyDescent="0.3">
      <c r="A2462">
        <v>4975</v>
      </c>
      <c r="B2462" t="s">
        <v>6164</v>
      </c>
      <c r="C2462" s="1">
        <v>44873</v>
      </c>
      <c r="D2462">
        <v>20221108</v>
      </c>
      <c r="E2462" t="s">
        <v>1839</v>
      </c>
      <c r="F2462" t="s">
        <v>35</v>
      </c>
      <c r="G2462" t="s">
        <v>1650</v>
      </c>
      <c r="H2462" t="s">
        <v>37</v>
      </c>
      <c r="I2462" t="s">
        <v>38</v>
      </c>
      <c r="J2462" t="s">
        <v>126</v>
      </c>
      <c r="K2462">
        <v>1025</v>
      </c>
      <c r="L2462" t="s">
        <v>105</v>
      </c>
      <c r="M2462" t="s">
        <v>85</v>
      </c>
      <c r="N2462" t="s">
        <v>66</v>
      </c>
      <c r="O2462" t="s">
        <v>6165</v>
      </c>
      <c r="P2462">
        <v>12.9</v>
      </c>
      <c r="Q2462">
        <v>2</v>
      </c>
      <c r="R2462">
        <v>0</v>
      </c>
      <c r="S2462">
        <v>6.3209999999999997</v>
      </c>
      <c r="T2462" t="s">
        <v>32</v>
      </c>
      <c r="U2462">
        <v>6.5789999999999997</v>
      </c>
      <c r="V2462" s="2">
        <f>Table1[[#This Row],[Expenses]]*0.3</f>
        <v>1.9736999999999998</v>
      </c>
      <c r="W2462" t="str">
        <f>VLOOKUP(K2462, Helper!A:C, 3, FALSE)</f>
        <v>2020-04</v>
      </c>
    </row>
    <row r="2463" spans="1:23" x14ac:dyDescent="0.3">
      <c r="A2463">
        <v>4976</v>
      </c>
      <c r="B2463" t="s">
        <v>6166</v>
      </c>
      <c r="C2463" s="1">
        <v>44457</v>
      </c>
      <c r="D2463">
        <v>20210918</v>
      </c>
      <c r="E2463" t="s">
        <v>1570</v>
      </c>
      <c r="F2463" t="s">
        <v>46</v>
      </c>
      <c r="G2463" t="s">
        <v>888</v>
      </c>
      <c r="H2463" t="s">
        <v>25</v>
      </c>
      <c r="I2463" t="s">
        <v>48</v>
      </c>
      <c r="J2463" t="s">
        <v>337</v>
      </c>
      <c r="K2463">
        <v>1096</v>
      </c>
      <c r="L2463" t="s">
        <v>105</v>
      </c>
      <c r="M2463" t="s">
        <v>40</v>
      </c>
      <c r="N2463" t="s">
        <v>185</v>
      </c>
      <c r="O2463" t="s">
        <v>6167</v>
      </c>
      <c r="P2463">
        <v>717.12</v>
      </c>
      <c r="Q2463">
        <v>9</v>
      </c>
      <c r="R2463">
        <v>0.2</v>
      </c>
      <c r="S2463">
        <v>152.38800000000001</v>
      </c>
      <c r="T2463" t="s">
        <v>135</v>
      </c>
      <c r="U2463">
        <v>564.73199999999997</v>
      </c>
      <c r="V2463" s="2">
        <f>Table1[[#This Row],[Expenses]]*0.3</f>
        <v>169.41959999999997</v>
      </c>
      <c r="W2463" t="str">
        <f>VLOOKUP(K2463, Helper!A:C, 3, FALSE)</f>
        <v>2020-03</v>
      </c>
    </row>
    <row r="2464" spans="1:23" x14ac:dyDescent="0.3">
      <c r="A2464">
        <v>4977</v>
      </c>
      <c r="B2464" t="s">
        <v>6168</v>
      </c>
      <c r="C2464" s="1">
        <v>44537</v>
      </c>
      <c r="D2464">
        <v>20211207</v>
      </c>
      <c r="E2464" t="s">
        <v>624</v>
      </c>
      <c r="F2464" t="s">
        <v>211</v>
      </c>
      <c r="G2464" t="s">
        <v>212</v>
      </c>
      <c r="H2464" t="s">
        <v>25</v>
      </c>
      <c r="I2464" t="s">
        <v>26</v>
      </c>
      <c r="J2464" t="s">
        <v>626</v>
      </c>
      <c r="K2464">
        <v>1009</v>
      </c>
      <c r="L2464" t="s">
        <v>95</v>
      </c>
      <c r="M2464" t="s">
        <v>29</v>
      </c>
      <c r="N2464" t="s">
        <v>50</v>
      </c>
      <c r="O2464" t="s">
        <v>6169</v>
      </c>
      <c r="P2464">
        <v>21.36</v>
      </c>
      <c r="Q2464">
        <v>5</v>
      </c>
      <c r="R2464">
        <v>0.2</v>
      </c>
      <c r="S2464">
        <v>7.2089999999999996</v>
      </c>
      <c r="T2464" t="s">
        <v>163</v>
      </c>
      <c r="U2464">
        <v>14.151</v>
      </c>
      <c r="V2464" s="2">
        <f>Table1[[#This Row],[Expenses]]*0.3</f>
        <v>4.2452999999999994</v>
      </c>
      <c r="W2464" t="str">
        <f>VLOOKUP(K2464, Helper!A:C, 3, FALSE)</f>
        <v>2020-03</v>
      </c>
    </row>
    <row r="2465" spans="1:23" x14ac:dyDescent="0.3">
      <c r="A2465">
        <v>4980</v>
      </c>
      <c r="B2465" t="s">
        <v>6170</v>
      </c>
      <c r="C2465" s="1">
        <v>44905</v>
      </c>
      <c r="D2465">
        <v>20221210</v>
      </c>
      <c r="E2465" t="s">
        <v>1591</v>
      </c>
      <c r="F2465" t="s">
        <v>166</v>
      </c>
      <c r="G2465" t="s">
        <v>227</v>
      </c>
      <c r="H2465" t="s">
        <v>81</v>
      </c>
      <c r="I2465" t="s">
        <v>168</v>
      </c>
      <c r="J2465" t="s">
        <v>27</v>
      </c>
      <c r="K2465">
        <v>1017</v>
      </c>
      <c r="L2465" t="s">
        <v>28</v>
      </c>
      <c r="M2465" t="s">
        <v>40</v>
      </c>
      <c r="N2465" t="s">
        <v>66</v>
      </c>
      <c r="O2465" t="s">
        <v>6171</v>
      </c>
      <c r="P2465">
        <v>20.568000000000001</v>
      </c>
      <c r="Q2465">
        <v>3</v>
      </c>
      <c r="R2465">
        <v>0.2</v>
      </c>
      <c r="S2465">
        <v>1.5426</v>
      </c>
      <c r="T2465" t="s">
        <v>76</v>
      </c>
      <c r="U2465">
        <v>19.025400000000001</v>
      </c>
      <c r="V2465" s="2">
        <f>Table1[[#This Row],[Expenses]]*0.3</f>
        <v>5.7076200000000004</v>
      </c>
      <c r="W2465" t="str">
        <f>VLOOKUP(K2465, Helper!A:C, 3, FALSE)</f>
        <v>2020-02</v>
      </c>
    </row>
    <row r="2466" spans="1:23" x14ac:dyDescent="0.3">
      <c r="A2466">
        <v>4983</v>
      </c>
      <c r="B2466" t="s">
        <v>6172</v>
      </c>
      <c r="C2466" s="1">
        <v>44151</v>
      </c>
      <c r="D2466">
        <v>20201116</v>
      </c>
      <c r="E2466" t="s">
        <v>1600</v>
      </c>
      <c r="F2466" t="s">
        <v>35</v>
      </c>
      <c r="G2466" t="s">
        <v>852</v>
      </c>
      <c r="H2466" t="s">
        <v>37</v>
      </c>
      <c r="I2466" t="s">
        <v>38</v>
      </c>
      <c r="J2466" t="s">
        <v>457</v>
      </c>
      <c r="K2466">
        <v>1057</v>
      </c>
      <c r="L2466" t="s">
        <v>105</v>
      </c>
      <c r="M2466" t="s">
        <v>40</v>
      </c>
      <c r="N2466" t="s">
        <v>41</v>
      </c>
      <c r="O2466" t="s">
        <v>6173</v>
      </c>
      <c r="P2466">
        <v>5.22</v>
      </c>
      <c r="Q2466">
        <v>2</v>
      </c>
      <c r="R2466">
        <v>0</v>
      </c>
      <c r="S2466">
        <v>2.4011999999999998</v>
      </c>
      <c r="T2466" t="s">
        <v>98</v>
      </c>
      <c r="U2466">
        <v>2.8188</v>
      </c>
      <c r="V2466" s="2">
        <f>Table1[[#This Row],[Expenses]]*0.3</f>
        <v>0.84563999999999995</v>
      </c>
      <c r="W2466" t="str">
        <f>VLOOKUP(K2466, Helper!A:C, 3, FALSE)</f>
        <v>2020-01</v>
      </c>
    </row>
    <row r="2467" spans="1:23" x14ac:dyDescent="0.3">
      <c r="A2467">
        <v>4984</v>
      </c>
      <c r="B2467" t="s">
        <v>6174</v>
      </c>
      <c r="C2467" s="1">
        <v>44872</v>
      </c>
      <c r="D2467">
        <v>20221107</v>
      </c>
      <c r="E2467" t="s">
        <v>70</v>
      </c>
      <c r="F2467" t="s">
        <v>35</v>
      </c>
      <c r="G2467" t="s">
        <v>600</v>
      </c>
      <c r="H2467" t="s">
        <v>37</v>
      </c>
      <c r="I2467" t="s">
        <v>38</v>
      </c>
      <c r="J2467" t="s">
        <v>73</v>
      </c>
      <c r="K2467">
        <v>1066</v>
      </c>
      <c r="L2467" t="s">
        <v>74</v>
      </c>
      <c r="M2467" t="s">
        <v>29</v>
      </c>
      <c r="N2467" t="s">
        <v>96</v>
      </c>
      <c r="O2467" t="s">
        <v>6175</v>
      </c>
      <c r="P2467">
        <v>84.84</v>
      </c>
      <c r="Q2467">
        <v>3</v>
      </c>
      <c r="R2467">
        <v>0</v>
      </c>
      <c r="S2467">
        <v>22.9068</v>
      </c>
      <c r="T2467" t="s">
        <v>32</v>
      </c>
      <c r="U2467">
        <v>61.933199999999999</v>
      </c>
      <c r="V2467" s="2">
        <f>Table1[[#This Row],[Expenses]]*0.3</f>
        <v>18.57996</v>
      </c>
      <c r="W2467" t="str">
        <f>VLOOKUP(K2467, Helper!A:C, 3, FALSE)</f>
        <v>2020-09</v>
      </c>
    </row>
    <row r="2468" spans="1:23" x14ac:dyDescent="0.3">
      <c r="A2468">
        <v>4985</v>
      </c>
      <c r="B2468" t="s">
        <v>6176</v>
      </c>
      <c r="C2468" s="1">
        <v>44445</v>
      </c>
      <c r="D2468">
        <v>20210906</v>
      </c>
      <c r="E2468" t="s">
        <v>1481</v>
      </c>
      <c r="F2468" t="s">
        <v>252</v>
      </c>
      <c r="G2468" t="s">
        <v>573</v>
      </c>
      <c r="H2468" t="s">
        <v>25</v>
      </c>
      <c r="I2468" t="s">
        <v>103</v>
      </c>
      <c r="J2468" t="s">
        <v>693</v>
      </c>
      <c r="K2468">
        <v>1070</v>
      </c>
      <c r="L2468" t="s">
        <v>56</v>
      </c>
      <c r="M2468" t="s">
        <v>40</v>
      </c>
      <c r="N2468" t="s">
        <v>214</v>
      </c>
      <c r="O2468" t="s">
        <v>6177</v>
      </c>
      <c r="P2468">
        <v>7.24</v>
      </c>
      <c r="Q2468">
        <v>5</v>
      </c>
      <c r="R2468">
        <v>0.2</v>
      </c>
      <c r="S2468">
        <v>1.1765000000000001</v>
      </c>
      <c r="T2468" t="s">
        <v>135</v>
      </c>
      <c r="U2468">
        <v>6.0635000000000003</v>
      </c>
      <c r="V2468" s="2">
        <f>Table1[[#This Row],[Expenses]]*0.3</f>
        <v>1.8190500000000001</v>
      </c>
      <c r="W2468" t="str">
        <f>VLOOKUP(K2468, Helper!A:C, 3, FALSE)</f>
        <v>2020-02</v>
      </c>
    </row>
    <row r="2469" spans="1:23" x14ac:dyDescent="0.3">
      <c r="A2469">
        <v>4986</v>
      </c>
      <c r="B2469" t="s">
        <v>6178</v>
      </c>
      <c r="C2469" s="1">
        <v>44077</v>
      </c>
      <c r="D2469">
        <v>20200903</v>
      </c>
      <c r="E2469" t="s">
        <v>1751</v>
      </c>
      <c r="F2469" t="s">
        <v>211</v>
      </c>
      <c r="G2469" t="s">
        <v>212</v>
      </c>
      <c r="H2469" t="s">
        <v>25</v>
      </c>
      <c r="I2469" t="s">
        <v>26</v>
      </c>
      <c r="J2469" t="s">
        <v>308</v>
      </c>
      <c r="K2469">
        <v>1095</v>
      </c>
      <c r="L2469" t="s">
        <v>105</v>
      </c>
      <c r="M2469" t="s">
        <v>29</v>
      </c>
      <c r="N2469" t="s">
        <v>41</v>
      </c>
      <c r="O2469" t="s">
        <v>6179</v>
      </c>
      <c r="P2469">
        <v>14.4</v>
      </c>
      <c r="Q2469">
        <v>5</v>
      </c>
      <c r="R2469">
        <v>0</v>
      </c>
      <c r="S2469">
        <v>7.056</v>
      </c>
      <c r="T2469" t="s">
        <v>382</v>
      </c>
      <c r="U2469">
        <v>7.3440000000000003</v>
      </c>
      <c r="V2469" s="2">
        <f>Table1[[#This Row],[Expenses]]*0.3</f>
        <v>2.2031999999999998</v>
      </c>
      <c r="W2469" t="str">
        <f>VLOOKUP(K2469, Helper!A:C, 3, FALSE)</f>
        <v>2020-02</v>
      </c>
    </row>
    <row r="2470" spans="1:23" x14ac:dyDescent="0.3">
      <c r="A2470">
        <v>4987</v>
      </c>
      <c r="B2470" t="s">
        <v>6180</v>
      </c>
      <c r="C2470" s="1">
        <v>44676</v>
      </c>
      <c r="D2470">
        <v>20220425</v>
      </c>
      <c r="E2470" t="s">
        <v>3701</v>
      </c>
      <c r="F2470" t="s">
        <v>334</v>
      </c>
      <c r="G2470" t="s">
        <v>668</v>
      </c>
      <c r="H2470" t="s">
        <v>25</v>
      </c>
      <c r="I2470" t="s">
        <v>336</v>
      </c>
      <c r="J2470" t="s">
        <v>407</v>
      </c>
      <c r="K2470">
        <v>1082</v>
      </c>
      <c r="L2470" t="s">
        <v>56</v>
      </c>
      <c r="M2470" t="s">
        <v>85</v>
      </c>
      <c r="N2470" t="s">
        <v>66</v>
      </c>
      <c r="O2470" t="s">
        <v>6181</v>
      </c>
      <c r="P2470">
        <v>15.552</v>
      </c>
      <c r="Q2470">
        <v>3</v>
      </c>
      <c r="R2470">
        <v>0.2</v>
      </c>
      <c r="S2470">
        <v>5.4432</v>
      </c>
      <c r="T2470" t="s">
        <v>296</v>
      </c>
      <c r="U2470">
        <v>10.108799999999899</v>
      </c>
      <c r="V2470" s="2">
        <f>Table1[[#This Row],[Expenses]]*0.3</f>
        <v>3.0326399999999696</v>
      </c>
      <c r="W2470" t="str">
        <f>VLOOKUP(K2470, Helper!A:C, 3, FALSE)</f>
        <v>2020-07</v>
      </c>
    </row>
    <row r="2471" spans="1:23" x14ac:dyDescent="0.3">
      <c r="A2471">
        <v>4990</v>
      </c>
      <c r="B2471" t="s">
        <v>6182</v>
      </c>
      <c r="C2471" s="1">
        <v>45170</v>
      </c>
      <c r="D2471">
        <v>20230901</v>
      </c>
      <c r="E2471" t="s">
        <v>3179</v>
      </c>
      <c r="F2471" t="s">
        <v>35</v>
      </c>
      <c r="G2471" t="s">
        <v>110</v>
      </c>
      <c r="H2471" t="s">
        <v>37</v>
      </c>
      <c r="I2471" t="s">
        <v>38</v>
      </c>
      <c r="J2471" t="s">
        <v>823</v>
      </c>
      <c r="K2471">
        <v>1034</v>
      </c>
      <c r="L2471" t="s">
        <v>28</v>
      </c>
      <c r="M2471" t="s">
        <v>85</v>
      </c>
      <c r="N2471" t="s">
        <v>50</v>
      </c>
      <c r="O2471" t="s">
        <v>6183</v>
      </c>
      <c r="P2471">
        <v>6.6719999999999997</v>
      </c>
      <c r="Q2471">
        <v>3</v>
      </c>
      <c r="R2471">
        <v>0.2</v>
      </c>
      <c r="S2471">
        <v>2.1684000000000001</v>
      </c>
      <c r="T2471" t="s">
        <v>171</v>
      </c>
      <c r="U2471">
        <v>4.5035999999999996</v>
      </c>
      <c r="V2471" s="2">
        <f>Table1[[#This Row],[Expenses]]*0.3</f>
        <v>1.3510799999999998</v>
      </c>
      <c r="W2471" t="str">
        <f>VLOOKUP(K2471, Helper!A:C, 3, FALSE)</f>
        <v>2020-01</v>
      </c>
    </row>
    <row r="2472" spans="1:23" x14ac:dyDescent="0.3">
      <c r="A2472">
        <v>4992</v>
      </c>
      <c r="B2472" t="s">
        <v>6184</v>
      </c>
      <c r="C2472" s="1">
        <v>45268</v>
      </c>
      <c r="D2472">
        <v>20231208</v>
      </c>
      <c r="E2472" t="s">
        <v>2075</v>
      </c>
      <c r="F2472" t="s">
        <v>166</v>
      </c>
      <c r="G2472" t="s">
        <v>227</v>
      </c>
      <c r="H2472" t="s">
        <v>81</v>
      </c>
      <c r="I2472" t="s">
        <v>168</v>
      </c>
      <c r="J2472" t="s">
        <v>626</v>
      </c>
      <c r="K2472">
        <v>1009</v>
      </c>
      <c r="L2472" t="s">
        <v>95</v>
      </c>
      <c r="M2472" t="s">
        <v>40</v>
      </c>
      <c r="N2472" t="s">
        <v>50</v>
      </c>
      <c r="O2472" t="s">
        <v>6185</v>
      </c>
      <c r="P2472">
        <v>1889.99</v>
      </c>
      <c r="Q2472">
        <v>5</v>
      </c>
      <c r="R2472">
        <v>0.8</v>
      </c>
      <c r="S2472">
        <v>-2929.4845</v>
      </c>
      <c r="T2472" t="s">
        <v>261</v>
      </c>
      <c r="U2472">
        <v>4819.4745000000003</v>
      </c>
      <c r="V2472" s="2">
        <f>Table1[[#This Row],[Expenses]]*0.3</f>
        <v>1445.8423500000001</v>
      </c>
      <c r="W2472" t="str">
        <f>VLOOKUP(K2472, Helper!A:C, 3, FALSE)</f>
        <v>2020-03</v>
      </c>
    </row>
    <row r="2473" spans="1:23" x14ac:dyDescent="0.3">
      <c r="A2473">
        <v>4993</v>
      </c>
      <c r="B2473" t="s">
        <v>6186</v>
      </c>
      <c r="C2473" s="1">
        <v>44548</v>
      </c>
      <c r="D2473">
        <v>20211218</v>
      </c>
      <c r="E2473" t="s">
        <v>2553</v>
      </c>
      <c r="F2473" t="s">
        <v>252</v>
      </c>
      <c r="G2473" t="s">
        <v>253</v>
      </c>
      <c r="H2473" t="s">
        <v>25</v>
      </c>
      <c r="I2473" t="s">
        <v>103</v>
      </c>
      <c r="J2473" t="s">
        <v>55</v>
      </c>
      <c r="K2473">
        <v>1065</v>
      </c>
      <c r="L2473" t="s">
        <v>56</v>
      </c>
      <c r="M2473" t="s">
        <v>40</v>
      </c>
      <c r="N2473" t="s">
        <v>161</v>
      </c>
      <c r="O2473" t="s">
        <v>6187</v>
      </c>
      <c r="P2473">
        <v>55.936</v>
      </c>
      <c r="Q2473">
        <v>8</v>
      </c>
      <c r="R2473">
        <v>0.2</v>
      </c>
      <c r="S2473">
        <v>18.878399999999999</v>
      </c>
      <c r="T2473" t="s">
        <v>163</v>
      </c>
      <c r="U2473">
        <v>37.057600000000001</v>
      </c>
      <c r="V2473" s="2">
        <f>Table1[[#This Row],[Expenses]]*0.3</f>
        <v>11.117279999999999</v>
      </c>
      <c r="W2473" t="str">
        <f>VLOOKUP(K2473, Helper!A:C, 3, FALSE)</f>
        <v>2020-04</v>
      </c>
    </row>
    <row r="2474" spans="1:23" x14ac:dyDescent="0.3">
      <c r="A2474">
        <v>4996</v>
      </c>
      <c r="B2474" t="s">
        <v>6188</v>
      </c>
      <c r="C2474" s="1">
        <v>44139</v>
      </c>
      <c r="D2474">
        <v>20201104</v>
      </c>
      <c r="E2474" t="s">
        <v>2158</v>
      </c>
      <c r="F2474" t="s">
        <v>211</v>
      </c>
      <c r="G2474" t="s">
        <v>212</v>
      </c>
      <c r="H2474" t="s">
        <v>25</v>
      </c>
      <c r="I2474" t="s">
        <v>26</v>
      </c>
      <c r="J2474" t="s">
        <v>407</v>
      </c>
      <c r="K2474">
        <v>1082</v>
      </c>
      <c r="L2474" t="s">
        <v>56</v>
      </c>
      <c r="M2474" t="s">
        <v>85</v>
      </c>
      <c r="N2474" t="s">
        <v>50</v>
      </c>
      <c r="O2474" t="s">
        <v>6189</v>
      </c>
      <c r="P2474">
        <v>52.064</v>
      </c>
      <c r="Q2474">
        <v>4</v>
      </c>
      <c r="R2474">
        <v>0.2</v>
      </c>
      <c r="S2474">
        <v>18.873200000000001</v>
      </c>
      <c r="T2474" t="s">
        <v>98</v>
      </c>
      <c r="U2474">
        <v>33.190799999999903</v>
      </c>
      <c r="V2474" s="2">
        <f>Table1[[#This Row],[Expenses]]*0.3</f>
        <v>9.9572399999999703</v>
      </c>
      <c r="W2474" t="str">
        <f>VLOOKUP(K2474, Helper!A:C, 3, FALSE)</f>
        <v>2020-07</v>
      </c>
    </row>
    <row r="2475" spans="1:23" x14ac:dyDescent="0.3">
      <c r="A2475">
        <v>4997</v>
      </c>
      <c r="B2475" t="s">
        <v>6190</v>
      </c>
      <c r="C2475" s="1">
        <v>44996</v>
      </c>
      <c r="D2475">
        <v>20230311</v>
      </c>
      <c r="E2475" t="s">
        <v>6122</v>
      </c>
      <c r="F2475" t="s">
        <v>62</v>
      </c>
      <c r="G2475" t="s">
        <v>63</v>
      </c>
      <c r="H2475" t="s">
        <v>25</v>
      </c>
      <c r="I2475" t="s">
        <v>64</v>
      </c>
      <c r="J2475" t="s">
        <v>539</v>
      </c>
      <c r="K2475">
        <v>1081</v>
      </c>
      <c r="L2475" t="s">
        <v>273</v>
      </c>
      <c r="M2475" t="s">
        <v>40</v>
      </c>
      <c r="N2475" t="s">
        <v>86</v>
      </c>
      <c r="O2475" t="s">
        <v>6191</v>
      </c>
      <c r="P2475">
        <v>48.783999999999999</v>
      </c>
      <c r="Q2475">
        <v>1</v>
      </c>
      <c r="R2475">
        <v>0.2</v>
      </c>
      <c r="S2475">
        <v>3.6587999999999998</v>
      </c>
      <c r="T2475" t="s">
        <v>761</v>
      </c>
      <c r="U2475">
        <v>45.1252</v>
      </c>
      <c r="V2475" s="2">
        <f>Table1[[#This Row],[Expenses]]*0.3</f>
        <v>13.537559999999999</v>
      </c>
      <c r="W2475" t="str">
        <f>VLOOKUP(K2475, Helper!A:C, 3, FALSE)</f>
        <v>2020-03</v>
      </c>
    </row>
    <row r="2476" spans="1:23" x14ac:dyDescent="0.3">
      <c r="A2476">
        <v>4999</v>
      </c>
      <c r="B2476" t="s">
        <v>6192</v>
      </c>
      <c r="C2476" s="1">
        <v>44592</v>
      </c>
      <c r="D2476">
        <v>20220131</v>
      </c>
      <c r="E2476" t="s">
        <v>1584</v>
      </c>
      <c r="F2476" t="s">
        <v>35</v>
      </c>
      <c r="G2476" t="s">
        <v>36</v>
      </c>
      <c r="H2476" t="s">
        <v>37</v>
      </c>
      <c r="I2476" t="s">
        <v>38</v>
      </c>
      <c r="J2476" t="s">
        <v>316</v>
      </c>
      <c r="K2476">
        <v>1093</v>
      </c>
      <c r="L2476" t="s">
        <v>28</v>
      </c>
      <c r="M2476" t="s">
        <v>85</v>
      </c>
      <c r="N2476" t="s">
        <v>156</v>
      </c>
      <c r="O2476" t="s">
        <v>6193</v>
      </c>
      <c r="P2476">
        <v>109.592</v>
      </c>
      <c r="Q2476">
        <v>1</v>
      </c>
      <c r="R2476">
        <v>0.2</v>
      </c>
      <c r="S2476">
        <v>8.2194000000000003</v>
      </c>
      <c r="T2476" t="s">
        <v>140</v>
      </c>
      <c r="U2476">
        <v>101.37260000000001</v>
      </c>
      <c r="V2476" s="2">
        <f>Table1[[#This Row],[Expenses]]*0.3</f>
        <v>30.41178</v>
      </c>
      <c r="W2476" t="str">
        <f>VLOOKUP(K2476, Helper!A:C, 3, FALSE)</f>
        <v>2020-03</v>
      </c>
    </row>
    <row r="2477" spans="1:23" x14ac:dyDescent="0.3">
      <c r="A2477">
        <v>5001</v>
      </c>
      <c r="B2477" t="s">
        <v>6194</v>
      </c>
      <c r="C2477" s="1">
        <v>45054</v>
      </c>
      <c r="D2477">
        <v>20230508</v>
      </c>
      <c r="E2477" t="s">
        <v>748</v>
      </c>
      <c r="F2477" t="s">
        <v>35</v>
      </c>
      <c r="G2477" t="s">
        <v>36</v>
      </c>
      <c r="H2477" t="s">
        <v>37</v>
      </c>
      <c r="I2477" t="s">
        <v>38</v>
      </c>
      <c r="J2477" t="s">
        <v>592</v>
      </c>
      <c r="K2477">
        <v>1030</v>
      </c>
      <c r="L2477" t="s">
        <v>95</v>
      </c>
      <c r="M2477" t="s">
        <v>85</v>
      </c>
      <c r="N2477" t="s">
        <v>185</v>
      </c>
      <c r="O2477" t="s">
        <v>6195</v>
      </c>
      <c r="P2477">
        <v>79.989999999999995</v>
      </c>
      <c r="Q2477">
        <v>1</v>
      </c>
      <c r="R2477">
        <v>0</v>
      </c>
      <c r="S2477">
        <v>28.796399999999998</v>
      </c>
      <c r="T2477" t="s">
        <v>288</v>
      </c>
      <c r="U2477">
        <v>51.193599999999897</v>
      </c>
      <c r="V2477" s="2">
        <f>Table1[[#This Row],[Expenses]]*0.3</f>
        <v>15.358079999999969</v>
      </c>
      <c r="W2477" t="str">
        <f>VLOOKUP(K2477, Helper!A:C, 3, FALSE)</f>
        <v>2020-01</v>
      </c>
    </row>
    <row r="2478" spans="1:23" x14ac:dyDescent="0.3">
      <c r="A2478">
        <v>5002</v>
      </c>
      <c r="B2478" t="s">
        <v>6196</v>
      </c>
      <c r="C2478" s="1">
        <v>44706</v>
      </c>
      <c r="D2478">
        <v>20220525</v>
      </c>
      <c r="E2478" t="s">
        <v>1219</v>
      </c>
      <c r="F2478" t="s">
        <v>238</v>
      </c>
      <c r="G2478" t="s">
        <v>3490</v>
      </c>
      <c r="H2478" t="s">
        <v>25</v>
      </c>
      <c r="I2478" t="s">
        <v>48</v>
      </c>
      <c r="J2478" t="s">
        <v>325</v>
      </c>
      <c r="K2478">
        <v>1075</v>
      </c>
      <c r="L2478" t="s">
        <v>133</v>
      </c>
      <c r="M2478" t="s">
        <v>85</v>
      </c>
      <c r="N2478" t="s">
        <v>66</v>
      </c>
      <c r="O2478" t="s">
        <v>6197</v>
      </c>
      <c r="P2478">
        <v>69.5</v>
      </c>
      <c r="Q2478">
        <v>5</v>
      </c>
      <c r="R2478">
        <v>0</v>
      </c>
      <c r="S2478">
        <v>20.155000000000001</v>
      </c>
      <c r="T2478" t="s">
        <v>454</v>
      </c>
      <c r="U2478">
        <v>49.344999999999999</v>
      </c>
      <c r="V2478" s="2">
        <f>Table1[[#This Row],[Expenses]]*0.3</f>
        <v>14.8035</v>
      </c>
      <c r="W2478" t="str">
        <f>VLOOKUP(K2478, Helper!A:C, 3, FALSE)</f>
        <v>2020-03</v>
      </c>
    </row>
    <row r="2479" spans="1:23" x14ac:dyDescent="0.3">
      <c r="A2479">
        <v>5004</v>
      </c>
      <c r="B2479" t="s">
        <v>6198</v>
      </c>
      <c r="C2479" s="1">
        <v>44842</v>
      </c>
      <c r="D2479">
        <v>20221008</v>
      </c>
      <c r="E2479" t="s">
        <v>4373</v>
      </c>
      <c r="F2479" t="s">
        <v>35</v>
      </c>
      <c r="G2479" t="s">
        <v>36</v>
      </c>
      <c r="H2479" t="s">
        <v>37</v>
      </c>
      <c r="I2479" t="s">
        <v>38</v>
      </c>
      <c r="J2479" t="s">
        <v>55</v>
      </c>
      <c r="K2479">
        <v>1065</v>
      </c>
      <c r="L2479" t="s">
        <v>56</v>
      </c>
      <c r="M2479" t="s">
        <v>29</v>
      </c>
      <c r="N2479" t="s">
        <v>66</v>
      </c>
      <c r="O2479" t="s">
        <v>6199</v>
      </c>
      <c r="P2479">
        <v>10.56</v>
      </c>
      <c r="Q2479">
        <v>2</v>
      </c>
      <c r="R2479">
        <v>0</v>
      </c>
      <c r="S2479">
        <v>5.0688000000000004</v>
      </c>
      <c r="T2479" t="s">
        <v>400</v>
      </c>
      <c r="U2479">
        <v>5.4912000000000001</v>
      </c>
      <c r="V2479" s="2">
        <f>Table1[[#This Row],[Expenses]]*0.3</f>
        <v>1.6473599999999999</v>
      </c>
      <c r="W2479" t="str">
        <f>VLOOKUP(K2479, Helper!A:C, 3, FALSE)</f>
        <v>2020-04</v>
      </c>
    </row>
    <row r="2480" spans="1:23" x14ac:dyDescent="0.3">
      <c r="A2480">
        <v>5005</v>
      </c>
      <c r="B2480" t="s">
        <v>6200</v>
      </c>
      <c r="C2480" s="1">
        <v>43951</v>
      </c>
      <c r="D2480">
        <v>20200430</v>
      </c>
      <c r="E2480" t="s">
        <v>3421</v>
      </c>
      <c r="F2480" t="s">
        <v>868</v>
      </c>
      <c r="G2480" t="s">
        <v>869</v>
      </c>
      <c r="H2480" t="s">
        <v>25</v>
      </c>
      <c r="I2480" t="s">
        <v>336</v>
      </c>
      <c r="J2480" t="s">
        <v>752</v>
      </c>
      <c r="K2480">
        <v>1084</v>
      </c>
      <c r="L2480" t="s">
        <v>133</v>
      </c>
      <c r="M2480" t="s">
        <v>29</v>
      </c>
      <c r="N2480" t="s">
        <v>185</v>
      </c>
      <c r="O2480" t="s">
        <v>6201</v>
      </c>
      <c r="P2480">
        <v>47.79</v>
      </c>
      <c r="Q2480">
        <v>3</v>
      </c>
      <c r="R2480">
        <v>0</v>
      </c>
      <c r="S2480">
        <v>16.2486</v>
      </c>
      <c r="T2480" t="s">
        <v>735</v>
      </c>
      <c r="U2480">
        <v>31.541399999999999</v>
      </c>
      <c r="V2480" s="2">
        <f>Table1[[#This Row],[Expenses]]*0.3</f>
        <v>9.4624199999999998</v>
      </c>
      <c r="W2480" t="str">
        <f>VLOOKUP(K2480, Helper!A:C, 3, FALSE)</f>
        <v>2020-02</v>
      </c>
    </row>
    <row r="2481" spans="1:23" x14ac:dyDescent="0.3">
      <c r="A2481">
        <v>5006</v>
      </c>
      <c r="B2481" t="s">
        <v>6202</v>
      </c>
      <c r="C2481" s="1">
        <v>44510</v>
      </c>
      <c r="D2481">
        <v>20211110</v>
      </c>
      <c r="E2481" t="s">
        <v>1315</v>
      </c>
      <c r="F2481" t="s">
        <v>204</v>
      </c>
      <c r="G2481" t="s">
        <v>5534</v>
      </c>
      <c r="H2481" t="s">
        <v>81</v>
      </c>
      <c r="I2481" t="s">
        <v>206</v>
      </c>
      <c r="J2481" t="s">
        <v>240</v>
      </c>
      <c r="K2481">
        <v>1035</v>
      </c>
      <c r="L2481" t="s">
        <v>56</v>
      </c>
      <c r="M2481" t="s">
        <v>40</v>
      </c>
      <c r="N2481" t="s">
        <v>96</v>
      </c>
      <c r="O2481" t="s">
        <v>6203</v>
      </c>
      <c r="P2481">
        <v>714.3</v>
      </c>
      <c r="Q2481">
        <v>5</v>
      </c>
      <c r="R2481">
        <v>0</v>
      </c>
      <c r="S2481">
        <v>207.14699999999999</v>
      </c>
      <c r="T2481" t="s">
        <v>88</v>
      </c>
      <c r="U2481">
        <v>507.152999999999</v>
      </c>
      <c r="V2481" s="2">
        <f>Table1[[#This Row],[Expenses]]*0.3</f>
        <v>152.1458999999997</v>
      </c>
      <c r="W2481" t="str">
        <f>VLOOKUP(K2481, Helper!A:C, 3, FALSE)</f>
        <v>2020-04</v>
      </c>
    </row>
    <row r="2482" spans="1:23" x14ac:dyDescent="0.3">
      <c r="A2482">
        <v>5007</v>
      </c>
      <c r="B2482" t="s">
        <v>6204</v>
      </c>
      <c r="C2482" s="1">
        <v>44509</v>
      </c>
      <c r="D2482">
        <v>20211109</v>
      </c>
      <c r="E2482" t="s">
        <v>3830</v>
      </c>
      <c r="F2482" t="s">
        <v>211</v>
      </c>
      <c r="G2482" t="s">
        <v>212</v>
      </c>
      <c r="H2482" t="s">
        <v>25</v>
      </c>
      <c r="I2482" t="s">
        <v>26</v>
      </c>
      <c r="J2482" t="s">
        <v>993</v>
      </c>
      <c r="K2482">
        <v>1044</v>
      </c>
      <c r="L2482" t="s">
        <v>28</v>
      </c>
      <c r="M2482" t="s">
        <v>85</v>
      </c>
      <c r="N2482" t="s">
        <v>617</v>
      </c>
      <c r="O2482" t="s">
        <v>6205</v>
      </c>
      <c r="P2482">
        <v>2321.9</v>
      </c>
      <c r="Q2482">
        <v>2</v>
      </c>
      <c r="R2482">
        <v>0</v>
      </c>
      <c r="S2482">
        <v>1114.5119999999999</v>
      </c>
      <c r="T2482" t="s">
        <v>88</v>
      </c>
      <c r="U2482">
        <v>1207.3879999999999</v>
      </c>
      <c r="V2482" s="2">
        <f>Table1[[#This Row],[Expenses]]*0.3</f>
        <v>362.21639999999996</v>
      </c>
      <c r="W2482" t="str">
        <f>VLOOKUP(K2482, Helper!A:C, 3, FALSE)</f>
        <v>2020-02</v>
      </c>
    </row>
    <row r="2483" spans="1:23" x14ac:dyDescent="0.3">
      <c r="A2483">
        <v>5009</v>
      </c>
      <c r="B2483" t="s">
        <v>6206</v>
      </c>
      <c r="C2483" s="1">
        <v>44446</v>
      </c>
      <c r="D2483">
        <v>20210907</v>
      </c>
      <c r="E2483" t="s">
        <v>6207</v>
      </c>
      <c r="F2483" t="s">
        <v>124</v>
      </c>
      <c r="G2483" t="s">
        <v>125</v>
      </c>
      <c r="H2483" t="s">
        <v>25</v>
      </c>
      <c r="I2483" t="s">
        <v>48</v>
      </c>
      <c r="J2483" t="s">
        <v>254</v>
      </c>
      <c r="K2483">
        <v>1072</v>
      </c>
      <c r="L2483" t="s">
        <v>74</v>
      </c>
      <c r="M2483" t="s">
        <v>40</v>
      </c>
      <c r="N2483" t="s">
        <v>50</v>
      </c>
      <c r="O2483" t="s">
        <v>6208</v>
      </c>
      <c r="P2483">
        <v>9.5220000000000002</v>
      </c>
      <c r="Q2483">
        <v>1</v>
      </c>
      <c r="R2483">
        <v>0.7</v>
      </c>
      <c r="S2483">
        <v>-6.9828000000000001</v>
      </c>
      <c r="T2483" t="s">
        <v>135</v>
      </c>
      <c r="U2483">
        <v>16.504799999999999</v>
      </c>
      <c r="V2483" s="2">
        <f>Table1[[#This Row],[Expenses]]*0.3</f>
        <v>4.9514399999999998</v>
      </c>
      <c r="W2483" t="str">
        <f>VLOOKUP(K2483, Helper!A:C, 3, FALSE)</f>
        <v>2020-06</v>
      </c>
    </row>
    <row r="2484" spans="1:23" x14ac:dyDescent="0.3">
      <c r="A2484">
        <v>5012</v>
      </c>
      <c r="B2484" t="s">
        <v>6209</v>
      </c>
      <c r="C2484" s="1">
        <v>45058</v>
      </c>
      <c r="D2484">
        <v>20230512</v>
      </c>
      <c r="E2484" t="s">
        <v>2317</v>
      </c>
      <c r="F2484" t="s">
        <v>232</v>
      </c>
      <c r="G2484" t="s">
        <v>385</v>
      </c>
      <c r="H2484" t="s">
        <v>37</v>
      </c>
      <c r="I2484" t="s">
        <v>119</v>
      </c>
      <c r="J2484" t="s">
        <v>39</v>
      </c>
      <c r="K2484">
        <v>1056</v>
      </c>
      <c r="L2484" t="s">
        <v>28</v>
      </c>
      <c r="M2484" t="s">
        <v>40</v>
      </c>
      <c r="N2484" t="s">
        <v>30</v>
      </c>
      <c r="O2484" t="s">
        <v>6210</v>
      </c>
      <c r="P2484">
        <v>209.97900000000001</v>
      </c>
      <c r="Q2484">
        <v>7</v>
      </c>
      <c r="R2484">
        <v>0.7</v>
      </c>
      <c r="S2484">
        <v>-356.96429999999998</v>
      </c>
      <c r="T2484" t="s">
        <v>288</v>
      </c>
      <c r="U2484">
        <v>566.94330000000002</v>
      </c>
      <c r="V2484" s="2">
        <f>Table1[[#This Row],[Expenses]]*0.3</f>
        <v>170.08299</v>
      </c>
      <c r="W2484" t="str">
        <f>VLOOKUP(K2484, Helper!A:C, 3, FALSE)</f>
        <v>2020-03</v>
      </c>
    </row>
    <row r="2485" spans="1:23" x14ac:dyDescent="0.3">
      <c r="A2485">
        <v>5013</v>
      </c>
      <c r="B2485" t="s">
        <v>6211</v>
      </c>
      <c r="C2485" s="1">
        <v>45129</v>
      </c>
      <c r="D2485">
        <v>20230722</v>
      </c>
      <c r="E2485" t="s">
        <v>4184</v>
      </c>
      <c r="F2485" t="s">
        <v>358</v>
      </c>
      <c r="G2485" t="s">
        <v>1235</v>
      </c>
      <c r="H2485" t="s">
        <v>37</v>
      </c>
      <c r="I2485" t="s">
        <v>119</v>
      </c>
      <c r="J2485" t="s">
        <v>94</v>
      </c>
      <c r="K2485">
        <v>1087</v>
      </c>
      <c r="L2485" t="s">
        <v>95</v>
      </c>
      <c r="M2485" t="s">
        <v>85</v>
      </c>
      <c r="N2485" t="s">
        <v>50</v>
      </c>
      <c r="O2485" t="s">
        <v>6212</v>
      </c>
      <c r="P2485">
        <v>33.93</v>
      </c>
      <c r="Q2485">
        <v>3</v>
      </c>
      <c r="R2485">
        <v>0.7</v>
      </c>
      <c r="S2485">
        <v>-22.62</v>
      </c>
      <c r="T2485" t="s">
        <v>128</v>
      </c>
      <c r="U2485">
        <v>56.55</v>
      </c>
      <c r="V2485" s="2">
        <f>Table1[[#This Row],[Expenses]]*0.3</f>
        <v>16.965</v>
      </c>
      <c r="W2485" t="str">
        <f>VLOOKUP(K2485, Helper!A:C, 3, FALSE)</f>
        <v>2020-06</v>
      </c>
    </row>
    <row r="2486" spans="1:23" x14ac:dyDescent="0.3">
      <c r="A2486">
        <v>5016</v>
      </c>
      <c r="B2486" t="s">
        <v>6213</v>
      </c>
      <c r="C2486" s="1">
        <v>44159</v>
      </c>
      <c r="D2486">
        <v>20201124</v>
      </c>
      <c r="E2486" t="s">
        <v>2538</v>
      </c>
      <c r="F2486" t="s">
        <v>358</v>
      </c>
      <c r="G2486" t="s">
        <v>1609</v>
      </c>
      <c r="H2486" t="s">
        <v>37</v>
      </c>
      <c r="I2486" t="s">
        <v>119</v>
      </c>
      <c r="J2486" t="s">
        <v>418</v>
      </c>
      <c r="K2486">
        <v>1007</v>
      </c>
      <c r="L2486" t="s">
        <v>84</v>
      </c>
      <c r="M2486" t="s">
        <v>29</v>
      </c>
      <c r="N2486" t="s">
        <v>57</v>
      </c>
      <c r="O2486" t="s">
        <v>6214</v>
      </c>
      <c r="P2486">
        <v>35.167999999999999</v>
      </c>
      <c r="Q2486">
        <v>7</v>
      </c>
      <c r="R2486">
        <v>0.2</v>
      </c>
      <c r="S2486">
        <v>9.6712000000000007</v>
      </c>
      <c r="T2486" t="s">
        <v>98</v>
      </c>
      <c r="U2486">
        <v>25.4968</v>
      </c>
      <c r="V2486" s="2">
        <f>Table1[[#This Row],[Expenses]]*0.3</f>
        <v>7.6490399999999994</v>
      </c>
      <c r="W2486" t="str">
        <f>VLOOKUP(K2486, Helper!A:C, 3, FALSE)</f>
        <v>2020-02</v>
      </c>
    </row>
    <row r="2487" spans="1:23" x14ac:dyDescent="0.3">
      <c r="A2487">
        <v>5018</v>
      </c>
      <c r="B2487" t="s">
        <v>6215</v>
      </c>
      <c r="C2487" s="1">
        <v>44150</v>
      </c>
      <c r="D2487">
        <v>20201115</v>
      </c>
      <c r="E2487" t="s">
        <v>6216</v>
      </c>
      <c r="F2487" t="s">
        <v>35</v>
      </c>
      <c r="G2487" t="s">
        <v>36</v>
      </c>
      <c r="H2487" t="s">
        <v>37</v>
      </c>
      <c r="I2487" t="s">
        <v>38</v>
      </c>
      <c r="J2487" t="s">
        <v>65</v>
      </c>
      <c r="K2487">
        <v>1062</v>
      </c>
      <c r="L2487" t="s">
        <v>28</v>
      </c>
      <c r="M2487" t="s">
        <v>29</v>
      </c>
      <c r="N2487" t="s">
        <v>57</v>
      </c>
      <c r="O2487" t="s">
        <v>6217</v>
      </c>
      <c r="P2487">
        <v>10.11</v>
      </c>
      <c r="Q2487">
        <v>3</v>
      </c>
      <c r="R2487">
        <v>0</v>
      </c>
      <c r="S2487">
        <v>3.2351999999999999</v>
      </c>
      <c r="T2487" t="s">
        <v>98</v>
      </c>
      <c r="U2487">
        <v>6.8747999999999996</v>
      </c>
      <c r="V2487" s="2">
        <f>Table1[[#This Row],[Expenses]]*0.3</f>
        <v>2.0624399999999996</v>
      </c>
      <c r="W2487" t="str">
        <f>VLOOKUP(K2487, Helper!A:C, 3, FALSE)</f>
        <v>2020-01</v>
      </c>
    </row>
    <row r="2488" spans="1:23" x14ac:dyDescent="0.3">
      <c r="A2488">
        <v>5021</v>
      </c>
      <c r="B2488" t="s">
        <v>6218</v>
      </c>
      <c r="C2488" s="1">
        <v>45009</v>
      </c>
      <c r="D2488">
        <v>20230324</v>
      </c>
      <c r="E2488" t="s">
        <v>513</v>
      </c>
      <c r="F2488" t="s">
        <v>211</v>
      </c>
      <c r="G2488" t="s">
        <v>212</v>
      </c>
      <c r="H2488" t="s">
        <v>25</v>
      </c>
      <c r="I2488" t="s">
        <v>26</v>
      </c>
      <c r="J2488" t="s">
        <v>515</v>
      </c>
      <c r="K2488">
        <v>1003</v>
      </c>
      <c r="L2488" t="s">
        <v>56</v>
      </c>
      <c r="M2488" t="s">
        <v>40</v>
      </c>
      <c r="N2488" t="s">
        <v>66</v>
      </c>
      <c r="O2488" t="s">
        <v>6219</v>
      </c>
      <c r="P2488">
        <v>347.58</v>
      </c>
      <c r="Q2488">
        <v>3</v>
      </c>
      <c r="R2488">
        <v>0</v>
      </c>
      <c r="S2488">
        <v>17.379000000000001</v>
      </c>
      <c r="T2488" t="s">
        <v>761</v>
      </c>
      <c r="U2488">
        <v>330.200999999999</v>
      </c>
      <c r="V2488" s="2">
        <f>Table1[[#This Row],[Expenses]]*0.3</f>
        <v>99.0602999999997</v>
      </c>
      <c r="W2488" t="str">
        <f>VLOOKUP(K2488, Helper!A:C, 3, FALSE)</f>
        <v>2020-02</v>
      </c>
    </row>
    <row r="2489" spans="1:23" x14ac:dyDescent="0.3">
      <c r="A2489">
        <v>5022</v>
      </c>
      <c r="B2489" t="s">
        <v>6220</v>
      </c>
      <c r="C2489" s="1">
        <v>44914</v>
      </c>
      <c r="D2489">
        <v>20221219</v>
      </c>
      <c r="E2489" t="s">
        <v>945</v>
      </c>
      <c r="F2489" t="s">
        <v>35</v>
      </c>
      <c r="G2489" t="s">
        <v>600</v>
      </c>
      <c r="H2489" t="s">
        <v>37</v>
      </c>
      <c r="I2489" t="s">
        <v>38</v>
      </c>
      <c r="J2489" t="s">
        <v>321</v>
      </c>
      <c r="K2489">
        <v>1089</v>
      </c>
      <c r="L2489" t="s">
        <v>133</v>
      </c>
      <c r="M2489" t="s">
        <v>29</v>
      </c>
      <c r="N2489" t="s">
        <v>185</v>
      </c>
      <c r="O2489" t="s">
        <v>6221</v>
      </c>
      <c r="P2489">
        <v>72.64</v>
      </c>
      <c r="Q2489">
        <v>2</v>
      </c>
      <c r="R2489">
        <v>0</v>
      </c>
      <c r="S2489">
        <v>21.792000000000002</v>
      </c>
      <c r="T2489" t="s">
        <v>76</v>
      </c>
      <c r="U2489">
        <v>50.847999999999999</v>
      </c>
      <c r="V2489" s="2">
        <f>Table1[[#This Row],[Expenses]]*0.3</f>
        <v>15.254399999999999</v>
      </c>
      <c r="W2489" t="str">
        <f>VLOOKUP(K2489, Helper!A:C, 3, FALSE)</f>
        <v>2020-01</v>
      </c>
    </row>
    <row r="2490" spans="1:23" x14ac:dyDescent="0.3">
      <c r="A2490">
        <v>5025</v>
      </c>
      <c r="B2490" t="s">
        <v>6222</v>
      </c>
      <c r="C2490" s="1">
        <v>45137</v>
      </c>
      <c r="D2490">
        <v>20230730</v>
      </c>
      <c r="E2490" t="s">
        <v>1342</v>
      </c>
      <c r="F2490" t="s">
        <v>448</v>
      </c>
      <c r="G2490" t="s">
        <v>448</v>
      </c>
      <c r="H2490" t="s">
        <v>81</v>
      </c>
      <c r="I2490" t="s">
        <v>199</v>
      </c>
      <c r="J2490" t="s">
        <v>376</v>
      </c>
      <c r="K2490">
        <v>1036</v>
      </c>
      <c r="L2490" t="s">
        <v>259</v>
      </c>
      <c r="M2490" t="s">
        <v>29</v>
      </c>
      <c r="N2490" t="s">
        <v>50</v>
      </c>
      <c r="O2490" t="s">
        <v>6223</v>
      </c>
      <c r="P2490">
        <v>33.479999999999997</v>
      </c>
      <c r="Q2490">
        <v>2</v>
      </c>
      <c r="R2490">
        <v>0</v>
      </c>
      <c r="S2490">
        <v>16.405200000000001</v>
      </c>
      <c r="T2490" t="s">
        <v>128</v>
      </c>
      <c r="U2490">
        <v>17.0747999999999</v>
      </c>
      <c r="V2490" s="2">
        <f>Table1[[#This Row],[Expenses]]*0.3</f>
        <v>5.1224399999999699</v>
      </c>
      <c r="W2490" t="str">
        <f>VLOOKUP(K2490, Helper!A:C, 3, FALSE)</f>
        <v>2020-04</v>
      </c>
    </row>
    <row r="2491" spans="1:23" x14ac:dyDescent="0.3">
      <c r="A2491">
        <v>5029</v>
      </c>
      <c r="B2491" t="s">
        <v>6224</v>
      </c>
      <c r="C2491" s="1">
        <v>44076</v>
      </c>
      <c r="D2491">
        <v>20200902</v>
      </c>
      <c r="E2491" t="s">
        <v>3399</v>
      </c>
      <c r="F2491" t="s">
        <v>166</v>
      </c>
      <c r="G2491" t="s">
        <v>227</v>
      </c>
      <c r="H2491" t="s">
        <v>81</v>
      </c>
      <c r="I2491" t="s">
        <v>168</v>
      </c>
      <c r="J2491" t="s">
        <v>341</v>
      </c>
      <c r="K2491">
        <v>1019</v>
      </c>
      <c r="L2491" t="s">
        <v>74</v>
      </c>
      <c r="M2491" t="s">
        <v>29</v>
      </c>
      <c r="N2491" t="s">
        <v>185</v>
      </c>
      <c r="O2491" t="s">
        <v>6225</v>
      </c>
      <c r="P2491">
        <v>239.976</v>
      </c>
      <c r="Q2491">
        <v>3</v>
      </c>
      <c r="R2491">
        <v>0.2</v>
      </c>
      <c r="S2491">
        <v>53.994599999999998</v>
      </c>
      <c r="T2491" t="s">
        <v>382</v>
      </c>
      <c r="U2491">
        <v>185.98140000000001</v>
      </c>
      <c r="V2491" s="2">
        <f>Table1[[#This Row],[Expenses]]*0.3</f>
        <v>55.794420000000002</v>
      </c>
      <c r="W2491" t="str">
        <f>VLOOKUP(K2491, Helper!A:C, 3, FALSE)</f>
        <v>2020-03</v>
      </c>
    </row>
    <row r="2492" spans="1:23" x14ac:dyDescent="0.3">
      <c r="A2492">
        <v>5030</v>
      </c>
      <c r="B2492" t="s">
        <v>6226</v>
      </c>
      <c r="C2492" s="1">
        <v>44956</v>
      </c>
      <c r="D2492">
        <v>20230130</v>
      </c>
      <c r="E2492" t="s">
        <v>1723</v>
      </c>
      <c r="F2492" t="s">
        <v>35</v>
      </c>
      <c r="G2492" t="s">
        <v>110</v>
      </c>
      <c r="H2492" t="s">
        <v>37</v>
      </c>
      <c r="I2492" t="s">
        <v>38</v>
      </c>
      <c r="J2492" t="s">
        <v>655</v>
      </c>
      <c r="K2492">
        <v>1024</v>
      </c>
      <c r="L2492" t="s">
        <v>28</v>
      </c>
      <c r="M2492" t="s">
        <v>29</v>
      </c>
      <c r="N2492" t="s">
        <v>112</v>
      </c>
      <c r="O2492" t="s">
        <v>6227</v>
      </c>
      <c r="P2492">
        <v>8.34</v>
      </c>
      <c r="Q2492">
        <v>3</v>
      </c>
      <c r="R2492">
        <v>0</v>
      </c>
      <c r="S2492">
        <v>2.1684000000000001</v>
      </c>
      <c r="T2492" t="s">
        <v>898</v>
      </c>
      <c r="U2492">
        <v>6.1715999999999998</v>
      </c>
      <c r="V2492" s="2">
        <f>Table1[[#This Row],[Expenses]]*0.3</f>
        <v>1.8514799999999998</v>
      </c>
      <c r="W2492" t="str">
        <f>VLOOKUP(K2492, Helper!A:C, 3, FALSE)</f>
        <v>2020-01</v>
      </c>
    </row>
    <row r="2493" spans="1:23" x14ac:dyDescent="0.3">
      <c r="A2493">
        <v>5033</v>
      </c>
      <c r="B2493" t="s">
        <v>6228</v>
      </c>
      <c r="C2493" s="1">
        <v>44922</v>
      </c>
      <c r="D2493">
        <v>20221227</v>
      </c>
      <c r="E2493" t="s">
        <v>894</v>
      </c>
      <c r="F2493" t="s">
        <v>522</v>
      </c>
      <c r="G2493" t="s">
        <v>671</v>
      </c>
      <c r="H2493" t="s">
        <v>37</v>
      </c>
      <c r="I2493" t="s">
        <v>119</v>
      </c>
      <c r="J2493" t="s">
        <v>443</v>
      </c>
      <c r="K2493">
        <v>1005</v>
      </c>
      <c r="L2493" t="s">
        <v>56</v>
      </c>
      <c r="M2493" t="s">
        <v>40</v>
      </c>
      <c r="N2493" t="s">
        <v>41</v>
      </c>
      <c r="O2493" t="s">
        <v>6229</v>
      </c>
      <c r="P2493">
        <v>212.94</v>
      </c>
      <c r="Q2493">
        <v>3</v>
      </c>
      <c r="R2493">
        <v>0</v>
      </c>
      <c r="S2493">
        <v>25.552800000000001</v>
      </c>
      <c r="T2493" t="s">
        <v>76</v>
      </c>
      <c r="U2493">
        <v>187.38720000000001</v>
      </c>
      <c r="V2493" s="2">
        <f>Table1[[#This Row],[Expenses]]*0.3</f>
        <v>56.216160000000002</v>
      </c>
      <c r="W2493" t="str">
        <f>VLOOKUP(K2493, Helper!A:C, 3, FALSE)</f>
        <v>2020-03</v>
      </c>
    </row>
    <row r="2494" spans="1:23" x14ac:dyDescent="0.3">
      <c r="A2494">
        <v>5035</v>
      </c>
      <c r="B2494" t="s">
        <v>6230</v>
      </c>
      <c r="C2494" s="1">
        <v>44417</v>
      </c>
      <c r="D2494">
        <v>20210809</v>
      </c>
      <c r="E2494" t="s">
        <v>1743</v>
      </c>
      <c r="F2494" t="s">
        <v>91</v>
      </c>
      <c r="G2494" t="s">
        <v>1441</v>
      </c>
      <c r="H2494" t="s">
        <v>25</v>
      </c>
      <c r="I2494" t="s">
        <v>93</v>
      </c>
      <c r="J2494" t="s">
        <v>39</v>
      </c>
      <c r="K2494">
        <v>1056</v>
      </c>
      <c r="L2494" t="s">
        <v>28</v>
      </c>
      <c r="M2494" t="s">
        <v>85</v>
      </c>
      <c r="N2494" t="s">
        <v>30</v>
      </c>
      <c r="O2494" t="s">
        <v>6231</v>
      </c>
      <c r="P2494">
        <v>687.4</v>
      </c>
      <c r="Q2494">
        <v>5</v>
      </c>
      <c r="R2494">
        <v>0</v>
      </c>
      <c r="S2494">
        <v>48.118000000000002</v>
      </c>
      <c r="T2494" t="s">
        <v>570</v>
      </c>
      <c r="U2494">
        <v>639.28199999999902</v>
      </c>
      <c r="V2494" s="2">
        <f>Table1[[#This Row],[Expenses]]*0.3</f>
        <v>191.7845999999997</v>
      </c>
      <c r="W2494" t="str">
        <f>VLOOKUP(K2494, Helper!A:C, 3, FALSE)</f>
        <v>2020-03</v>
      </c>
    </row>
    <row r="2495" spans="1:23" x14ac:dyDescent="0.3">
      <c r="A2495">
        <v>5036</v>
      </c>
      <c r="B2495" t="s">
        <v>6232</v>
      </c>
      <c r="C2495" s="1">
        <v>43927</v>
      </c>
      <c r="D2495">
        <v>20200406</v>
      </c>
      <c r="E2495" t="s">
        <v>3370</v>
      </c>
      <c r="F2495" t="s">
        <v>71</v>
      </c>
      <c r="G2495" t="s">
        <v>72</v>
      </c>
      <c r="H2495" t="s">
        <v>37</v>
      </c>
      <c r="I2495" t="s">
        <v>38</v>
      </c>
      <c r="J2495" t="s">
        <v>764</v>
      </c>
      <c r="K2495">
        <v>1061</v>
      </c>
      <c r="L2495" t="s">
        <v>28</v>
      </c>
      <c r="M2495" t="s">
        <v>40</v>
      </c>
      <c r="N2495" t="s">
        <v>50</v>
      </c>
      <c r="O2495" t="s">
        <v>6233</v>
      </c>
      <c r="P2495">
        <v>653.54999999999995</v>
      </c>
      <c r="Q2495">
        <v>3</v>
      </c>
      <c r="R2495">
        <v>0</v>
      </c>
      <c r="S2495">
        <v>111.1035</v>
      </c>
      <c r="T2495" t="s">
        <v>735</v>
      </c>
      <c r="U2495">
        <v>542.44650000000001</v>
      </c>
      <c r="V2495" s="2">
        <f>Table1[[#This Row],[Expenses]]*0.3</f>
        <v>162.73394999999999</v>
      </c>
      <c r="W2495" t="str">
        <f>VLOOKUP(K2495, Helper!A:C, 3, FALSE)</f>
        <v>2020-03</v>
      </c>
    </row>
    <row r="2496" spans="1:23" x14ac:dyDescent="0.3">
      <c r="A2496">
        <v>5038</v>
      </c>
      <c r="B2496" t="s">
        <v>6234</v>
      </c>
      <c r="C2496" s="1">
        <v>45248</v>
      </c>
      <c r="D2496">
        <v>20231118</v>
      </c>
      <c r="E2496" t="s">
        <v>1321</v>
      </c>
      <c r="F2496" t="s">
        <v>166</v>
      </c>
      <c r="G2496" t="s">
        <v>167</v>
      </c>
      <c r="H2496" t="s">
        <v>81</v>
      </c>
      <c r="I2496" t="s">
        <v>168</v>
      </c>
      <c r="J2496" t="s">
        <v>27</v>
      </c>
      <c r="K2496">
        <v>1017</v>
      </c>
      <c r="L2496" t="s">
        <v>28</v>
      </c>
      <c r="M2496" t="s">
        <v>29</v>
      </c>
      <c r="N2496" t="s">
        <v>185</v>
      </c>
      <c r="O2496" t="s">
        <v>6235</v>
      </c>
      <c r="P2496">
        <v>239.96</v>
      </c>
      <c r="Q2496">
        <v>5</v>
      </c>
      <c r="R2496">
        <v>0.2</v>
      </c>
      <c r="S2496">
        <v>83.986000000000004</v>
      </c>
      <c r="T2496" t="s">
        <v>283</v>
      </c>
      <c r="U2496">
        <v>155.97399999999999</v>
      </c>
      <c r="V2496" s="2">
        <f>Table1[[#This Row],[Expenses]]*0.3</f>
        <v>46.792199999999994</v>
      </c>
      <c r="W2496" t="str">
        <f>VLOOKUP(K2496, Helper!A:C, 3, FALSE)</f>
        <v>2020-02</v>
      </c>
    </row>
    <row r="2497" spans="1:23" x14ac:dyDescent="0.3">
      <c r="A2497">
        <v>5039</v>
      </c>
      <c r="B2497" t="s">
        <v>6236</v>
      </c>
      <c r="C2497" s="1">
        <v>44388</v>
      </c>
      <c r="D2497">
        <v>20210711</v>
      </c>
      <c r="E2497" t="s">
        <v>2317</v>
      </c>
      <c r="F2497" t="s">
        <v>197</v>
      </c>
      <c r="G2497" t="s">
        <v>372</v>
      </c>
      <c r="H2497" t="s">
        <v>81</v>
      </c>
      <c r="I2497" t="s">
        <v>199</v>
      </c>
      <c r="J2497" t="s">
        <v>39</v>
      </c>
      <c r="K2497">
        <v>1056</v>
      </c>
      <c r="L2497" t="s">
        <v>28</v>
      </c>
      <c r="M2497" t="s">
        <v>40</v>
      </c>
      <c r="N2497" t="s">
        <v>50</v>
      </c>
      <c r="O2497" t="s">
        <v>6237</v>
      </c>
      <c r="P2497">
        <v>199.83600000000001</v>
      </c>
      <c r="Q2497">
        <v>4</v>
      </c>
      <c r="R2497">
        <v>0.3</v>
      </c>
      <c r="S2497">
        <v>-37.112400000000001</v>
      </c>
      <c r="T2497" t="s">
        <v>642</v>
      </c>
      <c r="U2497">
        <v>236.94839999999999</v>
      </c>
      <c r="V2497" s="2">
        <f>Table1[[#This Row],[Expenses]]*0.3</f>
        <v>71.084519999999998</v>
      </c>
      <c r="W2497" t="str">
        <f>VLOOKUP(K2497, Helper!A:C, 3, FALSE)</f>
        <v>2020-03</v>
      </c>
    </row>
    <row r="2498" spans="1:23" x14ac:dyDescent="0.3">
      <c r="A2498">
        <v>5042</v>
      </c>
      <c r="B2498" t="s">
        <v>6238</v>
      </c>
      <c r="C2498" s="1">
        <v>44876</v>
      </c>
      <c r="D2498">
        <v>20221111</v>
      </c>
      <c r="E2498" t="s">
        <v>2351</v>
      </c>
      <c r="F2498" t="s">
        <v>35</v>
      </c>
      <c r="G2498" t="s">
        <v>36</v>
      </c>
      <c r="H2498" t="s">
        <v>37</v>
      </c>
      <c r="I2498" t="s">
        <v>38</v>
      </c>
      <c r="J2498" t="s">
        <v>376</v>
      </c>
      <c r="K2498">
        <v>1036</v>
      </c>
      <c r="L2498" t="s">
        <v>259</v>
      </c>
      <c r="M2498" t="s">
        <v>29</v>
      </c>
      <c r="N2498" t="s">
        <v>66</v>
      </c>
      <c r="O2498" t="s">
        <v>6239</v>
      </c>
      <c r="P2498">
        <v>67.709999999999994</v>
      </c>
      <c r="Q2498">
        <v>3</v>
      </c>
      <c r="R2498">
        <v>0</v>
      </c>
      <c r="S2498">
        <v>32.500799999999998</v>
      </c>
      <c r="T2498" t="s">
        <v>32</v>
      </c>
      <c r="U2498">
        <v>35.209199999999903</v>
      </c>
      <c r="V2498" s="2">
        <f>Table1[[#This Row],[Expenses]]*0.3</f>
        <v>10.562759999999971</v>
      </c>
      <c r="W2498" t="str">
        <f>VLOOKUP(K2498, Helper!A:C, 3, FALSE)</f>
        <v>2020-04</v>
      </c>
    </row>
    <row r="2499" spans="1:23" x14ac:dyDescent="0.3">
      <c r="A2499">
        <v>5049</v>
      </c>
      <c r="B2499" t="s">
        <v>6240</v>
      </c>
      <c r="C2499" s="1">
        <v>43921</v>
      </c>
      <c r="D2499">
        <v>20200331</v>
      </c>
      <c r="E2499" t="s">
        <v>5263</v>
      </c>
      <c r="F2499" t="s">
        <v>166</v>
      </c>
      <c r="G2499" t="s">
        <v>227</v>
      </c>
      <c r="H2499" t="s">
        <v>81</v>
      </c>
      <c r="I2499" t="s">
        <v>168</v>
      </c>
      <c r="J2499" t="s">
        <v>244</v>
      </c>
      <c r="K2499">
        <v>1002</v>
      </c>
      <c r="L2499" t="s">
        <v>84</v>
      </c>
      <c r="M2499" t="s">
        <v>29</v>
      </c>
      <c r="N2499" t="s">
        <v>50</v>
      </c>
      <c r="O2499" t="s">
        <v>6241</v>
      </c>
      <c r="P2499">
        <v>8.1340000000000003</v>
      </c>
      <c r="Q2499">
        <v>7</v>
      </c>
      <c r="R2499">
        <v>0.8</v>
      </c>
      <c r="S2499">
        <v>-13.8278</v>
      </c>
      <c r="T2499" t="s">
        <v>445</v>
      </c>
      <c r="U2499">
        <v>21.9618</v>
      </c>
      <c r="V2499" s="2">
        <f>Table1[[#This Row],[Expenses]]*0.3</f>
        <v>6.5885400000000001</v>
      </c>
      <c r="W2499" t="str">
        <f>VLOOKUP(K2499, Helper!A:C, 3, FALSE)</f>
        <v>2020-03</v>
      </c>
    </row>
    <row r="2500" spans="1:23" x14ac:dyDescent="0.3">
      <c r="A2500">
        <v>5051</v>
      </c>
      <c r="B2500" t="s">
        <v>6242</v>
      </c>
      <c r="C2500" s="1">
        <v>44457</v>
      </c>
      <c r="D2500">
        <v>20210918</v>
      </c>
      <c r="E2500" t="s">
        <v>748</v>
      </c>
      <c r="F2500" t="s">
        <v>71</v>
      </c>
      <c r="G2500" t="s">
        <v>811</v>
      </c>
      <c r="H2500" t="s">
        <v>37</v>
      </c>
      <c r="I2500" t="s">
        <v>38</v>
      </c>
      <c r="J2500" t="s">
        <v>592</v>
      </c>
      <c r="K2500">
        <v>1030</v>
      </c>
      <c r="L2500" t="s">
        <v>95</v>
      </c>
      <c r="M2500" t="s">
        <v>85</v>
      </c>
      <c r="N2500" t="s">
        <v>66</v>
      </c>
      <c r="O2500" t="s">
        <v>6243</v>
      </c>
      <c r="P2500">
        <v>18.54</v>
      </c>
      <c r="Q2500">
        <v>2</v>
      </c>
      <c r="R2500">
        <v>0</v>
      </c>
      <c r="S2500">
        <v>8.7138000000000009</v>
      </c>
      <c r="T2500" t="s">
        <v>135</v>
      </c>
      <c r="U2500">
        <v>9.8261999999999894</v>
      </c>
      <c r="V2500" s="2">
        <f>Table1[[#This Row],[Expenses]]*0.3</f>
        <v>2.9478599999999968</v>
      </c>
      <c r="W2500" t="str">
        <f>VLOOKUP(K2500, Helper!A:C, 3, FALSE)</f>
        <v>2020-01</v>
      </c>
    </row>
    <row r="2501" spans="1:23" x14ac:dyDescent="0.3">
      <c r="A2501">
        <v>5052</v>
      </c>
      <c r="B2501" t="s">
        <v>6244</v>
      </c>
      <c r="C2501" s="1">
        <v>44507</v>
      </c>
      <c r="D2501">
        <v>20211107</v>
      </c>
      <c r="E2501" t="s">
        <v>1029</v>
      </c>
      <c r="F2501" t="s">
        <v>124</v>
      </c>
      <c r="G2501" t="s">
        <v>125</v>
      </c>
      <c r="H2501" t="s">
        <v>25</v>
      </c>
      <c r="I2501" t="s">
        <v>48</v>
      </c>
      <c r="J2501" t="s">
        <v>1030</v>
      </c>
      <c r="K2501">
        <v>1012</v>
      </c>
      <c r="L2501" t="s">
        <v>56</v>
      </c>
      <c r="M2501" t="s">
        <v>40</v>
      </c>
      <c r="N2501" t="s">
        <v>161</v>
      </c>
      <c r="O2501" t="s">
        <v>6245</v>
      </c>
      <c r="P2501">
        <v>24.4</v>
      </c>
      <c r="Q2501">
        <v>2</v>
      </c>
      <c r="R2501">
        <v>0.2</v>
      </c>
      <c r="S2501">
        <v>7.93</v>
      </c>
      <c r="T2501" t="s">
        <v>88</v>
      </c>
      <c r="U2501">
        <v>16.47</v>
      </c>
      <c r="V2501" s="2">
        <f>Table1[[#This Row],[Expenses]]*0.3</f>
        <v>4.9409999999999998</v>
      </c>
      <c r="W2501" t="str">
        <f>VLOOKUP(K2501, Helper!A:C, 3, FALSE)</f>
        <v>2020-03</v>
      </c>
    </row>
    <row r="2502" spans="1:23" x14ac:dyDescent="0.3">
      <c r="A2502">
        <v>5053</v>
      </c>
      <c r="B2502" t="s">
        <v>6246</v>
      </c>
      <c r="C2502" s="1">
        <v>45066</v>
      </c>
      <c r="D2502">
        <v>20230520</v>
      </c>
      <c r="E2502" t="s">
        <v>2806</v>
      </c>
      <c r="F2502" t="s">
        <v>758</v>
      </c>
      <c r="G2502" t="s">
        <v>759</v>
      </c>
      <c r="H2502" t="s">
        <v>25</v>
      </c>
      <c r="I2502" t="s">
        <v>64</v>
      </c>
      <c r="J2502" t="s">
        <v>817</v>
      </c>
      <c r="K2502">
        <v>1050</v>
      </c>
      <c r="L2502" t="s">
        <v>95</v>
      </c>
      <c r="M2502" t="s">
        <v>29</v>
      </c>
      <c r="N2502" t="s">
        <v>66</v>
      </c>
      <c r="O2502" t="s">
        <v>6247</v>
      </c>
      <c r="P2502">
        <v>195.64</v>
      </c>
      <c r="Q2502">
        <v>4</v>
      </c>
      <c r="R2502">
        <v>0</v>
      </c>
      <c r="S2502">
        <v>91.950800000000001</v>
      </c>
      <c r="T2502" t="s">
        <v>288</v>
      </c>
      <c r="U2502">
        <v>103.689199999999</v>
      </c>
      <c r="V2502" s="2">
        <f>Table1[[#This Row],[Expenses]]*0.3</f>
        <v>31.106759999999699</v>
      </c>
      <c r="W2502" t="str">
        <f>VLOOKUP(K2502, Helper!A:C, 3, FALSE)</f>
        <v>2020-01</v>
      </c>
    </row>
    <row r="2503" spans="1:23" x14ac:dyDescent="0.3">
      <c r="A2503">
        <v>5054</v>
      </c>
      <c r="B2503" t="s">
        <v>6248</v>
      </c>
      <c r="C2503" s="1">
        <v>44199</v>
      </c>
      <c r="D2503">
        <v>20210103</v>
      </c>
      <c r="E2503" t="s">
        <v>5325</v>
      </c>
      <c r="F2503" t="s">
        <v>79</v>
      </c>
      <c r="G2503" t="s">
        <v>154</v>
      </c>
      <c r="H2503" t="s">
        <v>81</v>
      </c>
      <c r="I2503" t="s">
        <v>82</v>
      </c>
      <c r="J2503" t="s">
        <v>258</v>
      </c>
      <c r="K2503">
        <v>1098</v>
      </c>
      <c r="L2503" t="s">
        <v>259</v>
      </c>
      <c r="M2503" t="s">
        <v>29</v>
      </c>
      <c r="N2503" t="s">
        <v>185</v>
      </c>
      <c r="O2503" t="s">
        <v>6249</v>
      </c>
      <c r="P2503">
        <v>398.4</v>
      </c>
      <c r="Q2503">
        <v>5</v>
      </c>
      <c r="R2503">
        <v>0.2</v>
      </c>
      <c r="S2503">
        <v>84.66</v>
      </c>
      <c r="T2503" t="s">
        <v>303</v>
      </c>
      <c r="U2503">
        <v>313.74</v>
      </c>
      <c r="V2503" s="2">
        <f>Table1[[#This Row],[Expenses]]*0.3</f>
        <v>94.122</v>
      </c>
      <c r="W2503" t="str">
        <f>VLOOKUP(K2503, Helper!A:C, 3, FALSE)</f>
        <v>2020-01</v>
      </c>
    </row>
    <row r="2504" spans="1:23" x14ac:dyDescent="0.3">
      <c r="A2504">
        <v>5057</v>
      </c>
      <c r="B2504" t="s">
        <v>6250</v>
      </c>
      <c r="C2504" s="1">
        <v>44447</v>
      </c>
      <c r="D2504">
        <v>20210908</v>
      </c>
      <c r="E2504" t="s">
        <v>1849</v>
      </c>
      <c r="F2504" t="s">
        <v>35</v>
      </c>
      <c r="G2504" t="s">
        <v>6251</v>
      </c>
      <c r="H2504" t="s">
        <v>37</v>
      </c>
      <c r="I2504" t="s">
        <v>38</v>
      </c>
      <c r="J2504" t="s">
        <v>604</v>
      </c>
      <c r="K2504">
        <v>1042</v>
      </c>
      <c r="L2504" t="s">
        <v>56</v>
      </c>
      <c r="M2504" t="s">
        <v>29</v>
      </c>
      <c r="N2504" t="s">
        <v>66</v>
      </c>
      <c r="O2504" t="s">
        <v>6252</v>
      </c>
      <c r="P2504">
        <v>26.4</v>
      </c>
      <c r="Q2504">
        <v>5</v>
      </c>
      <c r="R2504">
        <v>0</v>
      </c>
      <c r="S2504">
        <v>11.88</v>
      </c>
      <c r="T2504" t="s">
        <v>135</v>
      </c>
      <c r="U2504">
        <v>14.5199999999999</v>
      </c>
      <c r="V2504" s="2">
        <f>Table1[[#This Row],[Expenses]]*0.3</f>
        <v>4.3559999999999697</v>
      </c>
      <c r="W2504" t="str">
        <f>VLOOKUP(K2504, Helper!A:C, 3, FALSE)</f>
        <v>2020-01</v>
      </c>
    </row>
    <row r="2505" spans="1:23" x14ac:dyDescent="0.3">
      <c r="A2505">
        <v>5059</v>
      </c>
      <c r="B2505" t="s">
        <v>6253</v>
      </c>
      <c r="C2505" s="1">
        <v>44655</v>
      </c>
      <c r="D2505">
        <v>20220404</v>
      </c>
      <c r="E2505" t="s">
        <v>1112</v>
      </c>
      <c r="F2505" t="s">
        <v>124</v>
      </c>
      <c r="G2505" t="s">
        <v>125</v>
      </c>
      <c r="H2505" t="s">
        <v>25</v>
      </c>
      <c r="I2505" t="s">
        <v>48</v>
      </c>
      <c r="J2505" t="s">
        <v>312</v>
      </c>
      <c r="K2505">
        <v>1014</v>
      </c>
      <c r="L2505" t="s">
        <v>95</v>
      </c>
      <c r="M2505" t="s">
        <v>29</v>
      </c>
      <c r="N2505" t="s">
        <v>50</v>
      </c>
      <c r="O2505" t="s">
        <v>6254</v>
      </c>
      <c r="P2505">
        <v>99.846000000000004</v>
      </c>
      <c r="Q2505">
        <v>9</v>
      </c>
      <c r="R2505">
        <v>0.7</v>
      </c>
      <c r="S2505">
        <v>-83.204999999999998</v>
      </c>
      <c r="T2505" t="s">
        <v>296</v>
      </c>
      <c r="U2505">
        <v>183.05099999999999</v>
      </c>
      <c r="V2505" s="2">
        <f>Table1[[#This Row],[Expenses]]*0.3</f>
        <v>54.915299999999995</v>
      </c>
      <c r="W2505" t="str">
        <f>VLOOKUP(K2505, Helper!A:C, 3, FALSE)</f>
        <v>2020-01</v>
      </c>
    </row>
    <row r="2506" spans="1:23" x14ac:dyDescent="0.3">
      <c r="A2506">
        <v>5060</v>
      </c>
      <c r="B2506" t="s">
        <v>6255</v>
      </c>
      <c r="C2506" s="1">
        <v>44901</v>
      </c>
      <c r="D2506">
        <v>20221206</v>
      </c>
      <c r="E2506" t="s">
        <v>1135</v>
      </c>
      <c r="F2506" t="s">
        <v>23</v>
      </c>
      <c r="G2506" t="s">
        <v>6256</v>
      </c>
      <c r="H2506" t="s">
        <v>25</v>
      </c>
      <c r="I2506" t="s">
        <v>26</v>
      </c>
      <c r="J2506" t="s">
        <v>917</v>
      </c>
      <c r="K2506">
        <v>1029</v>
      </c>
      <c r="L2506" t="s">
        <v>84</v>
      </c>
      <c r="M2506" t="s">
        <v>29</v>
      </c>
      <c r="N2506" t="s">
        <v>156</v>
      </c>
      <c r="O2506" t="s">
        <v>6257</v>
      </c>
      <c r="P2506">
        <v>699.98</v>
      </c>
      <c r="Q2506">
        <v>2</v>
      </c>
      <c r="R2506">
        <v>0</v>
      </c>
      <c r="S2506">
        <v>195.99440000000001</v>
      </c>
      <c r="T2506" t="s">
        <v>76</v>
      </c>
      <c r="U2506">
        <v>503.98559999999998</v>
      </c>
      <c r="V2506" s="2">
        <f>Table1[[#This Row],[Expenses]]*0.3</f>
        <v>151.19567999999998</v>
      </c>
      <c r="W2506" t="str">
        <f>VLOOKUP(K2506, Helper!A:C, 3, FALSE)</f>
        <v>2020-01</v>
      </c>
    </row>
    <row r="2507" spans="1:23" x14ac:dyDescent="0.3">
      <c r="A2507">
        <v>5062</v>
      </c>
      <c r="B2507" t="s">
        <v>6258</v>
      </c>
      <c r="C2507" s="1">
        <v>44324</v>
      </c>
      <c r="D2507">
        <v>20210508</v>
      </c>
      <c r="E2507" t="s">
        <v>1649</v>
      </c>
      <c r="F2507" t="s">
        <v>183</v>
      </c>
      <c r="G2507" t="s">
        <v>183</v>
      </c>
      <c r="H2507" t="s">
        <v>25</v>
      </c>
      <c r="I2507" t="s">
        <v>48</v>
      </c>
      <c r="J2507" t="s">
        <v>407</v>
      </c>
      <c r="K2507">
        <v>1082</v>
      </c>
      <c r="L2507" t="s">
        <v>56</v>
      </c>
      <c r="M2507" t="s">
        <v>29</v>
      </c>
      <c r="N2507" t="s">
        <v>50</v>
      </c>
      <c r="O2507" t="s">
        <v>6259</v>
      </c>
      <c r="P2507">
        <v>43.98</v>
      </c>
      <c r="Q2507">
        <v>2</v>
      </c>
      <c r="R2507">
        <v>0</v>
      </c>
      <c r="S2507">
        <v>21.99</v>
      </c>
      <c r="T2507" t="s">
        <v>436</v>
      </c>
      <c r="U2507">
        <v>21.99</v>
      </c>
      <c r="V2507" s="2">
        <f>Table1[[#This Row],[Expenses]]*0.3</f>
        <v>6.5969999999999995</v>
      </c>
      <c r="W2507" t="str">
        <f>VLOOKUP(K2507, Helper!A:C, 3, FALSE)</f>
        <v>2020-07</v>
      </c>
    </row>
    <row r="2508" spans="1:23" x14ac:dyDescent="0.3">
      <c r="A2508">
        <v>5065</v>
      </c>
      <c r="B2508" t="s">
        <v>6260</v>
      </c>
      <c r="C2508" s="1">
        <v>45192</v>
      </c>
      <c r="D2508">
        <v>20230923</v>
      </c>
      <c r="E2508" t="s">
        <v>1159</v>
      </c>
      <c r="F2508" t="s">
        <v>197</v>
      </c>
      <c r="G2508" t="s">
        <v>372</v>
      </c>
      <c r="H2508" t="s">
        <v>81</v>
      </c>
      <c r="I2508" t="s">
        <v>199</v>
      </c>
      <c r="J2508" t="s">
        <v>155</v>
      </c>
      <c r="K2508">
        <v>1077</v>
      </c>
      <c r="L2508" t="s">
        <v>133</v>
      </c>
      <c r="M2508" t="s">
        <v>29</v>
      </c>
      <c r="N2508" t="s">
        <v>156</v>
      </c>
      <c r="O2508" t="s">
        <v>6261</v>
      </c>
      <c r="P2508">
        <v>391.98</v>
      </c>
      <c r="Q2508">
        <v>2</v>
      </c>
      <c r="R2508">
        <v>0</v>
      </c>
      <c r="S2508">
        <v>113.6742</v>
      </c>
      <c r="T2508" t="s">
        <v>171</v>
      </c>
      <c r="U2508">
        <v>278.30579999999998</v>
      </c>
      <c r="V2508" s="2">
        <f>Table1[[#This Row],[Expenses]]*0.3</f>
        <v>83.491739999999993</v>
      </c>
      <c r="W2508" t="str">
        <f>VLOOKUP(K2508, Helper!A:C, 3, FALSE)</f>
        <v>2020-03</v>
      </c>
    </row>
    <row r="2509" spans="1:23" x14ac:dyDescent="0.3">
      <c r="A2509">
        <v>5066</v>
      </c>
      <c r="B2509" t="s">
        <v>6262</v>
      </c>
      <c r="C2509" s="1">
        <v>45261</v>
      </c>
      <c r="D2509">
        <v>20231201</v>
      </c>
      <c r="E2509" t="s">
        <v>3485</v>
      </c>
      <c r="F2509" t="s">
        <v>62</v>
      </c>
      <c r="G2509" t="s">
        <v>1253</v>
      </c>
      <c r="H2509" t="s">
        <v>25</v>
      </c>
      <c r="I2509" t="s">
        <v>64</v>
      </c>
      <c r="J2509" t="s">
        <v>638</v>
      </c>
      <c r="K2509">
        <v>1008</v>
      </c>
      <c r="L2509" t="s">
        <v>74</v>
      </c>
      <c r="M2509" t="s">
        <v>29</v>
      </c>
      <c r="N2509" t="s">
        <v>185</v>
      </c>
      <c r="O2509" t="s">
        <v>6263</v>
      </c>
      <c r="P2509">
        <v>383.976</v>
      </c>
      <c r="Q2509">
        <v>3</v>
      </c>
      <c r="R2509">
        <v>0.2</v>
      </c>
      <c r="S2509">
        <v>81.594899999999996</v>
      </c>
      <c r="T2509" t="s">
        <v>261</v>
      </c>
      <c r="U2509">
        <v>302.3811</v>
      </c>
      <c r="V2509" s="2">
        <f>Table1[[#This Row],[Expenses]]*0.3</f>
        <v>90.714330000000004</v>
      </c>
      <c r="W2509" t="str">
        <f>VLOOKUP(K2509, Helper!A:C, 3, FALSE)</f>
        <v>2020-01</v>
      </c>
    </row>
    <row r="2510" spans="1:23" x14ac:dyDescent="0.3">
      <c r="A2510">
        <v>5068</v>
      </c>
      <c r="B2510" t="s">
        <v>6264</v>
      </c>
      <c r="C2510" s="1">
        <v>44942</v>
      </c>
      <c r="D2510">
        <v>20230116</v>
      </c>
      <c r="E2510" t="s">
        <v>2450</v>
      </c>
      <c r="F2510" t="s">
        <v>35</v>
      </c>
      <c r="G2510" t="s">
        <v>36</v>
      </c>
      <c r="H2510" t="s">
        <v>37</v>
      </c>
      <c r="I2510" t="s">
        <v>38</v>
      </c>
      <c r="J2510" t="s">
        <v>39</v>
      </c>
      <c r="K2510">
        <v>1056</v>
      </c>
      <c r="L2510" t="s">
        <v>28</v>
      </c>
      <c r="M2510" t="s">
        <v>85</v>
      </c>
      <c r="N2510" t="s">
        <v>112</v>
      </c>
      <c r="O2510" t="s">
        <v>6265</v>
      </c>
      <c r="P2510">
        <v>21.4</v>
      </c>
      <c r="Q2510">
        <v>5</v>
      </c>
      <c r="R2510">
        <v>0</v>
      </c>
      <c r="S2510">
        <v>6.2060000000000004</v>
      </c>
      <c r="T2510" t="s">
        <v>898</v>
      </c>
      <c r="U2510">
        <v>15.1939999999999</v>
      </c>
      <c r="V2510" s="2">
        <f>Table1[[#This Row],[Expenses]]*0.3</f>
        <v>4.5581999999999701</v>
      </c>
      <c r="W2510" t="str">
        <f>VLOOKUP(K2510, Helper!A:C, 3, FALSE)</f>
        <v>2020-03</v>
      </c>
    </row>
    <row r="2511" spans="1:23" x14ac:dyDescent="0.3">
      <c r="A2511">
        <v>5069</v>
      </c>
      <c r="B2511" t="s">
        <v>6266</v>
      </c>
      <c r="C2511" s="1">
        <v>44051</v>
      </c>
      <c r="D2511">
        <v>20200808</v>
      </c>
      <c r="E2511" t="s">
        <v>146</v>
      </c>
      <c r="F2511" t="s">
        <v>190</v>
      </c>
      <c r="G2511" t="s">
        <v>1343</v>
      </c>
      <c r="H2511" t="s">
        <v>37</v>
      </c>
      <c r="I2511" t="s">
        <v>119</v>
      </c>
      <c r="J2511" t="s">
        <v>148</v>
      </c>
      <c r="K2511">
        <v>1083</v>
      </c>
      <c r="L2511" t="s">
        <v>149</v>
      </c>
      <c r="M2511" t="s">
        <v>85</v>
      </c>
      <c r="N2511" t="s">
        <v>1005</v>
      </c>
      <c r="O2511" t="s">
        <v>6267</v>
      </c>
      <c r="P2511">
        <v>549.99</v>
      </c>
      <c r="Q2511">
        <v>1</v>
      </c>
      <c r="R2511">
        <v>0</v>
      </c>
      <c r="S2511">
        <v>274.995</v>
      </c>
      <c r="T2511" t="s">
        <v>114</v>
      </c>
      <c r="U2511">
        <v>274.995</v>
      </c>
      <c r="V2511" s="2">
        <f>Table1[[#This Row],[Expenses]]*0.3</f>
        <v>82.498499999999993</v>
      </c>
      <c r="W2511" t="str">
        <f>VLOOKUP(K2511, Helper!A:C, 3, FALSE)</f>
        <v>2020-03</v>
      </c>
    </row>
    <row r="2512" spans="1:23" x14ac:dyDescent="0.3">
      <c r="A2512">
        <v>5074</v>
      </c>
      <c r="B2512" t="s">
        <v>6268</v>
      </c>
      <c r="C2512" s="1">
        <v>44505</v>
      </c>
      <c r="D2512">
        <v>20211105</v>
      </c>
      <c r="E2512" t="s">
        <v>3239</v>
      </c>
      <c r="F2512" t="s">
        <v>35</v>
      </c>
      <c r="G2512" t="s">
        <v>110</v>
      </c>
      <c r="H2512" t="s">
        <v>37</v>
      </c>
      <c r="I2512" t="s">
        <v>38</v>
      </c>
      <c r="J2512" t="s">
        <v>685</v>
      </c>
      <c r="K2512">
        <v>1076</v>
      </c>
      <c r="L2512" t="s">
        <v>74</v>
      </c>
      <c r="M2512" t="s">
        <v>29</v>
      </c>
      <c r="N2512" t="s">
        <v>96</v>
      </c>
      <c r="O2512" t="s">
        <v>6269</v>
      </c>
      <c r="P2512">
        <v>62.8</v>
      </c>
      <c r="Q2512">
        <v>4</v>
      </c>
      <c r="R2512">
        <v>0</v>
      </c>
      <c r="S2512">
        <v>15.7</v>
      </c>
      <c r="T2512" t="s">
        <v>88</v>
      </c>
      <c r="U2512">
        <v>47.099999999999902</v>
      </c>
      <c r="V2512" s="2">
        <f>Table1[[#This Row],[Expenses]]*0.3</f>
        <v>14.129999999999971</v>
      </c>
      <c r="W2512" t="str">
        <f>VLOOKUP(K2512, Helper!A:C, 3, FALSE)</f>
        <v>2020-01</v>
      </c>
    </row>
    <row r="2513" spans="1:23" x14ac:dyDescent="0.3">
      <c r="A2513">
        <v>5075</v>
      </c>
      <c r="B2513" t="s">
        <v>6270</v>
      </c>
      <c r="C2513" s="1">
        <v>45042</v>
      </c>
      <c r="D2513">
        <v>20230426</v>
      </c>
      <c r="E2513" t="s">
        <v>2268</v>
      </c>
      <c r="F2513" t="s">
        <v>35</v>
      </c>
      <c r="G2513" t="s">
        <v>36</v>
      </c>
      <c r="H2513" t="s">
        <v>37</v>
      </c>
      <c r="I2513" t="s">
        <v>38</v>
      </c>
      <c r="J2513" t="s">
        <v>817</v>
      </c>
      <c r="K2513">
        <v>1050</v>
      </c>
      <c r="L2513" t="s">
        <v>95</v>
      </c>
      <c r="M2513" t="s">
        <v>29</v>
      </c>
      <c r="N2513" t="s">
        <v>50</v>
      </c>
      <c r="O2513" t="s">
        <v>6271</v>
      </c>
      <c r="P2513">
        <v>13.904</v>
      </c>
      <c r="Q2513">
        <v>2</v>
      </c>
      <c r="R2513">
        <v>0.2</v>
      </c>
      <c r="S2513">
        <v>4.5187999999999997</v>
      </c>
      <c r="T2513" t="s">
        <v>68</v>
      </c>
      <c r="U2513">
        <v>9.3851999999999993</v>
      </c>
      <c r="V2513" s="2">
        <f>Table1[[#This Row],[Expenses]]*0.3</f>
        <v>2.8155599999999996</v>
      </c>
      <c r="W2513" t="str">
        <f>VLOOKUP(K2513, Helper!A:C, 3, FALSE)</f>
        <v>2020-01</v>
      </c>
    </row>
    <row r="2514" spans="1:23" x14ac:dyDescent="0.3">
      <c r="A2514">
        <v>5076</v>
      </c>
      <c r="B2514" t="s">
        <v>6272</v>
      </c>
      <c r="C2514" s="1">
        <v>43941</v>
      </c>
      <c r="D2514">
        <v>20200420</v>
      </c>
      <c r="E2514" t="s">
        <v>1298</v>
      </c>
      <c r="F2514" t="s">
        <v>79</v>
      </c>
      <c r="G2514" t="s">
        <v>147</v>
      </c>
      <c r="H2514" t="s">
        <v>81</v>
      </c>
      <c r="I2514" t="s">
        <v>82</v>
      </c>
      <c r="J2514" t="s">
        <v>111</v>
      </c>
      <c r="K2514">
        <v>1099</v>
      </c>
      <c r="L2514" t="s">
        <v>56</v>
      </c>
      <c r="M2514" t="s">
        <v>29</v>
      </c>
      <c r="N2514" t="s">
        <v>50</v>
      </c>
      <c r="O2514" t="s">
        <v>6273</v>
      </c>
      <c r="P2514">
        <v>744.1</v>
      </c>
      <c r="Q2514">
        <v>5</v>
      </c>
      <c r="R2514">
        <v>0.3</v>
      </c>
      <c r="S2514">
        <v>-95.67</v>
      </c>
      <c r="T2514" t="s">
        <v>735</v>
      </c>
      <c r="U2514">
        <v>839.77</v>
      </c>
      <c r="V2514" s="2">
        <f>Table1[[#This Row],[Expenses]]*0.3</f>
        <v>251.93099999999998</v>
      </c>
      <c r="W2514" t="str">
        <f>VLOOKUP(K2514, Helper!A:C, 3, FALSE)</f>
        <v>2020-01</v>
      </c>
    </row>
    <row r="2515" spans="1:23" x14ac:dyDescent="0.3">
      <c r="A2515">
        <v>5079</v>
      </c>
      <c r="B2515" t="s">
        <v>6274</v>
      </c>
      <c r="C2515" s="1">
        <v>45242</v>
      </c>
      <c r="D2515">
        <v>20231112</v>
      </c>
      <c r="E2515" t="s">
        <v>1615</v>
      </c>
      <c r="F2515" t="s">
        <v>91</v>
      </c>
      <c r="G2515" t="s">
        <v>1441</v>
      </c>
      <c r="H2515" t="s">
        <v>25</v>
      </c>
      <c r="I2515" t="s">
        <v>93</v>
      </c>
      <c r="J2515" t="s">
        <v>592</v>
      </c>
      <c r="K2515">
        <v>1030</v>
      </c>
      <c r="L2515" t="s">
        <v>95</v>
      </c>
      <c r="M2515" t="s">
        <v>85</v>
      </c>
      <c r="N2515" t="s">
        <v>50</v>
      </c>
      <c r="O2515" t="s">
        <v>6275</v>
      </c>
      <c r="P2515">
        <v>18.239999999999998</v>
      </c>
      <c r="Q2515">
        <v>3</v>
      </c>
      <c r="R2515">
        <v>0</v>
      </c>
      <c r="S2515">
        <v>8.5728000000000009</v>
      </c>
      <c r="T2515" t="s">
        <v>283</v>
      </c>
      <c r="U2515">
        <v>9.6671999999999905</v>
      </c>
      <c r="V2515" s="2">
        <f>Table1[[#This Row],[Expenses]]*0.3</f>
        <v>2.900159999999997</v>
      </c>
      <c r="W2515" t="str">
        <f>VLOOKUP(K2515, Helper!A:C, 3, FALSE)</f>
        <v>2020-01</v>
      </c>
    </row>
    <row r="2516" spans="1:23" x14ac:dyDescent="0.3">
      <c r="A2516">
        <v>5080</v>
      </c>
      <c r="B2516" t="s">
        <v>6276</v>
      </c>
      <c r="C2516" s="1">
        <v>45256</v>
      </c>
      <c r="D2516">
        <v>20231126</v>
      </c>
      <c r="E2516" t="s">
        <v>1052</v>
      </c>
      <c r="F2516" t="s">
        <v>35</v>
      </c>
      <c r="G2516" t="s">
        <v>110</v>
      </c>
      <c r="H2516" t="s">
        <v>37</v>
      </c>
      <c r="I2516" t="s">
        <v>38</v>
      </c>
      <c r="J2516" t="s">
        <v>272</v>
      </c>
      <c r="K2516">
        <v>1094</v>
      </c>
      <c r="L2516" t="s">
        <v>273</v>
      </c>
      <c r="M2516" t="s">
        <v>29</v>
      </c>
      <c r="N2516" t="s">
        <v>30</v>
      </c>
      <c r="O2516" t="s">
        <v>6277</v>
      </c>
      <c r="P2516">
        <v>359.49900000000002</v>
      </c>
      <c r="Q2516">
        <v>3</v>
      </c>
      <c r="R2516">
        <v>0.15</v>
      </c>
      <c r="S2516">
        <v>-29.605799999999999</v>
      </c>
      <c r="T2516" t="s">
        <v>283</v>
      </c>
      <c r="U2516">
        <v>389.10480000000001</v>
      </c>
      <c r="V2516" s="2">
        <f>Table1[[#This Row],[Expenses]]*0.3</f>
        <v>116.73143999999999</v>
      </c>
      <c r="W2516" t="str">
        <f>VLOOKUP(K2516, Helper!A:C, 3, FALSE)</f>
        <v>2020-02</v>
      </c>
    </row>
    <row r="2517" spans="1:23" x14ac:dyDescent="0.3">
      <c r="A2517">
        <v>5082</v>
      </c>
      <c r="B2517" t="s">
        <v>6278</v>
      </c>
      <c r="C2517" s="1">
        <v>44548</v>
      </c>
      <c r="D2517">
        <v>20211218</v>
      </c>
      <c r="E2517" t="s">
        <v>484</v>
      </c>
      <c r="F2517" t="s">
        <v>358</v>
      </c>
      <c r="G2517" t="s">
        <v>1235</v>
      </c>
      <c r="H2517" t="s">
        <v>37</v>
      </c>
      <c r="I2517" t="s">
        <v>119</v>
      </c>
      <c r="J2517" t="s">
        <v>73</v>
      </c>
      <c r="K2517">
        <v>1066</v>
      </c>
      <c r="L2517" t="s">
        <v>74</v>
      </c>
      <c r="M2517" t="s">
        <v>85</v>
      </c>
      <c r="N2517" t="s">
        <v>66</v>
      </c>
      <c r="O2517" t="s">
        <v>6279</v>
      </c>
      <c r="P2517">
        <v>20.736000000000001</v>
      </c>
      <c r="Q2517">
        <v>4</v>
      </c>
      <c r="R2517">
        <v>0.2</v>
      </c>
      <c r="S2517">
        <v>7.2576000000000001</v>
      </c>
      <c r="T2517" t="s">
        <v>163</v>
      </c>
      <c r="U2517">
        <v>13.478400000000001</v>
      </c>
      <c r="V2517" s="2">
        <f>Table1[[#This Row],[Expenses]]*0.3</f>
        <v>4.04352</v>
      </c>
      <c r="W2517" t="str">
        <f>VLOOKUP(K2517, Helper!A:C, 3, FALSE)</f>
        <v>2020-09</v>
      </c>
    </row>
    <row r="2518" spans="1:23" x14ac:dyDescent="0.3">
      <c r="A2518">
        <v>5083</v>
      </c>
      <c r="B2518" t="s">
        <v>6280</v>
      </c>
      <c r="C2518" s="1">
        <v>44813</v>
      </c>
      <c r="D2518">
        <v>20220909</v>
      </c>
      <c r="E2518" t="s">
        <v>6281</v>
      </c>
      <c r="F2518" t="s">
        <v>62</v>
      </c>
      <c r="G2518" t="s">
        <v>1253</v>
      </c>
      <c r="H2518" t="s">
        <v>25</v>
      </c>
      <c r="I2518" t="s">
        <v>64</v>
      </c>
      <c r="J2518" t="s">
        <v>268</v>
      </c>
      <c r="K2518">
        <v>1088</v>
      </c>
      <c r="L2518" t="s">
        <v>133</v>
      </c>
      <c r="M2518" t="s">
        <v>29</v>
      </c>
      <c r="N2518" t="s">
        <v>185</v>
      </c>
      <c r="O2518" t="s">
        <v>6282</v>
      </c>
      <c r="P2518">
        <v>35.167999999999999</v>
      </c>
      <c r="Q2518">
        <v>4</v>
      </c>
      <c r="R2518">
        <v>0.2</v>
      </c>
      <c r="S2518">
        <v>8.3523999999999994</v>
      </c>
      <c r="T2518" t="s">
        <v>246</v>
      </c>
      <c r="U2518">
        <v>26.8156</v>
      </c>
      <c r="V2518" s="2">
        <f>Table1[[#This Row],[Expenses]]*0.3</f>
        <v>8.0446799999999996</v>
      </c>
      <c r="W2518" t="str">
        <f>VLOOKUP(K2518, Helper!A:C, 3, FALSE)</f>
        <v>2020-03</v>
      </c>
    </row>
    <row r="2519" spans="1:23" x14ac:dyDescent="0.3">
      <c r="A2519">
        <v>5085</v>
      </c>
      <c r="B2519" t="s">
        <v>6283</v>
      </c>
      <c r="C2519" s="1">
        <v>44719</v>
      </c>
      <c r="D2519">
        <v>20220607</v>
      </c>
      <c r="E2519" t="s">
        <v>2876</v>
      </c>
      <c r="F2519" t="s">
        <v>744</v>
      </c>
      <c r="G2519" t="s">
        <v>745</v>
      </c>
      <c r="H2519" t="s">
        <v>81</v>
      </c>
      <c r="I2519" t="s">
        <v>199</v>
      </c>
      <c r="J2519" t="s">
        <v>764</v>
      </c>
      <c r="K2519">
        <v>1061</v>
      </c>
      <c r="L2519" t="s">
        <v>28</v>
      </c>
      <c r="M2519" t="s">
        <v>40</v>
      </c>
      <c r="N2519" t="s">
        <v>66</v>
      </c>
      <c r="O2519" t="s">
        <v>6284</v>
      </c>
      <c r="P2519">
        <v>105.52</v>
      </c>
      <c r="Q2519">
        <v>4</v>
      </c>
      <c r="R2519">
        <v>0</v>
      </c>
      <c r="S2519">
        <v>48.539200000000001</v>
      </c>
      <c r="T2519" t="s">
        <v>43</v>
      </c>
      <c r="U2519">
        <v>56.980799999999903</v>
      </c>
      <c r="V2519" s="2">
        <f>Table1[[#This Row],[Expenses]]*0.3</f>
        <v>17.094239999999971</v>
      </c>
      <c r="W2519" t="str">
        <f>VLOOKUP(K2519, Helper!A:C, 3, FALSE)</f>
        <v>2020-03</v>
      </c>
    </row>
    <row r="2520" spans="1:23" x14ac:dyDescent="0.3">
      <c r="A2520">
        <v>5086</v>
      </c>
      <c r="B2520" t="s">
        <v>6285</v>
      </c>
      <c r="C2520" s="1">
        <v>44366</v>
      </c>
      <c r="D2520">
        <v>20210619</v>
      </c>
      <c r="E2520" t="s">
        <v>2255</v>
      </c>
      <c r="F2520" t="s">
        <v>79</v>
      </c>
      <c r="G2520" t="s">
        <v>154</v>
      </c>
      <c r="H2520" t="s">
        <v>81</v>
      </c>
      <c r="I2520" t="s">
        <v>82</v>
      </c>
      <c r="J2520" t="s">
        <v>49</v>
      </c>
      <c r="K2520">
        <v>1031</v>
      </c>
      <c r="L2520" t="s">
        <v>28</v>
      </c>
      <c r="M2520" t="s">
        <v>85</v>
      </c>
      <c r="N2520" t="s">
        <v>50</v>
      </c>
      <c r="O2520" t="s">
        <v>6286</v>
      </c>
      <c r="P2520">
        <v>5.7919999999999998</v>
      </c>
      <c r="Q2520">
        <v>2</v>
      </c>
      <c r="R2520">
        <v>0.8</v>
      </c>
      <c r="S2520">
        <v>-9.5568000000000008</v>
      </c>
      <c r="T2520" t="s">
        <v>732</v>
      </c>
      <c r="U2520">
        <v>15.348800000000001</v>
      </c>
      <c r="V2520" s="2">
        <f>Table1[[#This Row],[Expenses]]*0.3</f>
        <v>4.6046399999999998</v>
      </c>
      <c r="W2520" t="str">
        <f>VLOOKUP(K2520, Helper!A:C, 3, FALSE)</f>
        <v>2020-01</v>
      </c>
    </row>
    <row r="2521" spans="1:23" x14ac:dyDescent="0.3">
      <c r="A2521">
        <v>5087</v>
      </c>
      <c r="B2521" t="s">
        <v>6287</v>
      </c>
      <c r="C2521" s="1">
        <v>44260</v>
      </c>
      <c r="D2521">
        <v>20210305</v>
      </c>
      <c r="E2521" t="s">
        <v>2284</v>
      </c>
      <c r="F2521" t="s">
        <v>124</v>
      </c>
      <c r="G2521" t="s">
        <v>125</v>
      </c>
      <c r="H2521" t="s">
        <v>25</v>
      </c>
      <c r="I2521" t="s">
        <v>48</v>
      </c>
      <c r="J2521" t="s">
        <v>452</v>
      </c>
      <c r="K2521">
        <v>1054</v>
      </c>
      <c r="L2521" t="s">
        <v>56</v>
      </c>
      <c r="M2521" t="s">
        <v>40</v>
      </c>
      <c r="N2521" t="s">
        <v>156</v>
      </c>
      <c r="O2521" t="s">
        <v>6288</v>
      </c>
      <c r="P2521">
        <v>466.15800000000002</v>
      </c>
      <c r="Q2521">
        <v>7</v>
      </c>
      <c r="R2521">
        <v>0.4</v>
      </c>
      <c r="S2521">
        <v>-93.2316</v>
      </c>
      <c r="T2521" t="s">
        <v>365</v>
      </c>
      <c r="U2521">
        <v>559.38959999999997</v>
      </c>
      <c r="V2521" s="2">
        <f>Table1[[#This Row],[Expenses]]*0.3</f>
        <v>167.81688</v>
      </c>
      <c r="W2521" t="str">
        <f>VLOOKUP(K2521, Helper!A:C, 3, FALSE)</f>
        <v>2020-05</v>
      </c>
    </row>
    <row r="2522" spans="1:23" x14ac:dyDescent="0.3">
      <c r="A2522">
        <v>5090</v>
      </c>
      <c r="B2522" t="s">
        <v>6289</v>
      </c>
      <c r="C2522" s="1">
        <v>45143</v>
      </c>
      <c r="D2522">
        <v>20230805</v>
      </c>
      <c r="E2522" t="s">
        <v>2152</v>
      </c>
      <c r="F2522" t="s">
        <v>334</v>
      </c>
      <c r="G2522" t="s">
        <v>335</v>
      </c>
      <c r="H2522" t="s">
        <v>25</v>
      </c>
      <c r="I2522" t="s">
        <v>336</v>
      </c>
      <c r="J2522" t="s">
        <v>55</v>
      </c>
      <c r="K2522">
        <v>1065</v>
      </c>
      <c r="L2522" t="s">
        <v>56</v>
      </c>
      <c r="M2522" t="s">
        <v>40</v>
      </c>
      <c r="N2522" t="s">
        <v>66</v>
      </c>
      <c r="O2522" t="s">
        <v>6290</v>
      </c>
      <c r="P2522">
        <v>7.968</v>
      </c>
      <c r="Q2522">
        <v>2</v>
      </c>
      <c r="R2522">
        <v>0.2</v>
      </c>
      <c r="S2522">
        <v>2.8883999999999999</v>
      </c>
      <c r="T2522" t="s">
        <v>786</v>
      </c>
      <c r="U2522">
        <v>5.0796000000000001</v>
      </c>
      <c r="V2522" s="2">
        <f>Table1[[#This Row],[Expenses]]*0.3</f>
        <v>1.5238799999999999</v>
      </c>
      <c r="W2522" t="str">
        <f>VLOOKUP(K2522, Helper!A:C, 3, FALSE)</f>
        <v>2020-04</v>
      </c>
    </row>
    <row r="2523" spans="1:23" x14ac:dyDescent="0.3">
      <c r="A2523">
        <v>5092</v>
      </c>
      <c r="B2523" t="s">
        <v>6291</v>
      </c>
      <c r="C2523" s="1">
        <v>45291</v>
      </c>
      <c r="D2523">
        <v>20231231</v>
      </c>
      <c r="E2523" t="s">
        <v>6281</v>
      </c>
      <c r="F2523" t="s">
        <v>334</v>
      </c>
      <c r="G2523" t="s">
        <v>335</v>
      </c>
      <c r="H2523" t="s">
        <v>25</v>
      </c>
      <c r="I2523" t="s">
        <v>336</v>
      </c>
      <c r="J2523" t="s">
        <v>268</v>
      </c>
      <c r="K2523">
        <v>1088</v>
      </c>
      <c r="L2523" t="s">
        <v>133</v>
      </c>
      <c r="M2523" t="s">
        <v>29</v>
      </c>
      <c r="N2523" t="s">
        <v>214</v>
      </c>
      <c r="O2523" t="s">
        <v>6292</v>
      </c>
      <c r="P2523">
        <v>3.024</v>
      </c>
      <c r="Q2523">
        <v>3</v>
      </c>
      <c r="R2523">
        <v>0.2</v>
      </c>
      <c r="S2523">
        <v>-0.6048</v>
      </c>
      <c r="T2523" t="s">
        <v>261</v>
      </c>
      <c r="U2523">
        <v>3.6288</v>
      </c>
      <c r="V2523" s="2">
        <f>Table1[[#This Row],[Expenses]]*0.3</f>
        <v>1.0886400000000001</v>
      </c>
      <c r="W2523" t="str">
        <f>VLOOKUP(K2523, Helper!A:C, 3, FALSE)</f>
        <v>2020-03</v>
      </c>
    </row>
    <row r="2524" spans="1:23" x14ac:dyDescent="0.3">
      <c r="A2524">
        <v>5093</v>
      </c>
      <c r="B2524" t="s">
        <v>6293</v>
      </c>
      <c r="C2524" s="1">
        <v>44339</v>
      </c>
      <c r="D2524">
        <v>20210523</v>
      </c>
      <c r="E2524" t="s">
        <v>637</v>
      </c>
      <c r="F2524" t="s">
        <v>827</v>
      </c>
      <c r="G2524" t="s">
        <v>2034</v>
      </c>
      <c r="H2524" t="s">
        <v>25</v>
      </c>
      <c r="I2524" t="s">
        <v>64</v>
      </c>
      <c r="J2524" t="s">
        <v>638</v>
      </c>
      <c r="K2524">
        <v>1008</v>
      </c>
      <c r="L2524" t="s">
        <v>74</v>
      </c>
      <c r="M2524" t="s">
        <v>40</v>
      </c>
      <c r="N2524" t="s">
        <v>96</v>
      </c>
      <c r="O2524" t="s">
        <v>6294</v>
      </c>
      <c r="P2524">
        <v>51.45</v>
      </c>
      <c r="Q2524">
        <v>3</v>
      </c>
      <c r="R2524">
        <v>0</v>
      </c>
      <c r="S2524">
        <v>13.891500000000001</v>
      </c>
      <c r="T2524" t="s">
        <v>436</v>
      </c>
      <c r="U2524">
        <v>37.558500000000002</v>
      </c>
      <c r="V2524" s="2">
        <f>Table1[[#This Row],[Expenses]]*0.3</f>
        <v>11.26755</v>
      </c>
      <c r="W2524" t="str">
        <f>VLOOKUP(K2524, Helper!A:C, 3, FALSE)</f>
        <v>2020-01</v>
      </c>
    </row>
    <row r="2525" spans="1:23" x14ac:dyDescent="0.3">
      <c r="A2525">
        <v>5094</v>
      </c>
      <c r="B2525" t="s">
        <v>6295</v>
      </c>
      <c r="C2525" s="1">
        <v>44171</v>
      </c>
      <c r="D2525">
        <v>20201206</v>
      </c>
      <c r="E2525" t="s">
        <v>1492</v>
      </c>
      <c r="F2525" t="s">
        <v>166</v>
      </c>
      <c r="G2525" t="s">
        <v>227</v>
      </c>
      <c r="H2525" t="s">
        <v>81</v>
      </c>
      <c r="I2525" t="s">
        <v>168</v>
      </c>
      <c r="J2525" t="s">
        <v>228</v>
      </c>
      <c r="K2525">
        <v>1001</v>
      </c>
      <c r="L2525" t="s">
        <v>84</v>
      </c>
      <c r="M2525" t="s">
        <v>29</v>
      </c>
      <c r="N2525" t="s">
        <v>86</v>
      </c>
      <c r="O2525" t="s">
        <v>6296</v>
      </c>
      <c r="P2525">
        <v>14.016</v>
      </c>
      <c r="Q2525">
        <v>4</v>
      </c>
      <c r="R2525">
        <v>0.8</v>
      </c>
      <c r="S2525">
        <v>-31.536000000000001</v>
      </c>
      <c r="T2525" t="s">
        <v>235</v>
      </c>
      <c r="U2525">
        <v>45.552</v>
      </c>
      <c r="V2525" s="2">
        <f>Table1[[#This Row],[Expenses]]*0.3</f>
        <v>13.6656</v>
      </c>
      <c r="W2525" t="str">
        <f>VLOOKUP(K2525, Helper!A:C, 3, FALSE)</f>
        <v>2020-04</v>
      </c>
    </row>
    <row r="2526" spans="1:23" x14ac:dyDescent="0.3">
      <c r="A2526">
        <v>5100</v>
      </c>
      <c r="B2526" t="s">
        <v>6297</v>
      </c>
      <c r="C2526" s="1">
        <v>44415</v>
      </c>
      <c r="D2526">
        <v>20210807</v>
      </c>
      <c r="E2526" t="s">
        <v>311</v>
      </c>
      <c r="F2526" t="s">
        <v>35</v>
      </c>
      <c r="G2526" t="s">
        <v>3855</v>
      </c>
      <c r="H2526" t="s">
        <v>37</v>
      </c>
      <c r="I2526" t="s">
        <v>38</v>
      </c>
      <c r="J2526" t="s">
        <v>312</v>
      </c>
      <c r="K2526">
        <v>1014</v>
      </c>
      <c r="L2526" t="s">
        <v>95</v>
      </c>
      <c r="M2526" t="s">
        <v>85</v>
      </c>
      <c r="N2526" t="s">
        <v>50</v>
      </c>
      <c r="O2526" t="s">
        <v>6298</v>
      </c>
      <c r="P2526">
        <v>19.152000000000001</v>
      </c>
      <c r="Q2526">
        <v>3</v>
      </c>
      <c r="R2526">
        <v>0.2</v>
      </c>
      <c r="S2526">
        <v>6.4638</v>
      </c>
      <c r="T2526" t="s">
        <v>570</v>
      </c>
      <c r="U2526">
        <v>12.6882</v>
      </c>
      <c r="V2526" s="2">
        <f>Table1[[#This Row],[Expenses]]*0.3</f>
        <v>3.80646</v>
      </c>
      <c r="W2526" t="str">
        <f>VLOOKUP(K2526, Helper!A:C, 3, FALSE)</f>
        <v>2020-01</v>
      </c>
    </row>
    <row r="2527" spans="1:23" x14ac:dyDescent="0.3">
      <c r="A2527">
        <v>5101</v>
      </c>
      <c r="B2527" t="s">
        <v>6299</v>
      </c>
      <c r="C2527" s="1">
        <v>43907</v>
      </c>
      <c r="D2527">
        <v>20200317</v>
      </c>
      <c r="E2527" t="s">
        <v>3456</v>
      </c>
      <c r="F2527" t="s">
        <v>79</v>
      </c>
      <c r="G2527" t="s">
        <v>154</v>
      </c>
      <c r="H2527" t="s">
        <v>81</v>
      </c>
      <c r="I2527" t="s">
        <v>82</v>
      </c>
      <c r="J2527" t="s">
        <v>560</v>
      </c>
      <c r="K2527">
        <v>1080</v>
      </c>
      <c r="L2527" t="s">
        <v>56</v>
      </c>
      <c r="M2527" t="s">
        <v>29</v>
      </c>
      <c r="N2527" t="s">
        <v>112</v>
      </c>
      <c r="O2527" t="s">
        <v>6300</v>
      </c>
      <c r="P2527">
        <v>4.4480000000000004</v>
      </c>
      <c r="Q2527">
        <v>2</v>
      </c>
      <c r="R2527">
        <v>0.2</v>
      </c>
      <c r="S2527">
        <v>0.33360000000000001</v>
      </c>
      <c r="T2527" t="s">
        <v>445</v>
      </c>
      <c r="U2527">
        <v>4.1143999999999998</v>
      </c>
      <c r="V2527" s="2">
        <f>Table1[[#This Row],[Expenses]]*0.3</f>
        <v>1.2343199999999999</v>
      </c>
      <c r="W2527" t="str">
        <f>VLOOKUP(K2527, Helper!A:C, 3, FALSE)</f>
        <v>2020-03</v>
      </c>
    </row>
    <row r="2528" spans="1:23" x14ac:dyDescent="0.3">
      <c r="A2528">
        <v>5104</v>
      </c>
      <c r="B2528" t="s">
        <v>6301</v>
      </c>
      <c r="C2528" s="1">
        <v>44281</v>
      </c>
      <c r="D2528">
        <v>20210326</v>
      </c>
      <c r="E2528" t="s">
        <v>2033</v>
      </c>
      <c r="F2528" t="s">
        <v>124</v>
      </c>
      <c r="G2528" t="s">
        <v>125</v>
      </c>
      <c r="H2528" t="s">
        <v>25</v>
      </c>
      <c r="I2528" t="s">
        <v>48</v>
      </c>
      <c r="J2528" t="s">
        <v>254</v>
      </c>
      <c r="K2528">
        <v>1072</v>
      </c>
      <c r="L2528" t="s">
        <v>74</v>
      </c>
      <c r="M2528" t="s">
        <v>29</v>
      </c>
      <c r="N2528" t="s">
        <v>66</v>
      </c>
      <c r="O2528" t="s">
        <v>6302</v>
      </c>
      <c r="P2528">
        <v>40.031999999999996</v>
      </c>
      <c r="Q2528">
        <v>6</v>
      </c>
      <c r="R2528">
        <v>0.2</v>
      </c>
      <c r="S2528">
        <v>12.51</v>
      </c>
      <c r="T2528" t="s">
        <v>365</v>
      </c>
      <c r="U2528">
        <v>27.521999999999998</v>
      </c>
      <c r="V2528" s="2">
        <f>Table1[[#This Row],[Expenses]]*0.3</f>
        <v>8.2565999999999988</v>
      </c>
      <c r="W2528" t="str">
        <f>VLOOKUP(K2528, Helper!A:C, 3, FALSE)</f>
        <v>2020-06</v>
      </c>
    </row>
    <row r="2529" spans="1:23" x14ac:dyDescent="0.3">
      <c r="A2529">
        <v>5106</v>
      </c>
      <c r="B2529" t="s">
        <v>6303</v>
      </c>
      <c r="C2529" s="1">
        <v>44179</v>
      </c>
      <c r="D2529">
        <v>20201214</v>
      </c>
      <c r="E2529" t="s">
        <v>1388</v>
      </c>
      <c r="F2529" t="s">
        <v>46</v>
      </c>
      <c r="G2529" t="s">
        <v>47</v>
      </c>
      <c r="H2529" t="s">
        <v>25</v>
      </c>
      <c r="I2529" t="s">
        <v>48</v>
      </c>
      <c r="J2529" t="s">
        <v>291</v>
      </c>
      <c r="K2529">
        <v>1052</v>
      </c>
      <c r="L2529" t="s">
        <v>259</v>
      </c>
      <c r="M2529" t="s">
        <v>29</v>
      </c>
      <c r="N2529" t="s">
        <v>41</v>
      </c>
      <c r="O2529" t="s">
        <v>6304</v>
      </c>
      <c r="P2529">
        <v>186.304</v>
      </c>
      <c r="Q2529">
        <v>4</v>
      </c>
      <c r="R2529">
        <v>0.2</v>
      </c>
      <c r="S2529">
        <v>13.972799999999999</v>
      </c>
      <c r="T2529" t="s">
        <v>235</v>
      </c>
      <c r="U2529">
        <v>172.3312</v>
      </c>
      <c r="V2529" s="2">
        <f>Table1[[#This Row],[Expenses]]*0.3</f>
        <v>51.699359999999999</v>
      </c>
      <c r="W2529" t="str">
        <f>VLOOKUP(K2529, Helper!A:C, 3, FALSE)</f>
        <v>2020-04</v>
      </c>
    </row>
    <row r="2530" spans="1:23" x14ac:dyDescent="0.3">
      <c r="A2530">
        <v>5107</v>
      </c>
      <c r="B2530" t="s">
        <v>6305</v>
      </c>
      <c r="C2530" s="1">
        <v>44458</v>
      </c>
      <c r="D2530">
        <v>20210919</v>
      </c>
      <c r="E2530" t="s">
        <v>2261</v>
      </c>
      <c r="F2530" t="s">
        <v>758</v>
      </c>
      <c r="G2530" t="s">
        <v>759</v>
      </c>
      <c r="H2530" t="s">
        <v>25</v>
      </c>
      <c r="I2530" t="s">
        <v>64</v>
      </c>
      <c r="J2530" t="s">
        <v>330</v>
      </c>
      <c r="K2530">
        <v>1100</v>
      </c>
      <c r="L2530" t="s">
        <v>56</v>
      </c>
      <c r="M2530" t="s">
        <v>40</v>
      </c>
      <c r="N2530" t="s">
        <v>185</v>
      </c>
      <c r="O2530" t="s">
        <v>6306</v>
      </c>
      <c r="P2530">
        <v>66.36</v>
      </c>
      <c r="Q2530">
        <v>4</v>
      </c>
      <c r="R2530">
        <v>0</v>
      </c>
      <c r="S2530">
        <v>23.225999999999999</v>
      </c>
      <c r="T2530" t="s">
        <v>135</v>
      </c>
      <c r="U2530">
        <v>43.134</v>
      </c>
      <c r="V2530" s="2">
        <f>Table1[[#This Row],[Expenses]]*0.3</f>
        <v>12.940199999999999</v>
      </c>
      <c r="W2530" t="str">
        <f>VLOOKUP(K2530, Helper!A:C, 3, FALSE)</f>
        <v>2020-03</v>
      </c>
    </row>
    <row r="2531" spans="1:23" x14ac:dyDescent="0.3">
      <c r="A2531">
        <v>5108</v>
      </c>
      <c r="B2531" t="s">
        <v>6307</v>
      </c>
      <c r="C2531" s="1">
        <v>45042</v>
      </c>
      <c r="D2531">
        <v>20230426</v>
      </c>
      <c r="E2531" t="s">
        <v>311</v>
      </c>
      <c r="F2531" t="s">
        <v>252</v>
      </c>
      <c r="G2531" t="s">
        <v>573</v>
      </c>
      <c r="H2531" t="s">
        <v>25</v>
      </c>
      <c r="I2531" t="s">
        <v>103</v>
      </c>
      <c r="J2531" t="s">
        <v>312</v>
      </c>
      <c r="K2531">
        <v>1014</v>
      </c>
      <c r="L2531" t="s">
        <v>95</v>
      </c>
      <c r="M2531" t="s">
        <v>85</v>
      </c>
      <c r="N2531" t="s">
        <v>112</v>
      </c>
      <c r="O2531" t="s">
        <v>6308</v>
      </c>
      <c r="P2531">
        <v>42.048000000000002</v>
      </c>
      <c r="Q2531">
        <v>9</v>
      </c>
      <c r="R2531">
        <v>0.2</v>
      </c>
      <c r="S2531">
        <v>5.2560000000000002</v>
      </c>
      <c r="T2531" t="s">
        <v>68</v>
      </c>
      <c r="U2531">
        <v>36.792000000000002</v>
      </c>
      <c r="V2531" s="2">
        <f>Table1[[#This Row],[Expenses]]*0.3</f>
        <v>11.037599999999999</v>
      </c>
      <c r="W2531" t="str">
        <f>VLOOKUP(K2531, Helper!A:C, 3, FALSE)</f>
        <v>2020-01</v>
      </c>
    </row>
    <row r="2532" spans="1:23" x14ac:dyDescent="0.3">
      <c r="A2532">
        <v>5110</v>
      </c>
      <c r="B2532" t="s">
        <v>6309</v>
      </c>
      <c r="C2532" s="1">
        <v>44122</v>
      </c>
      <c r="D2532">
        <v>20201018</v>
      </c>
      <c r="E2532" t="s">
        <v>2871</v>
      </c>
      <c r="F2532" t="s">
        <v>124</v>
      </c>
      <c r="G2532" t="s">
        <v>125</v>
      </c>
      <c r="H2532" t="s">
        <v>25</v>
      </c>
      <c r="I2532" t="s">
        <v>48</v>
      </c>
      <c r="J2532" t="s">
        <v>560</v>
      </c>
      <c r="K2532">
        <v>1080</v>
      </c>
      <c r="L2532" t="s">
        <v>56</v>
      </c>
      <c r="M2532" t="s">
        <v>40</v>
      </c>
      <c r="N2532" t="s">
        <v>161</v>
      </c>
      <c r="O2532" t="s">
        <v>6310</v>
      </c>
      <c r="P2532">
        <v>52.512</v>
      </c>
      <c r="Q2532">
        <v>6</v>
      </c>
      <c r="R2532">
        <v>0.2</v>
      </c>
      <c r="S2532">
        <v>19.692</v>
      </c>
      <c r="T2532" t="s">
        <v>194</v>
      </c>
      <c r="U2532">
        <v>32.82</v>
      </c>
      <c r="V2532" s="2">
        <f>Table1[[#This Row],[Expenses]]*0.3</f>
        <v>9.8460000000000001</v>
      </c>
      <c r="W2532" t="str">
        <f>VLOOKUP(K2532, Helper!A:C, 3, FALSE)</f>
        <v>2020-03</v>
      </c>
    </row>
    <row r="2533" spans="1:23" x14ac:dyDescent="0.3">
      <c r="A2533">
        <v>5113</v>
      </c>
      <c r="B2533" t="s">
        <v>6311</v>
      </c>
      <c r="C2533" s="1">
        <v>44513</v>
      </c>
      <c r="D2533">
        <v>20211113</v>
      </c>
      <c r="E2533" t="s">
        <v>2203</v>
      </c>
      <c r="F2533" t="s">
        <v>166</v>
      </c>
      <c r="G2533" t="s">
        <v>227</v>
      </c>
      <c r="H2533" t="s">
        <v>81</v>
      </c>
      <c r="I2533" t="s">
        <v>168</v>
      </c>
      <c r="J2533" t="s">
        <v>443</v>
      </c>
      <c r="K2533">
        <v>1005</v>
      </c>
      <c r="L2533" t="s">
        <v>56</v>
      </c>
      <c r="M2533" t="s">
        <v>29</v>
      </c>
      <c r="N2533" t="s">
        <v>57</v>
      </c>
      <c r="O2533" t="s">
        <v>6312</v>
      </c>
      <c r="P2533">
        <v>17.495999999999999</v>
      </c>
      <c r="Q2533">
        <v>9</v>
      </c>
      <c r="R2533">
        <v>0.6</v>
      </c>
      <c r="S2533">
        <v>-7.4358000000000004</v>
      </c>
      <c r="T2533" t="s">
        <v>88</v>
      </c>
      <c r="U2533">
        <v>24.931799999999999</v>
      </c>
      <c r="V2533" s="2">
        <f>Table1[[#This Row],[Expenses]]*0.3</f>
        <v>7.4795399999999992</v>
      </c>
      <c r="W2533" t="str">
        <f>VLOOKUP(K2533, Helper!A:C, 3, FALSE)</f>
        <v>2020-03</v>
      </c>
    </row>
    <row r="2534" spans="1:23" x14ac:dyDescent="0.3">
      <c r="A2534">
        <v>5114</v>
      </c>
      <c r="B2534" t="s">
        <v>6313</v>
      </c>
      <c r="C2534" s="1">
        <v>44592</v>
      </c>
      <c r="D2534">
        <v>20220131</v>
      </c>
      <c r="E2534" t="s">
        <v>2412</v>
      </c>
      <c r="F2534" t="s">
        <v>79</v>
      </c>
      <c r="G2534" t="s">
        <v>154</v>
      </c>
      <c r="H2534" t="s">
        <v>81</v>
      </c>
      <c r="I2534" t="s">
        <v>82</v>
      </c>
      <c r="J2534" t="s">
        <v>993</v>
      </c>
      <c r="K2534">
        <v>1044</v>
      </c>
      <c r="L2534" t="s">
        <v>28</v>
      </c>
      <c r="M2534" t="s">
        <v>29</v>
      </c>
      <c r="N2534" t="s">
        <v>66</v>
      </c>
      <c r="O2534" t="s">
        <v>6314</v>
      </c>
      <c r="P2534">
        <v>15.552</v>
      </c>
      <c r="Q2534">
        <v>3</v>
      </c>
      <c r="R2534">
        <v>0.2</v>
      </c>
      <c r="S2534">
        <v>5.4432</v>
      </c>
      <c r="T2534" t="s">
        <v>140</v>
      </c>
      <c r="U2534">
        <v>10.108799999999899</v>
      </c>
      <c r="V2534" s="2">
        <f>Table1[[#This Row],[Expenses]]*0.3</f>
        <v>3.0326399999999696</v>
      </c>
      <c r="W2534" t="str">
        <f>VLOOKUP(K2534, Helper!A:C, 3, FALSE)</f>
        <v>2020-02</v>
      </c>
    </row>
    <row r="2535" spans="1:23" x14ac:dyDescent="0.3">
      <c r="A2535">
        <v>5115</v>
      </c>
      <c r="B2535" t="s">
        <v>6315</v>
      </c>
      <c r="C2535" s="1">
        <v>44883</v>
      </c>
      <c r="D2535">
        <v>20221118</v>
      </c>
      <c r="E2535" t="s">
        <v>1564</v>
      </c>
      <c r="F2535" t="s">
        <v>461</v>
      </c>
      <c r="G2535" t="s">
        <v>462</v>
      </c>
      <c r="H2535" t="s">
        <v>81</v>
      </c>
      <c r="I2535" t="s">
        <v>168</v>
      </c>
      <c r="J2535" t="s">
        <v>268</v>
      </c>
      <c r="K2535">
        <v>1088</v>
      </c>
      <c r="L2535" t="s">
        <v>133</v>
      </c>
      <c r="M2535" t="s">
        <v>29</v>
      </c>
      <c r="N2535" t="s">
        <v>50</v>
      </c>
      <c r="O2535" t="s">
        <v>6316</v>
      </c>
      <c r="P2535">
        <v>10.776</v>
      </c>
      <c r="Q2535">
        <v>3</v>
      </c>
      <c r="R2535">
        <v>0.2</v>
      </c>
      <c r="S2535">
        <v>3.3675000000000002</v>
      </c>
      <c r="T2535" t="s">
        <v>32</v>
      </c>
      <c r="U2535">
        <v>7.4085000000000001</v>
      </c>
      <c r="V2535" s="2">
        <f>Table1[[#This Row],[Expenses]]*0.3</f>
        <v>2.22255</v>
      </c>
      <c r="W2535" t="str">
        <f>VLOOKUP(K2535, Helper!A:C, 3, FALSE)</f>
        <v>2020-03</v>
      </c>
    </row>
    <row r="2536" spans="1:23" x14ac:dyDescent="0.3">
      <c r="A2536">
        <v>5116</v>
      </c>
      <c r="B2536" t="s">
        <v>6317</v>
      </c>
      <c r="C2536" s="1">
        <v>45133</v>
      </c>
      <c r="D2536">
        <v>20230726</v>
      </c>
      <c r="E2536" t="s">
        <v>5263</v>
      </c>
      <c r="F2536" t="s">
        <v>124</v>
      </c>
      <c r="G2536" t="s">
        <v>125</v>
      </c>
      <c r="H2536" t="s">
        <v>25</v>
      </c>
      <c r="I2536" t="s">
        <v>48</v>
      </c>
      <c r="J2536" t="s">
        <v>244</v>
      </c>
      <c r="K2536">
        <v>1002</v>
      </c>
      <c r="L2536" t="s">
        <v>84</v>
      </c>
      <c r="M2536" t="s">
        <v>29</v>
      </c>
      <c r="N2536" t="s">
        <v>41</v>
      </c>
      <c r="O2536" t="s">
        <v>6318</v>
      </c>
      <c r="P2536">
        <v>3.3039999999999998</v>
      </c>
      <c r="Q2536">
        <v>1</v>
      </c>
      <c r="R2536">
        <v>0.2</v>
      </c>
      <c r="S2536">
        <v>1.0738000000000001</v>
      </c>
      <c r="T2536" t="s">
        <v>128</v>
      </c>
      <c r="U2536">
        <v>2.2302</v>
      </c>
      <c r="V2536" s="2">
        <f>Table1[[#This Row],[Expenses]]*0.3</f>
        <v>0.66905999999999999</v>
      </c>
      <c r="W2536" t="str">
        <f>VLOOKUP(K2536, Helper!A:C, 3, FALSE)</f>
        <v>2020-03</v>
      </c>
    </row>
    <row r="2537" spans="1:23" x14ac:dyDescent="0.3">
      <c r="A2537">
        <v>5117</v>
      </c>
      <c r="B2537" t="s">
        <v>6319</v>
      </c>
      <c r="C2537" s="1">
        <v>45242</v>
      </c>
      <c r="D2537">
        <v>20231112</v>
      </c>
      <c r="E2537" t="s">
        <v>1716</v>
      </c>
      <c r="F2537" t="s">
        <v>211</v>
      </c>
      <c r="G2537" t="s">
        <v>212</v>
      </c>
      <c r="H2537" t="s">
        <v>25</v>
      </c>
      <c r="I2537" t="s">
        <v>26</v>
      </c>
      <c r="J2537" t="s">
        <v>1246</v>
      </c>
      <c r="K2537">
        <v>1071</v>
      </c>
      <c r="L2537" t="s">
        <v>149</v>
      </c>
      <c r="M2537" t="s">
        <v>29</v>
      </c>
      <c r="N2537" t="s">
        <v>96</v>
      </c>
      <c r="O2537" t="s">
        <v>6320</v>
      </c>
      <c r="P2537">
        <v>35.479999999999997</v>
      </c>
      <c r="Q2537">
        <v>1</v>
      </c>
      <c r="R2537">
        <v>0</v>
      </c>
      <c r="S2537">
        <v>0</v>
      </c>
      <c r="T2537" t="s">
        <v>283</v>
      </c>
      <c r="U2537">
        <v>35.479999999999997</v>
      </c>
      <c r="V2537" s="2">
        <f>Table1[[#This Row],[Expenses]]*0.3</f>
        <v>10.643999999999998</v>
      </c>
      <c r="W2537" t="str">
        <f>VLOOKUP(K2537, Helper!A:C, 3, FALSE)</f>
        <v>2020-04</v>
      </c>
    </row>
    <row r="2538" spans="1:23" x14ac:dyDescent="0.3">
      <c r="A2538">
        <v>5118</v>
      </c>
      <c r="B2538" t="s">
        <v>6321</v>
      </c>
      <c r="C2538" s="1">
        <v>44465</v>
      </c>
      <c r="D2538">
        <v>20210926</v>
      </c>
      <c r="E2538" t="s">
        <v>2033</v>
      </c>
      <c r="F2538" t="s">
        <v>211</v>
      </c>
      <c r="G2538" t="s">
        <v>1964</v>
      </c>
      <c r="H2538" t="s">
        <v>25</v>
      </c>
      <c r="I2538" t="s">
        <v>26</v>
      </c>
      <c r="J2538" t="s">
        <v>254</v>
      </c>
      <c r="K2538">
        <v>1072</v>
      </c>
      <c r="L2538" t="s">
        <v>74</v>
      </c>
      <c r="M2538" t="s">
        <v>29</v>
      </c>
      <c r="N2538" t="s">
        <v>214</v>
      </c>
      <c r="O2538" t="s">
        <v>6322</v>
      </c>
      <c r="P2538">
        <v>34.44</v>
      </c>
      <c r="Q2538">
        <v>3</v>
      </c>
      <c r="R2538">
        <v>0</v>
      </c>
      <c r="S2538">
        <v>16.186800000000002</v>
      </c>
      <c r="T2538" t="s">
        <v>135</v>
      </c>
      <c r="U2538">
        <v>18.2531999999999</v>
      </c>
      <c r="V2538" s="2">
        <f>Table1[[#This Row],[Expenses]]*0.3</f>
        <v>5.4759599999999695</v>
      </c>
      <c r="W2538" t="str">
        <f>VLOOKUP(K2538, Helper!A:C, 3, FALSE)</f>
        <v>2020-06</v>
      </c>
    </row>
    <row r="2539" spans="1:23" x14ac:dyDescent="0.3">
      <c r="A2539">
        <v>5121</v>
      </c>
      <c r="B2539" t="s">
        <v>6323</v>
      </c>
      <c r="C2539" s="1">
        <v>43925</v>
      </c>
      <c r="D2539">
        <v>20200404</v>
      </c>
      <c r="E2539" t="s">
        <v>116</v>
      </c>
      <c r="F2539" t="s">
        <v>493</v>
      </c>
      <c r="G2539" t="s">
        <v>494</v>
      </c>
      <c r="H2539" t="s">
        <v>25</v>
      </c>
      <c r="I2539" t="s">
        <v>336</v>
      </c>
      <c r="J2539" t="s">
        <v>120</v>
      </c>
      <c r="K2539">
        <v>1048</v>
      </c>
      <c r="L2539" t="s">
        <v>105</v>
      </c>
      <c r="M2539" t="s">
        <v>40</v>
      </c>
      <c r="N2539" t="s">
        <v>96</v>
      </c>
      <c r="O2539" t="s">
        <v>6324</v>
      </c>
      <c r="P2539">
        <v>232.55</v>
      </c>
      <c r="Q2539">
        <v>5</v>
      </c>
      <c r="R2539">
        <v>0</v>
      </c>
      <c r="S2539">
        <v>9.3019999999999996</v>
      </c>
      <c r="T2539" t="s">
        <v>735</v>
      </c>
      <c r="U2539">
        <v>223.24799999999999</v>
      </c>
      <c r="V2539" s="2">
        <f>Table1[[#This Row],[Expenses]]*0.3</f>
        <v>66.974399999999989</v>
      </c>
      <c r="W2539" t="str">
        <f>VLOOKUP(K2539, Helper!A:C, 3, FALSE)</f>
        <v>2020-02</v>
      </c>
    </row>
    <row r="2540" spans="1:23" x14ac:dyDescent="0.3">
      <c r="A2540">
        <v>5125</v>
      </c>
      <c r="B2540" t="s">
        <v>6325</v>
      </c>
      <c r="C2540" s="1">
        <v>44088</v>
      </c>
      <c r="D2540">
        <v>20200914</v>
      </c>
      <c r="E2540" t="s">
        <v>3902</v>
      </c>
      <c r="F2540" t="s">
        <v>211</v>
      </c>
      <c r="G2540" t="s">
        <v>212</v>
      </c>
      <c r="H2540" t="s">
        <v>25</v>
      </c>
      <c r="I2540" t="s">
        <v>26</v>
      </c>
      <c r="J2540" t="s">
        <v>649</v>
      </c>
      <c r="K2540">
        <v>1023</v>
      </c>
      <c r="L2540" t="s">
        <v>28</v>
      </c>
      <c r="M2540" t="s">
        <v>29</v>
      </c>
      <c r="N2540" t="s">
        <v>50</v>
      </c>
      <c r="O2540" t="s">
        <v>6326</v>
      </c>
      <c r="P2540">
        <v>464.29199999999997</v>
      </c>
      <c r="Q2540">
        <v>9</v>
      </c>
      <c r="R2540">
        <v>0.4</v>
      </c>
      <c r="S2540">
        <v>-108.3348</v>
      </c>
      <c r="T2540" t="s">
        <v>382</v>
      </c>
      <c r="U2540">
        <v>572.6268</v>
      </c>
      <c r="V2540" s="2">
        <f>Table1[[#This Row],[Expenses]]*0.3</f>
        <v>171.78804</v>
      </c>
      <c r="W2540" t="str">
        <f>VLOOKUP(K2540, Helper!A:C, 3, FALSE)</f>
        <v>2020-08</v>
      </c>
    </row>
    <row r="2541" spans="1:23" x14ac:dyDescent="0.3">
      <c r="A2541">
        <v>5132</v>
      </c>
      <c r="B2541" t="s">
        <v>6327</v>
      </c>
      <c r="C2541" s="1">
        <v>45290</v>
      </c>
      <c r="D2541">
        <v>20231230</v>
      </c>
      <c r="E2541" t="s">
        <v>688</v>
      </c>
      <c r="F2541" t="s">
        <v>35</v>
      </c>
      <c r="G2541" t="s">
        <v>1078</v>
      </c>
      <c r="H2541" t="s">
        <v>37</v>
      </c>
      <c r="I2541" t="s">
        <v>38</v>
      </c>
      <c r="J2541" t="s">
        <v>560</v>
      </c>
      <c r="K2541">
        <v>1080</v>
      </c>
      <c r="L2541" t="s">
        <v>56</v>
      </c>
      <c r="M2541" t="s">
        <v>40</v>
      </c>
      <c r="N2541" t="s">
        <v>57</v>
      </c>
      <c r="O2541" t="s">
        <v>6328</v>
      </c>
      <c r="P2541">
        <v>101.12</v>
      </c>
      <c r="Q2541">
        <v>8</v>
      </c>
      <c r="R2541">
        <v>0</v>
      </c>
      <c r="S2541">
        <v>37.414400000000001</v>
      </c>
      <c r="T2541" t="s">
        <v>261</v>
      </c>
      <c r="U2541">
        <v>63.705599999999997</v>
      </c>
      <c r="V2541" s="2">
        <f>Table1[[#This Row],[Expenses]]*0.3</f>
        <v>19.11168</v>
      </c>
      <c r="W2541" t="str">
        <f>VLOOKUP(K2541, Helper!A:C, 3, FALSE)</f>
        <v>2020-03</v>
      </c>
    </row>
    <row r="2542" spans="1:23" x14ac:dyDescent="0.3">
      <c r="A2542">
        <v>5133</v>
      </c>
      <c r="B2542" t="s">
        <v>6329</v>
      </c>
      <c r="C2542" s="1">
        <v>44368</v>
      </c>
      <c r="D2542">
        <v>20210621</v>
      </c>
      <c r="E2542" t="s">
        <v>1044</v>
      </c>
      <c r="F2542" t="s">
        <v>46</v>
      </c>
      <c r="G2542" t="s">
        <v>47</v>
      </c>
      <c r="H2542" t="s">
        <v>25</v>
      </c>
      <c r="I2542" t="s">
        <v>48</v>
      </c>
      <c r="J2542" t="s">
        <v>349</v>
      </c>
      <c r="K2542">
        <v>1078</v>
      </c>
      <c r="L2542" t="s">
        <v>56</v>
      </c>
      <c r="M2542" t="s">
        <v>29</v>
      </c>
      <c r="N2542" t="s">
        <v>156</v>
      </c>
      <c r="O2542" t="s">
        <v>6330</v>
      </c>
      <c r="P2542">
        <v>107.976</v>
      </c>
      <c r="Q2542">
        <v>3</v>
      </c>
      <c r="R2542">
        <v>0.2</v>
      </c>
      <c r="S2542">
        <v>37.791600000000003</v>
      </c>
      <c r="T2542" t="s">
        <v>732</v>
      </c>
      <c r="U2542">
        <v>70.184399999999997</v>
      </c>
      <c r="V2542" s="2">
        <f>Table1[[#This Row],[Expenses]]*0.3</f>
        <v>21.055319999999998</v>
      </c>
      <c r="W2542" t="str">
        <f>VLOOKUP(K2542, Helper!A:C, 3, FALSE)</f>
        <v>2020-01</v>
      </c>
    </row>
    <row r="2543" spans="1:23" x14ac:dyDescent="0.3">
      <c r="A2543">
        <v>5134</v>
      </c>
      <c r="B2543" t="s">
        <v>6331</v>
      </c>
      <c r="C2543" s="1">
        <v>45257</v>
      </c>
      <c r="D2543">
        <v>20231127</v>
      </c>
      <c r="E2543" t="s">
        <v>2104</v>
      </c>
      <c r="F2543" t="s">
        <v>211</v>
      </c>
      <c r="G2543" t="s">
        <v>212</v>
      </c>
      <c r="H2543" t="s">
        <v>25</v>
      </c>
      <c r="I2543" t="s">
        <v>26</v>
      </c>
      <c r="J2543" t="s">
        <v>1246</v>
      </c>
      <c r="K2543">
        <v>1071</v>
      </c>
      <c r="L2543" t="s">
        <v>149</v>
      </c>
      <c r="M2543" t="s">
        <v>85</v>
      </c>
      <c r="N2543" t="s">
        <v>86</v>
      </c>
      <c r="O2543" t="s">
        <v>6332</v>
      </c>
      <c r="P2543">
        <v>58.73</v>
      </c>
      <c r="Q2543">
        <v>7</v>
      </c>
      <c r="R2543">
        <v>0</v>
      </c>
      <c r="S2543">
        <v>14.682499999999999</v>
      </c>
      <c r="T2543" t="s">
        <v>283</v>
      </c>
      <c r="U2543">
        <v>44.047499999999999</v>
      </c>
      <c r="V2543" s="2">
        <f>Table1[[#This Row],[Expenses]]*0.3</f>
        <v>13.21425</v>
      </c>
      <c r="W2543" t="str">
        <f>VLOOKUP(K2543, Helper!A:C, 3, FALSE)</f>
        <v>2020-04</v>
      </c>
    </row>
    <row r="2544" spans="1:23" x14ac:dyDescent="0.3">
      <c r="A2544">
        <v>5136</v>
      </c>
      <c r="B2544" t="s">
        <v>6333</v>
      </c>
      <c r="C2544" s="1">
        <v>44858</v>
      </c>
      <c r="D2544">
        <v>20221024</v>
      </c>
      <c r="E2544" t="s">
        <v>2110</v>
      </c>
      <c r="F2544" t="s">
        <v>71</v>
      </c>
      <c r="G2544" t="s">
        <v>72</v>
      </c>
      <c r="H2544" t="s">
        <v>37</v>
      </c>
      <c r="I2544" t="s">
        <v>38</v>
      </c>
      <c r="J2544" t="s">
        <v>49</v>
      </c>
      <c r="K2544">
        <v>1031</v>
      </c>
      <c r="L2544" t="s">
        <v>28</v>
      </c>
      <c r="M2544" t="s">
        <v>85</v>
      </c>
      <c r="N2544" t="s">
        <v>214</v>
      </c>
      <c r="O2544" t="s">
        <v>6334</v>
      </c>
      <c r="P2544">
        <v>17.05</v>
      </c>
      <c r="Q2544">
        <v>5</v>
      </c>
      <c r="R2544">
        <v>0</v>
      </c>
      <c r="S2544">
        <v>8.1839999999999993</v>
      </c>
      <c r="T2544" t="s">
        <v>400</v>
      </c>
      <c r="U2544">
        <v>8.8659999999999997</v>
      </c>
      <c r="V2544" s="2">
        <f>Table1[[#This Row],[Expenses]]*0.3</f>
        <v>2.6597999999999997</v>
      </c>
      <c r="W2544" t="str">
        <f>VLOOKUP(K2544, Helper!A:C, 3, FALSE)</f>
        <v>2020-01</v>
      </c>
    </row>
    <row r="2545" spans="1:23" x14ac:dyDescent="0.3">
      <c r="A2545">
        <v>5137</v>
      </c>
      <c r="B2545" t="s">
        <v>6335</v>
      </c>
      <c r="C2545" s="1">
        <v>44544</v>
      </c>
      <c r="D2545">
        <v>20211214</v>
      </c>
      <c r="E2545" t="s">
        <v>2465</v>
      </c>
      <c r="F2545" t="s">
        <v>35</v>
      </c>
      <c r="G2545" t="s">
        <v>600</v>
      </c>
      <c r="H2545" t="s">
        <v>37</v>
      </c>
      <c r="I2545" t="s">
        <v>38</v>
      </c>
      <c r="J2545" t="s">
        <v>65</v>
      </c>
      <c r="K2545">
        <v>1062</v>
      </c>
      <c r="L2545" t="s">
        <v>28</v>
      </c>
      <c r="M2545" t="s">
        <v>29</v>
      </c>
      <c r="N2545" t="s">
        <v>50</v>
      </c>
      <c r="O2545" t="s">
        <v>6336</v>
      </c>
      <c r="P2545">
        <v>8.0960000000000001</v>
      </c>
      <c r="Q2545">
        <v>2</v>
      </c>
      <c r="R2545">
        <v>0.2</v>
      </c>
      <c r="S2545">
        <v>2.7324000000000002</v>
      </c>
      <c r="T2545" t="s">
        <v>163</v>
      </c>
      <c r="U2545">
        <v>5.3635999999999999</v>
      </c>
      <c r="V2545" s="2">
        <f>Table1[[#This Row],[Expenses]]*0.3</f>
        <v>1.6090799999999998</v>
      </c>
      <c r="W2545" t="str">
        <f>VLOOKUP(K2545, Helper!A:C, 3, FALSE)</f>
        <v>2020-01</v>
      </c>
    </row>
    <row r="2546" spans="1:23" x14ac:dyDescent="0.3">
      <c r="A2546">
        <v>5138</v>
      </c>
      <c r="B2546" t="s">
        <v>6337</v>
      </c>
      <c r="C2546" s="1">
        <v>44879</v>
      </c>
      <c r="D2546">
        <v>20221114</v>
      </c>
      <c r="E2546" t="s">
        <v>5779</v>
      </c>
      <c r="F2546" t="s">
        <v>448</v>
      </c>
      <c r="G2546" t="s">
        <v>448</v>
      </c>
      <c r="H2546" t="s">
        <v>81</v>
      </c>
      <c r="I2546" t="s">
        <v>199</v>
      </c>
      <c r="J2546" t="s">
        <v>1013</v>
      </c>
      <c r="K2546">
        <v>1073</v>
      </c>
      <c r="L2546" t="s">
        <v>133</v>
      </c>
      <c r="M2546" t="s">
        <v>40</v>
      </c>
      <c r="N2546" t="s">
        <v>57</v>
      </c>
      <c r="O2546" t="s">
        <v>6338</v>
      </c>
      <c r="P2546">
        <v>30.36</v>
      </c>
      <c r="Q2546">
        <v>4</v>
      </c>
      <c r="R2546">
        <v>0</v>
      </c>
      <c r="S2546">
        <v>13.0548</v>
      </c>
      <c r="T2546" t="s">
        <v>32</v>
      </c>
      <c r="U2546">
        <v>17.305199999999999</v>
      </c>
      <c r="V2546" s="2">
        <f>Table1[[#This Row],[Expenses]]*0.3</f>
        <v>5.19156</v>
      </c>
      <c r="W2546" t="str">
        <f>VLOOKUP(K2546, Helper!A:C, 3, FALSE)</f>
        <v>2020-03</v>
      </c>
    </row>
    <row r="2547" spans="1:23" x14ac:dyDescent="0.3">
      <c r="A2547">
        <v>5139</v>
      </c>
      <c r="B2547" t="s">
        <v>6339</v>
      </c>
      <c r="C2547" s="1">
        <v>45199</v>
      </c>
      <c r="D2547">
        <v>20230930</v>
      </c>
      <c r="E2547" t="s">
        <v>1646</v>
      </c>
      <c r="F2547" t="s">
        <v>211</v>
      </c>
      <c r="G2547" t="s">
        <v>1293</v>
      </c>
      <c r="H2547" t="s">
        <v>25</v>
      </c>
      <c r="I2547" t="s">
        <v>26</v>
      </c>
      <c r="J2547" t="s">
        <v>418</v>
      </c>
      <c r="K2547">
        <v>1007</v>
      </c>
      <c r="L2547" t="s">
        <v>84</v>
      </c>
      <c r="M2547" t="s">
        <v>29</v>
      </c>
      <c r="N2547" t="s">
        <v>161</v>
      </c>
      <c r="O2547" t="s">
        <v>6340</v>
      </c>
      <c r="P2547">
        <v>23.34</v>
      </c>
      <c r="Q2547">
        <v>3</v>
      </c>
      <c r="R2547">
        <v>0</v>
      </c>
      <c r="S2547">
        <v>10.969799999999999</v>
      </c>
      <c r="T2547" t="s">
        <v>171</v>
      </c>
      <c r="U2547">
        <v>12.370200000000001</v>
      </c>
      <c r="V2547" s="2">
        <f>Table1[[#This Row],[Expenses]]*0.3</f>
        <v>3.7110599999999998</v>
      </c>
      <c r="W2547" t="str">
        <f>VLOOKUP(K2547, Helper!A:C, 3, FALSE)</f>
        <v>2020-02</v>
      </c>
    </row>
    <row r="2548" spans="1:23" x14ac:dyDescent="0.3">
      <c r="A2548">
        <v>5141</v>
      </c>
      <c r="B2548" t="s">
        <v>6341</v>
      </c>
      <c r="C2548" s="1">
        <v>44508</v>
      </c>
      <c r="D2548">
        <v>20211108</v>
      </c>
      <c r="E2548" t="s">
        <v>2559</v>
      </c>
      <c r="F2548" t="s">
        <v>35</v>
      </c>
      <c r="G2548" t="s">
        <v>110</v>
      </c>
      <c r="H2548" t="s">
        <v>37</v>
      </c>
      <c r="I2548" t="s">
        <v>38</v>
      </c>
      <c r="J2548" t="s">
        <v>169</v>
      </c>
      <c r="K2548">
        <v>1058</v>
      </c>
      <c r="L2548" t="s">
        <v>28</v>
      </c>
      <c r="M2548" t="s">
        <v>29</v>
      </c>
      <c r="N2548" t="s">
        <v>185</v>
      </c>
      <c r="O2548" t="s">
        <v>6342</v>
      </c>
      <c r="P2548">
        <v>119.9</v>
      </c>
      <c r="Q2548">
        <v>2</v>
      </c>
      <c r="R2548">
        <v>0</v>
      </c>
      <c r="S2548">
        <v>43.164000000000001</v>
      </c>
      <c r="T2548" t="s">
        <v>88</v>
      </c>
      <c r="U2548">
        <v>76.736000000000004</v>
      </c>
      <c r="V2548" s="2">
        <f>Table1[[#This Row],[Expenses]]*0.3</f>
        <v>23.020800000000001</v>
      </c>
      <c r="W2548" t="str">
        <f>VLOOKUP(K2548, Helper!A:C, 3, FALSE)</f>
        <v>2020-01</v>
      </c>
    </row>
    <row r="2549" spans="1:23" x14ac:dyDescent="0.3">
      <c r="A2549">
        <v>5142</v>
      </c>
      <c r="B2549" t="s">
        <v>6343</v>
      </c>
      <c r="C2549" s="1">
        <v>44653</v>
      </c>
      <c r="D2549">
        <v>20220402</v>
      </c>
      <c r="E2549" t="s">
        <v>1096</v>
      </c>
      <c r="F2549" t="s">
        <v>211</v>
      </c>
      <c r="G2549" t="s">
        <v>212</v>
      </c>
      <c r="H2549" t="s">
        <v>25</v>
      </c>
      <c r="I2549" t="s">
        <v>26</v>
      </c>
      <c r="J2549" t="s">
        <v>560</v>
      </c>
      <c r="K2549">
        <v>1080</v>
      </c>
      <c r="L2549" t="s">
        <v>56</v>
      </c>
      <c r="M2549" t="s">
        <v>29</v>
      </c>
      <c r="N2549" t="s">
        <v>41</v>
      </c>
      <c r="O2549" t="s">
        <v>6344</v>
      </c>
      <c r="P2549">
        <v>1317.492</v>
      </c>
      <c r="Q2549">
        <v>6</v>
      </c>
      <c r="R2549">
        <v>0.1</v>
      </c>
      <c r="S2549">
        <v>292.77600000000001</v>
      </c>
      <c r="T2549" t="s">
        <v>296</v>
      </c>
      <c r="U2549">
        <v>1024.7159999999999</v>
      </c>
      <c r="V2549" s="2">
        <f>Table1[[#This Row],[Expenses]]*0.3</f>
        <v>307.41479999999996</v>
      </c>
      <c r="W2549" t="str">
        <f>VLOOKUP(K2549, Helper!A:C, 3, FALSE)</f>
        <v>2020-03</v>
      </c>
    </row>
    <row r="2550" spans="1:23" x14ac:dyDescent="0.3">
      <c r="A2550">
        <v>5145</v>
      </c>
      <c r="B2550" t="s">
        <v>6345</v>
      </c>
      <c r="C2550" s="1">
        <v>44960</v>
      </c>
      <c r="D2550">
        <v>20230203</v>
      </c>
      <c r="E2550" t="s">
        <v>1191</v>
      </c>
      <c r="F2550" t="s">
        <v>35</v>
      </c>
      <c r="G2550" t="s">
        <v>36</v>
      </c>
      <c r="H2550" t="s">
        <v>37</v>
      </c>
      <c r="I2550" t="s">
        <v>38</v>
      </c>
      <c r="J2550" t="s">
        <v>244</v>
      </c>
      <c r="K2550">
        <v>1002</v>
      </c>
      <c r="L2550" t="s">
        <v>84</v>
      </c>
      <c r="M2550" t="s">
        <v>29</v>
      </c>
      <c r="N2550" t="s">
        <v>57</v>
      </c>
      <c r="O2550" t="s">
        <v>6346</v>
      </c>
      <c r="P2550">
        <v>86.26</v>
      </c>
      <c r="Q2550">
        <v>2</v>
      </c>
      <c r="R2550">
        <v>0</v>
      </c>
      <c r="S2550">
        <v>29.328399999999998</v>
      </c>
      <c r="T2550" t="s">
        <v>394</v>
      </c>
      <c r="U2550">
        <v>56.931600000000003</v>
      </c>
      <c r="V2550" s="2">
        <f>Table1[[#This Row],[Expenses]]*0.3</f>
        <v>17.07948</v>
      </c>
      <c r="W2550" t="str">
        <f>VLOOKUP(K2550, Helper!A:C, 3, FALSE)</f>
        <v>2020-03</v>
      </c>
    </row>
    <row r="2551" spans="1:23" x14ac:dyDescent="0.3">
      <c r="A2551">
        <v>5148</v>
      </c>
      <c r="B2551" t="s">
        <v>6347</v>
      </c>
      <c r="C2551" s="1">
        <v>45285</v>
      </c>
      <c r="D2551">
        <v>20231225</v>
      </c>
      <c r="E2551" t="s">
        <v>1463</v>
      </c>
      <c r="F2551" t="s">
        <v>232</v>
      </c>
      <c r="G2551" t="s">
        <v>385</v>
      </c>
      <c r="H2551" t="s">
        <v>37</v>
      </c>
      <c r="I2551" t="s">
        <v>119</v>
      </c>
      <c r="J2551" t="s">
        <v>254</v>
      </c>
      <c r="K2551">
        <v>1072</v>
      </c>
      <c r="L2551" t="s">
        <v>74</v>
      </c>
      <c r="M2551" t="s">
        <v>85</v>
      </c>
      <c r="N2551" t="s">
        <v>57</v>
      </c>
      <c r="O2551" t="s">
        <v>6348</v>
      </c>
      <c r="P2551">
        <v>8.5440000000000005</v>
      </c>
      <c r="Q2551">
        <v>4</v>
      </c>
      <c r="R2551">
        <v>0.2</v>
      </c>
      <c r="S2551">
        <v>1.9224000000000001</v>
      </c>
      <c r="T2551" t="s">
        <v>261</v>
      </c>
      <c r="U2551">
        <v>6.6215999999999999</v>
      </c>
      <c r="V2551" s="2">
        <f>Table1[[#This Row],[Expenses]]*0.3</f>
        <v>1.9864799999999998</v>
      </c>
      <c r="W2551" t="str">
        <f>VLOOKUP(K2551, Helper!A:C, 3, FALSE)</f>
        <v>2020-06</v>
      </c>
    </row>
    <row r="2552" spans="1:23" x14ac:dyDescent="0.3">
      <c r="A2552">
        <v>5150</v>
      </c>
      <c r="B2552" t="s">
        <v>6349</v>
      </c>
      <c r="C2552" s="1">
        <v>44003</v>
      </c>
      <c r="D2552">
        <v>20200621</v>
      </c>
      <c r="E2552" t="s">
        <v>2502</v>
      </c>
      <c r="F2552" t="s">
        <v>211</v>
      </c>
      <c r="G2552" t="s">
        <v>5333</v>
      </c>
      <c r="H2552" t="s">
        <v>25</v>
      </c>
      <c r="I2552" t="s">
        <v>26</v>
      </c>
      <c r="J2552" t="s">
        <v>457</v>
      </c>
      <c r="K2552">
        <v>1057</v>
      </c>
      <c r="L2552" t="s">
        <v>105</v>
      </c>
      <c r="M2552" t="s">
        <v>29</v>
      </c>
      <c r="N2552" t="s">
        <v>156</v>
      </c>
      <c r="O2552" t="s">
        <v>6350</v>
      </c>
      <c r="P2552">
        <v>1214.8499999999999</v>
      </c>
      <c r="Q2552">
        <v>3</v>
      </c>
      <c r="R2552">
        <v>0</v>
      </c>
      <c r="S2552">
        <v>352.30650000000003</v>
      </c>
      <c r="T2552" t="s">
        <v>59</v>
      </c>
      <c r="U2552">
        <v>862.54349999999897</v>
      </c>
      <c r="V2552" s="2">
        <f>Table1[[#This Row],[Expenses]]*0.3</f>
        <v>258.76304999999968</v>
      </c>
      <c r="W2552" t="str">
        <f>VLOOKUP(K2552, Helper!A:C, 3, FALSE)</f>
        <v>2020-01</v>
      </c>
    </row>
    <row r="2553" spans="1:23" x14ac:dyDescent="0.3">
      <c r="A2553">
        <v>5151</v>
      </c>
      <c r="B2553" t="s">
        <v>6351</v>
      </c>
      <c r="C2553" s="1">
        <v>44992</v>
      </c>
      <c r="D2553">
        <v>20230307</v>
      </c>
      <c r="E2553" t="s">
        <v>406</v>
      </c>
      <c r="F2553" t="s">
        <v>35</v>
      </c>
      <c r="G2553" t="s">
        <v>110</v>
      </c>
      <c r="H2553" t="s">
        <v>37</v>
      </c>
      <c r="I2553" t="s">
        <v>38</v>
      </c>
      <c r="J2553" t="s">
        <v>407</v>
      </c>
      <c r="K2553">
        <v>1082</v>
      </c>
      <c r="L2553" t="s">
        <v>56</v>
      </c>
      <c r="M2553" t="s">
        <v>40</v>
      </c>
      <c r="N2553" t="s">
        <v>96</v>
      </c>
      <c r="O2553" t="s">
        <v>6352</v>
      </c>
      <c r="P2553">
        <v>67.78</v>
      </c>
      <c r="Q2553">
        <v>2</v>
      </c>
      <c r="R2553">
        <v>0</v>
      </c>
      <c r="S2553">
        <v>16.945</v>
      </c>
      <c r="T2553" t="s">
        <v>761</v>
      </c>
      <c r="U2553">
        <v>50.835000000000001</v>
      </c>
      <c r="V2553" s="2">
        <f>Table1[[#This Row],[Expenses]]*0.3</f>
        <v>15.250499999999999</v>
      </c>
      <c r="W2553" t="str">
        <f>VLOOKUP(K2553, Helper!A:C, 3, FALSE)</f>
        <v>2020-07</v>
      </c>
    </row>
    <row r="2554" spans="1:23" x14ac:dyDescent="0.3">
      <c r="A2554">
        <v>5152</v>
      </c>
      <c r="B2554" t="s">
        <v>6353</v>
      </c>
      <c r="C2554" s="1">
        <v>45195</v>
      </c>
      <c r="D2554">
        <v>20230926</v>
      </c>
      <c r="E2554" t="s">
        <v>3532</v>
      </c>
      <c r="F2554" t="s">
        <v>353</v>
      </c>
      <c r="G2554" t="s">
        <v>354</v>
      </c>
      <c r="H2554" t="s">
        <v>25</v>
      </c>
      <c r="I2554" t="s">
        <v>48</v>
      </c>
      <c r="J2554" t="s">
        <v>588</v>
      </c>
      <c r="K2554">
        <v>1085</v>
      </c>
      <c r="L2554" t="s">
        <v>105</v>
      </c>
      <c r="M2554" t="s">
        <v>40</v>
      </c>
      <c r="N2554" t="s">
        <v>96</v>
      </c>
      <c r="O2554" t="s">
        <v>6354</v>
      </c>
      <c r="P2554">
        <v>39.9</v>
      </c>
      <c r="Q2554">
        <v>5</v>
      </c>
      <c r="R2554">
        <v>0</v>
      </c>
      <c r="S2554">
        <v>10.374000000000001</v>
      </c>
      <c r="T2554" t="s">
        <v>171</v>
      </c>
      <c r="U2554">
        <v>29.5259999999999</v>
      </c>
      <c r="V2554" s="2">
        <f>Table1[[#This Row],[Expenses]]*0.3</f>
        <v>8.857799999999969</v>
      </c>
      <c r="W2554" t="str">
        <f>VLOOKUP(K2554, Helper!A:C, 3, FALSE)</f>
        <v>2020-07</v>
      </c>
    </row>
    <row r="2555" spans="1:23" x14ac:dyDescent="0.3">
      <c r="A2555">
        <v>5153</v>
      </c>
      <c r="B2555" t="s">
        <v>6355</v>
      </c>
      <c r="C2555" s="1">
        <v>44012</v>
      </c>
      <c r="D2555">
        <v>20200630</v>
      </c>
      <c r="E2555" t="s">
        <v>5962</v>
      </c>
      <c r="F2555" t="s">
        <v>211</v>
      </c>
      <c r="G2555" t="s">
        <v>212</v>
      </c>
      <c r="H2555" t="s">
        <v>25</v>
      </c>
      <c r="I2555" t="s">
        <v>26</v>
      </c>
      <c r="J2555" t="s">
        <v>604</v>
      </c>
      <c r="K2555">
        <v>1042</v>
      </c>
      <c r="L2555" t="s">
        <v>56</v>
      </c>
      <c r="M2555" t="s">
        <v>29</v>
      </c>
      <c r="N2555" t="s">
        <v>50</v>
      </c>
      <c r="O2555" t="s">
        <v>6356</v>
      </c>
      <c r="P2555">
        <v>2.6880000000000002</v>
      </c>
      <c r="Q2555">
        <v>1</v>
      </c>
      <c r="R2555">
        <v>0.2</v>
      </c>
      <c r="S2555">
        <v>0.84</v>
      </c>
      <c r="T2555" t="s">
        <v>59</v>
      </c>
      <c r="U2555">
        <v>1.8480000000000001</v>
      </c>
      <c r="V2555" s="2">
        <f>Table1[[#This Row],[Expenses]]*0.3</f>
        <v>0.5544</v>
      </c>
      <c r="W2555" t="str">
        <f>VLOOKUP(K2555, Helper!A:C, 3, FALSE)</f>
        <v>2020-01</v>
      </c>
    </row>
    <row r="2556" spans="1:23" x14ac:dyDescent="0.3">
      <c r="A2556">
        <v>5155</v>
      </c>
      <c r="B2556" t="s">
        <v>6357</v>
      </c>
      <c r="C2556" s="1">
        <v>44415</v>
      </c>
      <c r="D2556">
        <v>20210807</v>
      </c>
      <c r="E2556" t="s">
        <v>3349</v>
      </c>
      <c r="F2556" t="s">
        <v>411</v>
      </c>
      <c r="G2556" t="s">
        <v>412</v>
      </c>
      <c r="H2556" t="s">
        <v>25</v>
      </c>
      <c r="I2556" t="s">
        <v>48</v>
      </c>
      <c r="J2556" t="s">
        <v>504</v>
      </c>
      <c r="K2556">
        <v>1010</v>
      </c>
      <c r="L2556" t="s">
        <v>273</v>
      </c>
      <c r="M2556" t="s">
        <v>29</v>
      </c>
      <c r="N2556" t="s">
        <v>50</v>
      </c>
      <c r="O2556" t="s">
        <v>6358</v>
      </c>
      <c r="P2556">
        <v>28.4</v>
      </c>
      <c r="Q2556">
        <v>4</v>
      </c>
      <c r="R2556">
        <v>0</v>
      </c>
      <c r="S2556">
        <v>13.064</v>
      </c>
      <c r="T2556" t="s">
        <v>570</v>
      </c>
      <c r="U2556">
        <v>15.335999999999901</v>
      </c>
      <c r="V2556" s="2">
        <f>Table1[[#This Row],[Expenses]]*0.3</f>
        <v>4.6007999999999702</v>
      </c>
      <c r="W2556" t="str">
        <f>VLOOKUP(K2556, Helper!A:C, 3, FALSE)</f>
        <v>2020-03</v>
      </c>
    </row>
    <row r="2557" spans="1:23" x14ac:dyDescent="0.3">
      <c r="A2557">
        <v>5157</v>
      </c>
      <c r="B2557" t="s">
        <v>6359</v>
      </c>
      <c r="C2557" s="1">
        <v>45108</v>
      </c>
      <c r="D2557">
        <v>20230701</v>
      </c>
      <c r="E2557" t="s">
        <v>4284</v>
      </c>
      <c r="F2557" t="s">
        <v>166</v>
      </c>
      <c r="G2557" t="s">
        <v>227</v>
      </c>
      <c r="H2557" t="s">
        <v>81</v>
      </c>
      <c r="I2557" t="s">
        <v>168</v>
      </c>
      <c r="J2557" t="s">
        <v>403</v>
      </c>
      <c r="K2557">
        <v>1041</v>
      </c>
      <c r="L2557" t="s">
        <v>95</v>
      </c>
      <c r="M2557" t="s">
        <v>85</v>
      </c>
      <c r="N2557" t="s">
        <v>156</v>
      </c>
      <c r="O2557" t="s">
        <v>6360</v>
      </c>
      <c r="P2557">
        <v>1001.5839999999999</v>
      </c>
      <c r="Q2557">
        <v>2</v>
      </c>
      <c r="R2557">
        <v>0.2</v>
      </c>
      <c r="S2557">
        <v>125.19799999999999</v>
      </c>
      <c r="T2557" t="s">
        <v>128</v>
      </c>
      <c r="U2557">
        <v>876.38599999999997</v>
      </c>
      <c r="V2557" s="2">
        <f>Table1[[#This Row],[Expenses]]*0.3</f>
        <v>262.91579999999999</v>
      </c>
      <c r="W2557" t="str">
        <f>VLOOKUP(K2557, Helper!A:C, 3, FALSE)</f>
        <v>2020-03</v>
      </c>
    </row>
    <row r="2558" spans="1:23" x14ac:dyDescent="0.3">
      <c r="A2558">
        <v>5160</v>
      </c>
      <c r="B2558" t="s">
        <v>6361</v>
      </c>
      <c r="C2558" s="1">
        <v>44495</v>
      </c>
      <c r="D2558">
        <v>20211026</v>
      </c>
      <c r="E2558" t="s">
        <v>648</v>
      </c>
      <c r="F2558" t="s">
        <v>232</v>
      </c>
      <c r="G2558" t="s">
        <v>385</v>
      </c>
      <c r="H2558" t="s">
        <v>37</v>
      </c>
      <c r="I2558" t="s">
        <v>119</v>
      </c>
      <c r="J2558" t="s">
        <v>649</v>
      </c>
      <c r="K2558">
        <v>1023</v>
      </c>
      <c r="L2558" t="s">
        <v>28</v>
      </c>
      <c r="M2558" t="s">
        <v>40</v>
      </c>
      <c r="N2558" t="s">
        <v>156</v>
      </c>
      <c r="O2558" t="s">
        <v>6362</v>
      </c>
      <c r="P2558">
        <v>105.584</v>
      </c>
      <c r="Q2558">
        <v>2</v>
      </c>
      <c r="R2558">
        <v>0.2</v>
      </c>
      <c r="S2558">
        <v>9.2385999999999999</v>
      </c>
      <c r="T2558" t="s">
        <v>52</v>
      </c>
      <c r="U2558">
        <v>96.345399999999998</v>
      </c>
      <c r="V2558" s="2">
        <f>Table1[[#This Row],[Expenses]]*0.3</f>
        <v>28.903619999999997</v>
      </c>
      <c r="W2558" t="str">
        <f>VLOOKUP(K2558, Helper!A:C, 3, FALSE)</f>
        <v>2020-08</v>
      </c>
    </row>
    <row r="2559" spans="1:23" x14ac:dyDescent="0.3">
      <c r="A2559">
        <v>5162</v>
      </c>
      <c r="B2559" t="s">
        <v>6363</v>
      </c>
      <c r="C2559" s="1">
        <v>44042</v>
      </c>
      <c r="D2559">
        <v>20200730</v>
      </c>
      <c r="E2559" t="s">
        <v>5779</v>
      </c>
      <c r="F2559" t="s">
        <v>71</v>
      </c>
      <c r="G2559" t="s">
        <v>72</v>
      </c>
      <c r="H2559" t="s">
        <v>37</v>
      </c>
      <c r="I2559" t="s">
        <v>38</v>
      </c>
      <c r="J2559" t="s">
        <v>1013</v>
      </c>
      <c r="K2559">
        <v>1073</v>
      </c>
      <c r="L2559" t="s">
        <v>133</v>
      </c>
      <c r="M2559" t="s">
        <v>40</v>
      </c>
      <c r="N2559" t="s">
        <v>30</v>
      </c>
      <c r="O2559" t="s">
        <v>6364</v>
      </c>
      <c r="P2559">
        <v>1367.84</v>
      </c>
      <c r="Q2559">
        <v>8</v>
      </c>
      <c r="R2559">
        <v>0</v>
      </c>
      <c r="S2559">
        <v>259.88959999999997</v>
      </c>
      <c r="T2559" t="s">
        <v>729</v>
      </c>
      <c r="U2559">
        <v>1107.9503999999999</v>
      </c>
      <c r="V2559" s="2">
        <f>Table1[[#This Row],[Expenses]]*0.3</f>
        <v>332.38511999999997</v>
      </c>
      <c r="W2559" t="str">
        <f>VLOOKUP(K2559, Helper!A:C, 3, FALSE)</f>
        <v>2020-03</v>
      </c>
    </row>
    <row r="2560" spans="1:23" x14ac:dyDescent="0.3">
      <c r="A2560">
        <v>5163</v>
      </c>
      <c r="B2560" t="s">
        <v>6365</v>
      </c>
      <c r="C2560" s="1">
        <v>44884</v>
      </c>
      <c r="D2560">
        <v>20221119</v>
      </c>
      <c r="E2560" t="s">
        <v>1081</v>
      </c>
      <c r="F2560" t="s">
        <v>190</v>
      </c>
      <c r="G2560" t="s">
        <v>191</v>
      </c>
      <c r="H2560" t="s">
        <v>37</v>
      </c>
      <c r="I2560" t="s">
        <v>119</v>
      </c>
      <c r="J2560" t="s">
        <v>592</v>
      </c>
      <c r="K2560">
        <v>1030</v>
      </c>
      <c r="L2560" t="s">
        <v>95</v>
      </c>
      <c r="M2560" t="s">
        <v>29</v>
      </c>
      <c r="N2560" t="s">
        <v>41</v>
      </c>
      <c r="O2560" t="s">
        <v>6366</v>
      </c>
      <c r="P2560">
        <v>301.95999999999998</v>
      </c>
      <c r="Q2560">
        <v>2</v>
      </c>
      <c r="R2560">
        <v>0</v>
      </c>
      <c r="S2560">
        <v>33.215600000000002</v>
      </c>
      <c r="T2560" t="s">
        <v>32</v>
      </c>
      <c r="U2560">
        <v>268.74439999999998</v>
      </c>
      <c r="V2560" s="2">
        <f>Table1[[#This Row],[Expenses]]*0.3</f>
        <v>80.623319999999993</v>
      </c>
      <c r="W2560" t="str">
        <f>VLOOKUP(K2560, Helper!A:C, 3, FALSE)</f>
        <v>2020-01</v>
      </c>
    </row>
    <row r="2561" spans="1:23" x14ac:dyDescent="0.3">
      <c r="A2561">
        <v>5164</v>
      </c>
      <c r="B2561" t="s">
        <v>6367</v>
      </c>
      <c r="C2561" s="1">
        <v>44383</v>
      </c>
      <c r="D2561">
        <v>20210706</v>
      </c>
      <c r="E2561" t="s">
        <v>4383</v>
      </c>
      <c r="F2561" t="s">
        <v>35</v>
      </c>
      <c r="G2561" t="s">
        <v>417</v>
      </c>
      <c r="H2561" t="s">
        <v>37</v>
      </c>
      <c r="I2561" t="s">
        <v>38</v>
      </c>
      <c r="J2561" t="s">
        <v>244</v>
      </c>
      <c r="K2561">
        <v>1002</v>
      </c>
      <c r="L2561" t="s">
        <v>84</v>
      </c>
      <c r="M2561" t="s">
        <v>29</v>
      </c>
      <c r="N2561" t="s">
        <v>41</v>
      </c>
      <c r="O2561" t="s">
        <v>6368</v>
      </c>
      <c r="P2561">
        <v>170.352</v>
      </c>
      <c r="Q2561">
        <v>3</v>
      </c>
      <c r="R2561">
        <v>0.2</v>
      </c>
      <c r="S2561">
        <v>-17.0352</v>
      </c>
      <c r="T2561" t="s">
        <v>642</v>
      </c>
      <c r="U2561">
        <v>187.38720000000001</v>
      </c>
      <c r="V2561" s="2">
        <f>Table1[[#This Row],[Expenses]]*0.3</f>
        <v>56.216160000000002</v>
      </c>
      <c r="W2561" t="str">
        <f>VLOOKUP(K2561, Helper!A:C, 3, FALSE)</f>
        <v>2020-03</v>
      </c>
    </row>
    <row r="2562" spans="1:23" x14ac:dyDescent="0.3">
      <c r="A2562">
        <v>5165</v>
      </c>
      <c r="B2562" t="s">
        <v>6369</v>
      </c>
      <c r="C2562" s="1">
        <v>44145</v>
      </c>
      <c r="D2562">
        <v>20201110</v>
      </c>
      <c r="E2562" t="s">
        <v>4661</v>
      </c>
      <c r="F2562" t="s">
        <v>190</v>
      </c>
      <c r="G2562" t="s">
        <v>3187</v>
      </c>
      <c r="H2562" t="s">
        <v>37</v>
      </c>
      <c r="I2562" t="s">
        <v>119</v>
      </c>
      <c r="J2562" t="s">
        <v>655</v>
      </c>
      <c r="K2562">
        <v>1024</v>
      </c>
      <c r="L2562" t="s">
        <v>28</v>
      </c>
      <c r="M2562" t="s">
        <v>29</v>
      </c>
      <c r="N2562" t="s">
        <v>112</v>
      </c>
      <c r="O2562" t="s">
        <v>6370</v>
      </c>
      <c r="P2562">
        <v>3.9</v>
      </c>
      <c r="Q2562">
        <v>2</v>
      </c>
      <c r="R2562">
        <v>0</v>
      </c>
      <c r="S2562">
        <v>1.5209999999999999</v>
      </c>
      <c r="T2562" t="s">
        <v>98</v>
      </c>
      <c r="U2562">
        <v>2.379</v>
      </c>
      <c r="V2562" s="2">
        <f>Table1[[#This Row],[Expenses]]*0.3</f>
        <v>0.7137</v>
      </c>
      <c r="W2562" t="str">
        <f>VLOOKUP(K2562, Helper!A:C, 3, FALSE)</f>
        <v>2020-01</v>
      </c>
    </row>
    <row r="2563" spans="1:23" x14ac:dyDescent="0.3">
      <c r="A2563">
        <v>5171</v>
      </c>
      <c r="B2563" t="s">
        <v>6371</v>
      </c>
      <c r="C2563" s="1">
        <v>44709</v>
      </c>
      <c r="D2563">
        <v>20220528</v>
      </c>
      <c r="E2563" t="s">
        <v>794</v>
      </c>
      <c r="F2563" t="s">
        <v>190</v>
      </c>
      <c r="G2563" t="s">
        <v>568</v>
      </c>
      <c r="H2563" t="s">
        <v>37</v>
      </c>
      <c r="I2563" t="s">
        <v>119</v>
      </c>
      <c r="J2563" t="s">
        <v>143</v>
      </c>
      <c r="K2563">
        <v>1051</v>
      </c>
      <c r="L2563" t="s">
        <v>74</v>
      </c>
      <c r="M2563" t="s">
        <v>40</v>
      </c>
      <c r="N2563" t="s">
        <v>41</v>
      </c>
      <c r="O2563" t="s">
        <v>6372</v>
      </c>
      <c r="P2563">
        <v>3504.9</v>
      </c>
      <c r="Q2563">
        <v>5</v>
      </c>
      <c r="R2563">
        <v>0</v>
      </c>
      <c r="S2563">
        <v>700.98</v>
      </c>
      <c r="T2563" t="s">
        <v>454</v>
      </c>
      <c r="U2563">
        <v>2803.92</v>
      </c>
      <c r="V2563" s="2">
        <f>Table1[[#This Row],[Expenses]]*0.3</f>
        <v>841.17600000000004</v>
      </c>
      <c r="W2563" t="str">
        <f>VLOOKUP(K2563, Helper!A:C, 3, FALSE)</f>
        <v>2020-03</v>
      </c>
    </row>
    <row r="2564" spans="1:23" x14ac:dyDescent="0.3">
      <c r="A2564">
        <v>5174</v>
      </c>
      <c r="B2564" t="s">
        <v>6373</v>
      </c>
      <c r="C2564" s="1">
        <v>44263</v>
      </c>
      <c r="D2564">
        <v>20210308</v>
      </c>
      <c r="E2564" t="s">
        <v>4723</v>
      </c>
      <c r="F2564" t="s">
        <v>334</v>
      </c>
      <c r="G2564" t="s">
        <v>2047</v>
      </c>
      <c r="H2564" t="s">
        <v>25</v>
      </c>
      <c r="I2564" t="s">
        <v>336</v>
      </c>
      <c r="J2564" t="s">
        <v>240</v>
      </c>
      <c r="K2564">
        <v>1035</v>
      </c>
      <c r="L2564" t="s">
        <v>56</v>
      </c>
      <c r="M2564" t="s">
        <v>40</v>
      </c>
      <c r="N2564" t="s">
        <v>112</v>
      </c>
      <c r="O2564" t="s">
        <v>6374</v>
      </c>
      <c r="P2564">
        <v>3.4079999999999999</v>
      </c>
      <c r="Q2564">
        <v>1</v>
      </c>
      <c r="R2564">
        <v>0.2</v>
      </c>
      <c r="S2564">
        <v>0.89459999999999995</v>
      </c>
      <c r="T2564" t="s">
        <v>365</v>
      </c>
      <c r="U2564">
        <v>2.5133999999999999</v>
      </c>
      <c r="V2564" s="2">
        <f>Table1[[#This Row],[Expenses]]*0.3</f>
        <v>0.75401999999999991</v>
      </c>
      <c r="W2564" t="str">
        <f>VLOOKUP(K2564, Helper!A:C, 3, FALSE)</f>
        <v>2020-04</v>
      </c>
    </row>
    <row r="2565" spans="1:23" x14ac:dyDescent="0.3">
      <c r="A2565">
        <v>5175</v>
      </c>
      <c r="B2565" t="s">
        <v>6375</v>
      </c>
      <c r="C2565" s="1">
        <v>45219</v>
      </c>
      <c r="D2565">
        <v>20231020</v>
      </c>
      <c r="E2565" t="s">
        <v>1159</v>
      </c>
      <c r="F2565" t="s">
        <v>79</v>
      </c>
      <c r="G2565" t="s">
        <v>2477</v>
      </c>
      <c r="H2565" t="s">
        <v>81</v>
      </c>
      <c r="I2565" t="s">
        <v>82</v>
      </c>
      <c r="J2565" t="s">
        <v>155</v>
      </c>
      <c r="K2565">
        <v>1077</v>
      </c>
      <c r="L2565" t="s">
        <v>133</v>
      </c>
      <c r="M2565" t="s">
        <v>29</v>
      </c>
      <c r="N2565" t="s">
        <v>50</v>
      </c>
      <c r="O2565" t="s">
        <v>6376</v>
      </c>
      <c r="P2565">
        <v>2.0720000000000001</v>
      </c>
      <c r="Q2565">
        <v>2</v>
      </c>
      <c r="R2565">
        <v>0.8</v>
      </c>
      <c r="S2565">
        <v>-3.5224000000000002</v>
      </c>
      <c r="T2565" t="s">
        <v>151</v>
      </c>
      <c r="U2565">
        <v>5.5944000000000003</v>
      </c>
      <c r="V2565" s="2">
        <f>Table1[[#This Row],[Expenses]]*0.3</f>
        <v>1.67832</v>
      </c>
      <c r="W2565" t="str">
        <f>VLOOKUP(K2565, Helper!A:C, 3, FALSE)</f>
        <v>2020-03</v>
      </c>
    </row>
    <row r="2566" spans="1:23" x14ac:dyDescent="0.3">
      <c r="A2566">
        <v>5177</v>
      </c>
      <c r="B2566" t="s">
        <v>6377</v>
      </c>
      <c r="C2566" s="1">
        <v>44871</v>
      </c>
      <c r="D2566">
        <v>20221106</v>
      </c>
      <c r="E2566" t="s">
        <v>549</v>
      </c>
      <c r="F2566" t="s">
        <v>35</v>
      </c>
      <c r="G2566" t="s">
        <v>110</v>
      </c>
      <c r="H2566" t="s">
        <v>37</v>
      </c>
      <c r="I2566" t="s">
        <v>38</v>
      </c>
      <c r="J2566" t="s">
        <v>192</v>
      </c>
      <c r="K2566">
        <v>1068</v>
      </c>
      <c r="L2566" t="s">
        <v>56</v>
      </c>
      <c r="M2566" t="s">
        <v>29</v>
      </c>
      <c r="N2566" t="s">
        <v>50</v>
      </c>
      <c r="O2566" t="s">
        <v>6378</v>
      </c>
      <c r="P2566">
        <v>53.247999999999998</v>
      </c>
      <c r="Q2566">
        <v>2</v>
      </c>
      <c r="R2566">
        <v>0.2</v>
      </c>
      <c r="S2566">
        <v>19.968</v>
      </c>
      <c r="T2566" t="s">
        <v>32</v>
      </c>
      <c r="U2566">
        <v>33.28</v>
      </c>
      <c r="V2566" s="2">
        <f>Table1[[#This Row],[Expenses]]*0.3</f>
        <v>9.984</v>
      </c>
      <c r="W2566" t="str">
        <f>VLOOKUP(K2566, Helper!A:C, 3, FALSE)</f>
        <v>2020-01</v>
      </c>
    </row>
    <row r="2567" spans="1:23" x14ac:dyDescent="0.3">
      <c r="A2567">
        <v>5178</v>
      </c>
      <c r="B2567" t="s">
        <v>6379</v>
      </c>
      <c r="C2567" s="1">
        <v>44922</v>
      </c>
      <c r="D2567">
        <v>20221227</v>
      </c>
      <c r="E2567" t="s">
        <v>1374</v>
      </c>
      <c r="F2567" t="s">
        <v>211</v>
      </c>
      <c r="G2567" t="s">
        <v>212</v>
      </c>
      <c r="H2567" t="s">
        <v>25</v>
      </c>
      <c r="I2567" t="s">
        <v>26</v>
      </c>
      <c r="J2567" t="s">
        <v>321</v>
      </c>
      <c r="K2567">
        <v>1089</v>
      </c>
      <c r="L2567" t="s">
        <v>133</v>
      </c>
      <c r="M2567" t="s">
        <v>40</v>
      </c>
      <c r="N2567" t="s">
        <v>50</v>
      </c>
      <c r="O2567" t="s">
        <v>6380</v>
      </c>
      <c r="P2567">
        <v>4.992</v>
      </c>
      <c r="Q2567">
        <v>3</v>
      </c>
      <c r="R2567">
        <v>0.2</v>
      </c>
      <c r="S2567">
        <v>1.6848000000000001</v>
      </c>
      <c r="T2567" t="s">
        <v>76</v>
      </c>
      <c r="U2567">
        <v>3.3071999999999999</v>
      </c>
      <c r="V2567" s="2">
        <f>Table1[[#This Row],[Expenses]]*0.3</f>
        <v>0.99215999999999993</v>
      </c>
      <c r="W2567" t="str">
        <f>VLOOKUP(K2567, Helper!A:C, 3, FALSE)</f>
        <v>2020-01</v>
      </c>
    </row>
    <row r="2568" spans="1:23" x14ac:dyDescent="0.3">
      <c r="A2568">
        <v>5179</v>
      </c>
      <c r="B2568" t="s">
        <v>6381</v>
      </c>
      <c r="C2568" s="1">
        <v>44299</v>
      </c>
      <c r="D2568">
        <v>20210413</v>
      </c>
      <c r="E2568" t="s">
        <v>1819</v>
      </c>
      <c r="F2568" t="s">
        <v>35</v>
      </c>
      <c r="G2568" t="s">
        <v>36</v>
      </c>
      <c r="H2568" t="s">
        <v>37</v>
      </c>
      <c r="I2568" t="s">
        <v>38</v>
      </c>
      <c r="J2568" t="s">
        <v>325</v>
      </c>
      <c r="K2568">
        <v>1075</v>
      </c>
      <c r="L2568" t="s">
        <v>133</v>
      </c>
      <c r="M2568" t="s">
        <v>40</v>
      </c>
      <c r="N2568" t="s">
        <v>57</v>
      </c>
      <c r="O2568" t="s">
        <v>6382</v>
      </c>
      <c r="P2568">
        <v>37.68</v>
      </c>
      <c r="Q2568">
        <v>2</v>
      </c>
      <c r="R2568">
        <v>0</v>
      </c>
      <c r="S2568">
        <v>15.8256</v>
      </c>
      <c r="T2568" t="s">
        <v>208</v>
      </c>
      <c r="U2568">
        <v>21.854399999999998</v>
      </c>
      <c r="V2568" s="2">
        <f>Table1[[#This Row],[Expenses]]*0.3</f>
        <v>6.5563199999999995</v>
      </c>
      <c r="W2568" t="str">
        <f>VLOOKUP(K2568, Helper!A:C, 3, FALSE)</f>
        <v>2020-03</v>
      </c>
    </row>
    <row r="2569" spans="1:23" x14ac:dyDescent="0.3">
      <c r="A2569">
        <v>5182</v>
      </c>
      <c r="B2569" t="s">
        <v>6383</v>
      </c>
      <c r="C2569" s="1">
        <v>45182</v>
      </c>
      <c r="D2569">
        <v>20230913</v>
      </c>
      <c r="E2569" t="s">
        <v>715</v>
      </c>
      <c r="F2569" t="s">
        <v>827</v>
      </c>
      <c r="G2569" t="s">
        <v>2034</v>
      </c>
      <c r="H2569" t="s">
        <v>25</v>
      </c>
      <c r="I2569" t="s">
        <v>64</v>
      </c>
      <c r="J2569" t="s">
        <v>626</v>
      </c>
      <c r="K2569">
        <v>1009</v>
      </c>
      <c r="L2569" t="s">
        <v>95</v>
      </c>
      <c r="M2569" t="s">
        <v>40</v>
      </c>
      <c r="N2569" t="s">
        <v>66</v>
      </c>
      <c r="O2569" t="s">
        <v>6384</v>
      </c>
      <c r="P2569">
        <v>45.36</v>
      </c>
      <c r="Q2569">
        <v>7</v>
      </c>
      <c r="R2569">
        <v>0</v>
      </c>
      <c r="S2569">
        <v>21.7728</v>
      </c>
      <c r="T2569" t="s">
        <v>171</v>
      </c>
      <c r="U2569">
        <v>23.587199999999999</v>
      </c>
      <c r="V2569" s="2">
        <f>Table1[[#This Row],[Expenses]]*0.3</f>
        <v>7.0761599999999998</v>
      </c>
      <c r="W2569" t="str">
        <f>VLOOKUP(K2569, Helper!A:C, 3, FALSE)</f>
        <v>2020-03</v>
      </c>
    </row>
    <row r="2570" spans="1:23" x14ac:dyDescent="0.3">
      <c r="A2570">
        <v>5184</v>
      </c>
      <c r="B2570" t="s">
        <v>6385</v>
      </c>
      <c r="C2570" s="1">
        <v>45194</v>
      </c>
      <c r="D2570">
        <v>20230925</v>
      </c>
      <c r="E2570" t="s">
        <v>833</v>
      </c>
      <c r="F2570" t="s">
        <v>758</v>
      </c>
      <c r="G2570" t="s">
        <v>759</v>
      </c>
      <c r="H2570" t="s">
        <v>25</v>
      </c>
      <c r="I2570" t="s">
        <v>64</v>
      </c>
      <c r="J2570" t="s">
        <v>200</v>
      </c>
      <c r="K2570">
        <v>1011</v>
      </c>
      <c r="L2570" t="s">
        <v>56</v>
      </c>
      <c r="M2570" t="s">
        <v>29</v>
      </c>
      <c r="N2570" t="s">
        <v>96</v>
      </c>
      <c r="O2570" t="s">
        <v>6386</v>
      </c>
      <c r="P2570">
        <v>40.29</v>
      </c>
      <c r="Q2570">
        <v>3</v>
      </c>
      <c r="R2570">
        <v>0</v>
      </c>
      <c r="S2570">
        <v>10.0725</v>
      </c>
      <c r="T2570" t="s">
        <v>171</v>
      </c>
      <c r="U2570">
        <v>30.217500000000001</v>
      </c>
      <c r="V2570" s="2">
        <f>Table1[[#This Row],[Expenses]]*0.3</f>
        <v>9.0652500000000007</v>
      </c>
      <c r="W2570" t="str">
        <f>VLOOKUP(K2570, Helper!A:C, 3, FALSE)</f>
        <v>2020-06</v>
      </c>
    </row>
    <row r="2571" spans="1:23" x14ac:dyDescent="0.3">
      <c r="A2571">
        <v>5186</v>
      </c>
      <c r="B2571" t="s">
        <v>6387</v>
      </c>
      <c r="C2571" s="1">
        <v>44479</v>
      </c>
      <c r="D2571">
        <v>20211010</v>
      </c>
      <c r="E2571" t="s">
        <v>2325</v>
      </c>
      <c r="F2571" t="s">
        <v>46</v>
      </c>
      <c r="G2571" t="s">
        <v>888</v>
      </c>
      <c r="H2571" t="s">
        <v>25</v>
      </c>
      <c r="I2571" t="s">
        <v>48</v>
      </c>
      <c r="J2571" t="s">
        <v>823</v>
      </c>
      <c r="K2571">
        <v>1034</v>
      </c>
      <c r="L2571" t="s">
        <v>28</v>
      </c>
      <c r="M2571" t="s">
        <v>29</v>
      </c>
      <c r="N2571" t="s">
        <v>96</v>
      </c>
      <c r="O2571" t="s">
        <v>6388</v>
      </c>
      <c r="P2571">
        <v>1801.6320000000001</v>
      </c>
      <c r="Q2571">
        <v>6</v>
      </c>
      <c r="R2571">
        <v>0.2</v>
      </c>
      <c r="S2571">
        <v>-337.80599999999998</v>
      </c>
      <c r="T2571" t="s">
        <v>52</v>
      </c>
      <c r="U2571">
        <v>2139.4380000000001</v>
      </c>
      <c r="V2571" s="2">
        <f>Table1[[#This Row],[Expenses]]*0.3</f>
        <v>641.83140000000003</v>
      </c>
      <c r="W2571" t="str">
        <f>VLOOKUP(K2571, Helper!A:C, 3, FALSE)</f>
        <v>2020-01</v>
      </c>
    </row>
    <row r="2572" spans="1:23" x14ac:dyDescent="0.3">
      <c r="A2572">
        <v>5187</v>
      </c>
      <c r="B2572" t="s">
        <v>6389</v>
      </c>
      <c r="C2572" s="1">
        <v>44527</v>
      </c>
      <c r="D2572">
        <v>20211127</v>
      </c>
      <c r="E2572" t="s">
        <v>1219</v>
      </c>
      <c r="F2572" t="s">
        <v>124</v>
      </c>
      <c r="G2572" t="s">
        <v>125</v>
      </c>
      <c r="H2572" t="s">
        <v>25</v>
      </c>
      <c r="I2572" t="s">
        <v>48</v>
      </c>
      <c r="J2572" t="s">
        <v>325</v>
      </c>
      <c r="K2572">
        <v>1075</v>
      </c>
      <c r="L2572" t="s">
        <v>133</v>
      </c>
      <c r="M2572" t="s">
        <v>85</v>
      </c>
      <c r="N2572" t="s">
        <v>156</v>
      </c>
      <c r="O2572" t="s">
        <v>6390</v>
      </c>
      <c r="P2572">
        <v>748.75199999999995</v>
      </c>
      <c r="Q2572">
        <v>8</v>
      </c>
      <c r="R2572">
        <v>0.4</v>
      </c>
      <c r="S2572">
        <v>-162.2296</v>
      </c>
      <c r="T2572" t="s">
        <v>88</v>
      </c>
      <c r="U2572">
        <v>910.98159999999996</v>
      </c>
      <c r="V2572" s="2">
        <f>Table1[[#This Row],[Expenses]]*0.3</f>
        <v>273.29447999999996</v>
      </c>
      <c r="W2572" t="str">
        <f>VLOOKUP(K2572, Helper!A:C, 3, FALSE)</f>
        <v>2020-03</v>
      </c>
    </row>
    <row r="2573" spans="1:23" x14ac:dyDescent="0.3">
      <c r="A2573">
        <v>5188</v>
      </c>
      <c r="B2573" t="s">
        <v>6391</v>
      </c>
      <c r="C2573" s="1">
        <v>44452</v>
      </c>
      <c r="D2573">
        <v>20210913</v>
      </c>
      <c r="E2573" t="s">
        <v>1124</v>
      </c>
      <c r="F2573" t="s">
        <v>204</v>
      </c>
      <c r="G2573" t="s">
        <v>5534</v>
      </c>
      <c r="H2573" t="s">
        <v>81</v>
      </c>
      <c r="I2573" t="s">
        <v>206</v>
      </c>
      <c r="J2573" t="s">
        <v>466</v>
      </c>
      <c r="K2573">
        <v>1046</v>
      </c>
      <c r="L2573" t="s">
        <v>95</v>
      </c>
      <c r="M2573" t="s">
        <v>29</v>
      </c>
      <c r="N2573" t="s">
        <v>185</v>
      </c>
      <c r="O2573" t="s">
        <v>6392</v>
      </c>
      <c r="P2573">
        <v>199.96</v>
      </c>
      <c r="Q2573">
        <v>4</v>
      </c>
      <c r="R2573">
        <v>0</v>
      </c>
      <c r="S2573">
        <v>15.9968</v>
      </c>
      <c r="T2573" t="s">
        <v>135</v>
      </c>
      <c r="U2573">
        <v>183.9632</v>
      </c>
      <c r="V2573" s="2">
        <f>Table1[[#This Row],[Expenses]]*0.3</f>
        <v>55.188960000000002</v>
      </c>
      <c r="W2573" t="str">
        <f>VLOOKUP(K2573, Helper!A:C, 3, FALSE)</f>
        <v>2020-02</v>
      </c>
    </row>
    <row r="2574" spans="1:23" x14ac:dyDescent="0.3">
      <c r="A2574">
        <v>5190</v>
      </c>
      <c r="B2574" t="s">
        <v>6393</v>
      </c>
      <c r="C2574" s="1">
        <v>45245</v>
      </c>
      <c r="D2574">
        <v>20231115</v>
      </c>
      <c r="E2574" t="s">
        <v>951</v>
      </c>
      <c r="F2574" t="s">
        <v>79</v>
      </c>
      <c r="G2574" t="s">
        <v>470</v>
      </c>
      <c r="H2574" t="s">
        <v>81</v>
      </c>
      <c r="I2574" t="s">
        <v>82</v>
      </c>
      <c r="J2574" t="s">
        <v>349</v>
      </c>
      <c r="K2574">
        <v>1078</v>
      </c>
      <c r="L2574" t="s">
        <v>56</v>
      </c>
      <c r="M2574" t="s">
        <v>29</v>
      </c>
      <c r="N2574" t="s">
        <v>185</v>
      </c>
      <c r="O2574" t="s">
        <v>6394</v>
      </c>
      <c r="P2574">
        <v>167.952</v>
      </c>
      <c r="Q2574">
        <v>6</v>
      </c>
      <c r="R2574">
        <v>0.2</v>
      </c>
      <c r="S2574">
        <v>-27.292200000000001</v>
      </c>
      <c r="T2574" t="s">
        <v>283</v>
      </c>
      <c r="U2574">
        <v>195.24420000000001</v>
      </c>
      <c r="V2574" s="2">
        <f>Table1[[#This Row],[Expenses]]*0.3</f>
        <v>58.573259999999998</v>
      </c>
      <c r="W2574" t="str">
        <f>VLOOKUP(K2574, Helper!A:C, 3, FALSE)</f>
        <v>2020-01</v>
      </c>
    </row>
    <row r="2575" spans="1:23" x14ac:dyDescent="0.3">
      <c r="A2575">
        <v>5192</v>
      </c>
      <c r="B2575" t="s">
        <v>6395</v>
      </c>
      <c r="C2575" s="1">
        <v>45052</v>
      </c>
      <c r="D2575">
        <v>20230506</v>
      </c>
      <c r="E2575" t="s">
        <v>1049</v>
      </c>
      <c r="F2575" t="s">
        <v>35</v>
      </c>
      <c r="G2575" t="s">
        <v>110</v>
      </c>
      <c r="H2575" t="s">
        <v>37</v>
      </c>
      <c r="I2575" t="s">
        <v>38</v>
      </c>
      <c r="J2575" t="s">
        <v>621</v>
      </c>
      <c r="K2575">
        <v>1060</v>
      </c>
      <c r="L2575" t="s">
        <v>105</v>
      </c>
      <c r="M2575" t="s">
        <v>29</v>
      </c>
      <c r="N2575" t="s">
        <v>161</v>
      </c>
      <c r="O2575" t="s">
        <v>6396</v>
      </c>
      <c r="P2575">
        <v>23.16</v>
      </c>
      <c r="Q2575">
        <v>2</v>
      </c>
      <c r="R2575">
        <v>0</v>
      </c>
      <c r="S2575">
        <v>11.58</v>
      </c>
      <c r="T2575" t="s">
        <v>288</v>
      </c>
      <c r="U2575">
        <v>11.58</v>
      </c>
      <c r="V2575" s="2">
        <f>Table1[[#This Row],[Expenses]]*0.3</f>
        <v>3.4739999999999998</v>
      </c>
      <c r="W2575" t="str">
        <f>VLOOKUP(K2575, Helper!A:C, 3, FALSE)</f>
        <v>2020-01</v>
      </c>
    </row>
    <row r="2576" spans="1:23" x14ac:dyDescent="0.3">
      <c r="A2576">
        <v>5193</v>
      </c>
      <c r="B2576" t="s">
        <v>6397</v>
      </c>
      <c r="C2576" s="1">
        <v>44163</v>
      </c>
      <c r="D2576">
        <v>20201128</v>
      </c>
      <c r="E2576" t="s">
        <v>1370</v>
      </c>
      <c r="F2576" t="s">
        <v>285</v>
      </c>
      <c r="G2576" t="s">
        <v>286</v>
      </c>
      <c r="H2576" t="s">
        <v>37</v>
      </c>
      <c r="I2576" t="s">
        <v>119</v>
      </c>
      <c r="J2576" t="s">
        <v>685</v>
      </c>
      <c r="K2576">
        <v>1076</v>
      </c>
      <c r="L2576" t="s">
        <v>74</v>
      </c>
      <c r="M2576" t="s">
        <v>40</v>
      </c>
      <c r="N2576" t="s">
        <v>57</v>
      </c>
      <c r="O2576" t="s">
        <v>6398</v>
      </c>
      <c r="P2576">
        <v>397.6</v>
      </c>
      <c r="Q2576">
        <v>5</v>
      </c>
      <c r="R2576">
        <v>0</v>
      </c>
      <c r="S2576">
        <v>43.735999999999997</v>
      </c>
      <c r="T2576" t="s">
        <v>98</v>
      </c>
      <c r="U2576">
        <v>353.86399999999998</v>
      </c>
      <c r="V2576" s="2">
        <f>Table1[[#This Row],[Expenses]]*0.3</f>
        <v>106.15919999999998</v>
      </c>
      <c r="W2576" t="str">
        <f>VLOOKUP(K2576, Helper!A:C, 3, FALSE)</f>
        <v>2020-01</v>
      </c>
    </row>
    <row r="2577" spans="1:23" x14ac:dyDescent="0.3">
      <c r="A2577">
        <v>5197</v>
      </c>
      <c r="B2577" t="s">
        <v>6399</v>
      </c>
      <c r="C2577" s="1">
        <v>43961</v>
      </c>
      <c r="D2577">
        <v>20200510</v>
      </c>
      <c r="E2577" t="s">
        <v>2351</v>
      </c>
      <c r="F2577" t="s">
        <v>71</v>
      </c>
      <c r="G2577" t="s">
        <v>811</v>
      </c>
      <c r="H2577" t="s">
        <v>37</v>
      </c>
      <c r="I2577" t="s">
        <v>38</v>
      </c>
      <c r="J2577" t="s">
        <v>376</v>
      </c>
      <c r="K2577">
        <v>1036</v>
      </c>
      <c r="L2577" t="s">
        <v>259</v>
      </c>
      <c r="M2577" t="s">
        <v>29</v>
      </c>
      <c r="N2577" t="s">
        <v>161</v>
      </c>
      <c r="O2577" t="s">
        <v>6400</v>
      </c>
      <c r="P2577">
        <v>158.13</v>
      </c>
      <c r="Q2577">
        <v>3</v>
      </c>
      <c r="R2577">
        <v>0</v>
      </c>
      <c r="S2577">
        <v>77.483699999999999</v>
      </c>
      <c r="T2577" t="s">
        <v>107</v>
      </c>
      <c r="U2577">
        <v>80.646299999999997</v>
      </c>
      <c r="V2577" s="2">
        <f>Table1[[#This Row],[Expenses]]*0.3</f>
        <v>24.19389</v>
      </c>
      <c r="W2577" t="str">
        <f>VLOOKUP(K2577, Helper!A:C, 3, FALSE)</f>
        <v>2020-04</v>
      </c>
    </row>
    <row r="2578" spans="1:23" x14ac:dyDescent="0.3">
      <c r="A2578">
        <v>5199</v>
      </c>
      <c r="B2578" t="s">
        <v>6401</v>
      </c>
      <c r="C2578" s="1">
        <v>44624</v>
      </c>
      <c r="D2578">
        <v>20220304</v>
      </c>
      <c r="E2578" t="s">
        <v>1895</v>
      </c>
      <c r="F2578" t="s">
        <v>79</v>
      </c>
      <c r="G2578" t="s">
        <v>1640</v>
      </c>
      <c r="H2578" t="s">
        <v>81</v>
      </c>
      <c r="I2578" t="s">
        <v>82</v>
      </c>
      <c r="J2578" t="s">
        <v>27</v>
      </c>
      <c r="K2578">
        <v>1017</v>
      </c>
      <c r="L2578" t="s">
        <v>28</v>
      </c>
      <c r="M2578" t="s">
        <v>29</v>
      </c>
      <c r="N2578" t="s">
        <v>66</v>
      </c>
      <c r="O2578" t="s">
        <v>6402</v>
      </c>
      <c r="P2578">
        <v>3930.0720000000001</v>
      </c>
      <c r="Q2578">
        <v>3</v>
      </c>
      <c r="R2578">
        <v>0.2</v>
      </c>
      <c r="S2578">
        <v>-786.01440000000002</v>
      </c>
      <c r="T2578" t="s">
        <v>187</v>
      </c>
      <c r="U2578">
        <v>4716.0864000000001</v>
      </c>
      <c r="V2578" s="2">
        <f>Table1[[#This Row],[Expenses]]*0.3</f>
        <v>1414.82592</v>
      </c>
      <c r="W2578" t="str">
        <f>VLOOKUP(K2578, Helper!A:C, 3, FALSE)</f>
        <v>2020-02</v>
      </c>
    </row>
    <row r="2579" spans="1:23" x14ac:dyDescent="0.3">
      <c r="A2579">
        <v>5203</v>
      </c>
      <c r="B2579" t="s">
        <v>6403</v>
      </c>
      <c r="C2579" s="1">
        <v>44423</v>
      </c>
      <c r="D2579">
        <v>20210815</v>
      </c>
      <c r="E2579" t="s">
        <v>4193</v>
      </c>
      <c r="F2579" t="s">
        <v>35</v>
      </c>
      <c r="G2579" t="s">
        <v>1828</v>
      </c>
      <c r="H2579" t="s">
        <v>37</v>
      </c>
      <c r="I2579" t="s">
        <v>38</v>
      </c>
      <c r="J2579" t="s">
        <v>1009</v>
      </c>
      <c r="K2579">
        <v>1021</v>
      </c>
      <c r="L2579" t="s">
        <v>133</v>
      </c>
      <c r="M2579" t="s">
        <v>29</v>
      </c>
      <c r="N2579" t="s">
        <v>57</v>
      </c>
      <c r="O2579" t="s">
        <v>6404</v>
      </c>
      <c r="P2579">
        <v>104.23</v>
      </c>
      <c r="Q2579">
        <v>7</v>
      </c>
      <c r="R2579">
        <v>0</v>
      </c>
      <c r="S2579">
        <v>28.142099999999999</v>
      </c>
      <c r="T2579" t="s">
        <v>570</v>
      </c>
      <c r="U2579">
        <v>76.087900000000005</v>
      </c>
      <c r="V2579" s="2">
        <f>Table1[[#This Row],[Expenses]]*0.3</f>
        <v>22.826370000000001</v>
      </c>
      <c r="W2579" t="str">
        <f>VLOOKUP(K2579, Helper!A:C, 3, FALSE)</f>
        <v>2020-02</v>
      </c>
    </row>
    <row r="2580" spans="1:23" x14ac:dyDescent="0.3">
      <c r="A2580">
        <v>5205</v>
      </c>
      <c r="B2580" t="s">
        <v>6405</v>
      </c>
      <c r="C2580" s="1">
        <v>44451</v>
      </c>
      <c r="D2580">
        <v>20210912</v>
      </c>
      <c r="E2580" t="s">
        <v>3421</v>
      </c>
      <c r="F2580" t="s">
        <v>211</v>
      </c>
      <c r="G2580" t="s">
        <v>907</v>
      </c>
      <c r="H2580" t="s">
        <v>25</v>
      </c>
      <c r="I2580" t="s">
        <v>26</v>
      </c>
      <c r="J2580" t="s">
        <v>752</v>
      </c>
      <c r="K2580">
        <v>1084</v>
      </c>
      <c r="L2580" t="s">
        <v>133</v>
      </c>
      <c r="M2580" t="s">
        <v>29</v>
      </c>
      <c r="N2580" t="s">
        <v>112</v>
      </c>
      <c r="O2580" t="s">
        <v>6406</v>
      </c>
      <c r="P2580">
        <v>9.26</v>
      </c>
      <c r="Q2580">
        <v>2</v>
      </c>
      <c r="R2580">
        <v>0</v>
      </c>
      <c r="S2580">
        <v>3.0558000000000001</v>
      </c>
      <c r="T2580" t="s">
        <v>135</v>
      </c>
      <c r="U2580">
        <v>6.2042000000000002</v>
      </c>
      <c r="V2580" s="2">
        <f>Table1[[#This Row],[Expenses]]*0.3</f>
        <v>1.8612599999999999</v>
      </c>
      <c r="W2580" t="str">
        <f>VLOOKUP(K2580, Helper!A:C, 3, FALSE)</f>
        <v>2020-02</v>
      </c>
    </row>
    <row r="2581" spans="1:23" x14ac:dyDescent="0.3">
      <c r="A2581">
        <v>5211</v>
      </c>
      <c r="B2581" t="s">
        <v>6407</v>
      </c>
      <c r="C2581" s="1">
        <v>44208</v>
      </c>
      <c r="D2581">
        <v>20210112</v>
      </c>
      <c r="E2581" t="s">
        <v>2180</v>
      </c>
      <c r="F2581" t="s">
        <v>197</v>
      </c>
      <c r="G2581" t="s">
        <v>6408</v>
      </c>
      <c r="H2581" t="s">
        <v>81</v>
      </c>
      <c r="I2581" t="s">
        <v>199</v>
      </c>
      <c r="J2581" t="s">
        <v>200</v>
      </c>
      <c r="K2581">
        <v>1011</v>
      </c>
      <c r="L2581" t="s">
        <v>56</v>
      </c>
      <c r="M2581" t="s">
        <v>40</v>
      </c>
      <c r="N2581" t="s">
        <v>96</v>
      </c>
      <c r="O2581" t="s">
        <v>6409</v>
      </c>
      <c r="P2581">
        <v>465.18</v>
      </c>
      <c r="Q2581">
        <v>3</v>
      </c>
      <c r="R2581">
        <v>0</v>
      </c>
      <c r="S2581">
        <v>120.9468</v>
      </c>
      <c r="T2581" t="s">
        <v>303</v>
      </c>
      <c r="U2581">
        <v>344.23320000000001</v>
      </c>
      <c r="V2581" s="2">
        <f>Table1[[#This Row],[Expenses]]*0.3</f>
        <v>103.26996</v>
      </c>
      <c r="W2581" t="str">
        <f>VLOOKUP(K2581, Helper!A:C, 3, FALSE)</f>
        <v>2020-06</v>
      </c>
    </row>
    <row r="2582" spans="1:23" x14ac:dyDescent="0.3">
      <c r="A2582">
        <v>5212</v>
      </c>
      <c r="B2582" t="s">
        <v>6410</v>
      </c>
      <c r="C2582" s="1">
        <v>44328</v>
      </c>
      <c r="D2582">
        <v>20210512</v>
      </c>
      <c r="E2582" t="s">
        <v>3456</v>
      </c>
      <c r="F2582" t="s">
        <v>211</v>
      </c>
      <c r="G2582" t="s">
        <v>212</v>
      </c>
      <c r="H2582" t="s">
        <v>25</v>
      </c>
      <c r="I2582" t="s">
        <v>26</v>
      </c>
      <c r="J2582" t="s">
        <v>560</v>
      </c>
      <c r="K2582">
        <v>1080</v>
      </c>
      <c r="L2582" t="s">
        <v>56</v>
      </c>
      <c r="M2582" t="s">
        <v>29</v>
      </c>
      <c r="N2582" t="s">
        <v>96</v>
      </c>
      <c r="O2582" t="s">
        <v>6411</v>
      </c>
      <c r="P2582">
        <v>36.630000000000003</v>
      </c>
      <c r="Q2582">
        <v>3</v>
      </c>
      <c r="R2582">
        <v>0</v>
      </c>
      <c r="S2582">
        <v>9.8901000000000003</v>
      </c>
      <c r="T2582" t="s">
        <v>436</v>
      </c>
      <c r="U2582">
        <v>26.739899999999999</v>
      </c>
      <c r="V2582" s="2">
        <f>Table1[[#This Row],[Expenses]]*0.3</f>
        <v>8.0219699999999996</v>
      </c>
      <c r="W2582" t="str">
        <f>VLOOKUP(K2582, Helper!A:C, 3, FALSE)</f>
        <v>2020-03</v>
      </c>
    </row>
    <row r="2583" spans="1:23" x14ac:dyDescent="0.3">
      <c r="A2583">
        <v>5213</v>
      </c>
      <c r="B2583" t="s">
        <v>6412</v>
      </c>
      <c r="C2583" s="1">
        <v>44831</v>
      </c>
      <c r="D2583">
        <v>20220927</v>
      </c>
      <c r="E2583" t="s">
        <v>1498</v>
      </c>
      <c r="F2583" t="s">
        <v>35</v>
      </c>
      <c r="G2583" t="s">
        <v>514</v>
      </c>
      <c r="H2583" t="s">
        <v>37</v>
      </c>
      <c r="I2583" t="s">
        <v>38</v>
      </c>
      <c r="J2583" t="s">
        <v>413</v>
      </c>
      <c r="K2583">
        <v>1022</v>
      </c>
      <c r="L2583" t="s">
        <v>273</v>
      </c>
      <c r="M2583" t="s">
        <v>29</v>
      </c>
      <c r="N2583" t="s">
        <v>96</v>
      </c>
      <c r="O2583" t="s">
        <v>6413</v>
      </c>
      <c r="P2583">
        <v>51.45</v>
      </c>
      <c r="Q2583">
        <v>3</v>
      </c>
      <c r="R2583">
        <v>0</v>
      </c>
      <c r="S2583">
        <v>13.891500000000001</v>
      </c>
      <c r="T2583" t="s">
        <v>246</v>
      </c>
      <c r="U2583">
        <v>37.558500000000002</v>
      </c>
      <c r="V2583" s="2">
        <f>Table1[[#This Row],[Expenses]]*0.3</f>
        <v>11.26755</v>
      </c>
      <c r="W2583" t="str">
        <f>VLOOKUP(K2583, Helper!A:C, 3, FALSE)</f>
        <v>2020-03</v>
      </c>
    </row>
    <row r="2584" spans="1:23" x14ac:dyDescent="0.3">
      <c r="A2584">
        <v>5217</v>
      </c>
      <c r="B2584" t="s">
        <v>6414</v>
      </c>
      <c r="C2584" s="1">
        <v>45179</v>
      </c>
      <c r="D2584">
        <v>20230910</v>
      </c>
      <c r="E2584" t="s">
        <v>4142</v>
      </c>
      <c r="F2584" t="s">
        <v>190</v>
      </c>
      <c r="G2584" t="s">
        <v>3187</v>
      </c>
      <c r="H2584" t="s">
        <v>37</v>
      </c>
      <c r="I2584" t="s">
        <v>119</v>
      </c>
      <c r="J2584" t="s">
        <v>268</v>
      </c>
      <c r="K2584">
        <v>1088</v>
      </c>
      <c r="L2584" t="s">
        <v>133</v>
      </c>
      <c r="M2584" t="s">
        <v>29</v>
      </c>
      <c r="N2584" t="s">
        <v>161</v>
      </c>
      <c r="O2584" t="s">
        <v>6415</v>
      </c>
      <c r="P2584">
        <v>17.48</v>
      </c>
      <c r="Q2584">
        <v>2</v>
      </c>
      <c r="R2584">
        <v>0</v>
      </c>
      <c r="S2584">
        <v>8.2156000000000002</v>
      </c>
      <c r="T2584" t="s">
        <v>171</v>
      </c>
      <c r="U2584">
        <v>9.2644000000000002</v>
      </c>
      <c r="V2584" s="2">
        <f>Table1[[#This Row],[Expenses]]*0.3</f>
        <v>2.7793199999999998</v>
      </c>
      <c r="W2584" t="str">
        <f>VLOOKUP(K2584, Helper!A:C, 3, FALSE)</f>
        <v>2020-03</v>
      </c>
    </row>
    <row r="2585" spans="1:23" x14ac:dyDescent="0.3">
      <c r="A2585">
        <v>5218</v>
      </c>
      <c r="B2585" t="s">
        <v>6416</v>
      </c>
      <c r="C2585" s="1">
        <v>45032</v>
      </c>
      <c r="D2585">
        <v>20230416</v>
      </c>
      <c r="E2585" t="s">
        <v>1768</v>
      </c>
      <c r="F2585" t="s">
        <v>35</v>
      </c>
      <c r="G2585" t="s">
        <v>36</v>
      </c>
      <c r="H2585" t="s">
        <v>37</v>
      </c>
      <c r="I2585" t="s">
        <v>38</v>
      </c>
      <c r="J2585" t="s">
        <v>27</v>
      </c>
      <c r="K2585">
        <v>1017</v>
      </c>
      <c r="L2585" t="s">
        <v>28</v>
      </c>
      <c r="M2585" t="s">
        <v>40</v>
      </c>
      <c r="N2585" t="s">
        <v>66</v>
      </c>
      <c r="O2585" t="s">
        <v>6417</v>
      </c>
      <c r="P2585">
        <v>79.14</v>
      </c>
      <c r="Q2585">
        <v>3</v>
      </c>
      <c r="R2585">
        <v>0</v>
      </c>
      <c r="S2585">
        <v>36.404400000000003</v>
      </c>
      <c r="T2585" t="s">
        <v>68</v>
      </c>
      <c r="U2585">
        <v>42.735599999999998</v>
      </c>
      <c r="V2585" s="2">
        <f>Table1[[#This Row],[Expenses]]*0.3</f>
        <v>12.820679999999999</v>
      </c>
      <c r="W2585" t="str">
        <f>VLOOKUP(K2585, Helper!A:C, 3, FALSE)</f>
        <v>2020-02</v>
      </c>
    </row>
    <row r="2586" spans="1:23" x14ac:dyDescent="0.3">
      <c r="A2586">
        <v>5219</v>
      </c>
      <c r="B2586" t="s">
        <v>6418</v>
      </c>
      <c r="C2586" s="1">
        <v>45088</v>
      </c>
      <c r="D2586">
        <v>20230611</v>
      </c>
      <c r="E2586" t="s">
        <v>165</v>
      </c>
      <c r="F2586" t="s">
        <v>211</v>
      </c>
      <c r="G2586" t="s">
        <v>212</v>
      </c>
      <c r="H2586" t="s">
        <v>25</v>
      </c>
      <c r="I2586" t="s">
        <v>26</v>
      </c>
      <c r="J2586" t="s">
        <v>169</v>
      </c>
      <c r="K2586">
        <v>1058</v>
      </c>
      <c r="L2586" t="s">
        <v>28</v>
      </c>
      <c r="M2586" t="s">
        <v>40</v>
      </c>
      <c r="N2586" t="s">
        <v>112</v>
      </c>
      <c r="O2586" t="s">
        <v>6419</v>
      </c>
      <c r="P2586">
        <v>8.4</v>
      </c>
      <c r="Q2586">
        <v>5</v>
      </c>
      <c r="R2586">
        <v>0</v>
      </c>
      <c r="S2586">
        <v>4.2</v>
      </c>
      <c r="T2586" t="s">
        <v>318</v>
      </c>
      <c r="U2586">
        <v>4.2</v>
      </c>
      <c r="V2586" s="2">
        <f>Table1[[#This Row],[Expenses]]*0.3</f>
        <v>1.26</v>
      </c>
      <c r="W2586" t="str">
        <f>VLOOKUP(K2586, Helper!A:C, 3, FALSE)</f>
        <v>2020-01</v>
      </c>
    </row>
    <row r="2587" spans="1:23" x14ac:dyDescent="0.3">
      <c r="A2587">
        <v>5220</v>
      </c>
      <c r="B2587" t="s">
        <v>6420</v>
      </c>
      <c r="C2587" s="1">
        <v>45171</v>
      </c>
      <c r="D2587">
        <v>20230902</v>
      </c>
      <c r="E2587" t="s">
        <v>1090</v>
      </c>
      <c r="F2587" t="s">
        <v>190</v>
      </c>
      <c r="G2587" t="s">
        <v>568</v>
      </c>
      <c r="H2587" t="s">
        <v>37</v>
      </c>
      <c r="I2587" t="s">
        <v>119</v>
      </c>
      <c r="J2587" t="s">
        <v>398</v>
      </c>
      <c r="K2587">
        <v>1026</v>
      </c>
      <c r="L2587" t="s">
        <v>105</v>
      </c>
      <c r="M2587" t="s">
        <v>29</v>
      </c>
      <c r="N2587" t="s">
        <v>41</v>
      </c>
      <c r="O2587" t="s">
        <v>6421</v>
      </c>
      <c r="P2587">
        <v>498.26</v>
      </c>
      <c r="Q2587">
        <v>7</v>
      </c>
      <c r="R2587">
        <v>0</v>
      </c>
      <c r="S2587">
        <v>134.53020000000001</v>
      </c>
      <c r="T2587" t="s">
        <v>171</v>
      </c>
      <c r="U2587">
        <v>363.72979999999899</v>
      </c>
      <c r="V2587" s="2">
        <f>Table1[[#This Row],[Expenses]]*0.3</f>
        <v>109.1189399999997</v>
      </c>
      <c r="W2587" t="str">
        <f>VLOOKUP(K2587, Helper!A:C, 3, FALSE)</f>
        <v>2020-01</v>
      </c>
    </row>
    <row r="2588" spans="1:23" x14ac:dyDescent="0.3">
      <c r="A2588">
        <v>5221</v>
      </c>
      <c r="B2588" t="s">
        <v>6422</v>
      </c>
      <c r="C2588" s="1">
        <v>43996</v>
      </c>
      <c r="D2588">
        <v>20200614</v>
      </c>
      <c r="E2588" t="s">
        <v>4133</v>
      </c>
      <c r="F2588" t="s">
        <v>190</v>
      </c>
      <c r="G2588" t="s">
        <v>568</v>
      </c>
      <c r="H2588" t="s">
        <v>37</v>
      </c>
      <c r="I2588" t="s">
        <v>119</v>
      </c>
      <c r="J2588" t="s">
        <v>376</v>
      </c>
      <c r="K2588">
        <v>1036</v>
      </c>
      <c r="L2588" t="s">
        <v>259</v>
      </c>
      <c r="M2588" t="s">
        <v>85</v>
      </c>
      <c r="N2588" t="s">
        <v>30</v>
      </c>
      <c r="O2588" t="s">
        <v>6423</v>
      </c>
      <c r="P2588">
        <v>212.94</v>
      </c>
      <c r="Q2588">
        <v>3</v>
      </c>
      <c r="R2588">
        <v>0</v>
      </c>
      <c r="S2588">
        <v>57.4938</v>
      </c>
      <c r="T2588" t="s">
        <v>59</v>
      </c>
      <c r="U2588">
        <v>155.4462</v>
      </c>
      <c r="V2588" s="2">
        <f>Table1[[#This Row],[Expenses]]*0.3</f>
        <v>46.633859999999999</v>
      </c>
      <c r="W2588" t="str">
        <f>VLOOKUP(K2588, Helper!A:C, 3, FALSE)</f>
        <v>2020-04</v>
      </c>
    </row>
    <row r="2589" spans="1:23" x14ac:dyDescent="0.3">
      <c r="A2589">
        <v>5222</v>
      </c>
      <c r="B2589" t="s">
        <v>6424</v>
      </c>
      <c r="C2589" s="1">
        <v>45065</v>
      </c>
      <c r="D2589">
        <v>20230519</v>
      </c>
      <c r="E2589" t="s">
        <v>2177</v>
      </c>
      <c r="F2589" t="s">
        <v>411</v>
      </c>
      <c r="G2589" t="s">
        <v>412</v>
      </c>
      <c r="H2589" t="s">
        <v>25</v>
      </c>
      <c r="I2589" t="s">
        <v>48</v>
      </c>
      <c r="J2589" t="s">
        <v>817</v>
      </c>
      <c r="K2589">
        <v>1050</v>
      </c>
      <c r="L2589" t="s">
        <v>95</v>
      </c>
      <c r="M2589" t="s">
        <v>85</v>
      </c>
      <c r="N2589" t="s">
        <v>86</v>
      </c>
      <c r="O2589" t="s">
        <v>6425</v>
      </c>
      <c r="P2589">
        <v>706.86</v>
      </c>
      <c r="Q2589">
        <v>7</v>
      </c>
      <c r="R2589">
        <v>0</v>
      </c>
      <c r="S2589">
        <v>197.92080000000001</v>
      </c>
      <c r="T2589" t="s">
        <v>288</v>
      </c>
      <c r="U2589">
        <v>508.93920000000003</v>
      </c>
      <c r="V2589" s="2">
        <f>Table1[[#This Row],[Expenses]]*0.3</f>
        <v>152.68176</v>
      </c>
      <c r="W2589" t="str">
        <f>VLOOKUP(K2589, Helper!A:C, 3, FALSE)</f>
        <v>2020-01</v>
      </c>
    </row>
    <row r="2590" spans="1:23" x14ac:dyDescent="0.3">
      <c r="A2590">
        <v>5225</v>
      </c>
      <c r="B2590" t="s">
        <v>6426</v>
      </c>
      <c r="C2590" s="1">
        <v>45182</v>
      </c>
      <c r="D2590">
        <v>20230913</v>
      </c>
      <c r="E2590" t="s">
        <v>3516</v>
      </c>
      <c r="F2590" t="s">
        <v>35</v>
      </c>
      <c r="G2590" t="s">
        <v>36</v>
      </c>
      <c r="H2590" t="s">
        <v>37</v>
      </c>
      <c r="I2590" t="s">
        <v>38</v>
      </c>
      <c r="J2590" t="s">
        <v>655</v>
      </c>
      <c r="K2590">
        <v>1024</v>
      </c>
      <c r="L2590" t="s">
        <v>28</v>
      </c>
      <c r="M2590" t="s">
        <v>29</v>
      </c>
      <c r="N2590" t="s">
        <v>66</v>
      </c>
      <c r="O2590" t="s">
        <v>6427</v>
      </c>
      <c r="P2590">
        <v>166.44</v>
      </c>
      <c r="Q2590">
        <v>3</v>
      </c>
      <c r="R2590">
        <v>0</v>
      </c>
      <c r="S2590">
        <v>79.891199999999998</v>
      </c>
      <c r="T2590" t="s">
        <v>171</v>
      </c>
      <c r="U2590">
        <v>86.5488</v>
      </c>
      <c r="V2590" s="2">
        <f>Table1[[#This Row],[Expenses]]*0.3</f>
        <v>25.964639999999999</v>
      </c>
      <c r="W2590" t="str">
        <f>VLOOKUP(K2590, Helper!A:C, 3, FALSE)</f>
        <v>2020-01</v>
      </c>
    </row>
    <row r="2591" spans="1:23" x14ac:dyDescent="0.3">
      <c r="A2591">
        <v>5226</v>
      </c>
      <c r="B2591" t="s">
        <v>6428</v>
      </c>
      <c r="C2591" s="1">
        <v>44734</v>
      </c>
      <c r="D2591">
        <v>20220622</v>
      </c>
      <c r="E2591" t="s">
        <v>2831</v>
      </c>
      <c r="F2591" t="s">
        <v>211</v>
      </c>
      <c r="G2591" t="s">
        <v>212</v>
      </c>
      <c r="H2591" t="s">
        <v>25</v>
      </c>
      <c r="I2591" t="s">
        <v>26</v>
      </c>
      <c r="J2591" t="s">
        <v>192</v>
      </c>
      <c r="K2591">
        <v>1068</v>
      </c>
      <c r="L2591" t="s">
        <v>56</v>
      </c>
      <c r="M2591" t="s">
        <v>29</v>
      </c>
      <c r="N2591" t="s">
        <v>50</v>
      </c>
      <c r="O2591" t="s">
        <v>6429</v>
      </c>
      <c r="P2591">
        <v>36.56</v>
      </c>
      <c r="Q2591">
        <v>5</v>
      </c>
      <c r="R2591">
        <v>0.2</v>
      </c>
      <c r="S2591">
        <v>12.795999999999999</v>
      </c>
      <c r="T2591" t="s">
        <v>43</v>
      </c>
      <c r="U2591">
        <v>23.763999999999999</v>
      </c>
      <c r="V2591" s="2">
        <f>Table1[[#This Row],[Expenses]]*0.3</f>
        <v>7.1292</v>
      </c>
      <c r="W2591" t="str">
        <f>VLOOKUP(K2591, Helper!A:C, 3, FALSE)</f>
        <v>2020-01</v>
      </c>
    </row>
    <row r="2592" spans="1:23" x14ac:dyDescent="0.3">
      <c r="A2592">
        <v>5229</v>
      </c>
      <c r="B2592" t="s">
        <v>6430</v>
      </c>
      <c r="C2592" s="1">
        <v>44161</v>
      </c>
      <c r="D2592">
        <v>20201126</v>
      </c>
      <c r="E2592" t="s">
        <v>389</v>
      </c>
      <c r="F2592" t="s">
        <v>35</v>
      </c>
      <c r="G2592" t="s">
        <v>110</v>
      </c>
      <c r="H2592" t="s">
        <v>37</v>
      </c>
      <c r="I2592" t="s">
        <v>38</v>
      </c>
      <c r="J2592" t="s">
        <v>349</v>
      </c>
      <c r="K2592">
        <v>1078</v>
      </c>
      <c r="L2592" t="s">
        <v>56</v>
      </c>
      <c r="M2592" t="s">
        <v>85</v>
      </c>
      <c r="N2592" t="s">
        <v>66</v>
      </c>
      <c r="O2592" t="s">
        <v>6431</v>
      </c>
      <c r="P2592">
        <v>81.98</v>
      </c>
      <c r="Q2592">
        <v>2</v>
      </c>
      <c r="R2592">
        <v>0</v>
      </c>
      <c r="S2592">
        <v>40.170200000000001</v>
      </c>
      <c r="T2592" t="s">
        <v>98</v>
      </c>
      <c r="U2592">
        <v>41.809800000000003</v>
      </c>
      <c r="V2592" s="2">
        <f>Table1[[#This Row],[Expenses]]*0.3</f>
        <v>12.54294</v>
      </c>
      <c r="W2592" t="str">
        <f>VLOOKUP(K2592, Helper!A:C, 3, FALSE)</f>
        <v>2020-01</v>
      </c>
    </row>
    <row r="2593" spans="1:23" x14ac:dyDescent="0.3">
      <c r="A2593">
        <v>5230</v>
      </c>
      <c r="B2593" t="s">
        <v>6432</v>
      </c>
      <c r="C2593" s="1">
        <v>45005</v>
      </c>
      <c r="D2593">
        <v>20230320</v>
      </c>
      <c r="E2593" t="s">
        <v>960</v>
      </c>
      <c r="F2593" t="s">
        <v>35</v>
      </c>
      <c r="G2593" t="s">
        <v>1984</v>
      </c>
      <c r="H2593" t="s">
        <v>37</v>
      </c>
      <c r="I2593" t="s">
        <v>38</v>
      </c>
      <c r="J2593" t="s">
        <v>27</v>
      </c>
      <c r="K2593">
        <v>1017</v>
      </c>
      <c r="L2593" t="s">
        <v>28</v>
      </c>
      <c r="M2593" t="s">
        <v>29</v>
      </c>
      <c r="N2593" t="s">
        <v>50</v>
      </c>
      <c r="O2593" t="s">
        <v>6433</v>
      </c>
      <c r="P2593">
        <v>14.624000000000001</v>
      </c>
      <c r="Q2593">
        <v>2</v>
      </c>
      <c r="R2593">
        <v>0.2</v>
      </c>
      <c r="S2593">
        <v>5.1184000000000003</v>
      </c>
      <c r="T2593" t="s">
        <v>761</v>
      </c>
      <c r="U2593">
        <v>9.5055999999999994</v>
      </c>
      <c r="V2593" s="2">
        <f>Table1[[#This Row],[Expenses]]*0.3</f>
        <v>2.8516799999999995</v>
      </c>
      <c r="W2593" t="str">
        <f>VLOOKUP(K2593, Helper!A:C, 3, FALSE)</f>
        <v>2020-02</v>
      </c>
    </row>
    <row r="2594" spans="1:23" x14ac:dyDescent="0.3">
      <c r="A2594">
        <v>5234</v>
      </c>
      <c r="B2594" t="s">
        <v>6434</v>
      </c>
      <c r="C2594" s="1">
        <v>44122</v>
      </c>
      <c r="D2594">
        <v>20201018</v>
      </c>
      <c r="E2594" t="s">
        <v>3532</v>
      </c>
      <c r="F2594" t="s">
        <v>978</v>
      </c>
      <c r="G2594" t="s">
        <v>979</v>
      </c>
      <c r="H2594" t="s">
        <v>25</v>
      </c>
      <c r="I2594" t="s">
        <v>103</v>
      </c>
      <c r="J2594" t="s">
        <v>588</v>
      </c>
      <c r="K2594">
        <v>1085</v>
      </c>
      <c r="L2594" t="s">
        <v>105</v>
      </c>
      <c r="M2594" t="s">
        <v>40</v>
      </c>
      <c r="N2594" t="s">
        <v>41</v>
      </c>
      <c r="O2594" t="s">
        <v>6435</v>
      </c>
      <c r="P2594">
        <v>605.34</v>
      </c>
      <c r="Q2594">
        <v>6</v>
      </c>
      <c r="R2594">
        <v>0</v>
      </c>
      <c r="S2594">
        <v>145.2816</v>
      </c>
      <c r="T2594" t="s">
        <v>194</v>
      </c>
      <c r="U2594">
        <v>460.05840000000001</v>
      </c>
      <c r="V2594" s="2">
        <f>Table1[[#This Row],[Expenses]]*0.3</f>
        <v>138.01751999999999</v>
      </c>
      <c r="W2594" t="str">
        <f>VLOOKUP(K2594, Helper!A:C, 3, FALSE)</f>
        <v>2020-07</v>
      </c>
    </row>
    <row r="2595" spans="1:23" x14ac:dyDescent="0.3">
      <c r="A2595">
        <v>5235</v>
      </c>
      <c r="B2595" t="s">
        <v>6436</v>
      </c>
      <c r="C2595" s="1">
        <v>45161</v>
      </c>
      <c r="D2595">
        <v>20230823</v>
      </c>
      <c r="E2595" t="s">
        <v>5726</v>
      </c>
      <c r="F2595" t="s">
        <v>35</v>
      </c>
      <c r="G2595" t="s">
        <v>110</v>
      </c>
      <c r="H2595" t="s">
        <v>37</v>
      </c>
      <c r="I2595" t="s">
        <v>38</v>
      </c>
      <c r="J2595" t="s">
        <v>539</v>
      </c>
      <c r="K2595">
        <v>1081</v>
      </c>
      <c r="L2595" t="s">
        <v>273</v>
      </c>
      <c r="M2595" t="s">
        <v>29</v>
      </c>
      <c r="N2595" t="s">
        <v>50</v>
      </c>
      <c r="O2595" t="s">
        <v>6437</v>
      </c>
      <c r="P2595">
        <v>210.00800000000001</v>
      </c>
      <c r="Q2595">
        <v>1</v>
      </c>
      <c r="R2595">
        <v>0.2</v>
      </c>
      <c r="S2595">
        <v>2.6251000000000002</v>
      </c>
      <c r="T2595" t="s">
        <v>786</v>
      </c>
      <c r="U2595">
        <v>207.38290000000001</v>
      </c>
      <c r="V2595" s="2">
        <f>Table1[[#This Row],[Expenses]]*0.3</f>
        <v>62.214869999999998</v>
      </c>
      <c r="W2595" t="str">
        <f>VLOOKUP(K2595, Helper!A:C, 3, FALSE)</f>
        <v>2020-03</v>
      </c>
    </row>
    <row r="2596" spans="1:23" x14ac:dyDescent="0.3">
      <c r="A2596">
        <v>5236</v>
      </c>
      <c r="B2596" t="s">
        <v>6438</v>
      </c>
      <c r="C2596" s="1">
        <v>44885</v>
      </c>
      <c r="D2596">
        <v>20221120</v>
      </c>
      <c r="E2596" t="s">
        <v>3677</v>
      </c>
      <c r="F2596" t="s">
        <v>204</v>
      </c>
      <c r="G2596" t="s">
        <v>2582</v>
      </c>
      <c r="H2596" t="s">
        <v>81</v>
      </c>
      <c r="I2596" t="s">
        <v>206</v>
      </c>
      <c r="J2596" t="s">
        <v>1030</v>
      </c>
      <c r="K2596">
        <v>1012</v>
      </c>
      <c r="L2596" t="s">
        <v>56</v>
      </c>
      <c r="M2596" t="s">
        <v>40</v>
      </c>
      <c r="N2596" t="s">
        <v>86</v>
      </c>
      <c r="O2596" t="s">
        <v>6439</v>
      </c>
      <c r="P2596">
        <v>54.96</v>
      </c>
      <c r="Q2596">
        <v>3</v>
      </c>
      <c r="R2596">
        <v>0</v>
      </c>
      <c r="S2596">
        <v>15.9384</v>
      </c>
      <c r="T2596" t="s">
        <v>32</v>
      </c>
      <c r="U2596">
        <v>39.021599999999999</v>
      </c>
      <c r="V2596" s="2">
        <f>Table1[[#This Row],[Expenses]]*0.3</f>
        <v>11.706479999999999</v>
      </c>
      <c r="W2596" t="str">
        <f>VLOOKUP(K2596, Helper!A:C, 3, FALSE)</f>
        <v>2020-03</v>
      </c>
    </row>
    <row r="2597" spans="1:23" x14ac:dyDescent="0.3">
      <c r="A2597">
        <v>5237</v>
      </c>
      <c r="B2597" t="s">
        <v>6440</v>
      </c>
      <c r="C2597" s="1">
        <v>44094</v>
      </c>
      <c r="D2597">
        <v>20200920</v>
      </c>
      <c r="E2597" t="s">
        <v>271</v>
      </c>
      <c r="F2597" t="s">
        <v>1548</v>
      </c>
      <c r="G2597" t="s">
        <v>1549</v>
      </c>
      <c r="H2597" t="s">
        <v>81</v>
      </c>
      <c r="I2597" t="s">
        <v>199</v>
      </c>
      <c r="J2597" t="s">
        <v>272</v>
      </c>
      <c r="K2597">
        <v>1094</v>
      </c>
      <c r="L2597" t="s">
        <v>273</v>
      </c>
      <c r="M2597" t="s">
        <v>29</v>
      </c>
      <c r="N2597" t="s">
        <v>57</v>
      </c>
      <c r="O2597" t="s">
        <v>6441</v>
      </c>
      <c r="P2597">
        <v>164.22</v>
      </c>
      <c r="Q2597">
        <v>3</v>
      </c>
      <c r="R2597">
        <v>0</v>
      </c>
      <c r="S2597">
        <v>50.908200000000001</v>
      </c>
      <c r="T2597" t="s">
        <v>382</v>
      </c>
      <c r="U2597">
        <v>113.31180000000001</v>
      </c>
      <c r="V2597" s="2">
        <f>Table1[[#This Row],[Expenses]]*0.3</f>
        <v>33.993540000000003</v>
      </c>
      <c r="W2597" t="str">
        <f>VLOOKUP(K2597, Helper!A:C, 3, FALSE)</f>
        <v>2020-02</v>
      </c>
    </row>
    <row r="2598" spans="1:23" x14ac:dyDescent="0.3">
      <c r="A2598">
        <v>5240</v>
      </c>
      <c r="B2598" t="s">
        <v>6442</v>
      </c>
      <c r="C2598" s="1">
        <v>44816</v>
      </c>
      <c r="D2598">
        <v>20220912</v>
      </c>
      <c r="E2598" t="s">
        <v>4251</v>
      </c>
      <c r="F2598" t="s">
        <v>35</v>
      </c>
      <c r="G2598" t="s">
        <v>434</v>
      </c>
      <c r="H2598" t="s">
        <v>37</v>
      </c>
      <c r="I2598" t="s">
        <v>38</v>
      </c>
      <c r="J2598" t="s">
        <v>1013</v>
      </c>
      <c r="K2598">
        <v>1073</v>
      </c>
      <c r="L2598" t="s">
        <v>133</v>
      </c>
      <c r="M2598" t="s">
        <v>29</v>
      </c>
      <c r="N2598" t="s">
        <v>96</v>
      </c>
      <c r="O2598" t="s">
        <v>6443</v>
      </c>
      <c r="P2598">
        <v>332.94</v>
      </c>
      <c r="Q2598">
        <v>3</v>
      </c>
      <c r="R2598">
        <v>0</v>
      </c>
      <c r="S2598">
        <v>6.6588000000000003</v>
      </c>
      <c r="T2598" t="s">
        <v>246</v>
      </c>
      <c r="U2598">
        <v>326.28120000000001</v>
      </c>
      <c r="V2598" s="2">
        <f>Table1[[#This Row],[Expenses]]*0.3</f>
        <v>97.884360000000001</v>
      </c>
      <c r="W2598" t="str">
        <f>VLOOKUP(K2598, Helper!A:C, 3, FALSE)</f>
        <v>2020-03</v>
      </c>
    </row>
    <row r="2599" spans="1:23" x14ac:dyDescent="0.3">
      <c r="A2599">
        <v>5242</v>
      </c>
      <c r="B2599" t="s">
        <v>6444</v>
      </c>
      <c r="C2599" s="1">
        <v>44828</v>
      </c>
      <c r="D2599">
        <v>20220924</v>
      </c>
      <c r="E2599" t="s">
        <v>4406</v>
      </c>
      <c r="F2599" t="s">
        <v>71</v>
      </c>
      <c r="G2599" t="s">
        <v>72</v>
      </c>
      <c r="H2599" t="s">
        <v>37</v>
      </c>
      <c r="I2599" t="s">
        <v>38</v>
      </c>
      <c r="J2599" t="s">
        <v>993</v>
      </c>
      <c r="K2599">
        <v>1044</v>
      </c>
      <c r="L2599" t="s">
        <v>28</v>
      </c>
      <c r="M2599" t="s">
        <v>40</v>
      </c>
      <c r="N2599" t="s">
        <v>66</v>
      </c>
      <c r="O2599" t="s">
        <v>6445</v>
      </c>
      <c r="P2599">
        <v>13.68</v>
      </c>
      <c r="Q2599">
        <v>2</v>
      </c>
      <c r="R2599">
        <v>0</v>
      </c>
      <c r="S2599">
        <v>3.6936</v>
      </c>
      <c r="T2599" t="s">
        <v>246</v>
      </c>
      <c r="U2599">
        <v>9.9863999999999997</v>
      </c>
      <c r="V2599" s="2">
        <f>Table1[[#This Row],[Expenses]]*0.3</f>
        <v>2.9959199999999999</v>
      </c>
      <c r="W2599" t="str">
        <f>VLOOKUP(K2599, Helper!A:C, 3, FALSE)</f>
        <v>2020-02</v>
      </c>
    </row>
    <row r="2600" spans="1:23" x14ac:dyDescent="0.3">
      <c r="A2600">
        <v>5243</v>
      </c>
      <c r="B2600" t="s">
        <v>6446</v>
      </c>
      <c r="C2600" s="1">
        <v>45143</v>
      </c>
      <c r="D2600">
        <v>20230805</v>
      </c>
      <c r="E2600" t="s">
        <v>2152</v>
      </c>
      <c r="F2600" t="s">
        <v>79</v>
      </c>
      <c r="G2600" t="s">
        <v>2477</v>
      </c>
      <c r="H2600" t="s">
        <v>81</v>
      </c>
      <c r="I2600" t="s">
        <v>82</v>
      </c>
      <c r="J2600" t="s">
        <v>55</v>
      </c>
      <c r="K2600">
        <v>1065</v>
      </c>
      <c r="L2600" t="s">
        <v>56</v>
      </c>
      <c r="M2600" t="s">
        <v>40</v>
      </c>
      <c r="N2600" t="s">
        <v>50</v>
      </c>
      <c r="O2600" t="s">
        <v>6447</v>
      </c>
      <c r="P2600">
        <v>3.3180000000000001</v>
      </c>
      <c r="Q2600">
        <v>3</v>
      </c>
      <c r="R2600">
        <v>0.8</v>
      </c>
      <c r="S2600">
        <v>-5.6406000000000001</v>
      </c>
      <c r="T2600" t="s">
        <v>786</v>
      </c>
      <c r="U2600">
        <v>8.9586000000000006</v>
      </c>
      <c r="V2600" s="2">
        <f>Table1[[#This Row],[Expenses]]*0.3</f>
        <v>2.6875800000000001</v>
      </c>
      <c r="W2600" t="str">
        <f>VLOOKUP(K2600, Helper!A:C, 3, FALSE)</f>
        <v>2020-04</v>
      </c>
    </row>
    <row r="2601" spans="1:23" x14ac:dyDescent="0.3">
      <c r="A2601">
        <v>5244</v>
      </c>
      <c r="B2601" t="s">
        <v>6448</v>
      </c>
      <c r="C2601" s="1">
        <v>44768</v>
      </c>
      <c r="D2601">
        <v>20220726</v>
      </c>
      <c r="E2601" t="s">
        <v>2187</v>
      </c>
      <c r="F2601" t="s">
        <v>238</v>
      </c>
      <c r="G2601" t="s">
        <v>239</v>
      </c>
      <c r="H2601" t="s">
        <v>25</v>
      </c>
      <c r="I2601" t="s">
        <v>48</v>
      </c>
      <c r="J2601" t="s">
        <v>1065</v>
      </c>
      <c r="K2601">
        <v>1097</v>
      </c>
      <c r="L2601" t="s">
        <v>273</v>
      </c>
      <c r="M2601" t="s">
        <v>85</v>
      </c>
      <c r="N2601" t="s">
        <v>50</v>
      </c>
      <c r="O2601" t="s">
        <v>6449</v>
      </c>
      <c r="P2601">
        <v>10.44</v>
      </c>
      <c r="Q2601">
        <v>1</v>
      </c>
      <c r="R2601">
        <v>0</v>
      </c>
      <c r="S2601">
        <v>4.8023999999999996</v>
      </c>
      <c r="T2601" t="s">
        <v>175</v>
      </c>
      <c r="U2601">
        <v>5.6375999999999999</v>
      </c>
      <c r="V2601" s="2">
        <f>Table1[[#This Row],[Expenses]]*0.3</f>
        <v>1.6912799999999999</v>
      </c>
      <c r="W2601" t="str">
        <f>VLOOKUP(K2601, Helper!A:C, 3, FALSE)</f>
        <v>2020-04</v>
      </c>
    </row>
    <row r="2602" spans="1:23" x14ac:dyDescent="0.3">
      <c r="A2602">
        <v>5245</v>
      </c>
      <c r="B2602" t="s">
        <v>6450</v>
      </c>
      <c r="C2602" s="1">
        <v>44776</v>
      </c>
      <c r="D2602">
        <v>20220803</v>
      </c>
      <c r="E2602" t="s">
        <v>1359</v>
      </c>
      <c r="F2602" t="s">
        <v>35</v>
      </c>
      <c r="G2602" t="s">
        <v>36</v>
      </c>
      <c r="H2602" t="s">
        <v>37</v>
      </c>
      <c r="I2602" t="s">
        <v>38</v>
      </c>
      <c r="J2602" t="s">
        <v>698</v>
      </c>
      <c r="K2602">
        <v>1013</v>
      </c>
      <c r="L2602" t="s">
        <v>28</v>
      </c>
      <c r="M2602" t="s">
        <v>40</v>
      </c>
      <c r="N2602" t="s">
        <v>50</v>
      </c>
      <c r="O2602" t="s">
        <v>6451</v>
      </c>
      <c r="P2602">
        <v>136.464</v>
      </c>
      <c r="Q2602">
        <v>2</v>
      </c>
      <c r="R2602">
        <v>0.2</v>
      </c>
      <c r="S2602">
        <v>15.3522</v>
      </c>
      <c r="T2602" t="s">
        <v>327</v>
      </c>
      <c r="U2602">
        <v>121.1118</v>
      </c>
      <c r="V2602" s="2">
        <f>Table1[[#This Row],[Expenses]]*0.3</f>
        <v>36.333539999999999</v>
      </c>
      <c r="W2602" t="str">
        <f>VLOOKUP(K2602, Helper!A:C, 3, FALSE)</f>
        <v>2020-02</v>
      </c>
    </row>
    <row r="2603" spans="1:23" x14ac:dyDescent="0.3">
      <c r="A2603">
        <v>5248</v>
      </c>
      <c r="B2603" t="s">
        <v>6452</v>
      </c>
      <c r="C2603" s="1">
        <v>44337</v>
      </c>
      <c r="D2603">
        <v>20210521</v>
      </c>
      <c r="E2603" t="s">
        <v>251</v>
      </c>
      <c r="F2603" t="s">
        <v>166</v>
      </c>
      <c r="G2603" t="s">
        <v>6453</v>
      </c>
      <c r="H2603" t="s">
        <v>81</v>
      </c>
      <c r="I2603" t="s">
        <v>168</v>
      </c>
      <c r="J2603" t="s">
        <v>254</v>
      </c>
      <c r="K2603">
        <v>1072</v>
      </c>
      <c r="L2603" t="s">
        <v>74</v>
      </c>
      <c r="M2603" t="s">
        <v>29</v>
      </c>
      <c r="N2603" t="s">
        <v>86</v>
      </c>
      <c r="O2603" t="s">
        <v>6454</v>
      </c>
      <c r="P2603">
        <v>20.768000000000001</v>
      </c>
      <c r="Q2603">
        <v>8</v>
      </c>
      <c r="R2603">
        <v>0.8</v>
      </c>
      <c r="S2603">
        <v>-52.958399999999997</v>
      </c>
      <c r="T2603" t="s">
        <v>436</v>
      </c>
      <c r="U2603">
        <v>73.726399999999998</v>
      </c>
      <c r="V2603" s="2">
        <f>Table1[[#This Row],[Expenses]]*0.3</f>
        <v>22.117919999999998</v>
      </c>
      <c r="W2603" t="str">
        <f>VLOOKUP(K2603, Helper!A:C, 3, FALSE)</f>
        <v>2020-06</v>
      </c>
    </row>
    <row r="2604" spans="1:23" x14ac:dyDescent="0.3">
      <c r="A2604">
        <v>5249</v>
      </c>
      <c r="B2604" t="s">
        <v>6455</v>
      </c>
      <c r="C2604" s="1">
        <v>45234</v>
      </c>
      <c r="D2604">
        <v>20231104</v>
      </c>
      <c r="E2604" t="s">
        <v>1979</v>
      </c>
      <c r="F2604" t="s">
        <v>71</v>
      </c>
      <c r="G2604" t="s">
        <v>72</v>
      </c>
      <c r="H2604" t="s">
        <v>37</v>
      </c>
      <c r="I2604" t="s">
        <v>38</v>
      </c>
      <c r="J2604" t="s">
        <v>626</v>
      </c>
      <c r="K2604">
        <v>1009</v>
      </c>
      <c r="L2604" t="s">
        <v>95</v>
      </c>
      <c r="M2604" t="s">
        <v>29</v>
      </c>
      <c r="N2604" t="s">
        <v>185</v>
      </c>
      <c r="O2604" t="s">
        <v>6456</v>
      </c>
      <c r="P2604">
        <v>43.5</v>
      </c>
      <c r="Q2604">
        <v>3</v>
      </c>
      <c r="R2604">
        <v>0</v>
      </c>
      <c r="S2604">
        <v>10.875</v>
      </c>
      <c r="T2604" t="s">
        <v>283</v>
      </c>
      <c r="U2604">
        <v>32.625</v>
      </c>
      <c r="V2604" s="2">
        <f>Table1[[#This Row],[Expenses]]*0.3</f>
        <v>9.7874999999999996</v>
      </c>
      <c r="W2604" t="str">
        <f>VLOOKUP(K2604, Helper!A:C, 3, FALSE)</f>
        <v>2020-03</v>
      </c>
    </row>
    <row r="2605" spans="1:23" x14ac:dyDescent="0.3">
      <c r="A2605">
        <v>5250</v>
      </c>
      <c r="B2605" t="s">
        <v>6457</v>
      </c>
      <c r="C2605" s="1">
        <v>44302</v>
      </c>
      <c r="D2605">
        <v>20210416</v>
      </c>
      <c r="E2605" t="s">
        <v>1280</v>
      </c>
      <c r="F2605" t="s">
        <v>124</v>
      </c>
      <c r="G2605" t="s">
        <v>125</v>
      </c>
      <c r="H2605" t="s">
        <v>25</v>
      </c>
      <c r="I2605" t="s">
        <v>48</v>
      </c>
      <c r="J2605" t="s">
        <v>325</v>
      </c>
      <c r="K2605">
        <v>1075</v>
      </c>
      <c r="L2605" t="s">
        <v>133</v>
      </c>
      <c r="M2605" t="s">
        <v>40</v>
      </c>
      <c r="N2605" t="s">
        <v>214</v>
      </c>
      <c r="O2605" t="s">
        <v>6458</v>
      </c>
      <c r="P2605">
        <v>12.576000000000001</v>
      </c>
      <c r="Q2605">
        <v>4</v>
      </c>
      <c r="R2605">
        <v>0.2</v>
      </c>
      <c r="S2605">
        <v>4.0872000000000002</v>
      </c>
      <c r="T2605" t="s">
        <v>208</v>
      </c>
      <c r="U2605">
        <v>8.4887999999999995</v>
      </c>
      <c r="V2605" s="2">
        <f>Table1[[#This Row],[Expenses]]*0.3</f>
        <v>2.5466399999999996</v>
      </c>
      <c r="W2605" t="str">
        <f>VLOOKUP(K2605, Helper!A:C, 3, FALSE)</f>
        <v>2020-03</v>
      </c>
    </row>
    <row r="2606" spans="1:23" x14ac:dyDescent="0.3">
      <c r="A2606">
        <v>5251</v>
      </c>
      <c r="B2606" t="s">
        <v>6459</v>
      </c>
      <c r="C2606" s="1">
        <v>44908</v>
      </c>
      <c r="D2606">
        <v>20221213</v>
      </c>
      <c r="E2606" t="s">
        <v>4238</v>
      </c>
      <c r="F2606" t="s">
        <v>758</v>
      </c>
      <c r="G2606" t="s">
        <v>759</v>
      </c>
      <c r="H2606" t="s">
        <v>25</v>
      </c>
      <c r="I2606" t="s">
        <v>64</v>
      </c>
      <c r="J2606" t="s">
        <v>27</v>
      </c>
      <c r="K2606">
        <v>1017</v>
      </c>
      <c r="L2606" t="s">
        <v>28</v>
      </c>
      <c r="M2606" t="s">
        <v>29</v>
      </c>
      <c r="N2606" t="s">
        <v>185</v>
      </c>
      <c r="O2606" t="s">
        <v>6460</v>
      </c>
      <c r="P2606">
        <v>249.95</v>
      </c>
      <c r="Q2606">
        <v>5</v>
      </c>
      <c r="R2606">
        <v>0</v>
      </c>
      <c r="S2606">
        <v>19.995999999999999</v>
      </c>
      <c r="T2606" t="s">
        <v>76</v>
      </c>
      <c r="U2606">
        <v>229.95399999999901</v>
      </c>
      <c r="V2606" s="2">
        <f>Table1[[#This Row],[Expenses]]*0.3</f>
        <v>68.986199999999698</v>
      </c>
      <c r="W2606" t="str">
        <f>VLOOKUP(K2606, Helper!A:C, 3, FALSE)</f>
        <v>2020-02</v>
      </c>
    </row>
    <row r="2607" spans="1:23" x14ac:dyDescent="0.3">
      <c r="A2607">
        <v>5253</v>
      </c>
      <c r="B2607" t="s">
        <v>6461</v>
      </c>
      <c r="C2607" s="1">
        <v>44499</v>
      </c>
      <c r="D2607">
        <v>20211030</v>
      </c>
      <c r="E2607" t="s">
        <v>3561</v>
      </c>
      <c r="F2607" t="s">
        <v>238</v>
      </c>
      <c r="G2607" t="s">
        <v>1700</v>
      </c>
      <c r="H2607" t="s">
        <v>25</v>
      </c>
      <c r="I2607" t="s">
        <v>48</v>
      </c>
      <c r="J2607" t="s">
        <v>452</v>
      </c>
      <c r="K2607">
        <v>1054</v>
      </c>
      <c r="L2607" t="s">
        <v>56</v>
      </c>
      <c r="M2607" t="s">
        <v>29</v>
      </c>
      <c r="N2607" t="s">
        <v>86</v>
      </c>
      <c r="O2607" t="s">
        <v>6462</v>
      </c>
      <c r="P2607">
        <v>182.91</v>
      </c>
      <c r="Q2607">
        <v>3</v>
      </c>
      <c r="R2607">
        <v>0</v>
      </c>
      <c r="S2607">
        <v>53.043900000000001</v>
      </c>
      <c r="T2607" t="s">
        <v>52</v>
      </c>
      <c r="U2607">
        <v>129.86609999999999</v>
      </c>
      <c r="V2607" s="2">
        <f>Table1[[#This Row],[Expenses]]*0.3</f>
        <v>38.959829999999997</v>
      </c>
      <c r="W2607" t="str">
        <f>VLOOKUP(K2607, Helper!A:C, 3, FALSE)</f>
        <v>2020-05</v>
      </c>
    </row>
    <row r="2608" spans="1:23" x14ac:dyDescent="0.3">
      <c r="A2608">
        <v>5254</v>
      </c>
      <c r="B2608" t="s">
        <v>6463</v>
      </c>
      <c r="C2608" s="1">
        <v>43897</v>
      </c>
      <c r="D2608">
        <v>20200307</v>
      </c>
      <c r="E2608" t="s">
        <v>2289</v>
      </c>
      <c r="F2608" t="s">
        <v>71</v>
      </c>
      <c r="G2608" t="s">
        <v>811</v>
      </c>
      <c r="H2608" t="s">
        <v>37</v>
      </c>
      <c r="I2608" t="s">
        <v>38</v>
      </c>
      <c r="J2608" t="s">
        <v>626</v>
      </c>
      <c r="K2608">
        <v>1009</v>
      </c>
      <c r="L2608" t="s">
        <v>95</v>
      </c>
      <c r="M2608" t="s">
        <v>85</v>
      </c>
      <c r="N2608" t="s">
        <v>50</v>
      </c>
      <c r="O2608" t="s">
        <v>6464</v>
      </c>
      <c r="P2608">
        <v>107.648</v>
      </c>
      <c r="Q2608">
        <v>2</v>
      </c>
      <c r="R2608">
        <v>0.2</v>
      </c>
      <c r="S2608">
        <v>33.64</v>
      </c>
      <c r="T2608" t="s">
        <v>445</v>
      </c>
      <c r="U2608">
        <v>74.007999999999996</v>
      </c>
      <c r="V2608" s="2">
        <f>Table1[[#This Row],[Expenses]]*0.3</f>
        <v>22.202399999999997</v>
      </c>
      <c r="W2608" t="str">
        <f>VLOOKUP(K2608, Helper!A:C, 3, FALSE)</f>
        <v>2020-03</v>
      </c>
    </row>
    <row r="2609" spans="1:23" x14ac:dyDescent="0.3">
      <c r="A2609">
        <v>5255</v>
      </c>
      <c r="B2609" t="s">
        <v>6465</v>
      </c>
      <c r="C2609" s="1">
        <v>44260</v>
      </c>
      <c r="D2609">
        <v>20210305</v>
      </c>
      <c r="E2609" t="s">
        <v>660</v>
      </c>
      <c r="F2609" t="s">
        <v>124</v>
      </c>
      <c r="G2609" t="s">
        <v>6466</v>
      </c>
      <c r="H2609" t="s">
        <v>25</v>
      </c>
      <c r="I2609" t="s">
        <v>48</v>
      </c>
      <c r="J2609" t="s">
        <v>272</v>
      </c>
      <c r="K2609">
        <v>1094</v>
      </c>
      <c r="L2609" t="s">
        <v>273</v>
      </c>
      <c r="M2609" t="s">
        <v>40</v>
      </c>
      <c r="N2609" t="s">
        <v>41</v>
      </c>
      <c r="O2609" t="s">
        <v>6467</v>
      </c>
      <c r="P2609">
        <v>99.372</v>
      </c>
      <c r="Q2609">
        <v>2</v>
      </c>
      <c r="R2609">
        <v>0.3</v>
      </c>
      <c r="S2609">
        <v>-7.0979999999999999</v>
      </c>
      <c r="T2609" t="s">
        <v>365</v>
      </c>
      <c r="U2609">
        <v>106.47</v>
      </c>
      <c r="V2609" s="2">
        <f>Table1[[#This Row],[Expenses]]*0.3</f>
        <v>31.940999999999999</v>
      </c>
      <c r="W2609" t="str">
        <f>VLOOKUP(K2609, Helper!A:C, 3, FALSE)</f>
        <v>2020-02</v>
      </c>
    </row>
    <row r="2610" spans="1:23" x14ac:dyDescent="0.3">
      <c r="A2610">
        <v>5257</v>
      </c>
      <c r="B2610" t="s">
        <v>6468</v>
      </c>
      <c r="C2610" s="1">
        <v>44782</v>
      </c>
      <c r="D2610">
        <v>20220809</v>
      </c>
      <c r="E2610" t="s">
        <v>1115</v>
      </c>
      <c r="F2610" t="s">
        <v>448</v>
      </c>
      <c r="G2610" t="s">
        <v>448</v>
      </c>
      <c r="H2610" t="s">
        <v>81</v>
      </c>
      <c r="I2610" t="s">
        <v>199</v>
      </c>
      <c r="J2610" t="s">
        <v>244</v>
      </c>
      <c r="K2610">
        <v>1002</v>
      </c>
      <c r="L2610" t="s">
        <v>84</v>
      </c>
      <c r="M2610" t="s">
        <v>29</v>
      </c>
      <c r="N2610" t="s">
        <v>66</v>
      </c>
      <c r="O2610" t="s">
        <v>6469</v>
      </c>
      <c r="P2610">
        <v>10.56</v>
      </c>
      <c r="Q2610">
        <v>2</v>
      </c>
      <c r="R2610">
        <v>0</v>
      </c>
      <c r="S2610">
        <v>4.7519999999999998</v>
      </c>
      <c r="T2610" t="s">
        <v>327</v>
      </c>
      <c r="U2610">
        <v>5.8079999999999998</v>
      </c>
      <c r="V2610" s="2">
        <f>Table1[[#This Row],[Expenses]]*0.3</f>
        <v>1.7423999999999999</v>
      </c>
      <c r="W2610" t="str">
        <f>VLOOKUP(K2610, Helper!A:C, 3, FALSE)</f>
        <v>2020-03</v>
      </c>
    </row>
    <row r="2611" spans="1:23" x14ac:dyDescent="0.3">
      <c r="A2611">
        <v>5258</v>
      </c>
      <c r="B2611" t="s">
        <v>6470</v>
      </c>
      <c r="C2611" s="1">
        <v>44930</v>
      </c>
      <c r="D2611">
        <v>20230104</v>
      </c>
      <c r="E2611" t="s">
        <v>603</v>
      </c>
      <c r="F2611" t="s">
        <v>35</v>
      </c>
      <c r="G2611" t="s">
        <v>3031</v>
      </c>
      <c r="H2611" t="s">
        <v>37</v>
      </c>
      <c r="I2611" t="s">
        <v>38</v>
      </c>
      <c r="J2611" t="s">
        <v>604</v>
      </c>
      <c r="K2611">
        <v>1042</v>
      </c>
      <c r="L2611" t="s">
        <v>56</v>
      </c>
      <c r="M2611" t="s">
        <v>29</v>
      </c>
      <c r="N2611" t="s">
        <v>66</v>
      </c>
      <c r="O2611" t="s">
        <v>6471</v>
      </c>
      <c r="P2611">
        <v>38.880000000000003</v>
      </c>
      <c r="Q2611">
        <v>6</v>
      </c>
      <c r="R2611">
        <v>0</v>
      </c>
      <c r="S2611">
        <v>18.662400000000002</v>
      </c>
      <c r="T2611" t="s">
        <v>898</v>
      </c>
      <c r="U2611">
        <v>20.217600000000001</v>
      </c>
      <c r="V2611" s="2">
        <f>Table1[[#This Row],[Expenses]]*0.3</f>
        <v>6.0652800000000004</v>
      </c>
      <c r="W2611" t="str">
        <f>VLOOKUP(K2611, Helper!A:C, 3, FALSE)</f>
        <v>2020-01</v>
      </c>
    </row>
    <row r="2612" spans="1:23" x14ac:dyDescent="0.3">
      <c r="A2612">
        <v>5259</v>
      </c>
      <c r="B2612" t="s">
        <v>6472</v>
      </c>
      <c r="C2612" s="1">
        <v>45209</v>
      </c>
      <c r="D2612">
        <v>20231010</v>
      </c>
      <c r="E2612" t="s">
        <v>951</v>
      </c>
      <c r="F2612" t="s">
        <v>35</v>
      </c>
      <c r="G2612" t="s">
        <v>36</v>
      </c>
      <c r="H2612" t="s">
        <v>37</v>
      </c>
      <c r="I2612" t="s">
        <v>38</v>
      </c>
      <c r="J2612" t="s">
        <v>349</v>
      </c>
      <c r="K2612">
        <v>1078</v>
      </c>
      <c r="L2612" t="s">
        <v>56</v>
      </c>
      <c r="M2612" t="s">
        <v>29</v>
      </c>
      <c r="N2612" t="s">
        <v>66</v>
      </c>
      <c r="O2612" t="s">
        <v>6473</v>
      </c>
      <c r="P2612">
        <v>35.200000000000003</v>
      </c>
      <c r="Q2612">
        <v>5</v>
      </c>
      <c r="R2612">
        <v>0</v>
      </c>
      <c r="S2612">
        <v>16.544</v>
      </c>
      <c r="T2612" t="s">
        <v>151</v>
      </c>
      <c r="U2612">
        <v>18.655999999999999</v>
      </c>
      <c r="V2612" s="2">
        <f>Table1[[#This Row],[Expenses]]*0.3</f>
        <v>5.5967999999999991</v>
      </c>
      <c r="W2612" t="str">
        <f>VLOOKUP(K2612, Helper!A:C, 3, FALSE)</f>
        <v>2020-01</v>
      </c>
    </row>
    <row r="2613" spans="1:23" x14ac:dyDescent="0.3">
      <c r="A2613">
        <v>5260</v>
      </c>
      <c r="B2613" t="s">
        <v>6474</v>
      </c>
      <c r="C2613" s="1">
        <v>45220</v>
      </c>
      <c r="D2613">
        <v>20231021</v>
      </c>
      <c r="E2613" t="s">
        <v>146</v>
      </c>
      <c r="F2613" t="s">
        <v>124</v>
      </c>
      <c r="G2613" t="s">
        <v>125</v>
      </c>
      <c r="H2613" t="s">
        <v>25</v>
      </c>
      <c r="I2613" t="s">
        <v>48</v>
      </c>
      <c r="J2613" t="s">
        <v>148</v>
      </c>
      <c r="K2613">
        <v>1083</v>
      </c>
      <c r="L2613" t="s">
        <v>149</v>
      </c>
      <c r="M2613" t="s">
        <v>85</v>
      </c>
      <c r="N2613" t="s">
        <v>66</v>
      </c>
      <c r="O2613" t="s">
        <v>6475</v>
      </c>
      <c r="P2613">
        <v>45.527999999999999</v>
      </c>
      <c r="Q2613">
        <v>3</v>
      </c>
      <c r="R2613">
        <v>0.2</v>
      </c>
      <c r="S2613">
        <v>15.934799999999999</v>
      </c>
      <c r="T2613" t="s">
        <v>151</v>
      </c>
      <c r="U2613">
        <v>29.5932</v>
      </c>
      <c r="V2613" s="2">
        <f>Table1[[#This Row],[Expenses]]*0.3</f>
        <v>8.8779599999999999</v>
      </c>
      <c r="W2613" t="str">
        <f>VLOOKUP(K2613, Helper!A:C, 3, FALSE)</f>
        <v>2020-03</v>
      </c>
    </row>
    <row r="2614" spans="1:23" x14ac:dyDescent="0.3">
      <c r="A2614">
        <v>5261</v>
      </c>
      <c r="B2614" t="s">
        <v>6476</v>
      </c>
      <c r="C2614" s="1">
        <v>44081</v>
      </c>
      <c r="D2614">
        <v>20200907</v>
      </c>
      <c r="E2614" t="s">
        <v>2158</v>
      </c>
      <c r="F2614" t="s">
        <v>79</v>
      </c>
      <c r="G2614" t="s">
        <v>147</v>
      </c>
      <c r="H2614" t="s">
        <v>81</v>
      </c>
      <c r="I2614" t="s">
        <v>82</v>
      </c>
      <c r="J2614" t="s">
        <v>407</v>
      </c>
      <c r="K2614">
        <v>1082</v>
      </c>
      <c r="L2614" t="s">
        <v>56</v>
      </c>
      <c r="M2614" t="s">
        <v>85</v>
      </c>
      <c r="N2614" t="s">
        <v>156</v>
      </c>
      <c r="O2614" t="s">
        <v>6477</v>
      </c>
      <c r="P2614">
        <v>196.77600000000001</v>
      </c>
      <c r="Q2614">
        <v>3</v>
      </c>
      <c r="R2614">
        <v>0.2</v>
      </c>
      <c r="S2614">
        <v>14.7582</v>
      </c>
      <c r="T2614" t="s">
        <v>382</v>
      </c>
      <c r="U2614">
        <v>182.01779999999999</v>
      </c>
      <c r="V2614" s="2">
        <f>Table1[[#This Row],[Expenses]]*0.3</f>
        <v>54.605339999999998</v>
      </c>
      <c r="W2614" t="str">
        <f>VLOOKUP(K2614, Helper!A:C, 3, FALSE)</f>
        <v>2020-07</v>
      </c>
    </row>
    <row r="2615" spans="1:23" x14ac:dyDescent="0.3">
      <c r="A2615">
        <v>5266</v>
      </c>
      <c r="B2615" t="s">
        <v>6478</v>
      </c>
      <c r="C2615" s="1">
        <v>45200</v>
      </c>
      <c r="D2615">
        <v>20231001</v>
      </c>
      <c r="E2615" t="s">
        <v>4271</v>
      </c>
      <c r="F2615" t="s">
        <v>71</v>
      </c>
      <c r="G2615" t="s">
        <v>72</v>
      </c>
      <c r="H2615" t="s">
        <v>37</v>
      </c>
      <c r="I2615" t="s">
        <v>38</v>
      </c>
      <c r="J2615" t="s">
        <v>693</v>
      </c>
      <c r="K2615">
        <v>1070</v>
      </c>
      <c r="L2615" t="s">
        <v>56</v>
      </c>
      <c r="M2615" t="s">
        <v>40</v>
      </c>
      <c r="N2615" t="s">
        <v>66</v>
      </c>
      <c r="O2615" t="s">
        <v>6479</v>
      </c>
      <c r="P2615">
        <v>11.76</v>
      </c>
      <c r="Q2615">
        <v>2</v>
      </c>
      <c r="R2615">
        <v>0</v>
      </c>
      <c r="S2615">
        <v>5.7624000000000004</v>
      </c>
      <c r="T2615" t="s">
        <v>151</v>
      </c>
      <c r="U2615">
        <v>5.9975999999999896</v>
      </c>
      <c r="V2615" s="2">
        <f>Table1[[#This Row],[Expenses]]*0.3</f>
        <v>1.7992799999999969</v>
      </c>
      <c r="W2615" t="str">
        <f>VLOOKUP(K2615, Helper!A:C, 3, FALSE)</f>
        <v>2020-02</v>
      </c>
    </row>
    <row r="2616" spans="1:23" x14ac:dyDescent="0.3">
      <c r="A2616">
        <v>5269</v>
      </c>
      <c r="B2616" t="s">
        <v>6480</v>
      </c>
      <c r="C2616" s="1">
        <v>45247</v>
      </c>
      <c r="D2616">
        <v>20231117</v>
      </c>
      <c r="E2616" t="s">
        <v>1991</v>
      </c>
      <c r="F2616" t="s">
        <v>211</v>
      </c>
      <c r="G2616" t="s">
        <v>1822</v>
      </c>
      <c r="H2616" t="s">
        <v>25</v>
      </c>
      <c r="I2616" t="s">
        <v>26</v>
      </c>
      <c r="J2616" t="s">
        <v>539</v>
      </c>
      <c r="K2616">
        <v>1081</v>
      </c>
      <c r="L2616" t="s">
        <v>273</v>
      </c>
      <c r="M2616" t="s">
        <v>85</v>
      </c>
      <c r="N2616" t="s">
        <v>617</v>
      </c>
      <c r="O2616" t="s">
        <v>6481</v>
      </c>
      <c r="P2616">
        <v>52.44</v>
      </c>
      <c r="Q2616">
        <v>4</v>
      </c>
      <c r="R2616">
        <v>0</v>
      </c>
      <c r="S2616">
        <v>24.122399999999999</v>
      </c>
      <c r="T2616" t="s">
        <v>283</v>
      </c>
      <c r="U2616">
        <v>28.317599999999999</v>
      </c>
      <c r="V2616" s="2">
        <f>Table1[[#This Row],[Expenses]]*0.3</f>
        <v>8.4952799999999993</v>
      </c>
      <c r="W2616" t="str">
        <f>VLOOKUP(K2616, Helper!A:C, 3, FALSE)</f>
        <v>2020-03</v>
      </c>
    </row>
    <row r="2617" spans="1:23" x14ac:dyDescent="0.3">
      <c r="A2617">
        <v>5270</v>
      </c>
      <c r="B2617" t="s">
        <v>6482</v>
      </c>
      <c r="C2617" s="1">
        <v>45181</v>
      </c>
      <c r="D2617">
        <v>20230912</v>
      </c>
      <c r="E2617" t="s">
        <v>518</v>
      </c>
      <c r="F2617" t="s">
        <v>35</v>
      </c>
      <c r="G2617" t="s">
        <v>110</v>
      </c>
      <c r="H2617" t="s">
        <v>37</v>
      </c>
      <c r="I2617" t="s">
        <v>38</v>
      </c>
      <c r="J2617" t="s">
        <v>268</v>
      </c>
      <c r="K2617">
        <v>1088</v>
      </c>
      <c r="L2617" t="s">
        <v>133</v>
      </c>
      <c r="M2617" t="s">
        <v>29</v>
      </c>
      <c r="N2617" t="s">
        <v>57</v>
      </c>
      <c r="O2617" t="s">
        <v>6483</v>
      </c>
      <c r="P2617">
        <v>32.36</v>
      </c>
      <c r="Q2617">
        <v>4</v>
      </c>
      <c r="R2617">
        <v>0</v>
      </c>
      <c r="S2617">
        <v>11.6496</v>
      </c>
      <c r="T2617" t="s">
        <v>171</v>
      </c>
      <c r="U2617">
        <v>20.7104</v>
      </c>
      <c r="V2617" s="2">
        <f>Table1[[#This Row],[Expenses]]*0.3</f>
        <v>6.21312</v>
      </c>
      <c r="W2617" t="str">
        <f>VLOOKUP(K2617, Helper!A:C, 3, FALSE)</f>
        <v>2020-03</v>
      </c>
    </row>
    <row r="2618" spans="1:23" x14ac:dyDescent="0.3">
      <c r="A2618">
        <v>5272</v>
      </c>
      <c r="B2618" t="s">
        <v>6484</v>
      </c>
      <c r="C2618" s="1">
        <v>44943</v>
      </c>
      <c r="D2618">
        <v>20230117</v>
      </c>
      <c r="E2618" t="s">
        <v>4586</v>
      </c>
      <c r="F2618" t="s">
        <v>35</v>
      </c>
      <c r="G2618" t="s">
        <v>36</v>
      </c>
      <c r="H2618" t="s">
        <v>37</v>
      </c>
      <c r="I2618" t="s">
        <v>38</v>
      </c>
      <c r="J2618" t="s">
        <v>823</v>
      </c>
      <c r="K2618">
        <v>1034</v>
      </c>
      <c r="L2618" t="s">
        <v>28</v>
      </c>
      <c r="M2618" t="s">
        <v>40</v>
      </c>
      <c r="N2618" t="s">
        <v>57</v>
      </c>
      <c r="O2618" t="s">
        <v>6485</v>
      </c>
      <c r="P2618">
        <v>27.92</v>
      </c>
      <c r="Q2618">
        <v>4</v>
      </c>
      <c r="R2618">
        <v>0</v>
      </c>
      <c r="S2618">
        <v>8.0968</v>
      </c>
      <c r="T2618" t="s">
        <v>898</v>
      </c>
      <c r="U2618">
        <v>19.8232</v>
      </c>
      <c r="V2618" s="2">
        <f>Table1[[#This Row],[Expenses]]*0.3</f>
        <v>5.9469599999999998</v>
      </c>
      <c r="W2618" t="str">
        <f>VLOOKUP(K2618, Helper!A:C, 3, FALSE)</f>
        <v>2020-01</v>
      </c>
    </row>
    <row r="2619" spans="1:23" x14ac:dyDescent="0.3">
      <c r="A2619">
        <v>5274</v>
      </c>
      <c r="B2619" t="s">
        <v>6486</v>
      </c>
      <c r="C2619" s="1">
        <v>44892</v>
      </c>
      <c r="D2619">
        <v>20221127</v>
      </c>
      <c r="E2619" t="s">
        <v>344</v>
      </c>
      <c r="F2619" t="s">
        <v>46</v>
      </c>
      <c r="G2619" t="s">
        <v>837</v>
      </c>
      <c r="H2619" t="s">
        <v>25</v>
      </c>
      <c r="I2619" t="s">
        <v>48</v>
      </c>
      <c r="J2619" t="s">
        <v>258</v>
      </c>
      <c r="K2619">
        <v>1098</v>
      </c>
      <c r="L2619" t="s">
        <v>259</v>
      </c>
      <c r="M2619" t="s">
        <v>85</v>
      </c>
      <c r="N2619" t="s">
        <v>50</v>
      </c>
      <c r="O2619" t="s">
        <v>6487</v>
      </c>
      <c r="P2619">
        <v>3.7440000000000002</v>
      </c>
      <c r="Q2619">
        <v>4</v>
      </c>
      <c r="R2619">
        <v>0.7</v>
      </c>
      <c r="S2619">
        <v>-2.6208</v>
      </c>
      <c r="T2619" t="s">
        <v>32</v>
      </c>
      <c r="U2619">
        <v>6.3647999999999998</v>
      </c>
      <c r="V2619" s="2">
        <f>Table1[[#This Row],[Expenses]]*0.3</f>
        <v>1.9094399999999998</v>
      </c>
      <c r="W2619" t="str">
        <f>VLOOKUP(K2619, Helper!A:C, 3, FALSE)</f>
        <v>2020-01</v>
      </c>
    </row>
    <row r="2620" spans="1:23" x14ac:dyDescent="0.3">
      <c r="A2620">
        <v>5275</v>
      </c>
      <c r="B2620" t="s">
        <v>6488</v>
      </c>
      <c r="C2620" s="1">
        <v>44507</v>
      </c>
      <c r="D2620">
        <v>20211107</v>
      </c>
      <c r="E2620" t="s">
        <v>3720</v>
      </c>
      <c r="F2620" t="s">
        <v>3221</v>
      </c>
      <c r="G2620" t="s">
        <v>3222</v>
      </c>
      <c r="H2620" t="s">
        <v>25</v>
      </c>
      <c r="I2620" t="s">
        <v>103</v>
      </c>
      <c r="J2620" t="s">
        <v>325</v>
      </c>
      <c r="K2620">
        <v>1075</v>
      </c>
      <c r="L2620" t="s">
        <v>133</v>
      </c>
      <c r="M2620" t="s">
        <v>29</v>
      </c>
      <c r="N2620" t="s">
        <v>41</v>
      </c>
      <c r="O2620" t="s">
        <v>6489</v>
      </c>
      <c r="P2620">
        <v>715.2</v>
      </c>
      <c r="Q2620">
        <v>3</v>
      </c>
      <c r="R2620">
        <v>0</v>
      </c>
      <c r="S2620">
        <v>178.8</v>
      </c>
      <c r="T2620" t="s">
        <v>88</v>
      </c>
      <c r="U2620">
        <v>536.4</v>
      </c>
      <c r="V2620" s="2">
        <f>Table1[[#This Row],[Expenses]]*0.3</f>
        <v>160.91999999999999</v>
      </c>
      <c r="W2620" t="str">
        <f>VLOOKUP(K2620, Helper!A:C, 3, FALSE)</f>
        <v>2020-03</v>
      </c>
    </row>
    <row r="2621" spans="1:23" x14ac:dyDescent="0.3">
      <c r="A2621">
        <v>5276</v>
      </c>
      <c r="B2621" t="s">
        <v>6490</v>
      </c>
      <c r="C2621" s="1">
        <v>45275</v>
      </c>
      <c r="D2621">
        <v>20231215</v>
      </c>
      <c r="E2621" t="s">
        <v>667</v>
      </c>
      <c r="F2621" t="s">
        <v>978</v>
      </c>
      <c r="G2621" t="s">
        <v>979</v>
      </c>
      <c r="H2621" t="s">
        <v>25</v>
      </c>
      <c r="I2621" t="s">
        <v>103</v>
      </c>
      <c r="J2621" t="s">
        <v>489</v>
      </c>
      <c r="K2621">
        <v>1064</v>
      </c>
      <c r="L2621" t="s">
        <v>84</v>
      </c>
      <c r="M2621" t="s">
        <v>40</v>
      </c>
      <c r="N2621" t="s">
        <v>185</v>
      </c>
      <c r="O2621" t="s">
        <v>6491</v>
      </c>
      <c r="P2621">
        <v>159.80000000000001</v>
      </c>
      <c r="Q2621">
        <v>4</v>
      </c>
      <c r="R2621">
        <v>0</v>
      </c>
      <c r="S2621">
        <v>70.311999999999998</v>
      </c>
      <c r="T2621" t="s">
        <v>261</v>
      </c>
      <c r="U2621">
        <v>89.488</v>
      </c>
      <c r="V2621" s="2">
        <f>Table1[[#This Row],[Expenses]]*0.3</f>
        <v>26.846399999999999</v>
      </c>
      <c r="W2621" t="str">
        <f>VLOOKUP(K2621, Helper!A:C, 3, FALSE)</f>
        <v>2020-06</v>
      </c>
    </row>
    <row r="2622" spans="1:23" x14ac:dyDescent="0.3">
      <c r="A2622">
        <v>5278</v>
      </c>
      <c r="B2622" t="s">
        <v>6492</v>
      </c>
      <c r="C2622" s="1">
        <v>44087</v>
      </c>
      <c r="D2622">
        <v>20200913</v>
      </c>
      <c r="E2622" t="s">
        <v>3322</v>
      </c>
      <c r="F2622" t="s">
        <v>79</v>
      </c>
      <c r="G2622" t="s">
        <v>737</v>
      </c>
      <c r="H2622" t="s">
        <v>81</v>
      </c>
      <c r="I2622" t="s">
        <v>82</v>
      </c>
      <c r="J2622" t="s">
        <v>321</v>
      </c>
      <c r="K2622">
        <v>1089</v>
      </c>
      <c r="L2622" t="s">
        <v>133</v>
      </c>
      <c r="M2622" t="s">
        <v>85</v>
      </c>
      <c r="N2622" t="s">
        <v>41</v>
      </c>
      <c r="O2622" t="s">
        <v>6493</v>
      </c>
      <c r="P2622">
        <v>340.11599999999999</v>
      </c>
      <c r="Q2622">
        <v>6</v>
      </c>
      <c r="R2622">
        <v>0.3</v>
      </c>
      <c r="S2622">
        <v>-9.7175999999999991</v>
      </c>
      <c r="T2622" t="s">
        <v>382</v>
      </c>
      <c r="U2622">
        <v>349.83359999999999</v>
      </c>
      <c r="V2622" s="2">
        <f>Table1[[#This Row],[Expenses]]*0.3</f>
        <v>104.95008</v>
      </c>
      <c r="W2622" t="str">
        <f>VLOOKUP(K2622, Helper!A:C, 3, FALSE)</f>
        <v>2020-01</v>
      </c>
    </row>
    <row r="2623" spans="1:23" x14ac:dyDescent="0.3">
      <c r="A2623">
        <v>5279</v>
      </c>
      <c r="B2623" t="s">
        <v>6494</v>
      </c>
      <c r="C2623" s="1">
        <v>44172</v>
      </c>
      <c r="D2623">
        <v>20201207</v>
      </c>
      <c r="E2623" t="s">
        <v>718</v>
      </c>
      <c r="F2623" t="s">
        <v>238</v>
      </c>
      <c r="G2623" t="s">
        <v>1700</v>
      </c>
      <c r="H2623" t="s">
        <v>25</v>
      </c>
      <c r="I2623" t="s">
        <v>48</v>
      </c>
      <c r="J2623" t="s">
        <v>83</v>
      </c>
      <c r="K2623">
        <v>1074</v>
      </c>
      <c r="L2623" t="s">
        <v>84</v>
      </c>
      <c r="M2623" t="s">
        <v>29</v>
      </c>
      <c r="N2623" t="s">
        <v>66</v>
      </c>
      <c r="O2623" t="s">
        <v>6495</v>
      </c>
      <c r="P2623">
        <v>105.52</v>
      </c>
      <c r="Q2623">
        <v>4</v>
      </c>
      <c r="R2623">
        <v>0</v>
      </c>
      <c r="S2623">
        <v>48.539200000000001</v>
      </c>
      <c r="T2623" t="s">
        <v>235</v>
      </c>
      <c r="U2623">
        <v>56.980799999999903</v>
      </c>
      <c r="V2623" s="2">
        <f>Table1[[#This Row],[Expenses]]*0.3</f>
        <v>17.094239999999971</v>
      </c>
      <c r="W2623" t="str">
        <f>VLOOKUP(K2623, Helper!A:C, 3, FALSE)</f>
        <v>2020-05</v>
      </c>
    </row>
    <row r="2624" spans="1:23" x14ac:dyDescent="0.3">
      <c r="A2624">
        <v>5280</v>
      </c>
      <c r="B2624" t="s">
        <v>6496</v>
      </c>
      <c r="C2624" s="1">
        <v>45177</v>
      </c>
      <c r="D2624">
        <v>20230908</v>
      </c>
      <c r="E2624" t="s">
        <v>833</v>
      </c>
      <c r="F2624" t="s">
        <v>91</v>
      </c>
      <c r="G2624" t="s">
        <v>1441</v>
      </c>
      <c r="H2624" t="s">
        <v>25</v>
      </c>
      <c r="I2624" t="s">
        <v>93</v>
      </c>
      <c r="J2624" t="s">
        <v>200</v>
      </c>
      <c r="K2624">
        <v>1011</v>
      </c>
      <c r="L2624" t="s">
        <v>56</v>
      </c>
      <c r="M2624" t="s">
        <v>29</v>
      </c>
      <c r="N2624" t="s">
        <v>185</v>
      </c>
      <c r="O2624" t="s">
        <v>6497</v>
      </c>
      <c r="P2624">
        <v>13.48</v>
      </c>
      <c r="Q2624">
        <v>1</v>
      </c>
      <c r="R2624">
        <v>0</v>
      </c>
      <c r="S2624">
        <v>1.8872</v>
      </c>
      <c r="T2624" t="s">
        <v>171</v>
      </c>
      <c r="U2624">
        <v>11.5928</v>
      </c>
      <c r="V2624" s="2">
        <f>Table1[[#This Row],[Expenses]]*0.3</f>
        <v>3.47784</v>
      </c>
      <c r="W2624" t="str">
        <f>VLOOKUP(K2624, Helper!A:C, 3, FALSE)</f>
        <v>2020-06</v>
      </c>
    </row>
    <row r="2625" spans="1:23" x14ac:dyDescent="0.3">
      <c r="A2625">
        <v>5281</v>
      </c>
      <c r="B2625" t="s">
        <v>6498</v>
      </c>
      <c r="C2625" s="1">
        <v>45207</v>
      </c>
      <c r="D2625">
        <v>20231008</v>
      </c>
      <c r="E2625" t="s">
        <v>1008</v>
      </c>
      <c r="F2625" t="s">
        <v>190</v>
      </c>
      <c r="G2625" t="s">
        <v>568</v>
      </c>
      <c r="H2625" t="s">
        <v>37</v>
      </c>
      <c r="I2625" t="s">
        <v>119</v>
      </c>
      <c r="J2625" t="s">
        <v>1009</v>
      </c>
      <c r="K2625">
        <v>1021</v>
      </c>
      <c r="L2625" t="s">
        <v>133</v>
      </c>
      <c r="M2625" t="s">
        <v>29</v>
      </c>
      <c r="N2625" t="s">
        <v>96</v>
      </c>
      <c r="O2625" t="s">
        <v>6499</v>
      </c>
      <c r="P2625">
        <v>85.52</v>
      </c>
      <c r="Q2625">
        <v>2</v>
      </c>
      <c r="R2625">
        <v>0</v>
      </c>
      <c r="S2625">
        <v>22.235199999999999</v>
      </c>
      <c r="T2625" t="s">
        <v>151</v>
      </c>
      <c r="U2625">
        <v>63.284799999999997</v>
      </c>
      <c r="V2625" s="2">
        <f>Table1[[#This Row],[Expenses]]*0.3</f>
        <v>18.985439999999997</v>
      </c>
      <c r="W2625" t="str">
        <f>VLOOKUP(K2625, Helper!A:C, 3, FALSE)</f>
        <v>2020-02</v>
      </c>
    </row>
    <row r="2626" spans="1:23" x14ac:dyDescent="0.3">
      <c r="A2626">
        <v>5282</v>
      </c>
      <c r="B2626" t="s">
        <v>6500</v>
      </c>
      <c r="C2626" s="1">
        <v>44444</v>
      </c>
      <c r="D2626">
        <v>20210905</v>
      </c>
      <c r="E2626" t="s">
        <v>701</v>
      </c>
      <c r="F2626" t="s">
        <v>183</v>
      </c>
      <c r="G2626" t="s">
        <v>183</v>
      </c>
      <c r="H2626" t="s">
        <v>25</v>
      </c>
      <c r="I2626" t="s">
        <v>48</v>
      </c>
      <c r="J2626" t="s">
        <v>504</v>
      </c>
      <c r="K2626">
        <v>1010</v>
      </c>
      <c r="L2626" t="s">
        <v>273</v>
      </c>
      <c r="M2626" t="s">
        <v>40</v>
      </c>
      <c r="N2626" t="s">
        <v>57</v>
      </c>
      <c r="O2626" t="s">
        <v>6501</v>
      </c>
      <c r="P2626">
        <v>6.16</v>
      </c>
      <c r="Q2626">
        <v>2</v>
      </c>
      <c r="R2626">
        <v>0</v>
      </c>
      <c r="S2626">
        <v>2.9567999999999999</v>
      </c>
      <c r="T2626" t="s">
        <v>135</v>
      </c>
      <c r="U2626">
        <v>3.2031999999999998</v>
      </c>
      <c r="V2626" s="2">
        <f>Table1[[#This Row],[Expenses]]*0.3</f>
        <v>0.96095999999999993</v>
      </c>
      <c r="W2626" t="str">
        <f>VLOOKUP(K2626, Helper!A:C, 3, FALSE)</f>
        <v>2020-03</v>
      </c>
    </row>
    <row r="2627" spans="1:23" x14ac:dyDescent="0.3">
      <c r="A2627">
        <v>5284</v>
      </c>
      <c r="B2627" t="s">
        <v>6502</v>
      </c>
      <c r="C2627" s="1">
        <v>43920</v>
      </c>
      <c r="D2627">
        <v>20200330</v>
      </c>
      <c r="E2627" t="s">
        <v>613</v>
      </c>
      <c r="F2627" t="s">
        <v>71</v>
      </c>
      <c r="G2627" t="s">
        <v>72</v>
      </c>
      <c r="H2627" t="s">
        <v>37</v>
      </c>
      <c r="I2627" t="s">
        <v>38</v>
      </c>
      <c r="J2627" t="s">
        <v>169</v>
      </c>
      <c r="K2627">
        <v>1058</v>
      </c>
      <c r="L2627" t="s">
        <v>28</v>
      </c>
      <c r="M2627" t="s">
        <v>40</v>
      </c>
      <c r="N2627" t="s">
        <v>96</v>
      </c>
      <c r="O2627" t="s">
        <v>6503</v>
      </c>
      <c r="P2627">
        <v>15.84</v>
      </c>
      <c r="Q2627">
        <v>3</v>
      </c>
      <c r="R2627">
        <v>0</v>
      </c>
      <c r="S2627">
        <v>0</v>
      </c>
      <c r="T2627" t="s">
        <v>445</v>
      </c>
      <c r="U2627">
        <v>15.84</v>
      </c>
      <c r="V2627" s="2">
        <f>Table1[[#This Row],[Expenses]]*0.3</f>
        <v>4.7519999999999998</v>
      </c>
      <c r="W2627" t="str">
        <f>VLOOKUP(K2627, Helper!A:C, 3, FALSE)</f>
        <v>2020-01</v>
      </c>
    </row>
    <row r="2628" spans="1:23" x14ac:dyDescent="0.3">
      <c r="A2628">
        <v>5286</v>
      </c>
      <c r="B2628" t="s">
        <v>6504</v>
      </c>
      <c r="C2628" s="1">
        <v>45052</v>
      </c>
      <c r="D2628">
        <v>20230506</v>
      </c>
      <c r="E2628" t="s">
        <v>1366</v>
      </c>
      <c r="F2628" t="s">
        <v>334</v>
      </c>
      <c r="G2628" t="s">
        <v>668</v>
      </c>
      <c r="H2628" t="s">
        <v>25</v>
      </c>
      <c r="I2628" t="s">
        <v>336</v>
      </c>
      <c r="J2628" t="s">
        <v>1367</v>
      </c>
      <c r="K2628">
        <v>1020</v>
      </c>
      <c r="L2628" t="s">
        <v>56</v>
      </c>
      <c r="M2628" t="s">
        <v>29</v>
      </c>
      <c r="N2628" t="s">
        <v>161</v>
      </c>
      <c r="O2628" t="s">
        <v>6505</v>
      </c>
      <c r="P2628">
        <v>21.24</v>
      </c>
      <c r="Q2628">
        <v>9</v>
      </c>
      <c r="R2628">
        <v>0.2</v>
      </c>
      <c r="S2628">
        <v>7.4340000000000002</v>
      </c>
      <c r="T2628" t="s">
        <v>288</v>
      </c>
      <c r="U2628">
        <v>13.8059999999999</v>
      </c>
      <c r="V2628" s="2">
        <f>Table1[[#This Row],[Expenses]]*0.3</f>
        <v>4.1417999999999697</v>
      </c>
      <c r="W2628" t="str">
        <f>VLOOKUP(K2628, Helper!A:C, 3, FALSE)</f>
        <v>2020-04</v>
      </c>
    </row>
    <row r="2629" spans="1:23" x14ac:dyDescent="0.3">
      <c r="A2629">
        <v>5289</v>
      </c>
      <c r="B2629" t="s">
        <v>6506</v>
      </c>
      <c r="C2629" s="1">
        <v>45047</v>
      </c>
      <c r="D2629">
        <v>20230501</v>
      </c>
      <c r="E2629" t="s">
        <v>375</v>
      </c>
      <c r="F2629" t="s">
        <v>35</v>
      </c>
      <c r="G2629" t="s">
        <v>110</v>
      </c>
      <c r="H2629" t="s">
        <v>37</v>
      </c>
      <c r="I2629" t="s">
        <v>38</v>
      </c>
      <c r="J2629" t="s">
        <v>376</v>
      </c>
      <c r="K2629">
        <v>1036</v>
      </c>
      <c r="L2629" t="s">
        <v>259</v>
      </c>
      <c r="M2629" t="s">
        <v>85</v>
      </c>
      <c r="N2629" t="s">
        <v>66</v>
      </c>
      <c r="O2629" t="s">
        <v>6507</v>
      </c>
      <c r="P2629">
        <v>163.96</v>
      </c>
      <c r="Q2629">
        <v>4</v>
      </c>
      <c r="R2629">
        <v>0</v>
      </c>
      <c r="S2629">
        <v>80.340400000000002</v>
      </c>
      <c r="T2629" t="s">
        <v>288</v>
      </c>
      <c r="U2629">
        <v>83.619600000000005</v>
      </c>
      <c r="V2629" s="2">
        <f>Table1[[#This Row],[Expenses]]*0.3</f>
        <v>25.08588</v>
      </c>
      <c r="W2629" t="str">
        <f>VLOOKUP(K2629, Helper!A:C, 3, FALSE)</f>
        <v>2020-04</v>
      </c>
    </row>
    <row r="2630" spans="1:23" x14ac:dyDescent="0.3">
      <c r="A2630">
        <v>5290</v>
      </c>
      <c r="B2630" t="s">
        <v>6508</v>
      </c>
      <c r="C2630" s="1">
        <v>44082</v>
      </c>
      <c r="D2630">
        <v>20200908</v>
      </c>
      <c r="E2630" t="s">
        <v>2149</v>
      </c>
      <c r="F2630" t="s">
        <v>79</v>
      </c>
      <c r="G2630" t="s">
        <v>147</v>
      </c>
      <c r="H2630" t="s">
        <v>81</v>
      </c>
      <c r="I2630" t="s">
        <v>82</v>
      </c>
      <c r="J2630" t="s">
        <v>94</v>
      </c>
      <c r="K2630">
        <v>1087</v>
      </c>
      <c r="L2630" t="s">
        <v>95</v>
      </c>
      <c r="M2630" t="s">
        <v>29</v>
      </c>
      <c r="N2630" t="s">
        <v>66</v>
      </c>
      <c r="O2630" t="s">
        <v>6509</v>
      </c>
      <c r="P2630">
        <v>17.904</v>
      </c>
      <c r="Q2630">
        <v>2</v>
      </c>
      <c r="R2630">
        <v>0.2</v>
      </c>
      <c r="S2630">
        <v>6.2664</v>
      </c>
      <c r="T2630" t="s">
        <v>382</v>
      </c>
      <c r="U2630">
        <v>11.6375999999999</v>
      </c>
      <c r="V2630" s="2">
        <f>Table1[[#This Row],[Expenses]]*0.3</f>
        <v>3.49127999999997</v>
      </c>
      <c r="W2630" t="str">
        <f>VLOOKUP(K2630, Helper!A:C, 3, FALSE)</f>
        <v>2020-06</v>
      </c>
    </row>
    <row r="2631" spans="1:23" x14ac:dyDescent="0.3">
      <c r="A2631">
        <v>5293</v>
      </c>
      <c r="B2631" t="s">
        <v>6510</v>
      </c>
      <c r="C2631" s="1">
        <v>45098</v>
      </c>
      <c r="D2631">
        <v>20230621</v>
      </c>
      <c r="E2631" t="s">
        <v>1436</v>
      </c>
      <c r="F2631" t="s">
        <v>46</v>
      </c>
      <c r="G2631" t="s">
        <v>837</v>
      </c>
      <c r="H2631" t="s">
        <v>25</v>
      </c>
      <c r="I2631" t="s">
        <v>48</v>
      </c>
      <c r="J2631" t="s">
        <v>169</v>
      </c>
      <c r="K2631">
        <v>1058</v>
      </c>
      <c r="L2631" t="s">
        <v>28</v>
      </c>
      <c r="M2631" t="s">
        <v>29</v>
      </c>
      <c r="N2631" t="s">
        <v>96</v>
      </c>
      <c r="O2631" t="s">
        <v>6511</v>
      </c>
      <c r="P2631">
        <v>4.4640000000000004</v>
      </c>
      <c r="Q2631">
        <v>1</v>
      </c>
      <c r="R2631">
        <v>0.2</v>
      </c>
      <c r="S2631">
        <v>0.33479999999999999</v>
      </c>
      <c r="T2631" t="s">
        <v>318</v>
      </c>
      <c r="U2631">
        <v>4.1292</v>
      </c>
      <c r="V2631" s="2">
        <f>Table1[[#This Row],[Expenses]]*0.3</f>
        <v>1.2387599999999999</v>
      </c>
      <c r="W2631" t="str">
        <f>VLOOKUP(K2631, Helper!A:C, 3, FALSE)</f>
        <v>2020-01</v>
      </c>
    </row>
    <row r="2632" spans="1:23" x14ac:dyDescent="0.3">
      <c r="A2632">
        <v>5294</v>
      </c>
      <c r="B2632" t="s">
        <v>6512</v>
      </c>
      <c r="C2632" s="1">
        <v>44556</v>
      </c>
      <c r="D2632">
        <v>20211226</v>
      </c>
      <c r="E2632" t="s">
        <v>2446</v>
      </c>
      <c r="F2632" t="s">
        <v>358</v>
      </c>
      <c r="G2632" t="s">
        <v>359</v>
      </c>
      <c r="H2632" t="s">
        <v>37</v>
      </c>
      <c r="I2632" t="s">
        <v>119</v>
      </c>
      <c r="J2632" t="s">
        <v>1013</v>
      </c>
      <c r="K2632">
        <v>1073</v>
      </c>
      <c r="L2632" t="s">
        <v>133</v>
      </c>
      <c r="M2632" t="s">
        <v>29</v>
      </c>
      <c r="N2632" t="s">
        <v>50</v>
      </c>
      <c r="O2632" t="s">
        <v>6513</v>
      </c>
      <c r="P2632">
        <v>51.588000000000001</v>
      </c>
      <c r="Q2632">
        <v>1</v>
      </c>
      <c r="R2632">
        <v>0.4</v>
      </c>
      <c r="S2632">
        <v>-15.4764</v>
      </c>
      <c r="T2632" t="s">
        <v>163</v>
      </c>
      <c r="U2632">
        <v>67.064400000000006</v>
      </c>
      <c r="V2632" s="2">
        <f>Table1[[#This Row],[Expenses]]*0.3</f>
        <v>20.119320000000002</v>
      </c>
      <c r="W2632" t="str">
        <f>VLOOKUP(K2632, Helper!A:C, 3, FALSE)</f>
        <v>2020-03</v>
      </c>
    </row>
    <row r="2633" spans="1:23" x14ac:dyDescent="0.3">
      <c r="A2633">
        <v>5295</v>
      </c>
      <c r="B2633" t="s">
        <v>6514</v>
      </c>
      <c r="C2633" s="1">
        <v>45154</v>
      </c>
      <c r="D2633">
        <v>20230816</v>
      </c>
      <c r="E2633" t="s">
        <v>3652</v>
      </c>
      <c r="F2633" t="s">
        <v>183</v>
      </c>
      <c r="G2633" t="s">
        <v>183</v>
      </c>
      <c r="H2633" t="s">
        <v>25</v>
      </c>
      <c r="I2633" t="s">
        <v>48</v>
      </c>
      <c r="J2633" t="s">
        <v>55</v>
      </c>
      <c r="K2633">
        <v>1065</v>
      </c>
      <c r="L2633" t="s">
        <v>56</v>
      </c>
      <c r="M2633" t="s">
        <v>40</v>
      </c>
      <c r="N2633" t="s">
        <v>41</v>
      </c>
      <c r="O2633" t="s">
        <v>6515</v>
      </c>
      <c r="P2633">
        <v>50.4</v>
      </c>
      <c r="Q2633">
        <v>8</v>
      </c>
      <c r="R2633">
        <v>0</v>
      </c>
      <c r="S2633">
        <v>23.184000000000001</v>
      </c>
      <c r="T2633" t="s">
        <v>786</v>
      </c>
      <c r="U2633">
        <v>27.215999999999902</v>
      </c>
      <c r="V2633" s="2">
        <f>Table1[[#This Row],[Expenses]]*0.3</f>
        <v>8.1647999999999694</v>
      </c>
      <c r="W2633" t="str">
        <f>VLOOKUP(K2633, Helper!A:C, 3, FALSE)</f>
        <v>2020-04</v>
      </c>
    </row>
    <row r="2634" spans="1:23" x14ac:dyDescent="0.3">
      <c r="A2634">
        <v>5296</v>
      </c>
      <c r="B2634" t="s">
        <v>6516</v>
      </c>
      <c r="C2634" s="1">
        <v>44990</v>
      </c>
      <c r="D2634">
        <v>20230305</v>
      </c>
      <c r="E2634" t="s">
        <v>203</v>
      </c>
      <c r="F2634" t="s">
        <v>79</v>
      </c>
      <c r="G2634" t="s">
        <v>147</v>
      </c>
      <c r="H2634" t="s">
        <v>81</v>
      </c>
      <c r="I2634" t="s">
        <v>82</v>
      </c>
      <c r="J2634" t="s">
        <v>138</v>
      </c>
      <c r="K2634">
        <v>1043</v>
      </c>
      <c r="L2634" t="s">
        <v>95</v>
      </c>
      <c r="M2634" t="s">
        <v>29</v>
      </c>
      <c r="N2634" t="s">
        <v>66</v>
      </c>
      <c r="O2634" t="s">
        <v>6517</v>
      </c>
      <c r="P2634">
        <v>89.567999999999998</v>
      </c>
      <c r="Q2634">
        <v>2</v>
      </c>
      <c r="R2634">
        <v>0.2</v>
      </c>
      <c r="S2634">
        <v>32.468400000000003</v>
      </c>
      <c r="T2634" t="s">
        <v>761</v>
      </c>
      <c r="U2634">
        <v>57.099599999999903</v>
      </c>
      <c r="V2634" s="2">
        <f>Table1[[#This Row],[Expenses]]*0.3</f>
        <v>17.129879999999972</v>
      </c>
      <c r="W2634" t="str">
        <f>VLOOKUP(K2634, Helper!A:C, 3, FALSE)</f>
        <v>2020-01</v>
      </c>
    </row>
    <row r="2635" spans="1:23" x14ac:dyDescent="0.3">
      <c r="A2635">
        <v>5297</v>
      </c>
      <c r="B2635" t="s">
        <v>6518</v>
      </c>
      <c r="C2635" s="1">
        <v>45135</v>
      </c>
      <c r="D2635">
        <v>20230728</v>
      </c>
      <c r="E2635" t="s">
        <v>5726</v>
      </c>
      <c r="F2635" t="s">
        <v>211</v>
      </c>
      <c r="G2635" t="s">
        <v>1822</v>
      </c>
      <c r="H2635" t="s">
        <v>25</v>
      </c>
      <c r="I2635" t="s">
        <v>26</v>
      </c>
      <c r="J2635" t="s">
        <v>539</v>
      </c>
      <c r="K2635">
        <v>1081</v>
      </c>
      <c r="L2635" t="s">
        <v>273</v>
      </c>
      <c r="M2635" t="s">
        <v>29</v>
      </c>
      <c r="N2635" t="s">
        <v>57</v>
      </c>
      <c r="O2635" t="s">
        <v>6519</v>
      </c>
      <c r="P2635">
        <v>14.89</v>
      </c>
      <c r="Q2635">
        <v>1</v>
      </c>
      <c r="R2635">
        <v>0</v>
      </c>
      <c r="S2635">
        <v>4.0202999999999998</v>
      </c>
      <c r="T2635" t="s">
        <v>128</v>
      </c>
      <c r="U2635">
        <v>10.8697</v>
      </c>
      <c r="V2635" s="2">
        <f>Table1[[#This Row],[Expenses]]*0.3</f>
        <v>3.26091</v>
      </c>
      <c r="W2635" t="str">
        <f>VLOOKUP(K2635, Helper!A:C, 3, FALSE)</f>
        <v>2020-03</v>
      </c>
    </row>
    <row r="2636" spans="1:23" x14ac:dyDescent="0.3">
      <c r="A2636">
        <v>5299</v>
      </c>
      <c r="B2636" t="s">
        <v>6520</v>
      </c>
      <c r="C2636" s="1">
        <v>44828</v>
      </c>
      <c r="D2636">
        <v>20220924</v>
      </c>
      <c r="E2636" t="s">
        <v>34</v>
      </c>
      <c r="F2636" t="s">
        <v>35</v>
      </c>
      <c r="G2636" t="s">
        <v>600</v>
      </c>
      <c r="H2636" t="s">
        <v>37</v>
      </c>
      <c r="I2636" t="s">
        <v>38</v>
      </c>
      <c r="J2636" t="s">
        <v>39</v>
      </c>
      <c r="K2636">
        <v>1056</v>
      </c>
      <c r="L2636" t="s">
        <v>28</v>
      </c>
      <c r="M2636" t="s">
        <v>40</v>
      </c>
      <c r="N2636" t="s">
        <v>161</v>
      </c>
      <c r="O2636" t="s">
        <v>6521</v>
      </c>
      <c r="P2636">
        <v>4.08</v>
      </c>
      <c r="Q2636">
        <v>2</v>
      </c>
      <c r="R2636">
        <v>0</v>
      </c>
      <c r="S2636">
        <v>1.9176</v>
      </c>
      <c r="T2636" t="s">
        <v>246</v>
      </c>
      <c r="U2636">
        <v>2.1623999999999999</v>
      </c>
      <c r="V2636" s="2">
        <f>Table1[[#This Row],[Expenses]]*0.3</f>
        <v>0.64871999999999996</v>
      </c>
      <c r="W2636" t="str">
        <f>VLOOKUP(K2636, Helper!A:C, 3, FALSE)</f>
        <v>2020-03</v>
      </c>
    </row>
    <row r="2637" spans="1:23" x14ac:dyDescent="0.3">
      <c r="A2637">
        <v>5301</v>
      </c>
      <c r="B2637" t="s">
        <v>6522</v>
      </c>
      <c r="C2637" s="1">
        <v>44712</v>
      </c>
      <c r="D2637">
        <v>20220531</v>
      </c>
      <c r="E2637" t="s">
        <v>4591</v>
      </c>
      <c r="F2637" t="s">
        <v>238</v>
      </c>
      <c r="G2637" t="s">
        <v>2560</v>
      </c>
      <c r="H2637" t="s">
        <v>25</v>
      </c>
      <c r="I2637" t="s">
        <v>48</v>
      </c>
      <c r="J2637" t="s">
        <v>1065</v>
      </c>
      <c r="K2637">
        <v>1097</v>
      </c>
      <c r="L2637" t="s">
        <v>273</v>
      </c>
      <c r="M2637" t="s">
        <v>40</v>
      </c>
      <c r="N2637" t="s">
        <v>50</v>
      </c>
      <c r="O2637" t="s">
        <v>6523</v>
      </c>
      <c r="P2637">
        <v>2275.5</v>
      </c>
      <c r="Q2637">
        <v>10</v>
      </c>
      <c r="R2637">
        <v>0</v>
      </c>
      <c r="S2637">
        <v>386.83499999999998</v>
      </c>
      <c r="T2637" t="s">
        <v>454</v>
      </c>
      <c r="U2637">
        <v>1888.665</v>
      </c>
      <c r="V2637" s="2">
        <f>Table1[[#This Row],[Expenses]]*0.3</f>
        <v>566.59949999999992</v>
      </c>
      <c r="W2637" t="str">
        <f>VLOOKUP(K2637, Helper!A:C, 3, FALSE)</f>
        <v>2020-04</v>
      </c>
    </row>
    <row r="2638" spans="1:23" x14ac:dyDescent="0.3">
      <c r="A2638">
        <v>5304</v>
      </c>
      <c r="B2638" t="s">
        <v>6524</v>
      </c>
      <c r="C2638" s="1">
        <v>44151</v>
      </c>
      <c r="D2638">
        <v>20201116</v>
      </c>
      <c r="E2638" t="s">
        <v>1266</v>
      </c>
      <c r="F2638" t="s">
        <v>166</v>
      </c>
      <c r="G2638" t="s">
        <v>488</v>
      </c>
      <c r="H2638" t="s">
        <v>81</v>
      </c>
      <c r="I2638" t="s">
        <v>168</v>
      </c>
      <c r="J2638" t="s">
        <v>143</v>
      </c>
      <c r="K2638">
        <v>1051</v>
      </c>
      <c r="L2638" t="s">
        <v>74</v>
      </c>
      <c r="M2638" t="s">
        <v>29</v>
      </c>
      <c r="N2638" t="s">
        <v>41</v>
      </c>
      <c r="O2638" t="s">
        <v>6525</v>
      </c>
      <c r="P2638">
        <v>37.295999999999999</v>
      </c>
      <c r="Q2638">
        <v>2</v>
      </c>
      <c r="R2638">
        <v>0.3</v>
      </c>
      <c r="S2638">
        <v>-1.0656000000000001</v>
      </c>
      <c r="T2638" t="s">
        <v>98</v>
      </c>
      <c r="U2638">
        <v>38.361600000000003</v>
      </c>
      <c r="V2638" s="2">
        <f>Table1[[#This Row],[Expenses]]*0.3</f>
        <v>11.50848</v>
      </c>
      <c r="W2638" t="str">
        <f>VLOOKUP(K2638, Helper!A:C, 3, FALSE)</f>
        <v>2020-03</v>
      </c>
    </row>
    <row r="2639" spans="1:23" x14ac:dyDescent="0.3">
      <c r="A2639">
        <v>5305</v>
      </c>
      <c r="B2639" t="s">
        <v>6526</v>
      </c>
      <c r="C2639" s="1">
        <v>44095</v>
      </c>
      <c r="D2639">
        <v>20200921</v>
      </c>
      <c r="E2639" t="s">
        <v>928</v>
      </c>
      <c r="F2639" t="s">
        <v>79</v>
      </c>
      <c r="G2639" t="s">
        <v>737</v>
      </c>
      <c r="H2639" t="s">
        <v>81</v>
      </c>
      <c r="I2639" t="s">
        <v>82</v>
      </c>
      <c r="J2639" t="s">
        <v>823</v>
      </c>
      <c r="K2639">
        <v>1034</v>
      </c>
      <c r="L2639" t="s">
        <v>28</v>
      </c>
      <c r="M2639" t="s">
        <v>85</v>
      </c>
      <c r="N2639" t="s">
        <v>57</v>
      </c>
      <c r="O2639" t="s">
        <v>6527</v>
      </c>
      <c r="P2639">
        <v>8.5440000000000005</v>
      </c>
      <c r="Q2639">
        <v>2</v>
      </c>
      <c r="R2639">
        <v>0.6</v>
      </c>
      <c r="S2639">
        <v>-7.476</v>
      </c>
      <c r="T2639" t="s">
        <v>382</v>
      </c>
      <c r="U2639">
        <v>16.02</v>
      </c>
      <c r="V2639" s="2">
        <f>Table1[[#This Row],[Expenses]]*0.3</f>
        <v>4.806</v>
      </c>
      <c r="W2639" t="str">
        <f>VLOOKUP(K2639, Helper!A:C, 3, FALSE)</f>
        <v>2020-01</v>
      </c>
    </row>
    <row r="2640" spans="1:23" x14ac:dyDescent="0.3">
      <c r="A2640">
        <v>5306</v>
      </c>
      <c r="B2640" t="s">
        <v>6528</v>
      </c>
      <c r="C2640" s="1">
        <v>44613</v>
      </c>
      <c r="D2640">
        <v>20220221</v>
      </c>
      <c r="E2640" t="s">
        <v>1379</v>
      </c>
      <c r="F2640" t="s">
        <v>211</v>
      </c>
      <c r="G2640" t="s">
        <v>212</v>
      </c>
      <c r="H2640" t="s">
        <v>25</v>
      </c>
      <c r="I2640" t="s">
        <v>26</v>
      </c>
      <c r="J2640" t="s">
        <v>219</v>
      </c>
      <c r="K2640">
        <v>1006</v>
      </c>
      <c r="L2640" t="s">
        <v>56</v>
      </c>
      <c r="M2640" t="s">
        <v>40</v>
      </c>
      <c r="N2640" t="s">
        <v>57</v>
      </c>
      <c r="O2640" t="s">
        <v>6529</v>
      </c>
      <c r="P2640">
        <v>68.95</v>
      </c>
      <c r="Q2640">
        <v>5</v>
      </c>
      <c r="R2640">
        <v>0</v>
      </c>
      <c r="S2640">
        <v>28.959</v>
      </c>
      <c r="T2640" t="s">
        <v>1308</v>
      </c>
      <c r="U2640">
        <v>39.991</v>
      </c>
      <c r="V2640" s="2">
        <f>Table1[[#This Row],[Expenses]]*0.3</f>
        <v>11.997299999999999</v>
      </c>
      <c r="W2640" t="str">
        <f>VLOOKUP(K2640, Helper!A:C, 3, FALSE)</f>
        <v>2020-01</v>
      </c>
    </row>
    <row r="2641" spans="1:23" x14ac:dyDescent="0.3">
      <c r="A2641">
        <v>5309</v>
      </c>
      <c r="B2641" t="s">
        <v>6530</v>
      </c>
      <c r="C2641" s="1">
        <v>45250</v>
      </c>
      <c r="D2641">
        <v>20231120</v>
      </c>
      <c r="E2641" t="s">
        <v>4961</v>
      </c>
      <c r="F2641" t="s">
        <v>79</v>
      </c>
      <c r="G2641" t="s">
        <v>147</v>
      </c>
      <c r="H2641" t="s">
        <v>81</v>
      </c>
      <c r="I2641" t="s">
        <v>82</v>
      </c>
      <c r="J2641" t="s">
        <v>278</v>
      </c>
      <c r="K2641">
        <v>1032</v>
      </c>
      <c r="L2641" t="s">
        <v>56</v>
      </c>
      <c r="M2641" t="s">
        <v>29</v>
      </c>
      <c r="N2641" t="s">
        <v>41</v>
      </c>
      <c r="O2641" t="s">
        <v>6531</v>
      </c>
      <c r="P2641">
        <v>191.05799999999999</v>
      </c>
      <c r="Q2641">
        <v>3</v>
      </c>
      <c r="R2641">
        <v>0.3</v>
      </c>
      <c r="S2641">
        <v>-46.399799999999999</v>
      </c>
      <c r="T2641" t="s">
        <v>283</v>
      </c>
      <c r="U2641">
        <v>237.45779999999999</v>
      </c>
      <c r="V2641" s="2">
        <f>Table1[[#This Row],[Expenses]]*0.3</f>
        <v>71.237339999999989</v>
      </c>
      <c r="W2641" t="str">
        <f>VLOOKUP(K2641, Helper!A:C, 3, FALSE)</f>
        <v>2020-02</v>
      </c>
    </row>
    <row r="2642" spans="1:23" x14ac:dyDescent="0.3">
      <c r="A2642">
        <v>5312</v>
      </c>
      <c r="B2642" t="s">
        <v>6532</v>
      </c>
      <c r="C2642" s="1">
        <v>44795</v>
      </c>
      <c r="D2642">
        <v>20220822</v>
      </c>
      <c r="E2642" t="s">
        <v>4680</v>
      </c>
      <c r="F2642" t="s">
        <v>62</v>
      </c>
      <c r="G2642" t="s">
        <v>277</v>
      </c>
      <c r="H2642" t="s">
        <v>25</v>
      </c>
      <c r="I2642" t="s">
        <v>64</v>
      </c>
      <c r="J2642" t="s">
        <v>325</v>
      </c>
      <c r="K2642">
        <v>1075</v>
      </c>
      <c r="L2642" t="s">
        <v>133</v>
      </c>
      <c r="M2642" t="s">
        <v>85</v>
      </c>
      <c r="N2642" t="s">
        <v>41</v>
      </c>
      <c r="O2642" t="s">
        <v>6533</v>
      </c>
      <c r="P2642">
        <v>9.2159999999999993</v>
      </c>
      <c r="Q2642">
        <v>4</v>
      </c>
      <c r="R2642">
        <v>0.2</v>
      </c>
      <c r="S2642">
        <v>3.3408000000000002</v>
      </c>
      <c r="T2642" t="s">
        <v>327</v>
      </c>
      <c r="U2642">
        <v>5.8751999999999898</v>
      </c>
      <c r="V2642" s="2">
        <f>Table1[[#This Row],[Expenses]]*0.3</f>
        <v>1.7625599999999968</v>
      </c>
      <c r="W2642" t="str">
        <f>VLOOKUP(K2642, Helper!A:C, 3, FALSE)</f>
        <v>2020-03</v>
      </c>
    </row>
    <row r="2643" spans="1:23" x14ac:dyDescent="0.3">
      <c r="A2643">
        <v>5314</v>
      </c>
      <c r="B2643" t="s">
        <v>6534</v>
      </c>
      <c r="C2643" s="1">
        <v>45047</v>
      </c>
      <c r="D2643">
        <v>20230501</v>
      </c>
      <c r="E2643" t="s">
        <v>715</v>
      </c>
      <c r="F2643" t="s">
        <v>35</v>
      </c>
      <c r="G2643" t="s">
        <v>110</v>
      </c>
      <c r="H2643" t="s">
        <v>37</v>
      </c>
      <c r="I2643" t="s">
        <v>38</v>
      </c>
      <c r="J2643" t="s">
        <v>626</v>
      </c>
      <c r="K2643">
        <v>1009</v>
      </c>
      <c r="L2643" t="s">
        <v>95</v>
      </c>
      <c r="M2643" t="s">
        <v>40</v>
      </c>
      <c r="N2643" t="s">
        <v>57</v>
      </c>
      <c r="O2643" t="s">
        <v>6535</v>
      </c>
      <c r="P2643">
        <v>64.959999999999994</v>
      </c>
      <c r="Q2643">
        <v>2</v>
      </c>
      <c r="R2643">
        <v>0</v>
      </c>
      <c r="S2643">
        <v>21.436800000000002</v>
      </c>
      <c r="T2643" t="s">
        <v>288</v>
      </c>
      <c r="U2643">
        <v>43.523199999999903</v>
      </c>
      <c r="V2643" s="2">
        <f>Table1[[#This Row],[Expenses]]*0.3</f>
        <v>13.05695999999997</v>
      </c>
      <c r="W2643" t="str">
        <f>VLOOKUP(K2643, Helper!A:C, 3, FALSE)</f>
        <v>2020-03</v>
      </c>
    </row>
    <row r="2644" spans="1:23" x14ac:dyDescent="0.3">
      <c r="A2644">
        <v>5316</v>
      </c>
      <c r="B2644" t="s">
        <v>6536</v>
      </c>
      <c r="C2644" s="1">
        <v>44684</v>
      </c>
      <c r="D2644">
        <v>20220503</v>
      </c>
      <c r="E2644" t="s">
        <v>1383</v>
      </c>
      <c r="F2644" t="s">
        <v>62</v>
      </c>
      <c r="G2644" t="s">
        <v>882</v>
      </c>
      <c r="H2644" t="s">
        <v>25</v>
      </c>
      <c r="I2644" t="s">
        <v>64</v>
      </c>
      <c r="J2644" t="s">
        <v>349</v>
      </c>
      <c r="K2644">
        <v>1078</v>
      </c>
      <c r="L2644" t="s">
        <v>56</v>
      </c>
      <c r="M2644" t="s">
        <v>29</v>
      </c>
      <c r="N2644" t="s">
        <v>41</v>
      </c>
      <c r="O2644" t="s">
        <v>6537</v>
      </c>
      <c r="P2644">
        <v>187.05600000000001</v>
      </c>
      <c r="Q2644">
        <v>9</v>
      </c>
      <c r="R2644">
        <v>0.2</v>
      </c>
      <c r="S2644">
        <v>11.691000000000001</v>
      </c>
      <c r="T2644" t="s">
        <v>454</v>
      </c>
      <c r="U2644">
        <v>175.36500000000001</v>
      </c>
      <c r="V2644" s="2">
        <f>Table1[[#This Row],[Expenses]]*0.3</f>
        <v>52.609500000000004</v>
      </c>
      <c r="W2644" t="str">
        <f>VLOOKUP(K2644, Helper!A:C, 3, FALSE)</f>
        <v>2020-01</v>
      </c>
    </row>
    <row r="2645" spans="1:23" x14ac:dyDescent="0.3">
      <c r="A2645">
        <v>5317</v>
      </c>
      <c r="B2645" t="s">
        <v>6538</v>
      </c>
      <c r="C2645" s="1">
        <v>45202</v>
      </c>
      <c r="D2645">
        <v>20231003</v>
      </c>
      <c r="E2645" t="s">
        <v>3830</v>
      </c>
      <c r="F2645" t="s">
        <v>252</v>
      </c>
      <c r="G2645" t="s">
        <v>573</v>
      </c>
      <c r="H2645" t="s">
        <v>25</v>
      </c>
      <c r="I2645" t="s">
        <v>103</v>
      </c>
      <c r="J2645" t="s">
        <v>993</v>
      </c>
      <c r="K2645">
        <v>1044</v>
      </c>
      <c r="L2645" t="s">
        <v>28</v>
      </c>
      <c r="M2645" t="s">
        <v>85</v>
      </c>
      <c r="N2645" t="s">
        <v>57</v>
      </c>
      <c r="O2645" t="s">
        <v>6539</v>
      </c>
      <c r="P2645">
        <v>11.808</v>
      </c>
      <c r="Q2645">
        <v>2</v>
      </c>
      <c r="R2645">
        <v>0.2</v>
      </c>
      <c r="S2645">
        <v>1.3284</v>
      </c>
      <c r="T2645" t="s">
        <v>151</v>
      </c>
      <c r="U2645">
        <v>10.4796</v>
      </c>
      <c r="V2645" s="2">
        <f>Table1[[#This Row],[Expenses]]*0.3</f>
        <v>3.1438799999999998</v>
      </c>
      <c r="W2645" t="str">
        <f>VLOOKUP(K2645, Helper!A:C, 3, FALSE)</f>
        <v>2020-02</v>
      </c>
    </row>
    <row r="2646" spans="1:23" x14ac:dyDescent="0.3">
      <c r="A2646">
        <v>5324</v>
      </c>
      <c r="B2646" t="s">
        <v>6540</v>
      </c>
      <c r="C2646" s="1">
        <v>45188</v>
      </c>
      <c r="D2646">
        <v>20230919</v>
      </c>
      <c r="E2646" t="s">
        <v>3421</v>
      </c>
      <c r="F2646" t="s">
        <v>117</v>
      </c>
      <c r="G2646" t="s">
        <v>118</v>
      </c>
      <c r="H2646" t="s">
        <v>37</v>
      </c>
      <c r="I2646" t="s">
        <v>119</v>
      </c>
      <c r="J2646" t="s">
        <v>752</v>
      </c>
      <c r="K2646">
        <v>1084</v>
      </c>
      <c r="L2646" t="s">
        <v>133</v>
      </c>
      <c r="M2646" t="s">
        <v>29</v>
      </c>
      <c r="N2646" t="s">
        <v>66</v>
      </c>
      <c r="O2646" t="s">
        <v>6541</v>
      </c>
      <c r="P2646">
        <v>15.96</v>
      </c>
      <c r="Q2646">
        <v>2</v>
      </c>
      <c r="R2646">
        <v>0</v>
      </c>
      <c r="S2646">
        <v>7.98</v>
      </c>
      <c r="T2646" t="s">
        <v>171</v>
      </c>
      <c r="U2646">
        <v>7.98</v>
      </c>
      <c r="V2646" s="2">
        <f>Table1[[#This Row],[Expenses]]*0.3</f>
        <v>2.3940000000000001</v>
      </c>
      <c r="W2646" t="str">
        <f>VLOOKUP(K2646, Helper!A:C, 3, FALSE)</f>
        <v>2020-02</v>
      </c>
    </row>
    <row r="2647" spans="1:23" x14ac:dyDescent="0.3">
      <c r="A2647">
        <v>5325</v>
      </c>
      <c r="B2647" t="s">
        <v>6542</v>
      </c>
      <c r="C2647" s="1">
        <v>44534</v>
      </c>
      <c r="D2647">
        <v>20211204</v>
      </c>
      <c r="E2647" t="s">
        <v>1681</v>
      </c>
      <c r="F2647" t="s">
        <v>35</v>
      </c>
      <c r="G2647" t="s">
        <v>3064</v>
      </c>
      <c r="H2647" t="s">
        <v>37</v>
      </c>
      <c r="I2647" t="s">
        <v>38</v>
      </c>
      <c r="J2647" t="s">
        <v>213</v>
      </c>
      <c r="K2647">
        <v>1059</v>
      </c>
      <c r="L2647" t="s">
        <v>105</v>
      </c>
      <c r="M2647" t="s">
        <v>29</v>
      </c>
      <c r="N2647" t="s">
        <v>112</v>
      </c>
      <c r="O2647" t="s">
        <v>6543</v>
      </c>
      <c r="P2647">
        <v>16.899999999999999</v>
      </c>
      <c r="Q2647">
        <v>5</v>
      </c>
      <c r="R2647">
        <v>0</v>
      </c>
      <c r="S2647">
        <v>6.2530000000000001</v>
      </c>
      <c r="T2647" t="s">
        <v>163</v>
      </c>
      <c r="U2647">
        <v>10.646999999999901</v>
      </c>
      <c r="V2647" s="2">
        <f>Table1[[#This Row],[Expenses]]*0.3</f>
        <v>3.19409999999997</v>
      </c>
      <c r="W2647" t="str">
        <f>VLOOKUP(K2647, Helper!A:C, 3, FALSE)</f>
        <v>2020-08</v>
      </c>
    </row>
    <row r="2648" spans="1:23" x14ac:dyDescent="0.3">
      <c r="A2648">
        <v>5327</v>
      </c>
      <c r="B2648" t="s">
        <v>6544</v>
      </c>
      <c r="C2648" s="1">
        <v>44213</v>
      </c>
      <c r="D2648">
        <v>20210117</v>
      </c>
      <c r="E2648" t="s">
        <v>3370</v>
      </c>
      <c r="F2648" t="s">
        <v>744</v>
      </c>
      <c r="G2648" t="s">
        <v>4816</v>
      </c>
      <c r="H2648" t="s">
        <v>81</v>
      </c>
      <c r="I2648" t="s">
        <v>199</v>
      </c>
      <c r="J2648" t="s">
        <v>764</v>
      </c>
      <c r="K2648">
        <v>1061</v>
      </c>
      <c r="L2648" t="s">
        <v>28</v>
      </c>
      <c r="M2648" t="s">
        <v>40</v>
      </c>
      <c r="N2648" t="s">
        <v>112</v>
      </c>
      <c r="O2648" t="s">
        <v>6545</v>
      </c>
      <c r="P2648">
        <v>6.68</v>
      </c>
      <c r="Q2648">
        <v>2</v>
      </c>
      <c r="R2648">
        <v>0</v>
      </c>
      <c r="S2648">
        <v>2.004</v>
      </c>
      <c r="T2648" t="s">
        <v>303</v>
      </c>
      <c r="U2648">
        <v>4.6760000000000002</v>
      </c>
      <c r="V2648" s="2">
        <f>Table1[[#This Row],[Expenses]]*0.3</f>
        <v>1.4028</v>
      </c>
      <c r="W2648" t="str">
        <f>VLOOKUP(K2648, Helper!A:C, 3, FALSE)</f>
        <v>2020-03</v>
      </c>
    </row>
    <row r="2649" spans="1:23" x14ac:dyDescent="0.3">
      <c r="A2649">
        <v>5328</v>
      </c>
      <c r="B2649" t="s">
        <v>6546</v>
      </c>
      <c r="C2649" s="1">
        <v>43837</v>
      </c>
      <c r="D2649">
        <v>20200107</v>
      </c>
      <c r="E2649" t="s">
        <v>4982</v>
      </c>
      <c r="F2649" t="s">
        <v>35</v>
      </c>
      <c r="G2649" t="s">
        <v>36</v>
      </c>
      <c r="H2649" t="s">
        <v>37</v>
      </c>
      <c r="I2649" t="s">
        <v>38</v>
      </c>
      <c r="J2649" t="s">
        <v>655</v>
      </c>
      <c r="K2649">
        <v>1024</v>
      </c>
      <c r="L2649" t="s">
        <v>28</v>
      </c>
      <c r="M2649" t="s">
        <v>29</v>
      </c>
      <c r="N2649" t="s">
        <v>66</v>
      </c>
      <c r="O2649" t="s">
        <v>6547</v>
      </c>
      <c r="P2649">
        <v>19.440000000000001</v>
      </c>
      <c r="Q2649">
        <v>3</v>
      </c>
      <c r="R2649">
        <v>0</v>
      </c>
      <c r="S2649">
        <v>9.3312000000000008</v>
      </c>
      <c r="T2649" t="s">
        <v>1129</v>
      </c>
      <c r="U2649">
        <v>10.1088</v>
      </c>
      <c r="V2649" s="2">
        <f>Table1[[#This Row],[Expenses]]*0.3</f>
        <v>3.0326400000000002</v>
      </c>
      <c r="W2649" t="str">
        <f>VLOOKUP(K2649, Helper!A:C, 3, FALSE)</f>
        <v>2020-01</v>
      </c>
    </row>
    <row r="2650" spans="1:23" x14ac:dyDescent="0.3">
      <c r="A2650">
        <v>5329</v>
      </c>
      <c r="B2650" t="s">
        <v>6548</v>
      </c>
      <c r="C2650" s="1">
        <v>44260</v>
      </c>
      <c r="D2650">
        <v>20210305</v>
      </c>
      <c r="E2650" t="s">
        <v>807</v>
      </c>
      <c r="F2650" t="s">
        <v>79</v>
      </c>
      <c r="G2650" t="s">
        <v>147</v>
      </c>
      <c r="H2650" t="s">
        <v>81</v>
      </c>
      <c r="I2650" t="s">
        <v>82</v>
      </c>
      <c r="J2650" t="s">
        <v>312</v>
      </c>
      <c r="K2650">
        <v>1014</v>
      </c>
      <c r="L2650" t="s">
        <v>95</v>
      </c>
      <c r="M2650" t="s">
        <v>29</v>
      </c>
      <c r="N2650" t="s">
        <v>156</v>
      </c>
      <c r="O2650" t="s">
        <v>6549</v>
      </c>
      <c r="P2650">
        <v>31.92</v>
      </c>
      <c r="Q2650">
        <v>2</v>
      </c>
      <c r="R2650">
        <v>0.2</v>
      </c>
      <c r="S2650">
        <v>2.3940000000000001</v>
      </c>
      <c r="T2650" t="s">
        <v>365</v>
      </c>
      <c r="U2650">
        <v>29.526</v>
      </c>
      <c r="V2650" s="2">
        <f>Table1[[#This Row],[Expenses]]*0.3</f>
        <v>8.8577999999999992</v>
      </c>
      <c r="W2650" t="str">
        <f>VLOOKUP(K2650, Helper!A:C, 3, FALSE)</f>
        <v>2020-01</v>
      </c>
    </row>
    <row r="2651" spans="1:23" x14ac:dyDescent="0.3">
      <c r="A2651">
        <v>5330</v>
      </c>
      <c r="B2651" t="s">
        <v>6550</v>
      </c>
      <c r="C2651" s="1">
        <v>44921</v>
      </c>
      <c r="D2651">
        <v>20221226</v>
      </c>
      <c r="E2651" t="s">
        <v>1793</v>
      </c>
      <c r="F2651" t="s">
        <v>211</v>
      </c>
      <c r="G2651" t="s">
        <v>212</v>
      </c>
      <c r="H2651" t="s">
        <v>25</v>
      </c>
      <c r="I2651" t="s">
        <v>26</v>
      </c>
      <c r="J2651" t="s">
        <v>179</v>
      </c>
      <c r="K2651">
        <v>1015</v>
      </c>
      <c r="L2651" t="s">
        <v>74</v>
      </c>
      <c r="M2651" t="s">
        <v>29</v>
      </c>
      <c r="N2651" t="s">
        <v>50</v>
      </c>
      <c r="O2651" t="s">
        <v>6551</v>
      </c>
      <c r="P2651">
        <v>33.567999999999998</v>
      </c>
      <c r="Q2651">
        <v>2</v>
      </c>
      <c r="R2651">
        <v>0.2</v>
      </c>
      <c r="S2651">
        <v>11.748799999999999</v>
      </c>
      <c r="T2651" t="s">
        <v>76</v>
      </c>
      <c r="U2651">
        <v>21.819199999999999</v>
      </c>
      <c r="V2651" s="2">
        <f>Table1[[#This Row],[Expenses]]*0.3</f>
        <v>6.5457599999999996</v>
      </c>
      <c r="W2651" t="str">
        <f>VLOOKUP(K2651, Helper!A:C, 3, FALSE)</f>
        <v>2020-03</v>
      </c>
    </row>
    <row r="2652" spans="1:23" x14ac:dyDescent="0.3">
      <c r="A2652">
        <v>5331</v>
      </c>
      <c r="B2652" t="s">
        <v>6552</v>
      </c>
      <c r="C2652" s="1">
        <v>44809</v>
      </c>
      <c r="D2652">
        <v>20220905</v>
      </c>
      <c r="E2652" t="s">
        <v>3399</v>
      </c>
      <c r="F2652" t="s">
        <v>211</v>
      </c>
      <c r="G2652" t="s">
        <v>212</v>
      </c>
      <c r="H2652" t="s">
        <v>25</v>
      </c>
      <c r="I2652" t="s">
        <v>26</v>
      </c>
      <c r="J2652" t="s">
        <v>341</v>
      </c>
      <c r="K2652">
        <v>1019</v>
      </c>
      <c r="L2652" t="s">
        <v>74</v>
      </c>
      <c r="M2652" t="s">
        <v>29</v>
      </c>
      <c r="N2652" t="s">
        <v>57</v>
      </c>
      <c r="O2652" t="s">
        <v>6553</v>
      </c>
      <c r="P2652">
        <v>63.94</v>
      </c>
      <c r="Q2652">
        <v>1</v>
      </c>
      <c r="R2652">
        <v>0</v>
      </c>
      <c r="S2652">
        <v>24.936599999999999</v>
      </c>
      <c r="T2652" t="s">
        <v>246</v>
      </c>
      <c r="U2652">
        <v>39.003399999999999</v>
      </c>
      <c r="V2652" s="2">
        <f>Table1[[#This Row],[Expenses]]*0.3</f>
        <v>11.70102</v>
      </c>
      <c r="W2652" t="str">
        <f>VLOOKUP(K2652, Helper!A:C, 3, FALSE)</f>
        <v>2020-03</v>
      </c>
    </row>
    <row r="2653" spans="1:23" x14ac:dyDescent="0.3">
      <c r="A2653">
        <v>5334</v>
      </c>
      <c r="B2653" t="s">
        <v>6554</v>
      </c>
      <c r="C2653" s="1">
        <v>44069</v>
      </c>
      <c r="D2653">
        <v>20200826</v>
      </c>
      <c r="E2653" t="s">
        <v>301</v>
      </c>
      <c r="F2653" t="s">
        <v>197</v>
      </c>
      <c r="G2653" t="s">
        <v>6408</v>
      </c>
      <c r="H2653" t="s">
        <v>81</v>
      </c>
      <c r="I2653" t="s">
        <v>199</v>
      </c>
      <c r="J2653" t="s">
        <v>192</v>
      </c>
      <c r="K2653">
        <v>1068</v>
      </c>
      <c r="L2653" t="s">
        <v>56</v>
      </c>
      <c r="M2653" t="s">
        <v>29</v>
      </c>
      <c r="N2653" t="s">
        <v>57</v>
      </c>
      <c r="O2653" t="s">
        <v>6555</v>
      </c>
      <c r="P2653">
        <v>10.68</v>
      </c>
      <c r="Q2653">
        <v>4</v>
      </c>
      <c r="R2653">
        <v>0</v>
      </c>
      <c r="S2653">
        <v>4.0583999999999998</v>
      </c>
      <c r="T2653" t="s">
        <v>114</v>
      </c>
      <c r="U2653">
        <v>6.6215999999999999</v>
      </c>
      <c r="V2653" s="2">
        <f>Table1[[#This Row],[Expenses]]*0.3</f>
        <v>1.9864799999999998</v>
      </c>
      <c r="W2653" t="str">
        <f>VLOOKUP(K2653, Helper!A:C, 3, FALSE)</f>
        <v>2020-01</v>
      </c>
    </row>
    <row r="2654" spans="1:23" x14ac:dyDescent="0.3">
      <c r="A2654">
        <v>5337</v>
      </c>
      <c r="B2654" t="s">
        <v>6556</v>
      </c>
      <c r="C2654" s="1">
        <v>44337</v>
      </c>
      <c r="D2654">
        <v>20210521</v>
      </c>
      <c r="E2654" t="s">
        <v>2796</v>
      </c>
      <c r="F2654" t="s">
        <v>71</v>
      </c>
      <c r="G2654" t="s">
        <v>72</v>
      </c>
      <c r="H2654" t="s">
        <v>37</v>
      </c>
      <c r="I2654" t="s">
        <v>38</v>
      </c>
      <c r="J2654" t="s">
        <v>430</v>
      </c>
      <c r="K2654">
        <v>1055</v>
      </c>
      <c r="L2654" t="s">
        <v>84</v>
      </c>
      <c r="M2654" t="s">
        <v>40</v>
      </c>
      <c r="N2654" t="s">
        <v>50</v>
      </c>
      <c r="O2654" t="s">
        <v>6557</v>
      </c>
      <c r="P2654">
        <v>26.975999999999999</v>
      </c>
      <c r="Q2654">
        <v>4</v>
      </c>
      <c r="R2654">
        <v>0.2</v>
      </c>
      <c r="S2654">
        <v>8.7672000000000008</v>
      </c>
      <c r="T2654" t="s">
        <v>436</v>
      </c>
      <c r="U2654">
        <v>18.208799999999901</v>
      </c>
      <c r="V2654" s="2">
        <f>Table1[[#This Row],[Expenses]]*0.3</f>
        <v>5.4626399999999702</v>
      </c>
      <c r="W2654" t="str">
        <f>VLOOKUP(K2654, Helper!A:C, 3, FALSE)</f>
        <v>2020-01</v>
      </c>
    </row>
    <row r="2655" spans="1:23" x14ac:dyDescent="0.3">
      <c r="A2655">
        <v>5338</v>
      </c>
      <c r="B2655" t="s">
        <v>6558</v>
      </c>
      <c r="C2655" s="1">
        <v>45216</v>
      </c>
      <c r="D2655">
        <v>20231017</v>
      </c>
      <c r="E2655" t="s">
        <v>1503</v>
      </c>
      <c r="F2655" t="s">
        <v>232</v>
      </c>
      <c r="G2655" t="s">
        <v>233</v>
      </c>
      <c r="H2655" t="s">
        <v>37</v>
      </c>
      <c r="I2655" t="s">
        <v>119</v>
      </c>
      <c r="J2655" t="s">
        <v>592</v>
      </c>
      <c r="K2655">
        <v>1030</v>
      </c>
      <c r="L2655" t="s">
        <v>95</v>
      </c>
      <c r="M2655" t="s">
        <v>40</v>
      </c>
      <c r="N2655" t="s">
        <v>66</v>
      </c>
      <c r="O2655" t="s">
        <v>6559</v>
      </c>
      <c r="P2655">
        <v>307.77600000000001</v>
      </c>
      <c r="Q2655">
        <v>7</v>
      </c>
      <c r="R2655">
        <v>0.2</v>
      </c>
      <c r="S2655">
        <v>111.5688</v>
      </c>
      <c r="T2655" t="s">
        <v>151</v>
      </c>
      <c r="U2655">
        <v>196.2072</v>
      </c>
      <c r="V2655" s="2">
        <f>Table1[[#This Row],[Expenses]]*0.3</f>
        <v>58.862159999999996</v>
      </c>
      <c r="W2655" t="str">
        <f>VLOOKUP(K2655, Helper!A:C, 3, FALSE)</f>
        <v>2020-01</v>
      </c>
    </row>
    <row r="2656" spans="1:23" x14ac:dyDescent="0.3">
      <c r="A2656">
        <v>5339</v>
      </c>
      <c r="B2656" t="s">
        <v>6560</v>
      </c>
      <c r="C2656" s="1">
        <v>44509</v>
      </c>
      <c r="D2656">
        <v>20211109</v>
      </c>
      <c r="E2656" t="s">
        <v>1118</v>
      </c>
      <c r="F2656" t="s">
        <v>211</v>
      </c>
      <c r="G2656" t="s">
        <v>212</v>
      </c>
      <c r="H2656" t="s">
        <v>25</v>
      </c>
      <c r="I2656" t="s">
        <v>26</v>
      </c>
      <c r="J2656" t="s">
        <v>812</v>
      </c>
      <c r="K2656">
        <v>1092</v>
      </c>
      <c r="L2656" t="s">
        <v>84</v>
      </c>
      <c r="M2656" t="s">
        <v>29</v>
      </c>
      <c r="N2656" t="s">
        <v>96</v>
      </c>
      <c r="O2656" t="s">
        <v>6561</v>
      </c>
      <c r="P2656">
        <v>244.55</v>
      </c>
      <c r="Q2656">
        <v>5</v>
      </c>
      <c r="R2656">
        <v>0</v>
      </c>
      <c r="S2656">
        <v>4.891</v>
      </c>
      <c r="T2656" t="s">
        <v>88</v>
      </c>
      <c r="U2656">
        <v>239.65899999999999</v>
      </c>
      <c r="V2656" s="2">
        <f>Table1[[#This Row],[Expenses]]*0.3</f>
        <v>71.8977</v>
      </c>
      <c r="W2656" t="str">
        <f>VLOOKUP(K2656, Helper!A:C, 3, FALSE)</f>
        <v>2020-02</v>
      </c>
    </row>
    <row r="2657" spans="1:23" x14ac:dyDescent="0.3">
      <c r="A2657">
        <v>5343</v>
      </c>
      <c r="B2657" t="s">
        <v>6562</v>
      </c>
      <c r="C2657" s="1">
        <v>44156</v>
      </c>
      <c r="D2657">
        <v>20201121</v>
      </c>
      <c r="E2657" t="s">
        <v>6563</v>
      </c>
      <c r="F2657" t="s">
        <v>79</v>
      </c>
      <c r="G2657" t="s">
        <v>154</v>
      </c>
      <c r="H2657" t="s">
        <v>81</v>
      </c>
      <c r="I2657" t="s">
        <v>82</v>
      </c>
      <c r="J2657" t="s">
        <v>823</v>
      </c>
      <c r="K2657">
        <v>1034</v>
      </c>
      <c r="L2657" t="s">
        <v>28</v>
      </c>
      <c r="M2657" t="s">
        <v>40</v>
      </c>
      <c r="N2657" t="s">
        <v>161</v>
      </c>
      <c r="O2657" t="s">
        <v>6564</v>
      </c>
      <c r="P2657">
        <v>1.6319999999999999</v>
      </c>
      <c r="Q2657">
        <v>1</v>
      </c>
      <c r="R2657">
        <v>0.2</v>
      </c>
      <c r="S2657">
        <v>0.55079999999999996</v>
      </c>
      <c r="T2657" t="s">
        <v>98</v>
      </c>
      <c r="U2657">
        <v>1.0811999999999999</v>
      </c>
      <c r="V2657" s="2">
        <f>Table1[[#This Row],[Expenses]]*0.3</f>
        <v>0.32435999999999998</v>
      </c>
      <c r="W2657" t="str">
        <f>VLOOKUP(K2657, Helper!A:C, 3, FALSE)</f>
        <v>2020-01</v>
      </c>
    </row>
    <row r="2658" spans="1:23" x14ac:dyDescent="0.3">
      <c r="A2658">
        <v>5345</v>
      </c>
      <c r="B2658" t="s">
        <v>6565</v>
      </c>
      <c r="C2658" s="1">
        <v>44480</v>
      </c>
      <c r="D2658">
        <v>20211011</v>
      </c>
      <c r="E2658" t="s">
        <v>684</v>
      </c>
      <c r="F2658" t="s">
        <v>211</v>
      </c>
      <c r="G2658" t="s">
        <v>968</v>
      </c>
      <c r="H2658" t="s">
        <v>25</v>
      </c>
      <c r="I2658" t="s">
        <v>26</v>
      </c>
      <c r="J2658" t="s">
        <v>685</v>
      </c>
      <c r="K2658">
        <v>1076</v>
      </c>
      <c r="L2658" t="s">
        <v>74</v>
      </c>
      <c r="M2658" t="s">
        <v>29</v>
      </c>
      <c r="N2658" t="s">
        <v>185</v>
      </c>
      <c r="O2658" t="s">
        <v>6566</v>
      </c>
      <c r="P2658">
        <v>31.95</v>
      </c>
      <c r="Q2658">
        <v>1</v>
      </c>
      <c r="R2658">
        <v>0</v>
      </c>
      <c r="S2658">
        <v>2.2364999999999999</v>
      </c>
      <c r="T2658" t="s">
        <v>52</v>
      </c>
      <c r="U2658">
        <v>29.7135</v>
      </c>
      <c r="V2658" s="2">
        <f>Table1[[#This Row],[Expenses]]*0.3</f>
        <v>8.9140499999999996</v>
      </c>
      <c r="W2658" t="str">
        <f>VLOOKUP(K2658, Helper!A:C, 3, FALSE)</f>
        <v>2020-01</v>
      </c>
    </row>
    <row r="2659" spans="1:23" x14ac:dyDescent="0.3">
      <c r="A2659">
        <v>5346</v>
      </c>
      <c r="B2659" t="s">
        <v>6567</v>
      </c>
      <c r="C2659" s="1">
        <v>45007</v>
      </c>
      <c r="D2659">
        <v>20230322</v>
      </c>
      <c r="E2659" t="s">
        <v>371</v>
      </c>
      <c r="F2659" t="s">
        <v>35</v>
      </c>
      <c r="G2659" t="s">
        <v>36</v>
      </c>
      <c r="H2659" t="s">
        <v>37</v>
      </c>
      <c r="I2659" t="s">
        <v>38</v>
      </c>
      <c r="J2659" t="s">
        <v>244</v>
      </c>
      <c r="K2659">
        <v>1002</v>
      </c>
      <c r="L2659" t="s">
        <v>84</v>
      </c>
      <c r="M2659" t="s">
        <v>29</v>
      </c>
      <c r="N2659" t="s">
        <v>96</v>
      </c>
      <c r="O2659" t="s">
        <v>6568</v>
      </c>
      <c r="P2659">
        <v>725.84</v>
      </c>
      <c r="Q2659">
        <v>4</v>
      </c>
      <c r="R2659">
        <v>0</v>
      </c>
      <c r="S2659">
        <v>210.49359999999999</v>
      </c>
      <c r="T2659" t="s">
        <v>761</v>
      </c>
      <c r="U2659">
        <v>515.34640000000002</v>
      </c>
      <c r="V2659" s="2">
        <f>Table1[[#This Row],[Expenses]]*0.3</f>
        <v>154.60391999999999</v>
      </c>
      <c r="W2659" t="str">
        <f>VLOOKUP(K2659, Helper!A:C, 3, FALSE)</f>
        <v>2020-03</v>
      </c>
    </row>
    <row r="2660" spans="1:23" x14ac:dyDescent="0.3">
      <c r="A2660">
        <v>5349</v>
      </c>
      <c r="B2660" t="s">
        <v>6569</v>
      </c>
      <c r="C2660" s="1">
        <v>44200</v>
      </c>
      <c r="D2660">
        <v>20210104</v>
      </c>
      <c r="E2660" t="s">
        <v>1370</v>
      </c>
      <c r="F2660" t="s">
        <v>183</v>
      </c>
      <c r="G2660" t="s">
        <v>183</v>
      </c>
      <c r="H2660" t="s">
        <v>25</v>
      </c>
      <c r="I2660" t="s">
        <v>48</v>
      </c>
      <c r="J2660" t="s">
        <v>685</v>
      </c>
      <c r="K2660">
        <v>1076</v>
      </c>
      <c r="L2660" t="s">
        <v>74</v>
      </c>
      <c r="M2660" t="s">
        <v>40</v>
      </c>
      <c r="N2660" t="s">
        <v>50</v>
      </c>
      <c r="O2660" t="s">
        <v>6570</v>
      </c>
      <c r="P2660">
        <v>32.340000000000003</v>
      </c>
      <c r="Q2660">
        <v>3</v>
      </c>
      <c r="R2660">
        <v>0</v>
      </c>
      <c r="S2660">
        <v>15.523199999999999</v>
      </c>
      <c r="T2660" t="s">
        <v>303</v>
      </c>
      <c r="U2660">
        <v>16.816800000000001</v>
      </c>
      <c r="V2660" s="2">
        <f>Table1[[#This Row],[Expenses]]*0.3</f>
        <v>5.0450400000000002</v>
      </c>
      <c r="W2660" t="str">
        <f>VLOOKUP(K2660, Helper!A:C, 3, FALSE)</f>
        <v>2020-01</v>
      </c>
    </row>
    <row r="2661" spans="1:23" x14ac:dyDescent="0.3">
      <c r="A2661">
        <v>5351</v>
      </c>
      <c r="B2661" t="s">
        <v>6571</v>
      </c>
      <c r="C2661" s="1">
        <v>45270</v>
      </c>
      <c r="D2661">
        <v>20231210</v>
      </c>
      <c r="E2661" t="s">
        <v>196</v>
      </c>
      <c r="F2661" t="s">
        <v>166</v>
      </c>
      <c r="G2661" t="s">
        <v>488</v>
      </c>
      <c r="H2661" t="s">
        <v>81</v>
      </c>
      <c r="I2661" t="s">
        <v>168</v>
      </c>
      <c r="J2661" t="s">
        <v>200</v>
      </c>
      <c r="K2661">
        <v>1011</v>
      </c>
      <c r="L2661" t="s">
        <v>56</v>
      </c>
      <c r="M2661" t="s">
        <v>29</v>
      </c>
      <c r="N2661" t="s">
        <v>66</v>
      </c>
      <c r="O2661" t="s">
        <v>6572</v>
      </c>
      <c r="P2661">
        <v>143.85599999999999</v>
      </c>
      <c r="Q2661">
        <v>9</v>
      </c>
      <c r="R2661">
        <v>0.2</v>
      </c>
      <c r="S2661">
        <v>48.551400000000001</v>
      </c>
      <c r="T2661" t="s">
        <v>261</v>
      </c>
      <c r="U2661">
        <v>95.304599999999994</v>
      </c>
      <c r="V2661" s="2">
        <f>Table1[[#This Row],[Expenses]]*0.3</f>
        <v>28.591379999999997</v>
      </c>
      <c r="W2661" t="str">
        <f>VLOOKUP(K2661, Helper!A:C, 3, FALSE)</f>
        <v>2020-06</v>
      </c>
    </row>
    <row r="2662" spans="1:23" x14ac:dyDescent="0.3">
      <c r="A2662">
        <v>5352</v>
      </c>
      <c r="B2662" t="s">
        <v>6573</v>
      </c>
      <c r="C2662" s="1">
        <v>44811</v>
      </c>
      <c r="D2662">
        <v>20220907</v>
      </c>
      <c r="E2662" t="s">
        <v>1346</v>
      </c>
      <c r="F2662" t="s">
        <v>79</v>
      </c>
      <c r="G2662" t="s">
        <v>154</v>
      </c>
      <c r="H2662" t="s">
        <v>81</v>
      </c>
      <c r="I2662" t="s">
        <v>82</v>
      </c>
      <c r="J2662" t="s">
        <v>27</v>
      </c>
      <c r="K2662">
        <v>1017</v>
      </c>
      <c r="L2662" t="s">
        <v>28</v>
      </c>
      <c r="M2662" t="s">
        <v>40</v>
      </c>
      <c r="N2662" t="s">
        <v>66</v>
      </c>
      <c r="O2662" t="s">
        <v>6574</v>
      </c>
      <c r="P2662">
        <v>41.92</v>
      </c>
      <c r="Q2662">
        <v>4</v>
      </c>
      <c r="R2662">
        <v>0.2</v>
      </c>
      <c r="S2662">
        <v>15.196</v>
      </c>
      <c r="T2662" t="s">
        <v>246</v>
      </c>
      <c r="U2662">
        <v>26.724</v>
      </c>
      <c r="V2662" s="2">
        <f>Table1[[#This Row],[Expenses]]*0.3</f>
        <v>8.017199999999999</v>
      </c>
      <c r="W2662" t="str">
        <f>VLOOKUP(K2662, Helper!A:C, 3, FALSE)</f>
        <v>2020-02</v>
      </c>
    </row>
    <row r="2663" spans="1:23" x14ac:dyDescent="0.3">
      <c r="A2663">
        <v>5354</v>
      </c>
      <c r="B2663" t="s">
        <v>6575</v>
      </c>
      <c r="C2663" s="1">
        <v>44808</v>
      </c>
      <c r="D2663">
        <v>20220904</v>
      </c>
      <c r="E2663" t="s">
        <v>1827</v>
      </c>
      <c r="F2663" t="s">
        <v>493</v>
      </c>
      <c r="G2663" t="s">
        <v>494</v>
      </c>
      <c r="H2663" t="s">
        <v>25</v>
      </c>
      <c r="I2663" t="s">
        <v>336</v>
      </c>
      <c r="J2663" t="s">
        <v>184</v>
      </c>
      <c r="K2663">
        <v>1028</v>
      </c>
      <c r="L2663" t="s">
        <v>74</v>
      </c>
      <c r="M2663" t="s">
        <v>40</v>
      </c>
      <c r="N2663" t="s">
        <v>50</v>
      </c>
      <c r="O2663" t="s">
        <v>6576</v>
      </c>
      <c r="P2663">
        <v>87.28</v>
      </c>
      <c r="Q2663">
        <v>8</v>
      </c>
      <c r="R2663">
        <v>0</v>
      </c>
      <c r="S2663">
        <v>41.021599999999999</v>
      </c>
      <c r="T2663" t="s">
        <v>246</v>
      </c>
      <c r="U2663">
        <v>46.258400000000002</v>
      </c>
      <c r="V2663" s="2">
        <f>Table1[[#This Row],[Expenses]]*0.3</f>
        <v>13.877520000000001</v>
      </c>
      <c r="W2663" t="str">
        <f>VLOOKUP(K2663, Helper!A:C, 3, FALSE)</f>
        <v>2020-04</v>
      </c>
    </row>
    <row r="2664" spans="1:23" x14ac:dyDescent="0.3">
      <c r="A2664">
        <v>5355</v>
      </c>
      <c r="B2664" t="s">
        <v>6577</v>
      </c>
      <c r="C2664" s="1">
        <v>43964</v>
      </c>
      <c r="D2664">
        <v>20200513</v>
      </c>
      <c r="E2664" t="s">
        <v>4338</v>
      </c>
      <c r="F2664" t="s">
        <v>35</v>
      </c>
      <c r="G2664" t="s">
        <v>36</v>
      </c>
      <c r="H2664" t="s">
        <v>37</v>
      </c>
      <c r="I2664" t="s">
        <v>38</v>
      </c>
      <c r="J2664" t="s">
        <v>228</v>
      </c>
      <c r="K2664">
        <v>1001</v>
      </c>
      <c r="L2664" t="s">
        <v>84</v>
      </c>
      <c r="M2664" t="s">
        <v>40</v>
      </c>
      <c r="N2664" t="s">
        <v>41</v>
      </c>
      <c r="O2664" t="s">
        <v>6578</v>
      </c>
      <c r="P2664">
        <v>279.45600000000002</v>
      </c>
      <c r="Q2664">
        <v>6</v>
      </c>
      <c r="R2664">
        <v>0.2</v>
      </c>
      <c r="S2664">
        <v>20.959199999999999</v>
      </c>
      <c r="T2664" t="s">
        <v>107</v>
      </c>
      <c r="U2664">
        <v>258.49680000000001</v>
      </c>
      <c r="V2664" s="2">
        <f>Table1[[#This Row],[Expenses]]*0.3</f>
        <v>77.549040000000005</v>
      </c>
      <c r="W2664" t="str">
        <f>VLOOKUP(K2664, Helper!A:C, 3, FALSE)</f>
        <v>2020-04</v>
      </c>
    </row>
    <row r="2665" spans="1:23" x14ac:dyDescent="0.3">
      <c r="A2665">
        <v>5357</v>
      </c>
      <c r="B2665" t="s">
        <v>6579</v>
      </c>
      <c r="C2665" s="1">
        <v>44834</v>
      </c>
      <c r="D2665">
        <v>20220930</v>
      </c>
      <c r="E2665" t="s">
        <v>2337</v>
      </c>
      <c r="F2665" t="s">
        <v>35</v>
      </c>
      <c r="G2665" t="s">
        <v>110</v>
      </c>
      <c r="H2665" t="s">
        <v>37</v>
      </c>
      <c r="I2665" t="s">
        <v>38</v>
      </c>
      <c r="J2665" t="s">
        <v>1132</v>
      </c>
      <c r="K2665">
        <v>1053</v>
      </c>
      <c r="L2665" t="s">
        <v>74</v>
      </c>
      <c r="M2665" t="s">
        <v>29</v>
      </c>
      <c r="N2665" t="s">
        <v>50</v>
      </c>
      <c r="O2665" t="s">
        <v>6580</v>
      </c>
      <c r="P2665">
        <v>27.24</v>
      </c>
      <c r="Q2665">
        <v>5</v>
      </c>
      <c r="R2665">
        <v>0.2</v>
      </c>
      <c r="S2665">
        <v>9.5340000000000007</v>
      </c>
      <c r="T2665" t="s">
        <v>246</v>
      </c>
      <c r="U2665">
        <v>17.7059999999999</v>
      </c>
      <c r="V2665" s="2">
        <f>Table1[[#This Row],[Expenses]]*0.3</f>
        <v>5.3117999999999697</v>
      </c>
      <c r="W2665" t="str">
        <f>VLOOKUP(K2665, Helper!A:C, 3, FALSE)</f>
        <v>2020-05</v>
      </c>
    </row>
    <row r="2666" spans="1:23" x14ac:dyDescent="0.3">
      <c r="A2666">
        <v>5358</v>
      </c>
      <c r="B2666" t="s">
        <v>6581</v>
      </c>
      <c r="C2666" s="1">
        <v>44048</v>
      </c>
      <c r="D2666">
        <v>20200805</v>
      </c>
      <c r="E2666" t="s">
        <v>971</v>
      </c>
      <c r="F2666" t="s">
        <v>35</v>
      </c>
      <c r="G2666" t="s">
        <v>110</v>
      </c>
      <c r="H2666" t="s">
        <v>37</v>
      </c>
      <c r="I2666" t="s">
        <v>38</v>
      </c>
      <c r="J2666" t="s">
        <v>213</v>
      </c>
      <c r="K2666">
        <v>1059</v>
      </c>
      <c r="L2666" t="s">
        <v>105</v>
      </c>
      <c r="M2666" t="s">
        <v>29</v>
      </c>
      <c r="N2666" t="s">
        <v>185</v>
      </c>
      <c r="O2666" t="s">
        <v>6582</v>
      </c>
      <c r="P2666">
        <v>16.36</v>
      </c>
      <c r="Q2666">
        <v>1</v>
      </c>
      <c r="R2666">
        <v>0</v>
      </c>
      <c r="S2666">
        <v>1.6359999999999999</v>
      </c>
      <c r="T2666" t="s">
        <v>114</v>
      </c>
      <c r="U2666">
        <v>14.724</v>
      </c>
      <c r="V2666" s="2">
        <f>Table1[[#This Row],[Expenses]]*0.3</f>
        <v>4.4172000000000002</v>
      </c>
      <c r="W2666" t="str">
        <f>VLOOKUP(K2666, Helper!A:C, 3, FALSE)</f>
        <v>2020-08</v>
      </c>
    </row>
    <row r="2667" spans="1:23" x14ac:dyDescent="0.3">
      <c r="A2667">
        <v>5361</v>
      </c>
      <c r="B2667" t="s">
        <v>6583</v>
      </c>
      <c r="C2667" s="1">
        <v>45031</v>
      </c>
      <c r="D2667">
        <v>20230415</v>
      </c>
      <c r="E2667" t="s">
        <v>392</v>
      </c>
      <c r="F2667" t="s">
        <v>62</v>
      </c>
      <c r="G2667" t="s">
        <v>1253</v>
      </c>
      <c r="H2667" t="s">
        <v>25</v>
      </c>
      <c r="I2667" t="s">
        <v>64</v>
      </c>
      <c r="J2667" t="s">
        <v>160</v>
      </c>
      <c r="K2667">
        <v>1101</v>
      </c>
      <c r="L2667" t="s">
        <v>56</v>
      </c>
      <c r="M2667" t="s">
        <v>40</v>
      </c>
      <c r="N2667" t="s">
        <v>30</v>
      </c>
      <c r="O2667" t="s">
        <v>6584</v>
      </c>
      <c r="P2667">
        <v>198.27199999999999</v>
      </c>
      <c r="Q2667">
        <v>8</v>
      </c>
      <c r="R2667">
        <v>0.2</v>
      </c>
      <c r="S2667">
        <v>-32.219200000000001</v>
      </c>
      <c r="T2667" t="s">
        <v>68</v>
      </c>
      <c r="U2667">
        <v>230.49119999999999</v>
      </c>
      <c r="V2667" s="2">
        <f>Table1[[#This Row],[Expenses]]*0.3</f>
        <v>69.147359999999992</v>
      </c>
      <c r="W2667" t="str">
        <f>VLOOKUP(K2667, Helper!A:C, 3, FALSE)</f>
        <v>2020-03</v>
      </c>
    </row>
    <row r="2668" spans="1:23" x14ac:dyDescent="0.3">
      <c r="A2668">
        <v>5362</v>
      </c>
      <c r="B2668" t="s">
        <v>6585</v>
      </c>
      <c r="C2668" s="1">
        <v>45087</v>
      </c>
      <c r="D2668">
        <v>20230610</v>
      </c>
      <c r="E2668" t="s">
        <v>2785</v>
      </c>
      <c r="F2668" t="s">
        <v>79</v>
      </c>
      <c r="G2668" t="s">
        <v>154</v>
      </c>
      <c r="H2668" t="s">
        <v>81</v>
      </c>
      <c r="I2668" t="s">
        <v>82</v>
      </c>
      <c r="J2668" t="s">
        <v>1030</v>
      </c>
      <c r="K2668">
        <v>1012</v>
      </c>
      <c r="L2668" t="s">
        <v>56</v>
      </c>
      <c r="M2668" t="s">
        <v>40</v>
      </c>
      <c r="N2668" t="s">
        <v>96</v>
      </c>
      <c r="O2668" t="s">
        <v>6586</v>
      </c>
      <c r="P2668">
        <v>720.76</v>
      </c>
      <c r="Q2668">
        <v>5</v>
      </c>
      <c r="R2668">
        <v>0.2</v>
      </c>
      <c r="S2668">
        <v>54.057000000000002</v>
      </c>
      <c r="T2668" t="s">
        <v>318</v>
      </c>
      <c r="U2668">
        <v>666.70299999999997</v>
      </c>
      <c r="V2668" s="2">
        <f>Table1[[#This Row],[Expenses]]*0.3</f>
        <v>200.01089999999999</v>
      </c>
      <c r="W2668" t="str">
        <f>VLOOKUP(K2668, Helper!A:C, 3, FALSE)</f>
        <v>2020-03</v>
      </c>
    </row>
    <row r="2669" spans="1:23" x14ac:dyDescent="0.3">
      <c r="A2669">
        <v>5363</v>
      </c>
      <c r="B2669" t="s">
        <v>6587</v>
      </c>
      <c r="C2669" s="1">
        <v>44925</v>
      </c>
      <c r="D2669">
        <v>20221230</v>
      </c>
      <c r="E2669" t="s">
        <v>1413</v>
      </c>
      <c r="F2669" t="s">
        <v>2699</v>
      </c>
      <c r="G2669" t="s">
        <v>5304</v>
      </c>
      <c r="H2669" t="s">
        <v>81</v>
      </c>
      <c r="I2669" t="s">
        <v>199</v>
      </c>
      <c r="J2669" t="s">
        <v>539</v>
      </c>
      <c r="K2669">
        <v>1081</v>
      </c>
      <c r="L2669" t="s">
        <v>273</v>
      </c>
      <c r="M2669" t="s">
        <v>29</v>
      </c>
      <c r="N2669" t="s">
        <v>57</v>
      </c>
      <c r="O2669" t="s">
        <v>6588</v>
      </c>
      <c r="P2669">
        <v>70.56</v>
      </c>
      <c r="Q2669">
        <v>6</v>
      </c>
      <c r="R2669">
        <v>0</v>
      </c>
      <c r="S2669">
        <v>23.990400000000001</v>
      </c>
      <c r="T2669" t="s">
        <v>76</v>
      </c>
      <c r="U2669">
        <v>46.569600000000001</v>
      </c>
      <c r="V2669" s="2">
        <f>Table1[[#This Row],[Expenses]]*0.3</f>
        <v>13.970879999999999</v>
      </c>
      <c r="W2669" t="str">
        <f>VLOOKUP(K2669, Helper!A:C, 3, FALSE)</f>
        <v>2020-03</v>
      </c>
    </row>
    <row r="2670" spans="1:23" x14ac:dyDescent="0.3">
      <c r="A2670">
        <v>5365</v>
      </c>
      <c r="B2670" t="s">
        <v>6589</v>
      </c>
      <c r="C2670" s="1">
        <v>43849</v>
      </c>
      <c r="D2670">
        <v>20200119</v>
      </c>
      <c r="E2670" t="s">
        <v>4376</v>
      </c>
      <c r="F2670" t="s">
        <v>306</v>
      </c>
      <c r="G2670" t="s">
        <v>2515</v>
      </c>
      <c r="H2670" t="s">
        <v>25</v>
      </c>
      <c r="I2670" t="s">
        <v>48</v>
      </c>
      <c r="J2670" t="s">
        <v>65</v>
      </c>
      <c r="K2670">
        <v>1062</v>
      </c>
      <c r="L2670" t="s">
        <v>28</v>
      </c>
      <c r="M2670" t="s">
        <v>40</v>
      </c>
      <c r="N2670" t="s">
        <v>86</v>
      </c>
      <c r="O2670" t="s">
        <v>6590</v>
      </c>
      <c r="P2670">
        <v>64.864000000000004</v>
      </c>
      <c r="Q2670">
        <v>4</v>
      </c>
      <c r="R2670">
        <v>0.2</v>
      </c>
      <c r="S2670">
        <v>6.4863999999999997</v>
      </c>
      <c r="T2670" t="s">
        <v>1129</v>
      </c>
      <c r="U2670">
        <v>58.377600000000001</v>
      </c>
      <c r="V2670" s="2">
        <f>Table1[[#This Row],[Expenses]]*0.3</f>
        <v>17.513279999999998</v>
      </c>
      <c r="W2670" t="str">
        <f>VLOOKUP(K2670, Helper!A:C, 3, FALSE)</f>
        <v>2020-01</v>
      </c>
    </row>
    <row r="2671" spans="1:23" x14ac:dyDescent="0.3">
      <c r="A2671">
        <v>5366</v>
      </c>
      <c r="B2671" t="s">
        <v>6591</v>
      </c>
      <c r="C2671" s="1">
        <v>44886</v>
      </c>
      <c r="D2671">
        <v>20221121</v>
      </c>
      <c r="E2671" t="s">
        <v>2862</v>
      </c>
      <c r="F2671" t="s">
        <v>79</v>
      </c>
      <c r="G2671" t="s">
        <v>147</v>
      </c>
      <c r="H2671" t="s">
        <v>81</v>
      </c>
      <c r="I2671" t="s">
        <v>82</v>
      </c>
      <c r="J2671" t="s">
        <v>219</v>
      </c>
      <c r="K2671">
        <v>1006</v>
      </c>
      <c r="L2671" t="s">
        <v>56</v>
      </c>
      <c r="M2671" t="s">
        <v>29</v>
      </c>
      <c r="N2671" t="s">
        <v>156</v>
      </c>
      <c r="O2671" t="s">
        <v>6592</v>
      </c>
      <c r="P2671">
        <v>151.19200000000001</v>
      </c>
      <c r="Q2671">
        <v>1</v>
      </c>
      <c r="R2671">
        <v>0.2</v>
      </c>
      <c r="S2671">
        <v>13.2293</v>
      </c>
      <c r="T2671" t="s">
        <v>32</v>
      </c>
      <c r="U2671">
        <v>137.96270000000001</v>
      </c>
      <c r="V2671" s="2">
        <f>Table1[[#This Row],[Expenses]]*0.3</f>
        <v>41.388809999999999</v>
      </c>
      <c r="W2671" t="str">
        <f>VLOOKUP(K2671, Helper!A:C, 3, FALSE)</f>
        <v>2020-01</v>
      </c>
    </row>
    <row r="2672" spans="1:23" x14ac:dyDescent="0.3">
      <c r="A2672">
        <v>5367</v>
      </c>
      <c r="B2672" t="s">
        <v>6593</v>
      </c>
      <c r="C2672" s="1">
        <v>45088</v>
      </c>
      <c r="D2672">
        <v>20230611</v>
      </c>
      <c r="E2672" t="s">
        <v>1070</v>
      </c>
      <c r="F2672" t="s">
        <v>71</v>
      </c>
      <c r="G2672" t="s">
        <v>72</v>
      </c>
      <c r="H2672" t="s">
        <v>37</v>
      </c>
      <c r="I2672" t="s">
        <v>38</v>
      </c>
      <c r="J2672" t="s">
        <v>596</v>
      </c>
      <c r="K2672">
        <v>1038</v>
      </c>
      <c r="L2672" t="s">
        <v>84</v>
      </c>
      <c r="M2672" t="s">
        <v>29</v>
      </c>
      <c r="N2672" t="s">
        <v>156</v>
      </c>
      <c r="O2672" t="s">
        <v>6594</v>
      </c>
      <c r="P2672">
        <v>88.775999999999996</v>
      </c>
      <c r="Q2672">
        <v>3</v>
      </c>
      <c r="R2672">
        <v>0.2</v>
      </c>
      <c r="S2672">
        <v>7.7679</v>
      </c>
      <c r="T2672" t="s">
        <v>318</v>
      </c>
      <c r="U2672">
        <v>81.008099999999999</v>
      </c>
      <c r="V2672" s="2">
        <f>Table1[[#This Row],[Expenses]]*0.3</f>
        <v>24.302429999999998</v>
      </c>
      <c r="W2672" t="str">
        <f>VLOOKUP(K2672, Helper!A:C, 3, FALSE)</f>
        <v>2020-04</v>
      </c>
    </row>
    <row r="2673" spans="1:23" x14ac:dyDescent="0.3">
      <c r="A2673">
        <v>5370</v>
      </c>
      <c r="B2673" t="s">
        <v>6595</v>
      </c>
      <c r="C2673" s="1">
        <v>45180</v>
      </c>
      <c r="D2673">
        <v>20230911</v>
      </c>
      <c r="E2673" t="s">
        <v>878</v>
      </c>
      <c r="F2673" t="s">
        <v>358</v>
      </c>
      <c r="G2673" t="s">
        <v>532</v>
      </c>
      <c r="H2673" t="s">
        <v>37</v>
      </c>
      <c r="I2673" t="s">
        <v>119</v>
      </c>
      <c r="J2673" t="s">
        <v>39</v>
      </c>
      <c r="K2673">
        <v>1056</v>
      </c>
      <c r="L2673" t="s">
        <v>28</v>
      </c>
      <c r="M2673" t="s">
        <v>40</v>
      </c>
      <c r="N2673" t="s">
        <v>66</v>
      </c>
      <c r="O2673" t="s">
        <v>6596</v>
      </c>
      <c r="P2673">
        <v>85.055999999999997</v>
      </c>
      <c r="Q2673">
        <v>3</v>
      </c>
      <c r="R2673">
        <v>0.2</v>
      </c>
      <c r="S2673">
        <v>28.706399999999999</v>
      </c>
      <c r="T2673" t="s">
        <v>171</v>
      </c>
      <c r="U2673">
        <v>56.349599999999903</v>
      </c>
      <c r="V2673" s="2">
        <f>Table1[[#This Row],[Expenses]]*0.3</f>
        <v>16.90487999999997</v>
      </c>
      <c r="W2673" t="str">
        <f>VLOOKUP(K2673, Helper!A:C, 3, FALSE)</f>
        <v>2020-03</v>
      </c>
    </row>
    <row r="2674" spans="1:23" x14ac:dyDescent="0.3">
      <c r="A2674">
        <v>5371</v>
      </c>
      <c r="B2674" t="s">
        <v>6597</v>
      </c>
      <c r="C2674" s="1">
        <v>45025</v>
      </c>
      <c r="D2674">
        <v>20230409</v>
      </c>
      <c r="E2674" t="s">
        <v>2261</v>
      </c>
      <c r="F2674" t="s">
        <v>190</v>
      </c>
      <c r="G2674" t="s">
        <v>3187</v>
      </c>
      <c r="H2674" t="s">
        <v>37</v>
      </c>
      <c r="I2674" t="s">
        <v>119</v>
      </c>
      <c r="J2674" t="s">
        <v>330</v>
      </c>
      <c r="K2674">
        <v>1100</v>
      </c>
      <c r="L2674" t="s">
        <v>56</v>
      </c>
      <c r="M2674" t="s">
        <v>40</v>
      </c>
      <c r="N2674" t="s">
        <v>57</v>
      </c>
      <c r="O2674" t="s">
        <v>6598</v>
      </c>
      <c r="P2674">
        <v>273.95999999999998</v>
      </c>
      <c r="Q2674">
        <v>2</v>
      </c>
      <c r="R2674">
        <v>0</v>
      </c>
      <c r="S2674">
        <v>71.229600000000005</v>
      </c>
      <c r="T2674" t="s">
        <v>68</v>
      </c>
      <c r="U2674">
        <v>202.73039999999901</v>
      </c>
      <c r="V2674" s="2">
        <f>Table1[[#This Row],[Expenses]]*0.3</f>
        <v>60.8191199999997</v>
      </c>
      <c r="W2674" t="str">
        <f>VLOOKUP(K2674, Helper!A:C, 3, FALSE)</f>
        <v>2020-03</v>
      </c>
    </row>
    <row r="2675" spans="1:23" x14ac:dyDescent="0.3">
      <c r="A2675">
        <v>5373</v>
      </c>
      <c r="B2675" t="s">
        <v>6599</v>
      </c>
      <c r="C2675" s="1">
        <v>44493</v>
      </c>
      <c r="D2675">
        <v>20211024</v>
      </c>
      <c r="E2675" t="s">
        <v>648</v>
      </c>
      <c r="F2675" t="s">
        <v>79</v>
      </c>
      <c r="G2675" t="s">
        <v>147</v>
      </c>
      <c r="H2675" t="s">
        <v>81</v>
      </c>
      <c r="I2675" t="s">
        <v>82</v>
      </c>
      <c r="J2675" t="s">
        <v>649</v>
      </c>
      <c r="K2675">
        <v>1023</v>
      </c>
      <c r="L2675" t="s">
        <v>28</v>
      </c>
      <c r="M2675" t="s">
        <v>40</v>
      </c>
      <c r="N2675" t="s">
        <v>66</v>
      </c>
      <c r="O2675" t="s">
        <v>6600</v>
      </c>
      <c r="P2675">
        <v>15.552</v>
      </c>
      <c r="Q2675">
        <v>3</v>
      </c>
      <c r="R2675">
        <v>0.2</v>
      </c>
      <c r="S2675">
        <v>5.4432</v>
      </c>
      <c r="T2675" t="s">
        <v>52</v>
      </c>
      <c r="U2675">
        <v>10.108799999999899</v>
      </c>
      <c r="V2675" s="2">
        <f>Table1[[#This Row],[Expenses]]*0.3</f>
        <v>3.0326399999999696</v>
      </c>
      <c r="W2675" t="str">
        <f>VLOOKUP(K2675, Helper!A:C, 3, FALSE)</f>
        <v>2020-08</v>
      </c>
    </row>
    <row r="2676" spans="1:23" x14ac:dyDescent="0.3">
      <c r="A2676">
        <v>5376</v>
      </c>
      <c r="B2676" t="s">
        <v>6601</v>
      </c>
      <c r="C2676" s="1">
        <v>45074</v>
      </c>
      <c r="D2676">
        <v>20230528</v>
      </c>
      <c r="E2676" t="s">
        <v>2687</v>
      </c>
      <c r="F2676" t="s">
        <v>71</v>
      </c>
      <c r="G2676" t="s">
        <v>72</v>
      </c>
      <c r="H2676" t="s">
        <v>37</v>
      </c>
      <c r="I2676" t="s">
        <v>38</v>
      </c>
      <c r="J2676" t="s">
        <v>184</v>
      </c>
      <c r="K2676">
        <v>1028</v>
      </c>
      <c r="L2676" t="s">
        <v>74</v>
      </c>
      <c r="M2676" t="s">
        <v>40</v>
      </c>
      <c r="N2676" t="s">
        <v>185</v>
      </c>
      <c r="O2676" t="s">
        <v>6602</v>
      </c>
      <c r="P2676">
        <v>98.16</v>
      </c>
      <c r="Q2676">
        <v>6</v>
      </c>
      <c r="R2676">
        <v>0</v>
      </c>
      <c r="S2676">
        <v>9.8160000000000007</v>
      </c>
      <c r="T2676" t="s">
        <v>288</v>
      </c>
      <c r="U2676">
        <v>88.343999999999994</v>
      </c>
      <c r="V2676" s="2">
        <f>Table1[[#This Row],[Expenses]]*0.3</f>
        <v>26.503199999999996</v>
      </c>
      <c r="W2676" t="str">
        <f>VLOOKUP(K2676, Helper!A:C, 3, FALSE)</f>
        <v>2020-04</v>
      </c>
    </row>
    <row r="2677" spans="1:23" x14ac:dyDescent="0.3">
      <c r="A2677">
        <v>5378</v>
      </c>
      <c r="B2677" t="s">
        <v>6603</v>
      </c>
      <c r="C2677" s="1">
        <v>44170</v>
      </c>
      <c r="D2677">
        <v>20201205</v>
      </c>
      <c r="E2677" t="s">
        <v>1147</v>
      </c>
      <c r="F2677" t="s">
        <v>124</v>
      </c>
      <c r="G2677" t="s">
        <v>125</v>
      </c>
      <c r="H2677" t="s">
        <v>25</v>
      </c>
      <c r="I2677" t="s">
        <v>48</v>
      </c>
      <c r="J2677" t="s">
        <v>560</v>
      </c>
      <c r="K2677">
        <v>1080</v>
      </c>
      <c r="L2677" t="s">
        <v>56</v>
      </c>
      <c r="M2677" t="s">
        <v>40</v>
      </c>
      <c r="N2677" t="s">
        <v>161</v>
      </c>
      <c r="O2677" t="s">
        <v>6604</v>
      </c>
      <c r="P2677">
        <v>348.488</v>
      </c>
      <c r="Q2677">
        <v>7</v>
      </c>
      <c r="R2677">
        <v>0.2</v>
      </c>
      <c r="S2677">
        <v>117.6147</v>
      </c>
      <c r="T2677" t="s">
        <v>235</v>
      </c>
      <c r="U2677">
        <v>230.8733</v>
      </c>
      <c r="V2677" s="2">
        <f>Table1[[#This Row],[Expenses]]*0.3</f>
        <v>69.261989999999997</v>
      </c>
      <c r="W2677" t="str">
        <f>VLOOKUP(K2677, Helper!A:C, 3, FALSE)</f>
        <v>2020-03</v>
      </c>
    </row>
    <row r="2678" spans="1:23" x14ac:dyDescent="0.3">
      <c r="A2678">
        <v>5380</v>
      </c>
      <c r="B2678" t="s">
        <v>6605</v>
      </c>
      <c r="C2678" s="1">
        <v>44788</v>
      </c>
      <c r="D2678">
        <v>20220815</v>
      </c>
      <c r="E2678" t="s">
        <v>6281</v>
      </c>
      <c r="F2678" t="s">
        <v>35</v>
      </c>
      <c r="G2678" t="s">
        <v>36</v>
      </c>
      <c r="H2678" t="s">
        <v>37</v>
      </c>
      <c r="I2678" t="s">
        <v>38</v>
      </c>
      <c r="J2678" t="s">
        <v>268</v>
      </c>
      <c r="K2678">
        <v>1088</v>
      </c>
      <c r="L2678" t="s">
        <v>133</v>
      </c>
      <c r="M2678" t="s">
        <v>29</v>
      </c>
      <c r="N2678" t="s">
        <v>66</v>
      </c>
      <c r="O2678" t="s">
        <v>6606</v>
      </c>
      <c r="P2678">
        <v>15.54</v>
      </c>
      <c r="Q2678">
        <v>3</v>
      </c>
      <c r="R2678">
        <v>0</v>
      </c>
      <c r="S2678">
        <v>7.6146000000000003</v>
      </c>
      <c r="T2678" t="s">
        <v>327</v>
      </c>
      <c r="U2678">
        <v>7.92539999999999</v>
      </c>
      <c r="V2678" s="2">
        <f>Table1[[#This Row],[Expenses]]*0.3</f>
        <v>2.3776199999999967</v>
      </c>
      <c r="W2678" t="str">
        <f>VLOOKUP(K2678, Helper!A:C, 3, FALSE)</f>
        <v>2020-03</v>
      </c>
    </row>
    <row r="2679" spans="1:23" x14ac:dyDescent="0.3">
      <c r="A2679">
        <v>5382</v>
      </c>
      <c r="B2679" t="s">
        <v>6607</v>
      </c>
      <c r="C2679" s="1">
        <v>44810</v>
      </c>
      <c r="D2679">
        <v>20220906</v>
      </c>
      <c r="E2679" t="s">
        <v>6608</v>
      </c>
      <c r="F2679" t="s">
        <v>79</v>
      </c>
      <c r="G2679" t="s">
        <v>147</v>
      </c>
      <c r="H2679" t="s">
        <v>81</v>
      </c>
      <c r="I2679" t="s">
        <v>82</v>
      </c>
      <c r="J2679" t="s">
        <v>466</v>
      </c>
      <c r="K2679">
        <v>1046</v>
      </c>
      <c r="L2679" t="s">
        <v>95</v>
      </c>
      <c r="M2679" t="s">
        <v>40</v>
      </c>
      <c r="N2679" t="s">
        <v>66</v>
      </c>
      <c r="O2679" t="s">
        <v>6609</v>
      </c>
      <c r="P2679">
        <v>25.92</v>
      </c>
      <c r="Q2679">
        <v>5</v>
      </c>
      <c r="R2679">
        <v>0.2</v>
      </c>
      <c r="S2679">
        <v>9.0719999999999992</v>
      </c>
      <c r="T2679" t="s">
        <v>246</v>
      </c>
      <c r="U2679">
        <v>16.847999999999999</v>
      </c>
      <c r="V2679" s="2">
        <f>Table1[[#This Row],[Expenses]]*0.3</f>
        <v>5.0543999999999993</v>
      </c>
      <c r="W2679" t="str">
        <f>VLOOKUP(K2679, Helper!A:C, 3, FALSE)</f>
        <v>2020-02</v>
      </c>
    </row>
    <row r="2680" spans="1:23" x14ac:dyDescent="0.3">
      <c r="A2680">
        <v>5385</v>
      </c>
      <c r="B2680" t="s">
        <v>6610</v>
      </c>
      <c r="C2680" s="1">
        <v>45104</v>
      </c>
      <c r="D2680">
        <v>20230627</v>
      </c>
      <c r="E2680" t="s">
        <v>2004</v>
      </c>
      <c r="F2680" t="s">
        <v>124</v>
      </c>
      <c r="G2680" t="s">
        <v>125</v>
      </c>
      <c r="H2680" t="s">
        <v>25</v>
      </c>
      <c r="I2680" t="s">
        <v>48</v>
      </c>
      <c r="J2680" t="s">
        <v>413</v>
      </c>
      <c r="K2680">
        <v>1022</v>
      </c>
      <c r="L2680" t="s">
        <v>273</v>
      </c>
      <c r="M2680" t="s">
        <v>29</v>
      </c>
      <c r="N2680" t="s">
        <v>156</v>
      </c>
      <c r="O2680" t="s">
        <v>6611</v>
      </c>
      <c r="P2680">
        <v>358.2</v>
      </c>
      <c r="Q2680">
        <v>3</v>
      </c>
      <c r="R2680">
        <v>0.4</v>
      </c>
      <c r="S2680">
        <v>41.79</v>
      </c>
      <c r="T2680" t="s">
        <v>318</v>
      </c>
      <c r="U2680">
        <v>316.409999999999</v>
      </c>
      <c r="V2680" s="2">
        <f>Table1[[#This Row],[Expenses]]*0.3</f>
        <v>94.922999999999703</v>
      </c>
      <c r="W2680" t="str">
        <f>VLOOKUP(K2680, Helper!A:C, 3, FALSE)</f>
        <v>2020-03</v>
      </c>
    </row>
    <row r="2681" spans="1:23" x14ac:dyDescent="0.3">
      <c r="A2681">
        <v>5387</v>
      </c>
      <c r="B2681" t="s">
        <v>6612</v>
      </c>
      <c r="C2681" s="1">
        <v>44998</v>
      </c>
      <c r="D2681">
        <v>20230313</v>
      </c>
      <c r="E2681" t="s">
        <v>1478</v>
      </c>
      <c r="F2681" t="s">
        <v>978</v>
      </c>
      <c r="G2681" t="s">
        <v>979</v>
      </c>
      <c r="H2681" t="s">
        <v>25</v>
      </c>
      <c r="I2681" t="s">
        <v>103</v>
      </c>
      <c r="J2681" t="s">
        <v>1026</v>
      </c>
      <c r="K2681">
        <v>1040</v>
      </c>
      <c r="L2681" t="s">
        <v>56</v>
      </c>
      <c r="M2681" t="s">
        <v>29</v>
      </c>
      <c r="N2681" t="s">
        <v>50</v>
      </c>
      <c r="O2681" t="s">
        <v>6613</v>
      </c>
      <c r="P2681">
        <v>40.409999999999997</v>
      </c>
      <c r="Q2681">
        <v>9</v>
      </c>
      <c r="R2681">
        <v>0</v>
      </c>
      <c r="S2681">
        <v>18.5886</v>
      </c>
      <c r="T2681" t="s">
        <v>761</v>
      </c>
      <c r="U2681">
        <v>21.821399999999901</v>
      </c>
      <c r="V2681" s="2">
        <f>Table1[[#This Row],[Expenses]]*0.3</f>
        <v>6.5464199999999702</v>
      </c>
      <c r="W2681" t="str">
        <f>VLOOKUP(K2681, Helper!A:C, 3, FALSE)</f>
        <v>2020-02</v>
      </c>
    </row>
    <row r="2682" spans="1:23" x14ac:dyDescent="0.3">
      <c r="A2682">
        <v>5388</v>
      </c>
      <c r="B2682" t="s">
        <v>6614</v>
      </c>
      <c r="C2682" s="1">
        <v>44976</v>
      </c>
      <c r="D2682">
        <v>20230219</v>
      </c>
      <c r="E2682" t="s">
        <v>348</v>
      </c>
      <c r="F2682" t="s">
        <v>35</v>
      </c>
      <c r="G2682" t="s">
        <v>36</v>
      </c>
      <c r="H2682" t="s">
        <v>37</v>
      </c>
      <c r="I2682" t="s">
        <v>38</v>
      </c>
      <c r="J2682" t="s">
        <v>349</v>
      </c>
      <c r="K2682">
        <v>1078</v>
      </c>
      <c r="L2682" t="s">
        <v>56</v>
      </c>
      <c r="M2682" t="s">
        <v>40</v>
      </c>
      <c r="N2682" t="s">
        <v>156</v>
      </c>
      <c r="O2682" t="s">
        <v>6615</v>
      </c>
      <c r="P2682">
        <v>167.976</v>
      </c>
      <c r="Q2682">
        <v>3</v>
      </c>
      <c r="R2682">
        <v>0.2</v>
      </c>
      <c r="S2682">
        <v>10.4985</v>
      </c>
      <c r="T2682" t="s">
        <v>394</v>
      </c>
      <c r="U2682">
        <v>157.47749999999999</v>
      </c>
      <c r="V2682" s="2">
        <f>Table1[[#This Row],[Expenses]]*0.3</f>
        <v>47.243249999999996</v>
      </c>
      <c r="W2682" t="str">
        <f>VLOOKUP(K2682, Helper!A:C, 3, FALSE)</f>
        <v>2020-01</v>
      </c>
    </row>
    <row r="2683" spans="1:23" x14ac:dyDescent="0.3">
      <c r="A2683">
        <v>5391</v>
      </c>
      <c r="B2683" t="s">
        <v>6616</v>
      </c>
      <c r="C2683" s="1">
        <v>45241</v>
      </c>
      <c r="D2683">
        <v>20231111</v>
      </c>
      <c r="E2683" t="s">
        <v>4770</v>
      </c>
      <c r="F2683" t="s">
        <v>71</v>
      </c>
      <c r="G2683" t="s">
        <v>72</v>
      </c>
      <c r="H2683" t="s">
        <v>37</v>
      </c>
      <c r="I2683" t="s">
        <v>38</v>
      </c>
      <c r="J2683" t="s">
        <v>626</v>
      </c>
      <c r="K2683">
        <v>1009</v>
      </c>
      <c r="L2683" t="s">
        <v>95</v>
      </c>
      <c r="M2683" t="s">
        <v>40</v>
      </c>
      <c r="N2683" t="s">
        <v>50</v>
      </c>
      <c r="O2683" t="s">
        <v>6617</v>
      </c>
      <c r="P2683">
        <v>26.352</v>
      </c>
      <c r="Q2683">
        <v>3</v>
      </c>
      <c r="R2683">
        <v>0.2</v>
      </c>
      <c r="S2683">
        <v>9.5526</v>
      </c>
      <c r="T2683" t="s">
        <v>283</v>
      </c>
      <c r="U2683">
        <v>16.799399999999999</v>
      </c>
      <c r="V2683" s="2">
        <f>Table1[[#This Row],[Expenses]]*0.3</f>
        <v>5.0398199999999997</v>
      </c>
      <c r="W2683" t="str">
        <f>VLOOKUP(K2683, Helper!A:C, 3, FALSE)</f>
        <v>2020-03</v>
      </c>
    </row>
    <row r="2684" spans="1:23" x14ac:dyDescent="0.3">
      <c r="A2684">
        <v>5392</v>
      </c>
      <c r="B2684" t="s">
        <v>6618</v>
      </c>
      <c r="C2684" s="1">
        <v>44154</v>
      </c>
      <c r="D2684">
        <v>20201119</v>
      </c>
      <c r="E2684" t="s">
        <v>5674</v>
      </c>
      <c r="F2684" t="s">
        <v>197</v>
      </c>
      <c r="G2684" t="s">
        <v>6408</v>
      </c>
      <c r="H2684" t="s">
        <v>81</v>
      </c>
      <c r="I2684" t="s">
        <v>199</v>
      </c>
      <c r="J2684" t="s">
        <v>49</v>
      </c>
      <c r="K2684">
        <v>1031</v>
      </c>
      <c r="L2684" t="s">
        <v>28</v>
      </c>
      <c r="M2684" t="s">
        <v>40</v>
      </c>
      <c r="N2684" t="s">
        <v>41</v>
      </c>
      <c r="O2684" t="s">
        <v>6619</v>
      </c>
      <c r="P2684">
        <v>22.5</v>
      </c>
      <c r="Q2684">
        <v>6</v>
      </c>
      <c r="R2684">
        <v>0</v>
      </c>
      <c r="S2684">
        <v>10.8</v>
      </c>
      <c r="T2684" t="s">
        <v>98</v>
      </c>
      <c r="U2684">
        <v>11.7</v>
      </c>
      <c r="V2684" s="2">
        <f>Table1[[#This Row],[Expenses]]*0.3</f>
        <v>3.51</v>
      </c>
      <c r="W2684" t="str">
        <f>VLOOKUP(K2684, Helper!A:C, 3, FALSE)</f>
        <v>2020-01</v>
      </c>
    </row>
    <row r="2685" spans="1:23" x14ac:dyDescent="0.3">
      <c r="A2685">
        <v>5396</v>
      </c>
      <c r="B2685" t="s">
        <v>6620</v>
      </c>
      <c r="C2685" s="1">
        <v>44153</v>
      </c>
      <c r="D2685">
        <v>20201118</v>
      </c>
      <c r="E2685" t="s">
        <v>948</v>
      </c>
      <c r="F2685" t="s">
        <v>101</v>
      </c>
      <c r="G2685" t="s">
        <v>102</v>
      </c>
      <c r="H2685" t="s">
        <v>25</v>
      </c>
      <c r="I2685" t="s">
        <v>103</v>
      </c>
      <c r="J2685" t="s">
        <v>291</v>
      </c>
      <c r="K2685">
        <v>1052</v>
      </c>
      <c r="L2685" t="s">
        <v>259</v>
      </c>
      <c r="M2685" t="s">
        <v>40</v>
      </c>
      <c r="N2685" t="s">
        <v>66</v>
      </c>
      <c r="O2685" t="s">
        <v>6621</v>
      </c>
      <c r="P2685">
        <v>21.98</v>
      </c>
      <c r="Q2685">
        <v>7</v>
      </c>
      <c r="R2685">
        <v>0</v>
      </c>
      <c r="S2685">
        <v>9.891</v>
      </c>
      <c r="T2685" t="s">
        <v>98</v>
      </c>
      <c r="U2685">
        <v>12.089</v>
      </c>
      <c r="V2685" s="2">
        <f>Table1[[#This Row],[Expenses]]*0.3</f>
        <v>3.6267</v>
      </c>
      <c r="W2685" t="str">
        <f>VLOOKUP(K2685, Helper!A:C, 3, FALSE)</f>
        <v>2020-04</v>
      </c>
    </row>
    <row r="2686" spans="1:23" x14ac:dyDescent="0.3">
      <c r="A2686">
        <v>5397</v>
      </c>
      <c r="B2686" t="s">
        <v>6622</v>
      </c>
      <c r="C2686" s="1">
        <v>44829</v>
      </c>
      <c r="D2686">
        <v>20220925</v>
      </c>
      <c r="E2686" t="s">
        <v>2420</v>
      </c>
      <c r="F2686" t="s">
        <v>35</v>
      </c>
      <c r="G2686" t="s">
        <v>110</v>
      </c>
      <c r="H2686" t="s">
        <v>37</v>
      </c>
      <c r="I2686" t="s">
        <v>38</v>
      </c>
      <c r="J2686" t="s">
        <v>539</v>
      </c>
      <c r="K2686">
        <v>1081</v>
      </c>
      <c r="L2686" t="s">
        <v>273</v>
      </c>
      <c r="M2686" t="s">
        <v>40</v>
      </c>
      <c r="N2686" t="s">
        <v>57</v>
      </c>
      <c r="O2686" t="s">
        <v>6623</v>
      </c>
      <c r="P2686">
        <v>63.2</v>
      </c>
      <c r="Q2686">
        <v>5</v>
      </c>
      <c r="R2686">
        <v>0</v>
      </c>
      <c r="S2686">
        <v>23.384</v>
      </c>
      <c r="T2686" t="s">
        <v>246</v>
      </c>
      <c r="U2686">
        <v>39.816000000000003</v>
      </c>
      <c r="V2686" s="2">
        <f>Table1[[#This Row],[Expenses]]*0.3</f>
        <v>11.944800000000001</v>
      </c>
      <c r="W2686" t="str">
        <f>VLOOKUP(K2686, Helper!A:C, 3, FALSE)</f>
        <v>2020-03</v>
      </c>
    </row>
    <row r="2687" spans="1:23" x14ac:dyDescent="0.3">
      <c r="A2687">
        <v>5398</v>
      </c>
      <c r="B2687" t="s">
        <v>6624</v>
      </c>
      <c r="C2687" s="1">
        <v>44886</v>
      </c>
      <c r="D2687">
        <v>20221121</v>
      </c>
      <c r="E2687" t="s">
        <v>1012</v>
      </c>
      <c r="F2687" t="s">
        <v>35</v>
      </c>
      <c r="G2687" t="s">
        <v>36</v>
      </c>
      <c r="H2687" t="s">
        <v>37</v>
      </c>
      <c r="I2687" t="s">
        <v>38</v>
      </c>
      <c r="J2687" t="s">
        <v>1013</v>
      </c>
      <c r="K2687">
        <v>1073</v>
      </c>
      <c r="L2687" t="s">
        <v>133</v>
      </c>
      <c r="M2687" t="s">
        <v>40</v>
      </c>
      <c r="N2687" t="s">
        <v>86</v>
      </c>
      <c r="O2687" t="s">
        <v>6625</v>
      </c>
      <c r="P2687">
        <v>39</v>
      </c>
      <c r="Q2687">
        <v>12</v>
      </c>
      <c r="R2687">
        <v>0</v>
      </c>
      <c r="S2687">
        <v>11.31</v>
      </c>
      <c r="T2687" t="s">
        <v>32</v>
      </c>
      <c r="U2687">
        <v>27.689999999999898</v>
      </c>
      <c r="V2687" s="2">
        <f>Table1[[#This Row],[Expenses]]*0.3</f>
        <v>8.3069999999999684</v>
      </c>
      <c r="W2687" t="str">
        <f>VLOOKUP(K2687, Helper!A:C, 3, FALSE)</f>
        <v>2020-03</v>
      </c>
    </row>
    <row r="2688" spans="1:23" x14ac:dyDescent="0.3">
      <c r="A2688">
        <v>5399</v>
      </c>
      <c r="B2688" t="s">
        <v>6626</v>
      </c>
      <c r="C2688" s="1">
        <v>44832</v>
      </c>
      <c r="D2688">
        <v>20220928</v>
      </c>
      <c r="E2688" t="s">
        <v>1468</v>
      </c>
      <c r="F2688" t="s">
        <v>358</v>
      </c>
      <c r="G2688" t="s">
        <v>532</v>
      </c>
      <c r="H2688" t="s">
        <v>37</v>
      </c>
      <c r="I2688" t="s">
        <v>119</v>
      </c>
      <c r="J2688" t="s">
        <v>466</v>
      </c>
      <c r="K2688">
        <v>1046</v>
      </c>
      <c r="L2688" t="s">
        <v>95</v>
      </c>
      <c r="M2688" t="s">
        <v>40</v>
      </c>
      <c r="N2688" t="s">
        <v>50</v>
      </c>
      <c r="O2688" t="s">
        <v>6627</v>
      </c>
      <c r="P2688">
        <v>2.907</v>
      </c>
      <c r="Q2688">
        <v>3</v>
      </c>
      <c r="R2688">
        <v>0.7</v>
      </c>
      <c r="S2688">
        <v>-2.0348999999999999</v>
      </c>
      <c r="T2688" t="s">
        <v>246</v>
      </c>
      <c r="U2688">
        <v>4.9419000000000004</v>
      </c>
      <c r="V2688" s="2">
        <f>Table1[[#This Row],[Expenses]]*0.3</f>
        <v>1.4825700000000002</v>
      </c>
      <c r="W2688" t="str">
        <f>VLOOKUP(K2688, Helper!A:C, 3, FALSE)</f>
        <v>2020-02</v>
      </c>
    </row>
    <row r="2689" spans="1:23" x14ac:dyDescent="0.3">
      <c r="A2689">
        <v>5400</v>
      </c>
      <c r="B2689" t="s">
        <v>6628</v>
      </c>
      <c r="C2689" s="1">
        <v>44661</v>
      </c>
      <c r="D2689">
        <v>20220410</v>
      </c>
      <c r="E2689" t="s">
        <v>2581</v>
      </c>
      <c r="F2689" t="s">
        <v>35</v>
      </c>
      <c r="G2689" t="s">
        <v>36</v>
      </c>
      <c r="H2689" t="s">
        <v>37</v>
      </c>
      <c r="I2689" t="s">
        <v>38</v>
      </c>
      <c r="J2689" t="s">
        <v>219</v>
      </c>
      <c r="K2689">
        <v>1006</v>
      </c>
      <c r="L2689" t="s">
        <v>56</v>
      </c>
      <c r="M2689" t="s">
        <v>29</v>
      </c>
      <c r="N2689" t="s">
        <v>30</v>
      </c>
      <c r="O2689" t="s">
        <v>6629</v>
      </c>
      <c r="P2689">
        <v>556.66499999999996</v>
      </c>
      <c r="Q2689">
        <v>5</v>
      </c>
      <c r="R2689">
        <v>0.15</v>
      </c>
      <c r="S2689">
        <v>6.5490000000000004</v>
      </c>
      <c r="T2689" t="s">
        <v>296</v>
      </c>
      <c r="U2689">
        <v>550.11599999999999</v>
      </c>
      <c r="V2689" s="2">
        <f>Table1[[#This Row],[Expenses]]*0.3</f>
        <v>165.03479999999999</v>
      </c>
      <c r="W2689" t="str">
        <f>VLOOKUP(K2689, Helper!A:C, 3, FALSE)</f>
        <v>2020-01</v>
      </c>
    </row>
    <row r="2690" spans="1:23" x14ac:dyDescent="0.3">
      <c r="A2690">
        <v>5401</v>
      </c>
      <c r="B2690" t="s">
        <v>6630</v>
      </c>
      <c r="C2690" s="1">
        <v>45191</v>
      </c>
      <c r="D2690">
        <v>20230922</v>
      </c>
      <c r="E2690" t="s">
        <v>6631</v>
      </c>
      <c r="F2690" t="s">
        <v>71</v>
      </c>
      <c r="G2690" t="s">
        <v>72</v>
      </c>
      <c r="H2690" t="s">
        <v>37</v>
      </c>
      <c r="I2690" t="s">
        <v>38</v>
      </c>
      <c r="J2690" t="s">
        <v>1009</v>
      </c>
      <c r="K2690">
        <v>1021</v>
      </c>
      <c r="L2690" t="s">
        <v>133</v>
      </c>
      <c r="M2690" t="s">
        <v>29</v>
      </c>
      <c r="N2690" t="s">
        <v>185</v>
      </c>
      <c r="O2690" t="s">
        <v>6632</v>
      </c>
      <c r="P2690">
        <v>71.98</v>
      </c>
      <c r="Q2690">
        <v>2</v>
      </c>
      <c r="R2690">
        <v>0</v>
      </c>
      <c r="S2690">
        <v>15.1158</v>
      </c>
      <c r="T2690" t="s">
        <v>171</v>
      </c>
      <c r="U2690">
        <v>56.864199999999997</v>
      </c>
      <c r="V2690" s="2">
        <f>Table1[[#This Row],[Expenses]]*0.3</f>
        <v>17.059259999999998</v>
      </c>
      <c r="W2690" t="str">
        <f>VLOOKUP(K2690, Helper!A:C, 3, FALSE)</f>
        <v>2020-02</v>
      </c>
    </row>
    <row r="2691" spans="1:23" x14ac:dyDescent="0.3">
      <c r="A2691">
        <v>5403</v>
      </c>
      <c r="B2691" t="s">
        <v>6633</v>
      </c>
      <c r="C2691" s="1">
        <v>45163</v>
      </c>
      <c r="D2691">
        <v>20230825</v>
      </c>
      <c r="E2691" t="s">
        <v>660</v>
      </c>
      <c r="F2691" t="s">
        <v>211</v>
      </c>
      <c r="G2691" t="s">
        <v>212</v>
      </c>
      <c r="H2691" t="s">
        <v>25</v>
      </c>
      <c r="I2691" t="s">
        <v>26</v>
      </c>
      <c r="J2691" t="s">
        <v>272</v>
      </c>
      <c r="K2691">
        <v>1094</v>
      </c>
      <c r="L2691" t="s">
        <v>273</v>
      </c>
      <c r="M2691" t="s">
        <v>40</v>
      </c>
      <c r="N2691" t="s">
        <v>50</v>
      </c>
      <c r="O2691" t="s">
        <v>6634</v>
      </c>
      <c r="P2691">
        <v>24.672000000000001</v>
      </c>
      <c r="Q2691">
        <v>4</v>
      </c>
      <c r="R2691">
        <v>0.2</v>
      </c>
      <c r="S2691">
        <v>7.71</v>
      </c>
      <c r="T2691" t="s">
        <v>786</v>
      </c>
      <c r="U2691">
        <v>16.962</v>
      </c>
      <c r="V2691" s="2">
        <f>Table1[[#This Row],[Expenses]]*0.3</f>
        <v>5.0885999999999996</v>
      </c>
      <c r="W2691" t="str">
        <f>VLOOKUP(K2691, Helper!A:C, 3, FALSE)</f>
        <v>2020-02</v>
      </c>
    </row>
    <row r="2692" spans="1:23" x14ac:dyDescent="0.3">
      <c r="A2692">
        <v>5405</v>
      </c>
      <c r="B2692" t="s">
        <v>6635</v>
      </c>
      <c r="C2692" s="1">
        <v>44614</v>
      </c>
      <c r="D2692">
        <v>20220222</v>
      </c>
      <c r="E2692" t="s">
        <v>1681</v>
      </c>
      <c r="F2692" t="s">
        <v>35</v>
      </c>
      <c r="G2692" t="s">
        <v>36</v>
      </c>
      <c r="H2692" t="s">
        <v>37</v>
      </c>
      <c r="I2692" t="s">
        <v>38</v>
      </c>
      <c r="J2692" t="s">
        <v>213</v>
      </c>
      <c r="K2692">
        <v>1059</v>
      </c>
      <c r="L2692" t="s">
        <v>105</v>
      </c>
      <c r="M2692" t="s">
        <v>29</v>
      </c>
      <c r="N2692" t="s">
        <v>156</v>
      </c>
      <c r="O2692" t="s">
        <v>6636</v>
      </c>
      <c r="P2692">
        <v>445.96</v>
      </c>
      <c r="Q2692">
        <v>5</v>
      </c>
      <c r="R2692">
        <v>0.2</v>
      </c>
      <c r="S2692">
        <v>55.744999999999997</v>
      </c>
      <c r="T2692" t="s">
        <v>1308</v>
      </c>
      <c r="U2692">
        <v>390.21499999999997</v>
      </c>
      <c r="V2692" s="2">
        <f>Table1[[#This Row],[Expenses]]*0.3</f>
        <v>117.06449999999998</v>
      </c>
      <c r="W2692" t="str">
        <f>VLOOKUP(K2692, Helper!A:C, 3, FALSE)</f>
        <v>2020-08</v>
      </c>
    </row>
    <row r="2693" spans="1:23" x14ac:dyDescent="0.3">
      <c r="A2693">
        <v>5408</v>
      </c>
      <c r="B2693" t="s">
        <v>6637</v>
      </c>
      <c r="C2693" s="1">
        <v>45269</v>
      </c>
      <c r="D2693">
        <v>20231209</v>
      </c>
      <c r="E2693" t="s">
        <v>3939</v>
      </c>
      <c r="F2693" t="s">
        <v>35</v>
      </c>
      <c r="G2693" t="s">
        <v>110</v>
      </c>
      <c r="H2693" t="s">
        <v>37</v>
      </c>
      <c r="I2693" t="s">
        <v>38</v>
      </c>
      <c r="J2693" t="s">
        <v>1065</v>
      </c>
      <c r="K2693">
        <v>1097</v>
      </c>
      <c r="L2693" t="s">
        <v>273</v>
      </c>
      <c r="M2693" t="s">
        <v>40</v>
      </c>
      <c r="N2693" t="s">
        <v>66</v>
      </c>
      <c r="O2693" t="s">
        <v>6638</v>
      </c>
      <c r="P2693">
        <v>87.92</v>
      </c>
      <c r="Q2693">
        <v>4</v>
      </c>
      <c r="R2693">
        <v>0</v>
      </c>
      <c r="S2693">
        <v>40.443199999999997</v>
      </c>
      <c r="T2693" t="s">
        <v>261</v>
      </c>
      <c r="U2693">
        <v>47.476799999999997</v>
      </c>
      <c r="V2693" s="2">
        <f>Table1[[#This Row],[Expenses]]*0.3</f>
        <v>14.243039999999999</v>
      </c>
      <c r="W2693" t="str">
        <f>VLOOKUP(K2693, Helper!A:C, 3, FALSE)</f>
        <v>2020-04</v>
      </c>
    </row>
    <row r="2694" spans="1:23" x14ac:dyDescent="0.3">
      <c r="A2694">
        <v>5412</v>
      </c>
      <c r="B2694" t="s">
        <v>6639</v>
      </c>
      <c r="C2694" s="1">
        <v>45188</v>
      </c>
      <c r="D2694">
        <v>20230919</v>
      </c>
      <c r="E2694" t="s">
        <v>4471</v>
      </c>
      <c r="F2694" t="s">
        <v>461</v>
      </c>
      <c r="G2694" t="s">
        <v>1618</v>
      </c>
      <c r="H2694" t="s">
        <v>81</v>
      </c>
      <c r="I2694" t="s">
        <v>168</v>
      </c>
      <c r="J2694" t="s">
        <v>430</v>
      </c>
      <c r="K2694">
        <v>1055</v>
      </c>
      <c r="L2694" t="s">
        <v>84</v>
      </c>
      <c r="M2694" t="s">
        <v>29</v>
      </c>
      <c r="N2694" t="s">
        <v>50</v>
      </c>
      <c r="O2694" t="s">
        <v>6640</v>
      </c>
      <c r="P2694">
        <v>10.08</v>
      </c>
      <c r="Q2694">
        <v>7</v>
      </c>
      <c r="R2694">
        <v>0.2</v>
      </c>
      <c r="S2694">
        <v>3.528</v>
      </c>
      <c r="T2694" t="s">
        <v>171</v>
      </c>
      <c r="U2694">
        <v>6.5519999999999996</v>
      </c>
      <c r="V2694" s="2">
        <f>Table1[[#This Row],[Expenses]]*0.3</f>
        <v>1.9655999999999998</v>
      </c>
      <c r="W2694" t="str">
        <f>VLOOKUP(K2694, Helper!A:C, 3, FALSE)</f>
        <v>2020-01</v>
      </c>
    </row>
    <row r="2695" spans="1:23" x14ac:dyDescent="0.3">
      <c r="A2695">
        <v>5414</v>
      </c>
      <c r="B2695" t="s">
        <v>6641</v>
      </c>
      <c r="C2695" s="1">
        <v>44816</v>
      </c>
      <c r="D2695">
        <v>20220912</v>
      </c>
      <c r="E2695" t="s">
        <v>3091</v>
      </c>
      <c r="F2695" t="s">
        <v>2699</v>
      </c>
      <c r="G2695" t="s">
        <v>5304</v>
      </c>
      <c r="H2695" t="s">
        <v>81</v>
      </c>
      <c r="I2695" t="s">
        <v>199</v>
      </c>
      <c r="J2695" t="s">
        <v>341</v>
      </c>
      <c r="K2695">
        <v>1019</v>
      </c>
      <c r="L2695" t="s">
        <v>74</v>
      </c>
      <c r="M2695" t="s">
        <v>29</v>
      </c>
      <c r="N2695" t="s">
        <v>156</v>
      </c>
      <c r="O2695" t="s">
        <v>6642</v>
      </c>
      <c r="P2695">
        <v>224.75</v>
      </c>
      <c r="Q2695">
        <v>5</v>
      </c>
      <c r="R2695">
        <v>0</v>
      </c>
      <c r="S2695">
        <v>62.93</v>
      </c>
      <c r="T2695" t="s">
        <v>246</v>
      </c>
      <c r="U2695">
        <v>161.82</v>
      </c>
      <c r="V2695" s="2">
        <f>Table1[[#This Row],[Expenses]]*0.3</f>
        <v>48.545999999999999</v>
      </c>
      <c r="W2695" t="str">
        <f>VLOOKUP(K2695, Helper!A:C, 3, FALSE)</f>
        <v>2020-03</v>
      </c>
    </row>
    <row r="2696" spans="1:23" x14ac:dyDescent="0.3">
      <c r="A2696">
        <v>5415</v>
      </c>
      <c r="B2696" t="s">
        <v>6643</v>
      </c>
      <c r="C2696" s="1">
        <v>45193</v>
      </c>
      <c r="D2696">
        <v>20230924</v>
      </c>
      <c r="E2696" t="s">
        <v>333</v>
      </c>
      <c r="F2696" t="s">
        <v>166</v>
      </c>
      <c r="G2696" t="s">
        <v>227</v>
      </c>
      <c r="H2696" t="s">
        <v>81</v>
      </c>
      <c r="I2696" t="s">
        <v>168</v>
      </c>
      <c r="J2696" t="s">
        <v>337</v>
      </c>
      <c r="K2696">
        <v>1096</v>
      </c>
      <c r="L2696" t="s">
        <v>105</v>
      </c>
      <c r="M2696" t="s">
        <v>29</v>
      </c>
      <c r="N2696" t="s">
        <v>86</v>
      </c>
      <c r="O2696" t="s">
        <v>6644</v>
      </c>
      <c r="P2696">
        <v>73.176000000000002</v>
      </c>
      <c r="Q2696">
        <v>6</v>
      </c>
      <c r="R2696">
        <v>0.8</v>
      </c>
      <c r="S2696">
        <v>-197.5752</v>
      </c>
      <c r="T2696" t="s">
        <v>171</v>
      </c>
      <c r="U2696">
        <v>270.75119999999998</v>
      </c>
      <c r="V2696" s="2">
        <f>Table1[[#This Row],[Expenses]]*0.3</f>
        <v>81.225359999999995</v>
      </c>
      <c r="W2696" t="str">
        <f>VLOOKUP(K2696, Helper!A:C, 3, FALSE)</f>
        <v>2020-03</v>
      </c>
    </row>
    <row r="2697" spans="1:23" x14ac:dyDescent="0.3">
      <c r="A2697">
        <v>5418</v>
      </c>
      <c r="B2697" t="s">
        <v>6645</v>
      </c>
      <c r="C2697" s="1">
        <v>44110</v>
      </c>
      <c r="D2697">
        <v>20201006</v>
      </c>
      <c r="E2697" t="s">
        <v>507</v>
      </c>
      <c r="F2697" t="s">
        <v>117</v>
      </c>
      <c r="G2697" t="s">
        <v>118</v>
      </c>
      <c r="H2697" t="s">
        <v>37</v>
      </c>
      <c r="I2697" t="s">
        <v>119</v>
      </c>
      <c r="J2697" t="s">
        <v>120</v>
      </c>
      <c r="K2697">
        <v>1048</v>
      </c>
      <c r="L2697" t="s">
        <v>105</v>
      </c>
      <c r="M2697" t="s">
        <v>40</v>
      </c>
      <c r="N2697" t="s">
        <v>50</v>
      </c>
      <c r="O2697" t="s">
        <v>6646</v>
      </c>
      <c r="P2697">
        <v>15.36</v>
      </c>
      <c r="Q2697">
        <v>2</v>
      </c>
      <c r="R2697">
        <v>0</v>
      </c>
      <c r="S2697">
        <v>7.68</v>
      </c>
      <c r="T2697" t="s">
        <v>194</v>
      </c>
      <c r="U2697">
        <v>7.68</v>
      </c>
      <c r="V2697" s="2">
        <f>Table1[[#This Row],[Expenses]]*0.3</f>
        <v>2.3039999999999998</v>
      </c>
      <c r="W2697" t="str">
        <f>VLOOKUP(K2697, Helper!A:C, 3, FALSE)</f>
        <v>2020-02</v>
      </c>
    </row>
    <row r="2698" spans="1:23" x14ac:dyDescent="0.3">
      <c r="A2698">
        <v>5419</v>
      </c>
      <c r="B2698" t="s">
        <v>6647</v>
      </c>
      <c r="C2698" s="1">
        <v>44492</v>
      </c>
      <c r="D2698">
        <v>20211023</v>
      </c>
      <c r="E2698" t="s">
        <v>2897</v>
      </c>
      <c r="F2698" t="s">
        <v>79</v>
      </c>
      <c r="G2698" t="s">
        <v>147</v>
      </c>
      <c r="H2698" t="s">
        <v>81</v>
      </c>
      <c r="I2698" t="s">
        <v>82</v>
      </c>
      <c r="J2698" t="s">
        <v>418</v>
      </c>
      <c r="K2698">
        <v>1007</v>
      </c>
      <c r="L2698" t="s">
        <v>84</v>
      </c>
      <c r="M2698" t="s">
        <v>29</v>
      </c>
      <c r="N2698" t="s">
        <v>66</v>
      </c>
      <c r="O2698" t="s">
        <v>6648</v>
      </c>
      <c r="P2698">
        <v>36.287999999999997</v>
      </c>
      <c r="Q2698">
        <v>7</v>
      </c>
      <c r="R2698">
        <v>0.2</v>
      </c>
      <c r="S2698">
        <v>12.700799999999999</v>
      </c>
      <c r="T2698" t="s">
        <v>52</v>
      </c>
      <c r="U2698">
        <v>23.5871999999999</v>
      </c>
      <c r="V2698" s="2">
        <f>Table1[[#This Row],[Expenses]]*0.3</f>
        <v>7.0761599999999696</v>
      </c>
      <c r="W2698" t="str">
        <f>VLOOKUP(K2698, Helper!A:C, 3, FALSE)</f>
        <v>2020-02</v>
      </c>
    </row>
    <row r="2699" spans="1:23" x14ac:dyDescent="0.3">
      <c r="A2699">
        <v>5421</v>
      </c>
      <c r="B2699" t="s">
        <v>6649</v>
      </c>
      <c r="C2699" s="1">
        <v>44652</v>
      </c>
      <c r="D2699">
        <v>20220401</v>
      </c>
      <c r="E2699" t="s">
        <v>1112</v>
      </c>
      <c r="F2699" t="s">
        <v>124</v>
      </c>
      <c r="G2699" t="s">
        <v>125</v>
      </c>
      <c r="H2699" t="s">
        <v>25</v>
      </c>
      <c r="I2699" t="s">
        <v>48</v>
      </c>
      <c r="J2699" t="s">
        <v>312</v>
      </c>
      <c r="K2699">
        <v>1014</v>
      </c>
      <c r="L2699" t="s">
        <v>95</v>
      </c>
      <c r="M2699" t="s">
        <v>29</v>
      </c>
      <c r="N2699" t="s">
        <v>156</v>
      </c>
      <c r="O2699" t="s">
        <v>6650</v>
      </c>
      <c r="P2699">
        <v>280.78199999999998</v>
      </c>
      <c r="Q2699">
        <v>3</v>
      </c>
      <c r="R2699">
        <v>0.4</v>
      </c>
      <c r="S2699">
        <v>-60.836100000000002</v>
      </c>
      <c r="T2699" t="s">
        <v>296</v>
      </c>
      <c r="U2699">
        <v>341.618099999999</v>
      </c>
      <c r="V2699" s="2">
        <f>Table1[[#This Row],[Expenses]]*0.3</f>
        <v>102.4854299999997</v>
      </c>
      <c r="W2699" t="str">
        <f>VLOOKUP(K2699, Helper!A:C, 3, FALSE)</f>
        <v>2020-01</v>
      </c>
    </row>
    <row r="2700" spans="1:23" x14ac:dyDescent="0.3">
      <c r="A2700">
        <v>5423</v>
      </c>
      <c r="B2700" t="s">
        <v>6651</v>
      </c>
      <c r="C2700" s="1">
        <v>44925</v>
      </c>
      <c r="D2700">
        <v>20221230</v>
      </c>
      <c r="E2700" t="s">
        <v>2007</v>
      </c>
      <c r="F2700" t="s">
        <v>35</v>
      </c>
      <c r="G2700" t="s">
        <v>36</v>
      </c>
      <c r="H2700" t="s">
        <v>37</v>
      </c>
      <c r="I2700" t="s">
        <v>38</v>
      </c>
      <c r="J2700" t="s">
        <v>360</v>
      </c>
      <c r="K2700">
        <v>1004</v>
      </c>
      <c r="L2700" t="s">
        <v>74</v>
      </c>
      <c r="M2700" t="s">
        <v>29</v>
      </c>
      <c r="N2700" t="s">
        <v>50</v>
      </c>
      <c r="O2700" t="s">
        <v>6652</v>
      </c>
      <c r="P2700">
        <v>11.231999999999999</v>
      </c>
      <c r="Q2700">
        <v>3</v>
      </c>
      <c r="R2700">
        <v>0.2</v>
      </c>
      <c r="S2700">
        <v>3.9312</v>
      </c>
      <c r="T2700" t="s">
        <v>76</v>
      </c>
      <c r="U2700">
        <v>7.30079999999999</v>
      </c>
      <c r="V2700" s="2">
        <f>Table1[[#This Row],[Expenses]]*0.3</f>
        <v>2.1902399999999971</v>
      </c>
      <c r="W2700" t="str">
        <f>VLOOKUP(K2700, Helper!A:C, 3, FALSE)</f>
        <v>2020-01</v>
      </c>
    </row>
    <row r="2701" spans="1:23" x14ac:dyDescent="0.3">
      <c r="A2701">
        <v>5424</v>
      </c>
      <c r="B2701" t="s">
        <v>6653</v>
      </c>
      <c r="C2701" s="1">
        <v>45234</v>
      </c>
      <c r="D2701">
        <v>20231104</v>
      </c>
      <c r="E2701" t="s">
        <v>3289</v>
      </c>
      <c r="F2701" t="s">
        <v>23</v>
      </c>
      <c r="G2701" t="s">
        <v>1456</v>
      </c>
      <c r="H2701" t="s">
        <v>25</v>
      </c>
      <c r="I2701" t="s">
        <v>26</v>
      </c>
      <c r="J2701" t="s">
        <v>39</v>
      </c>
      <c r="K2701">
        <v>1056</v>
      </c>
      <c r="L2701" t="s">
        <v>28</v>
      </c>
      <c r="M2701" t="s">
        <v>40</v>
      </c>
      <c r="N2701" t="s">
        <v>66</v>
      </c>
      <c r="O2701" t="s">
        <v>6654</v>
      </c>
      <c r="P2701">
        <v>26.4</v>
      </c>
      <c r="Q2701">
        <v>5</v>
      </c>
      <c r="R2701">
        <v>0</v>
      </c>
      <c r="S2701">
        <v>11.88</v>
      </c>
      <c r="T2701" t="s">
        <v>283</v>
      </c>
      <c r="U2701">
        <v>14.5199999999999</v>
      </c>
      <c r="V2701" s="2">
        <f>Table1[[#This Row],[Expenses]]*0.3</f>
        <v>4.3559999999999697</v>
      </c>
      <c r="W2701" t="str">
        <f>VLOOKUP(K2701, Helper!A:C, 3, FALSE)</f>
        <v>2020-03</v>
      </c>
    </row>
    <row r="2702" spans="1:23" x14ac:dyDescent="0.3">
      <c r="A2702">
        <v>5425</v>
      </c>
      <c r="B2702" t="s">
        <v>6655</v>
      </c>
      <c r="C2702" s="1">
        <v>44947</v>
      </c>
      <c r="D2702">
        <v>20230121</v>
      </c>
      <c r="E2702" t="s">
        <v>1093</v>
      </c>
      <c r="F2702" t="s">
        <v>498</v>
      </c>
      <c r="G2702" t="s">
        <v>499</v>
      </c>
      <c r="H2702" t="s">
        <v>25</v>
      </c>
      <c r="I2702" t="s">
        <v>103</v>
      </c>
      <c r="J2702" t="s">
        <v>452</v>
      </c>
      <c r="K2702">
        <v>1054</v>
      </c>
      <c r="L2702" t="s">
        <v>56</v>
      </c>
      <c r="M2702" t="s">
        <v>29</v>
      </c>
      <c r="N2702" t="s">
        <v>112</v>
      </c>
      <c r="O2702" t="s">
        <v>6656</v>
      </c>
      <c r="P2702">
        <v>3.52</v>
      </c>
      <c r="Q2702">
        <v>2</v>
      </c>
      <c r="R2702">
        <v>0</v>
      </c>
      <c r="S2702">
        <v>1.0207999999999999</v>
      </c>
      <c r="T2702" t="s">
        <v>898</v>
      </c>
      <c r="U2702">
        <v>2.4992000000000001</v>
      </c>
      <c r="V2702" s="2">
        <f>Table1[[#This Row],[Expenses]]*0.3</f>
        <v>0.74975999999999998</v>
      </c>
      <c r="W2702" t="str">
        <f>VLOOKUP(K2702, Helper!A:C, 3, FALSE)</f>
        <v>2020-05</v>
      </c>
    </row>
    <row r="2703" spans="1:23" x14ac:dyDescent="0.3">
      <c r="A2703">
        <v>5426</v>
      </c>
      <c r="B2703" t="s">
        <v>6657</v>
      </c>
      <c r="C2703" s="1">
        <v>44899</v>
      </c>
      <c r="D2703">
        <v>20221204</v>
      </c>
      <c r="E2703" t="s">
        <v>1849</v>
      </c>
      <c r="F2703" t="s">
        <v>35</v>
      </c>
      <c r="G2703" t="s">
        <v>36</v>
      </c>
      <c r="H2703" t="s">
        <v>37</v>
      </c>
      <c r="I2703" t="s">
        <v>38</v>
      </c>
      <c r="J2703" t="s">
        <v>604</v>
      </c>
      <c r="K2703">
        <v>1042</v>
      </c>
      <c r="L2703" t="s">
        <v>56</v>
      </c>
      <c r="M2703" t="s">
        <v>29</v>
      </c>
      <c r="N2703" t="s">
        <v>185</v>
      </c>
      <c r="O2703" t="s">
        <v>6658</v>
      </c>
      <c r="P2703">
        <v>1649.95</v>
      </c>
      <c r="Q2703">
        <v>5</v>
      </c>
      <c r="R2703">
        <v>0</v>
      </c>
      <c r="S2703">
        <v>659.98</v>
      </c>
      <c r="T2703" t="s">
        <v>76</v>
      </c>
      <c r="U2703">
        <v>989.97</v>
      </c>
      <c r="V2703" s="2">
        <f>Table1[[#This Row],[Expenses]]*0.3</f>
        <v>296.99099999999999</v>
      </c>
      <c r="W2703" t="str">
        <f>VLOOKUP(K2703, Helper!A:C, 3, FALSE)</f>
        <v>2020-01</v>
      </c>
    </row>
    <row r="2704" spans="1:23" x14ac:dyDescent="0.3">
      <c r="A2704">
        <v>5428</v>
      </c>
      <c r="B2704" t="s">
        <v>6659</v>
      </c>
      <c r="C2704" s="1">
        <v>44727</v>
      </c>
      <c r="D2704">
        <v>20220615</v>
      </c>
      <c r="E2704" t="s">
        <v>6660</v>
      </c>
      <c r="F2704" t="s">
        <v>35</v>
      </c>
      <c r="G2704" t="s">
        <v>36</v>
      </c>
      <c r="H2704" t="s">
        <v>37</v>
      </c>
      <c r="I2704" t="s">
        <v>38</v>
      </c>
      <c r="J2704" t="s">
        <v>143</v>
      </c>
      <c r="K2704">
        <v>1051</v>
      </c>
      <c r="L2704" t="s">
        <v>74</v>
      </c>
      <c r="M2704" t="s">
        <v>85</v>
      </c>
      <c r="N2704" t="s">
        <v>30</v>
      </c>
      <c r="O2704" t="s">
        <v>6661</v>
      </c>
      <c r="P2704">
        <v>599.16499999999996</v>
      </c>
      <c r="Q2704">
        <v>5</v>
      </c>
      <c r="R2704">
        <v>0.15</v>
      </c>
      <c r="S2704">
        <v>35.244999999999997</v>
      </c>
      <c r="T2704" t="s">
        <v>43</v>
      </c>
      <c r="U2704">
        <v>563.91999999999996</v>
      </c>
      <c r="V2704" s="2">
        <f>Table1[[#This Row],[Expenses]]*0.3</f>
        <v>169.17599999999999</v>
      </c>
      <c r="W2704" t="str">
        <f>VLOOKUP(K2704, Helper!A:C, 3, FALSE)</f>
        <v>2020-03</v>
      </c>
    </row>
    <row r="2705" spans="1:23" x14ac:dyDescent="0.3">
      <c r="A2705">
        <v>5429</v>
      </c>
      <c r="B2705" t="s">
        <v>6662</v>
      </c>
      <c r="C2705" s="1">
        <v>44807</v>
      </c>
      <c r="D2705">
        <v>20220903</v>
      </c>
      <c r="E2705" t="s">
        <v>2158</v>
      </c>
      <c r="F2705" t="s">
        <v>35</v>
      </c>
      <c r="G2705" t="s">
        <v>110</v>
      </c>
      <c r="H2705" t="s">
        <v>37</v>
      </c>
      <c r="I2705" t="s">
        <v>38</v>
      </c>
      <c r="J2705" t="s">
        <v>407</v>
      </c>
      <c r="K2705">
        <v>1082</v>
      </c>
      <c r="L2705" t="s">
        <v>56</v>
      </c>
      <c r="M2705" t="s">
        <v>85</v>
      </c>
      <c r="N2705" t="s">
        <v>96</v>
      </c>
      <c r="O2705" t="s">
        <v>6663</v>
      </c>
      <c r="P2705">
        <v>46.53</v>
      </c>
      <c r="Q2705">
        <v>3</v>
      </c>
      <c r="R2705">
        <v>0</v>
      </c>
      <c r="S2705">
        <v>12.097799999999999</v>
      </c>
      <c r="T2705" t="s">
        <v>246</v>
      </c>
      <c r="U2705">
        <v>34.432200000000002</v>
      </c>
      <c r="V2705" s="2">
        <f>Table1[[#This Row],[Expenses]]*0.3</f>
        <v>10.329660000000001</v>
      </c>
      <c r="W2705" t="str">
        <f>VLOOKUP(K2705, Helper!A:C, 3, FALSE)</f>
        <v>2020-07</v>
      </c>
    </row>
    <row r="2706" spans="1:23" x14ac:dyDescent="0.3">
      <c r="A2706">
        <v>5430</v>
      </c>
      <c r="B2706" t="s">
        <v>6664</v>
      </c>
      <c r="C2706" s="1">
        <v>44079</v>
      </c>
      <c r="D2706">
        <v>20200905</v>
      </c>
      <c r="E2706" t="s">
        <v>4480</v>
      </c>
      <c r="F2706" t="s">
        <v>46</v>
      </c>
      <c r="G2706" t="s">
        <v>697</v>
      </c>
      <c r="H2706" t="s">
        <v>25</v>
      </c>
      <c r="I2706" t="s">
        <v>48</v>
      </c>
      <c r="J2706" t="s">
        <v>223</v>
      </c>
      <c r="K2706">
        <v>1067</v>
      </c>
      <c r="L2706" t="s">
        <v>133</v>
      </c>
      <c r="M2706" t="s">
        <v>29</v>
      </c>
      <c r="N2706" t="s">
        <v>57</v>
      </c>
      <c r="O2706" t="s">
        <v>6665</v>
      </c>
      <c r="P2706">
        <v>31.984000000000002</v>
      </c>
      <c r="Q2706">
        <v>2</v>
      </c>
      <c r="R2706">
        <v>0.2</v>
      </c>
      <c r="S2706">
        <v>1.9990000000000001</v>
      </c>
      <c r="T2706" t="s">
        <v>382</v>
      </c>
      <c r="U2706">
        <v>29.984999999999999</v>
      </c>
      <c r="V2706" s="2">
        <f>Table1[[#This Row],[Expenses]]*0.3</f>
        <v>8.9954999999999998</v>
      </c>
      <c r="W2706" t="str">
        <f>VLOOKUP(K2706, Helper!A:C, 3, FALSE)</f>
        <v>2020-02</v>
      </c>
    </row>
    <row r="2707" spans="1:23" x14ac:dyDescent="0.3">
      <c r="A2707">
        <v>5431</v>
      </c>
      <c r="B2707" t="s">
        <v>6666</v>
      </c>
      <c r="C2707" s="1">
        <v>45221</v>
      </c>
      <c r="D2707">
        <v>20231022</v>
      </c>
      <c r="E2707" t="s">
        <v>6667</v>
      </c>
      <c r="F2707" t="s">
        <v>358</v>
      </c>
      <c r="G2707" t="s">
        <v>532</v>
      </c>
      <c r="H2707" t="s">
        <v>37</v>
      </c>
      <c r="I2707" t="s">
        <v>119</v>
      </c>
      <c r="J2707" t="s">
        <v>94</v>
      </c>
      <c r="K2707">
        <v>1087</v>
      </c>
      <c r="L2707" t="s">
        <v>95</v>
      </c>
      <c r="M2707" t="s">
        <v>85</v>
      </c>
      <c r="N2707" t="s">
        <v>86</v>
      </c>
      <c r="O2707" t="s">
        <v>6668</v>
      </c>
      <c r="P2707">
        <v>161.56800000000001</v>
      </c>
      <c r="Q2707">
        <v>2</v>
      </c>
      <c r="R2707">
        <v>0.2</v>
      </c>
      <c r="S2707">
        <v>16.1568</v>
      </c>
      <c r="T2707" t="s">
        <v>151</v>
      </c>
      <c r="U2707">
        <v>145.41120000000001</v>
      </c>
      <c r="V2707" s="2">
        <f>Table1[[#This Row],[Expenses]]*0.3</f>
        <v>43.623359999999998</v>
      </c>
      <c r="W2707" t="str">
        <f>VLOOKUP(K2707, Helper!A:C, 3, FALSE)</f>
        <v>2020-06</v>
      </c>
    </row>
    <row r="2708" spans="1:23" x14ac:dyDescent="0.3">
      <c r="A2708">
        <v>5434</v>
      </c>
      <c r="B2708" t="s">
        <v>6669</v>
      </c>
      <c r="C2708" s="1">
        <v>45042</v>
      </c>
      <c r="D2708">
        <v>20230426</v>
      </c>
      <c r="E2708" t="s">
        <v>1947</v>
      </c>
      <c r="F2708" t="s">
        <v>232</v>
      </c>
      <c r="G2708" t="s">
        <v>385</v>
      </c>
      <c r="H2708" t="s">
        <v>37</v>
      </c>
      <c r="I2708" t="s">
        <v>119</v>
      </c>
      <c r="J2708" t="s">
        <v>376</v>
      </c>
      <c r="K2708">
        <v>1036</v>
      </c>
      <c r="L2708" t="s">
        <v>259</v>
      </c>
      <c r="M2708" t="s">
        <v>29</v>
      </c>
      <c r="N2708" t="s">
        <v>112</v>
      </c>
      <c r="O2708" t="s">
        <v>6670</v>
      </c>
      <c r="P2708">
        <v>8.8960000000000008</v>
      </c>
      <c r="Q2708">
        <v>4</v>
      </c>
      <c r="R2708">
        <v>0.2</v>
      </c>
      <c r="S2708">
        <v>0.66720000000000002</v>
      </c>
      <c r="T2708" t="s">
        <v>68</v>
      </c>
      <c r="U2708">
        <v>8.2287999999999997</v>
      </c>
      <c r="V2708" s="2">
        <f>Table1[[#This Row],[Expenses]]*0.3</f>
        <v>2.4686399999999997</v>
      </c>
      <c r="W2708" t="str">
        <f>VLOOKUP(K2708, Helper!A:C, 3, FALSE)</f>
        <v>2020-04</v>
      </c>
    </row>
    <row r="2709" spans="1:23" x14ac:dyDescent="0.3">
      <c r="A2709">
        <v>5435</v>
      </c>
      <c r="B2709" t="s">
        <v>6671</v>
      </c>
      <c r="C2709" s="1">
        <v>44488</v>
      </c>
      <c r="D2709">
        <v>20211019</v>
      </c>
      <c r="E2709" t="s">
        <v>492</v>
      </c>
      <c r="F2709" t="s">
        <v>35</v>
      </c>
      <c r="G2709" t="s">
        <v>36</v>
      </c>
      <c r="H2709" t="s">
        <v>37</v>
      </c>
      <c r="I2709" t="s">
        <v>38</v>
      </c>
      <c r="J2709" t="s">
        <v>489</v>
      </c>
      <c r="K2709">
        <v>1064</v>
      </c>
      <c r="L2709" t="s">
        <v>84</v>
      </c>
      <c r="M2709" t="s">
        <v>85</v>
      </c>
      <c r="N2709" t="s">
        <v>86</v>
      </c>
      <c r="O2709" t="s">
        <v>6672</v>
      </c>
      <c r="P2709">
        <v>1640.7</v>
      </c>
      <c r="Q2709">
        <v>5</v>
      </c>
      <c r="R2709">
        <v>0</v>
      </c>
      <c r="S2709">
        <v>459.39600000000002</v>
      </c>
      <c r="T2709" t="s">
        <v>52</v>
      </c>
      <c r="U2709">
        <v>1181.3040000000001</v>
      </c>
      <c r="V2709" s="2">
        <f>Table1[[#This Row],[Expenses]]*0.3</f>
        <v>354.39120000000003</v>
      </c>
      <c r="W2709" t="str">
        <f>VLOOKUP(K2709, Helper!A:C, 3, FALSE)</f>
        <v>2020-06</v>
      </c>
    </row>
    <row r="2710" spans="1:23" x14ac:dyDescent="0.3">
      <c r="A2710">
        <v>5437</v>
      </c>
      <c r="B2710" t="s">
        <v>6673</v>
      </c>
      <c r="C2710" s="1">
        <v>44017</v>
      </c>
      <c r="D2710">
        <v>20200705</v>
      </c>
      <c r="E2710" t="s">
        <v>6608</v>
      </c>
      <c r="F2710" t="s">
        <v>46</v>
      </c>
      <c r="G2710" t="s">
        <v>697</v>
      </c>
      <c r="H2710" t="s">
        <v>25</v>
      </c>
      <c r="I2710" t="s">
        <v>48</v>
      </c>
      <c r="J2710" t="s">
        <v>466</v>
      </c>
      <c r="K2710">
        <v>1046</v>
      </c>
      <c r="L2710" t="s">
        <v>95</v>
      </c>
      <c r="M2710" t="s">
        <v>40</v>
      </c>
      <c r="N2710" t="s">
        <v>57</v>
      </c>
      <c r="O2710" t="s">
        <v>6674</v>
      </c>
      <c r="P2710">
        <v>19.52</v>
      </c>
      <c r="Q2710">
        <v>2</v>
      </c>
      <c r="R2710">
        <v>0.2</v>
      </c>
      <c r="S2710">
        <v>5.3680000000000003</v>
      </c>
      <c r="T2710" t="s">
        <v>729</v>
      </c>
      <c r="U2710">
        <v>14.151999999999999</v>
      </c>
      <c r="V2710" s="2">
        <f>Table1[[#This Row],[Expenses]]*0.3</f>
        <v>4.2455999999999996</v>
      </c>
      <c r="W2710" t="str">
        <f>VLOOKUP(K2710, Helper!A:C, 3, FALSE)</f>
        <v>2020-02</v>
      </c>
    </row>
    <row r="2711" spans="1:23" x14ac:dyDescent="0.3">
      <c r="A2711">
        <v>5440</v>
      </c>
      <c r="B2711" t="s">
        <v>6675</v>
      </c>
      <c r="C2711" s="1">
        <v>44656</v>
      </c>
      <c r="D2711">
        <v>20220405</v>
      </c>
      <c r="E2711" t="s">
        <v>4415</v>
      </c>
      <c r="F2711" t="s">
        <v>211</v>
      </c>
      <c r="G2711" t="s">
        <v>212</v>
      </c>
      <c r="H2711" t="s">
        <v>25</v>
      </c>
      <c r="I2711" t="s">
        <v>26</v>
      </c>
      <c r="J2711" t="s">
        <v>244</v>
      </c>
      <c r="K2711">
        <v>1002</v>
      </c>
      <c r="L2711" t="s">
        <v>84</v>
      </c>
      <c r="M2711" t="s">
        <v>29</v>
      </c>
      <c r="N2711" t="s">
        <v>50</v>
      </c>
      <c r="O2711" t="s">
        <v>6676</v>
      </c>
      <c r="P2711">
        <v>588.78399999999999</v>
      </c>
      <c r="Q2711">
        <v>2</v>
      </c>
      <c r="R2711">
        <v>0.2</v>
      </c>
      <c r="S2711">
        <v>183.995</v>
      </c>
      <c r="T2711" t="s">
        <v>296</v>
      </c>
      <c r="U2711">
        <v>404.78899999999999</v>
      </c>
      <c r="V2711" s="2">
        <f>Table1[[#This Row],[Expenses]]*0.3</f>
        <v>121.43669999999999</v>
      </c>
      <c r="W2711" t="str">
        <f>VLOOKUP(K2711, Helper!A:C, 3, FALSE)</f>
        <v>2020-03</v>
      </c>
    </row>
    <row r="2712" spans="1:23" x14ac:dyDescent="0.3">
      <c r="A2712">
        <v>5441</v>
      </c>
      <c r="B2712" t="s">
        <v>6677</v>
      </c>
      <c r="C2712" s="1">
        <v>45244</v>
      </c>
      <c r="D2712">
        <v>20231114</v>
      </c>
      <c r="E2712" t="s">
        <v>3715</v>
      </c>
      <c r="F2712" t="s">
        <v>46</v>
      </c>
      <c r="G2712" t="s">
        <v>661</v>
      </c>
      <c r="H2712" t="s">
        <v>25</v>
      </c>
      <c r="I2712" t="s">
        <v>48</v>
      </c>
      <c r="J2712" t="s">
        <v>200</v>
      </c>
      <c r="K2712">
        <v>1011</v>
      </c>
      <c r="L2712" t="s">
        <v>56</v>
      </c>
      <c r="M2712" t="s">
        <v>29</v>
      </c>
      <c r="N2712" t="s">
        <v>112</v>
      </c>
      <c r="O2712" t="s">
        <v>6678</v>
      </c>
      <c r="P2712">
        <v>2.0640000000000001</v>
      </c>
      <c r="Q2712">
        <v>1</v>
      </c>
      <c r="R2712">
        <v>0.2</v>
      </c>
      <c r="S2712">
        <v>0.15479999999999999</v>
      </c>
      <c r="T2712" t="s">
        <v>283</v>
      </c>
      <c r="U2712">
        <v>1.9092</v>
      </c>
      <c r="V2712" s="2">
        <f>Table1[[#This Row],[Expenses]]*0.3</f>
        <v>0.57275999999999994</v>
      </c>
      <c r="W2712" t="str">
        <f>VLOOKUP(K2712, Helper!A:C, 3, FALSE)</f>
        <v>2020-06</v>
      </c>
    </row>
    <row r="2713" spans="1:23" x14ac:dyDescent="0.3">
      <c r="A2713">
        <v>5442</v>
      </c>
      <c r="B2713" t="s">
        <v>6679</v>
      </c>
      <c r="C2713" s="1">
        <v>45179</v>
      </c>
      <c r="D2713">
        <v>20230910</v>
      </c>
      <c r="E2713" t="s">
        <v>2351</v>
      </c>
      <c r="F2713" t="s">
        <v>232</v>
      </c>
      <c r="G2713" t="s">
        <v>385</v>
      </c>
      <c r="H2713" t="s">
        <v>37</v>
      </c>
      <c r="I2713" t="s">
        <v>119</v>
      </c>
      <c r="J2713" t="s">
        <v>376</v>
      </c>
      <c r="K2713">
        <v>1036</v>
      </c>
      <c r="L2713" t="s">
        <v>259</v>
      </c>
      <c r="M2713" t="s">
        <v>29</v>
      </c>
      <c r="N2713" t="s">
        <v>66</v>
      </c>
      <c r="O2713" t="s">
        <v>6680</v>
      </c>
      <c r="P2713">
        <v>6.3680000000000003</v>
      </c>
      <c r="Q2713">
        <v>2</v>
      </c>
      <c r="R2713">
        <v>0.2</v>
      </c>
      <c r="S2713">
        <v>2.3879999999999999</v>
      </c>
      <c r="T2713" t="s">
        <v>171</v>
      </c>
      <c r="U2713">
        <v>3.98</v>
      </c>
      <c r="V2713" s="2">
        <f>Table1[[#This Row],[Expenses]]*0.3</f>
        <v>1.194</v>
      </c>
      <c r="W2713" t="str">
        <f>VLOOKUP(K2713, Helper!A:C, 3, FALSE)</f>
        <v>2020-04</v>
      </c>
    </row>
    <row r="2714" spans="1:23" x14ac:dyDescent="0.3">
      <c r="A2714">
        <v>5443</v>
      </c>
      <c r="B2714" t="s">
        <v>6681</v>
      </c>
      <c r="C2714" s="1">
        <v>44303</v>
      </c>
      <c r="D2714">
        <v>20210417</v>
      </c>
      <c r="E2714" t="s">
        <v>1603</v>
      </c>
      <c r="F2714" t="s">
        <v>211</v>
      </c>
      <c r="G2714" t="s">
        <v>212</v>
      </c>
      <c r="H2714" t="s">
        <v>25</v>
      </c>
      <c r="I2714" t="s">
        <v>26</v>
      </c>
      <c r="J2714" t="s">
        <v>443</v>
      </c>
      <c r="K2714">
        <v>1005</v>
      </c>
      <c r="L2714" t="s">
        <v>56</v>
      </c>
      <c r="M2714" t="s">
        <v>29</v>
      </c>
      <c r="N2714" t="s">
        <v>185</v>
      </c>
      <c r="O2714" t="s">
        <v>6682</v>
      </c>
      <c r="P2714">
        <v>99.6</v>
      </c>
      <c r="Q2714">
        <v>1</v>
      </c>
      <c r="R2714">
        <v>0</v>
      </c>
      <c r="S2714">
        <v>36.851999999999997</v>
      </c>
      <c r="T2714" t="s">
        <v>208</v>
      </c>
      <c r="U2714">
        <v>62.747999999999998</v>
      </c>
      <c r="V2714" s="2">
        <f>Table1[[#This Row],[Expenses]]*0.3</f>
        <v>18.824399999999997</v>
      </c>
      <c r="W2714" t="str">
        <f>VLOOKUP(K2714, Helper!A:C, 3, FALSE)</f>
        <v>2020-03</v>
      </c>
    </row>
    <row r="2715" spans="1:23" x14ac:dyDescent="0.3">
      <c r="A2715">
        <v>5446</v>
      </c>
      <c r="B2715" t="s">
        <v>6683</v>
      </c>
      <c r="C2715" s="1">
        <v>44768</v>
      </c>
      <c r="D2715">
        <v>20220726</v>
      </c>
      <c r="E2715" t="s">
        <v>1581</v>
      </c>
      <c r="F2715" t="s">
        <v>79</v>
      </c>
      <c r="G2715" t="s">
        <v>147</v>
      </c>
      <c r="H2715" t="s">
        <v>81</v>
      </c>
      <c r="I2715" t="s">
        <v>82</v>
      </c>
      <c r="J2715" t="s">
        <v>812</v>
      </c>
      <c r="K2715">
        <v>1092</v>
      </c>
      <c r="L2715" t="s">
        <v>84</v>
      </c>
      <c r="M2715" t="s">
        <v>85</v>
      </c>
      <c r="N2715" t="s">
        <v>161</v>
      </c>
      <c r="O2715" t="s">
        <v>6684</v>
      </c>
      <c r="P2715">
        <v>20.936</v>
      </c>
      <c r="Q2715">
        <v>1</v>
      </c>
      <c r="R2715">
        <v>0.2</v>
      </c>
      <c r="S2715">
        <v>7.0659000000000001</v>
      </c>
      <c r="T2715" t="s">
        <v>175</v>
      </c>
      <c r="U2715">
        <v>13.870100000000001</v>
      </c>
      <c r="V2715" s="2">
        <f>Table1[[#This Row],[Expenses]]*0.3</f>
        <v>4.1610300000000002</v>
      </c>
      <c r="W2715" t="str">
        <f>VLOOKUP(K2715, Helper!A:C, 3, FALSE)</f>
        <v>2020-02</v>
      </c>
    </row>
    <row r="2716" spans="1:23" x14ac:dyDescent="0.3">
      <c r="A2716">
        <v>5447</v>
      </c>
      <c r="B2716" t="s">
        <v>6685</v>
      </c>
      <c r="C2716" s="1">
        <v>44800</v>
      </c>
      <c r="D2716">
        <v>20220827</v>
      </c>
      <c r="E2716" t="s">
        <v>607</v>
      </c>
      <c r="F2716" t="s">
        <v>211</v>
      </c>
      <c r="G2716" t="s">
        <v>212</v>
      </c>
      <c r="H2716" t="s">
        <v>25</v>
      </c>
      <c r="I2716" t="s">
        <v>26</v>
      </c>
      <c r="J2716" t="s">
        <v>418</v>
      </c>
      <c r="K2716">
        <v>1007</v>
      </c>
      <c r="L2716" t="s">
        <v>84</v>
      </c>
      <c r="M2716" t="s">
        <v>40</v>
      </c>
      <c r="N2716" t="s">
        <v>156</v>
      </c>
      <c r="O2716" t="s">
        <v>6686</v>
      </c>
      <c r="P2716">
        <v>33</v>
      </c>
      <c r="Q2716">
        <v>6</v>
      </c>
      <c r="R2716">
        <v>0</v>
      </c>
      <c r="S2716">
        <v>8.25</v>
      </c>
      <c r="T2716" t="s">
        <v>327</v>
      </c>
      <c r="U2716">
        <v>24.75</v>
      </c>
      <c r="V2716" s="2">
        <f>Table1[[#This Row],[Expenses]]*0.3</f>
        <v>7.4249999999999998</v>
      </c>
      <c r="W2716" t="str">
        <f>VLOOKUP(K2716, Helper!A:C, 3, FALSE)</f>
        <v>2020-02</v>
      </c>
    </row>
    <row r="2717" spans="1:23" x14ac:dyDescent="0.3">
      <c r="A2717">
        <v>5449</v>
      </c>
      <c r="B2717" t="s">
        <v>6687</v>
      </c>
      <c r="C2717" s="1">
        <v>44086</v>
      </c>
      <c r="D2717">
        <v>20200912</v>
      </c>
      <c r="E2717" t="s">
        <v>3665</v>
      </c>
      <c r="F2717" t="s">
        <v>2699</v>
      </c>
      <c r="G2717" t="s">
        <v>2700</v>
      </c>
      <c r="H2717" t="s">
        <v>81</v>
      </c>
      <c r="I2717" t="s">
        <v>199</v>
      </c>
      <c r="J2717" t="s">
        <v>330</v>
      </c>
      <c r="K2717">
        <v>1100</v>
      </c>
      <c r="L2717" t="s">
        <v>56</v>
      </c>
      <c r="M2717" t="s">
        <v>85</v>
      </c>
      <c r="N2717" t="s">
        <v>66</v>
      </c>
      <c r="O2717" t="s">
        <v>6688</v>
      </c>
      <c r="P2717">
        <v>357.93</v>
      </c>
      <c r="Q2717">
        <v>3</v>
      </c>
      <c r="R2717">
        <v>0</v>
      </c>
      <c r="S2717">
        <v>7.1585999999999999</v>
      </c>
      <c r="T2717" t="s">
        <v>382</v>
      </c>
      <c r="U2717">
        <v>350.77140000000003</v>
      </c>
      <c r="V2717" s="2">
        <f>Table1[[#This Row],[Expenses]]*0.3</f>
        <v>105.23142</v>
      </c>
      <c r="W2717" t="str">
        <f>VLOOKUP(K2717, Helper!A:C, 3, FALSE)</f>
        <v>2020-03</v>
      </c>
    </row>
    <row r="2718" spans="1:23" x14ac:dyDescent="0.3">
      <c r="A2718">
        <v>5453</v>
      </c>
      <c r="B2718" t="s">
        <v>6689</v>
      </c>
      <c r="C2718" s="1">
        <v>44765</v>
      </c>
      <c r="D2718">
        <v>20220723</v>
      </c>
      <c r="E2718" t="s">
        <v>3339</v>
      </c>
      <c r="F2718" t="s">
        <v>821</v>
      </c>
      <c r="G2718" t="s">
        <v>1887</v>
      </c>
      <c r="H2718" t="s">
        <v>25</v>
      </c>
      <c r="I2718" t="s">
        <v>336</v>
      </c>
      <c r="J2718" t="s">
        <v>143</v>
      </c>
      <c r="K2718">
        <v>1051</v>
      </c>
      <c r="L2718" t="s">
        <v>74</v>
      </c>
      <c r="M2718" t="s">
        <v>85</v>
      </c>
      <c r="N2718" t="s">
        <v>66</v>
      </c>
      <c r="O2718" t="s">
        <v>6690</v>
      </c>
      <c r="P2718">
        <v>86.2</v>
      </c>
      <c r="Q2718">
        <v>5</v>
      </c>
      <c r="R2718">
        <v>0</v>
      </c>
      <c r="S2718">
        <v>24.998000000000001</v>
      </c>
      <c r="T2718" t="s">
        <v>175</v>
      </c>
      <c r="U2718">
        <v>61.201999999999998</v>
      </c>
      <c r="V2718" s="2">
        <f>Table1[[#This Row],[Expenses]]*0.3</f>
        <v>18.360599999999998</v>
      </c>
      <c r="W2718" t="str">
        <f>VLOOKUP(K2718, Helper!A:C, 3, FALSE)</f>
        <v>2020-03</v>
      </c>
    </row>
    <row r="2719" spans="1:23" x14ac:dyDescent="0.3">
      <c r="A2719">
        <v>5454</v>
      </c>
      <c r="B2719" t="s">
        <v>6691</v>
      </c>
      <c r="C2719" s="1">
        <v>45066</v>
      </c>
      <c r="D2719">
        <v>20230520</v>
      </c>
      <c r="E2719" t="s">
        <v>3289</v>
      </c>
      <c r="F2719" t="s">
        <v>166</v>
      </c>
      <c r="G2719" t="s">
        <v>488</v>
      </c>
      <c r="H2719" t="s">
        <v>81</v>
      </c>
      <c r="I2719" t="s">
        <v>168</v>
      </c>
      <c r="J2719" t="s">
        <v>39</v>
      </c>
      <c r="K2719">
        <v>1056</v>
      </c>
      <c r="L2719" t="s">
        <v>28</v>
      </c>
      <c r="M2719" t="s">
        <v>40</v>
      </c>
      <c r="N2719" t="s">
        <v>66</v>
      </c>
      <c r="O2719" t="s">
        <v>6692</v>
      </c>
      <c r="P2719">
        <v>38.015999999999998</v>
      </c>
      <c r="Q2719">
        <v>6</v>
      </c>
      <c r="R2719">
        <v>0.2</v>
      </c>
      <c r="S2719">
        <v>13.780799999999999</v>
      </c>
      <c r="T2719" t="s">
        <v>288</v>
      </c>
      <c r="U2719">
        <v>24.235199999999999</v>
      </c>
      <c r="V2719" s="2">
        <f>Table1[[#This Row],[Expenses]]*0.3</f>
        <v>7.2705599999999997</v>
      </c>
      <c r="W2719" t="str">
        <f>VLOOKUP(K2719, Helper!A:C, 3, FALSE)</f>
        <v>2020-03</v>
      </c>
    </row>
    <row r="2720" spans="1:23" x14ac:dyDescent="0.3">
      <c r="A2720">
        <v>5455</v>
      </c>
      <c r="B2720" t="s">
        <v>6693</v>
      </c>
      <c r="C2720" s="1">
        <v>45045</v>
      </c>
      <c r="D2720">
        <v>20230429</v>
      </c>
      <c r="E2720" t="s">
        <v>1012</v>
      </c>
      <c r="F2720" t="s">
        <v>124</v>
      </c>
      <c r="G2720" t="s">
        <v>125</v>
      </c>
      <c r="H2720" t="s">
        <v>25</v>
      </c>
      <c r="I2720" t="s">
        <v>48</v>
      </c>
      <c r="J2720" t="s">
        <v>1013</v>
      </c>
      <c r="K2720">
        <v>1073</v>
      </c>
      <c r="L2720" t="s">
        <v>133</v>
      </c>
      <c r="M2720" t="s">
        <v>40</v>
      </c>
      <c r="N2720" t="s">
        <v>96</v>
      </c>
      <c r="O2720" t="s">
        <v>6694</v>
      </c>
      <c r="P2720">
        <v>8.3840000000000003</v>
      </c>
      <c r="Q2720">
        <v>1</v>
      </c>
      <c r="R2720">
        <v>0.2</v>
      </c>
      <c r="S2720">
        <v>0.73360000000000003</v>
      </c>
      <c r="T2720" t="s">
        <v>68</v>
      </c>
      <c r="U2720">
        <v>7.6504000000000003</v>
      </c>
      <c r="V2720" s="2">
        <f>Table1[[#This Row],[Expenses]]*0.3</f>
        <v>2.2951199999999998</v>
      </c>
      <c r="W2720" t="str">
        <f>VLOOKUP(K2720, Helper!A:C, 3, FALSE)</f>
        <v>2020-03</v>
      </c>
    </row>
    <row r="2721" spans="1:23" x14ac:dyDescent="0.3">
      <c r="A2721">
        <v>5457</v>
      </c>
      <c r="B2721" t="s">
        <v>6695</v>
      </c>
      <c r="C2721" s="1">
        <v>45290</v>
      </c>
      <c r="D2721">
        <v>20231230</v>
      </c>
      <c r="E2721" t="s">
        <v>535</v>
      </c>
      <c r="F2721" t="s">
        <v>71</v>
      </c>
      <c r="G2721" t="s">
        <v>1433</v>
      </c>
      <c r="H2721" t="s">
        <v>37</v>
      </c>
      <c r="I2721" t="s">
        <v>38</v>
      </c>
      <c r="J2721" t="s">
        <v>430</v>
      </c>
      <c r="K2721">
        <v>1055</v>
      </c>
      <c r="L2721" t="s">
        <v>84</v>
      </c>
      <c r="M2721" t="s">
        <v>29</v>
      </c>
      <c r="N2721" t="s">
        <v>214</v>
      </c>
      <c r="O2721" t="s">
        <v>6696</v>
      </c>
      <c r="P2721">
        <v>19.600000000000001</v>
      </c>
      <c r="Q2721">
        <v>5</v>
      </c>
      <c r="R2721">
        <v>0</v>
      </c>
      <c r="S2721">
        <v>9.6039999999999992</v>
      </c>
      <c r="T2721" t="s">
        <v>261</v>
      </c>
      <c r="U2721">
        <v>9.9960000000000004</v>
      </c>
      <c r="V2721" s="2">
        <f>Table1[[#This Row],[Expenses]]*0.3</f>
        <v>2.9988000000000001</v>
      </c>
      <c r="W2721" t="str">
        <f>VLOOKUP(K2721, Helper!A:C, 3, FALSE)</f>
        <v>2020-01</v>
      </c>
    </row>
    <row r="2722" spans="1:23" x14ac:dyDescent="0.3">
      <c r="A2722">
        <v>5459</v>
      </c>
      <c r="B2722" t="s">
        <v>6697</v>
      </c>
      <c r="C2722" s="1">
        <v>45174</v>
      </c>
      <c r="D2722">
        <v>20230905</v>
      </c>
      <c r="E2722" t="s">
        <v>90</v>
      </c>
      <c r="F2722" t="s">
        <v>35</v>
      </c>
      <c r="G2722" t="s">
        <v>110</v>
      </c>
      <c r="H2722" t="s">
        <v>37</v>
      </c>
      <c r="I2722" t="s">
        <v>38</v>
      </c>
      <c r="J2722" t="s">
        <v>94</v>
      </c>
      <c r="K2722">
        <v>1087</v>
      </c>
      <c r="L2722" t="s">
        <v>95</v>
      </c>
      <c r="M2722" t="s">
        <v>29</v>
      </c>
      <c r="N2722" t="s">
        <v>50</v>
      </c>
      <c r="O2722" t="s">
        <v>6698</v>
      </c>
      <c r="P2722">
        <v>13.343999999999999</v>
      </c>
      <c r="Q2722">
        <v>6</v>
      </c>
      <c r="R2722">
        <v>0.2</v>
      </c>
      <c r="S2722">
        <v>4.3368000000000002</v>
      </c>
      <c r="T2722" t="s">
        <v>171</v>
      </c>
      <c r="U2722">
        <v>9.0071999999999992</v>
      </c>
      <c r="V2722" s="2">
        <f>Table1[[#This Row],[Expenses]]*0.3</f>
        <v>2.7021599999999997</v>
      </c>
      <c r="W2722" t="str">
        <f>VLOOKUP(K2722, Helper!A:C, 3, FALSE)</f>
        <v>2020-06</v>
      </c>
    </row>
    <row r="2723" spans="1:23" x14ac:dyDescent="0.3">
      <c r="A2723">
        <v>5461</v>
      </c>
      <c r="B2723" t="s">
        <v>6699</v>
      </c>
      <c r="C2723" s="1">
        <v>43911</v>
      </c>
      <c r="D2723">
        <v>20200321</v>
      </c>
      <c r="E2723" t="s">
        <v>691</v>
      </c>
      <c r="F2723" t="s">
        <v>62</v>
      </c>
      <c r="G2723" t="s">
        <v>63</v>
      </c>
      <c r="H2723" t="s">
        <v>25</v>
      </c>
      <c r="I2723" t="s">
        <v>64</v>
      </c>
      <c r="J2723" t="s">
        <v>693</v>
      </c>
      <c r="K2723">
        <v>1070</v>
      </c>
      <c r="L2723" t="s">
        <v>56</v>
      </c>
      <c r="M2723" t="s">
        <v>40</v>
      </c>
      <c r="N2723" t="s">
        <v>96</v>
      </c>
      <c r="O2723" t="s">
        <v>6700</v>
      </c>
      <c r="P2723">
        <v>16.271999999999998</v>
      </c>
      <c r="Q2723">
        <v>1</v>
      </c>
      <c r="R2723">
        <v>0.2</v>
      </c>
      <c r="S2723">
        <v>-3.8645999999999998</v>
      </c>
      <c r="T2723" t="s">
        <v>445</v>
      </c>
      <c r="U2723">
        <v>20.136599999999898</v>
      </c>
      <c r="V2723" s="2">
        <f>Table1[[#This Row],[Expenses]]*0.3</f>
        <v>6.0409799999999692</v>
      </c>
      <c r="W2723" t="str">
        <f>VLOOKUP(K2723, Helper!A:C, 3, FALSE)</f>
        <v>2020-02</v>
      </c>
    </row>
    <row r="2724" spans="1:23" x14ac:dyDescent="0.3">
      <c r="A2724">
        <v>5462</v>
      </c>
      <c r="B2724" t="s">
        <v>6701</v>
      </c>
      <c r="C2724" s="1">
        <v>45198</v>
      </c>
      <c r="D2724">
        <v>20230929</v>
      </c>
      <c r="E2724" t="s">
        <v>1121</v>
      </c>
      <c r="F2724" t="s">
        <v>35</v>
      </c>
      <c r="G2724" t="s">
        <v>36</v>
      </c>
      <c r="H2724" t="s">
        <v>37</v>
      </c>
      <c r="I2724" t="s">
        <v>38</v>
      </c>
      <c r="J2724" t="s">
        <v>1030</v>
      </c>
      <c r="K2724">
        <v>1012</v>
      </c>
      <c r="L2724" t="s">
        <v>56</v>
      </c>
      <c r="M2724" t="s">
        <v>29</v>
      </c>
      <c r="N2724" t="s">
        <v>57</v>
      </c>
      <c r="O2724" t="s">
        <v>6702</v>
      </c>
      <c r="P2724">
        <v>9.24</v>
      </c>
      <c r="Q2724">
        <v>3</v>
      </c>
      <c r="R2724">
        <v>0</v>
      </c>
      <c r="S2724">
        <v>4.4352</v>
      </c>
      <c r="T2724" t="s">
        <v>171</v>
      </c>
      <c r="U2724">
        <v>4.8048000000000002</v>
      </c>
      <c r="V2724" s="2">
        <f>Table1[[#This Row],[Expenses]]*0.3</f>
        <v>1.4414400000000001</v>
      </c>
      <c r="W2724" t="str">
        <f>VLOOKUP(K2724, Helper!A:C, 3, FALSE)</f>
        <v>2020-03</v>
      </c>
    </row>
    <row r="2725" spans="1:23" x14ac:dyDescent="0.3">
      <c r="A2725">
        <v>5463</v>
      </c>
      <c r="B2725" t="s">
        <v>6703</v>
      </c>
      <c r="C2725" s="1">
        <v>43850</v>
      </c>
      <c r="D2725">
        <v>20200120</v>
      </c>
      <c r="E2725" t="s">
        <v>1687</v>
      </c>
      <c r="F2725" t="s">
        <v>232</v>
      </c>
      <c r="G2725" t="s">
        <v>233</v>
      </c>
      <c r="H2725" t="s">
        <v>37</v>
      </c>
      <c r="I2725" t="s">
        <v>119</v>
      </c>
      <c r="J2725" t="s">
        <v>169</v>
      </c>
      <c r="K2725">
        <v>1058</v>
      </c>
      <c r="L2725" t="s">
        <v>28</v>
      </c>
      <c r="M2725" t="s">
        <v>29</v>
      </c>
      <c r="N2725" t="s">
        <v>50</v>
      </c>
      <c r="O2725" t="s">
        <v>6704</v>
      </c>
      <c r="P2725">
        <v>32.340000000000003</v>
      </c>
      <c r="Q2725">
        <v>10</v>
      </c>
      <c r="R2725">
        <v>0.7</v>
      </c>
      <c r="S2725">
        <v>-23.716000000000001</v>
      </c>
      <c r="T2725" t="s">
        <v>1129</v>
      </c>
      <c r="U2725">
        <v>56.055999999999997</v>
      </c>
      <c r="V2725" s="2">
        <f>Table1[[#This Row],[Expenses]]*0.3</f>
        <v>16.816799999999997</v>
      </c>
      <c r="W2725" t="str">
        <f>VLOOKUP(K2725, Helper!A:C, 3, FALSE)</f>
        <v>2020-01</v>
      </c>
    </row>
    <row r="2726" spans="1:23" x14ac:dyDescent="0.3">
      <c r="A2726">
        <v>5467</v>
      </c>
      <c r="B2726" t="s">
        <v>6705</v>
      </c>
      <c r="C2726" s="1">
        <v>43876</v>
      </c>
      <c r="D2726">
        <v>20200215</v>
      </c>
      <c r="E2726" t="s">
        <v>2224</v>
      </c>
      <c r="F2726" t="s">
        <v>79</v>
      </c>
      <c r="G2726" t="s">
        <v>147</v>
      </c>
      <c r="H2726" t="s">
        <v>81</v>
      </c>
      <c r="I2726" t="s">
        <v>82</v>
      </c>
      <c r="J2726" t="s">
        <v>812</v>
      </c>
      <c r="K2726">
        <v>1092</v>
      </c>
      <c r="L2726" t="s">
        <v>84</v>
      </c>
      <c r="M2726" t="s">
        <v>29</v>
      </c>
      <c r="N2726" t="s">
        <v>66</v>
      </c>
      <c r="O2726" t="s">
        <v>6706</v>
      </c>
      <c r="P2726">
        <v>16.175999999999998</v>
      </c>
      <c r="Q2726">
        <v>3</v>
      </c>
      <c r="R2726">
        <v>0.2</v>
      </c>
      <c r="S2726">
        <v>6.0659999999999998</v>
      </c>
      <c r="T2726" t="s">
        <v>919</v>
      </c>
      <c r="U2726">
        <v>10.11</v>
      </c>
      <c r="V2726" s="2">
        <f>Table1[[#This Row],[Expenses]]*0.3</f>
        <v>3.0329999999999999</v>
      </c>
      <c r="W2726" t="str">
        <f>VLOOKUP(K2726, Helper!A:C, 3, FALSE)</f>
        <v>2020-02</v>
      </c>
    </row>
    <row r="2727" spans="1:23" x14ac:dyDescent="0.3">
      <c r="A2727">
        <v>5468</v>
      </c>
      <c r="B2727" t="s">
        <v>6707</v>
      </c>
      <c r="C2727" s="1">
        <v>44722</v>
      </c>
      <c r="D2727">
        <v>20220610</v>
      </c>
      <c r="E2727" t="s">
        <v>1008</v>
      </c>
      <c r="F2727" t="s">
        <v>35</v>
      </c>
      <c r="G2727" t="s">
        <v>110</v>
      </c>
      <c r="H2727" t="s">
        <v>37</v>
      </c>
      <c r="I2727" t="s">
        <v>38</v>
      </c>
      <c r="J2727" t="s">
        <v>1009</v>
      </c>
      <c r="K2727">
        <v>1021</v>
      </c>
      <c r="L2727" t="s">
        <v>133</v>
      </c>
      <c r="M2727" t="s">
        <v>29</v>
      </c>
      <c r="N2727" t="s">
        <v>41</v>
      </c>
      <c r="O2727" t="s">
        <v>6708</v>
      </c>
      <c r="P2727">
        <v>122.352</v>
      </c>
      <c r="Q2727">
        <v>3</v>
      </c>
      <c r="R2727">
        <v>0.2</v>
      </c>
      <c r="S2727">
        <v>13.7646</v>
      </c>
      <c r="T2727" t="s">
        <v>43</v>
      </c>
      <c r="U2727">
        <v>108.5874</v>
      </c>
      <c r="V2727" s="2">
        <f>Table1[[#This Row],[Expenses]]*0.3</f>
        <v>32.576219999999999</v>
      </c>
      <c r="W2727" t="str">
        <f>VLOOKUP(K2727, Helper!A:C, 3, FALSE)</f>
        <v>2020-02</v>
      </c>
    </row>
    <row r="2728" spans="1:23" x14ac:dyDescent="0.3">
      <c r="A2728">
        <v>5469</v>
      </c>
      <c r="B2728" t="s">
        <v>6709</v>
      </c>
      <c r="C2728" s="1">
        <v>44100</v>
      </c>
      <c r="D2728">
        <v>20200926</v>
      </c>
      <c r="E2728" t="s">
        <v>3131</v>
      </c>
      <c r="F2728" t="s">
        <v>35</v>
      </c>
      <c r="G2728" t="s">
        <v>600</v>
      </c>
      <c r="H2728" t="s">
        <v>37</v>
      </c>
      <c r="I2728" t="s">
        <v>38</v>
      </c>
      <c r="J2728" t="s">
        <v>515</v>
      </c>
      <c r="K2728">
        <v>1003</v>
      </c>
      <c r="L2728" t="s">
        <v>56</v>
      </c>
      <c r="M2728" t="s">
        <v>85</v>
      </c>
      <c r="N2728" t="s">
        <v>41</v>
      </c>
      <c r="O2728" t="s">
        <v>6710</v>
      </c>
      <c r="P2728">
        <v>585.55200000000002</v>
      </c>
      <c r="Q2728">
        <v>3</v>
      </c>
      <c r="R2728">
        <v>0.2</v>
      </c>
      <c r="S2728">
        <v>73.194000000000003</v>
      </c>
      <c r="T2728" t="s">
        <v>382</v>
      </c>
      <c r="U2728">
        <v>512.35799999999995</v>
      </c>
      <c r="V2728" s="2">
        <f>Table1[[#This Row],[Expenses]]*0.3</f>
        <v>153.70739999999998</v>
      </c>
      <c r="W2728" t="str">
        <f>VLOOKUP(K2728, Helper!A:C, 3, FALSE)</f>
        <v>2020-02</v>
      </c>
    </row>
    <row r="2729" spans="1:23" x14ac:dyDescent="0.3">
      <c r="A2729">
        <v>5471</v>
      </c>
      <c r="B2729" t="s">
        <v>6711</v>
      </c>
      <c r="C2729" s="1">
        <v>44712</v>
      </c>
      <c r="D2729">
        <v>20220531</v>
      </c>
      <c r="E2729" t="s">
        <v>3239</v>
      </c>
      <c r="F2729" t="s">
        <v>358</v>
      </c>
      <c r="G2729" t="s">
        <v>359</v>
      </c>
      <c r="H2729" t="s">
        <v>37</v>
      </c>
      <c r="I2729" t="s">
        <v>119</v>
      </c>
      <c r="J2729" t="s">
        <v>685</v>
      </c>
      <c r="K2729">
        <v>1076</v>
      </c>
      <c r="L2729" t="s">
        <v>74</v>
      </c>
      <c r="M2729" t="s">
        <v>29</v>
      </c>
      <c r="N2729" t="s">
        <v>86</v>
      </c>
      <c r="O2729" t="s">
        <v>6712</v>
      </c>
      <c r="P2729">
        <v>123.92</v>
      </c>
      <c r="Q2729">
        <v>5</v>
      </c>
      <c r="R2729">
        <v>0.2</v>
      </c>
      <c r="S2729">
        <v>9.2940000000000005</v>
      </c>
      <c r="T2729" t="s">
        <v>454</v>
      </c>
      <c r="U2729">
        <v>114.626</v>
      </c>
      <c r="V2729" s="2">
        <f>Table1[[#This Row],[Expenses]]*0.3</f>
        <v>34.387799999999999</v>
      </c>
      <c r="W2729" t="str">
        <f>VLOOKUP(K2729, Helper!A:C, 3, FALSE)</f>
        <v>2020-01</v>
      </c>
    </row>
    <row r="2730" spans="1:23" x14ac:dyDescent="0.3">
      <c r="A2730">
        <v>5472</v>
      </c>
      <c r="B2730" t="s">
        <v>6713</v>
      </c>
      <c r="C2730" s="1">
        <v>45280</v>
      </c>
      <c r="D2730">
        <v>20231220</v>
      </c>
      <c r="E2730" t="s">
        <v>4471</v>
      </c>
      <c r="F2730" t="s">
        <v>334</v>
      </c>
      <c r="G2730" t="s">
        <v>986</v>
      </c>
      <c r="H2730" t="s">
        <v>25</v>
      </c>
      <c r="I2730" t="s">
        <v>336</v>
      </c>
      <c r="J2730" t="s">
        <v>430</v>
      </c>
      <c r="K2730">
        <v>1055</v>
      </c>
      <c r="L2730" t="s">
        <v>84</v>
      </c>
      <c r="M2730" t="s">
        <v>29</v>
      </c>
      <c r="N2730" t="s">
        <v>57</v>
      </c>
      <c r="O2730" t="s">
        <v>6714</v>
      </c>
      <c r="P2730">
        <v>13.36</v>
      </c>
      <c r="Q2730">
        <v>5</v>
      </c>
      <c r="R2730">
        <v>0.2</v>
      </c>
      <c r="S2730">
        <v>4.008</v>
      </c>
      <c r="T2730" t="s">
        <v>261</v>
      </c>
      <c r="U2730">
        <v>9.3520000000000003</v>
      </c>
      <c r="V2730" s="2">
        <f>Table1[[#This Row],[Expenses]]*0.3</f>
        <v>2.8056000000000001</v>
      </c>
      <c r="W2730" t="str">
        <f>VLOOKUP(K2730, Helper!A:C, 3, FALSE)</f>
        <v>2020-01</v>
      </c>
    </row>
    <row r="2731" spans="1:23" x14ac:dyDescent="0.3">
      <c r="A2731">
        <v>5475</v>
      </c>
      <c r="B2731" t="s">
        <v>6715</v>
      </c>
      <c r="C2731" s="1">
        <v>45287</v>
      </c>
      <c r="D2731">
        <v>20231227</v>
      </c>
      <c r="E2731" t="s">
        <v>1346</v>
      </c>
      <c r="F2731" t="s">
        <v>117</v>
      </c>
      <c r="G2731" t="s">
        <v>118</v>
      </c>
      <c r="H2731" t="s">
        <v>37</v>
      </c>
      <c r="I2731" t="s">
        <v>119</v>
      </c>
      <c r="J2731" t="s">
        <v>27</v>
      </c>
      <c r="K2731">
        <v>1017</v>
      </c>
      <c r="L2731" t="s">
        <v>28</v>
      </c>
      <c r="M2731" t="s">
        <v>40</v>
      </c>
      <c r="N2731" t="s">
        <v>96</v>
      </c>
      <c r="O2731" t="s">
        <v>6716</v>
      </c>
      <c r="P2731">
        <v>750.68</v>
      </c>
      <c r="Q2731">
        <v>2</v>
      </c>
      <c r="R2731">
        <v>0</v>
      </c>
      <c r="S2731">
        <v>37.533999999999999</v>
      </c>
      <c r="T2731" t="s">
        <v>261</v>
      </c>
      <c r="U2731">
        <v>713.14599999999996</v>
      </c>
      <c r="V2731" s="2">
        <f>Table1[[#This Row],[Expenses]]*0.3</f>
        <v>213.94379999999998</v>
      </c>
      <c r="W2731" t="str">
        <f>VLOOKUP(K2731, Helper!A:C, 3, FALSE)</f>
        <v>2020-02</v>
      </c>
    </row>
    <row r="2732" spans="1:23" x14ac:dyDescent="0.3">
      <c r="A2732">
        <v>5476</v>
      </c>
      <c r="B2732" t="s">
        <v>6717</v>
      </c>
      <c r="C2732" s="1">
        <v>45093</v>
      </c>
      <c r="D2732">
        <v>20230616</v>
      </c>
      <c r="E2732" t="s">
        <v>3830</v>
      </c>
      <c r="F2732" t="s">
        <v>183</v>
      </c>
      <c r="G2732" t="s">
        <v>183</v>
      </c>
      <c r="H2732" t="s">
        <v>25</v>
      </c>
      <c r="I2732" t="s">
        <v>48</v>
      </c>
      <c r="J2732" t="s">
        <v>993</v>
      </c>
      <c r="K2732">
        <v>1044</v>
      </c>
      <c r="L2732" t="s">
        <v>28</v>
      </c>
      <c r="M2732" t="s">
        <v>85</v>
      </c>
      <c r="N2732" t="s">
        <v>41</v>
      </c>
      <c r="O2732" t="s">
        <v>6718</v>
      </c>
      <c r="P2732">
        <v>44.4</v>
      </c>
      <c r="Q2732">
        <v>3</v>
      </c>
      <c r="R2732">
        <v>0</v>
      </c>
      <c r="S2732">
        <v>22.2</v>
      </c>
      <c r="T2732" t="s">
        <v>318</v>
      </c>
      <c r="U2732">
        <v>22.2</v>
      </c>
      <c r="V2732" s="2">
        <f>Table1[[#This Row],[Expenses]]*0.3</f>
        <v>6.6599999999999993</v>
      </c>
      <c r="W2732" t="str">
        <f>VLOOKUP(K2732, Helper!A:C, 3, FALSE)</f>
        <v>2020-02</v>
      </c>
    </row>
    <row r="2733" spans="1:23" x14ac:dyDescent="0.3">
      <c r="A2733">
        <v>5479</v>
      </c>
      <c r="B2733" t="s">
        <v>6719</v>
      </c>
      <c r="C2733" s="1">
        <v>44886</v>
      </c>
      <c r="D2733">
        <v>20221121</v>
      </c>
      <c r="E2733" t="s">
        <v>479</v>
      </c>
      <c r="F2733" t="s">
        <v>197</v>
      </c>
      <c r="G2733" t="s">
        <v>6408</v>
      </c>
      <c r="H2733" t="s">
        <v>81</v>
      </c>
      <c r="I2733" t="s">
        <v>199</v>
      </c>
      <c r="J2733" t="s">
        <v>111</v>
      </c>
      <c r="K2733">
        <v>1099</v>
      </c>
      <c r="L2733" t="s">
        <v>56</v>
      </c>
      <c r="M2733" t="s">
        <v>29</v>
      </c>
      <c r="N2733" t="s">
        <v>50</v>
      </c>
      <c r="O2733" t="s">
        <v>6720</v>
      </c>
      <c r="P2733">
        <v>128.4</v>
      </c>
      <c r="Q2733">
        <v>3</v>
      </c>
      <c r="R2733">
        <v>0</v>
      </c>
      <c r="S2733">
        <v>62.915999999999997</v>
      </c>
      <c r="T2733" t="s">
        <v>32</v>
      </c>
      <c r="U2733">
        <v>65.483999999999995</v>
      </c>
      <c r="V2733" s="2">
        <f>Table1[[#This Row],[Expenses]]*0.3</f>
        <v>19.645199999999999</v>
      </c>
      <c r="W2733" t="str">
        <f>VLOOKUP(K2733, Helper!A:C, 3, FALSE)</f>
        <v>2020-01</v>
      </c>
    </row>
    <row r="2734" spans="1:23" x14ac:dyDescent="0.3">
      <c r="A2734">
        <v>5480</v>
      </c>
      <c r="B2734" t="s">
        <v>6721</v>
      </c>
      <c r="C2734" s="1">
        <v>43921</v>
      </c>
      <c r="D2734">
        <v>20200331</v>
      </c>
      <c r="E2734" t="s">
        <v>1029</v>
      </c>
      <c r="F2734" t="s">
        <v>46</v>
      </c>
      <c r="G2734" t="s">
        <v>837</v>
      </c>
      <c r="H2734" t="s">
        <v>25</v>
      </c>
      <c r="I2734" t="s">
        <v>48</v>
      </c>
      <c r="J2734" t="s">
        <v>1030</v>
      </c>
      <c r="K2734">
        <v>1012</v>
      </c>
      <c r="L2734" t="s">
        <v>56</v>
      </c>
      <c r="M2734" t="s">
        <v>40</v>
      </c>
      <c r="N2734" t="s">
        <v>50</v>
      </c>
      <c r="O2734" t="s">
        <v>6722</v>
      </c>
      <c r="P2734">
        <v>1.869</v>
      </c>
      <c r="Q2734">
        <v>1</v>
      </c>
      <c r="R2734">
        <v>0.7</v>
      </c>
      <c r="S2734">
        <v>-1.3083</v>
      </c>
      <c r="T2734" t="s">
        <v>445</v>
      </c>
      <c r="U2734">
        <v>3.1772999999999998</v>
      </c>
      <c r="V2734" s="2">
        <f>Table1[[#This Row],[Expenses]]*0.3</f>
        <v>0.95318999999999987</v>
      </c>
      <c r="W2734" t="str">
        <f>VLOOKUP(K2734, Helper!A:C, 3, FALSE)</f>
        <v>2020-03</v>
      </c>
    </row>
    <row r="2735" spans="1:23" x14ac:dyDescent="0.3">
      <c r="A2735">
        <v>5481</v>
      </c>
      <c r="B2735" t="s">
        <v>6723</v>
      </c>
      <c r="C2735" s="1">
        <v>45208</v>
      </c>
      <c r="D2735">
        <v>20231009</v>
      </c>
      <c r="E2735" t="s">
        <v>1370</v>
      </c>
      <c r="F2735" t="s">
        <v>35</v>
      </c>
      <c r="G2735" t="s">
        <v>600</v>
      </c>
      <c r="H2735" t="s">
        <v>37</v>
      </c>
      <c r="I2735" t="s">
        <v>38</v>
      </c>
      <c r="J2735" t="s">
        <v>685</v>
      </c>
      <c r="K2735">
        <v>1076</v>
      </c>
      <c r="L2735" t="s">
        <v>74</v>
      </c>
      <c r="M2735" t="s">
        <v>40</v>
      </c>
      <c r="N2735" t="s">
        <v>156</v>
      </c>
      <c r="O2735" t="s">
        <v>6724</v>
      </c>
      <c r="P2735">
        <v>103.19199999999999</v>
      </c>
      <c r="Q2735">
        <v>1</v>
      </c>
      <c r="R2735">
        <v>0.2</v>
      </c>
      <c r="S2735">
        <v>11.6091</v>
      </c>
      <c r="T2735" t="s">
        <v>151</v>
      </c>
      <c r="U2735">
        <v>91.582899999999995</v>
      </c>
      <c r="V2735" s="2">
        <f>Table1[[#This Row],[Expenses]]*0.3</f>
        <v>27.474869999999999</v>
      </c>
      <c r="W2735" t="str">
        <f>VLOOKUP(K2735, Helper!A:C, 3, FALSE)</f>
        <v>2020-01</v>
      </c>
    </row>
    <row r="2736" spans="1:23" x14ac:dyDescent="0.3">
      <c r="A2736">
        <v>5485</v>
      </c>
      <c r="B2736" t="s">
        <v>6725</v>
      </c>
      <c r="C2736" s="1">
        <v>44957</v>
      </c>
      <c r="D2736">
        <v>20230131</v>
      </c>
      <c r="E2736" t="s">
        <v>130</v>
      </c>
      <c r="F2736" t="s">
        <v>46</v>
      </c>
      <c r="G2736" t="s">
        <v>837</v>
      </c>
      <c r="H2736" t="s">
        <v>25</v>
      </c>
      <c r="I2736" t="s">
        <v>48</v>
      </c>
      <c r="J2736" t="s">
        <v>132</v>
      </c>
      <c r="K2736">
        <v>1063</v>
      </c>
      <c r="L2736" t="s">
        <v>133</v>
      </c>
      <c r="M2736" t="s">
        <v>29</v>
      </c>
      <c r="N2736" t="s">
        <v>41</v>
      </c>
      <c r="O2736" t="s">
        <v>6726</v>
      </c>
      <c r="P2736">
        <v>419.13600000000002</v>
      </c>
      <c r="Q2736">
        <v>4</v>
      </c>
      <c r="R2736">
        <v>0.2</v>
      </c>
      <c r="S2736">
        <v>-68.1096</v>
      </c>
      <c r="T2736" t="s">
        <v>898</v>
      </c>
      <c r="U2736">
        <v>487.24560000000002</v>
      </c>
      <c r="V2736" s="2">
        <f>Table1[[#This Row],[Expenses]]*0.3</f>
        <v>146.17367999999999</v>
      </c>
      <c r="W2736" t="str">
        <f>VLOOKUP(K2736, Helper!A:C, 3, FALSE)</f>
        <v>2020-05</v>
      </c>
    </row>
    <row r="2737" spans="1:23" x14ac:dyDescent="0.3">
      <c r="A2737">
        <v>5486</v>
      </c>
      <c r="B2737" t="s">
        <v>6727</v>
      </c>
      <c r="C2737" s="1">
        <v>44177</v>
      </c>
      <c r="D2737">
        <v>20201212</v>
      </c>
      <c r="E2737" t="s">
        <v>855</v>
      </c>
      <c r="F2737" t="s">
        <v>46</v>
      </c>
      <c r="G2737" t="s">
        <v>837</v>
      </c>
      <c r="H2737" t="s">
        <v>25</v>
      </c>
      <c r="I2737" t="s">
        <v>48</v>
      </c>
      <c r="J2737" t="s">
        <v>443</v>
      </c>
      <c r="K2737">
        <v>1005</v>
      </c>
      <c r="L2737" t="s">
        <v>56</v>
      </c>
      <c r="M2737" t="s">
        <v>29</v>
      </c>
      <c r="N2737" t="s">
        <v>161</v>
      </c>
      <c r="O2737" t="s">
        <v>6728</v>
      </c>
      <c r="P2737">
        <v>23.472000000000001</v>
      </c>
      <c r="Q2737">
        <v>3</v>
      </c>
      <c r="R2737">
        <v>0.2</v>
      </c>
      <c r="S2737">
        <v>7.6284000000000001</v>
      </c>
      <c r="T2737" t="s">
        <v>235</v>
      </c>
      <c r="U2737">
        <v>15.8436</v>
      </c>
      <c r="V2737" s="2">
        <f>Table1[[#This Row],[Expenses]]*0.3</f>
        <v>4.7530799999999997</v>
      </c>
      <c r="W2737" t="str">
        <f>VLOOKUP(K2737, Helper!A:C, 3, FALSE)</f>
        <v>2020-03</v>
      </c>
    </row>
    <row r="2738" spans="1:23" x14ac:dyDescent="0.3">
      <c r="A2738">
        <v>5487</v>
      </c>
      <c r="B2738" t="s">
        <v>6729</v>
      </c>
      <c r="C2738" s="1">
        <v>44493</v>
      </c>
      <c r="D2738">
        <v>20211024</v>
      </c>
      <c r="E2738" t="s">
        <v>957</v>
      </c>
      <c r="F2738" t="s">
        <v>79</v>
      </c>
      <c r="G2738" t="s">
        <v>470</v>
      </c>
      <c r="H2738" t="s">
        <v>81</v>
      </c>
      <c r="I2738" t="s">
        <v>82</v>
      </c>
      <c r="J2738" t="s">
        <v>184</v>
      </c>
      <c r="K2738">
        <v>1028</v>
      </c>
      <c r="L2738" t="s">
        <v>74</v>
      </c>
      <c r="M2738" t="s">
        <v>85</v>
      </c>
      <c r="N2738" t="s">
        <v>50</v>
      </c>
      <c r="O2738" t="s">
        <v>6730</v>
      </c>
      <c r="P2738">
        <v>3.5920000000000001</v>
      </c>
      <c r="Q2738">
        <v>4</v>
      </c>
      <c r="R2738">
        <v>0.8</v>
      </c>
      <c r="S2738">
        <v>-6.2859999999999996</v>
      </c>
      <c r="T2738" t="s">
        <v>52</v>
      </c>
      <c r="U2738">
        <v>9.8780000000000001</v>
      </c>
      <c r="V2738" s="2">
        <f>Table1[[#This Row],[Expenses]]*0.3</f>
        <v>2.9634</v>
      </c>
      <c r="W2738" t="str">
        <f>VLOOKUP(K2738, Helper!A:C, 3, FALSE)</f>
        <v>2020-04</v>
      </c>
    </row>
    <row r="2739" spans="1:23" x14ac:dyDescent="0.3">
      <c r="A2739">
        <v>5488</v>
      </c>
      <c r="B2739" t="s">
        <v>6731</v>
      </c>
      <c r="C2739" s="1">
        <v>45018</v>
      </c>
      <c r="D2739">
        <v>20230402</v>
      </c>
      <c r="E2739" t="s">
        <v>1359</v>
      </c>
      <c r="F2739" t="s">
        <v>46</v>
      </c>
      <c r="G2739" t="s">
        <v>888</v>
      </c>
      <c r="H2739" t="s">
        <v>25</v>
      </c>
      <c r="I2739" t="s">
        <v>48</v>
      </c>
      <c r="J2739" t="s">
        <v>698</v>
      </c>
      <c r="K2739">
        <v>1013</v>
      </c>
      <c r="L2739" t="s">
        <v>28</v>
      </c>
      <c r="M2739" t="s">
        <v>40</v>
      </c>
      <c r="N2739" t="s">
        <v>156</v>
      </c>
      <c r="O2739" t="s">
        <v>6732</v>
      </c>
      <c r="P2739">
        <v>23.975999999999999</v>
      </c>
      <c r="Q2739">
        <v>3</v>
      </c>
      <c r="R2739">
        <v>0.2</v>
      </c>
      <c r="S2739">
        <v>-5.6943000000000001</v>
      </c>
      <c r="T2739" t="s">
        <v>68</v>
      </c>
      <c r="U2739">
        <v>29.670299999999902</v>
      </c>
      <c r="V2739" s="2">
        <f>Table1[[#This Row],[Expenses]]*0.3</f>
        <v>8.9010899999999697</v>
      </c>
      <c r="W2739" t="str">
        <f>VLOOKUP(K2739, Helper!A:C, 3, FALSE)</f>
        <v>2020-02</v>
      </c>
    </row>
    <row r="2740" spans="1:23" x14ac:dyDescent="0.3">
      <c r="A2740">
        <v>5492</v>
      </c>
      <c r="B2740" t="s">
        <v>6733</v>
      </c>
      <c r="C2740" s="1">
        <v>44953</v>
      </c>
      <c r="D2740">
        <v>20230127</v>
      </c>
      <c r="E2740" t="s">
        <v>22</v>
      </c>
      <c r="F2740" t="s">
        <v>79</v>
      </c>
      <c r="G2740" t="s">
        <v>147</v>
      </c>
      <c r="H2740" t="s">
        <v>81</v>
      </c>
      <c r="I2740" t="s">
        <v>82</v>
      </c>
      <c r="J2740" t="s">
        <v>27</v>
      </c>
      <c r="K2740">
        <v>1017</v>
      </c>
      <c r="L2740" t="s">
        <v>28</v>
      </c>
      <c r="M2740" t="s">
        <v>29</v>
      </c>
      <c r="N2740" t="s">
        <v>96</v>
      </c>
      <c r="O2740" t="s">
        <v>6734</v>
      </c>
      <c r="P2740">
        <v>18.16</v>
      </c>
      <c r="Q2740">
        <v>2</v>
      </c>
      <c r="R2740">
        <v>0.2</v>
      </c>
      <c r="S2740">
        <v>1.8160000000000001</v>
      </c>
      <c r="T2740" t="s">
        <v>898</v>
      </c>
      <c r="U2740">
        <v>16.344000000000001</v>
      </c>
      <c r="V2740" s="2">
        <f>Table1[[#This Row],[Expenses]]*0.3</f>
        <v>4.9032</v>
      </c>
      <c r="W2740" t="str">
        <f>VLOOKUP(K2740, Helper!A:C, 3, FALSE)</f>
        <v>2020-02</v>
      </c>
    </row>
    <row r="2741" spans="1:23" x14ac:dyDescent="0.3">
      <c r="A2741">
        <v>5493</v>
      </c>
      <c r="B2741" t="s">
        <v>6735</v>
      </c>
      <c r="C2741" s="1">
        <v>44163</v>
      </c>
      <c r="D2741">
        <v>20201128</v>
      </c>
      <c r="E2741" t="s">
        <v>5002</v>
      </c>
      <c r="F2741" t="s">
        <v>35</v>
      </c>
      <c r="G2741" t="s">
        <v>110</v>
      </c>
      <c r="H2741" t="s">
        <v>37</v>
      </c>
      <c r="I2741" t="s">
        <v>38</v>
      </c>
      <c r="J2741" t="s">
        <v>184</v>
      </c>
      <c r="K2741">
        <v>1028</v>
      </c>
      <c r="L2741" t="s">
        <v>74</v>
      </c>
      <c r="M2741" t="s">
        <v>85</v>
      </c>
      <c r="N2741" t="s">
        <v>66</v>
      </c>
      <c r="O2741" t="s">
        <v>6736</v>
      </c>
      <c r="P2741">
        <v>7.36</v>
      </c>
      <c r="Q2741">
        <v>2</v>
      </c>
      <c r="R2741">
        <v>0</v>
      </c>
      <c r="S2741">
        <v>0.1472</v>
      </c>
      <c r="T2741" t="s">
        <v>98</v>
      </c>
      <c r="U2741">
        <v>7.2127999999999997</v>
      </c>
      <c r="V2741" s="2">
        <f>Table1[[#This Row],[Expenses]]*0.3</f>
        <v>2.16384</v>
      </c>
      <c r="W2741" t="str">
        <f>VLOOKUP(K2741, Helper!A:C, 3, FALSE)</f>
        <v>2020-04</v>
      </c>
    </row>
    <row r="2742" spans="1:23" x14ac:dyDescent="0.3">
      <c r="A2742">
        <v>5496</v>
      </c>
      <c r="B2742" t="s">
        <v>6737</v>
      </c>
      <c r="C2742" s="1">
        <v>44443</v>
      </c>
      <c r="D2742">
        <v>20210904</v>
      </c>
      <c r="E2742" t="s">
        <v>2238</v>
      </c>
      <c r="F2742" t="s">
        <v>124</v>
      </c>
      <c r="G2742" t="s">
        <v>125</v>
      </c>
      <c r="H2742" t="s">
        <v>25</v>
      </c>
      <c r="I2742" t="s">
        <v>48</v>
      </c>
      <c r="J2742" t="s">
        <v>312</v>
      </c>
      <c r="K2742">
        <v>1014</v>
      </c>
      <c r="L2742" t="s">
        <v>95</v>
      </c>
      <c r="M2742" t="s">
        <v>40</v>
      </c>
      <c r="N2742" t="s">
        <v>50</v>
      </c>
      <c r="O2742" t="s">
        <v>6738</v>
      </c>
      <c r="P2742">
        <v>7.6559999999999997</v>
      </c>
      <c r="Q2742">
        <v>4</v>
      </c>
      <c r="R2742">
        <v>0.7</v>
      </c>
      <c r="S2742">
        <v>-6.1247999999999996</v>
      </c>
      <c r="T2742" t="s">
        <v>135</v>
      </c>
      <c r="U2742">
        <v>13.780799999999999</v>
      </c>
      <c r="V2742" s="2">
        <f>Table1[[#This Row],[Expenses]]*0.3</f>
        <v>4.1342399999999992</v>
      </c>
      <c r="W2742" t="str">
        <f>VLOOKUP(K2742, Helper!A:C, 3, FALSE)</f>
        <v>2020-01</v>
      </c>
    </row>
    <row r="2743" spans="1:23" x14ac:dyDescent="0.3">
      <c r="A2743">
        <v>5497</v>
      </c>
      <c r="B2743" t="s">
        <v>6739</v>
      </c>
      <c r="C2743" s="1">
        <v>45090</v>
      </c>
      <c r="D2743">
        <v>20230613</v>
      </c>
      <c r="E2743" t="s">
        <v>3706</v>
      </c>
      <c r="F2743" t="s">
        <v>358</v>
      </c>
      <c r="G2743" t="s">
        <v>359</v>
      </c>
      <c r="H2743" t="s">
        <v>37</v>
      </c>
      <c r="I2743" t="s">
        <v>119</v>
      </c>
      <c r="J2743" t="s">
        <v>325</v>
      </c>
      <c r="K2743">
        <v>1075</v>
      </c>
      <c r="L2743" t="s">
        <v>133</v>
      </c>
      <c r="M2743" t="s">
        <v>29</v>
      </c>
      <c r="N2743" t="s">
        <v>185</v>
      </c>
      <c r="O2743" t="s">
        <v>6740</v>
      </c>
      <c r="P2743">
        <v>63.92</v>
      </c>
      <c r="Q2743">
        <v>2</v>
      </c>
      <c r="R2743">
        <v>0.2</v>
      </c>
      <c r="S2743">
        <v>19.175999999999998</v>
      </c>
      <c r="T2743" t="s">
        <v>318</v>
      </c>
      <c r="U2743">
        <v>44.744</v>
      </c>
      <c r="V2743" s="2">
        <f>Table1[[#This Row],[Expenses]]*0.3</f>
        <v>13.4232</v>
      </c>
      <c r="W2743" t="str">
        <f>VLOOKUP(K2743, Helper!A:C, 3, FALSE)</f>
        <v>2020-03</v>
      </c>
    </row>
    <row r="2744" spans="1:23" x14ac:dyDescent="0.3">
      <c r="A2744">
        <v>5498</v>
      </c>
      <c r="B2744" t="s">
        <v>6741</v>
      </c>
      <c r="C2744" s="1">
        <v>45123</v>
      </c>
      <c r="D2744">
        <v>20230716</v>
      </c>
      <c r="E2744" t="s">
        <v>2541</v>
      </c>
      <c r="F2744" t="s">
        <v>211</v>
      </c>
      <c r="G2744" t="s">
        <v>212</v>
      </c>
      <c r="H2744" t="s">
        <v>25</v>
      </c>
      <c r="I2744" t="s">
        <v>26</v>
      </c>
      <c r="J2744" t="s">
        <v>693</v>
      </c>
      <c r="K2744">
        <v>1070</v>
      </c>
      <c r="L2744" t="s">
        <v>56</v>
      </c>
      <c r="M2744" t="s">
        <v>29</v>
      </c>
      <c r="N2744" t="s">
        <v>112</v>
      </c>
      <c r="O2744" t="s">
        <v>6742</v>
      </c>
      <c r="P2744">
        <v>6.56</v>
      </c>
      <c r="Q2744">
        <v>2</v>
      </c>
      <c r="R2744">
        <v>0</v>
      </c>
      <c r="S2744">
        <v>1.9024000000000001</v>
      </c>
      <c r="T2744" t="s">
        <v>128</v>
      </c>
      <c r="U2744">
        <v>4.6575999999999897</v>
      </c>
      <c r="V2744" s="2">
        <f>Table1[[#This Row],[Expenses]]*0.3</f>
        <v>1.397279999999997</v>
      </c>
      <c r="W2744" t="str">
        <f>VLOOKUP(K2744, Helper!A:C, 3, FALSE)</f>
        <v>2020-02</v>
      </c>
    </row>
    <row r="2745" spans="1:23" x14ac:dyDescent="0.3">
      <c r="A2745">
        <v>5503</v>
      </c>
      <c r="B2745" t="s">
        <v>6743</v>
      </c>
      <c r="C2745" s="1">
        <v>45233</v>
      </c>
      <c r="D2745">
        <v>20231103</v>
      </c>
      <c r="E2745" t="s">
        <v>6744</v>
      </c>
      <c r="F2745" t="s">
        <v>124</v>
      </c>
      <c r="G2745" t="s">
        <v>125</v>
      </c>
      <c r="H2745" t="s">
        <v>25</v>
      </c>
      <c r="I2745" t="s">
        <v>48</v>
      </c>
      <c r="J2745" t="s">
        <v>254</v>
      </c>
      <c r="K2745">
        <v>1072</v>
      </c>
      <c r="L2745" t="s">
        <v>74</v>
      </c>
      <c r="M2745" t="s">
        <v>40</v>
      </c>
      <c r="N2745" t="s">
        <v>57</v>
      </c>
      <c r="O2745" t="s">
        <v>6745</v>
      </c>
      <c r="P2745">
        <v>3.3119999999999998</v>
      </c>
      <c r="Q2745">
        <v>1</v>
      </c>
      <c r="R2745">
        <v>0.2</v>
      </c>
      <c r="S2745">
        <v>0.66239999999999999</v>
      </c>
      <c r="T2745" t="s">
        <v>283</v>
      </c>
      <c r="U2745">
        <v>2.6496</v>
      </c>
      <c r="V2745" s="2">
        <f>Table1[[#This Row],[Expenses]]*0.3</f>
        <v>0.79487999999999992</v>
      </c>
      <c r="W2745" t="str">
        <f>VLOOKUP(K2745, Helper!A:C, 3, FALSE)</f>
        <v>2020-06</v>
      </c>
    </row>
    <row r="2746" spans="1:23" x14ac:dyDescent="0.3">
      <c r="A2746">
        <v>5507</v>
      </c>
      <c r="B2746" t="s">
        <v>6746</v>
      </c>
      <c r="C2746" s="1">
        <v>44843</v>
      </c>
      <c r="D2746">
        <v>20221009</v>
      </c>
      <c r="E2746" t="s">
        <v>251</v>
      </c>
      <c r="F2746" t="s">
        <v>35</v>
      </c>
      <c r="G2746" t="s">
        <v>36</v>
      </c>
      <c r="H2746" t="s">
        <v>37</v>
      </c>
      <c r="I2746" t="s">
        <v>38</v>
      </c>
      <c r="J2746" t="s">
        <v>254</v>
      </c>
      <c r="K2746">
        <v>1072</v>
      </c>
      <c r="L2746" t="s">
        <v>74</v>
      </c>
      <c r="M2746" t="s">
        <v>29</v>
      </c>
      <c r="N2746" t="s">
        <v>66</v>
      </c>
      <c r="O2746" t="s">
        <v>6747</v>
      </c>
      <c r="P2746">
        <v>61.96</v>
      </c>
      <c r="Q2746">
        <v>2</v>
      </c>
      <c r="R2746">
        <v>0</v>
      </c>
      <c r="S2746">
        <v>27.882000000000001</v>
      </c>
      <c r="T2746" t="s">
        <v>400</v>
      </c>
      <c r="U2746">
        <v>34.078000000000003</v>
      </c>
      <c r="V2746" s="2">
        <f>Table1[[#This Row],[Expenses]]*0.3</f>
        <v>10.2234</v>
      </c>
      <c r="W2746" t="str">
        <f>VLOOKUP(K2746, Helper!A:C, 3, FALSE)</f>
        <v>2020-06</v>
      </c>
    </row>
    <row r="2747" spans="1:23" x14ac:dyDescent="0.3">
      <c r="A2747">
        <v>5508</v>
      </c>
      <c r="B2747" t="s">
        <v>6748</v>
      </c>
      <c r="C2747" s="1">
        <v>44660</v>
      </c>
      <c r="D2747">
        <v>20220409</v>
      </c>
      <c r="E2747" t="s">
        <v>1451</v>
      </c>
      <c r="F2747" t="s">
        <v>758</v>
      </c>
      <c r="G2747" t="s">
        <v>1179</v>
      </c>
      <c r="H2747" t="s">
        <v>25</v>
      </c>
      <c r="I2747" t="s">
        <v>64</v>
      </c>
      <c r="J2747" t="s">
        <v>621</v>
      </c>
      <c r="K2747">
        <v>1060</v>
      </c>
      <c r="L2747" t="s">
        <v>105</v>
      </c>
      <c r="M2747" t="s">
        <v>29</v>
      </c>
      <c r="N2747" t="s">
        <v>161</v>
      </c>
      <c r="O2747" t="s">
        <v>6749</v>
      </c>
      <c r="P2747">
        <v>17.920000000000002</v>
      </c>
      <c r="Q2747">
        <v>4</v>
      </c>
      <c r="R2747">
        <v>0</v>
      </c>
      <c r="S2747">
        <v>8.6015999999999995</v>
      </c>
      <c r="T2747" t="s">
        <v>296</v>
      </c>
      <c r="U2747">
        <v>9.3184000000000005</v>
      </c>
      <c r="V2747" s="2">
        <f>Table1[[#This Row],[Expenses]]*0.3</f>
        <v>2.7955200000000002</v>
      </c>
      <c r="W2747" t="str">
        <f>VLOOKUP(K2747, Helper!A:C, 3, FALSE)</f>
        <v>2020-01</v>
      </c>
    </row>
    <row r="2748" spans="1:23" x14ac:dyDescent="0.3">
      <c r="A2748">
        <v>5509</v>
      </c>
      <c r="B2748" t="s">
        <v>6750</v>
      </c>
      <c r="C2748" s="1">
        <v>44477</v>
      </c>
      <c r="D2748">
        <v>20211008</v>
      </c>
      <c r="E2748" t="s">
        <v>531</v>
      </c>
      <c r="F2748" t="s">
        <v>35</v>
      </c>
      <c r="G2748" t="s">
        <v>110</v>
      </c>
      <c r="H2748" t="s">
        <v>37</v>
      </c>
      <c r="I2748" t="s">
        <v>38</v>
      </c>
      <c r="J2748" t="s">
        <v>368</v>
      </c>
      <c r="K2748">
        <v>1027</v>
      </c>
      <c r="L2748" t="s">
        <v>28</v>
      </c>
      <c r="M2748" t="s">
        <v>29</v>
      </c>
      <c r="N2748" t="s">
        <v>57</v>
      </c>
      <c r="O2748" t="s">
        <v>6751</v>
      </c>
      <c r="P2748">
        <v>145.9</v>
      </c>
      <c r="Q2748">
        <v>5</v>
      </c>
      <c r="R2748">
        <v>0</v>
      </c>
      <c r="S2748">
        <v>62.737000000000002</v>
      </c>
      <c r="T2748" t="s">
        <v>52</v>
      </c>
      <c r="U2748">
        <v>83.162999999999997</v>
      </c>
      <c r="V2748" s="2">
        <f>Table1[[#This Row],[Expenses]]*0.3</f>
        <v>24.948899999999998</v>
      </c>
      <c r="W2748" t="str">
        <f>VLOOKUP(K2748, Helper!A:C, 3, FALSE)</f>
        <v>2020-08</v>
      </c>
    </row>
    <row r="2749" spans="1:23" x14ac:dyDescent="0.3">
      <c r="A2749">
        <v>5510</v>
      </c>
      <c r="B2749" t="s">
        <v>6752</v>
      </c>
      <c r="C2749" s="1">
        <v>45062</v>
      </c>
      <c r="D2749">
        <v>20230516</v>
      </c>
      <c r="E2749" t="s">
        <v>2915</v>
      </c>
      <c r="F2749" t="s">
        <v>166</v>
      </c>
      <c r="G2749" t="s">
        <v>227</v>
      </c>
      <c r="H2749" t="s">
        <v>81</v>
      </c>
      <c r="I2749" t="s">
        <v>168</v>
      </c>
      <c r="J2749" t="s">
        <v>337</v>
      </c>
      <c r="K2749">
        <v>1096</v>
      </c>
      <c r="L2749" t="s">
        <v>105</v>
      </c>
      <c r="M2749" t="s">
        <v>29</v>
      </c>
      <c r="N2749" t="s">
        <v>66</v>
      </c>
      <c r="O2749" t="s">
        <v>6753</v>
      </c>
      <c r="P2749">
        <v>56.704000000000001</v>
      </c>
      <c r="Q2749">
        <v>2</v>
      </c>
      <c r="R2749">
        <v>0.2</v>
      </c>
      <c r="S2749">
        <v>19.137599999999999</v>
      </c>
      <c r="T2749" t="s">
        <v>288</v>
      </c>
      <c r="U2749">
        <v>37.566400000000002</v>
      </c>
      <c r="V2749" s="2">
        <f>Table1[[#This Row],[Expenses]]*0.3</f>
        <v>11.269920000000001</v>
      </c>
      <c r="W2749" t="str">
        <f>VLOOKUP(K2749, Helper!A:C, 3, FALSE)</f>
        <v>2020-03</v>
      </c>
    </row>
    <row r="2750" spans="1:23" x14ac:dyDescent="0.3">
      <c r="A2750">
        <v>5512</v>
      </c>
      <c r="B2750" t="s">
        <v>6754</v>
      </c>
      <c r="C2750" s="1">
        <v>43886</v>
      </c>
      <c r="D2750">
        <v>20200225</v>
      </c>
      <c r="E2750" t="s">
        <v>1759</v>
      </c>
      <c r="F2750" t="s">
        <v>306</v>
      </c>
      <c r="G2750" t="s">
        <v>2515</v>
      </c>
      <c r="H2750" t="s">
        <v>25</v>
      </c>
      <c r="I2750" t="s">
        <v>48</v>
      </c>
      <c r="J2750" t="s">
        <v>1472</v>
      </c>
      <c r="K2750">
        <v>1091</v>
      </c>
      <c r="L2750" t="s">
        <v>74</v>
      </c>
      <c r="M2750" t="s">
        <v>29</v>
      </c>
      <c r="N2750" t="s">
        <v>66</v>
      </c>
      <c r="O2750" t="s">
        <v>6755</v>
      </c>
      <c r="P2750">
        <v>32.896000000000001</v>
      </c>
      <c r="Q2750">
        <v>4</v>
      </c>
      <c r="R2750">
        <v>0.2</v>
      </c>
      <c r="S2750">
        <v>11.102399999999999</v>
      </c>
      <c r="T2750" t="s">
        <v>919</v>
      </c>
      <c r="U2750">
        <v>21.793600000000001</v>
      </c>
      <c r="V2750" s="2">
        <f>Table1[[#This Row],[Expenses]]*0.3</f>
        <v>6.5380799999999999</v>
      </c>
      <c r="W2750" t="str">
        <f>VLOOKUP(K2750, Helper!A:C, 3, FALSE)</f>
        <v>2020-02</v>
      </c>
    </row>
    <row r="2751" spans="1:23" x14ac:dyDescent="0.3">
      <c r="A2751">
        <v>5514</v>
      </c>
      <c r="B2751" t="s">
        <v>6756</v>
      </c>
      <c r="C2751" s="1">
        <v>44346</v>
      </c>
      <c r="D2751">
        <v>20210530</v>
      </c>
      <c r="E2751" t="s">
        <v>3642</v>
      </c>
      <c r="F2751" t="s">
        <v>211</v>
      </c>
      <c r="G2751" t="s">
        <v>212</v>
      </c>
      <c r="H2751" t="s">
        <v>25</v>
      </c>
      <c r="I2751" t="s">
        <v>26</v>
      </c>
      <c r="J2751" t="s">
        <v>278</v>
      </c>
      <c r="K2751">
        <v>1032</v>
      </c>
      <c r="L2751" t="s">
        <v>56</v>
      </c>
      <c r="M2751" t="s">
        <v>29</v>
      </c>
      <c r="N2751" t="s">
        <v>156</v>
      </c>
      <c r="O2751" t="s">
        <v>6757</v>
      </c>
      <c r="P2751">
        <v>239.97</v>
      </c>
      <c r="Q2751">
        <v>3</v>
      </c>
      <c r="R2751">
        <v>0</v>
      </c>
      <c r="S2751">
        <v>2.3997000000000002</v>
      </c>
      <c r="T2751" t="s">
        <v>436</v>
      </c>
      <c r="U2751">
        <v>237.5703</v>
      </c>
      <c r="V2751" s="2">
        <f>Table1[[#This Row],[Expenses]]*0.3</f>
        <v>71.271090000000001</v>
      </c>
      <c r="W2751" t="str">
        <f>VLOOKUP(K2751, Helper!A:C, 3, FALSE)</f>
        <v>2020-02</v>
      </c>
    </row>
    <row r="2752" spans="1:23" x14ac:dyDescent="0.3">
      <c r="A2752">
        <v>5517</v>
      </c>
      <c r="B2752" t="s">
        <v>6758</v>
      </c>
      <c r="C2752" s="1">
        <v>44884</v>
      </c>
      <c r="D2752">
        <v>20221119</v>
      </c>
      <c r="E2752" t="s">
        <v>1624</v>
      </c>
      <c r="F2752" t="s">
        <v>266</v>
      </c>
      <c r="G2752" t="s">
        <v>267</v>
      </c>
      <c r="H2752" t="s">
        <v>25</v>
      </c>
      <c r="I2752" t="s">
        <v>48</v>
      </c>
      <c r="J2752" t="s">
        <v>604</v>
      </c>
      <c r="K2752">
        <v>1042</v>
      </c>
      <c r="L2752" t="s">
        <v>56</v>
      </c>
      <c r="M2752" t="s">
        <v>40</v>
      </c>
      <c r="N2752" t="s">
        <v>185</v>
      </c>
      <c r="O2752" t="s">
        <v>6759</v>
      </c>
      <c r="P2752">
        <v>1319.96</v>
      </c>
      <c r="Q2752">
        <v>4</v>
      </c>
      <c r="R2752">
        <v>0</v>
      </c>
      <c r="S2752">
        <v>527.98400000000004</v>
      </c>
      <c r="T2752" t="s">
        <v>32</v>
      </c>
      <c r="U2752">
        <v>791.976</v>
      </c>
      <c r="V2752" s="2">
        <f>Table1[[#This Row],[Expenses]]*0.3</f>
        <v>237.59279999999998</v>
      </c>
      <c r="W2752" t="str">
        <f>VLOOKUP(K2752, Helper!A:C, 3, FALSE)</f>
        <v>2020-01</v>
      </c>
    </row>
    <row r="2753" spans="1:23" x14ac:dyDescent="0.3">
      <c r="A2753">
        <v>5518</v>
      </c>
      <c r="B2753" t="s">
        <v>6760</v>
      </c>
      <c r="C2753" s="1">
        <v>45265</v>
      </c>
      <c r="D2753">
        <v>20231205</v>
      </c>
      <c r="E2753" t="s">
        <v>552</v>
      </c>
      <c r="F2753" t="s">
        <v>124</v>
      </c>
      <c r="G2753" t="s">
        <v>125</v>
      </c>
      <c r="H2753" t="s">
        <v>25</v>
      </c>
      <c r="I2753" t="s">
        <v>48</v>
      </c>
      <c r="J2753" t="s">
        <v>94</v>
      </c>
      <c r="K2753">
        <v>1087</v>
      </c>
      <c r="L2753" t="s">
        <v>95</v>
      </c>
      <c r="M2753" t="s">
        <v>40</v>
      </c>
      <c r="N2753" t="s">
        <v>41</v>
      </c>
      <c r="O2753" t="s">
        <v>6761</v>
      </c>
      <c r="P2753">
        <v>239.96</v>
      </c>
      <c r="Q2753">
        <v>10</v>
      </c>
      <c r="R2753">
        <v>0.3</v>
      </c>
      <c r="S2753">
        <v>-10.284000000000001</v>
      </c>
      <c r="T2753" t="s">
        <v>261</v>
      </c>
      <c r="U2753">
        <v>250.244</v>
      </c>
      <c r="V2753" s="2">
        <f>Table1[[#This Row],[Expenses]]*0.3</f>
        <v>75.0732</v>
      </c>
      <c r="W2753" t="str">
        <f>VLOOKUP(K2753, Helper!A:C, 3, FALSE)</f>
        <v>2020-06</v>
      </c>
    </row>
    <row r="2754" spans="1:23" x14ac:dyDescent="0.3">
      <c r="A2754">
        <v>5523</v>
      </c>
      <c r="B2754" t="s">
        <v>6762</v>
      </c>
      <c r="C2754" s="1">
        <v>44718</v>
      </c>
      <c r="D2754">
        <v>20220606</v>
      </c>
      <c r="E2754" t="s">
        <v>1138</v>
      </c>
      <c r="F2754" t="s">
        <v>35</v>
      </c>
      <c r="G2754" t="s">
        <v>584</v>
      </c>
      <c r="H2754" t="s">
        <v>37</v>
      </c>
      <c r="I2754" t="s">
        <v>38</v>
      </c>
      <c r="J2754" t="s">
        <v>160</v>
      </c>
      <c r="K2754">
        <v>1101</v>
      </c>
      <c r="L2754" t="s">
        <v>56</v>
      </c>
      <c r="M2754" t="s">
        <v>29</v>
      </c>
      <c r="N2754" t="s">
        <v>50</v>
      </c>
      <c r="O2754" t="s">
        <v>6763</v>
      </c>
      <c r="P2754">
        <v>21.552</v>
      </c>
      <c r="Q2754">
        <v>6</v>
      </c>
      <c r="R2754">
        <v>0.2</v>
      </c>
      <c r="S2754">
        <v>7.0044000000000004</v>
      </c>
      <c r="T2754" t="s">
        <v>43</v>
      </c>
      <c r="U2754">
        <v>14.547599999999999</v>
      </c>
      <c r="V2754" s="2">
        <f>Table1[[#This Row],[Expenses]]*0.3</f>
        <v>4.3642799999999999</v>
      </c>
      <c r="W2754" t="str">
        <f>VLOOKUP(K2754, Helper!A:C, 3, FALSE)</f>
        <v>2020-03</v>
      </c>
    </row>
    <row r="2755" spans="1:23" x14ac:dyDescent="0.3">
      <c r="A2755">
        <v>5525</v>
      </c>
      <c r="B2755" t="s">
        <v>6764</v>
      </c>
      <c r="C2755" s="1">
        <v>44906</v>
      </c>
      <c r="D2755">
        <v>20221211</v>
      </c>
      <c r="E2755" t="s">
        <v>1495</v>
      </c>
      <c r="F2755" t="s">
        <v>35</v>
      </c>
      <c r="G2755" t="s">
        <v>708</v>
      </c>
      <c r="H2755" t="s">
        <v>37</v>
      </c>
      <c r="I2755" t="s">
        <v>38</v>
      </c>
      <c r="J2755" t="s">
        <v>376</v>
      </c>
      <c r="K2755">
        <v>1036</v>
      </c>
      <c r="L2755" t="s">
        <v>259</v>
      </c>
      <c r="M2755" t="s">
        <v>85</v>
      </c>
      <c r="N2755" t="s">
        <v>66</v>
      </c>
      <c r="O2755" t="s">
        <v>6765</v>
      </c>
      <c r="P2755">
        <v>80.28</v>
      </c>
      <c r="Q2755">
        <v>12</v>
      </c>
      <c r="R2755">
        <v>0</v>
      </c>
      <c r="S2755">
        <v>36.928800000000003</v>
      </c>
      <c r="T2755" t="s">
        <v>76</v>
      </c>
      <c r="U2755">
        <v>43.351199999999999</v>
      </c>
      <c r="V2755" s="2">
        <f>Table1[[#This Row],[Expenses]]*0.3</f>
        <v>13.00536</v>
      </c>
      <c r="W2755" t="str">
        <f>VLOOKUP(K2755, Helper!A:C, 3, FALSE)</f>
        <v>2020-04</v>
      </c>
    </row>
    <row r="2756" spans="1:23" x14ac:dyDescent="0.3">
      <c r="A2756">
        <v>5526</v>
      </c>
      <c r="B2756" t="s">
        <v>6766</v>
      </c>
      <c r="C2756" s="1">
        <v>45047</v>
      </c>
      <c r="D2756">
        <v>20230501</v>
      </c>
      <c r="E2756" t="s">
        <v>577</v>
      </c>
      <c r="F2756" t="s">
        <v>35</v>
      </c>
      <c r="G2756" t="s">
        <v>36</v>
      </c>
      <c r="H2756" t="s">
        <v>37</v>
      </c>
      <c r="I2756" t="s">
        <v>38</v>
      </c>
      <c r="J2756" t="s">
        <v>120</v>
      </c>
      <c r="K2756">
        <v>1048</v>
      </c>
      <c r="L2756" t="s">
        <v>105</v>
      </c>
      <c r="M2756" t="s">
        <v>40</v>
      </c>
      <c r="N2756" t="s">
        <v>112</v>
      </c>
      <c r="O2756" t="s">
        <v>6767</v>
      </c>
      <c r="P2756">
        <v>9.7799999999999994</v>
      </c>
      <c r="Q2756">
        <v>2</v>
      </c>
      <c r="R2756">
        <v>0</v>
      </c>
      <c r="S2756">
        <v>4.0098000000000003</v>
      </c>
      <c r="T2756" t="s">
        <v>288</v>
      </c>
      <c r="U2756">
        <v>5.7701999999999902</v>
      </c>
      <c r="V2756" s="2">
        <f>Table1[[#This Row],[Expenses]]*0.3</f>
        <v>1.7310599999999969</v>
      </c>
      <c r="W2756" t="str">
        <f>VLOOKUP(K2756, Helper!A:C, 3, FALSE)</f>
        <v>2020-02</v>
      </c>
    </row>
    <row r="2757" spans="1:23" x14ac:dyDescent="0.3">
      <c r="A2757">
        <v>5527</v>
      </c>
      <c r="B2757" t="s">
        <v>6768</v>
      </c>
      <c r="C2757" s="1">
        <v>45041</v>
      </c>
      <c r="D2757">
        <v>20230425</v>
      </c>
      <c r="E2757" t="s">
        <v>2164</v>
      </c>
      <c r="F2757" t="s">
        <v>35</v>
      </c>
      <c r="G2757" t="s">
        <v>6769</v>
      </c>
      <c r="H2757" t="s">
        <v>37</v>
      </c>
      <c r="I2757" t="s">
        <v>38</v>
      </c>
      <c r="J2757" t="s">
        <v>649</v>
      </c>
      <c r="K2757">
        <v>1023</v>
      </c>
      <c r="L2757" t="s">
        <v>28</v>
      </c>
      <c r="M2757" t="s">
        <v>85</v>
      </c>
      <c r="N2757" t="s">
        <v>214</v>
      </c>
      <c r="O2757" t="s">
        <v>6770</v>
      </c>
      <c r="P2757">
        <v>1.81</v>
      </c>
      <c r="Q2757">
        <v>1</v>
      </c>
      <c r="R2757">
        <v>0</v>
      </c>
      <c r="S2757">
        <v>0.65159999999999996</v>
      </c>
      <c r="T2757" t="s">
        <v>68</v>
      </c>
      <c r="U2757">
        <v>1.1584000000000001</v>
      </c>
      <c r="V2757" s="2">
        <f>Table1[[#This Row],[Expenses]]*0.3</f>
        <v>0.34752</v>
      </c>
      <c r="W2757" t="str">
        <f>VLOOKUP(K2757, Helper!A:C, 3, FALSE)</f>
        <v>2020-08</v>
      </c>
    </row>
    <row r="2758" spans="1:23" x14ac:dyDescent="0.3">
      <c r="A2758">
        <v>5528</v>
      </c>
      <c r="B2758" t="s">
        <v>6771</v>
      </c>
      <c r="C2758" s="1">
        <v>44324</v>
      </c>
      <c r="D2758">
        <v>20210508</v>
      </c>
      <c r="E2758" t="s">
        <v>2110</v>
      </c>
      <c r="F2758" t="s">
        <v>211</v>
      </c>
      <c r="G2758" t="s">
        <v>212</v>
      </c>
      <c r="H2758" t="s">
        <v>25</v>
      </c>
      <c r="I2758" t="s">
        <v>26</v>
      </c>
      <c r="J2758" t="s">
        <v>49</v>
      </c>
      <c r="K2758">
        <v>1031</v>
      </c>
      <c r="L2758" t="s">
        <v>28</v>
      </c>
      <c r="M2758" t="s">
        <v>85</v>
      </c>
      <c r="N2758" t="s">
        <v>66</v>
      </c>
      <c r="O2758" t="s">
        <v>6772</v>
      </c>
      <c r="P2758">
        <v>37.94</v>
      </c>
      <c r="Q2758">
        <v>2</v>
      </c>
      <c r="R2758">
        <v>0</v>
      </c>
      <c r="S2758">
        <v>18.211200000000002</v>
      </c>
      <c r="T2758" t="s">
        <v>436</v>
      </c>
      <c r="U2758">
        <v>19.7287999999999</v>
      </c>
      <c r="V2758" s="2">
        <f>Table1[[#This Row],[Expenses]]*0.3</f>
        <v>5.9186399999999697</v>
      </c>
      <c r="W2758" t="str">
        <f>VLOOKUP(K2758, Helper!A:C, 3, FALSE)</f>
        <v>2020-01</v>
      </c>
    </row>
    <row r="2759" spans="1:23" x14ac:dyDescent="0.3">
      <c r="A2759">
        <v>5529</v>
      </c>
      <c r="B2759" t="s">
        <v>6773</v>
      </c>
      <c r="C2759" s="1">
        <v>44286</v>
      </c>
      <c r="D2759">
        <v>20210331</v>
      </c>
      <c r="E2759" t="s">
        <v>3370</v>
      </c>
      <c r="F2759" t="s">
        <v>46</v>
      </c>
      <c r="G2759" t="s">
        <v>888</v>
      </c>
      <c r="H2759" t="s">
        <v>25</v>
      </c>
      <c r="I2759" t="s">
        <v>48</v>
      </c>
      <c r="J2759" t="s">
        <v>764</v>
      </c>
      <c r="K2759">
        <v>1061</v>
      </c>
      <c r="L2759" t="s">
        <v>28</v>
      </c>
      <c r="M2759" t="s">
        <v>40</v>
      </c>
      <c r="N2759" t="s">
        <v>156</v>
      </c>
      <c r="O2759" t="s">
        <v>6774</v>
      </c>
      <c r="P2759">
        <v>79.959999999999994</v>
      </c>
      <c r="Q2759">
        <v>5</v>
      </c>
      <c r="R2759">
        <v>0.2</v>
      </c>
      <c r="S2759">
        <v>27.986000000000001</v>
      </c>
      <c r="T2759" t="s">
        <v>365</v>
      </c>
      <c r="U2759">
        <v>51.973999999999897</v>
      </c>
      <c r="V2759" s="2">
        <f>Table1[[#This Row],[Expenses]]*0.3</f>
        <v>15.592199999999968</v>
      </c>
      <c r="W2759" t="str">
        <f>VLOOKUP(K2759, Helper!A:C, 3, FALSE)</f>
        <v>2020-03</v>
      </c>
    </row>
    <row r="2760" spans="1:23" x14ac:dyDescent="0.3">
      <c r="A2760">
        <v>5530</v>
      </c>
      <c r="B2760" t="s">
        <v>6775</v>
      </c>
      <c r="C2760" s="1">
        <v>45145</v>
      </c>
      <c r="D2760">
        <v>20230807</v>
      </c>
      <c r="E2760" t="s">
        <v>2039</v>
      </c>
      <c r="F2760" t="s">
        <v>79</v>
      </c>
      <c r="G2760" t="s">
        <v>470</v>
      </c>
      <c r="H2760" t="s">
        <v>81</v>
      </c>
      <c r="I2760" t="s">
        <v>82</v>
      </c>
      <c r="J2760" t="s">
        <v>430</v>
      </c>
      <c r="K2760">
        <v>1055</v>
      </c>
      <c r="L2760" t="s">
        <v>84</v>
      </c>
      <c r="M2760" t="s">
        <v>40</v>
      </c>
      <c r="N2760" t="s">
        <v>66</v>
      </c>
      <c r="O2760" t="s">
        <v>6776</v>
      </c>
      <c r="P2760">
        <v>115.29600000000001</v>
      </c>
      <c r="Q2760">
        <v>3</v>
      </c>
      <c r="R2760">
        <v>0.2</v>
      </c>
      <c r="S2760">
        <v>40.3536</v>
      </c>
      <c r="T2760" t="s">
        <v>786</v>
      </c>
      <c r="U2760">
        <v>74.942400000000006</v>
      </c>
      <c r="V2760" s="2">
        <f>Table1[[#This Row],[Expenses]]*0.3</f>
        <v>22.48272</v>
      </c>
      <c r="W2760" t="str">
        <f>VLOOKUP(K2760, Helper!A:C, 3, FALSE)</f>
        <v>2020-01</v>
      </c>
    </row>
    <row r="2761" spans="1:23" x14ac:dyDescent="0.3">
      <c r="A2761">
        <v>5531</v>
      </c>
      <c r="B2761" t="s">
        <v>6777</v>
      </c>
      <c r="C2761" s="1">
        <v>45263</v>
      </c>
      <c r="D2761">
        <v>20231203</v>
      </c>
      <c r="E2761" t="s">
        <v>6778</v>
      </c>
      <c r="F2761" t="s">
        <v>117</v>
      </c>
      <c r="G2761" t="s">
        <v>118</v>
      </c>
      <c r="H2761" t="s">
        <v>37</v>
      </c>
      <c r="I2761" t="s">
        <v>119</v>
      </c>
      <c r="J2761" t="s">
        <v>341</v>
      </c>
      <c r="K2761">
        <v>1019</v>
      </c>
      <c r="L2761" t="s">
        <v>74</v>
      </c>
      <c r="M2761" t="s">
        <v>29</v>
      </c>
      <c r="N2761" t="s">
        <v>156</v>
      </c>
      <c r="O2761" t="s">
        <v>6779</v>
      </c>
      <c r="P2761">
        <v>2479.96</v>
      </c>
      <c r="Q2761">
        <v>4</v>
      </c>
      <c r="R2761">
        <v>0</v>
      </c>
      <c r="S2761">
        <v>743.98800000000006</v>
      </c>
      <c r="T2761" t="s">
        <v>261</v>
      </c>
      <c r="U2761">
        <v>1735.972</v>
      </c>
      <c r="V2761" s="2">
        <f>Table1[[#This Row],[Expenses]]*0.3</f>
        <v>520.79160000000002</v>
      </c>
      <c r="W2761" t="str">
        <f>VLOOKUP(K2761, Helper!A:C, 3, FALSE)</f>
        <v>2020-03</v>
      </c>
    </row>
    <row r="2762" spans="1:23" x14ac:dyDescent="0.3">
      <c r="A2762">
        <v>5532</v>
      </c>
      <c r="B2762" t="s">
        <v>6780</v>
      </c>
      <c r="C2762" s="1">
        <v>44719</v>
      </c>
      <c r="D2762">
        <v>20220607</v>
      </c>
      <c r="E2762" t="s">
        <v>1153</v>
      </c>
      <c r="F2762" t="s">
        <v>978</v>
      </c>
      <c r="G2762" t="s">
        <v>979</v>
      </c>
      <c r="H2762" t="s">
        <v>25</v>
      </c>
      <c r="I2762" t="s">
        <v>103</v>
      </c>
      <c r="J2762" t="s">
        <v>592</v>
      </c>
      <c r="K2762">
        <v>1030</v>
      </c>
      <c r="L2762" t="s">
        <v>95</v>
      </c>
      <c r="M2762" t="s">
        <v>29</v>
      </c>
      <c r="N2762" t="s">
        <v>185</v>
      </c>
      <c r="O2762" t="s">
        <v>6781</v>
      </c>
      <c r="P2762">
        <v>179.94</v>
      </c>
      <c r="Q2762">
        <v>6</v>
      </c>
      <c r="R2762">
        <v>0</v>
      </c>
      <c r="S2762">
        <v>75.574799999999996</v>
      </c>
      <c r="T2762" t="s">
        <v>43</v>
      </c>
      <c r="U2762">
        <v>104.3652</v>
      </c>
      <c r="V2762" s="2">
        <f>Table1[[#This Row],[Expenses]]*0.3</f>
        <v>31.309559999999998</v>
      </c>
      <c r="W2762" t="str">
        <f>VLOOKUP(K2762, Helper!A:C, 3, FALSE)</f>
        <v>2020-01</v>
      </c>
    </row>
    <row r="2763" spans="1:23" x14ac:dyDescent="0.3">
      <c r="A2763">
        <v>5539</v>
      </c>
      <c r="B2763" t="s">
        <v>6782</v>
      </c>
      <c r="C2763" s="1">
        <v>44299</v>
      </c>
      <c r="D2763">
        <v>20210413</v>
      </c>
      <c r="E2763" t="s">
        <v>971</v>
      </c>
      <c r="F2763" t="s">
        <v>117</v>
      </c>
      <c r="G2763" t="s">
        <v>118</v>
      </c>
      <c r="H2763" t="s">
        <v>37</v>
      </c>
      <c r="I2763" t="s">
        <v>119</v>
      </c>
      <c r="J2763" t="s">
        <v>213</v>
      </c>
      <c r="K2763">
        <v>1059</v>
      </c>
      <c r="L2763" t="s">
        <v>105</v>
      </c>
      <c r="M2763" t="s">
        <v>29</v>
      </c>
      <c r="N2763" t="s">
        <v>50</v>
      </c>
      <c r="O2763" t="s">
        <v>6783</v>
      </c>
      <c r="P2763">
        <v>17.43</v>
      </c>
      <c r="Q2763">
        <v>3</v>
      </c>
      <c r="R2763">
        <v>0</v>
      </c>
      <c r="S2763">
        <v>8.0177999999999994</v>
      </c>
      <c r="T2763" t="s">
        <v>208</v>
      </c>
      <c r="U2763">
        <v>9.4122000000000003</v>
      </c>
      <c r="V2763" s="2">
        <f>Table1[[#This Row],[Expenses]]*0.3</f>
        <v>2.8236599999999998</v>
      </c>
      <c r="W2763" t="str">
        <f>VLOOKUP(K2763, Helper!A:C, 3, FALSE)</f>
        <v>2020-08</v>
      </c>
    </row>
    <row r="2764" spans="1:23" x14ac:dyDescent="0.3">
      <c r="A2764">
        <v>5540</v>
      </c>
      <c r="B2764" t="s">
        <v>6784</v>
      </c>
      <c r="C2764" s="1">
        <v>45069</v>
      </c>
      <c r="D2764">
        <v>20230523</v>
      </c>
      <c r="E2764" t="s">
        <v>545</v>
      </c>
      <c r="F2764" t="s">
        <v>166</v>
      </c>
      <c r="G2764" t="s">
        <v>227</v>
      </c>
      <c r="H2764" t="s">
        <v>81</v>
      </c>
      <c r="I2764" t="s">
        <v>168</v>
      </c>
      <c r="J2764" t="s">
        <v>430</v>
      </c>
      <c r="K2764">
        <v>1055</v>
      </c>
      <c r="L2764" t="s">
        <v>84</v>
      </c>
      <c r="M2764" t="s">
        <v>29</v>
      </c>
      <c r="N2764" t="s">
        <v>41</v>
      </c>
      <c r="O2764" t="s">
        <v>6785</v>
      </c>
      <c r="P2764">
        <v>181.98599999999999</v>
      </c>
      <c r="Q2764">
        <v>2</v>
      </c>
      <c r="R2764">
        <v>0.3</v>
      </c>
      <c r="S2764">
        <v>-54.595799999999997</v>
      </c>
      <c r="T2764" t="s">
        <v>288</v>
      </c>
      <c r="U2764">
        <v>236.58179999999999</v>
      </c>
      <c r="V2764" s="2">
        <f>Table1[[#This Row],[Expenses]]*0.3</f>
        <v>70.97453999999999</v>
      </c>
      <c r="W2764" t="str">
        <f>VLOOKUP(K2764, Helper!A:C, 3, FALSE)</f>
        <v>2020-01</v>
      </c>
    </row>
    <row r="2765" spans="1:23" x14ac:dyDescent="0.3">
      <c r="A2765">
        <v>5543</v>
      </c>
      <c r="B2765" t="s">
        <v>6786</v>
      </c>
      <c r="C2765" s="1">
        <v>44915</v>
      </c>
      <c r="D2765">
        <v>20221220</v>
      </c>
      <c r="E2765" t="s">
        <v>177</v>
      </c>
      <c r="F2765" t="s">
        <v>232</v>
      </c>
      <c r="G2765" t="s">
        <v>385</v>
      </c>
      <c r="H2765" t="s">
        <v>37</v>
      </c>
      <c r="I2765" t="s">
        <v>119</v>
      </c>
      <c r="J2765" t="s">
        <v>179</v>
      </c>
      <c r="K2765">
        <v>1015</v>
      </c>
      <c r="L2765" t="s">
        <v>74</v>
      </c>
      <c r="M2765" t="s">
        <v>40</v>
      </c>
      <c r="N2765" t="s">
        <v>50</v>
      </c>
      <c r="O2765" t="s">
        <v>6787</v>
      </c>
      <c r="P2765">
        <v>455.97</v>
      </c>
      <c r="Q2765">
        <v>6</v>
      </c>
      <c r="R2765">
        <v>0.5</v>
      </c>
      <c r="S2765">
        <v>-218.8656</v>
      </c>
      <c r="T2765" t="s">
        <v>76</v>
      </c>
      <c r="U2765">
        <v>674.8356</v>
      </c>
      <c r="V2765" s="2">
        <f>Table1[[#This Row],[Expenses]]*0.3</f>
        <v>202.45068000000001</v>
      </c>
      <c r="W2765" t="str">
        <f>VLOOKUP(K2765, Helper!A:C, 3, FALSE)</f>
        <v>2020-03</v>
      </c>
    </row>
    <row r="2766" spans="1:23" x14ac:dyDescent="0.3">
      <c r="A2766">
        <v>5546</v>
      </c>
      <c r="B2766" t="s">
        <v>6788</v>
      </c>
      <c r="C2766" s="1">
        <v>45192</v>
      </c>
      <c r="D2766">
        <v>20230923</v>
      </c>
      <c r="E2766" t="s">
        <v>2164</v>
      </c>
      <c r="F2766" t="s">
        <v>1516</v>
      </c>
      <c r="G2766" t="s">
        <v>1517</v>
      </c>
      <c r="H2766" t="s">
        <v>25</v>
      </c>
      <c r="I2766" t="s">
        <v>336</v>
      </c>
      <c r="J2766" t="s">
        <v>649</v>
      </c>
      <c r="K2766">
        <v>1023</v>
      </c>
      <c r="L2766" t="s">
        <v>28</v>
      </c>
      <c r="M2766" t="s">
        <v>85</v>
      </c>
      <c r="N2766" t="s">
        <v>96</v>
      </c>
      <c r="O2766" t="s">
        <v>6789</v>
      </c>
      <c r="P2766">
        <v>67.400000000000006</v>
      </c>
      <c r="Q2766">
        <v>5</v>
      </c>
      <c r="R2766">
        <v>0</v>
      </c>
      <c r="S2766">
        <v>17.524000000000001</v>
      </c>
      <c r="T2766" t="s">
        <v>171</v>
      </c>
      <c r="U2766">
        <v>49.875999999999998</v>
      </c>
      <c r="V2766" s="2">
        <f>Table1[[#This Row],[Expenses]]*0.3</f>
        <v>14.962799999999998</v>
      </c>
      <c r="W2766" t="str">
        <f>VLOOKUP(K2766, Helper!A:C, 3, FALSE)</f>
        <v>2020-08</v>
      </c>
    </row>
    <row r="2767" spans="1:23" x14ac:dyDescent="0.3">
      <c r="A2767">
        <v>5547</v>
      </c>
      <c r="B2767" t="s">
        <v>6790</v>
      </c>
      <c r="C2767" s="1">
        <v>45177</v>
      </c>
      <c r="D2767">
        <v>20230908</v>
      </c>
      <c r="E2767" t="s">
        <v>3239</v>
      </c>
      <c r="F2767" t="s">
        <v>101</v>
      </c>
      <c r="G2767" t="s">
        <v>6123</v>
      </c>
      <c r="H2767" t="s">
        <v>25</v>
      </c>
      <c r="I2767" t="s">
        <v>103</v>
      </c>
      <c r="J2767" t="s">
        <v>685</v>
      </c>
      <c r="K2767">
        <v>1076</v>
      </c>
      <c r="L2767" t="s">
        <v>74</v>
      </c>
      <c r="M2767" t="s">
        <v>29</v>
      </c>
      <c r="N2767" t="s">
        <v>57</v>
      </c>
      <c r="O2767" t="s">
        <v>6791</v>
      </c>
      <c r="P2767">
        <v>25.16</v>
      </c>
      <c r="Q2767">
        <v>2</v>
      </c>
      <c r="R2767">
        <v>0</v>
      </c>
      <c r="S2767">
        <v>10.5672</v>
      </c>
      <c r="T2767" t="s">
        <v>171</v>
      </c>
      <c r="U2767">
        <v>14.5928</v>
      </c>
      <c r="V2767" s="2">
        <f>Table1[[#This Row],[Expenses]]*0.3</f>
        <v>4.37784</v>
      </c>
      <c r="W2767" t="str">
        <f>VLOOKUP(K2767, Helper!A:C, 3, FALSE)</f>
        <v>2020-01</v>
      </c>
    </row>
    <row r="2768" spans="1:23" x14ac:dyDescent="0.3">
      <c r="A2768">
        <v>5549</v>
      </c>
      <c r="B2768" t="s">
        <v>6792</v>
      </c>
      <c r="C2768" s="1">
        <v>44163</v>
      </c>
      <c r="D2768">
        <v>20201128</v>
      </c>
      <c r="E2768" t="s">
        <v>2427</v>
      </c>
      <c r="F2768" t="s">
        <v>35</v>
      </c>
      <c r="G2768" t="s">
        <v>110</v>
      </c>
      <c r="H2768" t="s">
        <v>37</v>
      </c>
      <c r="I2768" t="s">
        <v>38</v>
      </c>
      <c r="J2768" t="s">
        <v>104</v>
      </c>
      <c r="K2768">
        <v>1047</v>
      </c>
      <c r="L2768" t="s">
        <v>105</v>
      </c>
      <c r="M2768" t="s">
        <v>29</v>
      </c>
      <c r="N2768" t="s">
        <v>86</v>
      </c>
      <c r="O2768" t="s">
        <v>6793</v>
      </c>
      <c r="P2768">
        <v>43.68</v>
      </c>
      <c r="Q2768">
        <v>3</v>
      </c>
      <c r="R2768">
        <v>0</v>
      </c>
      <c r="S2768">
        <v>11.7936</v>
      </c>
      <c r="T2768" t="s">
        <v>98</v>
      </c>
      <c r="U2768">
        <v>31.886399999999998</v>
      </c>
      <c r="V2768" s="2">
        <f>Table1[[#This Row],[Expenses]]*0.3</f>
        <v>9.5659199999999984</v>
      </c>
      <c r="W2768" t="str">
        <f>VLOOKUP(K2768, Helper!A:C, 3, FALSE)</f>
        <v>2020-03</v>
      </c>
    </row>
    <row r="2769" spans="1:23" x14ac:dyDescent="0.3">
      <c r="A2769">
        <v>5551</v>
      </c>
      <c r="B2769" t="s">
        <v>6794</v>
      </c>
      <c r="C2769" s="1">
        <v>44147</v>
      </c>
      <c r="D2769">
        <v>20201112</v>
      </c>
      <c r="E2769" t="s">
        <v>4791</v>
      </c>
      <c r="F2769" t="s">
        <v>79</v>
      </c>
      <c r="G2769" t="s">
        <v>147</v>
      </c>
      <c r="H2769" t="s">
        <v>81</v>
      </c>
      <c r="I2769" t="s">
        <v>82</v>
      </c>
      <c r="J2769" t="s">
        <v>452</v>
      </c>
      <c r="K2769">
        <v>1054</v>
      </c>
      <c r="L2769" t="s">
        <v>56</v>
      </c>
      <c r="M2769" t="s">
        <v>40</v>
      </c>
      <c r="N2769" t="s">
        <v>112</v>
      </c>
      <c r="O2769" t="s">
        <v>6795</v>
      </c>
      <c r="P2769">
        <v>2.6720000000000002</v>
      </c>
      <c r="Q2769">
        <v>1</v>
      </c>
      <c r="R2769">
        <v>0.2</v>
      </c>
      <c r="S2769">
        <v>0.33400000000000002</v>
      </c>
      <c r="T2769" t="s">
        <v>98</v>
      </c>
      <c r="U2769">
        <v>2.3380000000000001</v>
      </c>
      <c r="V2769" s="2">
        <f>Table1[[#This Row],[Expenses]]*0.3</f>
        <v>0.70140000000000002</v>
      </c>
      <c r="W2769" t="str">
        <f>VLOOKUP(K2769, Helper!A:C, 3, FALSE)</f>
        <v>2020-05</v>
      </c>
    </row>
    <row r="2770" spans="1:23" x14ac:dyDescent="0.3">
      <c r="A2770">
        <v>5556</v>
      </c>
      <c r="B2770" t="s">
        <v>6796</v>
      </c>
      <c r="C2770" s="1">
        <v>45202</v>
      </c>
      <c r="D2770">
        <v>20231003</v>
      </c>
      <c r="E2770" t="s">
        <v>2320</v>
      </c>
      <c r="F2770" t="s">
        <v>266</v>
      </c>
      <c r="G2770" t="s">
        <v>1037</v>
      </c>
      <c r="H2770" t="s">
        <v>25</v>
      </c>
      <c r="I2770" t="s">
        <v>48</v>
      </c>
      <c r="J2770" t="s">
        <v>1013</v>
      </c>
      <c r="K2770">
        <v>1073</v>
      </c>
      <c r="L2770" t="s">
        <v>133</v>
      </c>
      <c r="M2770" t="s">
        <v>40</v>
      </c>
      <c r="N2770" t="s">
        <v>57</v>
      </c>
      <c r="O2770" t="s">
        <v>6797</v>
      </c>
      <c r="P2770">
        <v>10.16</v>
      </c>
      <c r="Q2770">
        <v>2</v>
      </c>
      <c r="R2770">
        <v>0</v>
      </c>
      <c r="S2770">
        <v>3.4544000000000001</v>
      </c>
      <c r="T2770" t="s">
        <v>151</v>
      </c>
      <c r="U2770">
        <v>6.7055999999999996</v>
      </c>
      <c r="V2770" s="2">
        <f>Table1[[#This Row],[Expenses]]*0.3</f>
        <v>2.0116799999999997</v>
      </c>
      <c r="W2770" t="str">
        <f>VLOOKUP(K2770, Helper!A:C, 3, FALSE)</f>
        <v>2020-03</v>
      </c>
    </row>
    <row r="2771" spans="1:23" x14ac:dyDescent="0.3">
      <c r="A2771">
        <v>5557</v>
      </c>
      <c r="B2771" t="s">
        <v>6798</v>
      </c>
      <c r="C2771" s="1">
        <v>44544</v>
      </c>
      <c r="D2771">
        <v>20211214</v>
      </c>
      <c r="E2771" t="s">
        <v>2273</v>
      </c>
      <c r="F2771" t="s">
        <v>868</v>
      </c>
      <c r="G2771" t="s">
        <v>869</v>
      </c>
      <c r="H2771" t="s">
        <v>25</v>
      </c>
      <c r="I2771" t="s">
        <v>336</v>
      </c>
      <c r="J2771" t="s">
        <v>504</v>
      </c>
      <c r="K2771">
        <v>1010</v>
      </c>
      <c r="L2771" t="s">
        <v>273</v>
      </c>
      <c r="M2771" t="s">
        <v>40</v>
      </c>
      <c r="N2771" t="s">
        <v>57</v>
      </c>
      <c r="O2771" t="s">
        <v>6799</v>
      </c>
      <c r="P2771">
        <v>6.16</v>
      </c>
      <c r="Q2771">
        <v>2</v>
      </c>
      <c r="R2771">
        <v>0</v>
      </c>
      <c r="S2771">
        <v>1.9712000000000001</v>
      </c>
      <c r="T2771" t="s">
        <v>163</v>
      </c>
      <c r="U2771">
        <v>4.1887999999999996</v>
      </c>
      <c r="V2771" s="2">
        <f>Table1[[#This Row],[Expenses]]*0.3</f>
        <v>1.2566399999999998</v>
      </c>
      <c r="W2771" t="str">
        <f>VLOOKUP(K2771, Helper!A:C, 3, FALSE)</f>
        <v>2020-03</v>
      </c>
    </row>
    <row r="2772" spans="1:23" x14ac:dyDescent="0.3">
      <c r="A2772">
        <v>5559</v>
      </c>
      <c r="B2772" t="s">
        <v>6800</v>
      </c>
      <c r="C2772" s="1">
        <v>44536</v>
      </c>
      <c r="D2772">
        <v>20211206</v>
      </c>
      <c r="E2772" t="s">
        <v>3142</v>
      </c>
      <c r="F2772" t="s">
        <v>821</v>
      </c>
      <c r="G2772" t="s">
        <v>822</v>
      </c>
      <c r="H2772" t="s">
        <v>25</v>
      </c>
      <c r="I2772" t="s">
        <v>336</v>
      </c>
      <c r="J2772" t="s">
        <v>560</v>
      </c>
      <c r="K2772">
        <v>1080</v>
      </c>
      <c r="L2772" t="s">
        <v>56</v>
      </c>
      <c r="M2772" t="s">
        <v>29</v>
      </c>
      <c r="N2772" t="s">
        <v>66</v>
      </c>
      <c r="O2772" t="s">
        <v>6801</v>
      </c>
      <c r="P2772">
        <v>6.48</v>
      </c>
      <c r="Q2772">
        <v>1</v>
      </c>
      <c r="R2772">
        <v>0</v>
      </c>
      <c r="S2772">
        <v>3.1103999999999998</v>
      </c>
      <c r="T2772" t="s">
        <v>163</v>
      </c>
      <c r="U2772">
        <v>3.3696000000000002</v>
      </c>
      <c r="V2772" s="2">
        <f>Table1[[#This Row],[Expenses]]*0.3</f>
        <v>1.01088</v>
      </c>
      <c r="W2772" t="str">
        <f>VLOOKUP(K2772, Helper!A:C, 3, FALSE)</f>
        <v>2020-03</v>
      </c>
    </row>
    <row r="2773" spans="1:23" x14ac:dyDescent="0.3">
      <c r="A2773">
        <v>5562</v>
      </c>
      <c r="B2773" t="s">
        <v>6802</v>
      </c>
      <c r="C2773" s="1">
        <v>45017</v>
      </c>
      <c r="D2773">
        <v>20230401</v>
      </c>
      <c r="E2773" t="s">
        <v>2684</v>
      </c>
      <c r="F2773" t="s">
        <v>758</v>
      </c>
      <c r="G2773" t="s">
        <v>759</v>
      </c>
      <c r="H2773" t="s">
        <v>25</v>
      </c>
      <c r="I2773" t="s">
        <v>64</v>
      </c>
      <c r="J2773" t="s">
        <v>443</v>
      </c>
      <c r="K2773">
        <v>1005</v>
      </c>
      <c r="L2773" t="s">
        <v>56</v>
      </c>
      <c r="M2773" t="s">
        <v>40</v>
      </c>
      <c r="N2773" t="s">
        <v>50</v>
      </c>
      <c r="O2773" t="s">
        <v>6803</v>
      </c>
      <c r="P2773">
        <v>34.54</v>
      </c>
      <c r="Q2773">
        <v>1</v>
      </c>
      <c r="R2773">
        <v>0</v>
      </c>
      <c r="S2773">
        <v>17.27</v>
      </c>
      <c r="T2773" t="s">
        <v>68</v>
      </c>
      <c r="U2773">
        <v>17.27</v>
      </c>
      <c r="V2773" s="2">
        <f>Table1[[#This Row],[Expenses]]*0.3</f>
        <v>5.181</v>
      </c>
      <c r="W2773" t="str">
        <f>VLOOKUP(K2773, Helper!A:C, 3, FALSE)</f>
        <v>2020-03</v>
      </c>
    </row>
    <row r="2774" spans="1:23" x14ac:dyDescent="0.3">
      <c r="A2774">
        <v>5565</v>
      </c>
      <c r="B2774" t="s">
        <v>6804</v>
      </c>
      <c r="C2774" s="1">
        <v>44999</v>
      </c>
      <c r="D2774">
        <v>20230314</v>
      </c>
      <c r="E2774" t="s">
        <v>4680</v>
      </c>
      <c r="F2774" t="s">
        <v>166</v>
      </c>
      <c r="G2774" t="s">
        <v>227</v>
      </c>
      <c r="H2774" t="s">
        <v>81</v>
      </c>
      <c r="I2774" t="s">
        <v>168</v>
      </c>
      <c r="J2774" t="s">
        <v>325</v>
      </c>
      <c r="K2774">
        <v>1075</v>
      </c>
      <c r="L2774" t="s">
        <v>133</v>
      </c>
      <c r="M2774" t="s">
        <v>85</v>
      </c>
      <c r="N2774" t="s">
        <v>112</v>
      </c>
      <c r="O2774" t="s">
        <v>6805</v>
      </c>
      <c r="P2774">
        <v>19.456</v>
      </c>
      <c r="Q2774">
        <v>4</v>
      </c>
      <c r="R2774">
        <v>0.2</v>
      </c>
      <c r="S2774">
        <v>2.1888000000000001</v>
      </c>
      <c r="T2774" t="s">
        <v>761</v>
      </c>
      <c r="U2774">
        <v>17.267199999999999</v>
      </c>
      <c r="V2774" s="2">
        <f>Table1[[#This Row],[Expenses]]*0.3</f>
        <v>5.1801599999999999</v>
      </c>
      <c r="W2774" t="str">
        <f>VLOOKUP(K2774, Helper!A:C, 3, FALSE)</f>
        <v>2020-03</v>
      </c>
    </row>
    <row r="2775" spans="1:23" x14ac:dyDescent="0.3">
      <c r="A2775">
        <v>5572</v>
      </c>
      <c r="B2775" t="s">
        <v>6806</v>
      </c>
      <c r="C2775" s="1">
        <v>44170</v>
      </c>
      <c r="D2775">
        <v>20201205</v>
      </c>
      <c r="E2775" t="s">
        <v>577</v>
      </c>
      <c r="F2775" t="s">
        <v>358</v>
      </c>
      <c r="G2775" t="s">
        <v>359</v>
      </c>
      <c r="H2775" t="s">
        <v>37</v>
      </c>
      <c r="I2775" t="s">
        <v>119</v>
      </c>
      <c r="J2775" t="s">
        <v>120</v>
      </c>
      <c r="K2775">
        <v>1048</v>
      </c>
      <c r="L2775" t="s">
        <v>105</v>
      </c>
      <c r="M2775" t="s">
        <v>40</v>
      </c>
      <c r="N2775" t="s">
        <v>66</v>
      </c>
      <c r="O2775" t="s">
        <v>6807</v>
      </c>
      <c r="P2775">
        <v>98.376000000000005</v>
      </c>
      <c r="Q2775">
        <v>3</v>
      </c>
      <c r="R2775">
        <v>0.2</v>
      </c>
      <c r="S2775">
        <v>35.661299999999997</v>
      </c>
      <c r="T2775" t="s">
        <v>235</v>
      </c>
      <c r="U2775">
        <v>62.714700000000001</v>
      </c>
      <c r="V2775" s="2">
        <f>Table1[[#This Row],[Expenses]]*0.3</f>
        <v>18.814409999999999</v>
      </c>
      <c r="W2775" t="str">
        <f>VLOOKUP(K2775, Helper!A:C, 3, FALSE)</f>
        <v>2020-02</v>
      </c>
    </row>
    <row r="2776" spans="1:23" x14ac:dyDescent="0.3">
      <c r="A2776">
        <v>5577</v>
      </c>
      <c r="B2776" t="s">
        <v>6808</v>
      </c>
      <c r="C2776" s="1">
        <v>44908</v>
      </c>
      <c r="D2776">
        <v>20221213</v>
      </c>
      <c r="E2776" t="s">
        <v>842</v>
      </c>
      <c r="F2776" t="s">
        <v>35</v>
      </c>
      <c r="G2776" t="s">
        <v>417</v>
      </c>
      <c r="H2776" t="s">
        <v>37</v>
      </c>
      <c r="I2776" t="s">
        <v>38</v>
      </c>
      <c r="J2776" t="s">
        <v>452</v>
      </c>
      <c r="K2776">
        <v>1054</v>
      </c>
      <c r="L2776" t="s">
        <v>56</v>
      </c>
      <c r="M2776" t="s">
        <v>29</v>
      </c>
      <c r="N2776" t="s">
        <v>57</v>
      </c>
      <c r="O2776" t="s">
        <v>6809</v>
      </c>
      <c r="P2776">
        <v>383.64</v>
      </c>
      <c r="Q2776">
        <v>6</v>
      </c>
      <c r="R2776">
        <v>0</v>
      </c>
      <c r="S2776">
        <v>122.76479999999999</v>
      </c>
      <c r="T2776" t="s">
        <v>76</v>
      </c>
      <c r="U2776">
        <v>260.87520000000001</v>
      </c>
      <c r="V2776" s="2">
        <f>Table1[[#This Row],[Expenses]]*0.3</f>
        <v>78.262559999999993</v>
      </c>
      <c r="W2776" t="str">
        <f>VLOOKUP(K2776, Helper!A:C, 3, FALSE)</f>
        <v>2020-05</v>
      </c>
    </row>
    <row r="2777" spans="1:23" x14ac:dyDescent="0.3">
      <c r="A2777">
        <v>5579</v>
      </c>
      <c r="B2777" t="s">
        <v>6810</v>
      </c>
      <c r="C2777" s="1">
        <v>45179</v>
      </c>
      <c r="D2777">
        <v>20230910</v>
      </c>
      <c r="E2777" t="s">
        <v>4508</v>
      </c>
      <c r="F2777" t="s">
        <v>35</v>
      </c>
      <c r="G2777" t="s">
        <v>36</v>
      </c>
      <c r="H2777" t="s">
        <v>37</v>
      </c>
      <c r="I2777" t="s">
        <v>38</v>
      </c>
      <c r="J2777" t="s">
        <v>993</v>
      </c>
      <c r="K2777">
        <v>1044</v>
      </c>
      <c r="L2777" t="s">
        <v>28</v>
      </c>
      <c r="M2777" t="s">
        <v>29</v>
      </c>
      <c r="N2777" t="s">
        <v>112</v>
      </c>
      <c r="O2777" t="s">
        <v>6811</v>
      </c>
      <c r="P2777">
        <v>6.56</v>
      </c>
      <c r="Q2777">
        <v>2</v>
      </c>
      <c r="R2777">
        <v>0</v>
      </c>
      <c r="S2777">
        <v>1.9024000000000001</v>
      </c>
      <c r="T2777" t="s">
        <v>171</v>
      </c>
      <c r="U2777">
        <v>4.6575999999999897</v>
      </c>
      <c r="V2777" s="2">
        <f>Table1[[#This Row],[Expenses]]*0.3</f>
        <v>1.397279999999997</v>
      </c>
      <c r="W2777" t="str">
        <f>VLOOKUP(K2777, Helper!A:C, 3, FALSE)</f>
        <v>2020-02</v>
      </c>
    </row>
    <row r="2778" spans="1:23" x14ac:dyDescent="0.3">
      <c r="A2778">
        <v>5582</v>
      </c>
      <c r="B2778" t="s">
        <v>6812</v>
      </c>
      <c r="C2778" s="1">
        <v>45204</v>
      </c>
      <c r="D2778">
        <v>20231005</v>
      </c>
      <c r="E2778" t="s">
        <v>226</v>
      </c>
      <c r="F2778" t="s">
        <v>1548</v>
      </c>
      <c r="G2778" t="s">
        <v>1836</v>
      </c>
      <c r="H2778" t="s">
        <v>81</v>
      </c>
      <c r="I2778" t="s">
        <v>199</v>
      </c>
      <c r="J2778" t="s">
        <v>228</v>
      </c>
      <c r="K2778">
        <v>1001</v>
      </c>
      <c r="L2778" t="s">
        <v>84</v>
      </c>
      <c r="M2778" t="s">
        <v>85</v>
      </c>
      <c r="N2778" t="s">
        <v>57</v>
      </c>
      <c r="O2778" t="s">
        <v>6813</v>
      </c>
      <c r="P2778">
        <v>19.98</v>
      </c>
      <c r="Q2778">
        <v>1</v>
      </c>
      <c r="R2778">
        <v>0</v>
      </c>
      <c r="S2778">
        <v>8.5914000000000001</v>
      </c>
      <c r="T2778" t="s">
        <v>151</v>
      </c>
      <c r="U2778">
        <v>11.3886</v>
      </c>
      <c r="V2778" s="2">
        <f>Table1[[#This Row],[Expenses]]*0.3</f>
        <v>3.4165800000000002</v>
      </c>
      <c r="W2778" t="str">
        <f>VLOOKUP(K2778, Helper!A:C, 3, FALSE)</f>
        <v>2020-04</v>
      </c>
    </row>
    <row r="2779" spans="1:23" x14ac:dyDescent="0.3">
      <c r="A2779">
        <v>5583</v>
      </c>
      <c r="B2779" t="s">
        <v>6814</v>
      </c>
      <c r="C2779" s="1">
        <v>44691</v>
      </c>
      <c r="D2779">
        <v>20220510</v>
      </c>
      <c r="E2779" t="s">
        <v>226</v>
      </c>
      <c r="F2779" t="s">
        <v>211</v>
      </c>
      <c r="G2779" t="s">
        <v>212</v>
      </c>
      <c r="H2779" t="s">
        <v>25</v>
      </c>
      <c r="I2779" t="s">
        <v>26</v>
      </c>
      <c r="J2779" t="s">
        <v>228</v>
      </c>
      <c r="K2779">
        <v>1001</v>
      </c>
      <c r="L2779" t="s">
        <v>84</v>
      </c>
      <c r="M2779" t="s">
        <v>85</v>
      </c>
      <c r="N2779" t="s">
        <v>112</v>
      </c>
      <c r="O2779" t="s">
        <v>6815</v>
      </c>
      <c r="P2779">
        <v>8</v>
      </c>
      <c r="Q2779">
        <v>5</v>
      </c>
      <c r="R2779">
        <v>0</v>
      </c>
      <c r="S2779">
        <v>3.44</v>
      </c>
      <c r="T2779" t="s">
        <v>454</v>
      </c>
      <c r="U2779">
        <v>4.5599999999999996</v>
      </c>
      <c r="V2779" s="2">
        <f>Table1[[#This Row],[Expenses]]*0.3</f>
        <v>1.3679999999999999</v>
      </c>
      <c r="W2779" t="str">
        <f>VLOOKUP(K2779, Helper!A:C, 3, FALSE)</f>
        <v>2020-04</v>
      </c>
    </row>
    <row r="2780" spans="1:23" x14ac:dyDescent="0.3">
      <c r="A2780">
        <v>5584</v>
      </c>
      <c r="B2780" t="s">
        <v>6816</v>
      </c>
      <c r="C2780" s="1">
        <v>44180</v>
      </c>
      <c r="D2780">
        <v>20201215</v>
      </c>
      <c r="E2780" t="s">
        <v>654</v>
      </c>
      <c r="F2780" t="s">
        <v>35</v>
      </c>
      <c r="G2780" t="s">
        <v>600</v>
      </c>
      <c r="H2780" t="s">
        <v>37</v>
      </c>
      <c r="I2780" t="s">
        <v>38</v>
      </c>
      <c r="J2780" t="s">
        <v>655</v>
      </c>
      <c r="K2780">
        <v>1024</v>
      </c>
      <c r="L2780" t="s">
        <v>28</v>
      </c>
      <c r="M2780" t="s">
        <v>29</v>
      </c>
      <c r="N2780" t="s">
        <v>57</v>
      </c>
      <c r="O2780" t="s">
        <v>6817</v>
      </c>
      <c r="P2780">
        <v>6.16</v>
      </c>
      <c r="Q2780">
        <v>2</v>
      </c>
      <c r="R2780">
        <v>0</v>
      </c>
      <c r="S2780">
        <v>1.9712000000000001</v>
      </c>
      <c r="T2780" t="s">
        <v>235</v>
      </c>
      <c r="U2780">
        <v>4.1887999999999996</v>
      </c>
      <c r="V2780" s="2">
        <f>Table1[[#This Row],[Expenses]]*0.3</f>
        <v>1.2566399999999998</v>
      </c>
      <c r="W2780" t="str">
        <f>VLOOKUP(K2780, Helper!A:C, 3, FALSE)</f>
        <v>2020-01</v>
      </c>
    </row>
    <row r="2781" spans="1:23" x14ac:dyDescent="0.3">
      <c r="A2781">
        <v>5585</v>
      </c>
      <c r="B2781" t="s">
        <v>6818</v>
      </c>
      <c r="C2781" s="1">
        <v>45261</v>
      </c>
      <c r="D2781">
        <v>20231201</v>
      </c>
      <c r="E2781" t="s">
        <v>820</v>
      </c>
      <c r="F2781" t="s">
        <v>211</v>
      </c>
      <c r="G2781" t="s">
        <v>212</v>
      </c>
      <c r="H2781" t="s">
        <v>25</v>
      </c>
      <c r="I2781" t="s">
        <v>26</v>
      </c>
      <c r="J2781" t="s">
        <v>823</v>
      </c>
      <c r="K2781">
        <v>1034</v>
      </c>
      <c r="L2781" t="s">
        <v>28</v>
      </c>
      <c r="M2781" t="s">
        <v>85</v>
      </c>
      <c r="N2781" t="s">
        <v>96</v>
      </c>
      <c r="O2781" t="s">
        <v>6819</v>
      </c>
      <c r="P2781">
        <v>83.56</v>
      </c>
      <c r="Q2781">
        <v>4</v>
      </c>
      <c r="R2781">
        <v>0</v>
      </c>
      <c r="S2781">
        <v>1.6712</v>
      </c>
      <c r="T2781" t="s">
        <v>261</v>
      </c>
      <c r="U2781">
        <v>81.888800000000003</v>
      </c>
      <c r="V2781" s="2">
        <f>Table1[[#This Row],[Expenses]]*0.3</f>
        <v>24.56664</v>
      </c>
      <c r="W2781" t="str">
        <f>VLOOKUP(K2781, Helper!A:C, 3, FALSE)</f>
        <v>2020-01</v>
      </c>
    </row>
    <row r="2782" spans="1:23" x14ac:dyDescent="0.3">
      <c r="A2782">
        <v>5588</v>
      </c>
      <c r="B2782" t="s">
        <v>6820</v>
      </c>
      <c r="C2782" s="1">
        <v>44274</v>
      </c>
      <c r="D2782">
        <v>20210319</v>
      </c>
      <c r="E2782" t="s">
        <v>1478</v>
      </c>
      <c r="F2782" t="s">
        <v>35</v>
      </c>
      <c r="G2782" t="s">
        <v>1393</v>
      </c>
      <c r="H2782" t="s">
        <v>37</v>
      </c>
      <c r="I2782" t="s">
        <v>38</v>
      </c>
      <c r="J2782" t="s">
        <v>1026</v>
      </c>
      <c r="K2782">
        <v>1040</v>
      </c>
      <c r="L2782" t="s">
        <v>56</v>
      </c>
      <c r="M2782" t="s">
        <v>29</v>
      </c>
      <c r="N2782" t="s">
        <v>214</v>
      </c>
      <c r="O2782" t="s">
        <v>6821</v>
      </c>
      <c r="P2782">
        <v>10.9</v>
      </c>
      <c r="Q2782">
        <v>5</v>
      </c>
      <c r="R2782">
        <v>0</v>
      </c>
      <c r="S2782">
        <v>3.597</v>
      </c>
      <c r="T2782" t="s">
        <v>365</v>
      </c>
      <c r="U2782">
        <v>7.3029999999999999</v>
      </c>
      <c r="V2782" s="2">
        <f>Table1[[#This Row],[Expenses]]*0.3</f>
        <v>2.1909000000000001</v>
      </c>
      <c r="W2782" t="str">
        <f>VLOOKUP(K2782, Helper!A:C, 3, FALSE)</f>
        <v>2020-02</v>
      </c>
    </row>
    <row r="2783" spans="1:23" x14ac:dyDescent="0.3">
      <c r="A2783">
        <v>5589</v>
      </c>
      <c r="B2783" t="s">
        <v>6822</v>
      </c>
      <c r="C2783" s="1">
        <v>44031</v>
      </c>
      <c r="D2783">
        <v>20200719</v>
      </c>
      <c r="E2783" t="s">
        <v>4062</v>
      </c>
      <c r="F2783" t="s">
        <v>353</v>
      </c>
      <c r="G2783" t="s">
        <v>354</v>
      </c>
      <c r="H2783" t="s">
        <v>25</v>
      </c>
      <c r="I2783" t="s">
        <v>48</v>
      </c>
      <c r="J2783" t="s">
        <v>104</v>
      </c>
      <c r="K2783">
        <v>1047</v>
      </c>
      <c r="L2783" t="s">
        <v>105</v>
      </c>
      <c r="M2783" t="s">
        <v>85</v>
      </c>
      <c r="N2783" t="s">
        <v>50</v>
      </c>
      <c r="O2783" t="s">
        <v>6823</v>
      </c>
      <c r="P2783">
        <v>6.0960000000000001</v>
      </c>
      <c r="Q2783">
        <v>2</v>
      </c>
      <c r="R2783">
        <v>0.2</v>
      </c>
      <c r="S2783">
        <v>2.2098</v>
      </c>
      <c r="T2783" t="s">
        <v>729</v>
      </c>
      <c r="U2783">
        <v>3.8862000000000001</v>
      </c>
      <c r="V2783" s="2">
        <f>Table1[[#This Row],[Expenses]]*0.3</f>
        <v>1.1658599999999999</v>
      </c>
      <c r="W2783" t="str">
        <f>VLOOKUP(K2783, Helper!A:C, 3, FALSE)</f>
        <v>2020-03</v>
      </c>
    </row>
    <row r="2784" spans="1:23" x14ac:dyDescent="0.3">
      <c r="A2784">
        <v>5590</v>
      </c>
      <c r="B2784" t="s">
        <v>6824</v>
      </c>
      <c r="C2784" s="1">
        <v>44904</v>
      </c>
      <c r="D2784">
        <v>20221209</v>
      </c>
      <c r="E2784" t="s">
        <v>724</v>
      </c>
      <c r="F2784" t="s">
        <v>35</v>
      </c>
      <c r="G2784" t="s">
        <v>110</v>
      </c>
      <c r="H2784" t="s">
        <v>37</v>
      </c>
      <c r="I2784" t="s">
        <v>38</v>
      </c>
      <c r="J2784" t="s">
        <v>55</v>
      </c>
      <c r="K2784">
        <v>1065</v>
      </c>
      <c r="L2784" t="s">
        <v>56</v>
      </c>
      <c r="M2784" t="s">
        <v>29</v>
      </c>
      <c r="N2784" t="s">
        <v>96</v>
      </c>
      <c r="O2784" t="s">
        <v>6825</v>
      </c>
      <c r="P2784">
        <v>34.049999999999997</v>
      </c>
      <c r="Q2784">
        <v>3</v>
      </c>
      <c r="R2784">
        <v>0</v>
      </c>
      <c r="S2784">
        <v>9.5340000000000007</v>
      </c>
      <c r="T2784" t="s">
        <v>76</v>
      </c>
      <c r="U2784">
        <v>24.515999999999998</v>
      </c>
      <c r="V2784" s="2">
        <f>Table1[[#This Row],[Expenses]]*0.3</f>
        <v>7.3547999999999991</v>
      </c>
      <c r="W2784" t="str">
        <f>VLOOKUP(K2784, Helper!A:C, 3, FALSE)</f>
        <v>2020-04</v>
      </c>
    </row>
    <row r="2785" spans="1:23" x14ac:dyDescent="0.3">
      <c r="A2785">
        <v>5592</v>
      </c>
      <c r="B2785" t="s">
        <v>6826</v>
      </c>
      <c r="C2785" s="1">
        <v>44117</v>
      </c>
      <c r="D2785">
        <v>20201013</v>
      </c>
      <c r="E2785" t="s">
        <v>2488</v>
      </c>
      <c r="F2785" t="s">
        <v>522</v>
      </c>
      <c r="G2785" t="s">
        <v>671</v>
      </c>
      <c r="H2785" t="s">
        <v>37</v>
      </c>
      <c r="I2785" t="s">
        <v>119</v>
      </c>
      <c r="J2785" t="s">
        <v>138</v>
      </c>
      <c r="K2785">
        <v>1043</v>
      </c>
      <c r="L2785" t="s">
        <v>95</v>
      </c>
      <c r="M2785" t="s">
        <v>40</v>
      </c>
      <c r="N2785" t="s">
        <v>41</v>
      </c>
      <c r="O2785" t="s">
        <v>6827</v>
      </c>
      <c r="P2785">
        <v>245.98</v>
      </c>
      <c r="Q2785">
        <v>2</v>
      </c>
      <c r="R2785">
        <v>0</v>
      </c>
      <c r="S2785">
        <v>27.0578</v>
      </c>
      <c r="T2785" t="s">
        <v>194</v>
      </c>
      <c r="U2785">
        <v>218.92219999999901</v>
      </c>
      <c r="V2785" s="2">
        <f>Table1[[#This Row],[Expenses]]*0.3</f>
        <v>65.6766599999997</v>
      </c>
      <c r="W2785" t="str">
        <f>VLOOKUP(K2785, Helper!A:C, 3, FALSE)</f>
        <v>2020-01</v>
      </c>
    </row>
    <row r="2786" spans="1:23" x14ac:dyDescent="0.3">
      <c r="A2786">
        <v>5594</v>
      </c>
      <c r="B2786" t="s">
        <v>6828</v>
      </c>
      <c r="C2786" s="1">
        <v>45250</v>
      </c>
      <c r="D2786">
        <v>20231120</v>
      </c>
      <c r="E2786" t="s">
        <v>1759</v>
      </c>
      <c r="F2786" t="s">
        <v>358</v>
      </c>
      <c r="G2786" t="s">
        <v>1235</v>
      </c>
      <c r="H2786" t="s">
        <v>37</v>
      </c>
      <c r="I2786" t="s">
        <v>119</v>
      </c>
      <c r="J2786" t="s">
        <v>1472</v>
      </c>
      <c r="K2786">
        <v>1091</v>
      </c>
      <c r="L2786" t="s">
        <v>74</v>
      </c>
      <c r="M2786" t="s">
        <v>29</v>
      </c>
      <c r="N2786" t="s">
        <v>50</v>
      </c>
      <c r="O2786" t="s">
        <v>6829</v>
      </c>
      <c r="P2786">
        <v>59.912999999999997</v>
      </c>
      <c r="Q2786">
        <v>7</v>
      </c>
      <c r="R2786">
        <v>0.7</v>
      </c>
      <c r="S2786">
        <v>-45.933300000000003</v>
      </c>
      <c r="T2786" t="s">
        <v>283</v>
      </c>
      <c r="U2786">
        <v>105.8463</v>
      </c>
      <c r="V2786" s="2">
        <f>Table1[[#This Row],[Expenses]]*0.3</f>
        <v>31.753889999999998</v>
      </c>
      <c r="W2786" t="str">
        <f>VLOOKUP(K2786, Helper!A:C, 3, FALSE)</f>
        <v>2020-02</v>
      </c>
    </row>
    <row r="2787" spans="1:23" x14ac:dyDescent="0.3">
      <c r="A2787">
        <v>5595</v>
      </c>
      <c r="B2787" t="s">
        <v>6830</v>
      </c>
      <c r="C2787" s="1">
        <v>45194</v>
      </c>
      <c r="D2787">
        <v>20230925</v>
      </c>
      <c r="E2787" t="s">
        <v>815</v>
      </c>
      <c r="F2787" t="s">
        <v>744</v>
      </c>
      <c r="G2787" t="s">
        <v>4816</v>
      </c>
      <c r="H2787" t="s">
        <v>81</v>
      </c>
      <c r="I2787" t="s">
        <v>199</v>
      </c>
      <c r="J2787" t="s">
        <v>817</v>
      </c>
      <c r="K2787">
        <v>1050</v>
      </c>
      <c r="L2787" t="s">
        <v>95</v>
      </c>
      <c r="M2787" t="s">
        <v>40</v>
      </c>
      <c r="N2787" t="s">
        <v>156</v>
      </c>
      <c r="O2787" t="s">
        <v>6831</v>
      </c>
      <c r="P2787">
        <v>391.98</v>
      </c>
      <c r="Q2787">
        <v>2</v>
      </c>
      <c r="R2787">
        <v>0</v>
      </c>
      <c r="S2787">
        <v>109.7544</v>
      </c>
      <c r="T2787" t="s">
        <v>171</v>
      </c>
      <c r="U2787">
        <v>282.22559999999999</v>
      </c>
      <c r="V2787" s="2">
        <f>Table1[[#This Row],[Expenses]]*0.3</f>
        <v>84.66767999999999</v>
      </c>
      <c r="W2787" t="str">
        <f>VLOOKUP(K2787, Helper!A:C, 3, FALSE)</f>
        <v>2020-01</v>
      </c>
    </row>
    <row r="2788" spans="1:23" x14ac:dyDescent="0.3">
      <c r="A2788">
        <v>5597</v>
      </c>
      <c r="B2788" t="s">
        <v>6832</v>
      </c>
      <c r="C2788" s="1">
        <v>44464</v>
      </c>
      <c r="D2788">
        <v>20210925</v>
      </c>
      <c r="E2788" t="s">
        <v>6833</v>
      </c>
      <c r="F2788" t="s">
        <v>1516</v>
      </c>
      <c r="G2788" t="s">
        <v>1517</v>
      </c>
      <c r="H2788" t="s">
        <v>25</v>
      </c>
      <c r="I2788" t="s">
        <v>336</v>
      </c>
      <c r="J2788" t="s">
        <v>55</v>
      </c>
      <c r="K2788">
        <v>1065</v>
      </c>
      <c r="L2788" t="s">
        <v>56</v>
      </c>
      <c r="M2788" t="s">
        <v>29</v>
      </c>
      <c r="N2788" t="s">
        <v>50</v>
      </c>
      <c r="O2788" t="s">
        <v>6834</v>
      </c>
      <c r="P2788">
        <v>68.62</v>
      </c>
      <c r="Q2788">
        <v>2</v>
      </c>
      <c r="R2788">
        <v>0</v>
      </c>
      <c r="S2788">
        <v>32.251399999999997</v>
      </c>
      <c r="T2788" t="s">
        <v>135</v>
      </c>
      <c r="U2788">
        <v>36.368600000000001</v>
      </c>
      <c r="V2788" s="2">
        <f>Table1[[#This Row],[Expenses]]*0.3</f>
        <v>10.91058</v>
      </c>
      <c r="W2788" t="str">
        <f>VLOOKUP(K2788, Helper!A:C, 3, FALSE)</f>
        <v>2020-04</v>
      </c>
    </row>
    <row r="2789" spans="1:23" x14ac:dyDescent="0.3">
      <c r="A2789">
        <v>5598</v>
      </c>
      <c r="B2789" t="s">
        <v>6835</v>
      </c>
      <c r="C2789" s="1">
        <v>44971</v>
      </c>
      <c r="D2789">
        <v>20230214</v>
      </c>
      <c r="E2789" t="s">
        <v>3720</v>
      </c>
      <c r="F2789" t="s">
        <v>1548</v>
      </c>
      <c r="G2789" t="s">
        <v>2675</v>
      </c>
      <c r="H2789" t="s">
        <v>81</v>
      </c>
      <c r="I2789" t="s">
        <v>199</v>
      </c>
      <c r="J2789" t="s">
        <v>325</v>
      </c>
      <c r="K2789">
        <v>1075</v>
      </c>
      <c r="L2789" t="s">
        <v>133</v>
      </c>
      <c r="M2789" t="s">
        <v>29</v>
      </c>
      <c r="N2789" t="s">
        <v>66</v>
      </c>
      <c r="O2789" t="s">
        <v>6836</v>
      </c>
      <c r="P2789">
        <v>25.02</v>
      </c>
      <c r="Q2789">
        <v>3</v>
      </c>
      <c r="R2789">
        <v>0</v>
      </c>
      <c r="S2789">
        <v>6.5052000000000003</v>
      </c>
      <c r="T2789" t="s">
        <v>394</v>
      </c>
      <c r="U2789">
        <v>18.514800000000001</v>
      </c>
      <c r="V2789" s="2">
        <f>Table1[[#This Row],[Expenses]]*0.3</f>
        <v>5.5544400000000005</v>
      </c>
      <c r="W2789" t="str">
        <f>VLOOKUP(K2789, Helper!A:C, 3, FALSE)</f>
        <v>2020-03</v>
      </c>
    </row>
    <row r="2790" spans="1:23" x14ac:dyDescent="0.3">
      <c r="A2790">
        <v>5600</v>
      </c>
      <c r="B2790" t="s">
        <v>6837</v>
      </c>
      <c r="C2790" s="1">
        <v>44107</v>
      </c>
      <c r="D2790">
        <v>20201003</v>
      </c>
      <c r="E2790" t="s">
        <v>797</v>
      </c>
      <c r="F2790" t="s">
        <v>358</v>
      </c>
      <c r="G2790" t="s">
        <v>359</v>
      </c>
      <c r="H2790" t="s">
        <v>37</v>
      </c>
      <c r="I2790" t="s">
        <v>119</v>
      </c>
      <c r="J2790" t="s">
        <v>272</v>
      </c>
      <c r="K2790">
        <v>1094</v>
      </c>
      <c r="L2790" t="s">
        <v>273</v>
      </c>
      <c r="M2790" t="s">
        <v>29</v>
      </c>
      <c r="N2790" t="s">
        <v>112</v>
      </c>
      <c r="O2790" t="s">
        <v>6838</v>
      </c>
      <c r="P2790">
        <v>55.984000000000002</v>
      </c>
      <c r="Q2790">
        <v>2</v>
      </c>
      <c r="R2790">
        <v>0.2</v>
      </c>
      <c r="S2790">
        <v>4.1988000000000003</v>
      </c>
      <c r="T2790" t="s">
        <v>194</v>
      </c>
      <c r="U2790">
        <v>51.785200000000003</v>
      </c>
      <c r="V2790" s="2">
        <f>Table1[[#This Row],[Expenses]]*0.3</f>
        <v>15.53556</v>
      </c>
      <c r="W2790" t="str">
        <f>VLOOKUP(K2790, Helper!A:C, 3, FALSE)</f>
        <v>2020-02</v>
      </c>
    </row>
    <row r="2791" spans="1:23" x14ac:dyDescent="0.3">
      <c r="A2791">
        <v>5603</v>
      </c>
      <c r="B2791" t="s">
        <v>6839</v>
      </c>
      <c r="C2791" s="1">
        <v>44801</v>
      </c>
      <c r="D2791">
        <v>20220828</v>
      </c>
      <c r="E2791" t="s">
        <v>2039</v>
      </c>
      <c r="F2791" t="s">
        <v>79</v>
      </c>
      <c r="G2791" t="s">
        <v>147</v>
      </c>
      <c r="H2791" t="s">
        <v>81</v>
      </c>
      <c r="I2791" t="s">
        <v>82</v>
      </c>
      <c r="J2791" t="s">
        <v>430</v>
      </c>
      <c r="K2791">
        <v>1055</v>
      </c>
      <c r="L2791" t="s">
        <v>84</v>
      </c>
      <c r="M2791" t="s">
        <v>40</v>
      </c>
      <c r="N2791" t="s">
        <v>96</v>
      </c>
      <c r="O2791" t="s">
        <v>6840</v>
      </c>
      <c r="P2791">
        <v>14.16</v>
      </c>
      <c r="Q2791">
        <v>1</v>
      </c>
      <c r="R2791">
        <v>0.2</v>
      </c>
      <c r="S2791">
        <v>1.0620000000000001</v>
      </c>
      <c r="T2791" t="s">
        <v>327</v>
      </c>
      <c r="U2791">
        <v>13.098000000000001</v>
      </c>
      <c r="V2791" s="2">
        <f>Table1[[#This Row],[Expenses]]*0.3</f>
        <v>3.9294000000000002</v>
      </c>
      <c r="W2791" t="str">
        <f>VLOOKUP(K2791, Helper!A:C, 3, FALSE)</f>
        <v>2020-01</v>
      </c>
    </row>
    <row r="2792" spans="1:23" x14ac:dyDescent="0.3">
      <c r="A2792">
        <v>5605</v>
      </c>
      <c r="B2792" t="s">
        <v>6841</v>
      </c>
      <c r="C2792" s="1">
        <v>44533</v>
      </c>
      <c r="D2792">
        <v>20211203</v>
      </c>
      <c r="E2792" t="s">
        <v>2521</v>
      </c>
      <c r="F2792" t="s">
        <v>211</v>
      </c>
      <c r="G2792" t="s">
        <v>212</v>
      </c>
      <c r="H2792" t="s">
        <v>25</v>
      </c>
      <c r="I2792" t="s">
        <v>26</v>
      </c>
      <c r="J2792" t="s">
        <v>685</v>
      </c>
      <c r="K2792">
        <v>1076</v>
      </c>
      <c r="L2792" t="s">
        <v>74</v>
      </c>
      <c r="M2792" t="s">
        <v>40</v>
      </c>
      <c r="N2792" t="s">
        <v>50</v>
      </c>
      <c r="O2792" t="s">
        <v>6842</v>
      </c>
      <c r="P2792">
        <v>590.35199999999998</v>
      </c>
      <c r="Q2792">
        <v>6</v>
      </c>
      <c r="R2792">
        <v>0.2</v>
      </c>
      <c r="S2792">
        <v>206.6232</v>
      </c>
      <c r="T2792" t="s">
        <v>163</v>
      </c>
      <c r="U2792">
        <v>383.72879999999998</v>
      </c>
      <c r="V2792" s="2">
        <f>Table1[[#This Row],[Expenses]]*0.3</f>
        <v>115.11863999999998</v>
      </c>
      <c r="W2792" t="str">
        <f>VLOOKUP(K2792, Helper!A:C, 3, FALSE)</f>
        <v>2020-01</v>
      </c>
    </row>
    <row r="2793" spans="1:23" x14ac:dyDescent="0.3">
      <c r="A2793">
        <v>5606</v>
      </c>
      <c r="B2793" t="s">
        <v>6843</v>
      </c>
      <c r="C2793" s="1">
        <v>44825</v>
      </c>
      <c r="D2793">
        <v>20220921</v>
      </c>
      <c r="E2793" t="s">
        <v>2622</v>
      </c>
      <c r="F2793" t="s">
        <v>62</v>
      </c>
      <c r="G2793" t="s">
        <v>882</v>
      </c>
      <c r="H2793" t="s">
        <v>25</v>
      </c>
      <c r="I2793" t="s">
        <v>64</v>
      </c>
      <c r="J2793" t="s">
        <v>443</v>
      </c>
      <c r="K2793">
        <v>1005</v>
      </c>
      <c r="L2793" t="s">
        <v>56</v>
      </c>
      <c r="M2793" t="s">
        <v>40</v>
      </c>
      <c r="N2793" t="s">
        <v>57</v>
      </c>
      <c r="O2793" t="s">
        <v>6844</v>
      </c>
      <c r="P2793">
        <v>17.088000000000001</v>
      </c>
      <c r="Q2793">
        <v>2</v>
      </c>
      <c r="R2793">
        <v>0.2</v>
      </c>
      <c r="S2793">
        <v>1.0680000000000001</v>
      </c>
      <c r="T2793" t="s">
        <v>246</v>
      </c>
      <c r="U2793">
        <v>16.02</v>
      </c>
      <c r="V2793" s="2">
        <f>Table1[[#This Row],[Expenses]]*0.3</f>
        <v>4.806</v>
      </c>
      <c r="W2793" t="str">
        <f>VLOOKUP(K2793, Helper!A:C, 3, FALSE)</f>
        <v>2020-03</v>
      </c>
    </row>
    <row r="2794" spans="1:23" x14ac:dyDescent="0.3">
      <c r="A2794">
        <v>5608</v>
      </c>
      <c r="B2794" t="s">
        <v>6845</v>
      </c>
      <c r="C2794" s="1">
        <v>45011</v>
      </c>
      <c r="D2794">
        <v>20230326</v>
      </c>
      <c r="E2794" t="s">
        <v>1191</v>
      </c>
      <c r="F2794" t="s">
        <v>211</v>
      </c>
      <c r="G2794" t="s">
        <v>212</v>
      </c>
      <c r="H2794" t="s">
        <v>25</v>
      </c>
      <c r="I2794" t="s">
        <v>26</v>
      </c>
      <c r="J2794" t="s">
        <v>244</v>
      </c>
      <c r="K2794">
        <v>1002</v>
      </c>
      <c r="L2794" t="s">
        <v>84</v>
      </c>
      <c r="M2794" t="s">
        <v>29</v>
      </c>
      <c r="N2794" t="s">
        <v>112</v>
      </c>
      <c r="O2794" t="s">
        <v>6846</v>
      </c>
      <c r="P2794">
        <v>11.05</v>
      </c>
      <c r="Q2794">
        <v>5</v>
      </c>
      <c r="R2794">
        <v>0</v>
      </c>
      <c r="S2794">
        <v>2.9834999999999998</v>
      </c>
      <c r="T2794" t="s">
        <v>761</v>
      </c>
      <c r="U2794">
        <v>8.0664999999999996</v>
      </c>
      <c r="V2794" s="2">
        <f>Table1[[#This Row],[Expenses]]*0.3</f>
        <v>2.4199499999999996</v>
      </c>
      <c r="W2794" t="str">
        <f>VLOOKUP(K2794, Helper!A:C, 3, FALSE)</f>
        <v>2020-03</v>
      </c>
    </row>
    <row r="2795" spans="1:23" x14ac:dyDescent="0.3">
      <c r="A2795">
        <v>5609</v>
      </c>
      <c r="B2795" t="s">
        <v>6847</v>
      </c>
      <c r="C2795" s="1">
        <v>44536</v>
      </c>
      <c r="D2795">
        <v>20211206</v>
      </c>
      <c r="E2795" t="s">
        <v>3107</v>
      </c>
      <c r="F2795" t="s">
        <v>35</v>
      </c>
      <c r="G2795" t="s">
        <v>110</v>
      </c>
      <c r="H2795" t="s">
        <v>37</v>
      </c>
      <c r="I2795" t="s">
        <v>38</v>
      </c>
      <c r="J2795" t="s">
        <v>649</v>
      </c>
      <c r="K2795">
        <v>1023</v>
      </c>
      <c r="L2795" t="s">
        <v>28</v>
      </c>
      <c r="M2795" t="s">
        <v>29</v>
      </c>
      <c r="N2795" t="s">
        <v>86</v>
      </c>
      <c r="O2795" t="s">
        <v>6848</v>
      </c>
      <c r="P2795">
        <v>7.78</v>
      </c>
      <c r="Q2795">
        <v>2</v>
      </c>
      <c r="R2795">
        <v>0</v>
      </c>
      <c r="S2795">
        <v>2.0228000000000002</v>
      </c>
      <c r="T2795" t="s">
        <v>163</v>
      </c>
      <c r="U2795">
        <v>5.7572000000000001</v>
      </c>
      <c r="V2795" s="2">
        <f>Table1[[#This Row],[Expenses]]*0.3</f>
        <v>1.72716</v>
      </c>
      <c r="W2795" t="str">
        <f>VLOOKUP(K2795, Helper!A:C, 3, FALSE)</f>
        <v>2020-08</v>
      </c>
    </row>
    <row r="2796" spans="1:23" x14ac:dyDescent="0.3">
      <c r="A2796">
        <v>5610</v>
      </c>
      <c r="B2796" t="s">
        <v>6849</v>
      </c>
      <c r="C2796" s="1">
        <v>45170</v>
      </c>
      <c r="D2796">
        <v>20230901</v>
      </c>
      <c r="E2796" t="s">
        <v>6850</v>
      </c>
      <c r="F2796" t="s">
        <v>493</v>
      </c>
      <c r="G2796" t="s">
        <v>494</v>
      </c>
      <c r="H2796" t="s">
        <v>25</v>
      </c>
      <c r="I2796" t="s">
        <v>336</v>
      </c>
      <c r="J2796" t="s">
        <v>94</v>
      </c>
      <c r="K2796">
        <v>1087</v>
      </c>
      <c r="L2796" t="s">
        <v>95</v>
      </c>
      <c r="M2796" t="s">
        <v>29</v>
      </c>
      <c r="N2796" t="s">
        <v>185</v>
      </c>
      <c r="O2796" t="s">
        <v>6851</v>
      </c>
      <c r="P2796">
        <v>659.9</v>
      </c>
      <c r="Q2796">
        <v>2</v>
      </c>
      <c r="R2796">
        <v>0</v>
      </c>
      <c r="S2796">
        <v>217.767</v>
      </c>
      <c r="T2796" t="s">
        <v>171</v>
      </c>
      <c r="U2796">
        <v>442.13299999999998</v>
      </c>
      <c r="V2796" s="2">
        <f>Table1[[#This Row],[Expenses]]*0.3</f>
        <v>132.63989999999998</v>
      </c>
      <c r="W2796" t="str">
        <f>VLOOKUP(K2796, Helper!A:C, 3, FALSE)</f>
        <v>2020-06</v>
      </c>
    </row>
    <row r="2797" spans="1:23" x14ac:dyDescent="0.3">
      <c r="A2797">
        <v>5611</v>
      </c>
      <c r="B2797" t="s">
        <v>6852</v>
      </c>
      <c r="C2797" s="1">
        <v>44474</v>
      </c>
      <c r="D2797">
        <v>20211005</v>
      </c>
      <c r="E2797" t="s">
        <v>531</v>
      </c>
      <c r="F2797" t="s">
        <v>358</v>
      </c>
      <c r="G2797" t="s">
        <v>532</v>
      </c>
      <c r="H2797" t="s">
        <v>37</v>
      </c>
      <c r="I2797" t="s">
        <v>119</v>
      </c>
      <c r="J2797" t="s">
        <v>368</v>
      </c>
      <c r="K2797">
        <v>1027</v>
      </c>
      <c r="L2797" t="s">
        <v>28</v>
      </c>
      <c r="M2797" t="s">
        <v>29</v>
      </c>
      <c r="N2797" t="s">
        <v>185</v>
      </c>
      <c r="O2797" t="s">
        <v>6853</v>
      </c>
      <c r="P2797">
        <v>53.04</v>
      </c>
      <c r="Q2797">
        <v>3</v>
      </c>
      <c r="R2797">
        <v>0.2</v>
      </c>
      <c r="S2797">
        <v>-4.641</v>
      </c>
      <c r="T2797" t="s">
        <v>52</v>
      </c>
      <c r="U2797">
        <v>57.680999999999997</v>
      </c>
      <c r="V2797" s="2">
        <f>Table1[[#This Row],[Expenses]]*0.3</f>
        <v>17.304299999999998</v>
      </c>
      <c r="W2797" t="str">
        <f>VLOOKUP(K2797, Helper!A:C, 3, FALSE)</f>
        <v>2020-08</v>
      </c>
    </row>
    <row r="2798" spans="1:23" x14ac:dyDescent="0.3">
      <c r="A2798">
        <v>5612</v>
      </c>
      <c r="B2798" t="s">
        <v>6854</v>
      </c>
      <c r="C2798" s="1">
        <v>45157</v>
      </c>
      <c r="D2798">
        <v>20230819</v>
      </c>
      <c r="E2798" t="s">
        <v>1417</v>
      </c>
      <c r="F2798" t="s">
        <v>71</v>
      </c>
      <c r="G2798" t="s">
        <v>72</v>
      </c>
      <c r="H2798" t="s">
        <v>37</v>
      </c>
      <c r="I2798" t="s">
        <v>38</v>
      </c>
      <c r="J2798" t="s">
        <v>316</v>
      </c>
      <c r="K2798">
        <v>1093</v>
      </c>
      <c r="L2798" t="s">
        <v>28</v>
      </c>
      <c r="M2798" t="s">
        <v>40</v>
      </c>
      <c r="N2798" t="s">
        <v>185</v>
      </c>
      <c r="O2798" t="s">
        <v>6855</v>
      </c>
      <c r="P2798">
        <v>843.9</v>
      </c>
      <c r="Q2798">
        <v>2</v>
      </c>
      <c r="R2798">
        <v>0</v>
      </c>
      <c r="S2798">
        <v>371.31599999999997</v>
      </c>
      <c r="T2798" t="s">
        <v>786</v>
      </c>
      <c r="U2798">
        <v>472.584</v>
      </c>
      <c r="V2798" s="2">
        <f>Table1[[#This Row],[Expenses]]*0.3</f>
        <v>141.77519999999998</v>
      </c>
      <c r="W2798" t="str">
        <f>VLOOKUP(K2798, Helper!A:C, 3, FALSE)</f>
        <v>2020-03</v>
      </c>
    </row>
    <row r="2799" spans="1:23" x14ac:dyDescent="0.3">
      <c r="A2799">
        <v>5614</v>
      </c>
      <c r="B2799" t="s">
        <v>6856</v>
      </c>
      <c r="C2799" s="1">
        <v>44594</v>
      </c>
      <c r="D2799">
        <v>20220202</v>
      </c>
      <c r="E2799" t="s">
        <v>2196</v>
      </c>
      <c r="F2799" t="s">
        <v>211</v>
      </c>
      <c r="G2799" t="s">
        <v>212</v>
      </c>
      <c r="H2799" t="s">
        <v>25</v>
      </c>
      <c r="I2799" t="s">
        <v>26</v>
      </c>
      <c r="J2799" t="s">
        <v>316</v>
      </c>
      <c r="K2799">
        <v>1093</v>
      </c>
      <c r="L2799" t="s">
        <v>28</v>
      </c>
      <c r="M2799" t="s">
        <v>29</v>
      </c>
      <c r="N2799" t="s">
        <v>96</v>
      </c>
      <c r="O2799" t="s">
        <v>6857</v>
      </c>
      <c r="P2799">
        <v>117.96</v>
      </c>
      <c r="Q2799">
        <v>2</v>
      </c>
      <c r="R2799">
        <v>0</v>
      </c>
      <c r="S2799">
        <v>5.8979999999999997</v>
      </c>
      <c r="T2799" t="s">
        <v>1308</v>
      </c>
      <c r="U2799">
        <v>112.062</v>
      </c>
      <c r="V2799" s="2">
        <f>Table1[[#This Row],[Expenses]]*0.3</f>
        <v>33.618600000000001</v>
      </c>
      <c r="W2799" t="str">
        <f>VLOOKUP(K2799, Helper!A:C, 3, FALSE)</f>
        <v>2020-03</v>
      </c>
    </row>
    <row r="2800" spans="1:23" x14ac:dyDescent="0.3">
      <c r="A2800">
        <v>5615</v>
      </c>
      <c r="B2800" t="s">
        <v>6858</v>
      </c>
      <c r="C2800" s="1">
        <v>44797</v>
      </c>
      <c r="D2800">
        <v>20220824</v>
      </c>
      <c r="E2800" t="s">
        <v>4258</v>
      </c>
      <c r="F2800" t="s">
        <v>211</v>
      </c>
      <c r="G2800" t="s">
        <v>212</v>
      </c>
      <c r="H2800" t="s">
        <v>25</v>
      </c>
      <c r="I2800" t="s">
        <v>26</v>
      </c>
      <c r="J2800" t="s">
        <v>649</v>
      </c>
      <c r="K2800">
        <v>1023</v>
      </c>
      <c r="L2800" t="s">
        <v>28</v>
      </c>
      <c r="M2800" t="s">
        <v>40</v>
      </c>
      <c r="N2800" t="s">
        <v>112</v>
      </c>
      <c r="O2800" t="s">
        <v>6859</v>
      </c>
      <c r="P2800">
        <v>21.3</v>
      </c>
      <c r="Q2800">
        <v>5</v>
      </c>
      <c r="R2800">
        <v>0</v>
      </c>
      <c r="S2800">
        <v>8.7330000000000005</v>
      </c>
      <c r="T2800" t="s">
        <v>327</v>
      </c>
      <c r="U2800">
        <v>12.567</v>
      </c>
      <c r="V2800" s="2">
        <f>Table1[[#This Row],[Expenses]]*0.3</f>
        <v>3.7700999999999998</v>
      </c>
      <c r="W2800" t="str">
        <f>VLOOKUP(K2800, Helper!A:C, 3, FALSE)</f>
        <v>2020-08</v>
      </c>
    </row>
    <row r="2801" spans="1:23" x14ac:dyDescent="0.3">
      <c r="A2801">
        <v>5618</v>
      </c>
      <c r="B2801" t="s">
        <v>6860</v>
      </c>
      <c r="C2801" s="1">
        <v>45108</v>
      </c>
      <c r="D2801">
        <v>20230701</v>
      </c>
      <c r="E2801" t="s">
        <v>34</v>
      </c>
      <c r="F2801" t="s">
        <v>252</v>
      </c>
      <c r="G2801" t="s">
        <v>253</v>
      </c>
      <c r="H2801" t="s">
        <v>25</v>
      </c>
      <c r="I2801" t="s">
        <v>103</v>
      </c>
      <c r="J2801" t="s">
        <v>39</v>
      </c>
      <c r="K2801">
        <v>1056</v>
      </c>
      <c r="L2801" t="s">
        <v>28</v>
      </c>
      <c r="M2801" t="s">
        <v>40</v>
      </c>
      <c r="N2801" t="s">
        <v>57</v>
      </c>
      <c r="O2801" t="s">
        <v>6861</v>
      </c>
      <c r="P2801">
        <v>19.52</v>
      </c>
      <c r="Q2801">
        <v>2</v>
      </c>
      <c r="R2801">
        <v>0.2</v>
      </c>
      <c r="S2801">
        <v>5.3680000000000003</v>
      </c>
      <c r="T2801" t="s">
        <v>128</v>
      </c>
      <c r="U2801">
        <v>14.151999999999999</v>
      </c>
      <c r="V2801" s="2">
        <f>Table1[[#This Row],[Expenses]]*0.3</f>
        <v>4.2455999999999996</v>
      </c>
      <c r="W2801" t="str">
        <f>VLOOKUP(K2801, Helper!A:C, 3, FALSE)</f>
        <v>2020-03</v>
      </c>
    </row>
    <row r="2802" spans="1:23" x14ac:dyDescent="0.3">
      <c r="A2802">
        <v>5619</v>
      </c>
      <c r="B2802" t="s">
        <v>6862</v>
      </c>
      <c r="C2802" s="1">
        <v>44457</v>
      </c>
      <c r="D2802">
        <v>20210918</v>
      </c>
      <c r="E2802" t="s">
        <v>2430</v>
      </c>
      <c r="F2802" t="s">
        <v>35</v>
      </c>
      <c r="G2802" t="s">
        <v>600</v>
      </c>
      <c r="H2802" t="s">
        <v>37</v>
      </c>
      <c r="I2802" t="s">
        <v>38</v>
      </c>
      <c r="J2802" t="s">
        <v>560</v>
      </c>
      <c r="K2802">
        <v>1080</v>
      </c>
      <c r="L2802" t="s">
        <v>56</v>
      </c>
      <c r="M2802" t="s">
        <v>29</v>
      </c>
      <c r="N2802" t="s">
        <v>96</v>
      </c>
      <c r="O2802" t="s">
        <v>6863</v>
      </c>
      <c r="P2802">
        <v>443.92</v>
      </c>
      <c r="Q2802">
        <v>4</v>
      </c>
      <c r="R2802">
        <v>0</v>
      </c>
      <c r="S2802">
        <v>8.8783999999999992</v>
      </c>
      <c r="T2802" t="s">
        <v>135</v>
      </c>
      <c r="U2802">
        <v>435.04160000000002</v>
      </c>
      <c r="V2802" s="2">
        <f>Table1[[#This Row],[Expenses]]*0.3</f>
        <v>130.51248000000001</v>
      </c>
      <c r="W2802" t="str">
        <f>VLOOKUP(K2802, Helper!A:C, 3, FALSE)</f>
        <v>2020-03</v>
      </c>
    </row>
    <row r="2803" spans="1:23" x14ac:dyDescent="0.3">
      <c r="A2803">
        <v>5620</v>
      </c>
      <c r="B2803" t="s">
        <v>6864</v>
      </c>
      <c r="C2803" s="1">
        <v>44830</v>
      </c>
      <c r="D2803">
        <v>20220926</v>
      </c>
      <c r="E2803" t="s">
        <v>1315</v>
      </c>
      <c r="F2803" t="s">
        <v>91</v>
      </c>
      <c r="G2803" t="s">
        <v>5737</v>
      </c>
      <c r="H2803" t="s">
        <v>25</v>
      </c>
      <c r="I2803" t="s">
        <v>93</v>
      </c>
      <c r="J2803" t="s">
        <v>240</v>
      </c>
      <c r="K2803">
        <v>1035</v>
      </c>
      <c r="L2803" t="s">
        <v>56</v>
      </c>
      <c r="M2803" t="s">
        <v>40</v>
      </c>
      <c r="N2803" t="s">
        <v>185</v>
      </c>
      <c r="O2803" t="s">
        <v>6865</v>
      </c>
      <c r="P2803">
        <v>499.95</v>
      </c>
      <c r="Q2803">
        <v>5</v>
      </c>
      <c r="R2803">
        <v>0</v>
      </c>
      <c r="S2803">
        <v>174.98249999999999</v>
      </c>
      <c r="T2803" t="s">
        <v>246</v>
      </c>
      <c r="U2803">
        <v>324.96749999999997</v>
      </c>
      <c r="V2803" s="2">
        <f>Table1[[#This Row],[Expenses]]*0.3</f>
        <v>97.490249999999989</v>
      </c>
      <c r="W2803" t="str">
        <f>VLOOKUP(K2803, Helper!A:C, 3, FALSE)</f>
        <v>2020-04</v>
      </c>
    </row>
    <row r="2804" spans="1:23" x14ac:dyDescent="0.3">
      <c r="A2804">
        <v>5624</v>
      </c>
      <c r="B2804" t="s">
        <v>6866</v>
      </c>
      <c r="C2804" s="1">
        <v>44859</v>
      </c>
      <c r="D2804">
        <v>20221025</v>
      </c>
      <c r="E2804" t="s">
        <v>556</v>
      </c>
      <c r="F2804" t="s">
        <v>35</v>
      </c>
      <c r="G2804" t="s">
        <v>36</v>
      </c>
      <c r="H2804" t="s">
        <v>37</v>
      </c>
      <c r="I2804" t="s">
        <v>38</v>
      </c>
      <c r="J2804" t="s">
        <v>268</v>
      </c>
      <c r="K2804">
        <v>1088</v>
      </c>
      <c r="L2804" t="s">
        <v>133</v>
      </c>
      <c r="M2804" t="s">
        <v>40</v>
      </c>
      <c r="N2804" t="s">
        <v>185</v>
      </c>
      <c r="O2804" t="s">
        <v>6867</v>
      </c>
      <c r="P2804">
        <v>100</v>
      </c>
      <c r="Q2804">
        <v>4</v>
      </c>
      <c r="R2804">
        <v>0</v>
      </c>
      <c r="S2804">
        <v>21</v>
      </c>
      <c r="T2804" t="s">
        <v>400</v>
      </c>
      <c r="U2804">
        <v>79</v>
      </c>
      <c r="V2804" s="2">
        <f>Table1[[#This Row],[Expenses]]*0.3</f>
        <v>23.7</v>
      </c>
      <c r="W2804" t="str">
        <f>VLOOKUP(K2804, Helper!A:C, 3, FALSE)</f>
        <v>2020-03</v>
      </c>
    </row>
    <row r="2805" spans="1:23" x14ac:dyDescent="0.3">
      <c r="A2805">
        <v>5626</v>
      </c>
      <c r="B2805" t="s">
        <v>6868</v>
      </c>
      <c r="C2805" s="1">
        <v>44103</v>
      </c>
      <c r="D2805">
        <v>20200929</v>
      </c>
      <c r="E2805" t="s">
        <v>2177</v>
      </c>
      <c r="F2805" t="s">
        <v>71</v>
      </c>
      <c r="G2805" t="s">
        <v>72</v>
      </c>
      <c r="H2805" t="s">
        <v>37</v>
      </c>
      <c r="I2805" t="s">
        <v>38</v>
      </c>
      <c r="J2805" t="s">
        <v>817</v>
      </c>
      <c r="K2805">
        <v>1050</v>
      </c>
      <c r="L2805" t="s">
        <v>95</v>
      </c>
      <c r="M2805" t="s">
        <v>85</v>
      </c>
      <c r="N2805" t="s">
        <v>57</v>
      </c>
      <c r="O2805" t="s">
        <v>6869</v>
      </c>
      <c r="P2805">
        <v>6.16</v>
      </c>
      <c r="Q2805">
        <v>2</v>
      </c>
      <c r="R2805">
        <v>0</v>
      </c>
      <c r="S2805">
        <v>2.9567999999999999</v>
      </c>
      <c r="T2805" t="s">
        <v>382</v>
      </c>
      <c r="U2805">
        <v>3.2031999999999998</v>
      </c>
      <c r="V2805" s="2">
        <f>Table1[[#This Row],[Expenses]]*0.3</f>
        <v>0.96095999999999993</v>
      </c>
      <c r="W2805" t="str">
        <f>VLOOKUP(K2805, Helper!A:C, 3, FALSE)</f>
        <v>2020-01</v>
      </c>
    </row>
    <row r="2806" spans="1:23" x14ac:dyDescent="0.3">
      <c r="A2806">
        <v>5628</v>
      </c>
      <c r="B2806" t="s">
        <v>6870</v>
      </c>
      <c r="C2806" s="1">
        <v>45104</v>
      </c>
      <c r="D2806">
        <v>20230627</v>
      </c>
      <c r="E2806" t="s">
        <v>607</v>
      </c>
      <c r="F2806" t="s">
        <v>46</v>
      </c>
      <c r="G2806" t="s">
        <v>837</v>
      </c>
      <c r="H2806" t="s">
        <v>25</v>
      </c>
      <c r="I2806" t="s">
        <v>48</v>
      </c>
      <c r="J2806" t="s">
        <v>418</v>
      </c>
      <c r="K2806">
        <v>1007</v>
      </c>
      <c r="L2806" t="s">
        <v>84</v>
      </c>
      <c r="M2806" t="s">
        <v>40</v>
      </c>
      <c r="N2806" t="s">
        <v>41</v>
      </c>
      <c r="O2806" t="s">
        <v>6871</v>
      </c>
      <c r="P2806">
        <v>13.872</v>
      </c>
      <c r="Q2806">
        <v>6</v>
      </c>
      <c r="R2806">
        <v>0.2</v>
      </c>
      <c r="S2806">
        <v>4.6818</v>
      </c>
      <c r="T2806" t="s">
        <v>318</v>
      </c>
      <c r="U2806">
        <v>9.1902000000000008</v>
      </c>
      <c r="V2806" s="2">
        <f>Table1[[#This Row],[Expenses]]*0.3</f>
        <v>2.7570600000000001</v>
      </c>
      <c r="W2806" t="str">
        <f>VLOOKUP(K2806, Helper!A:C, 3, FALSE)</f>
        <v>2020-02</v>
      </c>
    </row>
    <row r="2807" spans="1:23" x14ac:dyDescent="0.3">
      <c r="A2807">
        <v>5630</v>
      </c>
      <c r="B2807" t="s">
        <v>6872</v>
      </c>
      <c r="C2807" s="1">
        <v>44795</v>
      </c>
      <c r="D2807">
        <v>20220822</v>
      </c>
      <c r="E2807" t="s">
        <v>324</v>
      </c>
      <c r="F2807" t="s">
        <v>124</v>
      </c>
      <c r="G2807" t="s">
        <v>125</v>
      </c>
      <c r="H2807" t="s">
        <v>25</v>
      </c>
      <c r="I2807" t="s">
        <v>48</v>
      </c>
      <c r="J2807" t="s">
        <v>325</v>
      </c>
      <c r="K2807">
        <v>1075</v>
      </c>
      <c r="L2807" t="s">
        <v>133</v>
      </c>
      <c r="M2807" t="s">
        <v>85</v>
      </c>
      <c r="N2807" t="s">
        <v>50</v>
      </c>
      <c r="O2807" t="s">
        <v>6873</v>
      </c>
      <c r="P2807">
        <v>815.29200000000003</v>
      </c>
      <c r="Q2807">
        <v>9</v>
      </c>
      <c r="R2807">
        <v>0.4</v>
      </c>
      <c r="S2807">
        <v>-339.70499999999998</v>
      </c>
      <c r="T2807" t="s">
        <v>327</v>
      </c>
      <c r="U2807">
        <v>1154.9970000000001</v>
      </c>
      <c r="V2807" s="2">
        <f>Table1[[#This Row],[Expenses]]*0.3</f>
        <v>346.4991</v>
      </c>
      <c r="W2807" t="str">
        <f>VLOOKUP(K2807, Helper!A:C, 3, FALSE)</f>
        <v>2020-03</v>
      </c>
    </row>
    <row r="2808" spans="1:23" x14ac:dyDescent="0.3">
      <c r="A2808">
        <v>5631</v>
      </c>
      <c r="B2808" t="s">
        <v>6874</v>
      </c>
      <c r="C2808" s="1">
        <v>43873</v>
      </c>
      <c r="D2808">
        <v>20200212</v>
      </c>
      <c r="E2808" t="s">
        <v>867</v>
      </c>
      <c r="F2808" t="s">
        <v>238</v>
      </c>
      <c r="G2808" t="s">
        <v>2832</v>
      </c>
      <c r="H2808" t="s">
        <v>25</v>
      </c>
      <c r="I2808" t="s">
        <v>48</v>
      </c>
      <c r="J2808" t="s">
        <v>308</v>
      </c>
      <c r="K2808">
        <v>1095</v>
      </c>
      <c r="L2808" t="s">
        <v>105</v>
      </c>
      <c r="M2808" t="s">
        <v>29</v>
      </c>
      <c r="N2808" t="s">
        <v>185</v>
      </c>
      <c r="O2808" t="s">
        <v>6875</v>
      </c>
      <c r="P2808">
        <v>234.45</v>
      </c>
      <c r="Q2808">
        <v>3</v>
      </c>
      <c r="R2808">
        <v>0</v>
      </c>
      <c r="S2808">
        <v>103.158</v>
      </c>
      <c r="T2808" t="s">
        <v>919</v>
      </c>
      <c r="U2808">
        <v>131.29199999999901</v>
      </c>
      <c r="V2808" s="2">
        <f>Table1[[#This Row],[Expenses]]*0.3</f>
        <v>39.387599999999701</v>
      </c>
      <c r="W2808" t="str">
        <f>VLOOKUP(K2808, Helper!A:C, 3, FALSE)</f>
        <v>2020-02</v>
      </c>
    </row>
    <row r="2809" spans="1:23" x14ac:dyDescent="0.3">
      <c r="A2809">
        <v>5634</v>
      </c>
      <c r="B2809" t="s">
        <v>6876</v>
      </c>
      <c r="C2809" s="1">
        <v>44828</v>
      </c>
      <c r="D2809">
        <v>20220924</v>
      </c>
      <c r="E2809" t="s">
        <v>3444</v>
      </c>
      <c r="F2809" t="s">
        <v>211</v>
      </c>
      <c r="G2809" t="s">
        <v>212</v>
      </c>
      <c r="H2809" t="s">
        <v>25</v>
      </c>
      <c r="I2809" t="s">
        <v>26</v>
      </c>
      <c r="J2809" t="s">
        <v>812</v>
      </c>
      <c r="K2809">
        <v>1092</v>
      </c>
      <c r="L2809" t="s">
        <v>84</v>
      </c>
      <c r="M2809" t="s">
        <v>85</v>
      </c>
      <c r="N2809" t="s">
        <v>50</v>
      </c>
      <c r="O2809" t="s">
        <v>6877</v>
      </c>
      <c r="P2809">
        <v>10.528</v>
      </c>
      <c r="Q2809">
        <v>7</v>
      </c>
      <c r="R2809">
        <v>0.2</v>
      </c>
      <c r="S2809">
        <v>3.6848000000000001</v>
      </c>
      <c r="T2809" t="s">
        <v>246</v>
      </c>
      <c r="U2809">
        <v>6.8432000000000004</v>
      </c>
      <c r="V2809" s="2">
        <f>Table1[[#This Row],[Expenses]]*0.3</f>
        <v>2.0529600000000001</v>
      </c>
      <c r="W2809" t="str">
        <f>VLOOKUP(K2809, Helper!A:C, 3, FALSE)</f>
        <v>2020-02</v>
      </c>
    </row>
    <row r="2810" spans="1:23" x14ac:dyDescent="0.3">
      <c r="A2810">
        <v>5635</v>
      </c>
      <c r="B2810" t="s">
        <v>6878</v>
      </c>
      <c r="C2810" s="1">
        <v>44535</v>
      </c>
      <c r="D2810">
        <v>20211205</v>
      </c>
      <c r="E2810" t="s">
        <v>4680</v>
      </c>
      <c r="F2810" t="s">
        <v>190</v>
      </c>
      <c r="G2810" t="s">
        <v>3187</v>
      </c>
      <c r="H2810" t="s">
        <v>37</v>
      </c>
      <c r="I2810" t="s">
        <v>119</v>
      </c>
      <c r="J2810" t="s">
        <v>325</v>
      </c>
      <c r="K2810">
        <v>1075</v>
      </c>
      <c r="L2810" t="s">
        <v>133</v>
      </c>
      <c r="M2810" t="s">
        <v>85</v>
      </c>
      <c r="N2810" t="s">
        <v>50</v>
      </c>
      <c r="O2810" t="s">
        <v>6879</v>
      </c>
      <c r="P2810">
        <v>152.80000000000001</v>
      </c>
      <c r="Q2810">
        <v>5</v>
      </c>
      <c r="R2810">
        <v>0</v>
      </c>
      <c r="S2810">
        <v>76.400000000000006</v>
      </c>
      <c r="T2810" t="s">
        <v>163</v>
      </c>
      <c r="U2810">
        <v>76.400000000000006</v>
      </c>
      <c r="V2810" s="2">
        <f>Table1[[#This Row],[Expenses]]*0.3</f>
        <v>22.92</v>
      </c>
      <c r="W2810" t="str">
        <f>VLOOKUP(K2810, Helper!A:C, 3, FALSE)</f>
        <v>2020-03</v>
      </c>
    </row>
    <row r="2811" spans="1:23" x14ac:dyDescent="0.3">
      <c r="A2811">
        <v>5636</v>
      </c>
      <c r="B2811" t="s">
        <v>6880</v>
      </c>
      <c r="C2811" s="1">
        <v>45173</v>
      </c>
      <c r="D2811">
        <v>20230904</v>
      </c>
      <c r="E2811" t="s">
        <v>1584</v>
      </c>
      <c r="F2811" t="s">
        <v>35</v>
      </c>
      <c r="G2811" t="s">
        <v>6881</v>
      </c>
      <c r="H2811" t="s">
        <v>37</v>
      </c>
      <c r="I2811" t="s">
        <v>38</v>
      </c>
      <c r="J2811" t="s">
        <v>316</v>
      </c>
      <c r="K2811">
        <v>1093</v>
      </c>
      <c r="L2811" t="s">
        <v>28</v>
      </c>
      <c r="M2811" t="s">
        <v>85</v>
      </c>
      <c r="N2811" t="s">
        <v>50</v>
      </c>
      <c r="O2811" t="s">
        <v>6882</v>
      </c>
      <c r="P2811">
        <v>82.56</v>
      </c>
      <c r="Q2811">
        <v>5</v>
      </c>
      <c r="R2811">
        <v>0.2</v>
      </c>
      <c r="S2811">
        <v>28.896000000000001</v>
      </c>
      <c r="T2811" t="s">
        <v>171</v>
      </c>
      <c r="U2811">
        <v>53.664000000000001</v>
      </c>
      <c r="V2811" s="2">
        <f>Table1[[#This Row],[Expenses]]*0.3</f>
        <v>16.0992</v>
      </c>
      <c r="W2811" t="str">
        <f>VLOOKUP(K2811, Helper!A:C, 3, FALSE)</f>
        <v>2020-03</v>
      </c>
    </row>
    <row r="2812" spans="1:23" x14ac:dyDescent="0.3">
      <c r="A2812">
        <v>5638</v>
      </c>
      <c r="B2812" t="s">
        <v>6883</v>
      </c>
      <c r="C2812" s="1">
        <v>45012</v>
      </c>
      <c r="D2812">
        <v>20230327</v>
      </c>
      <c r="E2812" t="s">
        <v>3437</v>
      </c>
      <c r="F2812" t="s">
        <v>190</v>
      </c>
      <c r="G2812" t="s">
        <v>568</v>
      </c>
      <c r="H2812" t="s">
        <v>37</v>
      </c>
      <c r="I2812" t="s">
        <v>119</v>
      </c>
      <c r="J2812" t="s">
        <v>325</v>
      </c>
      <c r="K2812">
        <v>1075</v>
      </c>
      <c r="L2812" t="s">
        <v>133</v>
      </c>
      <c r="M2812" t="s">
        <v>40</v>
      </c>
      <c r="N2812" t="s">
        <v>57</v>
      </c>
      <c r="O2812" t="s">
        <v>6884</v>
      </c>
      <c r="P2812">
        <v>60.84</v>
      </c>
      <c r="Q2812">
        <v>3</v>
      </c>
      <c r="R2812">
        <v>0</v>
      </c>
      <c r="S2812">
        <v>23.119199999999999</v>
      </c>
      <c r="T2812" t="s">
        <v>761</v>
      </c>
      <c r="U2812">
        <v>37.720799999999997</v>
      </c>
      <c r="V2812" s="2">
        <f>Table1[[#This Row],[Expenses]]*0.3</f>
        <v>11.316239999999999</v>
      </c>
      <c r="W2812" t="str">
        <f>VLOOKUP(K2812, Helper!A:C, 3, FALSE)</f>
        <v>2020-03</v>
      </c>
    </row>
    <row r="2813" spans="1:23" x14ac:dyDescent="0.3">
      <c r="A2813">
        <v>5639</v>
      </c>
      <c r="B2813" t="s">
        <v>6885</v>
      </c>
      <c r="C2813" s="1">
        <v>44186</v>
      </c>
      <c r="D2813">
        <v>20201221</v>
      </c>
      <c r="E2813" t="s">
        <v>1426</v>
      </c>
      <c r="F2813" t="s">
        <v>35</v>
      </c>
      <c r="G2813" t="s">
        <v>600</v>
      </c>
      <c r="H2813" t="s">
        <v>37</v>
      </c>
      <c r="I2813" t="s">
        <v>38</v>
      </c>
      <c r="J2813" t="s">
        <v>386</v>
      </c>
      <c r="K2813">
        <v>1045</v>
      </c>
      <c r="L2813" t="s">
        <v>95</v>
      </c>
      <c r="M2813" t="s">
        <v>29</v>
      </c>
      <c r="N2813" t="s">
        <v>41</v>
      </c>
      <c r="O2813" t="s">
        <v>6886</v>
      </c>
      <c r="P2813">
        <v>1325.76</v>
      </c>
      <c r="Q2813">
        <v>6</v>
      </c>
      <c r="R2813">
        <v>0.2</v>
      </c>
      <c r="S2813">
        <v>149.148</v>
      </c>
      <c r="T2813" t="s">
        <v>235</v>
      </c>
      <c r="U2813">
        <v>1176.6120000000001</v>
      </c>
      <c r="V2813" s="2">
        <f>Table1[[#This Row],[Expenses]]*0.3</f>
        <v>352.98360000000002</v>
      </c>
      <c r="W2813" t="str">
        <f>VLOOKUP(K2813, Helper!A:C, 3, FALSE)</f>
        <v>2020-01</v>
      </c>
    </row>
    <row r="2814" spans="1:23" x14ac:dyDescent="0.3">
      <c r="A2814">
        <v>5641</v>
      </c>
      <c r="B2814" t="s">
        <v>6887</v>
      </c>
      <c r="C2814" s="1">
        <v>44097</v>
      </c>
      <c r="D2814">
        <v>20200923</v>
      </c>
      <c r="E2814" t="s">
        <v>484</v>
      </c>
      <c r="F2814" t="s">
        <v>358</v>
      </c>
      <c r="G2814" t="s">
        <v>532</v>
      </c>
      <c r="H2814" t="s">
        <v>37</v>
      </c>
      <c r="I2814" t="s">
        <v>119</v>
      </c>
      <c r="J2814" t="s">
        <v>73</v>
      </c>
      <c r="K2814">
        <v>1066</v>
      </c>
      <c r="L2814" t="s">
        <v>74</v>
      </c>
      <c r="M2814" t="s">
        <v>85</v>
      </c>
      <c r="N2814" t="s">
        <v>66</v>
      </c>
      <c r="O2814" t="s">
        <v>6888</v>
      </c>
      <c r="P2814">
        <v>28.8</v>
      </c>
      <c r="Q2814">
        <v>9</v>
      </c>
      <c r="R2814">
        <v>0.2</v>
      </c>
      <c r="S2814">
        <v>10.08</v>
      </c>
      <c r="T2814" t="s">
        <v>382</v>
      </c>
      <c r="U2814">
        <v>18.72</v>
      </c>
      <c r="V2814" s="2">
        <f>Table1[[#This Row],[Expenses]]*0.3</f>
        <v>5.6159999999999997</v>
      </c>
      <c r="W2814" t="str">
        <f>VLOOKUP(K2814, Helper!A:C, 3, FALSE)</f>
        <v>2020-09</v>
      </c>
    </row>
    <row r="2815" spans="1:23" x14ac:dyDescent="0.3">
      <c r="A2815">
        <v>5642</v>
      </c>
      <c r="B2815" t="s">
        <v>6889</v>
      </c>
      <c r="C2815" s="1">
        <v>45019</v>
      </c>
      <c r="D2815">
        <v>20230403</v>
      </c>
      <c r="E2815" t="s">
        <v>1922</v>
      </c>
      <c r="F2815" t="s">
        <v>498</v>
      </c>
      <c r="G2815" t="s">
        <v>2753</v>
      </c>
      <c r="H2815" t="s">
        <v>25</v>
      </c>
      <c r="I2815" t="s">
        <v>103</v>
      </c>
      <c r="J2815" t="s">
        <v>240</v>
      </c>
      <c r="K2815">
        <v>1035</v>
      </c>
      <c r="L2815" t="s">
        <v>56</v>
      </c>
      <c r="M2815" t="s">
        <v>85</v>
      </c>
      <c r="N2815" t="s">
        <v>112</v>
      </c>
      <c r="O2815" t="s">
        <v>6890</v>
      </c>
      <c r="P2815">
        <v>11.12</v>
      </c>
      <c r="Q2815">
        <v>4</v>
      </c>
      <c r="R2815">
        <v>0</v>
      </c>
      <c r="S2815">
        <v>2.8912</v>
      </c>
      <c r="T2815" t="s">
        <v>68</v>
      </c>
      <c r="U2815">
        <v>8.2287999999999997</v>
      </c>
      <c r="V2815" s="2">
        <f>Table1[[#This Row],[Expenses]]*0.3</f>
        <v>2.4686399999999997</v>
      </c>
      <c r="W2815" t="str">
        <f>VLOOKUP(K2815, Helper!A:C, 3, FALSE)</f>
        <v>2020-04</v>
      </c>
    </row>
    <row r="2816" spans="1:23" x14ac:dyDescent="0.3">
      <c r="A2816">
        <v>5643</v>
      </c>
      <c r="B2816" t="s">
        <v>6891</v>
      </c>
      <c r="C2816" s="1">
        <v>44653</v>
      </c>
      <c r="D2816">
        <v>20220402</v>
      </c>
      <c r="E2816" t="s">
        <v>3548</v>
      </c>
      <c r="F2816" t="s">
        <v>758</v>
      </c>
      <c r="G2816" t="s">
        <v>759</v>
      </c>
      <c r="H2816" t="s">
        <v>25</v>
      </c>
      <c r="I2816" t="s">
        <v>64</v>
      </c>
      <c r="J2816" t="s">
        <v>466</v>
      </c>
      <c r="K2816">
        <v>1046</v>
      </c>
      <c r="L2816" t="s">
        <v>95</v>
      </c>
      <c r="M2816" t="s">
        <v>85</v>
      </c>
      <c r="N2816" t="s">
        <v>57</v>
      </c>
      <c r="O2816" t="s">
        <v>6892</v>
      </c>
      <c r="P2816">
        <v>7.04</v>
      </c>
      <c r="Q2816">
        <v>4</v>
      </c>
      <c r="R2816">
        <v>0</v>
      </c>
      <c r="S2816">
        <v>3.0975999999999999</v>
      </c>
      <c r="T2816" t="s">
        <v>296</v>
      </c>
      <c r="U2816">
        <v>3.9424000000000001</v>
      </c>
      <c r="V2816" s="2">
        <f>Table1[[#This Row],[Expenses]]*0.3</f>
        <v>1.18272</v>
      </c>
      <c r="W2816" t="str">
        <f>VLOOKUP(K2816, Helper!A:C, 3, FALSE)</f>
        <v>2020-02</v>
      </c>
    </row>
    <row r="2817" spans="1:23" x14ac:dyDescent="0.3">
      <c r="A2817">
        <v>5644</v>
      </c>
      <c r="B2817" t="s">
        <v>6893</v>
      </c>
      <c r="C2817" s="1">
        <v>44331</v>
      </c>
      <c r="D2817">
        <v>20210515</v>
      </c>
      <c r="E2817" t="s">
        <v>4591</v>
      </c>
      <c r="F2817" t="s">
        <v>758</v>
      </c>
      <c r="G2817" t="s">
        <v>759</v>
      </c>
      <c r="H2817" t="s">
        <v>25</v>
      </c>
      <c r="I2817" t="s">
        <v>64</v>
      </c>
      <c r="J2817" t="s">
        <v>1065</v>
      </c>
      <c r="K2817">
        <v>1097</v>
      </c>
      <c r="L2817" t="s">
        <v>273</v>
      </c>
      <c r="M2817" t="s">
        <v>40</v>
      </c>
      <c r="N2817" t="s">
        <v>161</v>
      </c>
      <c r="O2817" t="s">
        <v>6894</v>
      </c>
      <c r="P2817">
        <v>17.940000000000001</v>
      </c>
      <c r="Q2817">
        <v>3</v>
      </c>
      <c r="R2817">
        <v>0</v>
      </c>
      <c r="S2817">
        <v>8.7905999999999995</v>
      </c>
      <c r="T2817" t="s">
        <v>436</v>
      </c>
      <c r="U2817">
        <v>9.1494</v>
      </c>
      <c r="V2817" s="2">
        <f>Table1[[#This Row],[Expenses]]*0.3</f>
        <v>2.7448199999999998</v>
      </c>
      <c r="W2817" t="str">
        <f>VLOOKUP(K2817, Helper!A:C, 3, FALSE)</f>
        <v>2020-04</v>
      </c>
    </row>
    <row r="2818" spans="1:23" x14ac:dyDescent="0.3">
      <c r="A2818">
        <v>5645</v>
      </c>
      <c r="B2818" t="s">
        <v>6895</v>
      </c>
      <c r="C2818" s="1">
        <v>45009</v>
      </c>
      <c r="D2818">
        <v>20230324</v>
      </c>
      <c r="E2818" t="s">
        <v>1495</v>
      </c>
      <c r="F2818" t="s">
        <v>71</v>
      </c>
      <c r="G2818" t="s">
        <v>72</v>
      </c>
      <c r="H2818" t="s">
        <v>37</v>
      </c>
      <c r="I2818" t="s">
        <v>38</v>
      </c>
      <c r="J2818" t="s">
        <v>376</v>
      </c>
      <c r="K2818">
        <v>1036</v>
      </c>
      <c r="L2818" t="s">
        <v>259</v>
      </c>
      <c r="M2818" t="s">
        <v>85</v>
      </c>
      <c r="N2818" t="s">
        <v>50</v>
      </c>
      <c r="O2818" t="s">
        <v>6896</v>
      </c>
      <c r="P2818">
        <v>34.76</v>
      </c>
      <c r="Q2818">
        <v>5</v>
      </c>
      <c r="R2818">
        <v>0.2</v>
      </c>
      <c r="S2818">
        <v>11.297000000000001</v>
      </c>
      <c r="T2818" t="s">
        <v>761</v>
      </c>
      <c r="U2818">
        <v>23.462999999999901</v>
      </c>
      <c r="V2818" s="2">
        <f>Table1[[#This Row],[Expenses]]*0.3</f>
        <v>7.0388999999999706</v>
      </c>
      <c r="W2818" t="str">
        <f>VLOOKUP(K2818, Helper!A:C, 3, FALSE)</f>
        <v>2020-04</v>
      </c>
    </row>
    <row r="2819" spans="1:23" x14ac:dyDescent="0.3">
      <c r="A2819">
        <v>5646</v>
      </c>
      <c r="B2819" t="s">
        <v>6897</v>
      </c>
      <c r="C2819" s="1">
        <v>45031</v>
      </c>
      <c r="D2819">
        <v>20230415</v>
      </c>
      <c r="E2819" t="s">
        <v>2152</v>
      </c>
      <c r="F2819" t="s">
        <v>522</v>
      </c>
      <c r="G2819" t="s">
        <v>523</v>
      </c>
      <c r="H2819" t="s">
        <v>37</v>
      </c>
      <c r="I2819" t="s">
        <v>119</v>
      </c>
      <c r="J2819" t="s">
        <v>55</v>
      </c>
      <c r="K2819">
        <v>1065</v>
      </c>
      <c r="L2819" t="s">
        <v>56</v>
      </c>
      <c r="M2819" t="s">
        <v>40</v>
      </c>
      <c r="N2819" t="s">
        <v>57</v>
      </c>
      <c r="O2819" t="s">
        <v>6898</v>
      </c>
      <c r="P2819">
        <v>74.45</v>
      </c>
      <c r="Q2819">
        <v>5</v>
      </c>
      <c r="R2819">
        <v>0</v>
      </c>
      <c r="S2819">
        <v>20.101500000000001</v>
      </c>
      <c r="T2819" t="s">
        <v>68</v>
      </c>
      <c r="U2819">
        <v>54.348500000000001</v>
      </c>
      <c r="V2819" s="2">
        <f>Table1[[#This Row],[Expenses]]*0.3</f>
        <v>16.304549999999999</v>
      </c>
      <c r="W2819" t="str">
        <f>VLOOKUP(K2819, Helper!A:C, 3, FALSE)</f>
        <v>2020-04</v>
      </c>
    </row>
    <row r="2820" spans="1:23" x14ac:dyDescent="0.3">
      <c r="A2820">
        <v>5647</v>
      </c>
      <c r="B2820" t="s">
        <v>6899</v>
      </c>
      <c r="C2820" s="1">
        <v>44200</v>
      </c>
      <c r="D2820">
        <v>20210104</v>
      </c>
      <c r="E2820" t="s">
        <v>648</v>
      </c>
      <c r="F2820" t="s">
        <v>238</v>
      </c>
      <c r="G2820" t="s">
        <v>1594</v>
      </c>
      <c r="H2820" t="s">
        <v>25</v>
      </c>
      <c r="I2820" t="s">
        <v>48</v>
      </c>
      <c r="J2820" t="s">
        <v>649</v>
      </c>
      <c r="K2820">
        <v>1023</v>
      </c>
      <c r="L2820" t="s">
        <v>28</v>
      </c>
      <c r="M2820" t="s">
        <v>40</v>
      </c>
      <c r="N2820" t="s">
        <v>57</v>
      </c>
      <c r="O2820" t="s">
        <v>6900</v>
      </c>
      <c r="P2820">
        <v>192.22</v>
      </c>
      <c r="Q2820">
        <v>14</v>
      </c>
      <c r="R2820">
        <v>0</v>
      </c>
      <c r="S2820">
        <v>69.199200000000005</v>
      </c>
      <c r="T2820" t="s">
        <v>303</v>
      </c>
      <c r="U2820">
        <v>123.02079999999999</v>
      </c>
      <c r="V2820" s="2">
        <f>Table1[[#This Row],[Expenses]]*0.3</f>
        <v>36.906239999999997</v>
      </c>
      <c r="W2820" t="str">
        <f>VLOOKUP(K2820, Helper!A:C, 3, FALSE)</f>
        <v>2020-08</v>
      </c>
    </row>
    <row r="2821" spans="1:23" x14ac:dyDescent="0.3">
      <c r="A2821">
        <v>5648</v>
      </c>
      <c r="B2821" t="s">
        <v>6901</v>
      </c>
      <c r="C2821" s="1">
        <v>45233</v>
      </c>
      <c r="D2821">
        <v>20231103</v>
      </c>
      <c r="E2821" t="s">
        <v>4142</v>
      </c>
      <c r="F2821" t="s">
        <v>101</v>
      </c>
      <c r="G2821" t="s">
        <v>131</v>
      </c>
      <c r="H2821" t="s">
        <v>25</v>
      </c>
      <c r="I2821" t="s">
        <v>103</v>
      </c>
      <c r="J2821" t="s">
        <v>268</v>
      </c>
      <c r="K2821">
        <v>1088</v>
      </c>
      <c r="L2821" t="s">
        <v>133</v>
      </c>
      <c r="M2821" t="s">
        <v>29</v>
      </c>
      <c r="N2821" t="s">
        <v>66</v>
      </c>
      <c r="O2821" t="s">
        <v>6902</v>
      </c>
      <c r="P2821">
        <v>19.440000000000001</v>
      </c>
      <c r="Q2821">
        <v>3</v>
      </c>
      <c r="R2821">
        <v>0</v>
      </c>
      <c r="S2821">
        <v>9.3312000000000008</v>
      </c>
      <c r="T2821" t="s">
        <v>283</v>
      </c>
      <c r="U2821">
        <v>10.1088</v>
      </c>
      <c r="V2821" s="2">
        <f>Table1[[#This Row],[Expenses]]*0.3</f>
        <v>3.0326400000000002</v>
      </c>
      <c r="W2821" t="str">
        <f>VLOOKUP(K2821, Helper!A:C, 3, FALSE)</f>
        <v>2020-03</v>
      </c>
    </row>
    <row r="2822" spans="1:23" x14ac:dyDescent="0.3">
      <c r="A2822">
        <v>5649</v>
      </c>
      <c r="B2822" t="s">
        <v>6903</v>
      </c>
      <c r="C2822" s="1">
        <v>45125</v>
      </c>
      <c r="D2822">
        <v>20230718</v>
      </c>
      <c r="E2822" t="s">
        <v>1374</v>
      </c>
      <c r="F2822" t="s">
        <v>35</v>
      </c>
      <c r="G2822" t="s">
        <v>4214</v>
      </c>
      <c r="H2822" t="s">
        <v>37</v>
      </c>
      <c r="I2822" t="s">
        <v>38</v>
      </c>
      <c r="J2822" t="s">
        <v>321</v>
      </c>
      <c r="K2822">
        <v>1089</v>
      </c>
      <c r="L2822" t="s">
        <v>133</v>
      </c>
      <c r="M2822" t="s">
        <v>40</v>
      </c>
      <c r="N2822" t="s">
        <v>66</v>
      </c>
      <c r="O2822" t="s">
        <v>6904</v>
      </c>
      <c r="P2822">
        <v>32.4</v>
      </c>
      <c r="Q2822">
        <v>5</v>
      </c>
      <c r="R2822">
        <v>0</v>
      </c>
      <c r="S2822">
        <v>15.552</v>
      </c>
      <c r="T2822" t="s">
        <v>128</v>
      </c>
      <c r="U2822">
        <v>16.847999999999999</v>
      </c>
      <c r="V2822" s="2">
        <f>Table1[[#This Row],[Expenses]]*0.3</f>
        <v>5.0543999999999993</v>
      </c>
      <c r="W2822" t="str">
        <f>VLOOKUP(K2822, Helper!A:C, 3, FALSE)</f>
        <v>2020-01</v>
      </c>
    </row>
    <row r="2823" spans="1:23" x14ac:dyDescent="0.3">
      <c r="A2823">
        <v>5653</v>
      </c>
      <c r="B2823" t="s">
        <v>6905</v>
      </c>
      <c r="C2823" s="1">
        <v>45206</v>
      </c>
      <c r="D2823">
        <v>20231007</v>
      </c>
      <c r="E2823" t="s">
        <v>780</v>
      </c>
      <c r="F2823" t="s">
        <v>211</v>
      </c>
      <c r="G2823" t="s">
        <v>212</v>
      </c>
      <c r="H2823" t="s">
        <v>25</v>
      </c>
      <c r="I2823" t="s">
        <v>26</v>
      </c>
      <c r="J2823" t="s">
        <v>604</v>
      </c>
      <c r="K2823">
        <v>1042</v>
      </c>
      <c r="L2823" t="s">
        <v>56</v>
      </c>
      <c r="M2823" t="s">
        <v>40</v>
      </c>
      <c r="N2823" t="s">
        <v>66</v>
      </c>
      <c r="O2823" t="s">
        <v>6906</v>
      </c>
      <c r="P2823">
        <v>40.99</v>
      </c>
      <c r="Q2823">
        <v>1</v>
      </c>
      <c r="R2823">
        <v>0</v>
      </c>
      <c r="S2823">
        <v>20.085100000000001</v>
      </c>
      <c r="T2823" t="s">
        <v>151</v>
      </c>
      <c r="U2823">
        <v>20.904900000000001</v>
      </c>
      <c r="V2823" s="2">
        <f>Table1[[#This Row],[Expenses]]*0.3</f>
        <v>6.2714699999999999</v>
      </c>
      <c r="W2823" t="str">
        <f>VLOOKUP(K2823, Helper!A:C, 3, FALSE)</f>
        <v>2020-01</v>
      </c>
    </row>
    <row r="2824" spans="1:23" x14ac:dyDescent="0.3">
      <c r="A2824">
        <v>5654</v>
      </c>
      <c r="B2824" t="s">
        <v>6907</v>
      </c>
      <c r="C2824" s="1">
        <v>44139</v>
      </c>
      <c r="D2824">
        <v>20201104</v>
      </c>
      <c r="E2824" t="s">
        <v>1230</v>
      </c>
      <c r="F2824" t="s">
        <v>35</v>
      </c>
      <c r="G2824" t="s">
        <v>708</v>
      </c>
      <c r="H2824" t="s">
        <v>37</v>
      </c>
      <c r="I2824" t="s">
        <v>38</v>
      </c>
      <c r="J2824" t="s">
        <v>1231</v>
      </c>
      <c r="K2824">
        <v>1086</v>
      </c>
      <c r="L2824" t="s">
        <v>74</v>
      </c>
      <c r="M2824" t="s">
        <v>40</v>
      </c>
      <c r="N2824" t="s">
        <v>112</v>
      </c>
      <c r="O2824" t="s">
        <v>6908</v>
      </c>
      <c r="P2824">
        <v>2.94</v>
      </c>
      <c r="Q2824">
        <v>1</v>
      </c>
      <c r="R2824">
        <v>0</v>
      </c>
      <c r="S2824">
        <v>0.79379999999999995</v>
      </c>
      <c r="T2824" t="s">
        <v>98</v>
      </c>
      <c r="U2824">
        <v>2.1461999999999999</v>
      </c>
      <c r="V2824" s="2">
        <f>Table1[[#This Row],[Expenses]]*0.3</f>
        <v>0.64385999999999999</v>
      </c>
      <c r="W2824" t="str">
        <f>VLOOKUP(K2824, Helper!A:C, 3, FALSE)</f>
        <v>2020-01</v>
      </c>
    </row>
    <row r="2825" spans="1:23" x14ac:dyDescent="0.3">
      <c r="A2825">
        <v>5655</v>
      </c>
      <c r="B2825" t="s">
        <v>6909</v>
      </c>
      <c r="C2825" s="1">
        <v>44914</v>
      </c>
      <c r="D2825">
        <v>20221219</v>
      </c>
      <c r="E2825" t="s">
        <v>3049</v>
      </c>
      <c r="F2825" t="s">
        <v>306</v>
      </c>
      <c r="G2825" t="s">
        <v>307</v>
      </c>
      <c r="H2825" t="s">
        <v>25</v>
      </c>
      <c r="I2825" t="s">
        <v>48</v>
      </c>
      <c r="J2825" t="s">
        <v>626</v>
      </c>
      <c r="K2825">
        <v>1009</v>
      </c>
      <c r="L2825" t="s">
        <v>95</v>
      </c>
      <c r="M2825" t="s">
        <v>85</v>
      </c>
      <c r="N2825" t="s">
        <v>50</v>
      </c>
      <c r="O2825" t="s">
        <v>6910</v>
      </c>
      <c r="P2825">
        <v>45.24</v>
      </c>
      <c r="Q2825">
        <v>4</v>
      </c>
      <c r="R2825">
        <v>0.7</v>
      </c>
      <c r="S2825">
        <v>-30.16</v>
      </c>
      <c r="T2825" t="s">
        <v>76</v>
      </c>
      <c r="U2825">
        <v>75.400000000000006</v>
      </c>
      <c r="V2825" s="2">
        <f>Table1[[#This Row],[Expenses]]*0.3</f>
        <v>22.62</v>
      </c>
      <c r="W2825" t="str">
        <f>VLOOKUP(K2825, Helper!A:C, 3, FALSE)</f>
        <v>2020-03</v>
      </c>
    </row>
    <row r="2826" spans="1:23" x14ac:dyDescent="0.3">
      <c r="A2826">
        <v>5662</v>
      </c>
      <c r="B2826" t="s">
        <v>6911</v>
      </c>
      <c r="C2826" s="1">
        <v>44829</v>
      </c>
      <c r="D2826">
        <v>20220925</v>
      </c>
      <c r="E2826" t="s">
        <v>3701</v>
      </c>
      <c r="F2826" t="s">
        <v>334</v>
      </c>
      <c r="G2826" t="s">
        <v>668</v>
      </c>
      <c r="H2826" t="s">
        <v>25</v>
      </c>
      <c r="I2826" t="s">
        <v>336</v>
      </c>
      <c r="J2826" t="s">
        <v>407</v>
      </c>
      <c r="K2826">
        <v>1082</v>
      </c>
      <c r="L2826" t="s">
        <v>56</v>
      </c>
      <c r="M2826" t="s">
        <v>85</v>
      </c>
      <c r="N2826" t="s">
        <v>57</v>
      </c>
      <c r="O2826" t="s">
        <v>6912</v>
      </c>
      <c r="P2826">
        <v>21.44</v>
      </c>
      <c r="Q2826">
        <v>2</v>
      </c>
      <c r="R2826">
        <v>0.2</v>
      </c>
      <c r="S2826">
        <v>7.5039999999999996</v>
      </c>
      <c r="T2826" t="s">
        <v>246</v>
      </c>
      <c r="U2826">
        <v>13.936</v>
      </c>
      <c r="V2826" s="2">
        <f>Table1[[#This Row],[Expenses]]*0.3</f>
        <v>4.1807999999999996</v>
      </c>
      <c r="W2826" t="str">
        <f>VLOOKUP(K2826, Helper!A:C, 3, FALSE)</f>
        <v>2020-07</v>
      </c>
    </row>
    <row r="2827" spans="1:23" x14ac:dyDescent="0.3">
      <c r="A2827">
        <v>5664</v>
      </c>
      <c r="B2827" t="s">
        <v>6913</v>
      </c>
      <c r="C2827" s="1">
        <v>44764</v>
      </c>
      <c r="D2827">
        <v>20220722</v>
      </c>
      <c r="E2827" t="s">
        <v>4233</v>
      </c>
      <c r="F2827" t="s">
        <v>358</v>
      </c>
      <c r="G2827" t="s">
        <v>422</v>
      </c>
      <c r="H2827" t="s">
        <v>37</v>
      </c>
      <c r="I2827" t="s">
        <v>119</v>
      </c>
      <c r="J2827" t="s">
        <v>812</v>
      </c>
      <c r="K2827">
        <v>1092</v>
      </c>
      <c r="L2827" t="s">
        <v>84</v>
      </c>
      <c r="M2827" t="s">
        <v>40</v>
      </c>
      <c r="N2827" t="s">
        <v>112</v>
      </c>
      <c r="O2827" t="s">
        <v>6914</v>
      </c>
      <c r="P2827">
        <v>18.655999999999999</v>
      </c>
      <c r="Q2827">
        <v>2</v>
      </c>
      <c r="R2827">
        <v>0.2</v>
      </c>
      <c r="S2827">
        <v>1.3992</v>
      </c>
      <c r="T2827" t="s">
        <v>175</v>
      </c>
      <c r="U2827">
        <v>17.256799999999998</v>
      </c>
      <c r="V2827" s="2">
        <f>Table1[[#This Row],[Expenses]]*0.3</f>
        <v>5.177039999999999</v>
      </c>
      <c r="W2827" t="str">
        <f>VLOOKUP(K2827, Helper!A:C, 3, FALSE)</f>
        <v>2020-02</v>
      </c>
    </row>
    <row r="2828" spans="1:23" x14ac:dyDescent="0.3">
      <c r="A2828">
        <v>5668</v>
      </c>
      <c r="B2828" t="s">
        <v>6915</v>
      </c>
      <c r="C2828" s="1">
        <v>44724</v>
      </c>
      <c r="D2828">
        <v>20220612</v>
      </c>
      <c r="E2828" t="s">
        <v>1597</v>
      </c>
      <c r="F2828" t="s">
        <v>71</v>
      </c>
      <c r="G2828" t="s">
        <v>72</v>
      </c>
      <c r="H2828" t="s">
        <v>37</v>
      </c>
      <c r="I2828" t="s">
        <v>38</v>
      </c>
      <c r="J2828" t="s">
        <v>386</v>
      </c>
      <c r="K2828">
        <v>1045</v>
      </c>
      <c r="L2828" t="s">
        <v>95</v>
      </c>
      <c r="M2828" t="s">
        <v>29</v>
      </c>
      <c r="N2828" t="s">
        <v>41</v>
      </c>
      <c r="O2828" t="s">
        <v>6916</v>
      </c>
      <c r="P2828">
        <v>14.62</v>
      </c>
      <c r="Q2828">
        <v>2</v>
      </c>
      <c r="R2828">
        <v>0</v>
      </c>
      <c r="S2828">
        <v>6.8714000000000004</v>
      </c>
      <c r="T2828" t="s">
        <v>43</v>
      </c>
      <c r="U2828">
        <v>7.7485999999999899</v>
      </c>
      <c r="V2828" s="2">
        <f>Table1[[#This Row],[Expenses]]*0.3</f>
        <v>2.324579999999997</v>
      </c>
      <c r="W2828" t="str">
        <f>VLOOKUP(K2828, Helper!A:C, 3, FALSE)</f>
        <v>2020-01</v>
      </c>
    </row>
    <row r="2829" spans="1:23" x14ac:dyDescent="0.3">
      <c r="A2829">
        <v>5671</v>
      </c>
      <c r="B2829" t="s">
        <v>6917</v>
      </c>
      <c r="C2829" s="1">
        <v>44356</v>
      </c>
      <c r="D2829">
        <v>20210609</v>
      </c>
      <c r="E2829" t="s">
        <v>1109</v>
      </c>
      <c r="F2829" t="s">
        <v>4180</v>
      </c>
      <c r="G2829" t="s">
        <v>4181</v>
      </c>
      <c r="H2829" t="s">
        <v>81</v>
      </c>
      <c r="I2829" t="s">
        <v>199</v>
      </c>
      <c r="J2829" t="s">
        <v>278</v>
      </c>
      <c r="K2829">
        <v>1032</v>
      </c>
      <c r="L2829" t="s">
        <v>56</v>
      </c>
      <c r="M2829" t="s">
        <v>29</v>
      </c>
      <c r="N2829" t="s">
        <v>57</v>
      </c>
      <c r="O2829" t="s">
        <v>6918</v>
      </c>
      <c r="P2829">
        <v>355.36</v>
      </c>
      <c r="Q2829">
        <v>4</v>
      </c>
      <c r="R2829">
        <v>0</v>
      </c>
      <c r="S2829">
        <v>92.393600000000006</v>
      </c>
      <c r="T2829" t="s">
        <v>732</v>
      </c>
      <c r="U2829">
        <v>262.96640000000002</v>
      </c>
      <c r="V2829" s="2">
        <f>Table1[[#This Row],[Expenses]]*0.3</f>
        <v>78.889920000000004</v>
      </c>
      <c r="W2829" t="str">
        <f>VLOOKUP(K2829, Helper!A:C, 3, FALSE)</f>
        <v>2020-02</v>
      </c>
    </row>
    <row r="2830" spans="1:23" x14ac:dyDescent="0.3">
      <c r="A2830">
        <v>5673</v>
      </c>
      <c r="B2830" t="s">
        <v>6919</v>
      </c>
      <c r="C2830" s="1">
        <v>45227</v>
      </c>
      <c r="D2830">
        <v>20231028</v>
      </c>
      <c r="E2830" t="s">
        <v>406</v>
      </c>
      <c r="F2830" t="s">
        <v>79</v>
      </c>
      <c r="G2830" t="s">
        <v>154</v>
      </c>
      <c r="H2830" t="s">
        <v>81</v>
      </c>
      <c r="I2830" t="s">
        <v>82</v>
      </c>
      <c r="J2830" t="s">
        <v>407</v>
      </c>
      <c r="K2830">
        <v>1082</v>
      </c>
      <c r="L2830" t="s">
        <v>56</v>
      </c>
      <c r="M2830" t="s">
        <v>40</v>
      </c>
      <c r="N2830" t="s">
        <v>161</v>
      </c>
      <c r="O2830" t="s">
        <v>6920</v>
      </c>
      <c r="P2830">
        <v>15.84</v>
      </c>
      <c r="Q2830">
        <v>2</v>
      </c>
      <c r="R2830">
        <v>0.2</v>
      </c>
      <c r="S2830">
        <v>5.5439999999999996</v>
      </c>
      <c r="T2830" t="s">
        <v>151</v>
      </c>
      <c r="U2830">
        <v>10.295999999999999</v>
      </c>
      <c r="V2830" s="2">
        <f>Table1[[#This Row],[Expenses]]*0.3</f>
        <v>3.0887999999999995</v>
      </c>
      <c r="W2830" t="str">
        <f>VLOOKUP(K2830, Helper!A:C, 3, FALSE)</f>
        <v>2020-07</v>
      </c>
    </row>
    <row r="2831" spans="1:23" x14ac:dyDescent="0.3">
      <c r="A2831">
        <v>5675</v>
      </c>
      <c r="B2831" t="s">
        <v>6921</v>
      </c>
      <c r="C2831" s="1">
        <v>44583</v>
      </c>
      <c r="D2831">
        <v>20220122</v>
      </c>
      <c r="E2831" t="s">
        <v>2507</v>
      </c>
      <c r="F2831" t="s">
        <v>71</v>
      </c>
      <c r="G2831" t="s">
        <v>72</v>
      </c>
      <c r="H2831" t="s">
        <v>37</v>
      </c>
      <c r="I2831" t="s">
        <v>38</v>
      </c>
      <c r="J2831" t="s">
        <v>2081</v>
      </c>
      <c r="K2831">
        <v>1079</v>
      </c>
      <c r="L2831" t="s">
        <v>105</v>
      </c>
      <c r="M2831" t="s">
        <v>29</v>
      </c>
      <c r="N2831" t="s">
        <v>66</v>
      </c>
      <c r="O2831" t="s">
        <v>6922</v>
      </c>
      <c r="P2831">
        <v>12.96</v>
      </c>
      <c r="Q2831">
        <v>2</v>
      </c>
      <c r="R2831">
        <v>0</v>
      </c>
      <c r="S2831">
        <v>6.2207999999999997</v>
      </c>
      <c r="T2831" t="s">
        <v>140</v>
      </c>
      <c r="U2831">
        <v>6.7392000000000003</v>
      </c>
      <c r="V2831" s="2">
        <f>Table1[[#This Row],[Expenses]]*0.3</f>
        <v>2.02176</v>
      </c>
      <c r="W2831" t="str">
        <f>VLOOKUP(K2831, Helper!A:C, 3, FALSE)</f>
        <v>2020-05</v>
      </c>
    </row>
    <row r="2832" spans="1:23" x14ac:dyDescent="0.3">
      <c r="A2832">
        <v>5676</v>
      </c>
      <c r="B2832" t="s">
        <v>6923</v>
      </c>
      <c r="C2832" s="1">
        <v>43979</v>
      </c>
      <c r="D2832">
        <v>20200528</v>
      </c>
      <c r="E2832" t="s">
        <v>3289</v>
      </c>
      <c r="F2832" t="s">
        <v>71</v>
      </c>
      <c r="G2832" t="s">
        <v>72</v>
      </c>
      <c r="H2832" t="s">
        <v>37</v>
      </c>
      <c r="I2832" t="s">
        <v>38</v>
      </c>
      <c r="J2832" t="s">
        <v>39</v>
      </c>
      <c r="K2832">
        <v>1056</v>
      </c>
      <c r="L2832" t="s">
        <v>28</v>
      </c>
      <c r="M2832" t="s">
        <v>40</v>
      </c>
      <c r="N2832" t="s">
        <v>156</v>
      </c>
      <c r="O2832" t="s">
        <v>6924</v>
      </c>
      <c r="P2832">
        <v>57.408000000000001</v>
      </c>
      <c r="Q2832">
        <v>6</v>
      </c>
      <c r="R2832">
        <v>0.2</v>
      </c>
      <c r="S2832">
        <v>5.7408000000000001</v>
      </c>
      <c r="T2832" t="s">
        <v>107</v>
      </c>
      <c r="U2832">
        <v>51.667200000000001</v>
      </c>
      <c r="V2832" s="2">
        <f>Table1[[#This Row],[Expenses]]*0.3</f>
        <v>15.500159999999999</v>
      </c>
      <c r="W2832" t="str">
        <f>VLOOKUP(K2832, Helper!A:C, 3, FALSE)</f>
        <v>2020-03</v>
      </c>
    </row>
    <row r="2833" spans="1:23" x14ac:dyDescent="0.3">
      <c r="A2833">
        <v>5678</v>
      </c>
      <c r="B2833" t="s">
        <v>6925</v>
      </c>
      <c r="C2833" s="1">
        <v>44194</v>
      </c>
      <c r="D2833">
        <v>20201229</v>
      </c>
      <c r="E2833" t="s">
        <v>1124</v>
      </c>
      <c r="F2833" t="s">
        <v>166</v>
      </c>
      <c r="G2833" t="s">
        <v>227</v>
      </c>
      <c r="H2833" t="s">
        <v>81</v>
      </c>
      <c r="I2833" t="s">
        <v>168</v>
      </c>
      <c r="J2833" t="s">
        <v>466</v>
      </c>
      <c r="K2833">
        <v>1046</v>
      </c>
      <c r="L2833" t="s">
        <v>95</v>
      </c>
      <c r="M2833" t="s">
        <v>29</v>
      </c>
      <c r="N2833" t="s">
        <v>57</v>
      </c>
      <c r="O2833" t="s">
        <v>6926</v>
      </c>
      <c r="P2833">
        <v>38.975999999999999</v>
      </c>
      <c r="Q2833">
        <v>3</v>
      </c>
      <c r="R2833">
        <v>0.6</v>
      </c>
      <c r="S2833">
        <v>-50.668799999999997</v>
      </c>
      <c r="T2833" t="s">
        <v>235</v>
      </c>
      <c r="U2833">
        <v>89.644800000000004</v>
      </c>
      <c r="V2833" s="2">
        <f>Table1[[#This Row],[Expenses]]*0.3</f>
        <v>26.893440000000002</v>
      </c>
      <c r="W2833" t="str">
        <f>VLOOKUP(K2833, Helper!A:C, 3, FALSE)</f>
        <v>2020-02</v>
      </c>
    </row>
    <row r="2834" spans="1:23" x14ac:dyDescent="0.3">
      <c r="A2834">
        <v>5679</v>
      </c>
      <c r="B2834" t="s">
        <v>6927</v>
      </c>
      <c r="C2834" s="1">
        <v>44771</v>
      </c>
      <c r="D2834">
        <v>20220729</v>
      </c>
      <c r="E2834" t="s">
        <v>3768</v>
      </c>
      <c r="F2834" t="s">
        <v>190</v>
      </c>
      <c r="G2834" t="s">
        <v>1343</v>
      </c>
      <c r="H2834" t="s">
        <v>37</v>
      </c>
      <c r="I2834" t="s">
        <v>119</v>
      </c>
      <c r="J2834" t="s">
        <v>104</v>
      </c>
      <c r="K2834">
        <v>1047</v>
      </c>
      <c r="L2834" t="s">
        <v>105</v>
      </c>
      <c r="M2834" t="s">
        <v>85</v>
      </c>
      <c r="N2834" t="s">
        <v>214</v>
      </c>
      <c r="O2834" t="s">
        <v>6928</v>
      </c>
      <c r="P2834">
        <v>20.440000000000001</v>
      </c>
      <c r="Q2834">
        <v>7</v>
      </c>
      <c r="R2834">
        <v>0</v>
      </c>
      <c r="S2834">
        <v>9.1980000000000004</v>
      </c>
      <c r="T2834" t="s">
        <v>175</v>
      </c>
      <c r="U2834">
        <v>11.242000000000001</v>
      </c>
      <c r="V2834" s="2">
        <f>Table1[[#This Row],[Expenses]]*0.3</f>
        <v>3.3726000000000003</v>
      </c>
      <c r="W2834" t="str">
        <f>VLOOKUP(K2834, Helper!A:C, 3, FALSE)</f>
        <v>2020-03</v>
      </c>
    </row>
    <row r="2835" spans="1:23" x14ac:dyDescent="0.3">
      <c r="A2835">
        <v>5681</v>
      </c>
      <c r="B2835" t="s">
        <v>6929</v>
      </c>
      <c r="C2835" s="1">
        <v>44829</v>
      </c>
      <c r="D2835">
        <v>20220925</v>
      </c>
      <c r="E2835" t="s">
        <v>2799</v>
      </c>
      <c r="F2835" t="s">
        <v>448</v>
      </c>
      <c r="G2835" t="s">
        <v>448</v>
      </c>
      <c r="H2835" t="s">
        <v>81</v>
      </c>
      <c r="I2835" t="s">
        <v>199</v>
      </c>
      <c r="J2835" t="s">
        <v>1065</v>
      </c>
      <c r="K2835">
        <v>1097</v>
      </c>
      <c r="L2835" t="s">
        <v>273</v>
      </c>
      <c r="M2835" t="s">
        <v>29</v>
      </c>
      <c r="N2835" t="s">
        <v>50</v>
      </c>
      <c r="O2835" t="s">
        <v>6930</v>
      </c>
      <c r="P2835">
        <v>6.38</v>
      </c>
      <c r="Q2835">
        <v>1</v>
      </c>
      <c r="R2835">
        <v>0</v>
      </c>
      <c r="S2835">
        <v>2.9348000000000001</v>
      </c>
      <c r="T2835" t="s">
        <v>246</v>
      </c>
      <c r="U2835">
        <v>3.4451999999999998</v>
      </c>
      <c r="V2835" s="2">
        <f>Table1[[#This Row],[Expenses]]*0.3</f>
        <v>1.0335599999999998</v>
      </c>
      <c r="W2835" t="str">
        <f>VLOOKUP(K2835, Helper!A:C, 3, FALSE)</f>
        <v>2020-04</v>
      </c>
    </row>
    <row r="2836" spans="1:23" x14ac:dyDescent="0.3">
      <c r="A2836">
        <v>5683</v>
      </c>
      <c r="B2836" t="s">
        <v>6931</v>
      </c>
      <c r="C2836" s="1">
        <v>43923</v>
      </c>
      <c r="D2836">
        <v>20200402</v>
      </c>
      <c r="E2836" t="s">
        <v>1703</v>
      </c>
      <c r="F2836" t="s">
        <v>758</v>
      </c>
      <c r="G2836" t="s">
        <v>5909</v>
      </c>
      <c r="H2836" t="s">
        <v>25</v>
      </c>
      <c r="I2836" t="s">
        <v>64</v>
      </c>
      <c r="J2836" t="s">
        <v>596</v>
      </c>
      <c r="K2836">
        <v>1038</v>
      </c>
      <c r="L2836" t="s">
        <v>84</v>
      </c>
      <c r="M2836" t="s">
        <v>29</v>
      </c>
      <c r="N2836" t="s">
        <v>66</v>
      </c>
      <c r="O2836" t="s">
        <v>6932</v>
      </c>
      <c r="P2836">
        <v>15.84</v>
      </c>
      <c r="Q2836">
        <v>3</v>
      </c>
      <c r="R2836">
        <v>0</v>
      </c>
      <c r="S2836">
        <v>7.1280000000000001</v>
      </c>
      <c r="T2836" t="s">
        <v>735</v>
      </c>
      <c r="U2836">
        <v>8.7119999999999997</v>
      </c>
      <c r="V2836" s="2">
        <f>Table1[[#This Row],[Expenses]]*0.3</f>
        <v>2.6135999999999999</v>
      </c>
      <c r="W2836" t="str">
        <f>VLOOKUP(K2836, Helper!A:C, 3, FALSE)</f>
        <v>2020-04</v>
      </c>
    </row>
    <row r="2837" spans="1:23" x14ac:dyDescent="0.3">
      <c r="A2837">
        <v>5686</v>
      </c>
      <c r="B2837" t="s">
        <v>6933</v>
      </c>
      <c r="C2837" s="1">
        <v>44505</v>
      </c>
      <c r="D2837">
        <v>20211105</v>
      </c>
      <c r="E2837" t="s">
        <v>587</v>
      </c>
      <c r="F2837" t="s">
        <v>71</v>
      </c>
      <c r="G2837" t="s">
        <v>72</v>
      </c>
      <c r="H2837" t="s">
        <v>37</v>
      </c>
      <c r="I2837" t="s">
        <v>38</v>
      </c>
      <c r="J2837" t="s">
        <v>588</v>
      </c>
      <c r="K2837">
        <v>1085</v>
      </c>
      <c r="L2837" t="s">
        <v>105</v>
      </c>
      <c r="M2837" t="s">
        <v>29</v>
      </c>
      <c r="N2837" t="s">
        <v>50</v>
      </c>
      <c r="O2837" t="s">
        <v>6934</v>
      </c>
      <c r="P2837">
        <v>98.352000000000004</v>
      </c>
      <c r="Q2837">
        <v>3</v>
      </c>
      <c r="R2837">
        <v>0.2</v>
      </c>
      <c r="S2837">
        <v>35.6526</v>
      </c>
      <c r="T2837" t="s">
        <v>88</v>
      </c>
      <c r="U2837">
        <v>62.699399999999997</v>
      </c>
      <c r="V2837" s="2">
        <f>Table1[[#This Row],[Expenses]]*0.3</f>
        <v>18.809819999999998</v>
      </c>
      <c r="W2837" t="str">
        <f>VLOOKUP(K2837, Helper!A:C, 3, FALSE)</f>
        <v>2020-07</v>
      </c>
    </row>
    <row r="2838" spans="1:23" x14ac:dyDescent="0.3">
      <c r="A2838">
        <v>5687</v>
      </c>
      <c r="B2838" t="s">
        <v>6935</v>
      </c>
      <c r="C2838" s="1">
        <v>44040</v>
      </c>
      <c r="D2838">
        <v>20200728</v>
      </c>
      <c r="E2838" t="s">
        <v>1138</v>
      </c>
      <c r="F2838" t="s">
        <v>46</v>
      </c>
      <c r="G2838" t="s">
        <v>580</v>
      </c>
      <c r="H2838" t="s">
        <v>25</v>
      </c>
      <c r="I2838" t="s">
        <v>48</v>
      </c>
      <c r="J2838" t="s">
        <v>160</v>
      </c>
      <c r="K2838">
        <v>1101</v>
      </c>
      <c r="L2838" t="s">
        <v>56</v>
      </c>
      <c r="M2838" t="s">
        <v>29</v>
      </c>
      <c r="N2838" t="s">
        <v>214</v>
      </c>
      <c r="O2838" t="s">
        <v>6936</v>
      </c>
      <c r="P2838">
        <v>14.32</v>
      </c>
      <c r="Q2838">
        <v>5</v>
      </c>
      <c r="R2838">
        <v>0.2</v>
      </c>
      <c r="S2838">
        <v>5.1909999999999998</v>
      </c>
      <c r="T2838" t="s">
        <v>729</v>
      </c>
      <c r="U2838">
        <v>9.1289999999999996</v>
      </c>
      <c r="V2838" s="2">
        <f>Table1[[#This Row],[Expenses]]*0.3</f>
        <v>2.7386999999999997</v>
      </c>
      <c r="W2838" t="str">
        <f>VLOOKUP(K2838, Helper!A:C, 3, FALSE)</f>
        <v>2020-03</v>
      </c>
    </row>
    <row r="2839" spans="1:23" x14ac:dyDescent="0.3">
      <c r="A2839">
        <v>5690</v>
      </c>
      <c r="B2839" t="s">
        <v>6937</v>
      </c>
      <c r="C2839" s="1">
        <v>44556</v>
      </c>
      <c r="D2839">
        <v>20211226</v>
      </c>
      <c r="E2839" t="s">
        <v>305</v>
      </c>
      <c r="F2839" t="s">
        <v>79</v>
      </c>
      <c r="G2839" t="s">
        <v>147</v>
      </c>
      <c r="H2839" t="s">
        <v>81</v>
      </c>
      <c r="I2839" t="s">
        <v>82</v>
      </c>
      <c r="J2839" t="s">
        <v>308</v>
      </c>
      <c r="K2839">
        <v>1095</v>
      </c>
      <c r="L2839" t="s">
        <v>105</v>
      </c>
      <c r="M2839" t="s">
        <v>85</v>
      </c>
      <c r="N2839" t="s">
        <v>41</v>
      </c>
      <c r="O2839" t="s">
        <v>6938</v>
      </c>
      <c r="P2839">
        <v>275.05799999999999</v>
      </c>
      <c r="Q2839">
        <v>3</v>
      </c>
      <c r="R2839">
        <v>0.3</v>
      </c>
      <c r="S2839">
        <v>-90.376199999999997</v>
      </c>
      <c r="T2839" t="s">
        <v>163</v>
      </c>
      <c r="U2839">
        <v>365.43419999999998</v>
      </c>
      <c r="V2839" s="2">
        <f>Table1[[#This Row],[Expenses]]*0.3</f>
        <v>109.63025999999999</v>
      </c>
      <c r="W2839" t="str">
        <f>VLOOKUP(K2839, Helper!A:C, 3, FALSE)</f>
        <v>2020-02</v>
      </c>
    </row>
    <row r="2840" spans="1:23" x14ac:dyDescent="0.3">
      <c r="A2840">
        <v>5691</v>
      </c>
      <c r="B2840" t="s">
        <v>6939</v>
      </c>
      <c r="C2840" s="1">
        <v>44540</v>
      </c>
      <c r="D2840">
        <v>20211210</v>
      </c>
      <c r="E2840" t="s">
        <v>1734</v>
      </c>
      <c r="F2840" t="s">
        <v>1548</v>
      </c>
      <c r="G2840" t="s">
        <v>2675</v>
      </c>
      <c r="H2840" t="s">
        <v>81</v>
      </c>
      <c r="I2840" t="s">
        <v>199</v>
      </c>
      <c r="J2840" t="s">
        <v>308</v>
      </c>
      <c r="K2840">
        <v>1095</v>
      </c>
      <c r="L2840" t="s">
        <v>105</v>
      </c>
      <c r="M2840" t="s">
        <v>40</v>
      </c>
      <c r="N2840" t="s">
        <v>112</v>
      </c>
      <c r="O2840" t="s">
        <v>6940</v>
      </c>
      <c r="P2840">
        <v>27.36</v>
      </c>
      <c r="Q2840">
        <v>9</v>
      </c>
      <c r="R2840">
        <v>0</v>
      </c>
      <c r="S2840">
        <v>9.3024000000000004</v>
      </c>
      <c r="T2840" t="s">
        <v>163</v>
      </c>
      <c r="U2840">
        <v>18.057600000000001</v>
      </c>
      <c r="V2840" s="2">
        <f>Table1[[#This Row],[Expenses]]*0.3</f>
        <v>5.4172799999999999</v>
      </c>
      <c r="W2840" t="str">
        <f>VLOOKUP(K2840, Helper!A:C, 3, FALSE)</f>
        <v>2020-02</v>
      </c>
    </row>
    <row r="2841" spans="1:23" x14ac:dyDescent="0.3">
      <c r="A2841">
        <v>5696</v>
      </c>
      <c r="B2841" t="s">
        <v>6941</v>
      </c>
      <c r="C2841" s="1">
        <v>44687</v>
      </c>
      <c r="D2841">
        <v>20220506</v>
      </c>
      <c r="E2841" t="s">
        <v>5325</v>
      </c>
      <c r="F2841" t="s">
        <v>35</v>
      </c>
      <c r="G2841" t="s">
        <v>110</v>
      </c>
      <c r="H2841" t="s">
        <v>37</v>
      </c>
      <c r="I2841" t="s">
        <v>38</v>
      </c>
      <c r="J2841" t="s">
        <v>258</v>
      </c>
      <c r="K2841">
        <v>1098</v>
      </c>
      <c r="L2841" t="s">
        <v>259</v>
      </c>
      <c r="M2841" t="s">
        <v>29</v>
      </c>
      <c r="N2841" t="s">
        <v>50</v>
      </c>
      <c r="O2841" t="s">
        <v>6942</v>
      </c>
      <c r="P2841">
        <v>71.087999999999994</v>
      </c>
      <c r="Q2841">
        <v>2</v>
      </c>
      <c r="R2841">
        <v>0.2</v>
      </c>
      <c r="S2841">
        <v>-1.7771999999999999</v>
      </c>
      <c r="T2841" t="s">
        <v>454</v>
      </c>
      <c r="U2841">
        <v>72.865199999999902</v>
      </c>
      <c r="V2841" s="2">
        <f>Table1[[#This Row],[Expenses]]*0.3</f>
        <v>21.85955999999997</v>
      </c>
      <c r="W2841" t="str">
        <f>VLOOKUP(K2841, Helper!A:C, 3, FALSE)</f>
        <v>2020-01</v>
      </c>
    </row>
    <row r="2842" spans="1:23" x14ac:dyDescent="0.3">
      <c r="A2842">
        <v>5697</v>
      </c>
      <c r="B2842" t="s">
        <v>6943</v>
      </c>
      <c r="C2842" s="1">
        <v>45214</v>
      </c>
      <c r="D2842">
        <v>20231015</v>
      </c>
      <c r="E2842" t="s">
        <v>1527</v>
      </c>
      <c r="F2842" t="s">
        <v>166</v>
      </c>
      <c r="G2842" t="s">
        <v>227</v>
      </c>
      <c r="H2842" t="s">
        <v>81</v>
      </c>
      <c r="I2842" t="s">
        <v>168</v>
      </c>
      <c r="J2842" t="s">
        <v>376</v>
      </c>
      <c r="K2842">
        <v>1036</v>
      </c>
      <c r="L2842" t="s">
        <v>259</v>
      </c>
      <c r="M2842" t="s">
        <v>85</v>
      </c>
      <c r="N2842" t="s">
        <v>50</v>
      </c>
      <c r="O2842" t="s">
        <v>6944</v>
      </c>
      <c r="P2842">
        <v>27.396000000000001</v>
      </c>
      <c r="Q2842">
        <v>9</v>
      </c>
      <c r="R2842">
        <v>0.8</v>
      </c>
      <c r="S2842">
        <v>-42.463799999999999</v>
      </c>
      <c r="T2842" t="s">
        <v>151</v>
      </c>
      <c r="U2842">
        <v>69.859800000000007</v>
      </c>
      <c r="V2842" s="2">
        <f>Table1[[#This Row],[Expenses]]*0.3</f>
        <v>20.957940000000001</v>
      </c>
      <c r="W2842" t="str">
        <f>VLOOKUP(K2842, Helper!A:C, 3, FALSE)</f>
        <v>2020-04</v>
      </c>
    </row>
    <row r="2843" spans="1:23" x14ac:dyDescent="0.3">
      <c r="A2843">
        <v>5699</v>
      </c>
      <c r="B2843" t="s">
        <v>6945</v>
      </c>
      <c r="C2843" s="1">
        <v>44871</v>
      </c>
      <c r="D2843">
        <v>20221106</v>
      </c>
      <c r="E2843" t="s">
        <v>2091</v>
      </c>
      <c r="F2843" t="s">
        <v>79</v>
      </c>
      <c r="G2843" t="s">
        <v>964</v>
      </c>
      <c r="H2843" t="s">
        <v>81</v>
      </c>
      <c r="I2843" t="s">
        <v>82</v>
      </c>
      <c r="J2843" t="s">
        <v>184</v>
      </c>
      <c r="K2843">
        <v>1028</v>
      </c>
      <c r="L2843" t="s">
        <v>74</v>
      </c>
      <c r="M2843" t="s">
        <v>29</v>
      </c>
      <c r="N2843" t="s">
        <v>41</v>
      </c>
      <c r="O2843" t="s">
        <v>6946</v>
      </c>
      <c r="P2843">
        <v>11.84</v>
      </c>
      <c r="Q2843">
        <v>1</v>
      </c>
      <c r="R2843">
        <v>0.2</v>
      </c>
      <c r="S2843">
        <v>4.4400000000000004</v>
      </c>
      <c r="T2843" t="s">
        <v>32</v>
      </c>
      <c r="U2843">
        <v>7.3999999999999897</v>
      </c>
      <c r="V2843" s="2">
        <f>Table1[[#This Row],[Expenses]]*0.3</f>
        <v>2.2199999999999966</v>
      </c>
      <c r="W2843" t="str">
        <f>VLOOKUP(K2843, Helper!A:C, 3, FALSE)</f>
        <v>2020-04</v>
      </c>
    </row>
    <row r="2844" spans="1:23" x14ac:dyDescent="0.3">
      <c r="A2844">
        <v>5700</v>
      </c>
      <c r="B2844" t="s">
        <v>6947</v>
      </c>
      <c r="C2844" s="1">
        <v>45234</v>
      </c>
      <c r="D2844">
        <v>20231104</v>
      </c>
      <c r="E2844" t="s">
        <v>290</v>
      </c>
      <c r="F2844" t="s">
        <v>35</v>
      </c>
      <c r="G2844" t="s">
        <v>110</v>
      </c>
      <c r="H2844" t="s">
        <v>37</v>
      </c>
      <c r="I2844" t="s">
        <v>38</v>
      </c>
      <c r="J2844" t="s">
        <v>291</v>
      </c>
      <c r="K2844">
        <v>1052</v>
      </c>
      <c r="L2844" t="s">
        <v>259</v>
      </c>
      <c r="M2844" t="s">
        <v>29</v>
      </c>
      <c r="N2844" t="s">
        <v>66</v>
      </c>
      <c r="O2844" t="s">
        <v>6948</v>
      </c>
      <c r="P2844">
        <v>35.880000000000003</v>
      </c>
      <c r="Q2844">
        <v>6</v>
      </c>
      <c r="R2844">
        <v>0</v>
      </c>
      <c r="S2844">
        <v>17.581199999999999</v>
      </c>
      <c r="T2844" t="s">
        <v>283</v>
      </c>
      <c r="U2844">
        <v>18.2988</v>
      </c>
      <c r="V2844" s="2">
        <f>Table1[[#This Row],[Expenses]]*0.3</f>
        <v>5.4896399999999996</v>
      </c>
      <c r="W2844" t="str">
        <f>VLOOKUP(K2844, Helper!A:C, 3, FALSE)</f>
        <v>2020-04</v>
      </c>
    </row>
    <row r="2845" spans="1:23" x14ac:dyDescent="0.3">
      <c r="A2845">
        <v>5701</v>
      </c>
      <c r="B2845" t="s">
        <v>6949</v>
      </c>
      <c r="C2845" s="1">
        <v>44890</v>
      </c>
      <c r="D2845">
        <v>20221125</v>
      </c>
      <c r="E2845" t="s">
        <v>1928</v>
      </c>
      <c r="F2845" t="s">
        <v>358</v>
      </c>
      <c r="G2845" t="s">
        <v>1235</v>
      </c>
      <c r="H2845" t="s">
        <v>37</v>
      </c>
      <c r="I2845" t="s">
        <v>119</v>
      </c>
      <c r="J2845" t="s">
        <v>1065</v>
      </c>
      <c r="K2845">
        <v>1097</v>
      </c>
      <c r="L2845" t="s">
        <v>273</v>
      </c>
      <c r="M2845" t="s">
        <v>85</v>
      </c>
      <c r="N2845" t="s">
        <v>161</v>
      </c>
      <c r="O2845" t="s">
        <v>6950</v>
      </c>
      <c r="P2845">
        <v>40.752000000000002</v>
      </c>
      <c r="Q2845">
        <v>3</v>
      </c>
      <c r="R2845">
        <v>0.2</v>
      </c>
      <c r="S2845">
        <v>15.282</v>
      </c>
      <c r="T2845" t="s">
        <v>32</v>
      </c>
      <c r="U2845">
        <v>25.47</v>
      </c>
      <c r="V2845" s="2">
        <f>Table1[[#This Row],[Expenses]]*0.3</f>
        <v>7.6409999999999991</v>
      </c>
      <c r="W2845" t="str">
        <f>VLOOKUP(K2845, Helper!A:C, 3, FALSE)</f>
        <v>2020-04</v>
      </c>
    </row>
    <row r="2846" spans="1:23" x14ac:dyDescent="0.3">
      <c r="A2846">
        <v>5703</v>
      </c>
      <c r="B2846" t="s">
        <v>6951</v>
      </c>
      <c r="C2846" s="1">
        <v>44179</v>
      </c>
      <c r="D2846">
        <v>20201214</v>
      </c>
      <c r="E2846" t="s">
        <v>1333</v>
      </c>
      <c r="F2846" t="s">
        <v>358</v>
      </c>
      <c r="G2846" t="s">
        <v>359</v>
      </c>
      <c r="H2846" t="s">
        <v>37</v>
      </c>
      <c r="I2846" t="s">
        <v>119</v>
      </c>
      <c r="J2846" t="s">
        <v>413</v>
      </c>
      <c r="K2846">
        <v>1022</v>
      </c>
      <c r="L2846" t="s">
        <v>273</v>
      </c>
      <c r="M2846" t="s">
        <v>29</v>
      </c>
      <c r="N2846" t="s">
        <v>112</v>
      </c>
      <c r="O2846" t="s">
        <v>6952</v>
      </c>
      <c r="P2846">
        <v>2.6240000000000001</v>
      </c>
      <c r="Q2846">
        <v>1</v>
      </c>
      <c r="R2846">
        <v>0.2</v>
      </c>
      <c r="S2846">
        <v>0.29520000000000002</v>
      </c>
      <c r="T2846" t="s">
        <v>235</v>
      </c>
      <c r="U2846">
        <v>2.3288000000000002</v>
      </c>
      <c r="V2846" s="2">
        <f>Table1[[#This Row],[Expenses]]*0.3</f>
        <v>0.69864000000000004</v>
      </c>
      <c r="W2846" t="str">
        <f>VLOOKUP(K2846, Helper!A:C, 3, FALSE)</f>
        <v>2020-03</v>
      </c>
    </row>
    <row r="2847" spans="1:23" x14ac:dyDescent="0.3">
      <c r="A2847">
        <v>5706</v>
      </c>
      <c r="B2847" t="s">
        <v>6953</v>
      </c>
      <c r="C2847" s="1">
        <v>44138</v>
      </c>
      <c r="D2847">
        <v>20201103</v>
      </c>
      <c r="E2847" t="s">
        <v>1234</v>
      </c>
      <c r="F2847" t="s">
        <v>498</v>
      </c>
      <c r="G2847" t="s">
        <v>2753</v>
      </c>
      <c r="H2847" t="s">
        <v>25</v>
      </c>
      <c r="I2847" t="s">
        <v>103</v>
      </c>
      <c r="J2847" t="s">
        <v>268</v>
      </c>
      <c r="K2847">
        <v>1088</v>
      </c>
      <c r="L2847" t="s">
        <v>133</v>
      </c>
      <c r="M2847" t="s">
        <v>29</v>
      </c>
      <c r="N2847" t="s">
        <v>66</v>
      </c>
      <c r="O2847" t="s">
        <v>6954</v>
      </c>
      <c r="P2847">
        <v>11.64</v>
      </c>
      <c r="Q2847">
        <v>3</v>
      </c>
      <c r="R2847">
        <v>0</v>
      </c>
      <c r="S2847">
        <v>3.3755999999999999</v>
      </c>
      <c r="T2847" t="s">
        <v>98</v>
      </c>
      <c r="U2847">
        <v>8.2644000000000002</v>
      </c>
      <c r="V2847" s="2">
        <f>Table1[[#This Row],[Expenses]]*0.3</f>
        <v>2.47932</v>
      </c>
      <c r="W2847" t="str">
        <f>VLOOKUP(K2847, Helper!A:C, 3, FALSE)</f>
        <v>2020-03</v>
      </c>
    </row>
    <row r="2848" spans="1:23" x14ac:dyDescent="0.3">
      <c r="A2848">
        <v>5707</v>
      </c>
      <c r="B2848" t="s">
        <v>6955</v>
      </c>
      <c r="C2848" s="1">
        <v>45192</v>
      </c>
      <c r="D2848">
        <v>20230923</v>
      </c>
      <c r="E2848" t="s">
        <v>2238</v>
      </c>
      <c r="F2848" t="s">
        <v>211</v>
      </c>
      <c r="G2848" t="s">
        <v>212</v>
      </c>
      <c r="H2848" t="s">
        <v>25</v>
      </c>
      <c r="I2848" t="s">
        <v>26</v>
      </c>
      <c r="J2848" t="s">
        <v>312</v>
      </c>
      <c r="K2848">
        <v>1014</v>
      </c>
      <c r="L2848" t="s">
        <v>95</v>
      </c>
      <c r="M2848" t="s">
        <v>40</v>
      </c>
      <c r="N2848" t="s">
        <v>50</v>
      </c>
      <c r="O2848" t="s">
        <v>6956</v>
      </c>
      <c r="P2848">
        <v>40.176000000000002</v>
      </c>
      <c r="Q2848">
        <v>3</v>
      </c>
      <c r="R2848">
        <v>0.2</v>
      </c>
      <c r="S2848">
        <v>14.563800000000001</v>
      </c>
      <c r="T2848" t="s">
        <v>171</v>
      </c>
      <c r="U2848">
        <v>25.612200000000001</v>
      </c>
      <c r="V2848" s="2">
        <f>Table1[[#This Row],[Expenses]]*0.3</f>
        <v>7.6836599999999997</v>
      </c>
      <c r="W2848" t="str">
        <f>VLOOKUP(K2848, Helper!A:C, 3, FALSE)</f>
        <v>2020-01</v>
      </c>
    </row>
    <row r="2849" spans="1:23" x14ac:dyDescent="0.3">
      <c r="A2849">
        <v>5708</v>
      </c>
      <c r="B2849" t="s">
        <v>6957</v>
      </c>
      <c r="C2849" s="1">
        <v>44324</v>
      </c>
      <c r="D2849">
        <v>20210508</v>
      </c>
      <c r="E2849" t="s">
        <v>2514</v>
      </c>
      <c r="F2849" t="s">
        <v>211</v>
      </c>
      <c r="G2849" t="s">
        <v>212</v>
      </c>
      <c r="H2849" t="s">
        <v>25</v>
      </c>
      <c r="I2849" t="s">
        <v>26</v>
      </c>
      <c r="J2849" t="s">
        <v>752</v>
      </c>
      <c r="K2849">
        <v>1084</v>
      </c>
      <c r="L2849" t="s">
        <v>133</v>
      </c>
      <c r="M2849" t="s">
        <v>29</v>
      </c>
      <c r="N2849" t="s">
        <v>57</v>
      </c>
      <c r="O2849" t="s">
        <v>6958</v>
      </c>
      <c r="P2849">
        <v>79.44</v>
      </c>
      <c r="Q2849">
        <v>3</v>
      </c>
      <c r="R2849">
        <v>0</v>
      </c>
      <c r="S2849">
        <v>30.187200000000001</v>
      </c>
      <c r="T2849" t="s">
        <v>436</v>
      </c>
      <c r="U2849">
        <v>49.252799999999901</v>
      </c>
      <c r="V2849" s="2">
        <f>Table1[[#This Row],[Expenses]]*0.3</f>
        <v>14.77583999999997</v>
      </c>
      <c r="W2849" t="str">
        <f>VLOOKUP(K2849, Helper!A:C, 3, FALSE)</f>
        <v>2020-02</v>
      </c>
    </row>
    <row r="2850" spans="1:23" x14ac:dyDescent="0.3">
      <c r="A2850">
        <v>5713</v>
      </c>
      <c r="B2850" t="s">
        <v>6959</v>
      </c>
      <c r="C2850" s="1">
        <v>45139</v>
      </c>
      <c r="D2850">
        <v>20230801</v>
      </c>
      <c r="E2850" t="s">
        <v>763</v>
      </c>
      <c r="F2850" t="s">
        <v>166</v>
      </c>
      <c r="G2850" t="s">
        <v>227</v>
      </c>
      <c r="H2850" t="s">
        <v>81</v>
      </c>
      <c r="I2850" t="s">
        <v>168</v>
      </c>
      <c r="J2850" t="s">
        <v>764</v>
      </c>
      <c r="K2850">
        <v>1061</v>
      </c>
      <c r="L2850" t="s">
        <v>28</v>
      </c>
      <c r="M2850" t="s">
        <v>29</v>
      </c>
      <c r="N2850" t="s">
        <v>156</v>
      </c>
      <c r="O2850" t="s">
        <v>6960</v>
      </c>
      <c r="P2850">
        <v>36.792000000000002</v>
      </c>
      <c r="Q2850">
        <v>1</v>
      </c>
      <c r="R2850">
        <v>0.2</v>
      </c>
      <c r="S2850">
        <v>4.1391</v>
      </c>
      <c r="T2850" t="s">
        <v>786</v>
      </c>
      <c r="U2850">
        <v>32.652900000000002</v>
      </c>
      <c r="V2850" s="2">
        <f>Table1[[#This Row],[Expenses]]*0.3</f>
        <v>9.7958700000000007</v>
      </c>
      <c r="W2850" t="str">
        <f>VLOOKUP(K2850, Helper!A:C, 3, FALSE)</f>
        <v>2020-03</v>
      </c>
    </row>
    <row r="2851" spans="1:23" x14ac:dyDescent="0.3">
      <c r="A2851">
        <v>5714</v>
      </c>
      <c r="B2851" t="s">
        <v>6961</v>
      </c>
      <c r="C2851" s="1">
        <v>43891</v>
      </c>
      <c r="D2851">
        <v>20200301</v>
      </c>
      <c r="E2851" t="s">
        <v>1743</v>
      </c>
      <c r="F2851" t="s">
        <v>211</v>
      </c>
      <c r="G2851" t="s">
        <v>212</v>
      </c>
      <c r="H2851" t="s">
        <v>25</v>
      </c>
      <c r="I2851" t="s">
        <v>26</v>
      </c>
      <c r="J2851" t="s">
        <v>39</v>
      </c>
      <c r="K2851">
        <v>1056</v>
      </c>
      <c r="L2851" t="s">
        <v>28</v>
      </c>
      <c r="M2851" t="s">
        <v>85</v>
      </c>
      <c r="N2851" t="s">
        <v>156</v>
      </c>
      <c r="O2851" t="s">
        <v>6962</v>
      </c>
      <c r="P2851">
        <v>5.94</v>
      </c>
      <c r="Q2851">
        <v>3</v>
      </c>
      <c r="R2851">
        <v>0</v>
      </c>
      <c r="S2851">
        <v>1.6037999999999999</v>
      </c>
      <c r="T2851" t="s">
        <v>445</v>
      </c>
      <c r="U2851">
        <v>4.3361999999999998</v>
      </c>
      <c r="V2851" s="2">
        <f>Table1[[#This Row],[Expenses]]*0.3</f>
        <v>1.3008599999999999</v>
      </c>
      <c r="W2851" t="str">
        <f>VLOOKUP(K2851, Helper!A:C, 3, FALSE)</f>
        <v>2020-03</v>
      </c>
    </row>
    <row r="2852" spans="1:23" x14ac:dyDescent="0.3">
      <c r="A2852">
        <v>5715</v>
      </c>
      <c r="B2852" t="s">
        <v>6963</v>
      </c>
      <c r="C2852" s="1">
        <v>45195</v>
      </c>
      <c r="D2852">
        <v>20230926</v>
      </c>
      <c r="E2852" t="s">
        <v>777</v>
      </c>
      <c r="F2852" t="s">
        <v>238</v>
      </c>
      <c r="G2852" t="s">
        <v>1399</v>
      </c>
      <c r="H2852" t="s">
        <v>25</v>
      </c>
      <c r="I2852" t="s">
        <v>48</v>
      </c>
      <c r="J2852" t="s">
        <v>524</v>
      </c>
      <c r="K2852">
        <v>1039</v>
      </c>
      <c r="L2852" t="s">
        <v>95</v>
      </c>
      <c r="M2852" t="s">
        <v>29</v>
      </c>
      <c r="N2852" t="s">
        <v>96</v>
      </c>
      <c r="O2852" t="s">
        <v>6964</v>
      </c>
      <c r="P2852">
        <v>177.55</v>
      </c>
      <c r="Q2852">
        <v>5</v>
      </c>
      <c r="R2852">
        <v>0</v>
      </c>
      <c r="S2852">
        <v>47.938499999999998</v>
      </c>
      <c r="T2852" t="s">
        <v>171</v>
      </c>
      <c r="U2852">
        <v>129.61150000000001</v>
      </c>
      <c r="V2852" s="2">
        <f>Table1[[#This Row],[Expenses]]*0.3</f>
        <v>38.883450000000003</v>
      </c>
      <c r="W2852" t="str">
        <f>VLOOKUP(K2852, Helper!A:C, 3, FALSE)</f>
        <v>2020-01</v>
      </c>
    </row>
    <row r="2853" spans="1:23" x14ac:dyDescent="0.3">
      <c r="A2853">
        <v>5716</v>
      </c>
      <c r="B2853" t="s">
        <v>6965</v>
      </c>
      <c r="C2853" s="1">
        <v>44478</v>
      </c>
      <c r="D2853">
        <v>20211009</v>
      </c>
      <c r="E2853" t="s">
        <v>1468</v>
      </c>
      <c r="F2853" t="s">
        <v>190</v>
      </c>
      <c r="G2853" t="s">
        <v>3187</v>
      </c>
      <c r="H2853" t="s">
        <v>37</v>
      </c>
      <c r="I2853" t="s">
        <v>119</v>
      </c>
      <c r="J2853" t="s">
        <v>466</v>
      </c>
      <c r="K2853">
        <v>1046</v>
      </c>
      <c r="L2853" t="s">
        <v>95</v>
      </c>
      <c r="M2853" t="s">
        <v>40</v>
      </c>
      <c r="N2853" t="s">
        <v>185</v>
      </c>
      <c r="O2853" t="s">
        <v>6966</v>
      </c>
      <c r="P2853">
        <v>619.95000000000005</v>
      </c>
      <c r="Q2853">
        <v>5</v>
      </c>
      <c r="R2853">
        <v>0</v>
      </c>
      <c r="S2853">
        <v>111.59099999999999</v>
      </c>
      <c r="T2853" t="s">
        <v>52</v>
      </c>
      <c r="U2853">
        <v>508.35899999999998</v>
      </c>
      <c r="V2853" s="2">
        <f>Table1[[#This Row],[Expenses]]*0.3</f>
        <v>152.5077</v>
      </c>
      <c r="W2853" t="str">
        <f>VLOOKUP(K2853, Helper!A:C, 3, FALSE)</f>
        <v>2020-02</v>
      </c>
    </row>
    <row r="2854" spans="1:23" x14ac:dyDescent="0.3">
      <c r="A2854">
        <v>5720</v>
      </c>
      <c r="B2854" t="s">
        <v>6967</v>
      </c>
      <c r="C2854" s="1">
        <v>45015</v>
      </c>
      <c r="D2854">
        <v>20230330</v>
      </c>
      <c r="E2854" t="s">
        <v>5525</v>
      </c>
      <c r="F2854" t="s">
        <v>204</v>
      </c>
      <c r="G2854" t="s">
        <v>903</v>
      </c>
      <c r="H2854" t="s">
        <v>81</v>
      </c>
      <c r="I2854" t="s">
        <v>206</v>
      </c>
      <c r="J2854" t="s">
        <v>604</v>
      </c>
      <c r="K2854">
        <v>1042</v>
      </c>
      <c r="L2854" t="s">
        <v>56</v>
      </c>
      <c r="M2854" t="s">
        <v>29</v>
      </c>
      <c r="N2854" t="s">
        <v>96</v>
      </c>
      <c r="O2854" t="s">
        <v>6968</v>
      </c>
      <c r="P2854">
        <v>81.400000000000006</v>
      </c>
      <c r="Q2854">
        <v>5</v>
      </c>
      <c r="R2854">
        <v>0</v>
      </c>
      <c r="S2854">
        <v>21.164000000000001</v>
      </c>
      <c r="T2854" t="s">
        <v>761</v>
      </c>
      <c r="U2854">
        <v>60.235999999999997</v>
      </c>
      <c r="V2854" s="2">
        <f>Table1[[#This Row],[Expenses]]*0.3</f>
        <v>18.070799999999998</v>
      </c>
      <c r="W2854" t="str">
        <f>VLOOKUP(K2854, Helper!A:C, 3, FALSE)</f>
        <v>2020-01</v>
      </c>
    </row>
    <row r="2855" spans="1:23" x14ac:dyDescent="0.3">
      <c r="A2855">
        <v>5721</v>
      </c>
      <c r="B2855" t="s">
        <v>6969</v>
      </c>
      <c r="C2855" s="1">
        <v>44514</v>
      </c>
      <c r="D2855">
        <v>20211114</v>
      </c>
      <c r="E2855" t="s">
        <v>116</v>
      </c>
      <c r="F2855" t="s">
        <v>306</v>
      </c>
      <c r="G2855" t="s">
        <v>307</v>
      </c>
      <c r="H2855" t="s">
        <v>25</v>
      </c>
      <c r="I2855" t="s">
        <v>48</v>
      </c>
      <c r="J2855" t="s">
        <v>120</v>
      </c>
      <c r="K2855">
        <v>1048</v>
      </c>
      <c r="L2855" t="s">
        <v>105</v>
      </c>
      <c r="M2855" t="s">
        <v>40</v>
      </c>
      <c r="N2855" t="s">
        <v>214</v>
      </c>
      <c r="O2855" t="s">
        <v>6970</v>
      </c>
      <c r="P2855">
        <v>8.7200000000000006</v>
      </c>
      <c r="Q2855">
        <v>5</v>
      </c>
      <c r="R2855">
        <v>0.2</v>
      </c>
      <c r="S2855">
        <v>2.2890000000000001</v>
      </c>
      <c r="T2855" t="s">
        <v>88</v>
      </c>
      <c r="U2855">
        <v>6.431</v>
      </c>
      <c r="V2855" s="2">
        <f>Table1[[#This Row],[Expenses]]*0.3</f>
        <v>1.9293</v>
      </c>
      <c r="W2855" t="str">
        <f>VLOOKUP(K2855, Helper!A:C, 3, FALSE)</f>
        <v>2020-02</v>
      </c>
    </row>
    <row r="2856" spans="1:23" x14ac:dyDescent="0.3">
      <c r="A2856">
        <v>5724</v>
      </c>
      <c r="B2856" t="s">
        <v>6971</v>
      </c>
      <c r="C2856" s="1">
        <v>44831</v>
      </c>
      <c r="D2856">
        <v>20220927</v>
      </c>
      <c r="E2856" t="s">
        <v>392</v>
      </c>
      <c r="F2856" t="s">
        <v>35</v>
      </c>
      <c r="G2856" t="s">
        <v>110</v>
      </c>
      <c r="H2856" t="s">
        <v>37</v>
      </c>
      <c r="I2856" t="s">
        <v>38</v>
      </c>
      <c r="J2856" t="s">
        <v>160</v>
      </c>
      <c r="K2856">
        <v>1101</v>
      </c>
      <c r="L2856" t="s">
        <v>56</v>
      </c>
      <c r="M2856" t="s">
        <v>40</v>
      </c>
      <c r="N2856" t="s">
        <v>66</v>
      </c>
      <c r="O2856" t="s">
        <v>6972</v>
      </c>
      <c r="P2856">
        <v>12.96</v>
      </c>
      <c r="Q2856">
        <v>2</v>
      </c>
      <c r="R2856">
        <v>0</v>
      </c>
      <c r="S2856">
        <v>6.2207999999999997</v>
      </c>
      <c r="T2856" t="s">
        <v>246</v>
      </c>
      <c r="U2856">
        <v>6.7392000000000003</v>
      </c>
      <c r="V2856" s="2">
        <f>Table1[[#This Row],[Expenses]]*0.3</f>
        <v>2.02176</v>
      </c>
      <c r="W2856" t="str">
        <f>VLOOKUP(K2856, Helper!A:C, 3, FALSE)</f>
        <v>2020-03</v>
      </c>
    </row>
    <row r="2857" spans="1:23" x14ac:dyDescent="0.3">
      <c r="A2857">
        <v>5725</v>
      </c>
      <c r="B2857" t="s">
        <v>6973</v>
      </c>
      <c r="C2857" s="1">
        <v>44096</v>
      </c>
      <c r="D2857">
        <v>20200922</v>
      </c>
      <c r="E2857" t="s">
        <v>2459</v>
      </c>
      <c r="F2857" t="s">
        <v>166</v>
      </c>
      <c r="G2857" t="s">
        <v>227</v>
      </c>
      <c r="H2857" t="s">
        <v>81</v>
      </c>
      <c r="I2857" t="s">
        <v>168</v>
      </c>
      <c r="J2857" t="s">
        <v>1472</v>
      </c>
      <c r="K2857">
        <v>1091</v>
      </c>
      <c r="L2857" t="s">
        <v>74</v>
      </c>
      <c r="M2857" t="s">
        <v>40</v>
      </c>
      <c r="N2857" t="s">
        <v>96</v>
      </c>
      <c r="O2857" t="s">
        <v>6974</v>
      </c>
      <c r="P2857">
        <v>331.536</v>
      </c>
      <c r="Q2857">
        <v>3</v>
      </c>
      <c r="R2857">
        <v>0.2</v>
      </c>
      <c r="S2857">
        <v>-82.884</v>
      </c>
      <c r="T2857" t="s">
        <v>382</v>
      </c>
      <c r="U2857">
        <v>414.42</v>
      </c>
      <c r="V2857" s="2">
        <f>Table1[[#This Row],[Expenses]]*0.3</f>
        <v>124.32599999999999</v>
      </c>
      <c r="W2857" t="str">
        <f>VLOOKUP(K2857, Helper!A:C, 3, FALSE)</f>
        <v>2020-02</v>
      </c>
    </row>
    <row r="2858" spans="1:23" x14ac:dyDescent="0.3">
      <c r="A2858">
        <v>5726</v>
      </c>
      <c r="B2858" t="s">
        <v>6975</v>
      </c>
      <c r="C2858" s="1">
        <v>44464</v>
      </c>
      <c r="D2858">
        <v>20210925</v>
      </c>
      <c r="E2858" t="s">
        <v>607</v>
      </c>
      <c r="F2858" t="s">
        <v>211</v>
      </c>
      <c r="G2858" t="s">
        <v>212</v>
      </c>
      <c r="H2858" t="s">
        <v>25</v>
      </c>
      <c r="I2858" t="s">
        <v>26</v>
      </c>
      <c r="J2858" t="s">
        <v>418</v>
      </c>
      <c r="K2858">
        <v>1007</v>
      </c>
      <c r="L2858" t="s">
        <v>84</v>
      </c>
      <c r="M2858" t="s">
        <v>40</v>
      </c>
      <c r="N2858" t="s">
        <v>185</v>
      </c>
      <c r="O2858" t="s">
        <v>6976</v>
      </c>
      <c r="P2858">
        <v>899.91</v>
      </c>
      <c r="Q2858">
        <v>9</v>
      </c>
      <c r="R2858">
        <v>0</v>
      </c>
      <c r="S2858">
        <v>395.96039999999999</v>
      </c>
      <c r="T2858" t="s">
        <v>135</v>
      </c>
      <c r="U2858">
        <v>503.94959999999998</v>
      </c>
      <c r="V2858" s="2">
        <f>Table1[[#This Row],[Expenses]]*0.3</f>
        <v>151.18487999999999</v>
      </c>
      <c r="W2858" t="str">
        <f>VLOOKUP(K2858, Helper!A:C, 3, FALSE)</f>
        <v>2020-02</v>
      </c>
    </row>
    <row r="2859" spans="1:23" x14ac:dyDescent="0.3">
      <c r="A2859">
        <v>5727</v>
      </c>
      <c r="B2859" t="s">
        <v>6977</v>
      </c>
      <c r="C2859" s="1">
        <v>44320</v>
      </c>
      <c r="D2859">
        <v>20210504</v>
      </c>
      <c r="E2859" t="s">
        <v>4591</v>
      </c>
      <c r="F2859" t="s">
        <v>79</v>
      </c>
      <c r="G2859" t="s">
        <v>147</v>
      </c>
      <c r="H2859" t="s">
        <v>81</v>
      </c>
      <c r="I2859" t="s">
        <v>82</v>
      </c>
      <c r="J2859" t="s">
        <v>1065</v>
      </c>
      <c r="K2859">
        <v>1097</v>
      </c>
      <c r="L2859" t="s">
        <v>273</v>
      </c>
      <c r="M2859" t="s">
        <v>40</v>
      </c>
      <c r="N2859" t="s">
        <v>156</v>
      </c>
      <c r="O2859" t="s">
        <v>6978</v>
      </c>
      <c r="P2859">
        <v>946.34400000000005</v>
      </c>
      <c r="Q2859">
        <v>7</v>
      </c>
      <c r="R2859">
        <v>0.2</v>
      </c>
      <c r="S2859">
        <v>118.29300000000001</v>
      </c>
      <c r="T2859" t="s">
        <v>436</v>
      </c>
      <c r="U2859">
        <v>828.05100000000004</v>
      </c>
      <c r="V2859" s="2">
        <f>Table1[[#This Row],[Expenses]]*0.3</f>
        <v>248.4153</v>
      </c>
      <c r="W2859" t="str">
        <f>VLOOKUP(K2859, Helper!A:C, 3, FALSE)</f>
        <v>2020-04</v>
      </c>
    </row>
    <row r="2860" spans="1:23" x14ac:dyDescent="0.3">
      <c r="A2860">
        <v>5728</v>
      </c>
      <c r="B2860" t="s">
        <v>6979</v>
      </c>
      <c r="C2860" s="1">
        <v>45269</v>
      </c>
      <c r="D2860">
        <v>20231209</v>
      </c>
      <c r="E2860" t="s">
        <v>940</v>
      </c>
      <c r="F2860" t="s">
        <v>91</v>
      </c>
      <c r="G2860" t="s">
        <v>92</v>
      </c>
      <c r="H2860" t="s">
        <v>25</v>
      </c>
      <c r="I2860" t="s">
        <v>93</v>
      </c>
      <c r="J2860" t="s">
        <v>812</v>
      </c>
      <c r="K2860">
        <v>1092</v>
      </c>
      <c r="L2860" t="s">
        <v>84</v>
      </c>
      <c r="M2860" t="s">
        <v>29</v>
      </c>
      <c r="N2860" t="s">
        <v>185</v>
      </c>
      <c r="O2860" t="s">
        <v>6980</v>
      </c>
      <c r="P2860">
        <v>178.11</v>
      </c>
      <c r="Q2860">
        <v>3</v>
      </c>
      <c r="R2860">
        <v>0</v>
      </c>
      <c r="S2860">
        <v>32.059800000000003</v>
      </c>
      <c r="T2860" t="s">
        <v>261</v>
      </c>
      <c r="U2860">
        <v>146.05019999999999</v>
      </c>
      <c r="V2860" s="2">
        <f>Table1[[#This Row],[Expenses]]*0.3</f>
        <v>43.815059999999995</v>
      </c>
      <c r="W2860" t="str">
        <f>VLOOKUP(K2860, Helper!A:C, 3, FALSE)</f>
        <v>2020-02</v>
      </c>
    </row>
    <row r="2861" spans="1:23" x14ac:dyDescent="0.3">
      <c r="A2861">
        <v>5733</v>
      </c>
      <c r="B2861" t="s">
        <v>6981</v>
      </c>
      <c r="C2861" s="1">
        <v>45107</v>
      </c>
      <c r="D2861">
        <v>20230630</v>
      </c>
      <c r="E2861" t="s">
        <v>607</v>
      </c>
      <c r="F2861" t="s">
        <v>498</v>
      </c>
      <c r="G2861" t="s">
        <v>2753</v>
      </c>
      <c r="H2861" t="s">
        <v>25</v>
      </c>
      <c r="I2861" t="s">
        <v>103</v>
      </c>
      <c r="J2861" t="s">
        <v>418</v>
      </c>
      <c r="K2861">
        <v>1007</v>
      </c>
      <c r="L2861" t="s">
        <v>84</v>
      </c>
      <c r="M2861" t="s">
        <v>40</v>
      </c>
      <c r="N2861" t="s">
        <v>30</v>
      </c>
      <c r="O2861" t="s">
        <v>6982</v>
      </c>
      <c r="P2861">
        <v>638.82000000000005</v>
      </c>
      <c r="Q2861">
        <v>9</v>
      </c>
      <c r="R2861">
        <v>0</v>
      </c>
      <c r="S2861">
        <v>185.2578</v>
      </c>
      <c r="T2861" t="s">
        <v>318</v>
      </c>
      <c r="U2861">
        <v>453.56220000000002</v>
      </c>
      <c r="V2861" s="2">
        <f>Table1[[#This Row],[Expenses]]*0.3</f>
        <v>136.06865999999999</v>
      </c>
      <c r="W2861" t="str">
        <f>VLOOKUP(K2861, Helper!A:C, 3, FALSE)</f>
        <v>2020-02</v>
      </c>
    </row>
    <row r="2862" spans="1:23" x14ac:dyDescent="0.3">
      <c r="A2862">
        <v>5736</v>
      </c>
      <c r="B2862" t="s">
        <v>6983</v>
      </c>
      <c r="C2862" s="1">
        <v>44011</v>
      </c>
      <c r="D2862">
        <v>20200629</v>
      </c>
      <c r="E2862" t="s">
        <v>3282</v>
      </c>
      <c r="F2862" t="s">
        <v>211</v>
      </c>
      <c r="G2862" t="s">
        <v>212</v>
      </c>
      <c r="H2862" t="s">
        <v>25</v>
      </c>
      <c r="I2862" t="s">
        <v>26</v>
      </c>
      <c r="J2862" t="s">
        <v>143</v>
      </c>
      <c r="K2862">
        <v>1051</v>
      </c>
      <c r="L2862" t="s">
        <v>74</v>
      </c>
      <c r="M2862" t="s">
        <v>29</v>
      </c>
      <c r="N2862" t="s">
        <v>50</v>
      </c>
      <c r="O2862" t="s">
        <v>6984</v>
      </c>
      <c r="P2862">
        <v>13.92</v>
      </c>
      <c r="Q2862">
        <v>3</v>
      </c>
      <c r="R2862">
        <v>0.2</v>
      </c>
      <c r="S2862">
        <v>4.8719999999999999</v>
      </c>
      <c r="T2862" t="s">
        <v>59</v>
      </c>
      <c r="U2862">
        <v>9.048</v>
      </c>
      <c r="V2862" s="2">
        <f>Table1[[#This Row],[Expenses]]*0.3</f>
        <v>2.7143999999999999</v>
      </c>
      <c r="W2862" t="str">
        <f>VLOOKUP(K2862, Helper!A:C, 3, FALSE)</f>
        <v>2020-03</v>
      </c>
    </row>
    <row r="2863" spans="1:23" x14ac:dyDescent="0.3">
      <c r="A2863">
        <v>5737</v>
      </c>
      <c r="B2863" t="s">
        <v>6985</v>
      </c>
      <c r="C2863" s="1">
        <v>43851</v>
      </c>
      <c r="D2863">
        <v>20200121</v>
      </c>
      <c r="E2863" t="s">
        <v>3258</v>
      </c>
      <c r="F2863" t="s">
        <v>35</v>
      </c>
      <c r="G2863" t="s">
        <v>36</v>
      </c>
      <c r="H2863" t="s">
        <v>37</v>
      </c>
      <c r="I2863" t="s">
        <v>38</v>
      </c>
      <c r="J2863" t="s">
        <v>65</v>
      </c>
      <c r="K2863">
        <v>1062</v>
      </c>
      <c r="L2863" t="s">
        <v>28</v>
      </c>
      <c r="M2863" t="s">
        <v>29</v>
      </c>
      <c r="N2863" t="s">
        <v>66</v>
      </c>
      <c r="O2863" t="s">
        <v>6986</v>
      </c>
      <c r="P2863">
        <v>19.36</v>
      </c>
      <c r="Q2863">
        <v>2</v>
      </c>
      <c r="R2863">
        <v>0</v>
      </c>
      <c r="S2863">
        <v>9.2927999999999997</v>
      </c>
      <c r="T2863" t="s">
        <v>1129</v>
      </c>
      <c r="U2863">
        <v>10.0672</v>
      </c>
      <c r="V2863" s="2">
        <f>Table1[[#This Row],[Expenses]]*0.3</f>
        <v>3.0201599999999997</v>
      </c>
      <c r="W2863" t="str">
        <f>VLOOKUP(K2863, Helper!A:C, 3, FALSE)</f>
        <v>2020-01</v>
      </c>
    </row>
    <row r="2864" spans="1:23" x14ac:dyDescent="0.3">
      <c r="A2864">
        <v>5739</v>
      </c>
      <c r="B2864" t="s">
        <v>6987</v>
      </c>
      <c r="C2864" s="1">
        <v>44927</v>
      </c>
      <c r="D2864">
        <v>20230101</v>
      </c>
      <c r="E2864" t="s">
        <v>4041</v>
      </c>
      <c r="F2864" t="s">
        <v>35</v>
      </c>
      <c r="G2864" t="s">
        <v>110</v>
      </c>
      <c r="H2864" t="s">
        <v>37</v>
      </c>
      <c r="I2864" t="s">
        <v>38</v>
      </c>
      <c r="J2864" t="s">
        <v>528</v>
      </c>
      <c r="K2864">
        <v>1049</v>
      </c>
      <c r="L2864" t="s">
        <v>84</v>
      </c>
      <c r="M2864" t="s">
        <v>29</v>
      </c>
      <c r="N2864" t="s">
        <v>50</v>
      </c>
      <c r="O2864" t="s">
        <v>6988</v>
      </c>
      <c r="P2864">
        <v>38.375999999999998</v>
      </c>
      <c r="Q2864">
        <v>3</v>
      </c>
      <c r="R2864">
        <v>0.2</v>
      </c>
      <c r="S2864">
        <v>13.4316</v>
      </c>
      <c r="T2864" t="s">
        <v>898</v>
      </c>
      <c r="U2864">
        <v>24.944399999999899</v>
      </c>
      <c r="V2864" s="2">
        <f>Table1[[#This Row],[Expenses]]*0.3</f>
        <v>7.4833199999999689</v>
      </c>
      <c r="W2864" t="str">
        <f>VLOOKUP(K2864, Helper!A:C, 3, FALSE)</f>
        <v>2020-05</v>
      </c>
    </row>
    <row r="2865" spans="1:23" x14ac:dyDescent="0.3">
      <c r="A2865">
        <v>5740</v>
      </c>
      <c r="B2865" t="s">
        <v>6989</v>
      </c>
      <c r="C2865" s="1">
        <v>45014</v>
      </c>
      <c r="D2865">
        <v>20230329</v>
      </c>
      <c r="E2865" t="s">
        <v>4544</v>
      </c>
      <c r="F2865" t="s">
        <v>35</v>
      </c>
      <c r="G2865" t="s">
        <v>2051</v>
      </c>
      <c r="H2865" t="s">
        <v>37</v>
      </c>
      <c r="I2865" t="s">
        <v>38</v>
      </c>
      <c r="J2865" t="s">
        <v>321</v>
      </c>
      <c r="K2865">
        <v>1089</v>
      </c>
      <c r="L2865" t="s">
        <v>133</v>
      </c>
      <c r="M2865" t="s">
        <v>40</v>
      </c>
      <c r="N2865" t="s">
        <v>66</v>
      </c>
      <c r="O2865" t="s">
        <v>6990</v>
      </c>
      <c r="P2865">
        <v>12.96</v>
      </c>
      <c r="Q2865">
        <v>2</v>
      </c>
      <c r="R2865">
        <v>0</v>
      </c>
      <c r="S2865">
        <v>6.3503999999999996</v>
      </c>
      <c r="T2865" t="s">
        <v>761</v>
      </c>
      <c r="U2865">
        <v>6.6096000000000004</v>
      </c>
      <c r="V2865" s="2">
        <f>Table1[[#This Row],[Expenses]]*0.3</f>
        <v>1.98288</v>
      </c>
      <c r="W2865" t="str">
        <f>VLOOKUP(K2865, Helper!A:C, 3, FALSE)</f>
        <v>2020-01</v>
      </c>
    </row>
    <row r="2866" spans="1:23" x14ac:dyDescent="0.3">
      <c r="A2866">
        <v>5747</v>
      </c>
      <c r="B2866" t="s">
        <v>6991</v>
      </c>
      <c r="C2866" s="1">
        <v>44904</v>
      </c>
      <c r="D2866">
        <v>20221209</v>
      </c>
      <c r="E2866" t="s">
        <v>196</v>
      </c>
      <c r="F2866" t="s">
        <v>62</v>
      </c>
      <c r="G2866" t="s">
        <v>277</v>
      </c>
      <c r="H2866" t="s">
        <v>25</v>
      </c>
      <c r="I2866" t="s">
        <v>64</v>
      </c>
      <c r="J2866" t="s">
        <v>200</v>
      </c>
      <c r="K2866">
        <v>1011</v>
      </c>
      <c r="L2866" t="s">
        <v>56</v>
      </c>
      <c r="M2866" t="s">
        <v>29</v>
      </c>
      <c r="N2866" t="s">
        <v>156</v>
      </c>
      <c r="O2866" t="s">
        <v>6992</v>
      </c>
      <c r="P2866">
        <v>249.584</v>
      </c>
      <c r="Q2866">
        <v>2</v>
      </c>
      <c r="R2866">
        <v>0.2</v>
      </c>
      <c r="S2866">
        <v>31.198</v>
      </c>
      <c r="T2866" t="s">
        <v>76</v>
      </c>
      <c r="U2866">
        <v>218.386</v>
      </c>
      <c r="V2866" s="2">
        <f>Table1[[#This Row],[Expenses]]*0.3</f>
        <v>65.515799999999999</v>
      </c>
      <c r="W2866" t="str">
        <f>VLOOKUP(K2866, Helper!A:C, 3, FALSE)</f>
        <v>2020-06</v>
      </c>
    </row>
    <row r="2867" spans="1:23" x14ac:dyDescent="0.3">
      <c r="A2867">
        <v>5750</v>
      </c>
      <c r="B2867" t="s">
        <v>6993</v>
      </c>
      <c r="C2867" s="1">
        <v>45249</v>
      </c>
      <c r="D2867">
        <v>20231119</v>
      </c>
      <c r="E2867" t="s">
        <v>363</v>
      </c>
      <c r="F2867" t="s">
        <v>211</v>
      </c>
      <c r="G2867" t="s">
        <v>5333</v>
      </c>
      <c r="H2867" t="s">
        <v>25</v>
      </c>
      <c r="I2867" t="s">
        <v>26</v>
      </c>
      <c r="J2867" t="s">
        <v>330</v>
      </c>
      <c r="K2867">
        <v>1100</v>
      </c>
      <c r="L2867" t="s">
        <v>56</v>
      </c>
      <c r="M2867" t="s">
        <v>29</v>
      </c>
      <c r="N2867" t="s">
        <v>156</v>
      </c>
      <c r="O2867" t="s">
        <v>6994</v>
      </c>
      <c r="P2867">
        <v>74.95</v>
      </c>
      <c r="Q2867">
        <v>5</v>
      </c>
      <c r="R2867">
        <v>0</v>
      </c>
      <c r="S2867">
        <v>36.725499999999997</v>
      </c>
      <c r="T2867" t="s">
        <v>283</v>
      </c>
      <c r="U2867">
        <v>38.224499999999999</v>
      </c>
      <c r="V2867" s="2">
        <f>Table1[[#This Row],[Expenses]]*0.3</f>
        <v>11.46735</v>
      </c>
      <c r="W2867" t="str">
        <f>VLOOKUP(K2867, Helper!A:C, 3, FALSE)</f>
        <v>2020-03</v>
      </c>
    </row>
    <row r="2868" spans="1:23" x14ac:dyDescent="0.3">
      <c r="A2868">
        <v>5751</v>
      </c>
      <c r="B2868" t="s">
        <v>6995</v>
      </c>
      <c r="C2868" s="1">
        <v>43981</v>
      </c>
      <c r="D2868">
        <v>20200530</v>
      </c>
      <c r="E2868" t="s">
        <v>6216</v>
      </c>
      <c r="F2868" t="s">
        <v>166</v>
      </c>
      <c r="G2868" t="s">
        <v>1339</v>
      </c>
      <c r="H2868" t="s">
        <v>81</v>
      </c>
      <c r="I2868" t="s">
        <v>168</v>
      </c>
      <c r="J2868" t="s">
        <v>65</v>
      </c>
      <c r="K2868">
        <v>1062</v>
      </c>
      <c r="L2868" t="s">
        <v>28</v>
      </c>
      <c r="M2868" t="s">
        <v>29</v>
      </c>
      <c r="N2868" t="s">
        <v>50</v>
      </c>
      <c r="O2868" t="s">
        <v>6996</v>
      </c>
      <c r="P2868">
        <v>355.45499999999998</v>
      </c>
      <c r="Q2868">
        <v>3</v>
      </c>
      <c r="R2868">
        <v>0.5</v>
      </c>
      <c r="S2868">
        <v>-184.8366</v>
      </c>
      <c r="T2868" t="s">
        <v>107</v>
      </c>
      <c r="U2868">
        <v>540.29160000000002</v>
      </c>
      <c r="V2868" s="2">
        <f>Table1[[#This Row],[Expenses]]*0.3</f>
        <v>162.08748</v>
      </c>
      <c r="W2868" t="str">
        <f>VLOOKUP(K2868, Helper!A:C, 3, FALSE)</f>
        <v>2020-01</v>
      </c>
    </row>
    <row r="2869" spans="1:23" x14ac:dyDescent="0.3">
      <c r="A2869">
        <v>5752</v>
      </c>
      <c r="B2869" t="s">
        <v>6997</v>
      </c>
      <c r="C2869" s="1">
        <v>44583</v>
      </c>
      <c r="D2869">
        <v>20220122</v>
      </c>
      <c r="E2869" t="s">
        <v>1096</v>
      </c>
      <c r="F2869" t="s">
        <v>35</v>
      </c>
      <c r="G2869" t="s">
        <v>600</v>
      </c>
      <c r="H2869" t="s">
        <v>37</v>
      </c>
      <c r="I2869" t="s">
        <v>38</v>
      </c>
      <c r="J2869" t="s">
        <v>560</v>
      </c>
      <c r="K2869">
        <v>1080</v>
      </c>
      <c r="L2869" t="s">
        <v>56</v>
      </c>
      <c r="M2869" t="s">
        <v>29</v>
      </c>
      <c r="N2869" t="s">
        <v>41</v>
      </c>
      <c r="O2869" t="s">
        <v>6998</v>
      </c>
      <c r="P2869">
        <v>44.4</v>
      </c>
      <c r="Q2869">
        <v>3</v>
      </c>
      <c r="R2869">
        <v>0</v>
      </c>
      <c r="S2869">
        <v>22.2</v>
      </c>
      <c r="T2869" t="s">
        <v>140</v>
      </c>
      <c r="U2869">
        <v>22.2</v>
      </c>
      <c r="V2869" s="2">
        <f>Table1[[#This Row],[Expenses]]*0.3</f>
        <v>6.6599999999999993</v>
      </c>
      <c r="W2869" t="str">
        <f>VLOOKUP(K2869, Helper!A:C, 3, FALSE)</f>
        <v>2020-03</v>
      </c>
    </row>
    <row r="2870" spans="1:23" x14ac:dyDescent="0.3">
      <c r="A2870">
        <v>5754</v>
      </c>
      <c r="B2870" t="s">
        <v>6999</v>
      </c>
      <c r="C2870" s="1">
        <v>44595</v>
      </c>
      <c r="D2870">
        <v>20220203</v>
      </c>
      <c r="E2870" t="s">
        <v>4508</v>
      </c>
      <c r="F2870" t="s">
        <v>23</v>
      </c>
      <c r="G2870" t="s">
        <v>1456</v>
      </c>
      <c r="H2870" t="s">
        <v>25</v>
      </c>
      <c r="I2870" t="s">
        <v>26</v>
      </c>
      <c r="J2870" t="s">
        <v>993</v>
      </c>
      <c r="K2870">
        <v>1044</v>
      </c>
      <c r="L2870" t="s">
        <v>28</v>
      </c>
      <c r="M2870" t="s">
        <v>29</v>
      </c>
      <c r="N2870" t="s">
        <v>41</v>
      </c>
      <c r="O2870" t="s">
        <v>7000</v>
      </c>
      <c r="P2870">
        <v>866.4</v>
      </c>
      <c r="Q2870">
        <v>4</v>
      </c>
      <c r="R2870">
        <v>0</v>
      </c>
      <c r="S2870">
        <v>225.26400000000001</v>
      </c>
      <c r="T2870" t="s">
        <v>1308</v>
      </c>
      <c r="U2870">
        <v>641.13599999999997</v>
      </c>
      <c r="V2870" s="2">
        <f>Table1[[#This Row],[Expenses]]*0.3</f>
        <v>192.34079999999997</v>
      </c>
      <c r="W2870" t="str">
        <f>VLOOKUP(K2870, Helper!A:C, 3, FALSE)</f>
        <v>2020-02</v>
      </c>
    </row>
    <row r="2871" spans="1:23" x14ac:dyDescent="0.3">
      <c r="A2871">
        <v>5755</v>
      </c>
      <c r="B2871" t="s">
        <v>7001</v>
      </c>
      <c r="C2871" s="1">
        <v>44284</v>
      </c>
      <c r="D2871">
        <v>20210329</v>
      </c>
      <c r="E2871" t="s">
        <v>1141</v>
      </c>
      <c r="F2871" t="s">
        <v>238</v>
      </c>
      <c r="G2871" t="s">
        <v>2560</v>
      </c>
      <c r="H2871" t="s">
        <v>25</v>
      </c>
      <c r="I2871" t="s">
        <v>48</v>
      </c>
      <c r="J2871" t="s">
        <v>626</v>
      </c>
      <c r="K2871">
        <v>1009</v>
      </c>
      <c r="L2871" t="s">
        <v>95</v>
      </c>
      <c r="M2871" t="s">
        <v>29</v>
      </c>
      <c r="N2871" t="s">
        <v>112</v>
      </c>
      <c r="O2871" t="s">
        <v>7002</v>
      </c>
      <c r="P2871">
        <v>5.56</v>
      </c>
      <c r="Q2871">
        <v>2</v>
      </c>
      <c r="R2871">
        <v>0</v>
      </c>
      <c r="S2871">
        <v>1.4456</v>
      </c>
      <c r="T2871" t="s">
        <v>365</v>
      </c>
      <c r="U2871">
        <v>4.1143999999999998</v>
      </c>
      <c r="V2871" s="2">
        <f>Table1[[#This Row],[Expenses]]*0.3</f>
        <v>1.2343199999999999</v>
      </c>
      <c r="W2871" t="str">
        <f>VLOOKUP(K2871, Helper!A:C, 3, FALSE)</f>
        <v>2020-03</v>
      </c>
    </row>
    <row r="2872" spans="1:23" x14ac:dyDescent="0.3">
      <c r="A2872">
        <v>5756</v>
      </c>
      <c r="B2872" t="s">
        <v>7003</v>
      </c>
      <c r="C2872" s="1">
        <v>44118</v>
      </c>
      <c r="D2872">
        <v>20201014</v>
      </c>
      <c r="E2872" t="s">
        <v>3706</v>
      </c>
      <c r="F2872" t="s">
        <v>79</v>
      </c>
      <c r="G2872" t="s">
        <v>80</v>
      </c>
      <c r="H2872" t="s">
        <v>81</v>
      </c>
      <c r="I2872" t="s">
        <v>82</v>
      </c>
      <c r="J2872" t="s">
        <v>325</v>
      </c>
      <c r="K2872">
        <v>1075</v>
      </c>
      <c r="L2872" t="s">
        <v>133</v>
      </c>
      <c r="M2872" t="s">
        <v>29</v>
      </c>
      <c r="N2872" t="s">
        <v>86</v>
      </c>
      <c r="O2872" t="s">
        <v>7004</v>
      </c>
      <c r="P2872">
        <v>3.16</v>
      </c>
      <c r="Q2872">
        <v>4</v>
      </c>
      <c r="R2872">
        <v>0.8</v>
      </c>
      <c r="S2872">
        <v>-8.532</v>
      </c>
      <c r="T2872" t="s">
        <v>194</v>
      </c>
      <c r="U2872">
        <v>11.692</v>
      </c>
      <c r="V2872" s="2">
        <f>Table1[[#This Row],[Expenses]]*0.3</f>
        <v>3.5076000000000001</v>
      </c>
      <c r="W2872" t="str">
        <f>VLOOKUP(K2872, Helper!A:C, 3, FALSE)</f>
        <v>2020-03</v>
      </c>
    </row>
    <row r="2873" spans="1:23" x14ac:dyDescent="0.3">
      <c r="A2873">
        <v>5758</v>
      </c>
      <c r="B2873" t="s">
        <v>7005</v>
      </c>
      <c r="C2873" s="1">
        <v>44419</v>
      </c>
      <c r="D2873">
        <v>20210811</v>
      </c>
      <c r="E2873" t="s">
        <v>7006</v>
      </c>
      <c r="F2873" t="s">
        <v>62</v>
      </c>
      <c r="G2873" t="s">
        <v>63</v>
      </c>
      <c r="H2873" t="s">
        <v>25</v>
      </c>
      <c r="I2873" t="s">
        <v>64</v>
      </c>
      <c r="J2873" t="s">
        <v>1132</v>
      </c>
      <c r="K2873">
        <v>1053</v>
      </c>
      <c r="L2873" t="s">
        <v>74</v>
      </c>
      <c r="M2873" t="s">
        <v>29</v>
      </c>
      <c r="N2873" t="s">
        <v>57</v>
      </c>
      <c r="O2873" t="s">
        <v>7007</v>
      </c>
      <c r="P2873">
        <v>46.152000000000001</v>
      </c>
      <c r="Q2873">
        <v>3</v>
      </c>
      <c r="R2873">
        <v>0.2</v>
      </c>
      <c r="S2873">
        <v>12.1149</v>
      </c>
      <c r="T2873" t="s">
        <v>570</v>
      </c>
      <c r="U2873">
        <v>34.037100000000002</v>
      </c>
      <c r="V2873" s="2">
        <f>Table1[[#This Row],[Expenses]]*0.3</f>
        <v>10.211130000000001</v>
      </c>
      <c r="W2873" t="str">
        <f>VLOOKUP(K2873, Helper!A:C, 3, FALSE)</f>
        <v>2020-05</v>
      </c>
    </row>
    <row r="2874" spans="1:23" x14ac:dyDescent="0.3">
      <c r="A2874">
        <v>5759</v>
      </c>
      <c r="B2874" t="s">
        <v>7008</v>
      </c>
      <c r="C2874" s="1">
        <v>44522</v>
      </c>
      <c r="D2874">
        <v>20211122</v>
      </c>
      <c r="E2874" t="s">
        <v>54</v>
      </c>
      <c r="F2874" t="s">
        <v>46</v>
      </c>
      <c r="G2874" t="s">
        <v>178</v>
      </c>
      <c r="H2874" t="s">
        <v>25</v>
      </c>
      <c r="I2874" t="s">
        <v>48</v>
      </c>
      <c r="J2874" t="s">
        <v>55</v>
      </c>
      <c r="K2874">
        <v>1065</v>
      </c>
      <c r="L2874" t="s">
        <v>56</v>
      </c>
      <c r="M2874" t="s">
        <v>29</v>
      </c>
      <c r="N2874" t="s">
        <v>617</v>
      </c>
      <c r="O2874" t="s">
        <v>7009</v>
      </c>
      <c r="P2874">
        <v>32.984999999999999</v>
      </c>
      <c r="Q2874">
        <v>3</v>
      </c>
      <c r="R2874">
        <v>0.5</v>
      </c>
      <c r="S2874">
        <v>-1.9791000000000001</v>
      </c>
      <c r="T2874" t="s">
        <v>88</v>
      </c>
      <c r="U2874">
        <v>34.964100000000002</v>
      </c>
      <c r="V2874" s="2">
        <f>Table1[[#This Row],[Expenses]]*0.3</f>
        <v>10.489230000000001</v>
      </c>
      <c r="W2874" t="str">
        <f>VLOOKUP(K2874, Helper!A:C, 3, FALSE)</f>
        <v>2020-04</v>
      </c>
    </row>
    <row r="2875" spans="1:23" x14ac:dyDescent="0.3">
      <c r="A2875">
        <v>5760</v>
      </c>
      <c r="B2875" t="s">
        <v>7010</v>
      </c>
      <c r="C2875" s="1">
        <v>44926</v>
      </c>
      <c r="D2875">
        <v>20221231</v>
      </c>
      <c r="E2875" t="s">
        <v>3827</v>
      </c>
      <c r="F2875" t="s">
        <v>35</v>
      </c>
      <c r="G2875" t="s">
        <v>36</v>
      </c>
      <c r="H2875" t="s">
        <v>37</v>
      </c>
      <c r="I2875" t="s">
        <v>38</v>
      </c>
      <c r="J2875" t="s">
        <v>752</v>
      </c>
      <c r="K2875">
        <v>1084</v>
      </c>
      <c r="L2875" t="s">
        <v>133</v>
      </c>
      <c r="M2875" t="s">
        <v>85</v>
      </c>
      <c r="N2875" t="s">
        <v>96</v>
      </c>
      <c r="O2875" t="s">
        <v>7011</v>
      </c>
      <c r="P2875">
        <v>481.32</v>
      </c>
      <c r="Q2875">
        <v>4</v>
      </c>
      <c r="R2875">
        <v>0</v>
      </c>
      <c r="S2875">
        <v>125.14319999999999</v>
      </c>
      <c r="T2875" t="s">
        <v>76</v>
      </c>
      <c r="U2875">
        <v>356.17680000000001</v>
      </c>
      <c r="V2875" s="2">
        <f>Table1[[#This Row],[Expenses]]*0.3</f>
        <v>106.85304000000001</v>
      </c>
      <c r="W2875" t="str">
        <f>VLOOKUP(K2875, Helper!A:C, 3, FALSE)</f>
        <v>2020-02</v>
      </c>
    </row>
    <row r="2876" spans="1:23" x14ac:dyDescent="0.3">
      <c r="A2876">
        <v>5762</v>
      </c>
      <c r="B2876" t="s">
        <v>7012</v>
      </c>
      <c r="C2876" s="1">
        <v>45151</v>
      </c>
      <c r="D2876">
        <v>20230813</v>
      </c>
      <c r="E2876" t="s">
        <v>3239</v>
      </c>
      <c r="F2876" t="s">
        <v>35</v>
      </c>
      <c r="G2876" t="s">
        <v>7013</v>
      </c>
      <c r="H2876" t="s">
        <v>37</v>
      </c>
      <c r="I2876" t="s">
        <v>38</v>
      </c>
      <c r="J2876" t="s">
        <v>685</v>
      </c>
      <c r="K2876">
        <v>1076</v>
      </c>
      <c r="L2876" t="s">
        <v>74</v>
      </c>
      <c r="M2876" t="s">
        <v>29</v>
      </c>
      <c r="N2876" t="s">
        <v>86</v>
      </c>
      <c r="O2876" t="s">
        <v>7014</v>
      </c>
      <c r="P2876">
        <v>542.94000000000005</v>
      </c>
      <c r="Q2876">
        <v>3</v>
      </c>
      <c r="R2876">
        <v>0</v>
      </c>
      <c r="S2876">
        <v>152.0232</v>
      </c>
      <c r="T2876" t="s">
        <v>786</v>
      </c>
      <c r="U2876">
        <v>390.91680000000002</v>
      </c>
      <c r="V2876" s="2">
        <f>Table1[[#This Row],[Expenses]]*0.3</f>
        <v>117.27504</v>
      </c>
      <c r="W2876" t="str">
        <f>VLOOKUP(K2876, Helper!A:C, 3, FALSE)</f>
        <v>2020-01</v>
      </c>
    </row>
    <row r="2877" spans="1:23" x14ac:dyDescent="0.3">
      <c r="A2877">
        <v>5764</v>
      </c>
      <c r="B2877" t="s">
        <v>7015</v>
      </c>
      <c r="C2877" s="1">
        <v>44503</v>
      </c>
      <c r="D2877">
        <v>20211103</v>
      </c>
      <c r="E2877" t="s">
        <v>527</v>
      </c>
      <c r="F2877" t="s">
        <v>211</v>
      </c>
      <c r="G2877" t="s">
        <v>5333</v>
      </c>
      <c r="H2877" t="s">
        <v>25</v>
      </c>
      <c r="I2877" t="s">
        <v>26</v>
      </c>
      <c r="J2877" t="s">
        <v>528</v>
      </c>
      <c r="K2877">
        <v>1049</v>
      </c>
      <c r="L2877" t="s">
        <v>84</v>
      </c>
      <c r="M2877" t="s">
        <v>40</v>
      </c>
      <c r="N2877" t="s">
        <v>41</v>
      </c>
      <c r="O2877" t="s">
        <v>7016</v>
      </c>
      <c r="P2877">
        <v>1448.82</v>
      </c>
      <c r="Q2877">
        <v>10</v>
      </c>
      <c r="R2877">
        <v>0.1</v>
      </c>
      <c r="S2877">
        <v>209.274</v>
      </c>
      <c r="T2877" t="s">
        <v>88</v>
      </c>
      <c r="U2877">
        <v>1239.54599999999</v>
      </c>
      <c r="V2877" s="2">
        <f>Table1[[#This Row],[Expenses]]*0.3</f>
        <v>371.86379999999701</v>
      </c>
      <c r="W2877" t="str">
        <f>VLOOKUP(K2877, Helper!A:C, 3, FALSE)</f>
        <v>2020-05</v>
      </c>
    </row>
    <row r="2878" spans="1:23" x14ac:dyDescent="0.3">
      <c r="A2878">
        <v>5765</v>
      </c>
      <c r="B2878" t="s">
        <v>7017</v>
      </c>
      <c r="C2878" s="1">
        <v>44449</v>
      </c>
      <c r="D2878">
        <v>20210910</v>
      </c>
      <c r="E2878" t="s">
        <v>2084</v>
      </c>
      <c r="F2878" t="s">
        <v>71</v>
      </c>
      <c r="G2878" t="s">
        <v>72</v>
      </c>
      <c r="H2878" t="s">
        <v>37</v>
      </c>
      <c r="I2878" t="s">
        <v>38</v>
      </c>
      <c r="J2878" t="s">
        <v>528</v>
      </c>
      <c r="K2878">
        <v>1049</v>
      </c>
      <c r="L2878" t="s">
        <v>84</v>
      </c>
      <c r="M2878" t="s">
        <v>29</v>
      </c>
      <c r="N2878" t="s">
        <v>96</v>
      </c>
      <c r="O2878" t="s">
        <v>7018</v>
      </c>
      <c r="P2878">
        <v>353.88</v>
      </c>
      <c r="Q2878">
        <v>6</v>
      </c>
      <c r="R2878">
        <v>0</v>
      </c>
      <c r="S2878">
        <v>17.693999999999999</v>
      </c>
      <c r="T2878" t="s">
        <v>135</v>
      </c>
      <c r="U2878">
        <v>336.18599999999998</v>
      </c>
      <c r="V2878" s="2">
        <f>Table1[[#This Row],[Expenses]]*0.3</f>
        <v>100.85579999999999</v>
      </c>
      <c r="W2878" t="str">
        <f>VLOOKUP(K2878, Helper!A:C, 3, FALSE)</f>
        <v>2020-05</v>
      </c>
    </row>
    <row r="2879" spans="1:23" x14ac:dyDescent="0.3">
      <c r="A2879">
        <v>5766</v>
      </c>
      <c r="B2879" t="s">
        <v>7019</v>
      </c>
      <c r="C2879" s="1">
        <v>44143</v>
      </c>
      <c r="D2879">
        <v>20201108</v>
      </c>
      <c r="E2879" t="s">
        <v>130</v>
      </c>
      <c r="F2879" t="s">
        <v>35</v>
      </c>
      <c r="G2879" t="s">
        <v>7020</v>
      </c>
      <c r="H2879" t="s">
        <v>37</v>
      </c>
      <c r="I2879" t="s">
        <v>38</v>
      </c>
      <c r="J2879" t="s">
        <v>132</v>
      </c>
      <c r="K2879">
        <v>1063</v>
      </c>
      <c r="L2879" t="s">
        <v>133</v>
      </c>
      <c r="M2879" t="s">
        <v>29</v>
      </c>
      <c r="N2879" t="s">
        <v>156</v>
      </c>
      <c r="O2879" t="s">
        <v>7021</v>
      </c>
      <c r="P2879">
        <v>333.57600000000002</v>
      </c>
      <c r="Q2879">
        <v>3</v>
      </c>
      <c r="R2879">
        <v>0.2</v>
      </c>
      <c r="S2879">
        <v>25.0182</v>
      </c>
      <c r="T2879" t="s">
        <v>98</v>
      </c>
      <c r="U2879">
        <v>308.55779999999999</v>
      </c>
      <c r="V2879" s="2">
        <f>Table1[[#This Row],[Expenses]]*0.3</f>
        <v>92.567339999999987</v>
      </c>
      <c r="W2879" t="str">
        <f>VLOOKUP(K2879, Helper!A:C, 3, FALSE)</f>
        <v>2020-05</v>
      </c>
    </row>
    <row r="2880" spans="1:23" x14ac:dyDescent="0.3">
      <c r="A2880">
        <v>5767</v>
      </c>
      <c r="B2880" t="s">
        <v>7022</v>
      </c>
      <c r="C2880" s="1">
        <v>44843</v>
      </c>
      <c r="D2880">
        <v>20221009</v>
      </c>
      <c r="E2880" t="s">
        <v>1536</v>
      </c>
      <c r="F2880" t="s">
        <v>79</v>
      </c>
      <c r="G2880" t="s">
        <v>470</v>
      </c>
      <c r="H2880" t="s">
        <v>81</v>
      </c>
      <c r="I2880" t="s">
        <v>82</v>
      </c>
      <c r="J2880" t="s">
        <v>291</v>
      </c>
      <c r="K2880">
        <v>1052</v>
      </c>
      <c r="L2880" t="s">
        <v>259</v>
      </c>
      <c r="M2880" t="s">
        <v>85</v>
      </c>
      <c r="N2880" t="s">
        <v>41</v>
      </c>
      <c r="O2880" t="s">
        <v>7023</v>
      </c>
      <c r="P2880">
        <v>60.143999999999998</v>
      </c>
      <c r="Q2880">
        <v>6</v>
      </c>
      <c r="R2880">
        <v>0.2</v>
      </c>
      <c r="S2880">
        <v>20.2986</v>
      </c>
      <c r="T2880" t="s">
        <v>400</v>
      </c>
      <c r="U2880">
        <v>39.845399999999998</v>
      </c>
      <c r="V2880" s="2">
        <f>Table1[[#This Row],[Expenses]]*0.3</f>
        <v>11.953619999999999</v>
      </c>
      <c r="W2880" t="str">
        <f>VLOOKUP(K2880, Helper!A:C, 3, FALSE)</f>
        <v>2020-04</v>
      </c>
    </row>
    <row r="2881" spans="1:23" x14ac:dyDescent="0.3">
      <c r="A2881">
        <v>5768</v>
      </c>
      <c r="B2881" t="s">
        <v>7024</v>
      </c>
      <c r="C2881" s="1">
        <v>45178</v>
      </c>
      <c r="D2881">
        <v>20230909</v>
      </c>
      <c r="E2881" t="s">
        <v>6109</v>
      </c>
      <c r="F2881" t="s">
        <v>79</v>
      </c>
      <c r="G2881" t="s">
        <v>147</v>
      </c>
      <c r="H2881" t="s">
        <v>81</v>
      </c>
      <c r="I2881" t="s">
        <v>82</v>
      </c>
      <c r="J2881" t="s">
        <v>2081</v>
      </c>
      <c r="K2881">
        <v>1079</v>
      </c>
      <c r="L2881" t="s">
        <v>105</v>
      </c>
      <c r="M2881" t="s">
        <v>40</v>
      </c>
      <c r="N2881" t="s">
        <v>185</v>
      </c>
      <c r="O2881" t="s">
        <v>7025</v>
      </c>
      <c r="P2881">
        <v>85.2</v>
      </c>
      <c r="Q2881">
        <v>6</v>
      </c>
      <c r="R2881">
        <v>0.2</v>
      </c>
      <c r="S2881">
        <v>20.234999999999999</v>
      </c>
      <c r="T2881" t="s">
        <v>171</v>
      </c>
      <c r="U2881">
        <v>64.965000000000003</v>
      </c>
      <c r="V2881" s="2">
        <f>Table1[[#This Row],[Expenses]]*0.3</f>
        <v>19.4895</v>
      </c>
      <c r="W2881" t="str">
        <f>VLOOKUP(K2881, Helper!A:C, 3, FALSE)</f>
        <v>2020-05</v>
      </c>
    </row>
    <row r="2882" spans="1:23" x14ac:dyDescent="0.3">
      <c r="A2882">
        <v>5769</v>
      </c>
      <c r="B2882" t="s">
        <v>7026</v>
      </c>
      <c r="C2882" s="1">
        <v>44252</v>
      </c>
      <c r="D2882">
        <v>20210225</v>
      </c>
      <c r="E2882" t="s">
        <v>1333</v>
      </c>
      <c r="F2882" t="s">
        <v>744</v>
      </c>
      <c r="G2882" t="s">
        <v>2975</v>
      </c>
      <c r="H2882" t="s">
        <v>81</v>
      </c>
      <c r="I2882" t="s">
        <v>199</v>
      </c>
      <c r="J2882" t="s">
        <v>413</v>
      </c>
      <c r="K2882">
        <v>1022</v>
      </c>
      <c r="L2882" t="s">
        <v>273</v>
      </c>
      <c r="M2882" t="s">
        <v>29</v>
      </c>
      <c r="N2882" t="s">
        <v>41</v>
      </c>
      <c r="O2882" t="s">
        <v>7027</v>
      </c>
      <c r="P2882">
        <v>3.15</v>
      </c>
      <c r="Q2882">
        <v>1</v>
      </c>
      <c r="R2882">
        <v>0</v>
      </c>
      <c r="S2882">
        <v>1.512</v>
      </c>
      <c r="T2882" t="s">
        <v>554</v>
      </c>
      <c r="U2882">
        <v>1.6379999999999999</v>
      </c>
      <c r="V2882" s="2">
        <f>Table1[[#This Row],[Expenses]]*0.3</f>
        <v>0.49139999999999995</v>
      </c>
      <c r="W2882" t="str">
        <f>VLOOKUP(K2882, Helper!A:C, 3, FALSE)</f>
        <v>2020-03</v>
      </c>
    </row>
    <row r="2883" spans="1:23" x14ac:dyDescent="0.3">
      <c r="A2883">
        <v>5771</v>
      </c>
      <c r="B2883" t="s">
        <v>7028</v>
      </c>
      <c r="C2883" s="1">
        <v>44463</v>
      </c>
      <c r="D2883">
        <v>20210924</v>
      </c>
      <c r="E2883" t="s">
        <v>2238</v>
      </c>
      <c r="F2883" t="s">
        <v>35</v>
      </c>
      <c r="G2883" t="s">
        <v>36</v>
      </c>
      <c r="H2883" t="s">
        <v>37</v>
      </c>
      <c r="I2883" t="s">
        <v>38</v>
      </c>
      <c r="J2883" t="s">
        <v>312</v>
      </c>
      <c r="K2883">
        <v>1014</v>
      </c>
      <c r="L2883" t="s">
        <v>95</v>
      </c>
      <c r="M2883" t="s">
        <v>40</v>
      </c>
      <c r="N2883" t="s">
        <v>57</v>
      </c>
      <c r="O2883" t="s">
        <v>7029</v>
      </c>
      <c r="P2883">
        <v>14.91</v>
      </c>
      <c r="Q2883">
        <v>3</v>
      </c>
      <c r="R2883">
        <v>0</v>
      </c>
      <c r="S2883">
        <v>4.6220999999999997</v>
      </c>
      <c r="T2883" t="s">
        <v>135</v>
      </c>
      <c r="U2883">
        <v>10.2879</v>
      </c>
      <c r="V2883" s="2">
        <f>Table1[[#This Row],[Expenses]]*0.3</f>
        <v>3.0863700000000001</v>
      </c>
      <c r="W2883" t="str">
        <f>VLOOKUP(K2883, Helper!A:C, 3, FALSE)</f>
        <v>2020-01</v>
      </c>
    </row>
    <row r="2884" spans="1:23" x14ac:dyDescent="0.3">
      <c r="A2884">
        <v>5773</v>
      </c>
      <c r="B2884" t="s">
        <v>7030</v>
      </c>
      <c r="C2884" s="1">
        <v>44526</v>
      </c>
      <c r="D2884">
        <v>20211126</v>
      </c>
      <c r="E2884" t="s">
        <v>577</v>
      </c>
      <c r="F2884" t="s">
        <v>411</v>
      </c>
      <c r="G2884" t="s">
        <v>412</v>
      </c>
      <c r="H2884" t="s">
        <v>25</v>
      </c>
      <c r="I2884" t="s">
        <v>48</v>
      </c>
      <c r="J2884" t="s">
        <v>120</v>
      </c>
      <c r="K2884">
        <v>1048</v>
      </c>
      <c r="L2884" t="s">
        <v>105</v>
      </c>
      <c r="M2884" t="s">
        <v>40</v>
      </c>
      <c r="N2884" t="s">
        <v>1005</v>
      </c>
      <c r="O2884" t="s">
        <v>7031</v>
      </c>
      <c r="P2884">
        <v>599.99</v>
      </c>
      <c r="Q2884">
        <v>1</v>
      </c>
      <c r="R2884">
        <v>0</v>
      </c>
      <c r="S2884">
        <v>233.99610000000001</v>
      </c>
      <c r="T2884" t="s">
        <v>88</v>
      </c>
      <c r="U2884">
        <v>365.9939</v>
      </c>
      <c r="V2884" s="2">
        <f>Table1[[#This Row],[Expenses]]*0.3</f>
        <v>109.79817</v>
      </c>
      <c r="W2884" t="str">
        <f>VLOOKUP(K2884, Helper!A:C, 3, FALSE)</f>
        <v>2020-02</v>
      </c>
    </row>
    <row r="2885" spans="1:23" x14ac:dyDescent="0.3">
      <c r="A2885">
        <v>5774</v>
      </c>
      <c r="B2885" t="s">
        <v>7032</v>
      </c>
      <c r="C2885" s="1">
        <v>44805</v>
      </c>
      <c r="D2885">
        <v>20220901</v>
      </c>
      <c r="E2885" t="s">
        <v>1135</v>
      </c>
      <c r="F2885" t="s">
        <v>79</v>
      </c>
      <c r="G2885" t="s">
        <v>2477</v>
      </c>
      <c r="H2885" t="s">
        <v>81</v>
      </c>
      <c r="I2885" t="s">
        <v>82</v>
      </c>
      <c r="J2885" t="s">
        <v>917</v>
      </c>
      <c r="K2885">
        <v>1029</v>
      </c>
      <c r="L2885" t="s">
        <v>84</v>
      </c>
      <c r="M2885" t="s">
        <v>29</v>
      </c>
      <c r="N2885" t="s">
        <v>96</v>
      </c>
      <c r="O2885" t="s">
        <v>7033</v>
      </c>
      <c r="P2885">
        <v>23.968</v>
      </c>
      <c r="Q2885">
        <v>2</v>
      </c>
      <c r="R2885">
        <v>0.2</v>
      </c>
      <c r="S2885">
        <v>2.3967999999999998</v>
      </c>
      <c r="T2885" t="s">
        <v>246</v>
      </c>
      <c r="U2885">
        <v>21.571200000000001</v>
      </c>
      <c r="V2885" s="2">
        <f>Table1[[#This Row],[Expenses]]*0.3</f>
        <v>6.4713599999999998</v>
      </c>
      <c r="W2885" t="str">
        <f>VLOOKUP(K2885, Helper!A:C, 3, FALSE)</f>
        <v>2020-01</v>
      </c>
    </row>
    <row r="2886" spans="1:23" x14ac:dyDescent="0.3">
      <c r="A2886">
        <v>5775</v>
      </c>
      <c r="B2886" t="s">
        <v>7034</v>
      </c>
      <c r="C2886" s="1">
        <v>44664</v>
      </c>
      <c r="D2886">
        <v>20220413</v>
      </c>
      <c r="E2886" t="s">
        <v>2134</v>
      </c>
      <c r="F2886" t="s">
        <v>35</v>
      </c>
      <c r="G2886" t="s">
        <v>36</v>
      </c>
      <c r="H2886" t="s">
        <v>37</v>
      </c>
      <c r="I2886" t="s">
        <v>38</v>
      </c>
      <c r="J2886" t="s">
        <v>223</v>
      </c>
      <c r="K2886">
        <v>1067</v>
      </c>
      <c r="L2886" t="s">
        <v>133</v>
      </c>
      <c r="M2886" t="s">
        <v>29</v>
      </c>
      <c r="N2886" t="s">
        <v>41</v>
      </c>
      <c r="O2886" t="s">
        <v>7035</v>
      </c>
      <c r="P2886">
        <v>638.28800000000001</v>
      </c>
      <c r="Q2886">
        <v>7</v>
      </c>
      <c r="R2886">
        <v>0.2</v>
      </c>
      <c r="S2886">
        <v>-31.914400000000001</v>
      </c>
      <c r="T2886" t="s">
        <v>296</v>
      </c>
      <c r="U2886">
        <v>670.20240000000001</v>
      </c>
      <c r="V2886" s="2">
        <f>Table1[[#This Row],[Expenses]]*0.3</f>
        <v>201.06072</v>
      </c>
      <c r="W2886" t="str">
        <f>VLOOKUP(K2886, Helper!A:C, 3, FALSE)</f>
        <v>2020-02</v>
      </c>
    </row>
    <row r="2887" spans="1:23" x14ac:dyDescent="0.3">
      <c r="A2887">
        <v>5777</v>
      </c>
      <c r="B2887" t="s">
        <v>7036</v>
      </c>
      <c r="C2887" s="1">
        <v>44900</v>
      </c>
      <c r="D2887">
        <v>20221205</v>
      </c>
      <c r="E2887" t="s">
        <v>1058</v>
      </c>
      <c r="F2887" t="s">
        <v>211</v>
      </c>
      <c r="G2887" t="s">
        <v>907</v>
      </c>
      <c r="H2887" t="s">
        <v>25</v>
      </c>
      <c r="I2887" t="s">
        <v>26</v>
      </c>
      <c r="J2887" t="s">
        <v>655</v>
      </c>
      <c r="K2887">
        <v>1024</v>
      </c>
      <c r="L2887" t="s">
        <v>28</v>
      </c>
      <c r="M2887" t="s">
        <v>29</v>
      </c>
      <c r="N2887" t="s">
        <v>50</v>
      </c>
      <c r="O2887" t="s">
        <v>7037</v>
      </c>
      <c r="P2887">
        <v>15.528</v>
      </c>
      <c r="Q2887">
        <v>3</v>
      </c>
      <c r="R2887">
        <v>0.2</v>
      </c>
      <c r="S2887">
        <v>5.8230000000000004</v>
      </c>
      <c r="T2887" t="s">
        <v>76</v>
      </c>
      <c r="U2887">
        <v>9.7050000000000001</v>
      </c>
      <c r="V2887" s="2">
        <f>Table1[[#This Row],[Expenses]]*0.3</f>
        <v>2.9114999999999998</v>
      </c>
      <c r="W2887" t="str">
        <f>VLOOKUP(K2887, Helper!A:C, 3, FALSE)</f>
        <v>2020-01</v>
      </c>
    </row>
    <row r="2888" spans="1:23" x14ac:dyDescent="0.3">
      <c r="A2888">
        <v>5778</v>
      </c>
      <c r="B2888" t="s">
        <v>7038</v>
      </c>
      <c r="C2888" s="1">
        <v>44900</v>
      </c>
      <c r="D2888">
        <v>20221205</v>
      </c>
      <c r="E2888" t="s">
        <v>2149</v>
      </c>
      <c r="F2888" t="s">
        <v>35</v>
      </c>
      <c r="G2888" t="s">
        <v>110</v>
      </c>
      <c r="H2888" t="s">
        <v>37</v>
      </c>
      <c r="I2888" t="s">
        <v>38</v>
      </c>
      <c r="J2888" t="s">
        <v>94</v>
      </c>
      <c r="K2888">
        <v>1087</v>
      </c>
      <c r="L2888" t="s">
        <v>95</v>
      </c>
      <c r="M2888" t="s">
        <v>29</v>
      </c>
      <c r="N2888" t="s">
        <v>66</v>
      </c>
      <c r="O2888" t="s">
        <v>7039</v>
      </c>
      <c r="P2888">
        <v>104.85</v>
      </c>
      <c r="Q2888">
        <v>1</v>
      </c>
      <c r="R2888">
        <v>0</v>
      </c>
      <c r="S2888">
        <v>50.328000000000003</v>
      </c>
      <c r="T2888" t="s">
        <v>76</v>
      </c>
      <c r="U2888">
        <v>54.521999999999899</v>
      </c>
      <c r="V2888" s="2">
        <f>Table1[[#This Row],[Expenses]]*0.3</f>
        <v>16.356599999999968</v>
      </c>
      <c r="W2888" t="str">
        <f>VLOOKUP(K2888, Helper!A:C, 3, FALSE)</f>
        <v>2020-06</v>
      </c>
    </row>
    <row r="2889" spans="1:23" x14ac:dyDescent="0.3">
      <c r="A2889">
        <v>5779</v>
      </c>
      <c r="B2889" t="s">
        <v>7040</v>
      </c>
      <c r="C2889" s="1">
        <v>44146</v>
      </c>
      <c r="D2889">
        <v>20201111</v>
      </c>
      <c r="E2889" t="s">
        <v>1289</v>
      </c>
      <c r="F2889" t="s">
        <v>35</v>
      </c>
      <c r="G2889" t="s">
        <v>36</v>
      </c>
      <c r="H2889" t="s">
        <v>37</v>
      </c>
      <c r="I2889" t="s">
        <v>38</v>
      </c>
      <c r="J2889" t="s">
        <v>504</v>
      </c>
      <c r="K2889">
        <v>1010</v>
      </c>
      <c r="L2889" t="s">
        <v>273</v>
      </c>
      <c r="M2889" t="s">
        <v>29</v>
      </c>
      <c r="N2889" t="s">
        <v>112</v>
      </c>
      <c r="O2889" t="s">
        <v>7041</v>
      </c>
      <c r="P2889">
        <v>30.48</v>
      </c>
      <c r="Q2889">
        <v>3</v>
      </c>
      <c r="R2889">
        <v>0</v>
      </c>
      <c r="S2889">
        <v>7.9248000000000003</v>
      </c>
      <c r="T2889" t="s">
        <v>98</v>
      </c>
      <c r="U2889">
        <v>22.555199999999999</v>
      </c>
      <c r="V2889" s="2">
        <f>Table1[[#This Row],[Expenses]]*0.3</f>
        <v>6.7665599999999992</v>
      </c>
      <c r="W2889" t="str">
        <f>VLOOKUP(K2889, Helper!A:C, 3, FALSE)</f>
        <v>2020-03</v>
      </c>
    </row>
    <row r="2890" spans="1:23" x14ac:dyDescent="0.3">
      <c r="A2890">
        <v>5781</v>
      </c>
      <c r="B2890" t="s">
        <v>7042</v>
      </c>
      <c r="C2890" s="1">
        <v>44288</v>
      </c>
      <c r="D2890">
        <v>20210402</v>
      </c>
      <c r="E2890" t="s">
        <v>2325</v>
      </c>
      <c r="F2890" t="s">
        <v>35</v>
      </c>
      <c r="G2890" t="s">
        <v>36</v>
      </c>
      <c r="H2890" t="s">
        <v>37</v>
      </c>
      <c r="I2890" t="s">
        <v>38</v>
      </c>
      <c r="J2890" t="s">
        <v>823</v>
      </c>
      <c r="K2890">
        <v>1034</v>
      </c>
      <c r="L2890" t="s">
        <v>28</v>
      </c>
      <c r="M2890" t="s">
        <v>29</v>
      </c>
      <c r="N2890" t="s">
        <v>617</v>
      </c>
      <c r="O2890" t="s">
        <v>7043</v>
      </c>
      <c r="P2890">
        <v>71.975999999999999</v>
      </c>
      <c r="Q2890">
        <v>3</v>
      </c>
      <c r="R2890">
        <v>0.2</v>
      </c>
      <c r="S2890">
        <v>24.291899999999998</v>
      </c>
      <c r="T2890" t="s">
        <v>208</v>
      </c>
      <c r="U2890">
        <v>47.684100000000001</v>
      </c>
      <c r="V2890" s="2">
        <f>Table1[[#This Row],[Expenses]]*0.3</f>
        <v>14.30523</v>
      </c>
      <c r="W2890" t="str">
        <f>VLOOKUP(K2890, Helper!A:C, 3, FALSE)</f>
        <v>2020-01</v>
      </c>
    </row>
    <row r="2891" spans="1:23" x14ac:dyDescent="0.3">
      <c r="A2891">
        <v>5782</v>
      </c>
      <c r="B2891" t="s">
        <v>7044</v>
      </c>
      <c r="C2891" s="1">
        <v>44542</v>
      </c>
      <c r="D2891">
        <v>20211212</v>
      </c>
      <c r="E2891" t="s">
        <v>951</v>
      </c>
      <c r="F2891" t="s">
        <v>35</v>
      </c>
      <c r="G2891" t="s">
        <v>1627</v>
      </c>
      <c r="H2891" t="s">
        <v>37</v>
      </c>
      <c r="I2891" t="s">
        <v>38</v>
      </c>
      <c r="J2891" t="s">
        <v>349</v>
      </c>
      <c r="K2891">
        <v>1078</v>
      </c>
      <c r="L2891" t="s">
        <v>56</v>
      </c>
      <c r="M2891" t="s">
        <v>29</v>
      </c>
      <c r="N2891" t="s">
        <v>112</v>
      </c>
      <c r="O2891" t="s">
        <v>7045</v>
      </c>
      <c r="P2891">
        <v>2.21</v>
      </c>
      <c r="Q2891">
        <v>1</v>
      </c>
      <c r="R2891">
        <v>0</v>
      </c>
      <c r="S2891">
        <v>0.59670000000000001</v>
      </c>
      <c r="T2891" t="s">
        <v>163</v>
      </c>
      <c r="U2891">
        <v>1.6133</v>
      </c>
      <c r="V2891" s="2">
        <f>Table1[[#This Row],[Expenses]]*0.3</f>
        <v>0.48398999999999998</v>
      </c>
      <c r="W2891" t="str">
        <f>VLOOKUP(K2891, Helper!A:C, 3, FALSE)</f>
        <v>2020-01</v>
      </c>
    </row>
    <row r="2892" spans="1:23" x14ac:dyDescent="0.3">
      <c r="A2892">
        <v>5785</v>
      </c>
      <c r="B2892" t="s">
        <v>7046</v>
      </c>
      <c r="C2892" s="1">
        <v>45202</v>
      </c>
      <c r="D2892">
        <v>20231003</v>
      </c>
      <c r="E2892" t="s">
        <v>6778</v>
      </c>
      <c r="F2892" t="s">
        <v>306</v>
      </c>
      <c r="G2892" t="s">
        <v>307</v>
      </c>
      <c r="H2892" t="s">
        <v>25</v>
      </c>
      <c r="I2892" t="s">
        <v>48</v>
      </c>
      <c r="J2892" t="s">
        <v>341</v>
      </c>
      <c r="K2892">
        <v>1019</v>
      </c>
      <c r="L2892" t="s">
        <v>74</v>
      </c>
      <c r="M2892" t="s">
        <v>29</v>
      </c>
      <c r="N2892" t="s">
        <v>30</v>
      </c>
      <c r="O2892" t="s">
        <v>7047</v>
      </c>
      <c r="P2892">
        <v>217.76400000000001</v>
      </c>
      <c r="Q2892">
        <v>6</v>
      </c>
      <c r="R2892">
        <v>0.7</v>
      </c>
      <c r="S2892">
        <v>-384.71640000000002</v>
      </c>
      <c r="T2892" t="s">
        <v>151</v>
      </c>
      <c r="U2892">
        <v>602.48040000000003</v>
      </c>
      <c r="V2892" s="2">
        <f>Table1[[#This Row],[Expenses]]*0.3</f>
        <v>180.74412000000001</v>
      </c>
      <c r="W2892" t="str">
        <f>VLOOKUP(K2892, Helper!A:C, 3, FALSE)</f>
        <v>2020-03</v>
      </c>
    </row>
    <row r="2893" spans="1:23" x14ac:dyDescent="0.3">
      <c r="A2893">
        <v>5789</v>
      </c>
      <c r="B2893" t="s">
        <v>7048</v>
      </c>
      <c r="C2893" s="1">
        <v>45027</v>
      </c>
      <c r="D2893">
        <v>20230411</v>
      </c>
      <c r="E2893" t="s">
        <v>7049</v>
      </c>
      <c r="F2893" t="s">
        <v>46</v>
      </c>
      <c r="G2893" t="s">
        <v>888</v>
      </c>
      <c r="H2893" t="s">
        <v>25</v>
      </c>
      <c r="I2893" t="s">
        <v>48</v>
      </c>
      <c r="J2893" t="s">
        <v>524</v>
      </c>
      <c r="K2893">
        <v>1039</v>
      </c>
      <c r="L2893" t="s">
        <v>95</v>
      </c>
      <c r="M2893" t="s">
        <v>40</v>
      </c>
      <c r="N2893" t="s">
        <v>57</v>
      </c>
      <c r="O2893" t="s">
        <v>7050</v>
      </c>
      <c r="P2893">
        <v>12.32</v>
      </c>
      <c r="Q2893">
        <v>5</v>
      </c>
      <c r="R2893">
        <v>0.2</v>
      </c>
      <c r="S2893">
        <v>1.8480000000000001</v>
      </c>
      <c r="T2893" t="s">
        <v>68</v>
      </c>
      <c r="U2893">
        <v>10.472</v>
      </c>
      <c r="V2893" s="2">
        <f>Table1[[#This Row],[Expenses]]*0.3</f>
        <v>3.1415999999999999</v>
      </c>
      <c r="W2893" t="str">
        <f>VLOOKUP(K2893, Helper!A:C, 3, FALSE)</f>
        <v>2020-01</v>
      </c>
    </row>
    <row r="2894" spans="1:23" x14ac:dyDescent="0.3">
      <c r="A2894">
        <v>5791</v>
      </c>
      <c r="B2894" t="s">
        <v>7051</v>
      </c>
      <c r="C2894" s="1">
        <v>45199</v>
      </c>
      <c r="D2894">
        <v>20230930</v>
      </c>
      <c r="E2894" t="s">
        <v>1451</v>
      </c>
      <c r="F2894" t="s">
        <v>35</v>
      </c>
      <c r="G2894" t="s">
        <v>3855</v>
      </c>
      <c r="H2894" t="s">
        <v>37</v>
      </c>
      <c r="I2894" t="s">
        <v>38</v>
      </c>
      <c r="J2894" t="s">
        <v>621</v>
      </c>
      <c r="K2894">
        <v>1060</v>
      </c>
      <c r="L2894" t="s">
        <v>105</v>
      </c>
      <c r="M2894" t="s">
        <v>29</v>
      </c>
      <c r="N2894" t="s">
        <v>214</v>
      </c>
      <c r="O2894" t="s">
        <v>7052</v>
      </c>
      <c r="P2894">
        <v>35</v>
      </c>
      <c r="Q2894">
        <v>7</v>
      </c>
      <c r="R2894">
        <v>0</v>
      </c>
      <c r="S2894">
        <v>16.8</v>
      </c>
      <c r="T2894" t="s">
        <v>171</v>
      </c>
      <c r="U2894">
        <v>18.2</v>
      </c>
      <c r="V2894" s="2">
        <f>Table1[[#This Row],[Expenses]]*0.3</f>
        <v>5.46</v>
      </c>
      <c r="W2894" t="str">
        <f>VLOOKUP(K2894, Helper!A:C, 3, FALSE)</f>
        <v>2020-01</v>
      </c>
    </row>
    <row r="2895" spans="1:23" x14ac:dyDescent="0.3">
      <c r="A2895">
        <v>5796</v>
      </c>
      <c r="B2895" t="s">
        <v>7053</v>
      </c>
      <c r="C2895" s="1">
        <v>44103</v>
      </c>
      <c r="D2895">
        <v>20200929</v>
      </c>
      <c r="E2895" t="s">
        <v>2107</v>
      </c>
      <c r="F2895" t="s">
        <v>211</v>
      </c>
      <c r="G2895" t="s">
        <v>212</v>
      </c>
      <c r="H2895" t="s">
        <v>25</v>
      </c>
      <c r="I2895" t="s">
        <v>26</v>
      </c>
      <c r="J2895" t="s">
        <v>1231</v>
      </c>
      <c r="K2895">
        <v>1086</v>
      </c>
      <c r="L2895" t="s">
        <v>74</v>
      </c>
      <c r="M2895" t="s">
        <v>29</v>
      </c>
      <c r="N2895" t="s">
        <v>96</v>
      </c>
      <c r="O2895" t="s">
        <v>7054</v>
      </c>
      <c r="P2895">
        <v>1395.54</v>
      </c>
      <c r="Q2895">
        <v>9</v>
      </c>
      <c r="R2895">
        <v>0</v>
      </c>
      <c r="S2895">
        <v>362.84039999999999</v>
      </c>
      <c r="T2895" t="s">
        <v>382</v>
      </c>
      <c r="U2895">
        <v>1032.6995999999999</v>
      </c>
      <c r="V2895" s="2">
        <f>Table1[[#This Row],[Expenses]]*0.3</f>
        <v>309.80987999999996</v>
      </c>
      <c r="W2895" t="str">
        <f>VLOOKUP(K2895, Helper!A:C, 3, FALSE)</f>
        <v>2020-01</v>
      </c>
    </row>
    <row r="2896" spans="1:23" x14ac:dyDescent="0.3">
      <c r="A2896">
        <v>5800</v>
      </c>
      <c r="B2896" t="s">
        <v>7055</v>
      </c>
      <c r="C2896" s="1">
        <v>44063</v>
      </c>
      <c r="D2896">
        <v>20200820</v>
      </c>
      <c r="E2896" t="s">
        <v>1216</v>
      </c>
      <c r="F2896" t="s">
        <v>166</v>
      </c>
      <c r="G2896" t="s">
        <v>227</v>
      </c>
      <c r="H2896" t="s">
        <v>81</v>
      </c>
      <c r="I2896" t="s">
        <v>168</v>
      </c>
      <c r="J2896" t="s">
        <v>1013</v>
      </c>
      <c r="K2896">
        <v>1073</v>
      </c>
      <c r="L2896" t="s">
        <v>133</v>
      </c>
      <c r="M2896" t="s">
        <v>29</v>
      </c>
      <c r="N2896" t="s">
        <v>41</v>
      </c>
      <c r="O2896" t="s">
        <v>7056</v>
      </c>
      <c r="P2896">
        <v>421.37200000000001</v>
      </c>
      <c r="Q2896">
        <v>2</v>
      </c>
      <c r="R2896">
        <v>0.3</v>
      </c>
      <c r="S2896">
        <v>-6.0195999999999996</v>
      </c>
      <c r="T2896" t="s">
        <v>114</v>
      </c>
      <c r="U2896">
        <v>427.39159999999998</v>
      </c>
      <c r="V2896" s="2">
        <f>Table1[[#This Row],[Expenses]]*0.3</f>
        <v>128.21747999999999</v>
      </c>
      <c r="W2896" t="str">
        <f>VLOOKUP(K2896, Helper!A:C, 3, FALSE)</f>
        <v>2020-03</v>
      </c>
    </row>
    <row r="2897" spans="1:23" x14ac:dyDescent="0.3">
      <c r="A2897">
        <v>5801</v>
      </c>
      <c r="B2897" t="s">
        <v>7057</v>
      </c>
      <c r="C2897" s="1">
        <v>44023</v>
      </c>
      <c r="D2897">
        <v>20200711</v>
      </c>
      <c r="E2897" t="s">
        <v>2113</v>
      </c>
      <c r="F2897" t="s">
        <v>79</v>
      </c>
      <c r="G2897" t="s">
        <v>2447</v>
      </c>
      <c r="H2897" t="s">
        <v>81</v>
      </c>
      <c r="I2897" t="s">
        <v>82</v>
      </c>
      <c r="J2897" t="s">
        <v>65</v>
      </c>
      <c r="K2897">
        <v>1062</v>
      </c>
      <c r="L2897" t="s">
        <v>28</v>
      </c>
      <c r="M2897" t="s">
        <v>29</v>
      </c>
      <c r="N2897" t="s">
        <v>156</v>
      </c>
      <c r="O2897" t="s">
        <v>7058</v>
      </c>
      <c r="P2897">
        <v>575.96799999999996</v>
      </c>
      <c r="Q2897">
        <v>4</v>
      </c>
      <c r="R2897">
        <v>0.2</v>
      </c>
      <c r="S2897">
        <v>43.197600000000001</v>
      </c>
      <c r="T2897" t="s">
        <v>729</v>
      </c>
      <c r="U2897">
        <v>532.7704</v>
      </c>
      <c r="V2897" s="2">
        <f>Table1[[#This Row],[Expenses]]*0.3</f>
        <v>159.83112</v>
      </c>
      <c r="W2897" t="str">
        <f>VLOOKUP(K2897, Helper!A:C, 3, FALSE)</f>
        <v>2020-01</v>
      </c>
    </row>
    <row r="2898" spans="1:23" x14ac:dyDescent="0.3">
      <c r="A2898">
        <v>5803</v>
      </c>
      <c r="B2898" t="s">
        <v>7059</v>
      </c>
      <c r="C2898" s="1">
        <v>44277</v>
      </c>
      <c r="D2898">
        <v>20210322</v>
      </c>
      <c r="E2898" t="s">
        <v>460</v>
      </c>
      <c r="F2898" t="s">
        <v>35</v>
      </c>
      <c r="G2898" t="s">
        <v>3394</v>
      </c>
      <c r="H2898" t="s">
        <v>37</v>
      </c>
      <c r="I2898" t="s">
        <v>38</v>
      </c>
      <c r="J2898" t="s">
        <v>223</v>
      </c>
      <c r="K2898">
        <v>1067</v>
      </c>
      <c r="L2898" t="s">
        <v>133</v>
      </c>
      <c r="M2898" t="s">
        <v>29</v>
      </c>
      <c r="N2898" t="s">
        <v>156</v>
      </c>
      <c r="O2898" t="s">
        <v>7060</v>
      </c>
      <c r="P2898">
        <v>15.984</v>
      </c>
      <c r="Q2898">
        <v>2</v>
      </c>
      <c r="R2898">
        <v>0.2</v>
      </c>
      <c r="S2898">
        <v>1.1988000000000001</v>
      </c>
      <c r="T2898" t="s">
        <v>365</v>
      </c>
      <c r="U2898">
        <v>14.7852</v>
      </c>
      <c r="V2898" s="2">
        <f>Table1[[#This Row],[Expenses]]*0.3</f>
        <v>4.4355599999999997</v>
      </c>
      <c r="W2898" t="str">
        <f>VLOOKUP(K2898, Helper!A:C, 3, FALSE)</f>
        <v>2020-02</v>
      </c>
    </row>
    <row r="2899" spans="1:23" x14ac:dyDescent="0.3">
      <c r="A2899">
        <v>5804</v>
      </c>
      <c r="B2899" t="s">
        <v>7061</v>
      </c>
      <c r="C2899" s="1">
        <v>45059</v>
      </c>
      <c r="D2899">
        <v>20230513</v>
      </c>
      <c r="E2899" t="s">
        <v>3827</v>
      </c>
      <c r="F2899" t="s">
        <v>358</v>
      </c>
      <c r="G2899" t="s">
        <v>1059</v>
      </c>
      <c r="H2899" t="s">
        <v>37</v>
      </c>
      <c r="I2899" t="s">
        <v>119</v>
      </c>
      <c r="J2899" t="s">
        <v>752</v>
      </c>
      <c r="K2899">
        <v>1084</v>
      </c>
      <c r="L2899" t="s">
        <v>133</v>
      </c>
      <c r="M2899" t="s">
        <v>85</v>
      </c>
      <c r="N2899" t="s">
        <v>112</v>
      </c>
      <c r="O2899" t="s">
        <v>7062</v>
      </c>
      <c r="P2899">
        <v>10.272</v>
      </c>
      <c r="Q2899">
        <v>3</v>
      </c>
      <c r="R2899">
        <v>0.2</v>
      </c>
      <c r="S2899">
        <v>1.1556</v>
      </c>
      <c r="T2899" t="s">
        <v>288</v>
      </c>
      <c r="U2899">
        <v>9.1164000000000005</v>
      </c>
      <c r="V2899" s="2">
        <f>Table1[[#This Row],[Expenses]]*0.3</f>
        <v>2.7349200000000002</v>
      </c>
      <c r="W2899" t="str">
        <f>VLOOKUP(K2899, Helper!A:C, 3, FALSE)</f>
        <v>2020-02</v>
      </c>
    </row>
    <row r="2900" spans="1:23" x14ac:dyDescent="0.3">
      <c r="A2900">
        <v>5805</v>
      </c>
      <c r="B2900" t="s">
        <v>7063</v>
      </c>
      <c r="C2900" s="1">
        <v>45244</v>
      </c>
      <c r="D2900">
        <v>20231114</v>
      </c>
      <c r="E2900" t="s">
        <v>4991</v>
      </c>
      <c r="F2900" t="s">
        <v>79</v>
      </c>
      <c r="G2900" t="s">
        <v>154</v>
      </c>
      <c r="H2900" t="s">
        <v>81</v>
      </c>
      <c r="I2900" t="s">
        <v>82</v>
      </c>
      <c r="J2900" t="s">
        <v>268</v>
      </c>
      <c r="K2900">
        <v>1088</v>
      </c>
      <c r="L2900" t="s">
        <v>133</v>
      </c>
      <c r="M2900" t="s">
        <v>40</v>
      </c>
      <c r="N2900" t="s">
        <v>96</v>
      </c>
      <c r="O2900" t="s">
        <v>7064</v>
      </c>
      <c r="P2900">
        <v>61.792000000000002</v>
      </c>
      <c r="Q2900">
        <v>4</v>
      </c>
      <c r="R2900">
        <v>0.2</v>
      </c>
      <c r="S2900">
        <v>6.1791999999999998</v>
      </c>
      <c r="T2900" t="s">
        <v>283</v>
      </c>
      <c r="U2900">
        <v>55.6128</v>
      </c>
      <c r="V2900" s="2">
        <f>Table1[[#This Row],[Expenses]]*0.3</f>
        <v>16.68384</v>
      </c>
      <c r="W2900" t="str">
        <f>VLOOKUP(K2900, Helper!A:C, 3, FALSE)</f>
        <v>2020-03</v>
      </c>
    </row>
    <row r="2901" spans="1:23" x14ac:dyDescent="0.3">
      <c r="A2901">
        <v>5807</v>
      </c>
      <c r="B2901" t="s">
        <v>7065</v>
      </c>
      <c r="C2901" s="1">
        <v>44809</v>
      </c>
      <c r="D2901">
        <v>20220905</v>
      </c>
      <c r="E2901" t="s">
        <v>603</v>
      </c>
      <c r="F2901" t="s">
        <v>252</v>
      </c>
      <c r="G2901" t="s">
        <v>573</v>
      </c>
      <c r="H2901" t="s">
        <v>25</v>
      </c>
      <c r="I2901" t="s">
        <v>103</v>
      </c>
      <c r="J2901" t="s">
        <v>604</v>
      </c>
      <c r="K2901">
        <v>1042</v>
      </c>
      <c r="L2901" t="s">
        <v>56</v>
      </c>
      <c r="M2901" t="s">
        <v>29</v>
      </c>
      <c r="N2901" t="s">
        <v>66</v>
      </c>
      <c r="O2901" t="s">
        <v>7066</v>
      </c>
      <c r="P2901">
        <v>12.192</v>
      </c>
      <c r="Q2901">
        <v>3</v>
      </c>
      <c r="R2901">
        <v>0.2</v>
      </c>
      <c r="S2901">
        <v>4.1147999999999998</v>
      </c>
      <c r="T2901" t="s">
        <v>246</v>
      </c>
      <c r="U2901">
        <v>8.0771999999999995</v>
      </c>
      <c r="V2901" s="2">
        <f>Table1[[#This Row],[Expenses]]*0.3</f>
        <v>2.4231599999999998</v>
      </c>
      <c r="W2901" t="str">
        <f>VLOOKUP(K2901, Helper!A:C, 3, FALSE)</f>
        <v>2020-01</v>
      </c>
    </row>
    <row r="2902" spans="1:23" x14ac:dyDescent="0.3">
      <c r="A2902">
        <v>5810</v>
      </c>
      <c r="B2902" t="s">
        <v>7067</v>
      </c>
      <c r="C2902" s="1">
        <v>44598</v>
      </c>
      <c r="D2902">
        <v>20220206</v>
      </c>
      <c r="E2902" t="s">
        <v>1029</v>
      </c>
      <c r="F2902" t="s">
        <v>252</v>
      </c>
      <c r="G2902" t="s">
        <v>573</v>
      </c>
      <c r="H2902" t="s">
        <v>25</v>
      </c>
      <c r="I2902" t="s">
        <v>103</v>
      </c>
      <c r="J2902" t="s">
        <v>1030</v>
      </c>
      <c r="K2902">
        <v>1012</v>
      </c>
      <c r="L2902" t="s">
        <v>56</v>
      </c>
      <c r="M2902" t="s">
        <v>40</v>
      </c>
      <c r="N2902" t="s">
        <v>57</v>
      </c>
      <c r="O2902" t="s">
        <v>7068</v>
      </c>
      <c r="P2902">
        <v>132.22399999999999</v>
      </c>
      <c r="Q2902">
        <v>4</v>
      </c>
      <c r="R2902">
        <v>0.2</v>
      </c>
      <c r="S2902">
        <v>-18.180800000000001</v>
      </c>
      <c r="T2902" t="s">
        <v>1308</v>
      </c>
      <c r="U2902">
        <v>150.40479999999999</v>
      </c>
      <c r="V2902" s="2">
        <f>Table1[[#This Row],[Expenses]]*0.3</f>
        <v>45.12144</v>
      </c>
      <c r="W2902" t="str">
        <f>VLOOKUP(K2902, Helper!A:C, 3, FALSE)</f>
        <v>2020-03</v>
      </c>
    </row>
    <row r="2903" spans="1:23" x14ac:dyDescent="0.3">
      <c r="A2903">
        <v>5811</v>
      </c>
      <c r="B2903" t="s">
        <v>7069</v>
      </c>
      <c r="C2903" s="1">
        <v>44277</v>
      </c>
      <c r="D2903">
        <v>20210322</v>
      </c>
      <c r="E2903" t="s">
        <v>1188</v>
      </c>
      <c r="F2903" t="s">
        <v>35</v>
      </c>
      <c r="G2903" t="s">
        <v>600</v>
      </c>
      <c r="H2903" t="s">
        <v>37</v>
      </c>
      <c r="I2903" t="s">
        <v>38</v>
      </c>
      <c r="J2903" t="s">
        <v>200</v>
      </c>
      <c r="K2903">
        <v>1011</v>
      </c>
      <c r="L2903" t="s">
        <v>56</v>
      </c>
      <c r="M2903" t="s">
        <v>40</v>
      </c>
      <c r="N2903" t="s">
        <v>66</v>
      </c>
      <c r="O2903" t="s">
        <v>7070</v>
      </c>
      <c r="P2903">
        <v>105.52</v>
      </c>
      <c r="Q2903">
        <v>4</v>
      </c>
      <c r="R2903">
        <v>0</v>
      </c>
      <c r="S2903">
        <v>48.539200000000001</v>
      </c>
      <c r="T2903" t="s">
        <v>365</v>
      </c>
      <c r="U2903">
        <v>56.980799999999903</v>
      </c>
      <c r="V2903" s="2">
        <f>Table1[[#This Row],[Expenses]]*0.3</f>
        <v>17.094239999999971</v>
      </c>
      <c r="W2903" t="str">
        <f>VLOOKUP(K2903, Helper!A:C, 3, FALSE)</f>
        <v>2020-06</v>
      </c>
    </row>
    <row r="2904" spans="1:23" x14ac:dyDescent="0.3">
      <c r="A2904">
        <v>5814</v>
      </c>
      <c r="B2904" t="s">
        <v>7071</v>
      </c>
      <c r="C2904" s="1">
        <v>44379</v>
      </c>
      <c r="D2904">
        <v>20210702</v>
      </c>
      <c r="E2904" t="s">
        <v>1211</v>
      </c>
      <c r="F2904" t="s">
        <v>211</v>
      </c>
      <c r="G2904" t="s">
        <v>212</v>
      </c>
      <c r="H2904" t="s">
        <v>25</v>
      </c>
      <c r="I2904" t="s">
        <v>26</v>
      </c>
      <c r="J2904" t="s">
        <v>574</v>
      </c>
      <c r="K2904">
        <v>1090</v>
      </c>
      <c r="L2904" t="s">
        <v>259</v>
      </c>
      <c r="M2904" t="s">
        <v>85</v>
      </c>
      <c r="N2904" t="s">
        <v>66</v>
      </c>
      <c r="O2904" t="s">
        <v>7072</v>
      </c>
      <c r="P2904">
        <v>19.440000000000001</v>
      </c>
      <c r="Q2904">
        <v>3</v>
      </c>
      <c r="R2904">
        <v>0</v>
      </c>
      <c r="S2904">
        <v>9.3312000000000008</v>
      </c>
      <c r="T2904" t="s">
        <v>642</v>
      </c>
      <c r="U2904">
        <v>10.1088</v>
      </c>
      <c r="V2904" s="2">
        <f>Table1[[#This Row],[Expenses]]*0.3</f>
        <v>3.0326400000000002</v>
      </c>
      <c r="W2904" t="str">
        <f>VLOOKUP(K2904, Helper!A:C, 3, FALSE)</f>
        <v>2020-02</v>
      </c>
    </row>
    <row r="2905" spans="1:23" x14ac:dyDescent="0.3">
      <c r="A2905">
        <v>5815</v>
      </c>
      <c r="B2905" t="s">
        <v>7073</v>
      </c>
      <c r="C2905" s="1">
        <v>44362</v>
      </c>
      <c r="D2905">
        <v>20210615</v>
      </c>
      <c r="E2905" t="s">
        <v>2837</v>
      </c>
      <c r="F2905" t="s">
        <v>46</v>
      </c>
      <c r="G2905" t="s">
        <v>580</v>
      </c>
      <c r="H2905" t="s">
        <v>25</v>
      </c>
      <c r="I2905" t="s">
        <v>48</v>
      </c>
      <c r="J2905" t="s">
        <v>515</v>
      </c>
      <c r="K2905">
        <v>1003</v>
      </c>
      <c r="L2905" t="s">
        <v>56</v>
      </c>
      <c r="M2905" t="s">
        <v>29</v>
      </c>
      <c r="N2905" t="s">
        <v>185</v>
      </c>
      <c r="O2905" t="s">
        <v>7074</v>
      </c>
      <c r="P2905">
        <v>11.672000000000001</v>
      </c>
      <c r="Q2905">
        <v>1</v>
      </c>
      <c r="R2905">
        <v>0.2</v>
      </c>
      <c r="S2905">
        <v>-0.72950000000000004</v>
      </c>
      <c r="T2905" t="s">
        <v>732</v>
      </c>
      <c r="U2905">
        <v>12.4015</v>
      </c>
      <c r="V2905" s="2">
        <f>Table1[[#This Row],[Expenses]]*0.3</f>
        <v>3.72045</v>
      </c>
      <c r="W2905" t="str">
        <f>VLOOKUP(K2905, Helper!A:C, 3, FALSE)</f>
        <v>2020-02</v>
      </c>
    </row>
    <row r="2906" spans="1:23" x14ac:dyDescent="0.3">
      <c r="A2906">
        <v>5816</v>
      </c>
      <c r="B2906" t="s">
        <v>7075</v>
      </c>
      <c r="C2906" s="1">
        <v>44161</v>
      </c>
      <c r="D2906">
        <v>20201126</v>
      </c>
      <c r="E2906" t="s">
        <v>996</v>
      </c>
      <c r="F2906" t="s">
        <v>211</v>
      </c>
      <c r="G2906" t="s">
        <v>937</v>
      </c>
      <c r="H2906" t="s">
        <v>25</v>
      </c>
      <c r="I2906" t="s">
        <v>26</v>
      </c>
      <c r="J2906" t="s">
        <v>254</v>
      </c>
      <c r="K2906">
        <v>1072</v>
      </c>
      <c r="L2906" t="s">
        <v>74</v>
      </c>
      <c r="M2906" t="s">
        <v>29</v>
      </c>
      <c r="N2906" t="s">
        <v>156</v>
      </c>
      <c r="O2906" t="s">
        <v>7076</v>
      </c>
      <c r="P2906">
        <v>279.95999999999998</v>
      </c>
      <c r="Q2906">
        <v>4</v>
      </c>
      <c r="R2906">
        <v>0</v>
      </c>
      <c r="S2906">
        <v>78.388800000000003</v>
      </c>
      <c r="T2906" t="s">
        <v>98</v>
      </c>
      <c r="U2906">
        <v>201.57119999999901</v>
      </c>
      <c r="V2906" s="2">
        <f>Table1[[#This Row],[Expenses]]*0.3</f>
        <v>60.471359999999699</v>
      </c>
      <c r="W2906" t="str">
        <f>VLOOKUP(K2906, Helper!A:C, 3, FALSE)</f>
        <v>2020-06</v>
      </c>
    </row>
    <row r="2907" spans="1:23" x14ac:dyDescent="0.3">
      <c r="A2907">
        <v>5821</v>
      </c>
      <c r="B2907" t="s">
        <v>7077</v>
      </c>
      <c r="C2907" s="1">
        <v>45059</v>
      </c>
      <c r="D2907">
        <v>20230513</v>
      </c>
      <c r="E2907" t="s">
        <v>5151</v>
      </c>
      <c r="F2907" t="s">
        <v>35</v>
      </c>
      <c r="G2907" t="s">
        <v>110</v>
      </c>
      <c r="H2907" t="s">
        <v>37</v>
      </c>
      <c r="I2907" t="s">
        <v>38</v>
      </c>
      <c r="J2907" t="s">
        <v>244</v>
      </c>
      <c r="K2907">
        <v>1002</v>
      </c>
      <c r="L2907" t="s">
        <v>84</v>
      </c>
      <c r="M2907" t="s">
        <v>40</v>
      </c>
      <c r="N2907" t="s">
        <v>66</v>
      </c>
      <c r="O2907" t="s">
        <v>7078</v>
      </c>
      <c r="P2907">
        <v>238.62</v>
      </c>
      <c r="Q2907">
        <v>2</v>
      </c>
      <c r="R2907">
        <v>0</v>
      </c>
      <c r="S2907">
        <v>4.7724000000000002</v>
      </c>
      <c r="T2907" t="s">
        <v>288</v>
      </c>
      <c r="U2907">
        <v>233.8476</v>
      </c>
      <c r="V2907" s="2">
        <f>Table1[[#This Row],[Expenses]]*0.3</f>
        <v>70.15428</v>
      </c>
      <c r="W2907" t="str">
        <f>VLOOKUP(K2907, Helper!A:C, 3, FALSE)</f>
        <v>2020-03</v>
      </c>
    </row>
    <row r="2908" spans="1:23" x14ac:dyDescent="0.3">
      <c r="A2908">
        <v>5825</v>
      </c>
      <c r="B2908" t="s">
        <v>7079</v>
      </c>
      <c r="C2908" s="1">
        <v>43953</v>
      </c>
      <c r="D2908">
        <v>20200502</v>
      </c>
      <c r="E2908" t="s">
        <v>1144</v>
      </c>
      <c r="F2908" t="s">
        <v>358</v>
      </c>
      <c r="G2908" t="s">
        <v>359</v>
      </c>
      <c r="H2908" t="s">
        <v>37</v>
      </c>
      <c r="I2908" t="s">
        <v>119</v>
      </c>
      <c r="J2908" t="s">
        <v>1013</v>
      </c>
      <c r="K2908">
        <v>1073</v>
      </c>
      <c r="L2908" t="s">
        <v>133</v>
      </c>
      <c r="M2908" t="s">
        <v>29</v>
      </c>
      <c r="N2908" t="s">
        <v>86</v>
      </c>
      <c r="O2908" t="s">
        <v>7080</v>
      </c>
      <c r="P2908">
        <v>26.135999999999999</v>
      </c>
      <c r="Q2908">
        <v>3</v>
      </c>
      <c r="R2908">
        <v>0.2</v>
      </c>
      <c r="S2908">
        <v>1.9601999999999999</v>
      </c>
      <c r="T2908" t="s">
        <v>107</v>
      </c>
      <c r="U2908">
        <v>24.175799999999999</v>
      </c>
      <c r="V2908" s="2">
        <f>Table1[[#This Row],[Expenses]]*0.3</f>
        <v>7.2527399999999993</v>
      </c>
      <c r="W2908" t="str">
        <f>VLOOKUP(K2908, Helper!A:C, 3, FALSE)</f>
        <v>2020-03</v>
      </c>
    </row>
    <row r="2909" spans="1:23" x14ac:dyDescent="0.3">
      <c r="A2909">
        <v>5826</v>
      </c>
      <c r="B2909" t="s">
        <v>7081</v>
      </c>
      <c r="C2909" s="1">
        <v>45173</v>
      </c>
      <c r="D2909">
        <v>20230904</v>
      </c>
      <c r="E2909" t="s">
        <v>4213</v>
      </c>
      <c r="F2909" t="s">
        <v>211</v>
      </c>
      <c r="G2909" t="s">
        <v>212</v>
      </c>
      <c r="H2909" t="s">
        <v>25</v>
      </c>
      <c r="I2909" t="s">
        <v>26</v>
      </c>
      <c r="J2909" t="s">
        <v>73</v>
      </c>
      <c r="K2909">
        <v>1066</v>
      </c>
      <c r="L2909" t="s">
        <v>74</v>
      </c>
      <c r="M2909" t="s">
        <v>85</v>
      </c>
      <c r="N2909" t="s">
        <v>66</v>
      </c>
      <c r="O2909" t="s">
        <v>7082</v>
      </c>
      <c r="P2909">
        <v>419.4</v>
      </c>
      <c r="Q2909">
        <v>4</v>
      </c>
      <c r="R2909">
        <v>0</v>
      </c>
      <c r="S2909">
        <v>201.31200000000001</v>
      </c>
      <c r="T2909" t="s">
        <v>171</v>
      </c>
      <c r="U2909">
        <v>218.087999999999</v>
      </c>
      <c r="V2909" s="2">
        <f>Table1[[#This Row],[Expenses]]*0.3</f>
        <v>65.426399999999703</v>
      </c>
      <c r="W2909" t="str">
        <f>VLOOKUP(K2909, Helper!A:C, 3, FALSE)</f>
        <v>2020-09</v>
      </c>
    </row>
    <row r="2910" spans="1:23" x14ac:dyDescent="0.3">
      <c r="A2910">
        <v>5830</v>
      </c>
      <c r="B2910" t="s">
        <v>7083</v>
      </c>
      <c r="C2910" s="1">
        <v>44899</v>
      </c>
      <c r="D2910">
        <v>20221204</v>
      </c>
      <c r="E2910" t="s">
        <v>2232</v>
      </c>
      <c r="F2910" t="s">
        <v>204</v>
      </c>
      <c r="G2910" t="s">
        <v>5534</v>
      </c>
      <c r="H2910" t="s">
        <v>81</v>
      </c>
      <c r="I2910" t="s">
        <v>206</v>
      </c>
      <c r="J2910" t="s">
        <v>917</v>
      </c>
      <c r="K2910">
        <v>1029</v>
      </c>
      <c r="L2910" t="s">
        <v>84</v>
      </c>
      <c r="M2910" t="s">
        <v>29</v>
      </c>
      <c r="N2910" t="s">
        <v>50</v>
      </c>
      <c r="O2910" t="s">
        <v>7084</v>
      </c>
      <c r="P2910">
        <v>581.96</v>
      </c>
      <c r="Q2910">
        <v>2</v>
      </c>
      <c r="R2910">
        <v>0</v>
      </c>
      <c r="S2910">
        <v>104.75279999999999</v>
      </c>
      <c r="T2910" t="s">
        <v>76</v>
      </c>
      <c r="U2910">
        <v>477.2072</v>
      </c>
      <c r="V2910" s="2">
        <f>Table1[[#This Row],[Expenses]]*0.3</f>
        <v>143.16216</v>
      </c>
      <c r="W2910" t="str">
        <f>VLOOKUP(K2910, Helper!A:C, 3, FALSE)</f>
        <v>2020-01</v>
      </c>
    </row>
    <row r="2911" spans="1:23" x14ac:dyDescent="0.3">
      <c r="A2911">
        <v>5832</v>
      </c>
      <c r="B2911" t="s">
        <v>7085</v>
      </c>
      <c r="C2911" s="1">
        <v>44395</v>
      </c>
      <c r="D2911">
        <v>20210718</v>
      </c>
      <c r="E2911" t="s">
        <v>1342</v>
      </c>
      <c r="F2911" t="s">
        <v>35</v>
      </c>
      <c r="G2911" t="s">
        <v>600</v>
      </c>
      <c r="H2911" t="s">
        <v>37</v>
      </c>
      <c r="I2911" t="s">
        <v>38</v>
      </c>
      <c r="J2911" t="s">
        <v>376</v>
      </c>
      <c r="K2911">
        <v>1036</v>
      </c>
      <c r="L2911" t="s">
        <v>259</v>
      </c>
      <c r="M2911" t="s">
        <v>29</v>
      </c>
      <c r="N2911" t="s">
        <v>185</v>
      </c>
      <c r="O2911" t="s">
        <v>7086</v>
      </c>
      <c r="P2911">
        <v>519.96</v>
      </c>
      <c r="Q2911">
        <v>4</v>
      </c>
      <c r="R2911">
        <v>0</v>
      </c>
      <c r="S2911">
        <v>176.78639999999999</v>
      </c>
      <c r="T2911" t="s">
        <v>642</v>
      </c>
      <c r="U2911">
        <v>343.17360000000002</v>
      </c>
      <c r="V2911" s="2">
        <f>Table1[[#This Row],[Expenses]]*0.3</f>
        <v>102.95208000000001</v>
      </c>
      <c r="W2911" t="str">
        <f>VLOOKUP(K2911, Helper!A:C, 3, FALSE)</f>
        <v>2020-04</v>
      </c>
    </row>
    <row r="2912" spans="1:23" x14ac:dyDescent="0.3">
      <c r="A2912">
        <v>5833</v>
      </c>
      <c r="B2912" t="s">
        <v>7087</v>
      </c>
      <c r="C2912" s="1">
        <v>44764</v>
      </c>
      <c r="D2912">
        <v>20220722</v>
      </c>
      <c r="E2912" t="s">
        <v>2134</v>
      </c>
      <c r="F2912" t="s">
        <v>62</v>
      </c>
      <c r="G2912" t="s">
        <v>63</v>
      </c>
      <c r="H2912" t="s">
        <v>25</v>
      </c>
      <c r="I2912" t="s">
        <v>64</v>
      </c>
      <c r="J2912" t="s">
        <v>223</v>
      </c>
      <c r="K2912">
        <v>1067</v>
      </c>
      <c r="L2912" t="s">
        <v>133</v>
      </c>
      <c r="M2912" t="s">
        <v>29</v>
      </c>
      <c r="N2912" t="s">
        <v>41</v>
      </c>
      <c r="O2912" t="s">
        <v>7088</v>
      </c>
      <c r="P2912">
        <v>6.2640000000000002</v>
      </c>
      <c r="Q2912">
        <v>3</v>
      </c>
      <c r="R2912">
        <v>0.2</v>
      </c>
      <c r="S2912">
        <v>2.0358000000000001</v>
      </c>
      <c r="T2912" t="s">
        <v>175</v>
      </c>
      <c r="U2912">
        <v>4.2282000000000002</v>
      </c>
      <c r="V2912" s="2">
        <f>Table1[[#This Row],[Expenses]]*0.3</f>
        <v>1.2684599999999999</v>
      </c>
      <c r="W2912" t="str">
        <f>VLOOKUP(K2912, Helper!A:C, 3, FALSE)</f>
        <v>2020-02</v>
      </c>
    </row>
    <row r="2913" spans="1:23" x14ac:dyDescent="0.3">
      <c r="A2913">
        <v>5835</v>
      </c>
      <c r="B2913" t="s">
        <v>7089</v>
      </c>
      <c r="C2913" s="1">
        <v>44356</v>
      </c>
      <c r="D2913">
        <v>20210609</v>
      </c>
      <c r="E2913" t="s">
        <v>465</v>
      </c>
      <c r="F2913" t="s">
        <v>46</v>
      </c>
      <c r="G2913" t="s">
        <v>837</v>
      </c>
      <c r="H2913" t="s">
        <v>25</v>
      </c>
      <c r="I2913" t="s">
        <v>48</v>
      </c>
      <c r="J2913" t="s">
        <v>466</v>
      </c>
      <c r="K2913">
        <v>1046</v>
      </c>
      <c r="L2913" t="s">
        <v>95</v>
      </c>
      <c r="M2913" t="s">
        <v>29</v>
      </c>
      <c r="N2913" t="s">
        <v>50</v>
      </c>
      <c r="O2913" t="s">
        <v>7090</v>
      </c>
      <c r="P2913">
        <v>64.2</v>
      </c>
      <c r="Q2913">
        <v>5</v>
      </c>
      <c r="R2913">
        <v>0.7</v>
      </c>
      <c r="S2913">
        <v>-42.8</v>
      </c>
      <c r="T2913" t="s">
        <v>732</v>
      </c>
      <c r="U2913">
        <v>107</v>
      </c>
      <c r="V2913" s="2">
        <f>Table1[[#This Row],[Expenses]]*0.3</f>
        <v>32.1</v>
      </c>
      <c r="W2913" t="str">
        <f>VLOOKUP(K2913, Helper!A:C, 3, FALSE)</f>
        <v>2020-02</v>
      </c>
    </row>
    <row r="2914" spans="1:23" x14ac:dyDescent="0.3">
      <c r="A2914">
        <v>5838</v>
      </c>
      <c r="B2914" t="s">
        <v>7091</v>
      </c>
      <c r="C2914" s="1">
        <v>45258</v>
      </c>
      <c r="D2914">
        <v>20231128</v>
      </c>
      <c r="E2914" t="s">
        <v>7092</v>
      </c>
      <c r="F2914" t="s">
        <v>35</v>
      </c>
      <c r="G2914" t="s">
        <v>36</v>
      </c>
      <c r="H2914" t="s">
        <v>37</v>
      </c>
      <c r="I2914" t="s">
        <v>38</v>
      </c>
      <c r="J2914" t="s">
        <v>349</v>
      </c>
      <c r="K2914">
        <v>1078</v>
      </c>
      <c r="L2914" t="s">
        <v>56</v>
      </c>
      <c r="M2914" t="s">
        <v>29</v>
      </c>
      <c r="N2914" t="s">
        <v>156</v>
      </c>
      <c r="O2914" t="s">
        <v>7093</v>
      </c>
      <c r="P2914">
        <v>57.567999999999998</v>
      </c>
      <c r="Q2914">
        <v>4</v>
      </c>
      <c r="R2914">
        <v>0.2</v>
      </c>
      <c r="S2914">
        <v>5.7568000000000001</v>
      </c>
      <c r="T2914" t="s">
        <v>283</v>
      </c>
      <c r="U2914">
        <v>51.811199999999999</v>
      </c>
      <c r="V2914" s="2">
        <f>Table1[[#This Row],[Expenses]]*0.3</f>
        <v>15.54336</v>
      </c>
      <c r="W2914" t="str">
        <f>VLOOKUP(K2914, Helper!A:C, 3, FALSE)</f>
        <v>2020-01</v>
      </c>
    </row>
    <row r="2915" spans="1:23" x14ac:dyDescent="0.3">
      <c r="A2915">
        <v>5839</v>
      </c>
      <c r="B2915" t="s">
        <v>7094</v>
      </c>
      <c r="C2915" s="1">
        <v>44282</v>
      </c>
      <c r="D2915">
        <v>20210327</v>
      </c>
      <c r="E2915" t="s">
        <v>3258</v>
      </c>
      <c r="F2915" t="s">
        <v>71</v>
      </c>
      <c r="G2915" t="s">
        <v>72</v>
      </c>
      <c r="H2915" t="s">
        <v>37</v>
      </c>
      <c r="I2915" t="s">
        <v>38</v>
      </c>
      <c r="J2915" t="s">
        <v>65</v>
      </c>
      <c r="K2915">
        <v>1062</v>
      </c>
      <c r="L2915" t="s">
        <v>28</v>
      </c>
      <c r="M2915" t="s">
        <v>29</v>
      </c>
      <c r="N2915" t="s">
        <v>96</v>
      </c>
      <c r="O2915" t="s">
        <v>7095</v>
      </c>
      <c r="P2915">
        <v>83.7</v>
      </c>
      <c r="Q2915">
        <v>5</v>
      </c>
      <c r="R2915">
        <v>0</v>
      </c>
      <c r="S2915">
        <v>3.3479999999999999</v>
      </c>
      <c r="T2915" t="s">
        <v>365</v>
      </c>
      <c r="U2915">
        <v>80.352000000000004</v>
      </c>
      <c r="V2915" s="2">
        <f>Table1[[#This Row],[Expenses]]*0.3</f>
        <v>24.105599999999999</v>
      </c>
      <c r="W2915" t="str">
        <f>VLOOKUP(K2915, Helper!A:C, 3, FALSE)</f>
        <v>2020-01</v>
      </c>
    </row>
    <row r="2916" spans="1:23" x14ac:dyDescent="0.3">
      <c r="A2916">
        <v>5840</v>
      </c>
      <c r="B2916" t="s">
        <v>7096</v>
      </c>
      <c r="C2916" s="1">
        <v>44461</v>
      </c>
      <c r="D2916">
        <v>20210922</v>
      </c>
      <c r="E2916" t="s">
        <v>4119</v>
      </c>
      <c r="F2916" t="s">
        <v>238</v>
      </c>
      <c r="G2916" t="s">
        <v>2560</v>
      </c>
      <c r="H2916" t="s">
        <v>25</v>
      </c>
      <c r="I2916" t="s">
        <v>48</v>
      </c>
      <c r="J2916" t="s">
        <v>418</v>
      </c>
      <c r="K2916">
        <v>1007</v>
      </c>
      <c r="L2916" t="s">
        <v>84</v>
      </c>
      <c r="M2916" t="s">
        <v>85</v>
      </c>
      <c r="N2916" t="s">
        <v>66</v>
      </c>
      <c r="O2916" t="s">
        <v>7097</v>
      </c>
      <c r="P2916">
        <v>32.4</v>
      </c>
      <c r="Q2916">
        <v>5</v>
      </c>
      <c r="R2916">
        <v>0</v>
      </c>
      <c r="S2916">
        <v>15.552</v>
      </c>
      <c r="T2916" t="s">
        <v>135</v>
      </c>
      <c r="U2916">
        <v>16.847999999999999</v>
      </c>
      <c r="V2916" s="2">
        <f>Table1[[#This Row],[Expenses]]*0.3</f>
        <v>5.0543999999999993</v>
      </c>
      <c r="W2916" t="str">
        <f>VLOOKUP(K2916, Helper!A:C, 3, FALSE)</f>
        <v>2020-02</v>
      </c>
    </row>
    <row r="2917" spans="1:23" x14ac:dyDescent="0.3">
      <c r="A2917">
        <v>5842</v>
      </c>
      <c r="B2917" t="s">
        <v>7098</v>
      </c>
      <c r="C2917" s="1">
        <v>44517</v>
      </c>
      <c r="D2917">
        <v>20211117</v>
      </c>
      <c r="E2917" t="s">
        <v>3078</v>
      </c>
      <c r="F2917" t="s">
        <v>35</v>
      </c>
      <c r="G2917" t="s">
        <v>600</v>
      </c>
      <c r="H2917" t="s">
        <v>37</v>
      </c>
      <c r="I2917" t="s">
        <v>38</v>
      </c>
      <c r="J2917" t="s">
        <v>192</v>
      </c>
      <c r="K2917">
        <v>1068</v>
      </c>
      <c r="L2917" t="s">
        <v>56</v>
      </c>
      <c r="M2917" t="s">
        <v>29</v>
      </c>
      <c r="N2917" t="s">
        <v>156</v>
      </c>
      <c r="O2917" t="s">
        <v>7099</v>
      </c>
      <c r="P2917">
        <v>415.96800000000002</v>
      </c>
      <c r="Q2917">
        <v>4</v>
      </c>
      <c r="R2917">
        <v>0.2</v>
      </c>
      <c r="S2917">
        <v>51.996000000000002</v>
      </c>
      <c r="T2917" t="s">
        <v>88</v>
      </c>
      <c r="U2917">
        <v>363.97199999999998</v>
      </c>
      <c r="V2917" s="2">
        <f>Table1[[#This Row],[Expenses]]*0.3</f>
        <v>109.19159999999999</v>
      </c>
      <c r="W2917" t="str">
        <f>VLOOKUP(K2917, Helper!A:C, 3, FALSE)</f>
        <v>2020-01</v>
      </c>
    </row>
    <row r="2918" spans="1:23" x14ac:dyDescent="0.3">
      <c r="A2918">
        <v>5849</v>
      </c>
      <c r="B2918" t="s">
        <v>7100</v>
      </c>
      <c r="C2918" s="1">
        <v>44510</v>
      </c>
      <c r="D2918">
        <v>20211110</v>
      </c>
      <c r="E2918" t="s">
        <v>891</v>
      </c>
      <c r="F2918" t="s">
        <v>183</v>
      </c>
      <c r="G2918" t="s">
        <v>183</v>
      </c>
      <c r="H2918" t="s">
        <v>25</v>
      </c>
      <c r="I2918" t="s">
        <v>48</v>
      </c>
      <c r="J2918" t="s">
        <v>457</v>
      </c>
      <c r="K2918">
        <v>1057</v>
      </c>
      <c r="L2918" t="s">
        <v>105</v>
      </c>
      <c r="M2918" t="s">
        <v>85</v>
      </c>
      <c r="N2918" t="s">
        <v>86</v>
      </c>
      <c r="O2918" t="s">
        <v>7101</v>
      </c>
      <c r="P2918">
        <v>715.64</v>
      </c>
      <c r="Q2918">
        <v>2</v>
      </c>
      <c r="R2918">
        <v>0</v>
      </c>
      <c r="S2918">
        <v>178.91</v>
      </c>
      <c r="T2918" t="s">
        <v>88</v>
      </c>
      <c r="U2918">
        <v>536.73</v>
      </c>
      <c r="V2918" s="2">
        <f>Table1[[#This Row],[Expenses]]*0.3</f>
        <v>161.01900000000001</v>
      </c>
      <c r="W2918" t="str">
        <f>VLOOKUP(K2918, Helper!A:C, 3, FALSE)</f>
        <v>2020-01</v>
      </c>
    </row>
    <row r="2919" spans="1:23" x14ac:dyDescent="0.3">
      <c r="A2919">
        <v>5854</v>
      </c>
      <c r="B2919" t="s">
        <v>7102</v>
      </c>
      <c r="C2919" s="1">
        <v>44084</v>
      </c>
      <c r="D2919">
        <v>20200910</v>
      </c>
      <c r="E2919" t="s">
        <v>2644</v>
      </c>
      <c r="F2919" t="s">
        <v>238</v>
      </c>
      <c r="G2919" t="s">
        <v>1700</v>
      </c>
      <c r="H2919" t="s">
        <v>25</v>
      </c>
      <c r="I2919" t="s">
        <v>48</v>
      </c>
      <c r="J2919" t="s">
        <v>457</v>
      </c>
      <c r="K2919">
        <v>1057</v>
      </c>
      <c r="L2919" t="s">
        <v>105</v>
      </c>
      <c r="M2919" t="s">
        <v>85</v>
      </c>
      <c r="N2919" t="s">
        <v>50</v>
      </c>
      <c r="O2919" t="s">
        <v>7103</v>
      </c>
      <c r="P2919">
        <v>9.64</v>
      </c>
      <c r="Q2919">
        <v>2</v>
      </c>
      <c r="R2919">
        <v>0</v>
      </c>
      <c r="S2919">
        <v>4.7236000000000002</v>
      </c>
      <c r="T2919" t="s">
        <v>382</v>
      </c>
      <c r="U2919">
        <v>4.9164000000000003</v>
      </c>
      <c r="V2919" s="2">
        <f>Table1[[#This Row],[Expenses]]*0.3</f>
        <v>1.47492</v>
      </c>
      <c r="W2919" t="str">
        <f>VLOOKUP(K2919, Helper!A:C, 3, FALSE)</f>
        <v>2020-01</v>
      </c>
    </row>
    <row r="2920" spans="1:23" x14ac:dyDescent="0.3">
      <c r="A2920">
        <v>5855</v>
      </c>
      <c r="B2920" t="s">
        <v>7104</v>
      </c>
      <c r="C2920" s="1">
        <v>44413</v>
      </c>
      <c r="D2920">
        <v>20210805</v>
      </c>
      <c r="E2920" t="s">
        <v>4591</v>
      </c>
      <c r="F2920" t="s">
        <v>79</v>
      </c>
      <c r="G2920" t="s">
        <v>154</v>
      </c>
      <c r="H2920" t="s">
        <v>81</v>
      </c>
      <c r="I2920" t="s">
        <v>82</v>
      </c>
      <c r="J2920" t="s">
        <v>1065</v>
      </c>
      <c r="K2920">
        <v>1097</v>
      </c>
      <c r="L2920" t="s">
        <v>273</v>
      </c>
      <c r="M2920" t="s">
        <v>40</v>
      </c>
      <c r="N2920" t="s">
        <v>96</v>
      </c>
      <c r="O2920" t="s">
        <v>7105</v>
      </c>
      <c r="P2920">
        <v>33.488</v>
      </c>
      <c r="Q2920">
        <v>7</v>
      </c>
      <c r="R2920">
        <v>0.2</v>
      </c>
      <c r="S2920">
        <v>-1.2558</v>
      </c>
      <c r="T2920" t="s">
        <v>570</v>
      </c>
      <c r="U2920">
        <v>34.7438</v>
      </c>
      <c r="V2920" s="2">
        <f>Table1[[#This Row],[Expenses]]*0.3</f>
        <v>10.42314</v>
      </c>
      <c r="W2920" t="str">
        <f>VLOOKUP(K2920, Helper!A:C, 3, FALSE)</f>
        <v>2020-04</v>
      </c>
    </row>
    <row r="2921" spans="1:23" x14ac:dyDescent="0.3">
      <c r="A2921">
        <v>5859</v>
      </c>
      <c r="B2921" t="s">
        <v>7106</v>
      </c>
      <c r="C2921" s="1">
        <v>45173</v>
      </c>
      <c r="D2921">
        <v>20230904</v>
      </c>
      <c r="E2921" t="s">
        <v>1402</v>
      </c>
      <c r="F2921" t="s">
        <v>35</v>
      </c>
      <c r="G2921" t="s">
        <v>916</v>
      </c>
      <c r="H2921" t="s">
        <v>37</v>
      </c>
      <c r="I2921" t="s">
        <v>38</v>
      </c>
      <c r="J2921" t="s">
        <v>621</v>
      </c>
      <c r="K2921">
        <v>1060</v>
      </c>
      <c r="L2921" t="s">
        <v>105</v>
      </c>
      <c r="M2921" t="s">
        <v>29</v>
      </c>
      <c r="N2921" t="s">
        <v>30</v>
      </c>
      <c r="O2921" t="s">
        <v>7107</v>
      </c>
      <c r="P2921">
        <v>239.666</v>
      </c>
      <c r="Q2921">
        <v>2</v>
      </c>
      <c r="R2921">
        <v>0.15</v>
      </c>
      <c r="S2921">
        <v>14.098000000000001</v>
      </c>
      <c r="T2921" t="s">
        <v>171</v>
      </c>
      <c r="U2921">
        <v>225.56799999999899</v>
      </c>
      <c r="V2921" s="2">
        <f>Table1[[#This Row],[Expenses]]*0.3</f>
        <v>67.670399999999688</v>
      </c>
      <c r="W2921" t="str">
        <f>VLOOKUP(K2921, Helper!A:C, 3, FALSE)</f>
        <v>2020-01</v>
      </c>
    </row>
    <row r="2922" spans="1:23" x14ac:dyDescent="0.3">
      <c r="A2922">
        <v>5860</v>
      </c>
      <c r="B2922" t="s">
        <v>7108</v>
      </c>
      <c r="C2922" s="1">
        <v>44501</v>
      </c>
      <c r="D2922">
        <v>20211101</v>
      </c>
      <c r="E2922" t="s">
        <v>3801</v>
      </c>
      <c r="F2922" t="s">
        <v>978</v>
      </c>
      <c r="G2922" t="s">
        <v>1863</v>
      </c>
      <c r="H2922" t="s">
        <v>25</v>
      </c>
      <c r="I2922" t="s">
        <v>103</v>
      </c>
      <c r="J2922" t="s">
        <v>823</v>
      </c>
      <c r="K2922">
        <v>1034</v>
      </c>
      <c r="L2922" t="s">
        <v>28</v>
      </c>
      <c r="M2922" t="s">
        <v>29</v>
      </c>
      <c r="N2922" t="s">
        <v>50</v>
      </c>
      <c r="O2922" t="s">
        <v>7109</v>
      </c>
      <c r="P2922">
        <v>301.95999999999998</v>
      </c>
      <c r="Q2922">
        <v>2</v>
      </c>
      <c r="R2922">
        <v>0</v>
      </c>
      <c r="S2922">
        <v>45.293999999999997</v>
      </c>
      <c r="T2922" t="s">
        <v>88</v>
      </c>
      <c r="U2922">
        <v>256.666</v>
      </c>
      <c r="V2922" s="2">
        <f>Table1[[#This Row],[Expenses]]*0.3</f>
        <v>76.999799999999993</v>
      </c>
      <c r="W2922" t="str">
        <f>VLOOKUP(K2922, Helper!A:C, 3, FALSE)</f>
        <v>2020-01</v>
      </c>
    </row>
    <row r="2923" spans="1:23" x14ac:dyDescent="0.3">
      <c r="A2923">
        <v>5861</v>
      </c>
      <c r="B2923" t="s">
        <v>7110</v>
      </c>
      <c r="C2923" s="1">
        <v>44315</v>
      </c>
      <c r="D2923">
        <v>20210429</v>
      </c>
      <c r="E2923" t="s">
        <v>484</v>
      </c>
      <c r="F2923" t="s">
        <v>124</v>
      </c>
      <c r="G2923" t="s">
        <v>125</v>
      </c>
      <c r="H2923" t="s">
        <v>25</v>
      </c>
      <c r="I2923" t="s">
        <v>48</v>
      </c>
      <c r="J2923" t="s">
        <v>73</v>
      </c>
      <c r="K2923">
        <v>1066</v>
      </c>
      <c r="L2923" t="s">
        <v>74</v>
      </c>
      <c r="M2923" t="s">
        <v>85</v>
      </c>
      <c r="N2923" t="s">
        <v>66</v>
      </c>
      <c r="O2923" t="s">
        <v>7111</v>
      </c>
      <c r="P2923">
        <v>7.968</v>
      </c>
      <c r="Q2923">
        <v>2</v>
      </c>
      <c r="R2923">
        <v>0.2</v>
      </c>
      <c r="S2923">
        <v>2.8883999999999999</v>
      </c>
      <c r="T2923" t="s">
        <v>208</v>
      </c>
      <c r="U2923">
        <v>5.0796000000000001</v>
      </c>
      <c r="V2923" s="2">
        <f>Table1[[#This Row],[Expenses]]*0.3</f>
        <v>1.5238799999999999</v>
      </c>
      <c r="W2923" t="str">
        <f>VLOOKUP(K2923, Helper!A:C, 3, FALSE)</f>
        <v>2020-09</v>
      </c>
    </row>
    <row r="2924" spans="1:23" x14ac:dyDescent="0.3">
      <c r="A2924">
        <v>5862</v>
      </c>
      <c r="B2924" t="s">
        <v>7112</v>
      </c>
      <c r="C2924" s="1">
        <v>44683</v>
      </c>
      <c r="D2924">
        <v>20220502</v>
      </c>
      <c r="E2924" t="s">
        <v>3619</v>
      </c>
      <c r="F2924" t="s">
        <v>978</v>
      </c>
      <c r="G2924" t="s">
        <v>979</v>
      </c>
      <c r="H2924" t="s">
        <v>25</v>
      </c>
      <c r="I2924" t="s">
        <v>103</v>
      </c>
      <c r="J2924" t="s">
        <v>466</v>
      </c>
      <c r="K2924">
        <v>1046</v>
      </c>
      <c r="L2924" t="s">
        <v>95</v>
      </c>
      <c r="M2924" t="s">
        <v>29</v>
      </c>
      <c r="N2924" t="s">
        <v>66</v>
      </c>
      <c r="O2924" t="s">
        <v>7113</v>
      </c>
      <c r="P2924">
        <v>109.92</v>
      </c>
      <c r="Q2924">
        <v>2</v>
      </c>
      <c r="R2924">
        <v>0</v>
      </c>
      <c r="S2924">
        <v>53.860799999999998</v>
      </c>
      <c r="T2924" t="s">
        <v>454</v>
      </c>
      <c r="U2924">
        <v>56.059199999999997</v>
      </c>
      <c r="V2924" s="2">
        <f>Table1[[#This Row],[Expenses]]*0.3</f>
        <v>16.81776</v>
      </c>
      <c r="W2924" t="str">
        <f>VLOOKUP(K2924, Helper!A:C, 3, FALSE)</f>
        <v>2020-02</v>
      </c>
    </row>
    <row r="2925" spans="1:23" x14ac:dyDescent="0.3">
      <c r="A2925">
        <v>5865</v>
      </c>
      <c r="B2925" t="s">
        <v>7114</v>
      </c>
      <c r="C2925" s="1">
        <v>44048</v>
      </c>
      <c r="D2925">
        <v>20200805</v>
      </c>
      <c r="E2925" t="s">
        <v>3298</v>
      </c>
      <c r="F2925" t="s">
        <v>498</v>
      </c>
      <c r="G2925" t="s">
        <v>2753</v>
      </c>
      <c r="H2925" t="s">
        <v>25</v>
      </c>
      <c r="I2925" t="s">
        <v>103</v>
      </c>
      <c r="J2925" t="s">
        <v>466</v>
      </c>
      <c r="K2925">
        <v>1046</v>
      </c>
      <c r="L2925" t="s">
        <v>95</v>
      </c>
      <c r="M2925" t="s">
        <v>40</v>
      </c>
      <c r="N2925" t="s">
        <v>86</v>
      </c>
      <c r="O2925" t="s">
        <v>7115</v>
      </c>
      <c r="P2925">
        <v>79.47</v>
      </c>
      <c r="Q2925">
        <v>3</v>
      </c>
      <c r="R2925">
        <v>0</v>
      </c>
      <c r="S2925">
        <v>22.2516</v>
      </c>
      <c r="T2925" t="s">
        <v>114</v>
      </c>
      <c r="U2925">
        <v>57.218400000000003</v>
      </c>
      <c r="V2925" s="2">
        <f>Table1[[#This Row],[Expenses]]*0.3</f>
        <v>17.165520000000001</v>
      </c>
      <c r="W2925" t="str">
        <f>VLOOKUP(K2925, Helper!A:C, 3, FALSE)</f>
        <v>2020-02</v>
      </c>
    </row>
    <row r="2926" spans="1:23" x14ac:dyDescent="0.3">
      <c r="A2926">
        <v>5868</v>
      </c>
      <c r="B2926" t="s">
        <v>7116</v>
      </c>
      <c r="C2926" s="1">
        <v>44565</v>
      </c>
      <c r="D2926">
        <v>20220104</v>
      </c>
      <c r="E2926" t="s">
        <v>688</v>
      </c>
      <c r="F2926" t="s">
        <v>124</v>
      </c>
      <c r="G2926" t="s">
        <v>125</v>
      </c>
      <c r="H2926" t="s">
        <v>25</v>
      </c>
      <c r="I2926" t="s">
        <v>48</v>
      </c>
      <c r="J2926" t="s">
        <v>560</v>
      </c>
      <c r="K2926">
        <v>1080</v>
      </c>
      <c r="L2926" t="s">
        <v>56</v>
      </c>
      <c r="M2926" t="s">
        <v>40</v>
      </c>
      <c r="N2926" t="s">
        <v>112</v>
      </c>
      <c r="O2926" t="s">
        <v>7117</v>
      </c>
      <c r="P2926">
        <v>4.6719999999999997</v>
      </c>
      <c r="Q2926">
        <v>1</v>
      </c>
      <c r="R2926">
        <v>0.2</v>
      </c>
      <c r="S2926">
        <v>0.58399999999999996</v>
      </c>
      <c r="T2926" t="s">
        <v>140</v>
      </c>
      <c r="U2926">
        <v>4.0880000000000001</v>
      </c>
      <c r="V2926" s="2">
        <f>Table1[[#This Row],[Expenses]]*0.3</f>
        <v>1.2263999999999999</v>
      </c>
      <c r="W2926" t="str">
        <f>VLOOKUP(K2926, Helper!A:C, 3, FALSE)</f>
        <v>2020-03</v>
      </c>
    </row>
    <row r="2927" spans="1:23" x14ac:dyDescent="0.3">
      <c r="A2927">
        <v>5870</v>
      </c>
      <c r="B2927" t="s">
        <v>7118</v>
      </c>
      <c r="C2927" s="1">
        <v>44873</v>
      </c>
      <c r="D2927">
        <v>20221108</v>
      </c>
      <c r="E2927" t="s">
        <v>4067</v>
      </c>
      <c r="F2927" t="s">
        <v>7119</v>
      </c>
      <c r="G2927" t="s">
        <v>7120</v>
      </c>
      <c r="H2927" t="s">
        <v>25</v>
      </c>
      <c r="I2927" t="s">
        <v>48</v>
      </c>
      <c r="J2927" t="s">
        <v>698</v>
      </c>
      <c r="K2927">
        <v>1013</v>
      </c>
      <c r="L2927" t="s">
        <v>28</v>
      </c>
      <c r="M2927" t="s">
        <v>85</v>
      </c>
      <c r="N2927" t="s">
        <v>41</v>
      </c>
      <c r="O2927" t="s">
        <v>7121</v>
      </c>
      <c r="P2927">
        <v>1603.136</v>
      </c>
      <c r="Q2927">
        <v>4</v>
      </c>
      <c r="R2927">
        <v>0.2</v>
      </c>
      <c r="S2927">
        <v>100.196</v>
      </c>
      <c r="T2927" t="s">
        <v>32</v>
      </c>
      <c r="U2927">
        <v>1502.94</v>
      </c>
      <c r="V2927" s="2">
        <f>Table1[[#This Row],[Expenses]]*0.3</f>
        <v>450.88200000000001</v>
      </c>
      <c r="W2927" t="str">
        <f>VLOOKUP(K2927, Helper!A:C, 3, FALSE)</f>
        <v>2020-02</v>
      </c>
    </row>
    <row r="2928" spans="1:23" x14ac:dyDescent="0.3">
      <c r="A2928">
        <v>5871</v>
      </c>
      <c r="B2928" t="s">
        <v>7122</v>
      </c>
      <c r="C2928" s="1">
        <v>44727</v>
      </c>
      <c r="D2928">
        <v>20220615</v>
      </c>
      <c r="E2928" t="s">
        <v>910</v>
      </c>
      <c r="F2928" t="s">
        <v>35</v>
      </c>
      <c r="G2928" t="s">
        <v>1078</v>
      </c>
      <c r="H2928" t="s">
        <v>37</v>
      </c>
      <c r="I2928" t="s">
        <v>38</v>
      </c>
      <c r="J2928" t="s">
        <v>272</v>
      </c>
      <c r="K2928">
        <v>1094</v>
      </c>
      <c r="L2928" t="s">
        <v>273</v>
      </c>
      <c r="M2928" t="s">
        <v>40</v>
      </c>
      <c r="N2928" t="s">
        <v>50</v>
      </c>
      <c r="O2928" t="s">
        <v>7123</v>
      </c>
      <c r="P2928">
        <v>1293.4880000000001</v>
      </c>
      <c r="Q2928">
        <v>7</v>
      </c>
      <c r="R2928">
        <v>0.2</v>
      </c>
      <c r="S2928">
        <v>80.843000000000004</v>
      </c>
      <c r="T2928" t="s">
        <v>43</v>
      </c>
      <c r="U2928">
        <v>1212.645</v>
      </c>
      <c r="V2928" s="2">
        <f>Table1[[#This Row],[Expenses]]*0.3</f>
        <v>363.79349999999999</v>
      </c>
      <c r="W2928" t="str">
        <f>VLOOKUP(K2928, Helper!A:C, 3, FALSE)</f>
        <v>2020-02</v>
      </c>
    </row>
    <row r="2929" spans="1:23" x14ac:dyDescent="0.3">
      <c r="A2929">
        <v>5872</v>
      </c>
      <c r="B2929" t="s">
        <v>7124</v>
      </c>
      <c r="C2929" s="1">
        <v>44829</v>
      </c>
      <c r="D2929">
        <v>20220925</v>
      </c>
      <c r="E2929" t="s">
        <v>460</v>
      </c>
      <c r="F2929" t="s">
        <v>204</v>
      </c>
      <c r="G2929" t="s">
        <v>5534</v>
      </c>
      <c r="H2929" t="s">
        <v>81</v>
      </c>
      <c r="I2929" t="s">
        <v>206</v>
      </c>
      <c r="J2929" t="s">
        <v>223</v>
      </c>
      <c r="K2929">
        <v>1067</v>
      </c>
      <c r="L2929" t="s">
        <v>133</v>
      </c>
      <c r="M2929" t="s">
        <v>29</v>
      </c>
      <c r="N2929" t="s">
        <v>57</v>
      </c>
      <c r="O2929" t="s">
        <v>7125</v>
      </c>
      <c r="P2929">
        <v>127.95</v>
      </c>
      <c r="Q2929">
        <v>3</v>
      </c>
      <c r="R2929">
        <v>0</v>
      </c>
      <c r="S2929">
        <v>21.7515</v>
      </c>
      <c r="T2929" t="s">
        <v>246</v>
      </c>
      <c r="U2929">
        <v>106.1985</v>
      </c>
      <c r="V2929" s="2">
        <f>Table1[[#This Row],[Expenses]]*0.3</f>
        <v>31.859549999999999</v>
      </c>
      <c r="W2929" t="str">
        <f>VLOOKUP(K2929, Helper!A:C, 3, FALSE)</f>
        <v>2020-02</v>
      </c>
    </row>
    <row r="2930" spans="1:23" x14ac:dyDescent="0.3">
      <c r="A2930">
        <v>5873</v>
      </c>
      <c r="B2930" t="s">
        <v>7126</v>
      </c>
      <c r="C2930" s="1">
        <v>45016</v>
      </c>
      <c r="D2930">
        <v>20230331</v>
      </c>
      <c r="E2930" t="s">
        <v>2255</v>
      </c>
      <c r="F2930" t="s">
        <v>758</v>
      </c>
      <c r="G2930" t="s">
        <v>759</v>
      </c>
      <c r="H2930" t="s">
        <v>25</v>
      </c>
      <c r="I2930" t="s">
        <v>64</v>
      </c>
      <c r="J2930" t="s">
        <v>49</v>
      </c>
      <c r="K2930">
        <v>1031</v>
      </c>
      <c r="L2930" t="s">
        <v>28</v>
      </c>
      <c r="M2930" t="s">
        <v>85</v>
      </c>
      <c r="N2930" t="s">
        <v>96</v>
      </c>
      <c r="O2930" t="s">
        <v>7127</v>
      </c>
      <c r="P2930">
        <v>59.76</v>
      </c>
      <c r="Q2930">
        <v>1</v>
      </c>
      <c r="R2930">
        <v>0</v>
      </c>
      <c r="S2930">
        <v>16.732800000000001</v>
      </c>
      <c r="T2930" t="s">
        <v>761</v>
      </c>
      <c r="U2930">
        <v>43.027199999999901</v>
      </c>
      <c r="V2930" s="2">
        <f>Table1[[#This Row],[Expenses]]*0.3</f>
        <v>12.90815999999997</v>
      </c>
      <c r="W2930" t="str">
        <f>VLOOKUP(K2930, Helper!A:C, 3, FALSE)</f>
        <v>2020-01</v>
      </c>
    </row>
    <row r="2931" spans="1:23" x14ac:dyDescent="0.3">
      <c r="A2931">
        <v>5874</v>
      </c>
      <c r="B2931" t="s">
        <v>7128</v>
      </c>
      <c r="C2931" s="1">
        <v>45082</v>
      </c>
      <c r="D2931">
        <v>20230605</v>
      </c>
      <c r="E2931" t="s">
        <v>1804</v>
      </c>
      <c r="F2931" t="s">
        <v>978</v>
      </c>
      <c r="G2931" t="s">
        <v>1863</v>
      </c>
      <c r="H2931" t="s">
        <v>25</v>
      </c>
      <c r="I2931" t="s">
        <v>103</v>
      </c>
      <c r="J2931" t="s">
        <v>993</v>
      </c>
      <c r="K2931">
        <v>1044</v>
      </c>
      <c r="L2931" t="s">
        <v>28</v>
      </c>
      <c r="M2931" t="s">
        <v>85</v>
      </c>
      <c r="N2931" t="s">
        <v>50</v>
      </c>
      <c r="O2931" t="s">
        <v>7129</v>
      </c>
      <c r="P2931">
        <v>108.08</v>
      </c>
      <c r="Q2931">
        <v>7</v>
      </c>
      <c r="R2931">
        <v>0</v>
      </c>
      <c r="S2931">
        <v>54.04</v>
      </c>
      <c r="T2931" t="s">
        <v>318</v>
      </c>
      <c r="U2931">
        <v>54.04</v>
      </c>
      <c r="V2931" s="2">
        <f>Table1[[#This Row],[Expenses]]*0.3</f>
        <v>16.212</v>
      </c>
      <c r="W2931" t="str">
        <f>VLOOKUP(K2931, Helper!A:C, 3, FALSE)</f>
        <v>2020-02</v>
      </c>
    </row>
    <row r="2932" spans="1:23" x14ac:dyDescent="0.3">
      <c r="A2932">
        <v>5876</v>
      </c>
      <c r="B2932" t="s">
        <v>7130</v>
      </c>
      <c r="C2932" s="1">
        <v>44293</v>
      </c>
      <c r="D2932">
        <v>20210407</v>
      </c>
      <c r="E2932" t="s">
        <v>502</v>
      </c>
      <c r="F2932" t="s">
        <v>124</v>
      </c>
      <c r="G2932" t="s">
        <v>125</v>
      </c>
      <c r="H2932" t="s">
        <v>25</v>
      </c>
      <c r="I2932" t="s">
        <v>48</v>
      </c>
      <c r="J2932" t="s">
        <v>504</v>
      </c>
      <c r="K2932">
        <v>1010</v>
      </c>
      <c r="L2932" t="s">
        <v>273</v>
      </c>
      <c r="M2932" t="s">
        <v>85</v>
      </c>
      <c r="N2932" t="s">
        <v>112</v>
      </c>
      <c r="O2932" t="s">
        <v>7131</v>
      </c>
      <c r="P2932">
        <v>11.736000000000001</v>
      </c>
      <c r="Q2932">
        <v>3</v>
      </c>
      <c r="R2932">
        <v>0.2</v>
      </c>
      <c r="S2932">
        <v>1.0268999999999999</v>
      </c>
      <c r="T2932" t="s">
        <v>208</v>
      </c>
      <c r="U2932">
        <v>10.709099999999999</v>
      </c>
      <c r="V2932" s="2">
        <f>Table1[[#This Row],[Expenses]]*0.3</f>
        <v>3.2127299999999996</v>
      </c>
      <c r="W2932" t="str">
        <f>VLOOKUP(K2932, Helper!A:C, 3, FALSE)</f>
        <v>2020-03</v>
      </c>
    </row>
    <row r="2933" spans="1:23" x14ac:dyDescent="0.3">
      <c r="A2933">
        <v>5877</v>
      </c>
      <c r="B2933" t="s">
        <v>7132</v>
      </c>
      <c r="C2933" s="1">
        <v>43972</v>
      </c>
      <c r="D2933">
        <v>20200521</v>
      </c>
      <c r="E2933" t="s">
        <v>2104</v>
      </c>
      <c r="F2933" t="s">
        <v>744</v>
      </c>
      <c r="G2933" t="s">
        <v>4816</v>
      </c>
      <c r="H2933" t="s">
        <v>81</v>
      </c>
      <c r="I2933" t="s">
        <v>199</v>
      </c>
      <c r="J2933" t="s">
        <v>1246</v>
      </c>
      <c r="K2933">
        <v>1071</v>
      </c>
      <c r="L2933" t="s">
        <v>149</v>
      </c>
      <c r="M2933" t="s">
        <v>85</v>
      </c>
      <c r="N2933" t="s">
        <v>50</v>
      </c>
      <c r="O2933" t="s">
        <v>7133</v>
      </c>
      <c r="P2933">
        <v>447.86</v>
      </c>
      <c r="Q2933">
        <v>7</v>
      </c>
      <c r="R2933">
        <v>0</v>
      </c>
      <c r="S2933">
        <v>219.45140000000001</v>
      </c>
      <c r="T2933" t="s">
        <v>107</v>
      </c>
      <c r="U2933">
        <v>228.40860000000001</v>
      </c>
      <c r="V2933" s="2">
        <f>Table1[[#This Row],[Expenses]]*0.3</f>
        <v>68.522580000000005</v>
      </c>
      <c r="W2933" t="str">
        <f>VLOOKUP(K2933, Helper!A:C, 3, FALSE)</f>
        <v>2020-04</v>
      </c>
    </row>
    <row r="2934" spans="1:23" x14ac:dyDescent="0.3">
      <c r="A2934">
        <v>5880</v>
      </c>
      <c r="B2934" t="s">
        <v>7134</v>
      </c>
      <c r="C2934" s="1">
        <v>44810</v>
      </c>
      <c r="D2934">
        <v>20220906</v>
      </c>
      <c r="E2934" t="s">
        <v>3258</v>
      </c>
      <c r="F2934" t="s">
        <v>211</v>
      </c>
      <c r="G2934" t="s">
        <v>212</v>
      </c>
      <c r="H2934" t="s">
        <v>25</v>
      </c>
      <c r="I2934" t="s">
        <v>26</v>
      </c>
      <c r="J2934" t="s">
        <v>65</v>
      </c>
      <c r="K2934">
        <v>1062</v>
      </c>
      <c r="L2934" t="s">
        <v>28</v>
      </c>
      <c r="M2934" t="s">
        <v>29</v>
      </c>
      <c r="N2934" t="s">
        <v>66</v>
      </c>
      <c r="O2934" t="s">
        <v>7135</v>
      </c>
      <c r="P2934">
        <v>192.16</v>
      </c>
      <c r="Q2934">
        <v>4</v>
      </c>
      <c r="R2934">
        <v>0</v>
      </c>
      <c r="S2934">
        <v>92.236800000000002</v>
      </c>
      <c r="T2934" t="s">
        <v>246</v>
      </c>
      <c r="U2934">
        <v>99.923199999999994</v>
      </c>
      <c r="V2934" s="2">
        <f>Table1[[#This Row],[Expenses]]*0.3</f>
        <v>29.976959999999998</v>
      </c>
      <c r="W2934" t="str">
        <f>VLOOKUP(K2934, Helper!A:C, 3, FALSE)</f>
        <v>2020-01</v>
      </c>
    </row>
    <row r="2935" spans="1:23" x14ac:dyDescent="0.3">
      <c r="A2935">
        <v>5881</v>
      </c>
      <c r="B2935" t="s">
        <v>7136</v>
      </c>
      <c r="C2935" s="1">
        <v>44823</v>
      </c>
      <c r="D2935">
        <v>20220919</v>
      </c>
      <c r="E2935" t="s">
        <v>2320</v>
      </c>
      <c r="F2935" t="s">
        <v>35</v>
      </c>
      <c r="G2935" t="s">
        <v>600</v>
      </c>
      <c r="H2935" t="s">
        <v>37</v>
      </c>
      <c r="I2935" t="s">
        <v>38</v>
      </c>
      <c r="J2935" t="s">
        <v>1013</v>
      </c>
      <c r="K2935">
        <v>1073</v>
      </c>
      <c r="L2935" t="s">
        <v>133</v>
      </c>
      <c r="M2935" t="s">
        <v>40</v>
      </c>
      <c r="N2935" t="s">
        <v>41</v>
      </c>
      <c r="O2935" t="s">
        <v>7137</v>
      </c>
      <c r="P2935">
        <v>801.56799999999998</v>
      </c>
      <c r="Q2935">
        <v>2</v>
      </c>
      <c r="R2935">
        <v>0.2</v>
      </c>
      <c r="S2935">
        <v>50.097999999999999</v>
      </c>
      <c r="T2935" t="s">
        <v>246</v>
      </c>
      <c r="U2935">
        <v>751.47</v>
      </c>
      <c r="V2935" s="2">
        <f>Table1[[#This Row],[Expenses]]*0.3</f>
        <v>225.441</v>
      </c>
      <c r="W2935" t="str">
        <f>VLOOKUP(K2935, Helper!A:C, 3, FALSE)</f>
        <v>2020-03</v>
      </c>
    </row>
    <row r="2936" spans="1:23" x14ac:dyDescent="0.3">
      <c r="A2936">
        <v>5884</v>
      </c>
      <c r="B2936" t="s">
        <v>7138</v>
      </c>
      <c r="C2936" s="1">
        <v>44634</v>
      </c>
      <c r="D2936">
        <v>20220314</v>
      </c>
      <c r="E2936" t="s">
        <v>2871</v>
      </c>
      <c r="F2936" t="s">
        <v>35</v>
      </c>
      <c r="G2936" t="s">
        <v>110</v>
      </c>
      <c r="H2936" t="s">
        <v>37</v>
      </c>
      <c r="I2936" t="s">
        <v>38</v>
      </c>
      <c r="J2936" t="s">
        <v>560</v>
      </c>
      <c r="K2936">
        <v>1080</v>
      </c>
      <c r="L2936" t="s">
        <v>56</v>
      </c>
      <c r="M2936" t="s">
        <v>40</v>
      </c>
      <c r="N2936" t="s">
        <v>57</v>
      </c>
      <c r="O2936" t="s">
        <v>7139</v>
      </c>
      <c r="P2936">
        <v>28.28</v>
      </c>
      <c r="Q2936">
        <v>2</v>
      </c>
      <c r="R2936">
        <v>0</v>
      </c>
      <c r="S2936">
        <v>7.3528000000000002</v>
      </c>
      <c r="T2936" t="s">
        <v>187</v>
      </c>
      <c r="U2936">
        <v>20.927199999999999</v>
      </c>
      <c r="V2936" s="2">
        <f>Table1[[#This Row],[Expenses]]*0.3</f>
        <v>6.2781599999999997</v>
      </c>
      <c r="W2936" t="str">
        <f>VLOOKUP(K2936, Helper!A:C, 3, FALSE)</f>
        <v>2020-03</v>
      </c>
    </row>
    <row r="2937" spans="1:23" x14ac:dyDescent="0.3">
      <c r="A2937">
        <v>5886</v>
      </c>
      <c r="B2937" t="s">
        <v>7140</v>
      </c>
      <c r="C2937" s="1">
        <v>44120</v>
      </c>
      <c r="D2937">
        <v>20201016</v>
      </c>
      <c r="E2937" t="s">
        <v>996</v>
      </c>
      <c r="F2937" t="s">
        <v>35</v>
      </c>
      <c r="G2937" t="s">
        <v>110</v>
      </c>
      <c r="H2937" t="s">
        <v>37</v>
      </c>
      <c r="I2937" t="s">
        <v>38</v>
      </c>
      <c r="J2937" t="s">
        <v>254</v>
      </c>
      <c r="K2937">
        <v>1072</v>
      </c>
      <c r="L2937" t="s">
        <v>74</v>
      </c>
      <c r="M2937" t="s">
        <v>29</v>
      </c>
      <c r="N2937" t="s">
        <v>50</v>
      </c>
      <c r="O2937" t="s">
        <v>7141</v>
      </c>
      <c r="P2937">
        <v>14.352</v>
      </c>
      <c r="Q2937">
        <v>3</v>
      </c>
      <c r="R2937">
        <v>0.2</v>
      </c>
      <c r="S2937">
        <v>5.0232000000000001</v>
      </c>
      <c r="T2937" t="s">
        <v>194</v>
      </c>
      <c r="U2937">
        <v>9.3287999999999993</v>
      </c>
      <c r="V2937" s="2">
        <f>Table1[[#This Row],[Expenses]]*0.3</f>
        <v>2.7986399999999998</v>
      </c>
      <c r="W2937" t="str">
        <f>VLOOKUP(K2937, Helper!A:C, 3, FALSE)</f>
        <v>2020-06</v>
      </c>
    </row>
    <row r="2938" spans="1:23" x14ac:dyDescent="0.3">
      <c r="A2938">
        <v>5888</v>
      </c>
      <c r="B2938" t="s">
        <v>7142</v>
      </c>
      <c r="C2938" s="1">
        <v>45208</v>
      </c>
      <c r="D2938">
        <v>20231009</v>
      </c>
      <c r="E2938" t="s">
        <v>7143</v>
      </c>
      <c r="F2938" t="s">
        <v>827</v>
      </c>
      <c r="G2938" t="s">
        <v>2034</v>
      </c>
      <c r="H2938" t="s">
        <v>25</v>
      </c>
      <c r="I2938" t="s">
        <v>64</v>
      </c>
      <c r="J2938" t="s">
        <v>258</v>
      </c>
      <c r="K2938">
        <v>1098</v>
      </c>
      <c r="L2938" t="s">
        <v>259</v>
      </c>
      <c r="M2938" t="s">
        <v>40</v>
      </c>
      <c r="N2938" t="s">
        <v>96</v>
      </c>
      <c r="O2938" t="s">
        <v>7144</v>
      </c>
      <c r="P2938">
        <v>42.76</v>
      </c>
      <c r="Q2938">
        <v>1</v>
      </c>
      <c r="R2938">
        <v>0</v>
      </c>
      <c r="S2938">
        <v>11.117599999999999</v>
      </c>
      <c r="T2938" t="s">
        <v>151</v>
      </c>
      <c r="U2938">
        <v>31.642399999999999</v>
      </c>
      <c r="V2938" s="2">
        <f>Table1[[#This Row],[Expenses]]*0.3</f>
        <v>9.4927199999999985</v>
      </c>
      <c r="W2938" t="str">
        <f>VLOOKUP(K2938, Helper!A:C, 3, FALSE)</f>
        <v>2020-01</v>
      </c>
    </row>
    <row r="2939" spans="1:23" x14ac:dyDescent="0.3">
      <c r="A2939">
        <v>5889</v>
      </c>
      <c r="B2939" t="s">
        <v>7145</v>
      </c>
      <c r="C2939" s="1">
        <v>44323</v>
      </c>
      <c r="D2939">
        <v>20210507</v>
      </c>
      <c r="E2939" t="s">
        <v>2004</v>
      </c>
      <c r="F2939" t="s">
        <v>211</v>
      </c>
      <c r="G2939" t="s">
        <v>2088</v>
      </c>
      <c r="H2939" t="s">
        <v>25</v>
      </c>
      <c r="I2939" t="s">
        <v>26</v>
      </c>
      <c r="J2939" t="s">
        <v>413</v>
      </c>
      <c r="K2939">
        <v>1022</v>
      </c>
      <c r="L2939" t="s">
        <v>273</v>
      </c>
      <c r="M2939" t="s">
        <v>29</v>
      </c>
      <c r="N2939" t="s">
        <v>66</v>
      </c>
      <c r="O2939" t="s">
        <v>7146</v>
      </c>
      <c r="P2939">
        <v>45.68</v>
      </c>
      <c r="Q2939">
        <v>2</v>
      </c>
      <c r="R2939">
        <v>0</v>
      </c>
      <c r="S2939">
        <v>21.012799999999999</v>
      </c>
      <c r="T2939" t="s">
        <v>436</v>
      </c>
      <c r="U2939">
        <v>24.667200000000001</v>
      </c>
      <c r="V2939" s="2">
        <f>Table1[[#This Row],[Expenses]]*0.3</f>
        <v>7.4001599999999996</v>
      </c>
      <c r="W2939" t="str">
        <f>VLOOKUP(K2939, Helper!A:C, 3, FALSE)</f>
        <v>2020-03</v>
      </c>
    </row>
    <row r="2940" spans="1:23" x14ac:dyDescent="0.3">
      <c r="A2940">
        <v>5890</v>
      </c>
      <c r="B2940" t="s">
        <v>7147</v>
      </c>
      <c r="C2940" s="1">
        <v>44666</v>
      </c>
      <c r="D2940">
        <v>20220415</v>
      </c>
      <c r="E2940" t="s">
        <v>6281</v>
      </c>
      <c r="F2940" t="s">
        <v>1548</v>
      </c>
      <c r="G2940" t="s">
        <v>2675</v>
      </c>
      <c r="H2940" t="s">
        <v>81</v>
      </c>
      <c r="I2940" t="s">
        <v>199</v>
      </c>
      <c r="J2940" t="s">
        <v>268</v>
      </c>
      <c r="K2940">
        <v>1088</v>
      </c>
      <c r="L2940" t="s">
        <v>133</v>
      </c>
      <c r="M2940" t="s">
        <v>29</v>
      </c>
      <c r="N2940" t="s">
        <v>50</v>
      </c>
      <c r="O2940" t="s">
        <v>7148</v>
      </c>
      <c r="P2940">
        <v>25.06</v>
      </c>
      <c r="Q2940">
        <v>2</v>
      </c>
      <c r="R2940">
        <v>0</v>
      </c>
      <c r="S2940">
        <v>11.7782</v>
      </c>
      <c r="T2940" t="s">
        <v>296</v>
      </c>
      <c r="U2940">
        <v>13.281799999999899</v>
      </c>
      <c r="V2940" s="2">
        <f>Table1[[#This Row],[Expenses]]*0.3</f>
        <v>3.9845399999999698</v>
      </c>
      <c r="W2940" t="str">
        <f>VLOOKUP(K2940, Helper!A:C, 3, FALSE)</f>
        <v>2020-03</v>
      </c>
    </row>
    <row r="2941" spans="1:23" x14ac:dyDescent="0.3">
      <c r="A2941">
        <v>5891</v>
      </c>
      <c r="B2941" t="s">
        <v>7149</v>
      </c>
      <c r="C2941" s="1">
        <v>44887</v>
      </c>
      <c r="D2941">
        <v>20221122</v>
      </c>
      <c r="E2941" t="s">
        <v>5525</v>
      </c>
      <c r="F2941" t="s">
        <v>166</v>
      </c>
      <c r="G2941" t="s">
        <v>227</v>
      </c>
      <c r="H2941" t="s">
        <v>81</v>
      </c>
      <c r="I2941" t="s">
        <v>168</v>
      </c>
      <c r="J2941" t="s">
        <v>604</v>
      </c>
      <c r="K2941">
        <v>1042</v>
      </c>
      <c r="L2941" t="s">
        <v>56</v>
      </c>
      <c r="M2941" t="s">
        <v>29</v>
      </c>
      <c r="N2941" t="s">
        <v>66</v>
      </c>
      <c r="O2941" t="s">
        <v>7150</v>
      </c>
      <c r="P2941">
        <v>38.432000000000002</v>
      </c>
      <c r="Q2941">
        <v>1</v>
      </c>
      <c r="R2941">
        <v>0.2</v>
      </c>
      <c r="S2941">
        <v>13.4512</v>
      </c>
      <c r="T2941" t="s">
        <v>32</v>
      </c>
      <c r="U2941">
        <v>24.980799999999999</v>
      </c>
      <c r="V2941" s="2">
        <f>Table1[[#This Row],[Expenses]]*0.3</f>
        <v>7.4942399999999996</v>
      </c>
      <c r="W2941" t="str">
        <f>VLOOKUP(K2941, Helper!A:C, 3, FALSE)</f>
        <v>2020-01</v>
      </c>
    </row>
    <row r="2942" spans="1:23" x14ac:dyDescent="0.3">
      <c r="A2942">
        <v>5894</v>
      </c>
      <c r="B2942" t="s">
        <v>7151</v>
      </c>
      <c r="C2942" s="1">
        <v>45180</v>
      </c>
      <c r="D2942">
        <v>20230911</v>
      </c>
      <c r="E2942" t="s">
        <v>6216</v>
      </c>
      <c r="F2942" t="s">
        <v>758</v>
      </c>
      <c r="G2942" t="s">
        <v>759</v>
      </c>
      <c r="H2942" t="s">
        <v>25</v>
      </c>
      <c r="I2942" t="s">
        <v>64</v>
      </c>
      <c r="J2942" t="s">
        <v>65</v>
      </c>
      <c r="K2942">
        <v>1062</v>
      </c>
      <c r="L2942" t="s">
        <v>28</v>
      </c>
      <c r="M2942" t="s">
        <v>29</v>
      </c>
      <c r="N2942" t="s">
        <v>50</v>
      </c>
      <c r="O2942" t="s">
        <v>7152</v>
      </c>
      <c r="P2942">
        <v>2.78</v>
      </c>
      <c r="Q2942">
        <v>1</v>
      </c>
      <c r="R2942">
        <v>0</v>
      </c>
      <c r="S2942">
        <v>1.3622000000000001</v>
      </c>
      <c r="T2942" t="s">
        <v>171</v>
      </c>
      <c r="U2942">
        <v>1.41779999999999</v>
      </c>
      <c r="V2942" s="2">
        <f>Table1[[#This Row],[Expenses]]*0.3</f>
        <v>0.425339999999997</v>
      </c>
      <c r="W2942" t="str">
        <f>VLOOKUP(K2942, Helper!A:C, 3, FALSE)</f>
        <v>2020-01</v>
      </c>
    </row>
    <row r="2943" spans="1:23" x14ac:dyDescent="0.3">
      <c r="A2943">
        <v>5895</v>
      </c>
      <c r="B2943" t="s">
        <v>7153</v>
      </c>
      <c r="C2943" s="1">
        <v>45179</v>
      </c>
      <c r="D2943">
        <v>20230910</v>
      </c>
      <c r="E2943" t="s">
        <v>2273</v>
      </c>
      <c r="F2943" t="s">
        <v>35</v>
      </c>
      <c r="G2943" t="s">
        <v>36</v>
      </c>
      <c r="H2943" t="s">
        <v>37</v>
      </c>
      <c r="I2943" t="s">
        <v>38</v>
      </c>
      <c r="J2943" t="s">
        <v>504</v>
      </c>
      <c r="K2943">
        <v>1010</v>
      </c>
      <c r="L2943" t="s">
        <v>273</v>
      </c>
      <c r="M2943" t="s">
        <v>40</v>
      </c>
      <c r="N2943" t="s">
        <v>96</v>
      </c>
      <c r="O2943" t="s">
        <v>7154</v>
      </c>
      <c r="P2943">
        <v>99.87</v>
      </c>
      <c r="Q2943">
        <v>3</v>
      </c>
      <c r="R2943">
        <v>0</v>
      </c>
      <c r="S2943">
        <v>23.968800000000002</v>
      </c>
      <c r="T2943" t="s">
        <v>171</v>
      </c>
      <c r="U2943">
        <v>75.901200000000003</v>
      </c>
      <c r="V2943" s="2">
        <f>Table1[[#This Row],[Expenses]]*0.3</f>
        <v>22.77036</v>
      </c>
      <c r="W2943" t="str">
        <f>VLOOKUP(K2943, Helper!A:C, 3, FALSE)</f>
        <v>2020-03</v>
      </c>
    </row>
    <row r="2944" spans="1:23" x14ac:dyDescent="0.3">
      <c r="A2944">
        <v>5896</v>
      </c>
      <c r="B2944" t="s">
        <v>7155</v>
      </c>
      <c r="C2944" s="1">
        <v>44136</v>
      </c>
      <c r="D2944">
        <v>20201101</v>
      </c>
      <c r="E2944" t="s">
        <v>2361</v>
      </c>
      <c r="F2944" t="s">
        <v>35</v>
      </c>
      <c r="G2944" t="s">
        <v>36</v>
      </c>
      <c r="H2944" t="s">
        <v>37</v>
      </c>
      <c r="I2944" t="s">
        <v>38</v>
      </c>
      <c r="J2944" t="s">
        <v>316</v>
      </c>
      <c r="K2944">
        <v>1093</v>
      </c>
      <c r="L2944" t="s">
        <v>28</v>
      </c>
      <c r="M2944" t="s">
        <v>85</v>
      </c>
      <c r="N2944" t="s">
        <v>41</v>
      </c>
      <c r="O2944" t="s">
        <v>7156</v>
      </c>
      <c r="P2944">
        <v>44.4</v>
      </c>
      <c r="Q2944">
        <v>3</v>
      </c>
      <c r="R2944">
        <v>0</v>
      </c>
      <c r="S2944">
        <v>22.2</v>
      </c>
      <c r="T2944" t="s">
        <v>98</v>
      </c>
      <c r="U2944">
        <v>22.2</v>
      </c>
      <c r="V2944" s="2">
        <f>Table1[[#This Row],[Expenses]]*0.3</f>
        <v>6.6599999999999993</v>
      </c>
      <c r="W2944" t="str">
        <f>VLOOKUP(K2944, Helper!A:C, 3, FALSE)</f>
        <v>2020-03</v>
      </c>
    </row>
    <row r="2945" spans="1:23" x14ac:dyDescent="0.3">
      <c r="A2945">
        <v>5898</v>
      </c>
      <c r="B2945" t="s">
        <v>7157</v>
      </c>
      <c r="C2945" s="1">
        <v>44655</v>
      </c>
      <c r="D2945">
        <v>20220404</v>
      </c>
      <c r="E2945" t="s">
        <v>109</v>
      </c>
      <c r="F2945" t="s">
        <v>204</v>
      </c>
      <c r="G2945" t="s">
        <v>5534</v>
      </c>
      <c r="H2945" t="s">
        <v>81</v>
      </c>
      <c r="I2945" t="s">
        <v>206</v>
      </c>
      <c r="J2945" t="s">
        <v>111</v>
      </c>
      <c r="K2945">
        <v>1099</v>
      </c>
      <c r="L2945" t="s">
        <v>56</v>
      </c>
      <c r="M2945" t="s">
        <v>29</v>
      </c>
      <c r="N2945" t="s">
        <v>57</v>
      </c>
      <c r="O2945" t="s">
        <v>7158</v>
      </c>
      <c r="P2945">
        <v>71.12</v>
      </c>
      <c r="Q2945">
        <v>4</v>
      </c>
      <c r="R2945">
        <v>0</v>
      </c>
      <c r="S2945">
        <v>22.0472</v>
      </c>
      <c r="T2945" t="s">
        <v>296</v>
      </c>
      <c r="U2945">
        <v>49.072800000000001</v>
      </c>
      <c r="V2945" s="2">
        <f>Table1[[#This Row],[Expenses]]*0.3</f>
        <v>14.72184</v>
      </c>
      <c r="W2945" t="str">
        <f>VLOOKUP(K2945, Helper!A:C, 3, FALSE)</f>
        <v>2020-01</v>
      </c>
    </row>
    <row r="2946" spans="1:23" x14ac:dyDescent="0.3">
      <c r="A2946">
        <v>5900</v>
      </c>
      <c r="B2946" t="s">
        <v>7159</v>
      </c>
      <c r="C2946" s="1">
        <v>44939</v>
      </c>
      <c r="D2946">
        <v>20230113</v>
      </c>
      <c r="E2946" t="s">
        <v>1506</v>
      </c>
      <c r="F2946" t="s">
        <v>35</v>
      </c>
      <c r="G2946" t="s">
        <v>110</v>
      </c>
      <c r="H2946" t="s">
        <v>37</v>
      </c>
      <c r="I2946" t="s">
        <v>38</v>
      </c>
      <c r="J2946" t="s">
        <v>764</v>
      </c>
      <c r="K2946">
        <v>1061</v>
      </c>
      <c r="L2946" t="s">
        <v>28</v>
      </c>
      <c r="M2946" t="s">
        <v>40</v>
      </c>
      <c r="N2946" t="s">
        <v>161</v>
      </c>
      <c r="O2946" t="s">
        <v>7160</v>
      </c>
      <c r="P2946">
        <v>9.7799999999999994</v>
      </c>
      <c r="Q2946">
        <v>1</v>
      </c>
      <c r="R2946">
        <v>0</v>
      </c>
      <c r="S2946">
        <v>4.8899999999999997</v>
      </c>
      <c r="T2946" t="s">
        <v>898</v>
      </c>
      <c r="U2946">
        <v>4.8899999999999997</v>
      </c>
      <c r="V2946" s="2">
        <f>Table1[[#This Row],[Expenses]]*0.3</f>
        <v>1.4669999999999999</v>
      </c>
      <c r="W2946" t="str">
        <f>VLOOKUP(K2946, Helper!A:C, 3, FALSE)</f>
        <v>2020-03</v>
      </c>
    </row>
    <row r="2947" spans="1:23" x14ac:dyDescent="0.3">
      <c r="A2947">
        <v>5901</v>
      </c>
      <c r="B2947" t="s">
        <v>7161</v>
      </c>
      <c r="C2947" s="1">
        <v>44520</v>
      </c>
      <c r="D2947">
        <v>20211120</v>
      </c>
      <c r="E2947" t="s">
        <v>3149</v>
      </c>
      <c r="F2947" t="s">
        <v>35</v>
      </c>
      <c r="G2947" t="s">
        <v>110</v>
      </c>
      <c r="H2947" t="s">
        <v>37</v>
      </c>
      <c r="I2947" t="s">
        <v>38</v>
      </c>
      <c r="J2947" t="s">
        <v>452</v>
      </c>
      <c r="K2947">
        <v>1054</v>
      </c>
      <c r="L2947" t="s">
        <v>56</v>
      </c>
      <c r="M2947" t="s">
        <v>85</v>
      </c>
      <c r="N2947" t="s">
        <v>50</v>
      </c>
      <c r="O2947" t="s">
        <v>7162</v>
      </c>
      <c r="P2947">
        <v>24.192</v>
      </c>
      <c r="Q2947">
        <v>9</v>
      </c>
      <c r="R2947">
        <v>0.2</v>
      </c>
      <c r="S2947">
        <v>7.56</v>
      </c>
      <c r="T2947" t="s">
        <v>88</v>
      </c>
      <c r="U2947">
        <v>16.632000000000001</v>
      </c>
      <c r="V2947" s="2">
        <f>Table1[[#This Row],[Expenses]]*0.3</f>
        <v>4.9896000000000003</v>
      </c>
      <c r="W2947" t="str">
        <f>VLOOKUP(K2947, Helper!A:C, 3, FALSE)</f>
        <v>2020-05</v>
      </c>
    </row>
    <row r="2948" spans="1:23" x14ac:dyDescent="0.3">
      <c r="A2948">
        <v>5902</v>
      </c>
      <c r="B2948" t="s">
        <v>7163</v>
      </c>
      <c r="C2948" s="1">
        <v>44893</v>
      </c>
      <c r="D2948">
        <v>20221128</v>
      </c>
      <c r="E2948" t="s">
        <v>1558</v>
      </c>
      <c r="F2948" t="s">
        <v>522</v>
      </c>
      <c r="G2948" t="s">
        <v>523</v>
      </c>
      <c r="H2948" t="s">
        <v>37</v>
      </c>
      <c r="I2948" t="s">
        <v>119</v>
      </c>
      <c r="J2948" t="s">
        <v>111</v>
      </c>
      <c r="K2948">
        <v>1099</v>
      </c>
      <c r="L2948" t="s">
        <v>56</v>
      </c>
      <c r="M2948" t="s">
        <v>40</v>
      </c>
      <c r="N2948" t="s">
        <v>57</v>
      </c>
      <c r="O2948" t="s">
        <v>7164</v>
      </c>
      <c r="P2948">
        <v>31.56</v>
      </c>
      <c r="Q2948">
        <v>3</v>
      </c>
      <c r="R2948">
        <v>0</v>
      </c>
      <c r="S2948">
        <v>10.4148</v>
      </c>
      <c r="T2948" t="s">
        <v>32</v>
      </c>
      <c r="U2948">
        <v>21.145199999999999</v>
      </c>
      <c r="V2948" s="2">
        <f>Table1[[#This Row],[Expenses]]*0.3</f>
        <v>6.3435599999999992</v>
      </c>
      <c r="W2948" t="str">
        <f>VLOOKUP(K2948, Helper!A:C, 3, FALSE)</f>
        <v>2020-01</v>
      </c>
    </row>
    <row r="2949" spans="1:23" x14ac:dyDescent="0.3">
      <c r="A2949">
        <v>5903</v>
      </c>
      <c r="B2949" t="s">
        <v>7165</v>
      </c>
      <c r="C2949" s="1">
        <v>45237</v>
      </c>
      <c r="D2949">
        <v>20231107</v>
      </c>
      <c r="E2949" t="s">
        <v>502</v>
      </c>
      <c r="F2949" t="s">
        <v>35</v>
      </c>
      <c r="G2949" t="s">
        <v>110</v>
      </c>
      <c r="H2949" t="s">
        <v>37</v>
      </c>
      <c r="I2949" t="s">
        <v>38</v>
      </c>
      <c r="J2949" t="s">
        <v>504</v>
      </c>
      <c r="K2949">
        <v>1010</v>
      </c>
      <c r="L2949" t="s">
        <v>273</v>
      </c>
      <c r="M2949" t="s">
        <v>85</v>
      </c>
      <c r="N2949" t="s">
        <v>66</v>
      </c>
      <c r="O2949" t="s">
        <v>7166</v>
      </c>
      <c r="P2949">
        <v>59.94</v>
      </c>
      <c r="Q2949">
        <v>3</v>
      </c>
      <c r="R2949">
        <v>0</v>
      </c>
      <c r="S2949">
        <v>28.171800000000001</v>
      </c>
      <c r="T2949" t="s">
        <v>283</v>
      </c>
      <c r="U2949">
        <v>31.768199999999901</v>
      </c>
      <c r="V2949" s="2">
        <f>Table1[[#This Row],[Expenses]]*0.3</f>
        <v>9.5304599999999695</v>
      </c>
      <c r="W2949" t="str">
        <f>VLOOKUP(K2949, Helper!A:C, 3, FALSE)</f>
        <v>2020-03</v>
      </c>
    </row>
    <row r="2950" spans="1:23" x14ac:dyDescent="0.3">
      <c r="A2950">
        <v>5908</v>
      </c>
      <c r="B2950" t="s">
        <v>7167</v>
      </c>
      <c r="C2950" s="1">
        <v>44898</v>
      </c>
      <c r="D2950">
        <v>20221203</v>
      </c>
      <c r="E2950" t="s">
        <v>2273</v>
      </c>
      <c r="F2950" t="s">
        <v>35</v>
      </c>
      <c r="G2950" t="s">
        <v>434</v>
      </c>
      <c r="H2950" t="s">
        <v>37</v>
      </c>
      <c r="I2950" t="s">
        <v>38</v>
      </c>
      <c r="J2950" t="s">
        <v>504</v>
      </c>
      <c r="K2950">
        <v>1010</v>
      </c>
      <c r="L2950" t="s">
        <v>273</v>
      </c>
      <c r="M2950" t="s">
        <v>40</v>
      </c>
      <c r="N2950" t="s">
        <v>50</v>
      </c>
      <c r="O2950" t="s">
        <v>7168</v>
      </c>
      <c r="P2950">
        <v>24.704000000000001</v>
      </c>
      <c r="Q2950">
        <v>2</v>
      </c>
      <c r="R2950">
        <v>0.2</v>
      </c>
      <c r="S2950">
        <v>9.2639999999999993</v>
      </c>
      <c r="T2950" t="s">
        <v>76</v>
      </c>
      <c r="U2950">
        <v>15.44</v>
      </c>
      <c r="V2950" s="2">
        <f>Table1[[#This Row],[Expenses]]*0.3</f>
        <v>4.6319999999999997</v>
      </c>
      <c r="W2950" t="str">
        <f>VLOOKUP(K2950, Helper!A:C, 3, FALSE)</f>
        <v>2020-03</v>
      </c>
    </row>
    <row r="2951" spans="1:23" x14ac:dyDescent="0.3">
      <c r="A2951">
        <v>5912</v>
      </c>
      <c r="B2951" t="s">
        <v>7169</v>
      </c>
      <c r="C2951" s="1">
        <v>44913</v>
      </c>
      <c r="D2951">
        <v>20221218</v>
      </c>
      <c r="E2951" t="s">
        <v>3768</v>
      </c>
      <c r="F2951" t="s">
        <v>71</v>
      </c>
      <c r="G2951" t="s">
        <v>72</v>
      </c>
      <c r="H2951" t="s">
        <v>37</v>
      </c>
      <c r="I2951" t="s">
        <v>38</v>
      </c>
      <c r="J2951" t="s">
        <v>104</v>
      </c>
      <c r="K2951">
        <v>1047</v>
      </c>
      <c r="L2951" t="s">
        <v>105</v>
      </c>
      <c r="M2951" t="s">
        <v>85</v>
      </c>
      <c r="N2951" t="s">
        <v>96</v>
      </c>
      <c r="O2951" t="s">
        <v>7170</v>
      </c>
      <c r="P2951">
        <v>46.53</v>
      </c>
      <c r="Q2951">
        <v>3</v>
      </c>
      <c r="R2951">
        <v>0</v>
      </c>
      <c r="S2951">
        <v>13.0284</v>
      </c>
      <c r="T2951" t="s">
        <v>76</v>
      </c>
      <c r="U2951">
        <v>33.501600000000003</v>
      </c>
      <c r="V2951" s="2">
        <f>Table1[[#This Row],[Expenses]]*0.3</f>
        <v>10.05048</v>
      </c>
      <c r="W2951" t="str">
        <f>VLOOKUP(K2951, Helper!A:C, 3, FALSE)</f>
        <v>2020-03</v>
      </c>
    </row>
    <row r="2952" spans="1:23" x14ac:dyDescent="0.3">
      <c r="A2952">
        <v>5913</v>
      </c>
      <c r="B2952" t="s">
        <v>7171</v>
      </c>
      <c r="C2952" s="1">
        <v>44067</v>
      </c>
      <c r="D2952">
        <v>20200824</v>
      </c>
      <c r="E2952" t="s">
        <v>392</v>
      </c>
      <c r="F2952" t="s">
        <v>211</v>
      </c>
      <c r="G2952" t="s">
        <v>2088</v>
      </c>
      <c r="H2952" t="s">
        <v>25</v>
      </c>
      <c r="I2952" t="s">
        <v>26</v>
      </c>
      <c r="J2952" t="s">
        <v>160</v>
      </c>
      <c r="K2952">
        <v>1101</v>
      </c>
      <c r="L2952" t="s">
        <v>56</v>
      </c>
      <c r="M2952" t="s">
        <v>40</v>
      </c>
      <c r="N2952" t="s">
        <v>66</v>
      </c>
      <c r="O2952" t="s">
        <v>7172</v>
      </c>
      <c r="P2952">
        <v>25.5</v>
      </c>
      <c r="Q2952">
        <v>3</v>
      </c>
      <c r="R2952">
        <v>0</v>
      </c>
      <c r="S2952">
        <v>6.63</v>
      </c>
      <c r="T2952" t="s">
        <v>114</v>
      </c>
      <c r="U2952">
        <v>18.87</v>
      </c>
      <c r="V2952" s="2">
        <f>Table1[[#This Row],[Expenses]]*0.3</f>
        <v>5.6610000000000005</v>
      </c>
      <c r="W2952" t="str">
        <f>VLOOKUP(K2952, Helper!A:C, 3, FALSE)</f>
        <v>2020-03</v>
      </c>
    </row>
    <row r="2953" spans="1:23" x14ac:dyDescent="0.3">
      <c r="A2953">
        <v>5914</v>
      </c>
      <c r="B2953" t="s">
        <v>7173</v>
      </c>
      <c r="C2953" s="1">
        <v>44456</v>
      </c>
      <c r="D2953">
        <v>20210917</v>
      </c>
      <c r="E2953" t="s">
        <v>5033</v>
      </c>
      <c r="F2953" t="s">
        <v>211</v>
      </c>
      <c r="G2953" t="s">
        <v>212</v>
      </c>
      <c r="H2953" t="s">
        <v>25</v>
      </c>
      <c r="I2953" t="s">
        <v>26</v>
      </c>
      <c r="J2953" t="s">
        <v>528</v>
      </c>
      <c r="K2953">
        <v>1049</v>
      </c>
      <c r="L2953" t="s">
        <v>84</v>
      </c>
      <c r="M2953" t="s">
        <v>29</v>
      </c>
      <c r="N2953" t="s">
        <v>96</v>
      </c>
      <c r="O2953" t="s">
        <v>7174</v>
      </c>
      <c r="P2953">
        <v>14.9</v>
      </c>
      <c r="Q2953">
        <v>5</v>
      </c>
      <c r="R2953">
        <v>0</v>
      </c>
      <c r="S2953">
        <v>1.0429999999999999</v>
      </c>
      <c r="T2953" t="s">
        <v>135</v>
      </c>
      <c r="U2953">
        <v>13.856999999999999</v>
      </c>
      <c r="V2953" s="2">
        <f>Table1[[#This Row],[Expenses]]*0.3</f>
        <v>4.1570999999999998</v>
      </c>
      <c r="W2953" t="str">
        <f>VLOOKUP(K2953, Helper!A:C, 3, FALSE)</f>
        <v>2020-05</v>
      </c>
    </row>
    <row r="2954" spans="1:23" x14ac:dyDescent="0.3">
      <c r="A2954">
        <v>5924</v>
      </c>
      <c r="B2954" t="s">
        <v>7175</v>
      </c>
      <c r="C2954" s="1">
        <v>44892</v>
      </c>
      <c r="D2954">
        <v>20221127</v>
      </c>
      <c r="E2954" t="s">
        <v>801</v>
      </c>
      <c r="F2954" t="s">
        <v>211</v>
      </c>
      <c r="G2954" t="s">
        <v>212</v>
      </c>
      <c r="H2954" t="s">
        <v>25</v>
      </c>
      <c r="I2954" t="s">
        <v>26</v>
      </c>
      <c r="J2954" t="s">
        <v>504</v>
      </c>
      <c r="K2954">
        <v>1010</v>
      </c>
      <c r="L2954" t="s">
        <v>273</v>
      </c>
      <c r="M2954" t="s">
        <v>40</v>
      </c>
      <c r="N2954" t="s">
        <v>50</v>
      </c>
      <c r="O2954" t="s">
        <v>7176</v>
      </c>
      <c r="P2954">
        <v>313.17599999999999</v>
      </c>
      <c r="Q2954">
        <v>2</v>
      </c>
      <c r="R2954">
        <v>0.4</v>
      </c>
      <c r="S2954">
        <v>-120.0508</v>
      </c>
      <c r="T2954" t="s">
        <v>32</v>
      </c>
      <c r="U2954">
        <v>433.226799999999</v>
      </c>
      <c r="V2954" s="2">
        <f>Table1[[#This Row],[Expenses]]*0.3</f>
        <v>129.96803999999969</v>
      </c>
      <c r="W2954" t="str">
        <f>VLOOKUP(K2954, Helper!A:C, 3, FALSE)</f>
        <v>2020-03</v>
      </c>
    </row>
    <row r="2955" spans="1:23" x14ac:dyDescent="0.3">
      <c r="A2955">
        <v>5925</v>
      </c>
      <c r="B2955" t="s">
        <v>7177</v>
      </c>
      <c r="C2955" s="1">
        <v>45250</v>
      </c>
      <c r="D2955">
        <v>20231120</v>
      </c>
      <c r="E2955" t="s">
        <v>3110</v>
      </c>
      <c r="F2955" t="s">
        <v>238</v>
      </c>
      <c r="G2955" t="s">
        <v>2560</v>
      </c>
      <c r="H2955" t="s">
        <v>25</v>
      </c>
      <c r="I2955" t="s">
        <v>48</v>
      </c>
      <c r="J2955" t="s">
        <v>504</v>
      </c>
      <c r="K2955">
        <v>1010</v>
      </c>
      <c r="L2955" t="s">
        <v>273</v>
      </c>
      <c r="M2955" t="s">
        <v>29</v>
      </c>
      <c r="N2955" t="s">
        <v>112</v>
      </c>
      <c r="O2955" t="s">
        <v>7178</v>
      </c>
      <c r="P2955">
        <v>22.96</v>
      </c>
      <c r="Q2955">
        <v>7</v>
      </c>
      <c r="R2955">
        <v>0</v>
      </c>
      <c r="S2955">
        <v>6.6584000000000003</v>
      </c>
      <c r="T2955" t="s">
        <v>283</v>
      </c>
      <c r="U2955">
        <v>16.301600000000001</v>
      </c>
      <c r="V2955" s="2">
        <f>Table1[[#This Row],[Expenses]]*0.3</f>
        <v>4.8904800000000002</v>
      </c>
      <c r="W2955" t="str">
        <f>VLOOKUP(K2955, Helper!A:C, 3, FALSE)</f>
        <v>2020-03</v>
      </c>
    </row>
    <row r="2956" spans="1:23" x14ac:dyDescent="0.3">
      <c r="A2956">
        <v>5926</v>
      </c>
      <c r="B2956" t="s">
        <v>7179</v>
      </c>
      <c r="C2956" s="1">
        <v>45081</v>
      </c>
      <c r="D2956">
        <v>20230604</v>
      </c>
      <c r="E2956" t="s">
        <v>1150</v>
      </c>
      <c r="F2956" t="s">
        <v>71</v>
      </c>
      <c r="G2956" t="s">
        <v>1433</v>
      </c>
      <c r="H2956" t="s">
        <v>37</v>
      </c>
      <c r="I2956" t="s">
        <v>38</v>
      </c>
      <c r="J2956" t="s">
        <v>812</v>
      </c>
      <c r="K2956">
        <v>1092</v>
      </c>
      <c r="L2956" t="s">
        <v>84</v>
      </c>
      <c r="M2956" t="s">
        <v>40</v>
      </c>
      <c r="N2956" t="s">
        <v>185</v>
      </c>
      <c r="O2956" t="s">
        <v>7180</v>
      </c>
      <c r="P2956">
        <v>1099.5</v>
      </c>
      <c r="Q2956">
        <v>10</v>
      </c>
      <c r="R2956">
        <v>0</v>
      </c>
      <c r="S2956">
        <v>362.83499999999998</v>
      </c>
      <c r="T2956" t="s">
        <v>318</v>
      </c>
      <c r="U2956">
        <v>736.66499999999996</v>
      </c>
      <c r="V2956" s="2">
        <f>Table1[[#This Row],[Expenses]]*0.3</f>
        <v>220.99949999999998</v>
      </c>
      <c r="W2956" t="str">
        <f>VLOOKUP(K2956, Helper!A:C, 3, FALSE)</f>
        <v>2020-02</v>
      </c>
    </row>
    <row r="2957" spans="1:23" x14ac:dyDescent="0.3">
      <c r="A2957">
        <v>5927</v>
      </c>
      <c r="B2957" t="s">
        <v>7181</v>
      </c>
      <c r="C2957" s="1">
        <v>43929</v>
      </c>
      <c r="D2957">
        <v>20200408</v>
      </c>
      <c r="E2957" t="s">
        <v>173</v>
      </c>
      <c r="F2957" t="s">
        <v>266</v>
      </c>
      <c r="G2957" t="s">
        <v>267</v>
      </c>
      <c r="H2957" t="s">
        <v>25</v>
      </c>
      <c r="I2957" t="s">
        <v>48</v>
      </c>
      <c r="J2957" t="s">
        <v>138</v>
      </c>
      <c r="K2957">
        <v>1043</v>
      </c>
      <c r="L2957" t="s">
        <v>95</v>
      </c>
      <c r="M2957" t="s">
        <v>40</v>
      </c>
      <c r="N2957" t="s">
        <v>50</v>
      </c>
      <c r="O2957" t="s">
        <v>7182</v>
      </c>
      <c r="P2957">
        <v>1215.92</v>
      </c>
      <c r="Q2957">
        <v>8</v>
      </c>
      <c r="R2957">
        <v>0</v>
      </c>
      <c r="S2957">
        <v>316.13920000000002</v>
      </c>
      <c r="T2957" t="s">
        <v>735</v>
      </c>
      <c r="U2957">
        <v>899.7808</v>
      </c>
      <c r="V2957" s="2">
        <f>Table1[[#This Row],[Expenses]]*0.3</f>
        <v>269.93423999999999</v>
      </c>
      <c r="W2957" t="str">
        <f>VLOOKUP(K2957, Helper!A:C, 3, FALSE)</f>
        <v>2020-01</v>
      </c>
    </row>
    <row r="2958" spans="1:23" x14ac:dyDescent="0.3">
      <c r="A2958">
        <v>5928</v>
      </c>
      <c r="B2958" t="s">
        <v>7183</v>
      </c>
      <c r="C2958" s="1">
        <v>44115</v>
      </c>
      <c r="D2958">
        <v>20201011</v>
      </c>
      <c r="E2958" t="s">
        <v>3194</v>
      </c>
      <c r="F2958" t="s">
        <v>978</v>
      </c>
      <c r="G2958" t="s">
        <v>979</v>
      </c>
      <c r="H2958" t="s">
        <v>25</v>
      </c>
      <c r="I2958" t="s">
        <v>103</v>
      </c>
      <c r="J2958" t="s">
        <v>316</v>
      </c>
      <c r="K2958">
        <v>1093</v>
      </c>
      <c r="L2958" t="s">
        <v>28</v>
      </c>
      <c r="M2958" t="s">
        <v>40</v>
      </c>
      <c r="N2958" t="s">
        <v>41</v>
      </c>
      <c r="O2958" t="s">
        <v>7184</v>
      </c>
      <c r="P2958">
        <v>7.31</v>
      </c>
      <c r="Q2958">
        <v>1</v>
      </c>
      <c r="R2958">
        <v>0</v>
      </c>
      <c r="S2958">
        <v>3.4357000000000002</v>
      </c>
      <c r="T2958" t="s">
        <v>194</v>
      </c>
      <c r="U2958">
        <v>3.8742999999999901</v>
      </c>
      <c r="V2958" s="2">
        <f>Table1[[#This Row],[Expenses]]*0.3</f>
        <v>1.1622899999999969</v>
      </c>
      <c r="W2958" t="str">
        <f>VLOOKUP(K2958, Helper!A:C, 3, FALSE)</f>
        <v>2020-03</v>
      </c>
    </row>
    <row r="2959" spans="1:23" x14ac:dyDescent="0.3">
      <c r="A2959">
        <v>5930</v>
      </c>
      <c r="B2959" t="s">
        <v>7185</v>
      </c>
      <c r="C2959" s="1">
        <v>45115</v>
      </c>
      <c r="D2959">
        <v>20230708</v>
      </c>
      <c r="E2959" t="s">
        <v>1036</v>
      </c>
      <c r="F2959" t="s">
        <v>124</v>
      </c>
      <c r="G2959" t="s">
        <v>125</v>
      </c>
      <c r="H2959" t="s">
        <v>25</v>
      </c>
      <c r="I2959" t="s">
        <v>48</v>
      </c>
      <c r="J2959" t="s">
        <v>27</v>
      </c>
      <c r="K2959">
        <v>1017</v>
      </c>
      <c r="L2959" t="s">
        <v>28</v>
      </c>
      <c r="M2959" t="s">
        <v>29</v>
      </c>
      <c r="N2959" t="s">
        <v>30</v>
      </c>
      <c r="O2959" t="s">
        <v>7186</v>
      </c>
      <c r="P2959">
        <v>87.21</v>
      </c>
      <c r="Q2959">
        <v>3</v>
      </c>
      <c r="R2959">
        <v>0.5</v>
      </c>
      <c r="S2959">
        <v>-45.349200000000003</v>
      </c>
      <c r="T2959" t="s">
        <v>128</v>
      </c>
      <c r="U2959">
        <v>132.5592</v>
      </c>
      <c r="V2959" s="2">
        <f>Table1[[#This Row],[Expenses]]*0.3</f>
        <v>39.767760000000003</v>
      </c>
      <c r="W2959" t="str">
        <f>VLOOKUP(K2959, Helper!A:C, 3, FALSE)</f>
        <v>2020-02</v>
      </c>
    </row>
    <row r="2960" spans="1:23" x14ac:dyDescent="0.3">
      <c r="A2960">
        <v>5936</v>
      </c>
      <c r="B2960" t="s">
        <v>7187</v>
      </c>
      <c r="C2960" s="1">
        <v>44747</v>
      </c>
      <c r="D2960">
        <v>20220705</v>
      </c>
      <c r="E2960" t="s">
        <v>324</v>
      </c>
      <c r="F2960" t="s">
        <v>71</v>
      </c>
      <c r="G2960" t="s">
        <v>72</v>
      </c>
      <c r="H2960" t="s">
        <v>37</v>
      </c>
      <c r="I2960" t="s">
        <v>38</v>
      </c>
      <c r="J2960" t="s">
        <v>325</v>
      </c>
      <c r="K2960">
        <v>1075</v>
      </c>
      <c r="L2960" t="s">
        <v>133</v>
      </c>
      <c r="M2960" t="s">
        <v>85</v>
      </c>
      <c r="N2960" t="s">
        <v>57</v>
      </c>
      <c r="O2960" t="s">
        <v>7188</v>
      </c>
      <c r="P2960">
        <v>25.4</v>
      </c>
      <c r="Q2960">
        <v>5</v>
      </c>
      <c r="R2960">
        <v>0</v>
      </c>
      <c r="S2960">
        <v>8.6359999999999992</v>
      </c>
      <c r="T2960" t="s">
        <v>175</v>
      </c>
      <c r="U2960">
        <v>16.763999999999999</v>
      </c>
      <c r="V2960" s="2">
        <f>Table1[[#This Row],[Expenses]]*0.3</f>
        <v>5.0291999999999994</v>
      </c>
      <c r="W2960" t="str">
        <f>VLOOKUP(K2960, Helper!A:C, 3, FALSE)</f>
        <v>2020-03</v>
      </c>
    </row>
    <row r="2961" spans="1:23" x14ac:dyDescent="0.3">
      <c r="A2961">
        <v>5939</v>
      </c>
      <c r="B2961" t="s">
        <v>7189</v>
      </c>
      <c r="C2961" s="1">
        <v>45066</v>
      </c>
      <c r="D2961">
        <v>20230520</v>
      </c>
      <c r="E2961" t="s">
        <v>3672</v>
      </c>
      <c r="F2961" t="s">
        <v>79</v>
      </c>
      <c r="G2961" t="s">
        <v>2556</v>
      </c>
      <c r="H2961" t="s">
        <v>81</v>
      </c>
      <c r="I2961" t="s">
        <v>82</v>
      </c>
      <c r="J2961" t="s">
        <v>223</v>
      </c>
      <c r="K2961">
        <v>1067</v>
      </c>
      <c r="L2961" t="s">
        <v>133</v>
      </c>
      <c r="M2961" t="s">
        <v>29</v>
      </c>
      <c r="N2961" t="s">
        <v>156</v>
      </c>
      <c r="O2961" t="s">
        <v>7190</v>
      </c>
      <c r="P2961">
        <v>95.992000000000004</v>
      </c>
      <c r="Q2961">
        <v>1</v>
      </c>
      <c r="R2961">
        <v>0.2</v>
      </c>
      <c r="S2961">
        <v>9.5991999999999997</v>
      </c>
      <c r="T2961" t="s">
        <v>288</v>
      </c>
      <c r="U2961">
        <v>86.392799999999994</v>
      </c>
      <c r="V2961" s="2">
        <f>Table1[[#This Row],[Expenses]]*0.3</f>
        <v>25.917839999999998</v>
      </c>
      <c r="W2961" t="str">
        <f>VLOOKUP(K2961, Helper!A:C, 3, FALSE)</f>
        <v>2020-02</v>
      </c>
    </row>
    <row r="2962" spans="1:23" x14ac:dyDescent="0.3">
      <c r="A2962">
        <v>5941</v>
      </c>
      <c r="B2962" t="s">
        <v>7191</v>
      </c>
      <c r="C2962" s="1">
        <v>45212</v>
      </c>
      <c r="D2962">
        <v>20231013</v>
      </c>
      <c r="E2962" t="s">
        <v>1674</v>
      </c>
      <c r="F2962" t="s">
        <v>35</v>
      </c>
      <c r="G2962" t="s">
        <v>36</v>
      </c>
      <c r="H2962" t="s">
        <v>37</v>
      </c>
      <c r="I2962" t="s">
        <v>38</v>
      </c>
      <c r="J2962" t="s">
        <v>219</v>
      </c>
      <c r="K2962">
        <v>1006</v>
      </c>
      <c r="L2962" t="s">
        <v>56</v>
      </c>
      <c r="M2962" t="s">
        <v>29</v>
      </c>
      <c r="N2962" t="s">
        <v>185</v>
      </c>
      <c r="O2962" t="s">
        <v>7192</v>
      </c>
      <c r="P2962">
        <v>435.84</v>
      </c>
      <c r="Q2962">
        <v>12</v>
      </c>
      <c r="R2962">
        <v>0</v>
      </c>
      <c r="S2962">
        <v>130.75200000000001</v>
      </c>
      <c r="T2962" t="s">
        <v>151</v>
      </c>
      <c r="U2962">
        <v>305.087999999999</v>
      </c>
      <c r="V2962" s="2">
        <f>Table1[[#This Row],[Expenses]]*0.3</f>
        <v>91.526399999999697</v>
      </c>
      <c r="W2962" t="str">
        <f>VLOOKUP(K2962, Helper!A:C, 3, FALSE)</f>
        <v>2020-01</v>
      </c>
    </row>
    <row r="2963" spans="1:23" x14ac:dyDescent="0.3">
      <c r="A2963">
        <v>5943</v>
      </c>
      <c r="B2963" t="s">
        <v>7193</v>
      </c>
      <c r="C2963" s="1">
        <v>44780</v>
      </c>
      <c r="D2963">
        <v>20220807</v>
      </c>
      <c r="E2963" t="s">
        <v>1723</v>
      </c>
      <c r="F2963" t="s">
        <v>35</v>
      </c>
      <c r="G2963" t="s">
        <v>36</v>
      </c>
      <c r="H2963" t="s">
        <v>37</v>
      </c>
      <c r="I2963" t="s">
        <v>38</v>
      </c>
      <c r="J2963" t="s">
        <v>655</v>
      </c>
      <c r="K2963">
        <v>1024</v>
      </c>
      <c r="L2963" t="s">
        <v>28</v>
      </c>
      <c r="M2963" t="s">
        <v>29</v>
      </c>
      <c r="N2963" t="s">
        <v>156</v>
      </c>
      <c r="O2963" t="s">
        <v>7194</v>
      </c>
      <c r="P2963">
        <v>211.16800000000001</v>
      </c>
      <c r="Q2963">
        <v>4</v>
      </c>
      <c r="R2963">
        <v>0.2</v>
      </c>
      <c r="S2963">
        <v>18.4772</v>
      </c>
      <c r="T2963" t="s">
        <v>327</v>
      </c>
      <c r="U2963">
        <v>192.6908</v>
      </c>
      <c r="V2963" s="2">
        <f>Table1[[#This Row],[Expenses]]*0.3</f>
        <v>57.807239999999993</v>
      </c>
      <c r="W2963" t="str">
        <f>VLOOKUP(K2963, Helper!A:C, 3, FALSE)</f>
        <v>2020-01</v>
      </c>
    </row>
    <row r="2964" spans="1:23" x14ac:dyDescent="0.3">
      <c r="A2964">
        <v>5944</v>
      </c>
      <c r="B2964" t="s">
        <v>7195</v>
      </c>
      <c r="C2964" s="1">
        <v>44068</v>
      </c>
      <c r="D2964">
        <v>20200825</v>
      </c>
      <c r="E2964" t="s">
        <v>210</v>
      </c>
      <c r="F2964" t="s">
        <v>35</v>
      </c>
      <c r="G2964" t="s">
        <v>36</v>
      </c>
      <c r="H2964" t="s">
        <v>37</v>
      </c>
      <c r="I2964" t="s">
        <v>38</v>
      </c>
      <c r="J2964" t="s">
        <v>213</v>
      </c>
      <c r="K2964">
        <v>1059</v>
      </c>
      <c r="L2964" t="s">
        <v>105</v>
      </c>
      <c r="M2964" t="s">
        <v>40</v>
      </c>
      <c r="N2964" t="s">
        <v>57</v>
      </c>
      <c r="O2964" t="s">
        <v>7196</v>
      </c>
      <c r="P2964">
        <v>6.28</v>
      </c>
      <c r="Q2964">
        <v>1</v>
      </c>
      <c r="R2964">
        <v>0</v>
      </c>
      <c r="S2964">
        <v>2.6375999999999999</v>
      </c>
      <c r="T2964" t="s">
        <v>114</v>
      </c>
      <c r="U2964">
        <v>3.6423999999999999</v>
      </c>
      <c r="V2964" s="2">
        <f>Table1[[#This Row],[Expenses]]*0.3</f>
        <v>1.0927199999999999</v>
      </c>
      <c r="W2964" t="str">
        <f>VLOOKUP(K2964, Helper!A:C, 3, FALSE)</f>
        <v>2020-08</v>
      </c>
    </row>
    <row r="2965" spans="1:23" x14ac:dyDescent="0.3">
      <c r="A2965">
        <v>5948</v>
      </c>
      <c r="B2965" t="s">
        <v>7197</v>
      </c>
      <c r="C2965" s="1">
        <v>44453</v>
      </c>
      <c r="D2965">
        <v>20210914</v>
      </c>
      <c r="E2965" t="s">
        <v>2698</v>
      </c>
      <c r="F2965" t="s">
        <v>353</v>
      </c>
      <c r="G2965" t="s">
        <v>1380</v>
      </c>
      <c r="H2965" t="s">
        <v>25</v>
      </c>
      <c r="I2965" t="s">
        <v>48</v>
      </c>
      <c r="J2965" t="s">
        <v>330</v>
      </c>
      <c r="K2965">
        <v>1100</v>
      </c>
      <c r="L2965" t="s">
        <v>56</v>
      </c>
      <c r="M2965" t="s">
        <v>85</v>
      </c>
      <c r="N2965" t="s">
        <v>50</v>
      </c>
      <c r="O2965" t="s">
        <v>7198</v>
      </c>
      <c r="P2965">
        <v>25.9</v>
      </c>
      <c r="Q2965">
        <v>5</v>
      </c>
      <c r="R2965">
        <v>0</v>
      </c>
      <c r="S2965">
        <v>12.691000000000001</v>
      </c>
      <c r="T2965" t="s">
        <v>135</v>
      </c>
      <c r="U2965">
        <v>13.2089999999999</v>
      </c>
      <c r="V2965" s="2">
        <f>Table1[[#This Row],[Expenses]]*0.3</f>
        <v>3.9626999999999697</v>
      </c>
      <c r="W2965" t="str">
        <f>VLOOKUP(K2965, Helper!A:C, 3, FALSE)</f>
        <v>2020-03</v>
      </c>
    </row>
    <row r="2966" spans="1:23" x14ac:dyDescent="0.3">
      <c r="A2966">
        <v>5949</v>
      </c>
      <c r="B2966" t="s">
        <v>7199</v>
      </c>
      <c r="C2966" s="1">
        <v>44991</v>
      </c>
      <c r="D2966">
        <v>20230306</v>
      </c>
      <c r="E2966" t="s">
        <v>629</v>
      </c>
      <c r="F2966" t="s">
        <v>868</v>
      </c>
      <c r="G2966" t="s">
        <v>3279</v>
      </c>
      <c r="H2966" t="s">
        <v>25</v>
      </c>
      <c r="I2966" t="s">
        <v>336</v>
      </c>
      <c r="J2966" t="s">
        <v>398</v>
      </c>
      <c r="K2966">
        <v>1026</v>
      </c>
      <c r="L2966" t="s">
        <v>105</v>
      </c>
      <c r="M2966" t="s">
        <v>40</v>
      </c>
      <c r="N2966" t="s">
        <v>161</v>
      </c>
      <c r="O2966" t="s">
        <v>7200</v>
      </c>
      <c r="P2966">
        <v>42.68</v>
      </c>
      <c r="Q2966">
        <v>4</v>
      </c>
      <c r="R2966">
        <v>0</v>
      </c>
      <c r="S2966">
        <v>19.6328</v>
      </c>
      <c r="T2966" t="s">
        <v>761</v>
      </c>
      <c r="U2966">
        <v>23.0472</v>
      </c>
      <c r="V2966" s="2">
        <f>Table1[[#This Row],[Expenses]]*0.3</f>
        <v>6.9141599999999999</v>
      </c>
      <c r="W2966" t="str">
        <f>VLOOKUP(K2966, Helper!A:C, 3, FALSE)</f>
        <v>2020-01</v>
      </c>
    </row>
    <row r="2967" spans="1:23" x14ac:dyDescent="0.3">
      <c r="A2967">
        <v>5953</v>
      </c>
      <c r="B2967" t="s">
        <v>7201</v>
      </c>
      <c r="C2967" s="1">
        <v>45032</v>
      </c>
      <c r="D2967">
        <v>20230416</v>
      </c>
      <c r="E2967" t="s">
        <v>874</v>
      </c>
      <c r="F2967" t="s">
        <v>79</v>
      </c>
      <c r="G2967" t="s">
        <v>147</v>
      </c>
      <c r="H2967" t="s">
        <v>81</v>
      </c>
      <c r="I2967" t="s">
        <v>82</v>
      </c>
      <c r="J2967" t="s">
        <v>524</v>
      </c>
      <c r="K2967">
        <v>1039</v>
      </c>
      <c r="L2967" t="s">
        <v>95</v>
      </c>
      <c r="M2967" t="s">
        <v>85</v>
      </c>
      <c r="N2967" t="s">
        <v>66</v>
      </c>
      <c r="O2967" t="s">
        <v>7202</v>
      </c>
      <c r="P2967">
        <v>20.736000000000001</v>
      </c>
      <c r="Q2967">
        <v>4</v>
      </c>
      <c r="R2967">
        <v>0.2</v>
      </c>
      <c r="S2967">
        <v>7.2576000000000001</v>
      </c>
      <c r="T2967" t="s">
        <v>68</v>
      </c>
      <c r="U2967">
        <v>13.478400000000001</v>
      </c>
      <c r="V2967" s="2">
        <f>Table1[[#This Row],[Expenses]]*0.3</f>
        <v>4.04352</v>
      </c>
      <c r="W2967" t="str">
        <f>VLOOKUP(K2967, Helper!A:C, 3, FALSE)</f>
        <v>2020-01</v>
      </c>
    </row>
    <row r="2968" spans="1:23" x14ac:dyDescent="0.3">
      <c r="A2968">
        <v>5954</v>
      </c>
      <c r="B2968" t="s">
        <v>7203</v>
      </c>
      <c r="C2968" s="1">
        <v>43920</v>
      </c>
      <c r="D2968">
        <v>20200330</v>
      </c>
      <c r="E2968" t="s">
        <v>5362</v>
      </c>
      <c r="F2968" t="s">
        <v>211</v>
      </c>
      <c r="G2968" t="s">
        <v>212</v>
      </c>
      <c r="H2968" t="s">
        <v>25</v>
      </c>
      <c r="I2968" t="s">
        <v>26</v>
      </c>
      <c r="J2968" t="s">
        <v>321</v>
      </c>
      <c r="K2968">
        <v>1089</v>
      </c>
      <c r="L2968" t="s">
        <v>133</v>
      </c>
      <c r="M2968" t="s">
        <v>40</v>
      </c>
      <c r="N2968" t="s">
        <v>112</v>
      </c>
      <c r="O2968" t="s">
        <v>7204</v>
      </c>
      <c r="P2968">
        <v>10.5</v>
      </c>
      <c r="Q2968">
        <v>5</v>
      </c>
      <c r="R2968">
        <v>0</v>
      </c>
      <c r="S2968">
        <v>2.94</v>
      </c>
      <c r="T2968" t="s">
        <v>445</v>
      </c>
      <c r="U2968">
        <v>7.56</v>
      </c>
      <c r="V2968" s="2">
        <f>Table1[[#This Row],[Expenses]]*0.3</f>
        <v>2.2679999999999998</v>
      </c>
      <c r="W2968" t="str">
        <f>VLOOKUP(K2968, Helper!A:C, 3, FALSE)</f>
        <v>2020-01</v>
      </c>
    </row>
    <row r="2969" spans="1:23" x14ac:dyDescent="0.3">
      <c r="A2969">
        <v>5955</v>
      </c>
      <c r="B2969" t="s">
        <v>7205</v>
      </c>
      <c r="C2969" s="1">
        <v>44146</v>
      </c>
      <c r="D2969">
        <v>20201111</v>
      </c>
      <c r="E2969" t="s">
        <v>5779</v>
      </c>
      <c r="F2969" t="s">
        <v>124</v>
      </c>
      <c r="G2969" t="s">
        <v>1270</v>
      </c>
      <c r="H2969" t="s">
        <v>25</v>
      </c>
      <c r="I2969" t="s">
        <v>48</v>
      </c>
      <c r="J2969" t="s">
        <v>1013</v>
      </c>
      <c r="K2969">
        <v>1073</v>
      </c>
      <c r="L2969" t="s">
        <v>133</v>
      </c>
      <c r="M2969" t="s">
        <v>40</v>
      </c>
      <c r="N2969" t="s">
        <v>57</v>
      </c>
      <c r="O2969" t="s">
        <v>7206</v>
      </c>
      <c r="P2969">
        <v>23.968</v>
      </c>
      <c r="Q2969">
        <v>2</v>
      </c>
      <c r="R2969">
        <v>0.2</v>
      </c>
      <c r="S2969">
        <v>7.7896000000000001</v>
      </c>
      <c r="T2969" t="s">
        <v>98</v>
      </c>
      <c r="U2969">
        <v>16.1784</v>
      </c>
      <c r="V2969" s="2">
        <f>Table1[[#This Row],[Expenses]]*0.3</f>
        <v>4.8535199999999996</v>
      </c>
      <c r="W2969" t="str">
        <f>VLOOKUP(K2969, Helper!A:C, 3, FALSE)</f>
        <v>2020-03</v>
      </c>
    </row>
    <row r="2970" spans="1:23" x14ac:dyDescent="0.3">
      <c r="A2970">
        <v>5957</v>
      </c>
      <c r="B2970" t="s">
        <v>7207</v>
      </c>
      <c r="C2970" s="1">
        <v>44633</v>
      </c>
      <c r="D2970">
        <v>20220313</v>
      </c>
      <c r="E2970" t="s">
        <v>801</v>
      </c>
      <c r="F2970" t="s">
        <v>35</v>
      </c>
      <c r="G2970" t="s">
        <v>110</v>
      </c>
      <c r="H2970" t="s">
        <v>37</v>
      </c>
      <c r="I2970" t="s">
        <v>38</v>
      </c>
      <c r="J2970" t="s">
        <v>504</v>
      </c>
      <c r="K2970">
        <v>1010</v>
      </c>
      <c r="L2970" t="s">
        <v>273</v>
      </c>
      <c r="M2970" t="s">
        <v>40</v>
      </c>
      <c r="N2970" t="s">
        <v>96</v>
      </c>
      <c r="O2970" t="s">
        <v>7208</v>
      </c>
      <c r="P2970">
        <v>676.55</v>
      </c>
      <c r="Q2970">
        <v>5</v>
      </c>
      <c r="R2970">
        <v>0</v>
      </c>
      <c r="S2970">
        <v>6.7655000000000003</v>
      </c>
      <c r="T2970" t="s">
        <v>187</v>
      </c>
      <c r="U2970">
        <v>669.78449999999998</v>
      </c>
      <c r="V2970" s="2">
        <f>Table1[[#This Row],[Expenses]]*0.3</f>
        <v>200.93535</v>
      </c>
      <c r="W2970" t="str">
        <f>VLOOKUP(K2970, Helper!A:C, 3, FALSE)</f>
        <v>2020-03</v>
      </c>
    </row>
    <row r="2971" spans="1:23" x14ac:dyDescent="0.3">
      <c r="A2971">
        <v>5961</v>
      </c>
      <c r="B2971" t="s">
        <v>7209</v>
      </c>
      <c r="C2971" s="1">
        <v>44967</v>
      </c>
      <c r="D2971">
        <v>20230210</v>
      </c>
      <c r="E2971" t="s">
        <v>2488</v>
      </c>
      <c r="F2971" t="s">
        <v>35</v>
      </c>
      <c r="G2971" t="s">
        <v>36</v>
      </c>
      <c r="H2971" t="s">
        <v>37</v>
      </c>
      <c r="I2971" t="s">
        <v>38</v>
      </c>
      <c r="J2971" t="s">
        <v>138</v>
      </c>
      <c r="K2971">
        <v>1043</v>
      </c>
      <c r="L2971" t="s">
        <v>95</v>
      </c>
      <c r="M2971" t="s">
        <v>40</v>
      </c>
      <c r="N2971" t="s">
        <v>57</v>
      </c>
      <c r="O2971" t="s">
        <v>7210</v>
      </c>
      <c r="P2971">
        <v>21.12</v>
      </c>
      <c r="Q2971">
        <v>4</v>
      </c>
      <c r="R2971">
        <v>0</v>
      </c>
      <c r="S2971">
        <v>6.5472000000000001</v>
      </c>
      <c r="T2971" t="s">
        <v>394</v>
      </c>
      <c r="U2971">
        <v>14.572800000000001</v>
      </c>
      <c r="V2971" s="2">
        <f>Table1[[#This Row],[Expenses]]*0.3</f>
        <v>4.3718399999999997</v>
      </c>
      <c r="W2971" t="str">
        <f>VLOOKUP(K2971, Helper!A:C, 3, FALSE)</f>
        <v>2020-01</v>
      </c>
    </row>
    <row r="2972" spans="1:23" x14ac:dyDescent="0.3">
      <c r="A2972">
        <v>5962</v>
      </c>
      <c r="B2972" t="s">
        <v>7211</v>
      </c>
      <c r="C2972" s="1">
        <v>44146</v>
      </c>
      <c r="D2972">
        <v>20201111</v>
      </c>
      <c r="E2972" t="s">
        <v>146</v>
      </c>
      <c r="F2972" t="s">
        <v>35</v>
      </c>
      <c r="G2972" t="s">
        <v>36</v>
      </c>
      <c r="H2972" t="s">
        <v>37</v>
      </c>
      <c r="I2972" t="s">
        <v>38</v>
      </c>
      <c r="J2972" t="s">
        <v>148</v>
      </c>
      <c r="K2972">
        <v>1083</v>
      </c>
      <c r="L2972" t="s">
        <v>149</v>
      </c>
      <c r="M2972" t="s">
        <v>85</v>
      </c>
      <c r="N2972" t="s">
        <v>156</v>
      </c>
      <c r="O2972" t="s">
        <v>7212</v>
      </c>
      <c r="P2972">
        <v>575.928</v>
      </c>
      <c r="Q2972">
        <v>9</v>
      </c>
      <c r="R2972">
        <v>0.2</v>
      </c>
      <c r="S2972">
        <v>57.592799999999997</v>
      </c>
      <c r="T2972" t="s">
        <v>98</v>
      </c>
      <c r="U2972">
        <v>518.33519999999999</v>
      </c>
      <c r="V2972" s="2">
        <f>Table1[[#This Row],[Expenses]]*0.3</f>
        <v>155.50055999999998</v>
      </c>
      <c r="W2972" t="str">
        <f>VLOOKUP(K2972, Helper!A:C, 3, FALSE)</f>
        <v>2020-03</v>
      </c>
    </row>
    <row r="2973" spans="1:23" x14ac:dyDescent="0.3">
      <c r="A2973">
        <v>5965</v>
      </c>
      <c r="B2973" t="s">
        <v>7213</v>
      </c>
      <c r="C2973" s="1">
        <v>45159</v>
      </c>
      <c r="D2973">
        <v>20230821</v>
      </c>
      <c r="E2973" t="s">
        <v>6207</v>
      </c>
      <c r="F2973" t="s">
        <v>35</v>
      </c>
      <c r="G2973" t="s">
        <v>110</v>
      </c>
      <c r="H2973" t="s">
        <v>37</v>
      </c>
      <c r="I2973" t="s">
        <v>38</v>
      </c>
      <c r="J2973" t="s">
        <v>254</v>
      </c>
      <c r="K2973">
        <v>1072</v>
      </c>
      <c r="L2973" t="s">
        <v>74</v>
      </c>
      <c r="M2973" t="s">
        <v>40</v>
      </c>
      <c r="N2973" t="s">
        <v>66</v>
      </c>
      <c r="O2973" t="s">
        <v>7214</v>
      </c>
      <c r="P2973">
        <v>17.22</v>
      </c>
      <c r="Q2973">
        <v>3</v>
      </c>
      <c r="R2973">
        <v>0</v>
      </c>
      <c r="S2973">
        <v>5.1660000000000004</v>
      </c>
      <c r="T2973" t="s">
        <v>786</v>
      </c>
      <c r="U2973">
        <v>12.053999999999901</v>
      </c>
      <c r="V2973" s="2">
        <f>Table1[[#This Row],[Expenses]]*0.3</f>
        <v>3.6161999999999699</v>
      </c>
      <c r="W2973" t="str">
        <f>VLOOKUP(K2973, Helper!A:C, 3, FALSE)</f>
        <v>2020-06</v>
      </c>
    </row>
    <row r="2974" spans="1:23" x14ac:dyDescent="0.3">
      <c r="A2974">
        <v>5968</v>
      </c>
      <c r="B2974" t="s">
        <v>7215</v>
      </c>
      <c r="C2974" s="1">
        <v>44576</v>
      </c>
      <c r="D2974">
        <v>20220115</v>
      </c>
      <c r="E2974" t="s">
        <v>1581</v>
      </c>
      <c r="F2974" t="s">
        <v>211</v>
      </c>
      <c r="G2974" t="s">
        <v>212</v>
      </c>
      <c r="H2974" t="s">
        <v>25</v>
      </c>
      <c r="I2974" t="s">
        <v>26</v>
      </c>
      <c r="J2974" t="s">
        <v>812</v>
      </c>
      <c r="K2974">
        <v>1092</v>
      </c>
      <c r="L2974" t="s">
        <v>84</v>
      </c>
      <c r="M2974" t="s">
        <v>85</v>
      </c>
      <c r="N2974" t="s">
        <v>66</v>
      </c>
      <c r="O2974" t="s">
        <v>7216</v>
      </c>
      <c r="P2974">
        <v>81.98</v>
      </c>
      <c r="Q2974">
        <v>2</v>
      </c>
      <c r="R2974">
        <v>0</v>
      </c>
      <c r="S2974">
        <v>40.170200000000001</v>
      </c>
      <c r="T2974" t="s">
        <v>140</v>
      </c>
      <c r="U2974">
        <v>41.809800000000003</v>
      </c>
      <c r="V2974" s="2">
        <f>Table1[[#This Row],[Expenses]]*0.3</f>
        <v>12.54294</v>
      </c>
      <c r="W2974" t="str">
        <f>VLOOKUP(K2974, Helper!A:C, 3, FALSE)</f>
        <v>2020-02</v>
      </c>
    </row>
    <row r="2975" spans="1:23" x14ac:dyDescent="0.3">
      <c r="A2975">
        <v>5969</v>
      </c>
      <c r="B2975" t="s">
        <v>7217</v>
      </c>
      <c r="C2975" s="1">
        <v>44032</v>
      </c>
      <c r="D2975">
        <v>20200720</v>
      </c>
      <c r="E2975" t="s">
        <v>1115</v>
      </c>
      <c r="F2975" t="s">
        <v>35</v>
      </c>
      <c r="G2975" t="s">
        <v>600</v>
      </c>
      <c r="H2975" t="s">
        <v>37</v>
      </c>
      <c r="I2975" t="s">
        <v>38</v>
      </c>
      <c r="J2975" t="s">
        <v>244</v>
      </c>
      <c r="K2975">
        <v>1002</v>
      </c>
      <c r="L2975" t="s">
        <v>84</v>
      </c>
      <c r="M2975" t="s">
        <v>29</v>
      </c>
      <c r="N2975" t="s">
        <v>66</v>
      </c>
      <c r="O2975" t="s">
        <v>7218</v>
      </c>
      <c r="P2975">
        <v>104.85</v>
      </c>
      <c r="Q2975">
        <v>1</v>
      </c>
      <c r="R2975">
        <v>0</v>
      </c>
      <c r="S2975">
        <v>50.328000000000003</v>
      </c>
      <c r="T2975" t="s">
        <v>729</v>
      </c>
      <c r="U2975">
        <v>54.521999999999899</v>
      </c>
      <c r="V2975" s="2">
        <f>Table1[[#This Row],[Expenses]]*0.3</f>
        <v>16.356599999999968</v>
      </c>
      <c r="W2975" t="str">
        <f>VLOOKUP(K2975, Helper!A:C, 3, FALSE)</f>
        <v>2020-03</v>
      </c>
    </row>
    <row r="2976" spans="1:23" x14ac:dyDescent="0.3">
      <c r="A2976">
        <v>5973</v>
      </c>
      <c r="B2976" t="s">
        <v>7219</v>
      </c>
      <c r="C2976" s="1">
        <v>44964</v>
      </c>
      <c r="D2976">
        <v>20230207</v>
      </c>
      <c r="E2976" t="s">
        <v>2021</v>
      </c>
      <c r="F2976" t="s">
        <v>211</v>
      </c>
      <c r="G2976" t="s">
        <v>212</v>
      </c>
      <c r="H2976" t="s">
        <v>25</v>
      </c>
      <c r="I2976" t="s">
        <v>26</v>
      </c>
      <c r="J2976" t="s">
        <v>27</v>
      </c>
      <c r="K2976">
        <v>1017</v>
      </c>
      <c r="L2976" t="s">
        <v>28</v>
      </c>
      <c r="M2976" t="s">
        <v>29</v>
      </c>
      <c r="N2976" t="s">
        <v>30</v>
      </c>
      <c r="O2976" t="s">
        <v>7220</v>
      </c>
      <c r="P2976">
        <v>240.78399999999999</v>
      </c>
      <c r="Q2976">
        <v>1</v>
      </c>
      <c r="R2976">
        <v>0.2</v>
      </c>
      <c r="S2976">
        <v>30.097999999999999</v>
      </c>
      <c r="T2976" t="s">
        <v>394</v>
      </c>
      <c r="U2976">
        <v>210.68599999999901</v>
      </c>
      <c r="V2976" s="2">
        <f>Table1[[#This Row],[Expenses]]*0.3</f>
        <v>63.205799999999698</v>
      </c>
      <c r="W2976" t="str">
        <f>VLOOKUP(K2976, Helper!A:C, 3, FALSE)</f>
        <v>2020-02</v>
      </c>
    </row>
    <row r="2977" spans="1:23" x14ac:dyDescent="0.3">
      <c r="A2977">
        <v>5974</v>
      </c>
      <c r="B2977" t="s">
        <v>7221</v>
      </c>
      <c r="C2977" s="1">
        <v>44555</v>
      </c>
      <c r="D2977">
        <v>20211225</v>
      </c>
      <c r="E2977" t="s">
        <v>484</v>
      </c>
      <c r="F2977" t="s">
        <v>211</v>
      </c>
      <c r="G2977" t="s">
        <v>212</v>
      </c>
      <c r="H2977" t="s">
        <v>25</v>
      </c>
      <c r="I2977" t="s">
        <v>26</v>
      </c>
      <c r="J2977" t="s">
        <v>73</v>
      </c>
      <c r="K2977">
        <v>1066</v>
      </c>
      <c r="L2977" t="s">
        <v>74</v>
      </c>
      <c r="M2977" t="s">
        <v>85</v>
      </c>
      <c r="N2977" t="s">
        <v>86</v>
      </c>
      <c r="O2977" t="s">
        <v>7222</v>
      </c>
      <c r="P2977">
        <v>414.96</v>
      </c>
      <c r="Q2977">
        <v>2</v>
      </c>
      <c r="R2977">
        <v>0</v>
      </c>
      <c r="S2977">
        <v>124.488</v>
      </c>
      <c r="T2977" t="s">
        <v>163</v>
      </c>
      <c r="U2977">
        <v>290.47199999999998</v>
      </c>
      <c r="V2977" s="2">
        <f>Table1[[#This Row],[Expenses]]*0.3</f>
        <v>87.141599999999997</v>
      </c>
      <c r="W2977" t="str">
        <f>VLOOKUP(K2977, Helper!A:C, 3, FALSE)</f>
        <v>2020-09</v>
      </c>
    </row>
    <row r="2978" spans="1:23" x14ac:dyDescent="0.3">
      <c r="A2978">
        <v>5975</v>
      </c>
      <c r="B2978" t="s">
        <v>7223</v>
      </c>
      <c r="C2978" s="1">
        <v>44843</v>
      </c>
      <c r="D2978">
        <v>20221009</v>
      </c>
      <c r="E2978" t="s">
        <v>724</v>
      </c>
      <c r="F2978" t="s">
        <v>62</v>
      </c>
      <c r="G2978" t="s">
        <v>63</v>
      </c>
      <c r="H2978" t="s">
        <v>25</v>
      </c>
      <c r="I2978" t="s">
        <v>64</v>
      </c>
      <c r="J2978" t="s">
        <v>55</v>
      </c>
      <c r="K2978">
        <v>1065</v>
      </c>
      <c r="L2978" t="s">
        <v>56</v>
      </c>
      <c r="M2978" t="s">
        <v>29</v>
      </c>
      <c r="N2978" t="s">
        <v>96</v>
      </c>
      <c r="O2978" t="s">
        <v>7224</v>
      </c>
      <c r="P2978">
        <v>387.72</v>
      </c>
      <c r="Q2978">
        <v>5</v>
      </c>
      <c r="R2978">
        <v>0.2</v>
      </c>
      <c r="S2978">
        <v>-67.850999999999999</v>
      </c>
      <c r="T2978" t="s">
        <v>400</v>
      </c>
      <c r="U2978">
        <v>455.57100000000003</v>
      </c>
      <c r="V2978" s="2">
        <f>Table1[[#This Row],[Expenses]]*0.3</f>
        <v>136.6713</v>
      </c>
      <c r="W2978" t="str">
        <f>VLOOKUP(K2978, Helper!A:C, 3, FALSE)</f>
        <v>2020-04</v>
      </c>
    </row>
    <row r="2979" spans="1:23" x14ac:dyDescent="0.3">
      <c r="A2979">
        <v>5976</v>
      </c>
      <c r="B2979" t="s">
        <v>7225</v>
      </c>
      <c r="C2979" s="1">
        <v>45121</v>
      </c>
      <c r="D2979">
        <v>20230714</v>
      </c>
      <c r="E2979" t="s">
        <v>3712</v>
      </c>
      <c r="F2979" t="s">
        <v>2699</v>
      </c>
      <c r="G2979" t="s">
        <v>2700</v>
      </c>
      <c r="H2979" t="s">
        <v>81</v>
      </c>
      <c r="I2979" t="s">
        <v>199</v>
      </c>
      <c r="J2979" t="s">
        <v>132</v>
      </c>
      <c r="K2979">
        <v>1063</v>
      </c>
      <c r="L2979" t="s">
        <v>133</v>
      </c>
      <c r="M2979" t="s">
        <v>40</v>
      </c>
      <c r="N2979" t="s">
        <v>96</v>
      </c>
      <c r="O2979" t="s">
        <v>7226</v>
      </c>
      <c r="P2979">
        <v>360.38</v>
      </c>
      <c r="Q2979">
        <v>2</v>
      </c>
      <c r="R2979">
        <v>0</v>
      </c>
      <c r="S2979">
        <v>93.698800000000006</v>
      </c>
      <c r="T2979" t="s">
        <v>128</v>
      </c>
      <c r="U2979">
        <v>266.68119999999999</v>
      </c>
      <c r="V2979" s="2">
        <f>Table1[[#This Row],[Expenses]]*0.3</f>
        <v>80.004359999999991</v>
      </c>
      <c r="W2979" t="str">
        <f>VLOOKUP(K2979, Helper!A:C, 3, FALSE)</f>
        <v>2020-05</v>
      </c>
    </row>
    <row r="2980" spans="1:23" x14ac:dyDescent="0.3">
      <c r="A2980">
        <v>5978</v>
      </c>
      <c r="B2980" t="s">
        <v>7227</v>
      </c>
      <c r="C2980" s="1">
        <v>45041</v>
      </c>
      <c r="D2980">
        <v>20230425</v>
      </c>
      <c r="E2980" t="s">
        <v>3319</v>
      </c>
      <c r="F2980" t="s">
        <v>232</v>
      </c>
      <c r="G2980" t="s">
        <v>1041</v>
      </c>
      <c r="H2980" t="s">
        <v>37</v>
      </c>
      <c r="I2980" t="s">
        <v>119</v>
      </c>
      <c r="J2980" t="s">
        <v>413</v>
      </c>
      <c r="K2980">
        <v>1022</v>
      </c>
      <c r="L2980" t="s">
        <v>273</v>
      </c>
      <c r="M2980" t="s">
        <v>29</v>
      </c>
      <c r="N2980" t="s">
        <v>156</v>
      </c>
      <c r="O2980" t="s">
        <v>7228</v>
      </c>
      <c r="P2980">
        <v>552</v>
      </c>
      <c r="Q2980">
        <v>10</v>
      </c>
      <c r="R2980">
        <v>0.2</v>
      </c>
      <c r="S2980">
        <v>34.5</v>
      </c>
      <c r="T2980" t="s">
        <v>68</v>
      </c>
      <c r="U2980">
        <v>517.5</v>
      </c>
      <c r="V2980" s="2">
        <f>Table1[[#This Row],[Expenses]]*0.3</f>
        <v>155.25</v>
      </c>
      <c r="W2980" t="str">
        <f>VLOOKUP(K2980, Helper!A:C, 3, FALSE)</f>
        <v>2020-03</v>
      </c>
    </row>
    <row r="2981" spans="1:23" x14ac:dyDescent="0.3">
      <c r="A2981">
        <v>5979</v>
      </c>
      <c r="B2981" t="s">
        <v>7229</v>
      </c>
      <c r="C2981" s="1">
        <v>44081</v>
      </c>
      <c r="D2981">
        <v>20200907</v>
      </c>
      <c r="E2981" t="s">
        <v>324</v>
      </c>
      <c r="F2981" t="s">
        <v>448</v>
      </c>
      <c r="G2981" t="s">
        <v>448</v>
      </c>
      <c r="H2981" t="s">
        <v>81</v>
      </c>
      <c r="I2981" t="s">
        <v>199</v>
      </c>
      <c r="J2981" t="s">
        <v>325</v>
      </c>
      <c r="K2981">
        <v>1075</v>
      </c>
      <c r="L2981" t="s">
        <v>133</v>
      </c>
      <c r="M2981" t="s">
        <v>85</v>
      </c>
      <c r="N2981" t="s">
        <v>50</v>
      </c>
      <c r="O2981" t="s">
        <v>7230</v>
      </c>
      <c r="P2981">
        <v>429.9</v>
      </c>
      <c r="Q2981">
        <v>5</v>
      </c>
      <c r="R2981">
        <v>0</v>
      </c>
      <c r="S2981">
        <v>111.774</v>
      </c>
      <c r="T2981" t="s">
        <v>382</v>
      </c>
      <c r="U2981">
        <v>318.12599999999998</v>
      </c>
      <c r="V2981" s="2">
        <f>Table1[[#This Row],[Expenses]]*0.3</f>
        <v>95.437799999999996</v>
      </c>
      <c r="W2981" t="str">
        <f>VLOOKUP(K2981, Helper!A:C, 3, FALSE)</f>
        <v>2020-03</v>
      </c>
    </row>
    <row r="2982" spans="1:23" x14ac:dyDescent="0.3">
      <c r="A2982">
        <v>5983</v>
      </c>
      <c r="B2982" t="s">
        <v>7231</v>
      </c>
      <c r="C2982" s="1">
        <v>44887</v>
      </c>
      <c r="D2982">
        <v>20221122</v>
      </c>
      <c r="E2982" t="s">
        <v>807</v>
      </c>
      <c r="F2982" t="s">
        <v>211</v>
      </c>
      <c r="G2982" t="s">
        <v>212</v>
      </c>
      <c r="H2982" t="s">
        <v>25</v>
      </c>
      <c r="I2982" t="s">
        <v>26</v>
      </c>
      <c r="J2982" t="s">
        <v>312</v>
      </c>
      <c r="K2982">
        <v>1014</v>
      </c>
      <c r="L2982" t="s">
        <v>95</v>
      </c>
      <c r="M2982" t="s">
        <v>29</v>
      </c>
      <c r="N2982" t="s">
        <v>66</v>
      </c>
      <c r="O2982" t="s">
        <v>7232</v>
      </c>
      <c r="P2982">
        <v>12.96</v>
      </c>
      <c r="Q2982">
        <v>2</v>
      </c>
      <c r="R2982">
        <v>0</v>
      </c>
      <c r="S2982">
        <v>6.3503999999999996</v>
      </c>
      <c r="T2982" t="s">
        <v>32</v>
      </c>
      <c r="U2982">
        <v>6.6096000000000004</v>
      </c>
      <c r="V2982" s="2">
        <f>Table1[[#This Row],[Expenses]]*0.3</f>
        <v>1.98288</v>
      </c>
      <c r="W2982" t="str">
        <f>VLOOKUP(K2982, Helper!A:C, 3, FALSE)</f>
        <v>2020-01</v>
      </c>
    </row>
    <row r="2983" spans="1:23" x14ac:dyDescent="0.3">
      <c r="A2983">
        <v>5984</v>
      </c>
      <c r="B2983" t="s">
        <v>7233</v>
      </c>
      <c r="C2983" s="1">
        <v>45186</v>
      </c>
      <c r="D2983">
        <v>20230917</v>
      </c>
      <c r="E2983" t="s">
        <v>4415</v>
      </c>
      <c r="F2983" t="s">
        <v>124</v>
      </c>
      <c r="G2983" t="s">
        <v>125</v>
      </c>
      <c r="H2983" t="s">
        <v>25</v>
      </c>
      <c r="I2983" t="s">
        <v>48</v>
      </c>
      <c r="J2983" t="s">
        <v>244</v>
      </c>
      <c r="K2983">
        <v>1002</v>
      </c>
      <c r="L2983" t="s">
        <v>84</v>
      </c>
      <c r="M2983" t="s">
        <v>29</v>
      </c>
      <c r="N2983" t="s">
        <v>66</v>
      </c>
      <c r="O2983" t="s">
        <v>7234</v>
      </c>
      <c r="P2983">
        <v>20.544</v>
      </c>
      <c r="Q2983">
        <v>6</v>
      </c>
      <c r="R2983">
        <v>0.2</v>
      </c>
      <c r="S2983">
        <v>6.42</v>
      </c>
      <c r="T2983" t="s">
        <v>171</v>
      </c>
      <c r="U2983">
        <v>14.124000000000001</v>
      </c>
      <c r="V2983" s="2">
        <f>Table1[[#This Row],[Expenses]]*0.3</f>
        <v>4.2371999999999996</v>
      </c>
      <c r="W2983" t="str">
        <f>VLOOKUP(K2983, Helper!A:C, 3, FALSE)</f>
        <v>2020-03</v>
      </c>
    </row>
    <row r="2984" spans="1:23" x14ac:dyDescent="0.3">
      <c r="A2984">
        <v>5985</v>
      </c>
      <c r="B2984" t="s">
        <v>7235</v>
      </c>
      <c r="C2984" s="1">
        <v>44762</v>
      </c>
      <c r="D2984">
        <v>20220720</v>
      </c>
      <c r="E2984" t="s">
        <v>2939</v>
      </c>
      <c r="F2984" t="s">
        <v>868</v>
      </c>
      <c r="G2984" t="s">
        <v>5772</v>
      </c>
      <c r="H2984" t="s">
        <v>25</v>
      </c>
      <c r="I2984" t="s">
        <v>336</v>
      </c>
      <c r="J2984" t="s">
        <v>1009</v>
      </c>
      <c r="K2984">
        <v>1021</v>
      </c>
      <c r="L2984" t="s">
        <v>133</v>
      </c>
      <c r="M2984" t="s">
        <v>29</v>
      </c>
      <c r="N2984" t="s">
        <v>57</v>
      </c>
      <c r="O2984" t="s">
        <v>7236</v>
      </c>
      <c r="P2984">
        <v>185.58</v>
      </c>
      <c r="Q2984">
        <v>6</v>
      </c>
      <c r="R2984">
        <v>0</v>
      </c>
      <c r="S2984">
        <v>76.087800000000001</v>
      </c>
      <c r="T2984" t="s">
        <v>175</v>
      </c>
      <c r="U2984">
        <v>109.4922</v>
      </c>
      <c r="V2984" s="2">
        <f>Table1[[#This Row],[Expenses]]*0.3</f>
        <v>32.847659999999998</v>
      </c>
      <c r="W2984" t="str">
        <f>VLOOKUP(K2984, Helper!A:C, 3, FALSE)</f>
        <v>2020-02</v>
      </c>
    </row>
    <row r="2985" spans="1:23" x14ac:dyDescent="0.3">
      <c r="A2985">
        <v>5991</v>
      </c>
      <c r="B2985" t="s">
        <v>7237</v>
      </c>
      <c r="C2985" s="1">
        <v>45185</v>
      </c>
      <c r="D2985">
        <v>20230916</v>
      </c>
      <c r="E2985" t="s">
        <v>1405</v>
      </c>
      <c r="F2985" t="s">
        <v>35</v>
      </c>
      <c r="G2985" t="s">
        <v>36</v>
      </c>
      <c r="H2985" t="s">
        <v>37</v>
      </c>
      <c r="I2985" t="s">
        <v>38</v>
      </c>
      <c r="J2985" t="s">
        <v>104</v>
      </c>
      <c r="K2985">
        <v>1047</v>
      </c>
      <c r="L2985" t="s">
        <v>105</v>
      </c>
      <c r="M2985" t="s">
        <v>29</v>
      </c>
      <c r="N2985" t="s">
        <v>50</v>
      </c>
      <c r="O2985" t="s">
        <v>7238</v>
      </c>
      <c r="P2985">
        <v>2357.4879999999998</v>
      </c>
      <c r="Q2985">
        <v>7</v>
      </c>
      <c r="R2985">
        <v>0.2</v>
      </c>
      <c r="S2985">
        <v>884.05799999999999</v>
      </c>
      <c r="T2985" t="s">
        <v>171</v>
      </c>
      <c r="U2985">
        <v>1473.4299999999901</v>
      </c>
      <c r="V2985" s="2">
        <f>Table1[[#This Row],[Expenses]]*0.3</f>
        <v>442.02899999999698</v>
      </c>
      <c r="W2985" t="str">
        <f>VLOOKUP(K2985, Helper!A:C, 3, FALSE)</f>
        <v>2020-03</v>
      </c>
    </row>
    <row r="2986" spans="1:23" x14ac:dyDescent="0.3">
      <c r="A2986">
        <v>5994</v>
      </c>
      <c r="B2986" t="s">
        <v>7239</v>
      </c>
      <c r="C2986" s="1">
        <v>44907</v>
      </c>
      <c r="D2986">
        <v>20221212</v>
      </c>
      <c r="E2986" t="s">
        <v>1768</v>
      </c>
      <c r="F2986" t="s">
        <v>358</v>
      </c>
      <c r="G2986" t="s">
        <v>359</v>
      </c>
      <c r="H2986" t="s">
        <v>37</v>
      </c>
      <c r="I2986" t="s">
        <v>119</v>
      </c>
      <c r="J2986" t="s">
        <v>27</v>
      </c>
      <c r="K2986">
        <v>1017</v>
      </c>
      <c r="L2986" t="s">
        <v>28</v>
      </c>
      <c r="M2986" t="s">
        <v>40</v>
      </c>
      <c r="N2986" t="s">
        <v>96</v>
      </c>
      <c r="O2986" t="s">
        <v>7240</v>
      </c>
      <c r="P2986">
        <v>64.959999999999994</v>
      </c>
      <c r="Q2986">
        <v>5</v>
      </c>
      <c r="R2986">
        <v>0.2</v>
      </c>
      <c r="S2986">
        <v>-4.0599999999999996</v>
      </c>
      <c r="T2986" t="s">
        <v>76</v>
      </c>
      <c r="U2986">
        <v>69.02</v>
      </c>
      <c r="V2986" s="2">
        <f>Table1[[#This Row],[Expenses]]*0.3</f>
        <v>20.706</v>
      </c>
      <c r="W2986" t="str">
        <f>VLOOKUP(K2986, Helper!A:C, 3, FALSE)</f>
        <v>2020-02</v>
      </c>
    </row>
    <row r="2987" spans="1:23" x14ac:dyDescent="0.3">
      <c r="A2987">
        <v>5999</v>
      </c>
      <c r="B2987" t="s">
        <v>7241</v>
      </c>
      <c r="C2987" s="1">
        <v>44175</v>
      </c>
      <c r="D2987">
        <v>20201210</v>
      </c>
      <c r="E2987" t="s">
        <v>406</v>
      </c>
      <c r="F2987" t="s">
        <v>4180</v>
      </c>
      <c r="G2987" t="s">
        <v>4181</v>
      </c>
      <c r="H2987" t="s">
        <v>81</v>
      </c>
      <c r="I2987" t="s">
        <v>199</v>
      </c>
      <c r="J2987" t="s">
        <v>407</v>
      </c>
      <c r="K2987">
        <v>1082</v>
      </c>
      <c r="L2987" t="s">
        <v>56</v>
      </c>
      <c r="M2987" t="s">
        <v>40</v>
      </c>
      <c r="N2987" t="s">
        <v>41</v>
      </c>
      <c r="O2987" t="s">
        <v>7242</v>
      </c>
      <c r="P2987">
        <v>338.35199999999998</v>
      </c>
      <c r="Q2987">
        <v>3</v>
      </c>
      <c r="R2987">
        <v>0.2</v>
      </c>
      <c r="S2987">
        <v>4.2294</v>
      </c>
      <c r="T2987" t="s">
        <v>235</v>
      </c>
      <c r="U2987">
        <v>334.12259999999998</v>
      </c>
      <c r="V2987" s="2">
        <f>Table1[[#This Row],[Expenses]]*0.3</f>
        <v>100.23678</v>
      </c>
      <c r="W2987" t="str">
        <f>VLOOKUP(K2987, Helper!A:C, 3, FALSE)</f>
        <v>2020-07</v>
      </c>
    </row>
    <row r="2988" spans="1:23" x14ac:dyDescent="0.3">
      <c r="A2988">
        <v>6002</v>
      </c>
      <c r="B2988" t="s">
        <v>7243</v>
      </c>
      <c r="C2988" s="1">
        <v>44178</v>
      </c>
      <c r="D2988">
        <v>20201213</v>
      </c>
      <c r="E2988" t="s">
        <v>3083</v>
      </c>
      <c r="F2988" t="s">
        <v>232</v>
      </c>
      <c r="G2988" t="s">
        <v>385</v>
      </c>
      <c r="H2988" t="s">
        <v>37</v>
      </c>
      <c r="I2988" t="s">
        <v>119</v>
      </c>
      <c r="J2988" t="s">
        <v>272</v>
      </c>
      <c r="K2988">
        <v>1094</v>
      </c>
      <c r="L2988" t="s">
        <v>273</v>
      </c>
      <c r="M2988" t="s">
        <v>40</v>
      </c>
      <c r="N2988" t="s">
        <v>57</v>
      </c>
      <c r="O2988" t="s">
        <v>7244</v>
      </c>
      <c r="P2988">
        <v>87.96</v>
      </c>
      <c r="Q2988">
        <v>3</v>
      </c>
      <c r="R2988">
        <v>0.2</v>
      </c>
      <c r="S2988">
        <v>7.6965000000000003</v>
      </c>
      <c r="T2988" t="s">
        <v>235</v>
      </c>
      <c r="U2988">
        <v>80.263499999999993</v>
      </c>
      <c r="V2988" s="2">
        <f>Table1[[#This Row],[Expenses]]*0.3</f>
        <v>24.079049999999999</v>
      </c>
      <c r="W2988" t="str">
        <f>VLOOKUP(K2988, Helper!A:C, 3, FALSE)</f>
        <v>2020-02</v>
      </c>
    </row>
    <row r="2989" spans="1:23" x14ac:dyDescent="0.3">
      <c r="A2989">
        <v>6004</v>
      </c>
      <c r="B2989" t="s">
        <v>7245</v>
      </c>
      <c r="C2989" s="1">
        <v>45191</v>
      </c>
      <c r="D2989">
        <v>20230922</v>
      </c>
      <c r="E2989" t="s">
        <v>1383</v>
      </c>
      <c r="F2989" t="s">
        <v>46</v>
      </c>
      <c r="G2989" t="s">
        <v>837</v>
      </c>
      <c r="H2989" t="s">
        <v>25</v>
      </c>
      <c r="I2989" t="s">
        <v>48</v>
      </c>
      <c r="J2989" t="s">
        <v>349</v>
      </c>
      <c r="K2989">
        <v>1078</v>
      </c>
      <c r="L2989" t="s">
        <v>56</v>
      </c>
      <c r="M2989" t="s">
        <v>29</v>
      </c>
      <c r="N2989" t="s">
        <v>50</v>
      </c>
      <c r="O2989" t="s">
        <v>7246</v>
      </c>
      <c r="P2989">
        <v>12.294</v>
      </c>
      <c r="Q2989">
        <v>1</v>
      </c>
      <c r="R2989">
        <v>0.7</v>
      </c>
      <c r="S2989">
        <v>-8.6058000000000003</v>
      </c>
      <c r="T2989" t="s">
        <v>171</v>
      </c>
      <c r="U2989">
        <v>20.899799999999999</v>
      </c>
      <c r="V2989" s="2">
        <f>Table1[[#This Row],[Expenses]]*0.3</f>
        <v>6.2699399999999992</v>
      </c>
      <c r="W2989" t="str">
        <f>VLOOKUP(K2989, Helper!A:C, 3, FALSE)</f>
        <v>2020-01</v>
      </c>
    </row>
    <row r="2990" spans="1:23" x14ac:dyDescent="0.3">
      <c r="A2990">
        <v>6005</v>
      </c>
      <c r="B2990" t="s">
        <v>7247</v>
      </c>
      <c r="C2990" s="1">
        <v>45177</v>
      </c>
      <c r="D2990">
        <v>20230908</v>
      </c>
      <c r="E2990" t="s">
        <v>1751</v>
      </c>
      <c r="F2990" t="s">
        <v>35</v>
      </c>
      <c r="G2990" t="s">
        <v>36</v>
      </c>
      <c r="H2990" t="s">
        <v>37</v>
      </c>
      <c r="I2990" t="s">
        <v>38</v>
      </c>
      <c r="J2990" t="s">
        <v>308</v>
      </c>
      <c r="K2990">
        <v>1095</v>
      </c>
      <c r="L2990" t="s">
        <v>105</v>
      </c>
      <c r="M2990" t="s">
        <v>29</v>
      </c>
      <c r="N2990" t="s">
        <v>57</v>
      </c>
      <c r="O2990" t="s">
        <v>7248</v>
      </c>
      <c r="P2990">
        <v>19.760000000000002</v>
      </c>
      <c r="Q2990">
        <v>4</v>
      </c>
      <c r="R2990">
        <v>0</v>
      </c>
      <c r="S2990">
        <v>8.2992000000000008</v>
      </c>
      <c r="T2990" t="s">
        <v>171</v>
      </c>
      <c r="U2990">
        <v>11.460800000000001</v>
      </c>
      <c r="V2990" s="2">
        <f>Table1[[#This Row],[Expenses]]*0.3</f>
        <v>3.43824</v>
      </c>
      <c r="W2990" t="str">
        <f>VLOOKUP(K2990, Helper!A:C, 3, FALSE)</f>
        <v>2020-02</v>
      </c>
    </row>
    <row r="2991" spans="1:23" x14ac:dyDescent="0.3">
      <c r="A2991">
        <v>6006</v>
      </c>
      <c r="B2991" t="s">
        <v>7249</v>
      </c>
      <c r="C2991" s="1">
        <v>44502</v>
      </c>
      <c r="D2991">
        <v>20211102</v>
      </c>
      <c r="E2991" t="s">
        <v>3063</v>
      </c>
      <c r="F2991" t="s">
        <v>211</v>
      </c>
      <c r="G2991" t="s">
        <v>218</v>
      </c>
      <c r="H2991" t="s">
        <v>25</v>
      </c>
      <c r="I2991" t="s">
        <v>26</v>
      </c>
      <c r="J2991" t="s">
        <v>560</v>
      </c>
      <c r="K2991">
        <v>1080</v>
      </c>
      <c r="L2991" t="s">
        <v>56</v>
      </c>
      <c r="M2991" t="s">
        <v>29</v>
      </c>
      <c r="N2991" t="s">
        <v>41</v>
      </c>
      <c r="O2991" t="s">
        <v>7250</v>
      </c>
      <c r="P2991">
        <v>109.764</v>
      </c>
      <c r="Q2991">
        <v>2</v>
      </c>
      <c r="R2991">
        <v>0.1</v>
      </c>
      <c r="S2991">
        <v>8.5372000000000003</v>
      </c>
      <c r="T2991" t="s">
        <v>88</v>
      </c>
      <c r="U2991">
        <v>101.2268</v>
      </c>
      <c r="V2991" s="2">
        <f>Table1[[#This Row],[Expenses]]*0.3</f>
        <v>30.368039999999997</v>
      </c>
      <c r="W2991" t="str">
        <f>VLOOKUP(K2991, Helper!A:C, 3, FALSE)</f>
        <v>2020-03</v>
      </c>
    </row>
    <row r="2992" spans="1:23" x14ac:dyDescent="0.3">
      <c r="A2992">
        <v>6007</v>
      </c>
      <c r="B2992" t="s">
        <v>7251</v>
      </c>
      <c r="C2992" s="1">
        <v>45272</v>
      </c>
      <c r="D2992">
        <v>20231212</v>
      </c>
      <c r="E2992" t="s">
        <v>2284</v>
      </c>
      <c r="F2992" t="s">
        <v>744</v>
      </c>
      <c r="G2992" t="s">
        <v>2258</v>
      </c>
      <c r="H2992" t="s">
        <v>81</v>
      </c>
      <c r="I2992" t="s">
        <v>199</v>
      </c>
      <c r="J2992" t="s">
        <v>452</v>
      </c>
      <c r="K2992">
        <v>1054</v>
      </c>
      <c r="L2992" t="s">
        <v>56</v>
      </c>
      <c r="M2992" t="s">
        <v>40</v>
      </c>
      <c r="N2992" t="s">
        <v>156</v>
      </c>
      <c r="O2992" t="s">
        <v>7252</v>
      </c>
      <c r="P2992">
        <v>128.85</v>
      </c>
      <c r="Q2992">
        <v>3</v>
      </c>
      <c r="R2992">
        <v>0</v>
      </c>
      <c r="S2992">
        <v>3.8654999999999999</v>
      </c>
      <c r="T2992" t="s">
        <v>261</v>
      </c>
      <c r="U2992">
        <v>124.9845</v>
      </c>
      <c r="V2992" s="2">
        <f>Table1[[#This Row],[Expenses]]*0.3</f>
        <v>37.495349999999995</v>
      </c>
      <c r="W2992" t="str">
        <f>VLOOKUP(K2992, Helper!A:C, 3, FALSE)</f>
        <v>2020-05</v>
      </c>
    </row>
    <row r="2993" spans="1:23" x14ac:dyDescent="0.3">
      <c r="A2993">
        <v>6008</v>
      </c>
      <c r="B2993" t="s">
        <v>7253</v>
      </c>
      <c r="C2993" s="1">
        <v>45018</v>
      </c>
      <c r="D2993">
        <v>20230402</v>
      </c>
      <c r="E2993" t="s">
        <v>1567</v>
      </c>
      <c r="F2993" t="s">
        <v>285</v>
      </c>
      <c r="G2993" t="s">
        <v>4892</v>
      </c>
      <c r="H2993" t="s">
        <v>37</v>
      </c>
      <c r="I2993" t="s">
        <v>119</v>
      </c>
      <c r="J2993" t="s">
        <v>308</v>
      </c>
      <c r="K2993">
        <v>1095</v>
      </c>
      <c r="L2993" t="s">
        <v>105</v>
      </c>
      <c r="M2993" t="s">
        <v>40</v>
      </c>
      <c r="N2993" t="s">
        <v>57</v>
      </c>
      <c r="O2993" t="s">
        <v>7254</v>
      </c>
      <c r="P2993">
        <v>127.95</v>
      </c>
      <c r="Q2993">
        <v>3</v>
      </c>
      <c r="R2993">
        <v>0</v>
      </c>
      <c r="S2993">
        <v>21.7515</v>
      </c>
      <c r="T2993" t="s">
        <v>68</v>
      </c>
      <c r="U2993">
        <v>106.1985</v>
      </c>
      <c r="V2993" s="2">
        <f>Table1[[#This Row],[Expenses]]*0.3</f>
        <v>31.859549999999999</v>
      </c>
      <c r="W2993" t="str">
        <f>VLOOKUP(K2993, Helper!A:C, 3, FALSE)</f>
        <v>2020-02</v>
      </c>
    </row>
    <row r="2994" spans="1:23" x14ac:dyDescent="0.3">
      <c r="A2994">
        <v>6009</v>
      </c>
      <c r="B2994" t="s">
        <v>7255</v>
      </c>
      <c r="C2994" s="1">
        <v>44560</v>
      </c>
      <c r="D2994">
        <v>20211230</v>
      </c>
      <c r="E2994" t="s">
        <v>352</v>
      </c>
      <c r="F2994" t="s">
        <v>35</v>
      </c>
      <c r="G2994" t="s">
        <v>36</v>
      </c>
      <c r="H2994" t="s">
        <v>37</v>
      </c>
      <c r="I2994" t="s">
        <v>38</v>
      </c>
      <c r="J2994" t="s">
        <v>337</v>
      </c>
      <c r="K2994">
        <v>1096</v>
      </c>
      <c r="L2994" t="s">
        <v>105</v>
      </c>
      <c r="M2994" t="s">
        <v>29</v>
      </c>
      <c r="N2994" t="s">
        <v>66</v>
      </c>
      <c r="O2994" t="s">
        <v>7256</v>
      </c>
      <c r="P2994">
        <v>68.52</v>
      </c>
      <c r="Q2994">
        <v>3</v>
      </c>
      <c r="R2994">
        <v>0</v>
      </c>
      <c r="S2994">
        <v>31.519200000000001</v>
      </c>
      <c r="T2994" t="s">
        <v>163</v>
      </c>
      <c r="U2994">
        <v>37.000799999999998</v>
      </c>
      <c r="V2994" s="2">
        <f>Table1[[#This Row],[Expenses]]*0.3</f>
        <v>11.100239999999999</v>
      </c>
      <c r="W2994" t="str">
        <f>VLOOKUP(K2994, Helper!A:C, 3, FALSE)</f>
        <v>2020-03</v>
      </c>
    </row>
    <row r="2995" spans="1:23" x14ac:dyDescent="0.3">
      <c r="A2995">
        <v>6014</v>
      </c>
      <c r="B2995" t="s">
        <v>7257</v>
      </c>
      <c r="C2995" s="1">
        <v>44631</v>
      </c>
      <c r="D2995">
        <v>20220311</v>
      </c>
      <c r="E2995" t="s">
        <v>3131</v>
      </c>
      <c r="F2995" t="s">
        <v>35</v>
      </c>
      <c r="G2995" t="s">
        <v>36</v>
      </c>
      <c r="H2995" t="s">
        <v>37</v>
      </c>
      <c r="I2995" t="s">
        <v>38</v>
      </c>
      <c r="J2995" t="s">
        <v>515</v>
      </c>
      <c r="K2995">
        <v>1003</v>
      </c>
      <c r="L2995" t="s">
        <v>56</v>
      </c>
      <c r="M2995" t="s">
        <v>85</v>
      </c>
      <c r="N2995" t="s">
        <v>66</v>
      </c>
      <c r="O2995" t="s">
        <v>7258</v>
      </c>
      <c r="P2995">
        <v>14.9</v>
      </c>
      <c r="Q2995">
        <v>5</v>
      </c>
      <c r="R2995">
        <v>0</v>
      </c>
      <c r="S2995">
        <v>7.1520000000000001</v>
      </c>
      <c r="T2995" t="s">
        <v>187</v>
      </c>
      <c r="U2995">
        <v>7.7480000000000002</v>
      </c>
      <c r="V2995" s="2">
        <f>Table1[[#This Row],[Expenses]]*0.3</f>
        <v>2.3243999999999998</v>
      </c>
      <c r="W2995" t="str">
        <f>VLOOKUP(K2995, Helper!A:C, 3, FALSE)</f>
        <v>2020-02</v>
      </c>
    </row>
    <row r="2996" spans="1:23" x14ac:dyDescent="0.3">
      <c r="A2996">
        <v>6016</v>
      </c>
      <c r="B2996" t="s">
        <v>7259</v>
      </c>
      <c r="C2996" s="1">
        <v>43927</v>
      </c>
      <c r="D2996">
        <v>20200406</v>
      </c>
      <c r="E2996" t="s">
        <v>4076</v>
      </c>
      <c r="F2996" t="s">
        <v>35</v>
      </c>
      <c r="G2996" t="s">
        <v>36</v>
      </c>
      <c r="H2996" t="s">
        <v>37</v>
      </c>
      <c r="I2996" t="s">
        <v>38</v>
      </c>
      <c r="J2996" t="s">
        <v>1472</v>
      </c>
      <c r="K2996">
        <v>1091</v>
      </c>
      <c r="L2996" t="s">
        <v>74</v>
      </c>
      <c r="M2996" t="s">
        <v>40</v>
      </c>
      <c r="N2996" t="s">
        <v>57</v>
      </c>
      <c r="O2996" t="s">
        <v>7260</v>
      </c>
      <c r="P2996">
        <v>91.96</v>
      </c>
      <c r="Q2996">
        <v>2</v>
      </c>
      <c r="R2996">
        <v>0</v>
      </c>
      <c r="S2996">
        <v>15.6332</v>
      </c>
      <c r="T2996" t="s">
        <v>735</v>
      </c>
      <c r="U2996">
        <v>76.326799999999906</v>
      </c>
      <c r="V2996" s="2">
        <f>Table1[[#This Row],[Expenses]]*0.3</f>
        <v>22.89803999999997</v>
      </c>
      <c r="W2996" t="str">
        <f>VLOOKUP(K2996, Helper!A:C, 3, FALSE)</f>
        <v>2020-02</v>
      </c>
    </row>
    <row r="2997" spans="1:23" x14ac:dyDescent="0.3">
      <c r="A2997">
        <v>6020</v>
      </c>
      <c r="B2997" t="s">
        <v>7261</v>
      </c>
      <c r="C2997" s="1">
        <v>44109</v>
      </c>
      <c r="D2997">
        <v>20201005</v>
      </c>
      <c r="E2997" t="s">
        <v>3607</v>
      </c>
      <c r="F2997" t="s">
        <v>358</v>
      </c>
      <c r="G2997" t="s">
        <v>359</v>
      </c>
      <c r="H2997" t="s">
        <v>37</v>
      </c>
      <c r="I2997" t="s">
        <v>119</v>
      </c>
      <c r="J2997" t="s">
        <v>504</v>
      </c>
      <c r="K2997">
        <v>1010</v>
      </c>
      <c r="L2997" t="s">
        <v>273</v>
      </c>
      <c r="M2997" t="s">
        <v>29</v>
      </c>
      <c r="N2997" t="s">
        <v>86</v>
      </c>
      <c r="O2997" t="s">
        <v>7262</v>
      </c>
      <c r="P2997">
        <v>91.92</v>
      </c>
      <c r="Q2997">
        <v>5</v>
      </c>
      <c r="R2997">
        <v>0.2</v>
      </c>
      <c r="S2997">
        <v>11.49</v>
      </c>
      <c r="T2997" t="s">
        <v>194</v>
      </c>
      <c r="U2997">
        <v>80.430000000000007</v>
      </c>
      <c r="V2997" s="2">
        <f>Table1[[#This Row],[Expenses]]*0.3</f>
        <v>24.129000000000001</v>
      </c>
      <c r="W2997" t="str">
        <f>VLOOKUP(K2997, Helper!A:C, 3, FALSE)</f>
        <v>2020-03</v>
      </c>
    </row>
    <row r="2998" spans="1:23" x14ac:dyDescent="0.3">
      <c r="A2998">
        <v>6021</v>
      </c>
      <c r="B2998" t="s">
        <v>7263</v>
      </c>
      <c r="C2998" s="1">
        <v>44787</v>
      </c>
      <c r="D2998">
        <v>20220814</v>
      </c>
      <c r="E2998" t="s">
        <v>3706</v>
      </c>
      <c r="F2998" t="s">
        <v>493</v>
      </c>
      <c r="G2998" t="s">
        <v>494</v>
      </c>
      <c r="H2998" t="s">
        <v>25</v>
      </c>
      <c r="I2998" t="s">
        <v>336</v>
      </c>
      <c r="J2998" t="s">
        <v>325</v>
      </c>
      <c r="K2998">
        <v>1075</v>
      </c>
      <c r="L2998" t="s">
        <v>133</v>
      </c>
      <c r="M2998" t="s">
        <v>29</v>
      </c>
      <c r="N2998" t="s">
        <v>86</v>
      </c>
      <c r="O2998" t="s">
        <v>7264</v>
      </c>
      <c r="P2998">
        <v>17.34</v>
      </c>
      <c r="Q2998">
        <v>2</v>
      </c>
      <c r="R2998">
        <v>0</v>
      </c>
      <c r="S2998">
        <v>4.6818</v>
      </c>
      <c r="T2998" t="s">
        <v>327</v>
      </c>
      <c r="U2998">
        <v>12.658200000000001</v>
      </c>
      <c r="V2998" s="2">
        <f>Table1[[#This Row],[Expenses]]*0.3</f>
        <v>3.7974600000000001</v>
      </c>
      <c r="W2998" t="str">
        <f>VLOOKUP(K2998, Helper!A:C, 3, FALSE)</f>
        <v>2020-03</v>
      </c>
    </row>
    <row r="2999" spans="1:23" x14ac:dyDescent="0.3">
      <c r="A2999">
        <v>6023</v>
      </c>
      <c r="B2999" t="s">
        <v>7265</v>
      </c>
      <c r="C2999" s="1">
        <v>44152</v>
      </c>
      <c r="D2999">
        <v>20201117</v>
      </c>
      <c r="E2999" t="s">
        <v>518</v>
      </c>
      <c r="F2999" t="s">
        <v>79</v>
      </c>
      <c r="G2999" t="s">
        <v>470</v>
      </c>
      <c r="H2999" t="s">
        <v>81</v>
      </c>
      <c r="I2999" t="s">
        <v>82</v>
      </c>
      <c r="J2999" t="s">
        <v>268</v>
      </c>
      <c r="K2999">
        <v>1088</v>
      </c>
      <c r="L2999" t="s">
        <v>133</v>
      </c>
      <c r="M2999" t="s">
        <v>29</v>
      </c>
      <c r="N2999" t="s">
        <v>161</v>
      </c>
      <c r="O2999" t="s">
        <v>7266</v>
      </c>
      <c r="P2999">
        <v>7.08</v>
      </c>
      <c r="Q2999">
        <v>3</v>
      </c>
      <c r="R2999">
        <v>0.2</v>
      </c>
      <c r="S2999">
        <v>2.4780000000000002</v>
      </c>
      <c r="T2999" t="s">
        <v>98</v>
      </c>
      <c r="U2999">
        <v>4.6020000000000003</v>
      </c>
      <c r="V2999" s="2">
        <f>Table1[[#This Row],[Expenses]]*0.3</f>
        <v>1.3806</v>
      </c>
      <c r="W2999" t="str">
        <f>VLOOKUP(K2999, Helper!A:C, 3, FALSE)</f>
        <v>2020-03</v>
      </c>
    </row>
    <row r="3000" spans="1:23" x14ac:dyDescent="0.3">
      <c r="A3000">
        <v>6024</v>
      </c>
      <c r="B3000" t="s">
        <v>7267</v>
      </c>
      <c r="C3000" s="1">
        <v>45041</v>
      </c>
      <c r="D3000">
        <v>20230425</v>
      </c>
      <c r="E3000" t="s">
        <v>1506</v>
      </c>
      <c r="F3000" t="s">
        <v>827</v>
      </c>
      <c r="G3000" t="s">
        <v>2034</v>
      </c>
      <c r="H3000" t="s">
        <v>25</v>
      </c>
      <c r="I3000" t="s">
        <v>64</v>
      </c>
      <c r="J3000" t="s">
        <v>764</v>
      </c>
      <c r="K3000">
        <v>1061</v>
      </c>
      <c r="L3000" t="s">
        <v>28</v>
      </c>
      <c r="M3000" t="s">
        <v>40</v>
      </c>
      <c r="N3000" t="s">
        <v>185</v>
      </c>
      <c r="O3000" t="s">
        <v>7268</v>
      </c>
      <c r="P3000">
        <v>69.98</v>
      </c>
      <c r="Q3000">
        <v>2</v>
      </c>
      <c r="R3000">
        <v>0</v>
      </c>
      <c r="S3000">
        <v>4.8986000000000001</v>
      </c>
      <c r="T3000" t="s">
        <v>68</v>
      </c>
      <c r="U3000">
        <v>65.081400000000002</v>
      </c>
      <c r="V3000" s="2">
        <f>Table1[[#This Row],[Expenses]]*0.3</f>
        <v>19.524419999999999</v>
      </c>
      <c r="W3000" t="str">
        <f>VLOOKUP(K3000, Helper!A:C, 3, FALSE)</f>
        <v>2020-03</v>
      </c>
    </row>
    <row r="3001" spans="1:23" x14ac:dyDescent="0.3">
      <c r="A3001">
        <v>6025</v>
      </c>
      <c r="B3001" t="s">
        <v>7269</v>
      </c>
      <c r="C3001" s="1">
        <v>45163</v>
      </c>
      <c r="D3001">
        <v>20230825</v>
      </c>
      <c r="E3001" t="s">
        <v>3902</v>
      </c>
      <c r="F3001" t="s">
        <v>358</v>
      </c>
      <c r="G3001" t="s">
        <v>532</v>
      </c>
      <c r="H3001" t="s">
        <v>37</v>
      </c>
      <c r="I3001" t="s">
        <v>119</v>
      </c>
      <c r="J3001" t="s">
        <v>649</v>
      </c>
      <c r="K3001">
        <v>1023</v>
      </c>
      <c r="L3001" t="s">
        <v>28</v>
      </c>
      <c r="M3001" t="s">
        <v>29</v>
      </c>
      <c r="N3001" t="s">
        <v>86</v>
      </c>
      <c r="O3001" t="s">
        <v>7270</v>
      </c>
      <c r="P3001">
        <v>646.27200000000005</v>
      </c>
      <c r="Q3001">
        <v>8</v>
      </c>
      <c r="R3001">
        <v>0.2</v>
      </c>
      <c r="S3001">
        <v>64.627200000000002</v>
      </c>
      <c r="T3001" t="s">
        <v>786</v>
      </c>
      <c r="U3001">
        <v>581.64480000000003</v>
      </c>
      <c r="V3001" s="2">
        <f>Table1[[#This Row],[Expenses]]*0.3</f>
        <v>174.49343999999999</v>
      </c>
      <c r="W3001" t="str">
        <f>VLOOKUP(K3001, Helper!A:C, 3, FALSE)</f>
        <v>2020-08</v>
      </c>
    </row>
    <row r="3002" spans="1:23" x14ac:dyDescent="0.3">
      <c r="A3002">
        <v>6027</v>
      </c>
      <c r="B3002" t="s">
        <v>7271</v>
      </c>
      <c r="C3002" s="1">
        <v>44981</v>
      </c>
      <c r="D3002">
        <v>20230224</v>
      </c>
      <c r="E3002" t="s">
        <v>2904</v>
      </c>
      <c r="F3002" t="s">
        <v>71</v>
      </c>
      <c r="G3002" t="s">
        <v>72</v>
      </c>
      <c r="H3002" t="s">
        <v>37</v>
      </c>
      <c r="I3002" t="s">
        <v>38</v>
      </c>
      <c r="J3002" t="s">
        <v>179</v>
      </c>
      <c r="K3002">
        <v>1015</v>
      </c>
      <c r="L3002" t="s">
        <v>74</v>
      </c>
      <c r="M3002" t="s">
        <v>40</v>
      </c>
      <c r="N3002" t="s">
        <v>214</v>
      </c>
      <c r="O3002" t="s">
        <v>7272</v>
      </c>
      <c r="P3002">
        <v>8.4</v>
      </c>
      <c r="Q3002">
        <v>5</v>
      </c>
      <c r="R3002">
        <v>0</v>
      </c>
      <c r="S3002">
        <v>0.33600000000000002</v>
      </c>
      <c r="T3002" t="s">
        <v>394</v>
      </c>
      <c r="U3002">
        <v>8.0640000000000001</v>
      </c>
      <c r="V3002" s="2">
        <f>Table1[[#This Row],[Expenses]]*0.3</f>
        <v>2.4192</v>
      </c>
      <c r="W3002" t="str">
        <f>VLOOKUP(K3002, Helper!A:C, 3, FALSE)</f>
        <v>2020-03</v>
      </c>
    </row>
    <row r="3003" spans="1:23" x14ac:dyDescent="0.3">
      <c r="A3003">
        <v>6029</v>
      </c>
      <c r="B3003" t="s">
        <v>7273</v>
      </c>
      <c r="C3003" s="1">
        <v>44885</v>
      </c>
      <c r="D3003">
        <v>20221120</v>
      </c>
      <c r="E3003" t="s">
        <v>1396</v>
      </c>
      <c r="F3003" t="s">
        <v>62</v>
      </c>
      <c r="G3003" t="s">
        <v>63</v>
      </c>
      <c r="H3003" t="s">
        <v>25</v>
      </c>
      <c r="I3003" t="s">
        <v>64</v>
      </c>
      <c r="J3003" t="s">
        <v>254</v>
      </c>
      <c r="K3003">
        <v>1072</v>
      </c>
      <c r="L3003" t="s">
        <v>74</v>
      </c>
      <c r="M3003" t="s">
        <v>29</v>
      </c>
      <c r="N3003" t="s">
        <v>112</v>
      </c>
      <c r="O3003" t="s">
        <v>7274</v>
      </c>
      <c r="P3003">
        <v>18.48</v>
      </c>
      <c r="Q3003">
        <v>2</v>
      </c>
      <c r="R3003">
        <v>0.2</v>
      </c>
      <c r="S3003">
        <v>6.0060000000000002</v>
      </c>
      <c r="T3003" t="s">
        <v>32</v>
      </c>
      <c r="U3003">
        <v>12.474</v>
      </c>
      <c r="V3003" s="2">
        <f>Table1[[#This Row],[Expenses]]*0.3</f>
        <v>3.7422</v>
      </c>
      <c r="W3003" t="str">
        <f>VLOOKUP(K3003, Helper!A:C, 3, FALSE)</f>
        <v>2020-06</v>
      </c>
    </row>
    <row r="3004" spans="1:23" x14ac:dyDescent="0.3">
      <c r="A3004">
        <v>6030</v>
      </c>
      <c r="B3004" t="s">
        <v>7275</v>
      </c>
      <c r="C3004" s="1">
        <v>44880</v>
      </c>
      <c r="D3004">
        <v>20221115</v>
      </c>
      <c r="E3004" t="s">
        <v>3511</v>
      </c>
      <c r="F3004" t="s">
        <v>35</v>
      </c>
      <c r="G3004" t="s">
        <v>36</v>
      </c>
      <c r="H3004" t="s">
        <v>37</v>
      </c>
      <c r="I3004" t="s">
        <v>38</v>
      </c>
      <c r="J3004" t="s">
        <v>244</v>
      </c>
      <c r="K3004">
        <v>1002</v>
      </c>
      <c r="L3004" t="s">
        <v>84</v>
      </c>
      <c r="M3004" t="s">
        <v>29</v>
      </c>
      <c r="N3004" t="s">
        <v>112</v>
      </c>
      <c r="O3004" t="s">
        <v>7276</v>
      </c>
      <c r="P3004">
        <v>9.84</v>
      </c>
      <c r="Q3004">
        <v>3</v>
      </c>
      <c r="R3004">
        <v>0</v>
      </c>
      <c r="S3004">
        <v>2.8536000000000001</v>
      </c>
      <c r="T3004" t="s">
        <v>32</v>
      </c>
      <c r="U3004">
        <v>6.9863999999999997</v>
      </c>
      <c r="V3004" s="2">
        <f>Table1[[#This Row],[Expenses]]*0.3</f>
        <v>2.09592</v>
      </c>
      <c r="W3004" t="str">
        <f>VLOOKUP(K3004, Helper!A:C, 3, FALSE)</f>
        <v>2020-03</v>
      </c>
    </row>
    <row r="3005" spans="1:23" x14ac:dyDescent="0.3">
      <c r="A3005">
        <v>6031</v>
      </c>
      <c r="B3005" t="s">
        <v>7277</v>
      </c>
      <c r="C3005" s="1">
        <v>45114</v>
      </c>
      <c r="D3005">
        <v>20230707</v>
      </c>
      <c r="E3005" t="s">
        <v>5385</v>
      </c>
      <c r="F3005" t="s">
        <v>46</v>
      </c>
      <c r="G3005" t="s">
        <v>837</v>
      </c>
      <c r="H3005" t="s">
        <v>25</v>
      </c>
      <c r="I3005" t="s">
        <v>48</v>
      </c>
      <c r="J3005" t="s">
        <v>240</v>
      </c>
      <c r="K3005">
        <v>1035</v>
      </c>
      <c r="L3005" t="s">
        <v>56</v>
      </c>
      <c r="M3005" t="s">
        <v>29</v>
      </c>
      <c r="N3005" t="s">
        <v>41</v>
      </c>
      <c r="O3005" t="s">
        <v>7278</v>
      </c>
      <c r="P3005">
        <v>239.24</v>
      </c>
      <c r="Q3005">
        <v>1</v>
      </c>
      <c r="R3005">
        <v>0.2</v>
      </c>
      <c r="S3005">
        <v>23.923999999999999</v>
      </c>
      <c r="T3005" t="s">
        <v>128</v>
      </c>
      <c r="U3005">
        <v>215.316</v>
      </c>
      <c r="V3005" s="2">
        <f>Table1[[#This Row],[Expenses]]*0.3</f>
        <v>64.594799999999992</v>
      </c>
      <c r="W3005" t="str">
        <f>VLOOKUP(K3005, Helper!A:C, 3, FALSE)</f>
        <v>2020-04</v>
      </c>
    </row>
    <row r="3006" spans="1:23" x14ac:dyDescent="0.3">
      <c r="A3006">
        <v>6032</v>
      </c>
      <c r="B3006" t="s">
        <v>7279</v>
      </c>
      <c r="C3006" s="1">
        <v>44921</v>
      </c>
      <c r="D3006">
        <v>20221226</v>
      </c>
      <c r="E3006" t="s">
        <v>826</v>
      </c>
      <c r="F3006" t="s">
        <v>1516</v>
      </c>
      <c r="G3006" t="s">
        <v>1517</v>
      </c>
      <c r="H3006" t="s">
        <v>25</v>
      </c>
      <c r="I3006" t="s">
        <v>336</v>
      </c>
      <c r="J3006" t="s">
        <v>443</v>
      </c>
      <c r="K3006">
        <v>1005</v>
      </c>
      <c r="L3006" t="s">
        <v>56</v>
      </c>
      <c r="M3006" t="s">
        <v>40</v>
      </c>
      <c r="N3006" t="s">
        <v>57</v>
      </c>
      <c r="O3006" t="s">
        <v>7280</v>
      </c>
      <c r="P3006">
        <v>21.12</v>
      </c>
      <c r="Q3006">
        <v>4</v>
      </c>
      <c r="R3006">
        <v>0</v>
      </c>
      <c r="S3006">
        <v>6.5472000000000001</v>
      </c>
      <c r="T3006" t="s">
        <v>76</v>
      </c>
      <c r="U3006">
        <v>14.572800000000001</v>
      </c>
      <c r="V3006" s="2">
        <f>Table1[[#This Row],[Expenses]]*0.3</f>
        <v>4.3718399999999997</v>
      </c>
      <c r="W3006" t="str">
        <f>VLOOKUP(K3006, Helper!A:C, 3, FALSE)</f>
        <v>2020-03</v>
      </c>
    </row>
    <row r="3007" spans="1:23" x14ac:dyDescent="0.3">
      <c r="A3007">
        <v>6033</v>
      </c>
      <c r="B3007" t="s">
        <v>7281</v>
      </c>
      <c r="C3007" s="1">
        <v>45040</v>
      </c>
      <c r="D3007">
        <v>20230424</v>
      </c>
      <c r="E3007" t="s">
        <v>743</v>
      </c>
      <c r="F3007" t="s">
        <v>211</v>
      </c>
      <c r="G3007" t="s">
        <v>212</v>
      </c>
      <c r="H3007" t="s">
        <v>25</v>
      </c>
      <c r="I3007" t="s">
        <v>26</v>
      </c>
      <c r="J3007" t="s">
        <v>268</v>
      </c>
      <c r="K3007">
        <v>1088</v>
      </c>
      <c r="L3007" t="s">
        <v>133</v>
      </c>
      <c r="M3007" t="s">
        <v>29</v>
      </c>
      <c r="N3007" t="s">
        <v>66</v>
      </c>
      <c r="O3007" t="s">
        <v>7282</v>
      </c>
      <c r="P3007">
        <v>54.9</v>
      </c>
      <c r="Q3007">
        <v>5</v>
      </c>
      <c r="R3007">
        <v>0</v>
      </c>
      <c r="S3007">
        <v>15.372</v>
      </c>
      <c r="T3007" t="s">
        <v>68</v>
      </c>
      <c r="U3007">
        <v>39.527999999999999</v>
      </c>
      <c r="V3007" s="2">
        <f>Table1[[#This Row],[Expenses]]*0.3</f>
        <v>11.8584</v>
      </c>
      <c r="W3007" t="str">
        <f>VLOOKUP(K3007, Helper!A:C, 3, FALSE)</f>
        <v>2020-03</v>
      </c>
    </row>
    <row r="3008" spans="1:23" x14ac:dyDescent="0.3">
      <c r="A3008">
        <v>6034</v>
      </c>
      <c r="B3008" t="s">
        <v>7283</v>
      </c>
      <c r="C3008" s="1">
        <v>44544</v>
      </c>
      <c r="D3008">
        <v>20211214</v>
      </c>
      <c r="E3008" t="s">
        <v>2177</v>
      </c>
      <c r="F3008" t="s">
        <v>35</v>
      </c>
      <c r="G3008" t="s">
        <v>36</v>
      </c>
      <c r="H3008" t="s">
        <v>37</v>
      </c>
      <c r="I3008" t="s">
        <v>38</v>
      </c>
      <c r="J3008" t="s">
        <v>817</v>
      </c>
      <c r="K3008">
        <v>1050</v>
      </c>
      <c r="L3008" t="s">
        <v>95</v>
      </c>
      <c r="M3008" t="s">
        <v>85</v>
      </c>
      <c r="N3008" t="s">
        <v>57</v>
      </c>
      <c r="O3008" t="s">
        <v>7284</v>
      </c>
      <c r="P3008">
        <v>15.24</v>
      </c>
      <c r="Q3008">
        <v>3</v>
      </c>
      <c r="R3008">
        <v>0</v>
      </c>
      <c r="S3008">
        <v>5.1816000000000004</v>
      </c>
      <c r="T3008" t="s">
        <v>163</v>
      </c>
      <c r="U3008">
        <v>10.058399999999899</v>
      </c>
      <c r="V3008" s="2">
        <f>Table1[[#This Row],[Expenses]]*0.3</f>
        <v>3.0175199999999696</v>
      </c>
      <c r="W3008" t="str">
        <f>VLOOKUP(K3008, Helper!A:C, 3, FALSE)</f>
        <v>2020-01</v>
      </c>
    </row>
    <row r="3009" spans="1:23" x14ac:dyDescent="0.3">
      <c r="A3009">
        <v>6035</v>
      </c>
      <c r="B3009" t="s">
        <v>7285</v>
      </c>
      <c r="C3009" s="1">
        <v>44305</v>
      </c>
      <c r="D3009">
        <v>20210419</v>
      </c>
      <c r="E3009" t="s">
        <v>1451</v>
      </c>
      <c r="F3009" t="s">
        <v>79</v>
      </c>
      <c r="G3009" t="s">
        <v>2477</v>
      </c>
      <c r="H3009" t="s">
        <v>81</v>
      </c>
      <c r="I3009" t="s">
        <v>82</v>
      </c>
      <c r="J3009" t="s">
        <v>621</v>
      </c>
      <c r="K3009">
        <v>1060</v>
      </c>
      <c r="L3009" t="s">
        <v>105</v>
      </c>
      <c r="M3009" t="s">
        <v>29</v>
      </c>
      <c r="N3009" t="s">
        <v>86</v>
      </c>
      <c r="O3009" t="s">
        <v>7286</v>
      </c>
      <c r="P3009">
        <v>19.568000000000001</v>
      </c>
      <c r="Q3009">
        <v>2</v>
      </c>
      <c r="R3009">
        <v>0.8</v>
      </c>
      <c r="S3009">
        <v>-52.833599999999997</v>
      </c>
      <c r="T3009" t="s">
        <v>208</v>
      </c>
      <c r="U3009">
        <v>72.401600000000002</v>
      </c>
      <c r="V3009" s="2">
        <f>Table1[[#This Row],[Expenses]]*0.3</f>
        <v>21.720479999999998</v>
      </c>
      <c r="W3009" t="str">
        <f>VLOOKUP(K3009, Helper!A:C, 3, FALSE)</f>
        <v>2020-01</v>
      </c>
    </row>
    <row r="3010" spans="1:23" x14ac:dyDescent="0.3">
      <c r="A3010">
        <v>6037</v>
      </c>
      <c r="B3010" t="s">
        <v>7287</v>
      </c>
      <c r="C3010" s="1">
        <v>44809</v>
      </c>
      <c r="D3010">
        <v>20220905</v>
      </c>
      <c r="E3010" t="s">
        <v>5183</v>
      </c>
      <c r="F3010" t="s">
        <v>23</v>
      </c>
      <c r="G3010" t="s">
        <v>6256</v>
      </c>
      <c r="H3010" t="s">
        <v>25</v>
      </c>
      <c r="I3010" t="s">
        <v>26</v>
      </c>
      <c r="J3010" t="s">
        <v>574</v>
      </c>
      <c r="K3010">
        <v>1090</v>
      </c>
      <c r="L3010" t="s">
        <v>259</v>
      </c>
      <c r="M3010" t="s">
        <v>29</v>
      </c>
      <c r="N3010" t="s">
        <v>57</v>
      </c>
      <c r="O3010" t="s">
        <v>7288</v>
      </c>
      <c r="P3010">
        <v>42.6</v>
      </c>
      <c r="Q3010">
        <v>3</v>
      </c>
      <c r="R3010">
        <v>0</v>
      </c>
      <c r="S3010">
        <v>16.614000000000001</v>
      </c>
      <c r="T3010" t="s">
        <v>246</v>
      </c>
      <c r="U3010">
        <v>25.986000000000001</v>
      </c>
      <c r="V3010" s="2">
        <f>Table1[[#This Row],[Expenses]]*0.3</f>
        <v>7.7957999999999998</v>
      </c>
      <c r="W3010" t="str">
        <f>VLOOKUP(K3010, Helper!A:C, 3, FALSE)</f>
        <v>2020-02</v>
      </c>
    </row>
    <row r="3011" spans="1:23" x14ac:dyDescent="0.3">
      <c r="A3011">
        <v>6041</v>
      </c>
      <c r="B3011" t="s">
        <v>7289</v>
      </c>
      <c r="C3011" s="1">
        <v>45194</v>
      </c>
      <c r="D3011">
        <v>20230925</v>
      </c>
      <c r="E3011" t="s">
        <v>707</v>
      </c>
      <c r="F3011" t="s">
        <v>35</v>
      </c>
      <c r="G3011" t="s">
        <v>36</v>
      </c>
      <c r="H3011" t="s">
        <v>37</v>
      </c>
      <c r="I3011" t="s">
        <v>38</v>
      </c>
      <c r="J3011" t="s">
        <v>574</v>
      </c>
      <c r="K3011">
        <v>1090</v>
      </c>
      <c r="L3011" t="s">
        <v>259</v>
      </c>
      <c r="M3011" t="s">
        <v>40</v>
      </c>
      <c r="N3011" t="s">
        <v>156</v>
      </c>
      <c r="O3011" t="s">
        <v>7290</v>
      </c>
      <c r="P3011">
        <v>859.2</v>
      </c>
      <c r="Q3011">
        <v>3</v>
      </c>
      <c r="R3011">
        <v>0.2</v>
      </c>
      <c r="S3011">
        <v>75.180000000000007</v>
      </c>
      <c r="T3011" t="s">
        <v>171</v>
      </c>
      <c r="U3011">
        <v>784.02</v>
      </c>
      <c r="V3011" s="2">
        <f>Table1[[#This Row],[Expenses]]*0.3</f>
        <v>235.20599999999999</v>
      </c>
      <c r="W3011" t="str">
        <f>VLOOKUP(K3011, Helper!A:C, 3, FALSE)</f>
        <v>2020-02</v>
      </c>
    </row>
    <row r="3012" spans="1:23" x14ac:dyDescent="0.3">
      <c r="A3012">
        <v>6043</v>
      </c>
      <c r="B3012" t="s">
        <v>7291</v>
      </c>
      <c r="C3012" s="1">
        <v>44596</v>
      </c>
      <c r="D3012">
        <v>20220204</v>
      </c>
      <c r="E3012" t="s">
        <v>142</v>
      </c>
      <c r="F3012" t="s">
        <v>232</v>
      </c>
      <c r="G3012" t="s">
        <v>233</v>
      </c>
      <c r="H3012" t="s">
        <v>37</v>
      </c>
      <c r="I3012" t="s">
        <v>119</v>
      </c>
      <c r="J3012" t="s">
        <v>143</v>
      </c>
      <c r="K3012">
        <v>1051</v>
      </c>
      <c r="L3012" t="s">
        <v>74</v>
      </c>
      <c r="M3012" t="s">
        <v>29</v>
      </c>
      <c r="N3012" t="s">
        <v>57</v>
      </c>
      <c r="O3012" t="s">
        <v>7292</v>
      </c>
      <c r="P3012">
        <v>14.368</v>
      </c>
      <c r="Q3012">
        <v>2</v>
      </c>
      <c r="R3012">
        <v>0.2</v>
      </c>
      <c r="S3012">
        <v>3.9512</v>
      </c>
      <c r="T3012" t="s">
        <v>1308</v>
      </c>
      <c r="U3012">
        <v>10.4168</v>
      </c>
      <c r="V3012" s="2">
        <f>Table1[[#This Row],[Expenses]]*0.3</f>
        <v>3.1250399999999998</v>
      </c>
      <c r="W3012" t="str">
        <f>VLOOKUP(K3012, Helper!A:C, 3, FALSE)</f>
        <v>2020-03</v>
      </c>
    </row>
    <row r="3013" spans="1:23" x14ac:dyDescent="0.3">
      <c r="A3013">
        <v>6044</v>
      </c>
      <c r="B3013" t="s">
        <v>7293</v>
      </c>
      <c r="C3013" s="1">
        <v>45066</v>
      </c>
      <c r="D3013">
        <v>20230520</v>
      </c>
      <c r="E3013" t="s">
        <v>1600</v>
      </c>
      <c r="F3013" t="s">
        <v>252</v>
      </c>
      <c r="G3013" t="s">
        <v>573</v>
      </c>
      <c r="H3013" t="s">
        <v>25</v>
      </c>
      <c r="I3013" t="s">
        <v>103</v>
      </c>
      <c r="J3013" t="s">
        <v>457</v>
      </c>
      <c r="K3013">
        <v>1057</v>
      </c>
      <c r="L3013" t="s">
        <v>105</v>
      </c>
      <c r="M3013" t="s">
        <v>40</v>
      </c>
      <c r="N3013" t="s">
        <v>41</v>
      </c>
      <c r="O3013" t="s">
        <v>7294</v>
      </c>
      <c r="P3013">
        <v>314.35199999999998</v>
      </c>
      <c r="Q3013">
        <v>3</v>
      </c>
      <c r="R3013">
        <v>0.2</v>
      </c>
      <c r="S3013">
        <v>-35.364600000000003</v>
      </c>
      <c r="T3013" t="s">
        <v>288</v>
      </c>
      <c r="U3013">
        <v>349.716599999999</v>
      </c>
      <c r="V3013" s="2">
        <f>Table1[[#This Row],[Expenses]]*0.3</f>
        <v>104.9149799999997</v>
      </c>
      <c r="W3013" t="str">
        <f>VLOOKUP(K3013, Helper!A:C, 3, FALSE)</f>
        <v>2020-01</v>
      </c>
    </row>
    <row r="3014" spans="1:23" x14ac:dyDescent="0.3">
      <c r="A3014">
        <v>6046</v>
      </c>
      <c r="B3014" t="s">
        <v>7295</v>
      </c>
      <c r="C3014" s="1">
        <v>44442</v>
      </c>
      <c r="D3014">
        <v>20210903</v>
      </c>
      <c r="E3014" t="s">
        <v>2101</v>
      </c>
      <c r="F3014" t="s">
        <v>232</v>
      </c>
      <c r="G3014" t="s">
        <v>385</v>
      </c>
      <c r="H3014" t="s">
        <v>37</v>
      </c>
      <c r="I3014" t="s">
        <v>119</v>
      </c>
      <c r="J3014" t="s">
        <v>524</v>
      </c>
      <c r="K3014">
        <v>1039</v>
      </c>
      <c r="L3014" t="s">
        <v>95</v>
      </c>
      <c r="M3014" t="s">
        <v>40</v>
      </c>
      <c r="N3014" t="s">
        <v>57</v>
      </c>
      <c r="O3014" t="s">
        <v>7296</v>
      </c>
      <c r="P3014">
        <v>238.15199999999999</v>
      </c>
      <c r="Q3014">
        <v>3</v>
      </c>
      <c r="R3014">
        <v>0.2</v>
      </c>
      <c r="S3014">
        <v>89.307000000000002</v>
      </c>
      <c r="T3014" t="s">
        <v>135</v>
      </c>
      <c r="U3014">
        <v>148.844999999999</v>
      </c>
      <c r="V3014" s="2">
        <f>Table1[[#This Row],[Expenses]]*0.3</f>
        <v>44.653499999999703</v>
      </c>
      <c r="W3014" t="str">
        <f>VLOOKUP(K3014, Helper!A:C, 3, FALSE)</f>
        <v>2020-01</v>
      </c>
    </row>
    <row r="3015" spans="1:23" x14ac:dyDescent="0.3">
      <c r="A3015">
        <v>6047</v>
      </c>
      <c r="B3015" t="s">
        <v>7297</v>
      </c>
      <c r="C3015" s="1">
        <v>44722</v>
      </c>
      <c r="D3015">
        <v>20220610</v>
      </c>
      <c r="E3015" t="s">
        <v>4198</v>
      </c>
      <c r="F3015" t="s">
        <v>183</v>
      </c>
      <c r="G3015" t="s">
        <v>183</v>
      </c>
      <c r="H3015" t="s">
        <v>25</v>
      </c>
      <c r="I3015" t="s">
        <v>48</v>
      </c>
      <c r="J3015" t="s">
        <v>439</v>
      </c>
      <c r="K3015">
        <v>1033</v>
      </c>
      <c r="L3015" t="s">
        <v>74</v>
      </c>
      <c r="M3015" t="s">
        <v>85</v>
      </c>
      <c r="N3015" t="s">
        <v>50</v>
      </c>
      <c r="O3015" t="s">
        <v>7298</v>
      </c>
      <c r="P3015">
        <v>692.94</v>
      </c>
      <c r="Q3015">
        <v>3</v>
      </c>
      <c r="R3015">
        <v>0</v>
      </c>
      <c r="S3015">
        <v>173.23500000000001</v>
      </c>
      <c r="T3015" t="s">
        <v>43</v>
      </c>
      <c r="U3015">
        <v>519.70500000000004</v>
      </c>
      <c r="V3015" s="2">
        <f>Table1[[#This Row],[Expenses]]*0.3</f>
        <v>155.91150000000002</v>
      </c>
      <c r="W3015" t="str">
        <f>VLOOKUP(K3015, Helper!A:C, 3, FALSE)</f>
        <v>2020-03</v>
      </c>
    </row>
    <row r="3016" spans="1:23" x14ac:dyDescent="0.3">
      <c r="A3016">
        <v>6048</v>
      </c>
      <c r="B3016" t="s">
        <v>7299</v>
      </c>
      <c r="C3016" s="1">
        <v>44507</v>
      </c>
      <c r="D3016">
        <v>20211107</v>
      </c>
      <c r="E3016" t="s">
        <v>1356</v>
      </c>
      <c r="F3016" t="s">
        <v>46</v>
      </c>
      <c r="G3016" t="s">
        <v>837</v>
      </c>
      <c r="H3016" t="s">
        <v>25</v>
      </c>
      <c r="I3016" t="s">
        <v>48</v>
      </c>
      <c r="J3016" t="s">
        <v>515</v>
      </c>
      <c r="K3016">
        <v>1003</v>
      </c>
      <c r="L3016" t="s">
        <v>56</v>
      </c>
      <c r="M3016" t="s">
        <v>40</v>
      </c>
      <c r="N3016" t="s">
        <v>50</v>
      </c>
      <c r="O3016" t="s">
        <v>7300</v>
      </c>
      <c r="P3016">
        <v>16.146000000000001</v>
      </c>
      <c r="Q3016">
        <v>9</v>
      </c>
      <c r="R3016">
        <v>0.7</v>
      </c>
      <c r="S3016">
        <v>-12.9168</v>
      </c>
      <c r="T3016" t="s">
        <v>88</v>
      </c>
      <c r="U3016">
        <v>29.062799999999999</v>
      </c>
      <c r="V3016" s="2">
        <f>Table1[[#This Row],[Expenses]]*0.3</f>
        <v>8.7188400000000001</v>
      </c>
      <c r="W3016" t="str">
        <f>VLOOKUP(K3016, Helper!A:C, 3, FALSE)</f>
        <v>2020-02</v>
      </c>
    </row>
    <row r="3017" spans="1:23" x14ac:dyDescent="0.3">
      <c r="A3017">
        <v>6050</v>
      </c>
      <c r="B3017" t="s">
        <v>7301</v>
      </c>
      <c r="C3017" s="1">
        <v>44728</v>
      </c>
      <c r="D3017">
        <v>20220616</v>
      </c>
      <c r="E3017" t="s">
        <v>996</v>
      </c>
      <c r="F3017" t="s">
        <v>79</v>
      </c>
      <c r="G3017" t="s">
        <v>147</v>
      </c>
      <c r="H3017" t="s">
        <v>81</v>
      </c>
      <c r="I3017" t="s">
        <v>82</v>
      </c>
      <c r="J3017" t="s">
        <v>254</v>
      </c>
      <c r="K3017">
        <v>1072</v>
      </c>
      <c r="L3017" t="s">
        <v>74</v>
      </c>
      <c r="M3017" t="s">
        <v>29</v>
      </c>
      <c r="N3017" t="s">
        <v>66</v>
      </c>
      <c r="O3017" t="s">
        <v>7302</v>
      </c>
      <c r="P3017">
        <v>173.488</v>
      </c>
      <c r="Q3017">
        <v>7</v>
      </c>
      <c r="R3017">
        <v>0.2</v>
      </c>
      <c r="S3017">
        <v>54.215000000000003</v>
      </c>
      <c r="T3017" t="s">
        <v>43</v>
      </c>
      <c r="U3017">
        <v>119.273</v>
      </c>
      <c r="V3017" s="2">
        <f>Table1[[#This Row],[Expenses]]*0.3</f>
        <v>35.7819</v>
      </c>
      <c r="W3017" t="str">
        <f>VLOOKUP(K3017, Helper!A:C, 3, FALSE)</f>
        <v>2020-06</v>
      </c>
    </row>
    <row r="3018" spans="1:23" x14ac:dyDescent="0.3">
      <c r="A3018">
        <v>6051</v>
      </c>
      <c r="B3018" t="s">
        <v>7303</v>
      </c>
      <c r="C3018" s="1">
        <v>44311</v>
      </c>
      <c r="D3018">
        <v>20210425</v>
      </c>
      <c r="E3018" t="s">
        <v>7304</v>
      </c>
      <c r="F3018" t="s">
        <v>91</v>
      </c>
      <c r="G3018" t="s">
        <v>1441</v>
      </c>
      <c r="H3018" t="s">
        <v>25</v>
      </c>
      <c r="I3018" t="s">
        <v>93</v>
      </c>
      <c r="J3018" t="s">
        <v>268</v>
      </c>
      <c r="K3018">
        <v>1088</v>
      </c>
      <c r="L3018" t="s">
        <v>133</v>
      </c>
      <c r="M3018" t="s">
        <v>29</v>
      </c>
      <c r="N3018" t="s">
        <v>112</v>
      </c>
      <c r="O3018" t="s">
        <v>7305</v>
      </c>
      <c r="P3018">
        <v>57.75</v>
      </c>
      <c r="Q3018">
        <v>5</v>
      </c>
      <c r="R3018">
        <v>0</v>
      </c>
      <c r="S3018">
        <v>16.170000000000002</v>
      </c>
      <c r="T3018" t="s">
        <v>208</v>
      </c>
      <c r="U3018">
        <v>41.58</v>
      </c>
      <c r="V3018" s="2">
        <f>Table1[[#This Row],[Expenses]]*0.3</f>
        <v>12.473999999999998</v>
      </c>
      <c r="W3018" t="str">
        <f>VLOOKUP(K3018, Helper!A:C, 3, FALSE)</f>
        <v>2020-03</v>
      </c>
    </row>
    <row r="3019" spans="1:23" x14ac:dyDescent="0.3">
      <c r="A3019">
        <v>6053</v>
      </c>
      <c r="B3019" t="s">
        <v>7306</v>
      </c>
      <c r="C3019" s="1">
        <v>44828</v>
      </c>
      <c r="D3019">
        <v>20220924</v>
      </c>
      <c r="E3019" t="s">
        <v>928</v>
      </c>
      <c r="F3019" t="s">
        <v>358</v>
      </c>
      <c r="G3019" t="s">
        <v>532</v>
      </c>
      <c r="H3019" t="s">
        <v>37</v>
      </c>
      <c r="I3019" t="s">
        <v>119</v>
      </c>
      <c r="J3019" t="s">
        <v>823</v>
      </c>
      <c r="K3019">
        <v>1034</v>
      </c>
      <c r="L3019" t="s">
        <v>28</v>
      </c>
      <c r="M3019" t="s">
        <v>85</v>
      </c>
      <c r="N3019" t="s">
        <v>66</v>
      </c>
      <c r="O3019" t="s">
        <v>7307</v>
      </c>
      <c r="P3019">
        <v>11.952</v>
      </c>
      <c r="Q3019">
        <v>3</v>
      </c>
      <c r="R3019">
        <v>0.2</v>
      </c>
      <c r="S3019">
        <v>4.0338000000000003</v>
      </c>
      <c r="T3019" t="s">
        <v>246</v>
      </c>
      <c r="U3019">
        <v>7.9181999999999997</v>
      </c>
      <c r="V3019" s="2">
        <f>Table1[[#This Row],[Expenses]]*0.3</f>
        <v>2.3754599999999999</v>
      </c>
      <c r="W3019" t="str">
        <f>VLOOKUP(K3019, Helper!A:C, 3, FALSE)</f>
        <v>2020-01</v>
      </c>
    </row>
    <row r="3020" spans="1:23" x14ac:dyDescent="0.3">
      <c r="A3020">
        <v>6056</v>
      </c>
      <c r="B3020" t="s">
        <v>7308</v>
      </c>
      <c r="C3020" s="1">
        <v>44792</v>
      </c>
      <c r="D3020">
        <v>20220819</v>
      </c>
      <c r="E3020" t="s">
        <v>867</v>
      </c>
      <c r="F3020" t="s">
        <v>79</v>
      </c>
      <c r="G3020" t="s">
        <v>80</v>
      </c>
      <c r="H3020" t="s">
        <v>81</v>
      </c>
      <c r="I3020" t="s">
        <v>82</v>
      </c>
      <c r="J3020" t="s">
        <v>308</v>
      </c>
      <c r="K3020">
        <v>1095</v>
      </c>
      <c r="L3020" t="s">
        <v>105</v>
      </c>
      <c r="M3020" t="s">
        <v>29</v>
      </c>
      <c r="N3020" t="s">
        <v>50</v>
      </c>
      <c r="O3020" t="s">
        <v>7309</v>
      </c>
      <c r="P3020">
        <v>2.0680000000000001</v>
      </c>
      <c r="Q3020">
        <v>1</v>
      </c>
      <c r="R3020">
        <v>0.8</v>
      </c>
      <c r="S3020">
        <v>-3.4121999999999999</v>
      </c>
      <c r="T3020" t="s">
        <v>327</v>
      </c>
      <c r="U3020">
        <v>5.4802</v>
      </c>
      <c r="V3020" s="2">
        <f>Table1[[#This Row],[Expenses]]*0.3</f>
        <v>1.6440599999999999</v>
      </c>
      <c r="W3020" t="str">
        <f>VLOOKUP(K3020, Helper!A:C, 3, FALSE)</f>
        <v>2020-02</v>
      </c>
    </row>
    <row r="3021" spans="1:23" x14ac:dyDescent="0.3">
      <c r="A3021">
        <v>6058</v>
      </c>
      <c r="B3021" t="s">
        <v>7310</v>
      </c>
      <c r="C3021" s="1">
        <v>43892</v>
      </c>
      <c r="D3021">
        <v>20200302</v>
      </c>
      <c r="E3021" t="s">
        <v>3339</v>
      </c>
      <c r="F3021" t="s">
        <v>211</v>
      </c>
      <c r="G3021" t="s">
        <v>212</v>
      </c>
      <c r="H3021" t="s">
        <v>25</v>
      </c>
      <c r="I3021" t="s">
        <v>26</v>
      </c>
      <c r="J3021" t="s">
        <v>143</v>
      </c>
      <c r="K3021">
        <v>1051</v>
      </c>
      <c r="L3021" t="s">
        <v>74</v>
      </c>
      <c r="M3021" t="s">
        <v>85</v>
      </c>
      <c r="N3021" t="s">
        <v>161</v>
      </c>
      <c r="O3021" t="s">
        <v>7311</v>
      </c>
      <c r="P3021">
        <v>11.36</v>
      </c>
      <c r="Q3021">
        <v>2</v>
      </c>
      <c r="R3021">
        <v>0</v>
      </c>
      <c r="S3021">
        <v>5.3391999999999999</v>
      </c>
      <c r="T3021" t="s">
        <v>445</v>
      </c>
      <c r="U3021">
        <v>6.0207999999999897</v>
      </c>
      <c r="V3021" s="2">
        <f>Table1[[#This Row],[Expenses]]*0.3</f>
        <v>1.8062399999999967</v>
      </c>
      <c r="W3021" t="str">
        <f>VLOOKUP(K3021, Helper!A:C, 3, FALSE)</f>
        <v>2020-03</v>
      </c>
    </row>
    <row r="3022" spans="1:23" x14ac:dyDescent="0.3">
      <c r="A3022">
        <v>6060</v>
      </c>
      <c r="B3022" t="s">
        <v>7312</v>
      </c>
      <c r="C3022" s="1">
        <v>44195</v>
      </c>
      <c r="D3022">
        <v>20201230</v>
      </c>
      <c r="E3022" t="s">
        <v>1478</v>
      </c>
      <c r="F3022" t="s">
        <v>124</v>
      </c>
      <c r="G3022" t="s">
        <v>125</v>
      </c>
      <c r="H3022" t="s">
        <v>25</v>
      </c>
      <c r="I3022" t="s">
        <v>48</v>
      </c>
      <c r="J3022" t="s">
        <v>1026</v>
      </c>
      <c r="K3022">
        <v>1040</v>
      </c>
      <c r="L3022" t="s">
        <v>56</v>
      </c>
      <c r="M3022" t="s">
        <v>29</v>
      </c>
      <c r="N3022" t="s">
        <v>185</v>
      </c>
      <c r="O3022" t="s">
        <v>7313</v>
      </c>
      <c r="P3022">
        <v>27.968</v>
      </c>
      <c r="Q3022">
        <v>2</v>
      </c>
      <c r="R3022">
        <v>0.2</v>
      </c>
      <c r="S3022">
        <v>6.992</v>
      </c>
      <c r="T3022" t="s">
        <v>235</v>
      </c>
      <c r="U3022">
        <v>20.975999999999999</v>
      </c>
      <c r="V3022" s="2">
        <f>Table1[[#This Row],[Expenses]]*0.3</f>
        <v>6.2927999999999997</v>
      </c>
      <c r="W3022" t="str">
        <f>VLOOKUP(K3022, Helper!A:C, 3, FALSE)</f>
        <v>2020-02</v>
      </c>
    </row>
    <row r="3023" spans="1:23" x14ac:dyDescent="0.3">
      <c r="A3023">
        <v>6061</v>
      </c>
      <c r="B3023" t="s">
        <v>7314</v>
      </c>
      <c r="C3023" s="1">
        <v>44296</v>
      </c>
      <c r="D3023">
        <v>20210410</v>
      </c>
      <c r="E3023" t="s">
        <v>1219</v>
      </c>
      <c r="F3023" t="s">
        <v>211</v>
      </c>
      <c r="G3023" t="s">
        <v>968</v>
      </c>
      <c r="H3023" t="s">
        <v>25</v>
      </c>
      <c r="I3023" t="s">
        <v>26</v>
      </c>
      <c r="J3023" t="s">
        <v>325</v>
      </c>
      <c r="K3023">
        <v>1075</v>
      </c>
      <c r="L3023" t="s">
        <v>133</v>
      </c>
      <c r="M3023" t="s">
        <v>85</v>
      </c>
      <c r="N3023" t="s">
        <v>96</v>
      </c>
      <c r="O3023" t="s">
        <v>7315</v>
      </c>
      <c r="P3023">
        <v>142.04</v>
      </c>
      <c r="Q3023">
        <v>4</v>
      </c>
      <c r="R3023">
        <v>0</v>
      </c>
      <c r="S3023">
        <v>38.3508</v>
      </c>
      <c r="T3023" t="s">
        <v>208</v>
      </c>
      <c r="U3023">
        <v>103.6892</v>
      </c>
      <c r="V3023" s="2">
        <f>Table1[[#This Row],[Expenses]]*0.3</f>
        <v>31.106759999999998</v>
      </c>
      <c r="W3023" t="str">
        <f>VLOOKUP(K3023, Helper!A:C, 3, FALSE)</f>
        <v>2020-03</v>
      </c>
    </row>
    <row r="3024" spans="1:23" x14ac:dyDescent="0.3">
      <c r="A3024">
        <v>6063</v>
      </c>
      <c r="B3024" t="s">
        <v>7316</v>
      </c>
      <c r="C3024" s="1">
        <v>44555</v>
      </c>
      <c r="D3024">
        <v>20211225</v>
      </c>
      <c r="E3024" t="s">
        <v>1259</v>
      </c>
      <c r="F3024" t="s">
        <v>35</v>
      </c>
      <c r="G3024" t="s">
        <v>600</v>
      </c>
      <c r="H3024" t="s">
        <v>37</v>
      </c>
      <c r="I3024" t="s">
        <v>38</v>
      </c>
      <c r="J3024" t="s">
        <v>73</v>
      </c>
      <c r="K3024">
        <v>1066</v>
      </c>
      <c r="L3024" t="s">
        <v>74</v>
      </c>
      <c r="M3024" t="s">
        <v>29</v>
      </c>
      <c r="N3024" t="s">
        <v>1005</v>
      </c>
      <c r="O3024" t="s">
        <v>7317</v>
      </c>
      <c r="P3024">
        <v>1199.96</v>
      </c>
      <c r="Q3024">
        <v>5</v>
      </c>
      <c r="R3024">
        <v>0.2</v>
      </c>
      <c r="S3024">
        <v>224.99250000000001</v>
      </c>
      <c r="T3024" t="s">
        <v>163</v>
      </c>
      <c r="U3024">
        <v>974.96749999999997</v>
      </c>
      <c r="V3024" s="2">
        <f>Table1[[#This Row],[Expenses]]*0.3</f>
        <v>292.49025</v>
      </c>
      <c r="W3024" t="str">
        <f>VLOOKUP(K3024, Helper!A:C, 3, FALSE)</f>
        <v>2020-09</v>
      </c>
    </row>
    <row r="3025" spans="1:23" x14ac:dyDescent="0.3">
      <c r="A3025">
        <v>6066</v>
      </c>
      <c r="B3025" t="s">
        <v>7318</v>
      </c>
      <c r="C3025" s="1">
        <v>44291</v>
      </c>
      <c r="D3025">
        <v>20210405</v>
      </c>
      <c r="E3025" t="s">
        <v>451</v>
      </c>
      <c r="F3025" t="s">
        <v>124</v>
      </c>
      <c r="G3025" t="s">
        <v>125</v>
      </c>
      <c r="H3025" t="s">
        <v>25</v>
      </c>
      <c r="I3025" t="s">
        <v>48</v>
      </c>
      <c r="J3025" t="s">
        <v>452</v>
      </c>
      <c r="K3025">
        <v>1054</v>
      </c>
      <c r="L3025" t="s">
        <v>56</v>
      </c>
      <c r="M3025" t="s">
        <v>29</v>
      </c>
      <c r="N3025" t="s">
        <v>41</v>
      </c>
      <c r="O3025" t="s">
        <v>7319</v>
      </c>
      <c r="P3025">
        <v>23.904</v>
      </c>
      <c r="Q3025">
        <v>6</v>
      </c>
      <c r="R3025">
        <v>0.2</v>
      </c>
      <c r="S3025">
        <v>7.7687999999999997</v>
      </c>
      <c r="T3025" t="s">
        <v>208</v>
      </c>
      <c r="U3025">
        <v>16.135200000000001</v>
      </c>
      <c r="V3025" s="2">
        <f>Table1[[#This Row],[Expenses]]*0.3</f>
        <v>4.84056</v>
      </c>
      <c r="W3025" t="str">
        <f>VLOOKUP(K3025, Helper!A:C, 3, FALSE)</f>
        <v>2020-05</v>
      </c>
    </row>
    <row r="3026" spans="1:23" x14ac:dyDescent="0.3">
      <c r="A3026">
        <v>6067</v>
      </c>
      <c r="B3026" t="s">
        <v>7320</v>
      </c>
      <c r="C3026" s="1">
        <v>44213</v>
      </c>
      <c r="D3026">
        <v>20210117</v>
      </c>
      <c r="E3026" t="s">
        <v>5325</v>
      </c>
      <c r="F3026" t="s">
        <v>252</v>
      </c>
      <c r="G3026" t="s">
        <v>573</v>
      </c>
      <c r="H3026" t="s">
        <v>25</v>
      </c>
      <c r="I3026" t="s">
        <v>103</v>
      </c>
      <c r="J3026" t="s">
        <v>258</v>
      </c>
      <c r="K3026">
        <v>1098</v>
      </c>
      <c r="L3026" t="s">
        <v>259</v>
      </c>
      <c r="M3026" t="s">
        <v>29</v>
      </c>
      <c r="N3026" t="s">
        <v>66</v>
      </c>
      <c r="O3026" t="s">
        <v>7321</v>
      </c>
      <c r="P3026">
        <v>88.96</v>
      </c>
      <c r="Q3026">
        <v>8</v>
      </c>
      <c r="R3026">
        <v>0.2</v>
      </c>
      <c r="S3026">
        <v>10.007999999999999</v>
      </c>
      <c r="T3026" t="s">
        <v>303</v>
      </c>
      <c r="U3026">
        <v>78.951999999999998</v>
      </c>
      <c r="V3026" s="2">
        <f>Table1[[#This Row],[Expenses]]*0.3</f>
        <v>23.685599999999997</v>
      </c>
      <c r="W3026" t="str">
        <f>VLOOKUP(K3026, Helper!A:C, 3, FALSE)</f>
        <v>2020-01</v>
      </c>
    </row>
    <row r="3027" spans="1:23" x14ac:dyDescent="0.3">
      <c r="A3027">
        <v>6068</v>
      </c>
      <c r="B3027" t="s">
        <v>7322</v>
      </c>
      <c r="C3027" s="1">
        <v>45067</v>
      </c>
      <c r="D3027">
        <v>20230521</v>
      </c>
      <c r="E3027" t="s">
        <v>1202</v>
      </c>
      <c r="F3027" t="s">
        <v>35</v>
      </c>
      <c r="G3027" t="s">
        <v>3064</v>
      </c>
      <c r="H3027" t="s">
        <v>37</v>
      </c>
      <c r="I3027" t="s">
        <v>38</v>
      </c>
      <c r="J3027" t="s">
        <v>489</v>
      </c>
      <c r="K3027">
        <v>1064</v>
      </c>
      <c r="L3027" t="s">
        <v>84</v>
      </c>
      <c r="M3027" t="s">
        <v>85</v>
      </c>
      <c r="N3027" t="s">
        <v>41</v>
      </c>
      <c r="O3027" t="s">
        <v>7323</v>
      </c>
      <c r="P3027">
        <v>518.27200000000005</v>
      </c>
      <c r="Q3027">
        <v>8</v>
      </c>
      <c r="R3027">
        <v>0.2</v>
      </c>
      <c r="S3027">
        <v>-97.176000000000002</v>
      </c>
      <c r="T3027" t="s">
        <v>288</v>
      </c>
      <c r="U3027">
        <v>615.44799999999998</v>
      </c>
      <c r="V3027" s="2">
        <f>Table1[[#This Row],[Expenses]]*0.3</f>
        <v>184.6344</v>
      </c>
      <c r="W3027" t="str">
        <f>VLOOKUP(K3027, Helper!A:C, 3, FALSE)</f>
        <v>2020-06</v>
      </c>
    </row>
    <row r="3028" spans="1:23" x14ac:dyDescent="0.3">
      <c r="A3028">
        <v>6071</v>
      </c>
      <c r="B3028" t="s">
        <v>7324</v>
      </c>
      <c r="C3028" s="1">
        <v>45152</v>
      </c>
      <c r="D3028">
        <v>20230814</v>
      </c>
      <c r="E3028" t="s">
        <v>2273</v>
      </c>
      <c r="F3028" t="s">
        <v>124</v>
      </c>
      <c r="G3028" t="s">
        <v>125</v>
      </c>
      <c r="H3028" t="s">
        <v>25</v>
      </c>
      <c r="I3028" t="s">
        <v>48</v>
      </c>
      <c r="J3028" t="s">
        <v>504</v>
      </c>
      <c r="K3028">
        <v>1010</v>
      </c>
      <c r="L3028" t="s">
        <v>273</v>
      </c>
      <c r="M3028" t="s">
        <v>40</v>
      </c>
      <c r="N3028" t="s">
        <v>41</v>
      </c>
      <c r="O3028" t="s">
        <v>7325</v>
      </c>
      <c r="P3028">
        <v>17.544</v>
      </c>
      <c r="Q3028">
        <v>3</v>
      </c>
      <c r="R3028">
        <v>0.2</v>
      </c>
      <c r="S3028">
        <v>5.9211</v>
      </c>
      <c r="T3028" t="s">
        <v>786</v>
      </c>
      <c r="U3028">
        <v>11.6229</v>
      </c>
      <c r="V3028" s="2">
        <f>Table1[[#This Row],[Expenses]]*0.3</f>
        <v>3.4868699999999997</v>
      </c>
      <c r="W3028" t="str">
        <f>VLOOKUP(K3028, Helper!A:C, 3, FALSE)</f>
        <v>2020-03</v>
      </c>
    </row>
    <row r="3029" spans="1:23" x14ac:dyDescent="0.3">
      <c r="A3029">
        <v>6072</v>
      </c>
      <c r="B3029" t="s">
        <v>7326</v>
      </c>
      <c r="C3029" s="1">
        <v>44561</v>
      </c>
      <c r="D3029">
        <v>20211231</v>
      </c>
      <c r="E3029" t="s">
        <v>6850</v>
      </c>
      <c r="F3029" t="s">
        <v>79</v>
      </c>
      <c r="G3029" t="s">
        <v>737</v>
      </c>
      <c r="H3029" t="s">
        <v>81</v>
      </c>
      <c r="I3029" t="s">
        <v>82</v>
      </c>
      <c r="J3029" t="s">
        <v>94</v>
      </c>
      <c r="K3029">
        <v>1087</v>
      </c>
      <c r="L3029" t="s">
        <v>95</v>
      </c>
      <c r="M3029" t="s">
        <v>29</v>
      </c>
      <c r="N3029" t="s">
        <v>96</v>
      </c>
      <c r="O3029" t="s">
        <v>7327</v>
      </c>
      <c r="P3029">
        <v>152.68799999999999</v>
      </c>
      <c r="Q3029">
        <v>2</v>
      </c>
      <c r="R3029">
        <v>0.2</v>
      </c>
      <c r="S3029">
        <v>-26.720400000000001</v>
      </c>
      <c r="T3029" t="s">
        <v>163</v>
      </c>
      <c r="U3029">
        <v>179.4084</v>
      </c>
      <c r="V3029" s="2">
        <f>Table1[[#This Row],[Expenses]]*0.3</f>
        <v>53.822519999999997</v>
      </c>
      <c r="W3029" t="str">
        <f>VLOOKUP(K3029, Helper!A:C, 3, FALSE)</f>
        <v>2020-06</v>
      </c>
    </row>
    <row r="3030" spans="1:23" x14ac:dyDescent="0.3">
      <c r="A3030">
        <v>6075</v>
      </c>
      <c r="B3030" t="s">
        <v>7328</v>
      </c>
      <c r="C3030" s="1">
        <v>45286</v>
      </c>
      <c r="D3030">
        <v>20231226</v>
      </c>
      <c r="E3030" t="s">
        <v>527</v>
      </c>
      <c r="F3030" t="s">
        <v>35</v>
      </c>
      <c r="G3030" t="s">
        <v>36</v>
      </c>
      <c r="H3030" t="s">
        <v>37</v>
      </c>
      <c r="I3030" t="s">
        <v>38</v>
      </c>
      <c r="J3030" t="s">
        <v>528</v>
      </c>
      <c r="K3030">
        <v>1049</v>
      </c>
      <c r="L3030" t="s">
        <v>84</v>
      </c>
      <c r="M3030" t="s">
        <v>40</v>
      </c>
      <c r="N3030" t="s">
        <v>50</v>
      </c>
      <c r="O3030" t="s">
        <v>7329</v>
      </c>
      <c r="P3030">
        <v>153.55199999999999</v>
      </c>
      <c r="Q3030">
        <v>3</v>
      </c>
      <c r="R3030">
        <v>0.2</v>
      </c>
      <c r="S3030">
        <v>51.823799999999999</v>
      </c>
      <c r="T3030" t="s">
        <v>261</v>
      </c>
      <c r="U3030">
        <v>101.72819999999901</v>
      </c>
      <c r="V3030" s="2">
        <f>Table1[[#This Row],[Expenses]]*0.3</f>
        <v>30.518459999999699</v>
      </c>
      <c r="W3030" t="str">
        <f>VLOOKUP(K3030, Helper!A:C, 3, FALSE)</f>
        <v>2020-05</v>
      </c>
    </row>
    <row r="3031" spans="1:23" x14ac:dyDescent="0.3">
      <c r="A3031">
        <v>6077</v>
      </c>
      <c r="B3031" t="s">
        <v>7330</v>
      </c>
      <c r="C3031" s="1">
        <v>44806</v>
      </c>
      <c r="D3031">
        <v>20220902</v>
      </c>
      <c r="E3031" t="s">
        <v>1451</v>
      </c>
      <c r="F3031" t="s">
        <v>211</v>
      </c>
      <c r="G3031" t="s">
        <v>212</v>
      </c>
      <c r="H3031" t="s">
        <v>25</v>
      </c>
      <c r="I3031" t="s">
        <v>26</v>
      </c>
      <c r="J3031" t="s">
        <v>621</v>
      </c>
      <c r="K3031">
        <v>1060</v>
      </c>
      <c r="L3031" t="s">
        <v>105</v>
      </c>
      <c r="M3031" t="s">
        <v>29</v>
      </c>
      <c r="N3031" t="s">
        <v>185</v>
      </c>
      <c r="O3031" t="s">
        <v>7331</v>
      </c>
      <c r="P3031">
        <v>468.9</v>
      </c>
      <c r="Q3031">
        <v>6</v>
      </c>
      <c r="R3031">
        <v>0</v>
      </c>
      <c r="S3031">
        <v>206.316</v>
      </c>
      <c r="T3031" t="s">
        <v>246</v>
      </c>
      <c r="U3031">
        <v>262.58399999999898</v>
      </c>
      <c r="V3031" s="2">
        <f>Table1[[#This Row],[Expenses]]*0.3</f>
        <v>78.775199999999685</v>
      </c>
      <c r="W3031" t="str">
        <f>VLOOKUP(K3031, Helper!A:C, 3, FALSE)</f>
        <v>2020-01</v>
      </c>
    </row>
    <row r="3032" spans="1:23" x14ac:dyDescent="0.3">
      <c r="A3032">
        <v>6081</v>
      </c>
      <c r="B3032" t="s">
        <v>7332</v>
      </c>
      <c r="C3032" s="1">
        <v>45144</v>
      </c>
      <c r="D3032">
        <v>20230806</v>
      </c>
      <c r="E3032" t="s">
        <v>664</v>
      </c>
      <c r="F3032" t="s">
        <v>79</v>
      </c>
      <c r="G3032" t="s">
        <v>147</v>
      </c>
      <c r="H3032" t="s">
        <v>81</v>
      </c>
      <c r="I3032" t="s">
        <v>82</v>
      </c>
      <c r="J3032" t="s">
        <v>138</v>
      </c>
      <c r="K3032">
        <v>1043</v>
      </c>
      <c r="L3032" t="s">
        <v>95</v>
      </c>
      <c r="M3032" t="s">
        <v>85</v>
      </c>
      <c r="N3032" t="s">
        <v>96</v>
      </c>
      <c r="O3032" t="s">
        <v>7333</v>
      </c>
      <c r="P3032">
        <v>151.05600000000001</v>
      </c>
      <c r="Q3032">
        <v>9</v>
      </c>
      <c r="R3032">
        <v>0.2</v>
      </c>
      <c r="S3032">
        <v>7.5528000000000004</v>
      </c>
      <c r="T3032" t="s">
        <v>786</v>
      </c>
      <c r="U3032">
        <v>143.50319999999999</v>
      </c>
      <c r="V3032" s="2">
        <f>Table1[[#This Row],[Expenses]]*0.3</f>
        <v>43.050959999999996</v>
      </c>
      <c r="W3032" t="str">
        <f>VLOOKUP(K3032, Helper!A:C, 3, FALSE)</f>
        <v>2020-01</v>
      </c>
    </row>
    <row r="3033" spans="1:23" x14ac:dyDescent="0.3">
      <c r="A3033">
        <v>6082</v>
      </c>
      <c r="B3033" t="s">
        <v>7334</v>
      </c>
      <c r="C3033" s="1">
        <v>43880</v>
      </c>
      <c r="D3033">
        <v>20200219</v>
      </c>
      <c r="E3033" t="s">
        <v>902</v>
      </c>
      <c r="F3033" t="s">
        <v>79</v>
      </c>
      <c r="G3033" t="s">
        <v>470</v>
      </c>
      <c r="H3033" t="s">
        <v>81</v>
      </c>
      <c r="I3033" t="s">
        <v>82</v>
      </c>
      <c r="J3033" t="s">
        <v>258</v>
      </c>
      <c r="K3033">
        <v>1098</v>
      </c>
      <c r="L3033" t="s">
        <v>259</v>
      </c>
      <c r="M3033" t="s">
        <v>29</v>
      </c>
      <c r="N3033" t="s">
        <v>57</v>
      </c>
      <c r="O3033" t="s">
        <v>7335</v>
      </c>
      <c r="P3033">
        <v>25.16</v>
      </c>
      <c r="Q3033">
        <v>5</v>
      </c>
      <c r="R3033">
        <v>0.6</v>
      </c>
      <c r="S3033">
        <v>-11.321999999999999</v>
      </c>
      <c r="T3033" t="s">
        <v>919</v>
      </c>
      <c r="U3033">
        <v>36.481999999999999</v>
      </c>
      <c r="V3033" s="2">
        <f>Table1[[#This Row],[Expenses]]*0.3</f>
        <v>10.944599999999999</v>
      </c>
      <c r="W3033" t="str">
        <f>VLOOKUP(K3033, Helper!A:C, 3, FALSE)</f>
        <v>2020-01</v>
      </c>
    </row>
    <row r="3034" spans="1:23" x14ac:dyDescent="0.3">
      <c r="A3034">
        <v>6083</v>
      </c>
      <c r="B3034" t="s">
        <v>7336</v>
      </c>
      <c r="C3034" s="1">
        <v>44888</v>
      </c>
      <c r="D3034">
        <v>20221123</v>
      </c>
      <c r="E3034" t="s">
        <v>945</v>
      </c>
      <c r="F3034" t="s">
        <v>79</v>
      </c>
      <c r="G3034" t="s">
        <v>147</v>
      </c>
      <c r="H3034" t="s">
        <v>81</v>
      </c>
      <c r="I3034" t="s">
        <v>82</v>
      </c>
      <c r="J3034" t="s">
        <v>321</v>
      </c>
      <c r="K3034">
        <v>1089</v>
      </c>
      <c r="L3034" t="s">
        <v>133</v>
      </c>
      <c r="M3034" t="s">
        <v>29</v>
      </c>
      <c r="N3034" t="s">
        <v>50</v>
      </c>
      <c r="O3034" t="s">
        <v>7337</v>
      </c>
      <c r="P3034">
        <v>6.2160000000000002</v>
      </c>
      <c r="Q3034">
        <v>6</v>
      </c>
      <c r="R3034">
        <v>0.8</v>
      </c>
      <c r="S3034">
        <v>-9.6348000000000003</v>
      </c>
      <c r="T3034" t="s">
        <v>32</v>
      </c>
      <c r="U3034">
        <v>15.8508</v>
      </c>
      <c r="V3034" s="2">
        <f>Table1[[#This Row],[Expenses]]*0.3</f>
        <v>4.7552399999999997</v>
      </c>
      <c r="W3034" t="str">
        <f>VLOOKUP(K3034, Helper!A:C, 3, FALSE)</f>
        <v>2020-01</v>
      </c>
    </row>
    <row r="3035" spans="1:23" x14ac:dyDescent="0.3">
      <c r="A3035">
        <v>6088</v>
      </c>
      <c r="B3035" t="s">
        <v>7338</v>
      </c>
      <c r="C3035" s="1">
        <v>44544</v>
      </c>
      <c r="D3035">
        <v>20211214</v>
      </c>
      <c r="E3035" t="s">
        <v>137</v>
      </c>
      <c r="F3035" t="s">
        <v>35</v>
      </c>
      <c r="G3035" t="s">
        <v>982</v>
      </c>
      <c r="H3035" t="s">
        <v>37</v>
      </c>
      <c r="I3035" t="s">
        <v>38</v>
      </c>
      <c r="J3035" t="s">
        <v>138</v>
      </c>
      <c r="K3035">
        <v>1043</v>
      </c>
      <c r="L3035" t="s">
        <v>95</v>
      </c>
      <c r="M3035" t="s">
        <v>29</v>
      </c>
      <c r="N3035" t="s">
        <v>57</v>
      </c>
      <c r="O3035" t="s">
        <v>7339</v>
      </c>
      <c r="P3035">
        <v>29.22</v>
      </c>
      <c r="Q3035">
        <v>3</v>
      </c>
      <c r="R3035">
        <v>0</v>
      </c>
      <c r="S3035">
        <v>12.8568</v>
      </c>
      <c r="T3035" t="s">
        <v>163</v>
      </c>
      <c r="U3035">
        <v>16.363199999999999</v>
      </c>
      <c r="V3035" s="2">
        <f>Table1[[#This Row],[Expenses]]*0.3</f>
        <v>4.9089599999999995</v>
      </c>
      <c r="W3035" t="str">
        <f>VLOOKUP(K3035, Helper!A:C, 3, FALSE)</f>
        <v>2020-01</v>
      </c>
    </row>
    <row r="3036" spans="1:23" x14ac:dyDescent="0.3">
      <c r="A3036">
        <v>6089</v>
      </c>
      <c r="B3036" t="s">
        <v>7340</v>
      </c>
      <c r="C3036" s="1">
        <v>44360</v>
      </c>
      <c r="D3036">
        <v>20210613</v>
      </c>
      <c r="E3036" t="s">
        <v>2758</v>
      </c>
      <c r="F3036" t="s">
        <v>758</v>
      </c>
      <c r="G3036" t="s">
        <v>759</v>
      </c>
      <c r="H3036" t="s">
        <v>25</v>
      </c>
      <c r="I3036" t="s">
        <v>64</v>
      </c>
      <c r="J3036" t="s">
        <v>413</v>
      </c>
      <c r="K3036">
        <v>1022</v>
      </c>
      <c r="L3036" t="s">
        <v>273</v>
      </c>
      <c r="M3036" t="s">
        <v>40</v>
      </c>
      <c r="N3036" t="s">
        <v>66</v>
      </c>
      <c r="O3036" t="s">
        <v>7341</v>
      </c>
      <c r="P3036">
        <v>6.48</v>
      </c>
      <c r="Q3036">
        <v>1</v>
      </c>
      <c r="R3036">
        <v>0</v>
      </c>
      <c r="S3036">
        <v>3.1103999999999998</v>
      </c>
      <c r="T3036" t="s">
        <v>732</v>
      </c>
      <c r="U3036">
        <v>3.3696000000000002</v>
      </c>
      <c r="V3036" s="2">
        <f>Table1[[#This Row],[Expenses]]*0.3</f>
        <v>1.01088</v>
      </c>
      <c r="W3036" t="str">
        <f>VLOOKUP(K3036, Helper!A:C, 3, FALSE)</f>
        <v>2020-03</v>
      </c>
    </row>
    <row r="3037" spans="1:23" x14ac:dyDescent="0.3">
      <c r="A3037">
        <v>6090</v>
      </c>
      <c r="B3037" t="s">
        <v>7342</v>
      </c>
      <c r="C3037" s="1">
        <v>45289</v>
      </c>
      <c r="D3037">
        <v>20231229</v>
      </c>
      <c r="E3037" t="s">
        <v>1558</v>
      </c>
      <c r="F3037" t="s">
        <v>334</v>
      </c>
      <c r="G3037" t="s">
        <v>335</v>
      </c>
      <c r="H3037" t="s">
        <v>25</v>
      </c>
      <c r="I3037" t="s">
        <v>336</v>
      </c>
      <c r="J3037" t="s">
        <v>111</v>
      </c>
      <c r="K3037">
        <v>1099</v>
      </c>
      <c r="L3037" t="s">
        <v>56</v>
      </c>
      <c r="M3037" t="s">
        <v>40</v>
      </c>
      <c r="N3037" t="s">
        <v>50</v>
      </c>
      <c r="O3037" t="s">
        <v>7343</v>
      </c>
      <c r="P3037">
        <v>1.1879999999999999</v>
      </c>
      <c r="Q3037">
        <v>2</v>
      </c>
      <c r="R3037">
        <v>0.7</v>
      </c>
      <c r="S3037">
        <v>-0.99</v>
      </c>
      <c r="T3037" t="s">
        <v>261</v>
      </c>
      <c r="U3037">
        <v>2.1779999999999999</v>
      </c>
      <c r="V3037" s="2">
        <f>Table1[[#This Row],[Expenses]]*0.3</f>
        <v>0.65339999999999998</v>
      </c>
      <c r="W3037" t="str">
        <f>VLOOKUP(K3037, Helper!A:C, 3, FALSE)</f>
        <v>2020-01</v>
      </c>
    </row>
    <row r="3038" spans="1:23" x14ac:dyDescent="0.3">
      <c r="A3038">
        <v>6091</v>
      </c>
      <c r="B3038" t="s">
        <v>7344</v>
      </c>
      <c r="C3038" s="1">
        <v>45190</v>
      </c>
      <c r="D3038">
        <v>20230921</v>
      </c>
      <c r="E3038" t="s">
        <v>1298</v>
      </c>
      <c r="F3038" t="s">
        <v>211</v>
      </c>
      <c r="G3038" t="s">
        <v>212</v>
      </c>
      <c r="H3038" t="s">
        <v>25</v>
      </c>
      <c r="I3038" t="s">
        <v>26</v>
      </c>
      <c r="J3038" t="s">
        <v>111</v>
      </c>
      <c r="K3038">
        <v>1099</v>
      </c>
      <c r="L3038" t="s">
        <v>56</v>
      </c>
      <c r="M3038" t="s">
        <v>29</v>
      </c>
      <c r="N3038" t="s">
        <v>41</v>
      </c>
      <c r="O3038" t="s">
        <v>7345</v>
      </c>
      <c r="P3038">
        <v>272.64600000000002</v>
      </c>
      <c r="Q3038">
        <v>3</v>
      </c>
      <c r="R3038">
        <v>0.1</v>
      </c>
      <c r="S3038">
        <v>18.176400000000001</v>
      </c>
      <c r="T3038" t="s">
        <v>171</v>
      </c>
      <c r="U3038">
        <v>254.46960000000001</v>
      </c>
      <c r="V3038" s="2">
        <f>Table1[[#This Row],[Expenses]]*0.3</f>
        <v>76.340879999999999</v>
      </c>
      <c r="W3038" t="str">
        <f>VLOOKUP(K3038, Helper!A:C, 3, FALSE)</f>
        <v>2020-01</v>
      </c>
    </row>
    <row r="3039" spans="1:23" x14ac:dyDescent="0.3">
      <c r="A3039">
        <v>6105</v>
      </c>
      <c r="B3039" t="s">
        <v>7346</v>
      </c>
      <c r="C3039" s="1">
        <v>45161</v>
      </c>
      <c r="D3039">
        <v>20230823</v>
      </c>
      <c r="E3039" t="s">
        <v>3830</v>
      </c>
      <c r="F3039" t="s">
        <v>124</v>
      </c>
      <c r="G3039" t="s">
        <v>125</v>
      </c>
      <c r="H3039" t="s">
        <v>25</v>
      </c>
      <c r="I3039" t="s">
        <v>48</v>
      </c>
      <c r="J3039" t="s">
        <v>993</v>
      </c>
      <c r="K3039">
        <v>1044</v>
      </c>
      <c r="L3039" t="s">
        <v>28</v>
      </c>
      <c r="M3039" t="s">
        <v>85</v>
      </c>
      <c r="N3039" t="s">
        <v>50</v>
      </c>
      <c r="O3039" t="s">
        <v>7347</v>
      </c>
      <c r="P3039">
        <v>314.53199999999998</v>
      </c>
      <c r="Q3039">
        <v>2</v>
      </c>
      <c r="R3039">
        <v>0.4</v>
      </c>
      <c r="S3039">
        <v>-83.875200000000007</v>
      </c>
      <c r="T3039" t="s">
        <v>786</v>
      </c>
      <c r="U3039">
        <v>398.40719999999999</v>
      </c>
      <c r="V3039" s="2">
        <f>Table1[[#This Row],[Expenses]]*0.3</f>
        <v>119.52215999999999</v>
      </c>
      <c r="W3039" t="str">
        <f>VLOOKUP(K3039, Helper!A:C, 3, FALSE)</f>
        <v>2020-02</v>
      </c>
    </row>
    <row r="3040" spans="1:23" x14ac:dyDescent="0.3">
      <c r="A3040">
        <v>6106</v>
      </c>
      <c r="B3040" t="s">
        <v>7348</v>
      </c>
      <c r="C3040" s="1">
        <v>44365</v>
      </c>
      <c r="D3040">
        <v>20210618</v>
      </c>
      <c r="E3040" t="s">
        <v>1935</v>
      </c>
      <c r="F3040" t="s">
        <v>46</v>
      </c>
      <c r="G3040" t="s">
        <v>837</v>
      </c>
      <c r="H3040" t="s">
        <v>25</v>
      </c>
      <c r="I3040" t="s">
        <v>48</v>
      </c>
      <c r="J3040" t="s">
        <v>655</v>
      </c>
      <c r="K3040">
        <v>1024</v>
      </c>
      <c r="L3040" t="s">
        <v>28</v>
      </c>
      <c r="M3040" t="s">
        <v>40</v>
      </c>
      <c r="N3040" t="s">
        <v>112</v>
      </c>
      <c r="O3040" t="s">
        <v>7349</v>
      </c>
      <c r="P3040">
        <v>13.632</v>
      </c>
      <c r="Q3040">
        <v>4</v>
      </c>
      <c r="R3040">
        <v>0.2</v>
      </c>
      <c r="S3040">
        <v>3.5783999999999998</v>
      </c>
      <c r="T3040" t="s">
        <v>732</v>
      </c>
      <c r="U3040">
        <v>10.053599999999999</v>
      </c>
      <c r="V3040" s="2">
        <f>Table1[[#This Row],[Expenses]]*0.3</f>
        <v>3.0160799999999997</v>
      </c>
      <c r="W3040" t="str">
        <f>VLOOKUP(K3040, Helper!A:C, 3, FALSE)</f>
        <v>2020-01</v>
      </c>
    </row>
    <row r="3041" spans="1:23" x14ac:dyDescent="0.3">
      <c r="A3041">
        <v>6107</v>
      </c>
      <c r="B3041" t="s">
        <v>7350</v>
      </c>
      <c r="C3041" s="1">
        <v>44185</v>
      </c>
      <c r="D3041">
        <v>20201220</v>
      </c>
      <c r="E3041" t="s">
        <v>3088</v>
      </c>
      <c r="F3041" t="s">
        <v>79</v>
      </c>
      <c r="G3041" t="s">
        <v>80</v>
      </c>
      <c r="H3041" t="s">
        <v>81</v>
      </c>
      <c r="I3041" t="s">
        <v>82</v>
      </c>
      <c r="J3041" t="s">
        <v>655</v>
      </c>
      <c r="K3041">
        <v>1024</v>
      </c>
      <c r="L3041" t="s">
        <v>28</v>
      </c>
      <c r="M3041" t="s">
        <v>29</v>
      </c>
      <c r="N3041" t="s">
        <v>86</v>
      </c>
      <c r="O3041" t="s">
        <v>7351</v>
      </c>
      <c r="P3041">
        <v>19.431999999999999</v>
      </c>
      <c r="Q3041">
        <v>2</v>
      </c>
      <c r="R3041">
        <v>0.8</v>
      </c>
      <c r="S3041">
        <v>-49.551600000000001</v>
      </c>
      <c r="T3041" t="s">
        <v>235</v>
      </c>
      <c r="U3041">
        <v>68.983599999999996</v>
      </c>
      <c r="V3041" s="2">
        <f>Table1[[#This Row],[Expenses]]*0.3</f>
        <v>20.695079999999997</v>
      </c>
      <c r="W3041" t="str">
        <f>VLOOKUP(K3041, Helper!A:C, 3, FALSE)</f>
        <v>2020-01</v>
      </c>
    </row>
    <row r="3042" spans="1:23" x14ac:dyDescent="0.3">
      <c r="A3042">
        <v>6109</v>
      </c>
      <c r="B3042" t="s">
        <v>7352</v>
      </c>
      <c r="C3042" s="1">
        <v>44816</v>
      </c>
      <c r="D3042">
        <v>20220912</v>
      </c>
      <c r="E3042" t="s">
        <v>2831</v>
      </c>
      <c r="F3042" t="s">
        <v>166</v>
      </c>
      <c r="G3042" t="s">
        <v>227</v>
      </c>
      <c r="H3042" t="s">
        <v>81</v>
      </c>
      <c r="I3042" t="s">
        <v>168</v>
      </c>
      <c r="J3042" t="s">
        <v>192</v>
      </c>
      <c r="K3042">
        <v>1068</v>
      </c>
      <c r="L3042" t="s">
        <v>56</v>
      </c>
      <c r="M3042" t="s">
        <v>29</v>
      </c>
      <c r="N3042" t="s">
        <v>41</v>
      </c>
      <c r="O3042" t="s">
        <v>7353</v>
      </c>
      <c r="P3042">
        <v>6</v>
      </c>
      <c r="Q3042">
        <v>2</v>
      </c>
      <c r="R3042">
        <v>0.2</v>
      </c>
      <c r="S3042">
        <v>2.1</v>
      </c>
      <c r="T3042" t="s">
        <v>246</v>
      </c>
      <c r="U3042">
        <v>3.9</v>
      </c>
      <c r="V3042" s="2">
        <f>Table1[[#This Row],[Expenses]]*0.3</f>
        <v>1.17</v>
      </c>
      <c r="W3042" t="str">
        <f>VLOOKUP(K3042, Helper!A:C, 3, FALSE)</f>
        <v>2020-01</v>
      </c>
    </row>
    <row r="3043" spans="1:23" x14ac:dyDescent="0.3">
      <c r="A3043">
        <v>6111</v>
      </c>
      <c r="B3043" t="s">
        <v>7354</v>
      </c>
      <c r="C3043" s="1">
        <v>44878</v>
      </c>
      <c r="D3043">
        <v>20221113</v>
      </c>
      <c r="E3043" t="s">
        <v>5130</v>
      </c>
      <c r="F3043" t="s">
        <v>358</v>
      </c>
      <c r="G3043" t="s">
        <v>2225</v>
      </c>
      <c r="H3043" t="s">
        <v>37</v>
      </c>
      <c r="I3043" t="s">
        <v>119</v>
      </c>
      <c r="J3043" t="s">
        <v>574</v>
      </c>
      <c r="K3043">
        <v>1090</v>
      </c>
      <c r="L3043" t="s">
        <v>259</v>
      </c>
      <c r="M3043" t="s">
        <v>29</v>
      </c>
      <c r="N3043" t="s">
        <v>41</v>
      </c>
      <c r="O3043" t="s">
        <v>7355</v>
      </c>
      <c r="P3043">
        <v>1474.8019999999999</v>
      </c>
      <c r="Q3043">
        <v>7</v>
      </c>
      <c r="R3043">
        <v>0.3</v>
      </c>
      <c r="S3043">
        <v>-21.0686</v>
      </c>
      <c r="T3043" t="s">
        <v>32</v>
      </c>
      <c r="U3043">
        <v>1495.8706</v>
      </c>
      <c r="V3043" s="2">
        <f>Table1[[#This Row],[Expenses]]*0.3</f>
        <v>448.76117999999997</v>
      </c>
      <c r="W3043" t="str">
        <f>VLOOKUP(K3043, Helper!A:C, 3, FALSE)</f>
        <v>2020-02</v>
      </c>
    </row>
    <row r="3044" spans="1:23" x14ac:dyDescent="0.3">
      <c r="A3044">
        <v>6116</v>
      </c>
      <c r="B3044" t="s">
        <v>7356</v>
      </c>
      <c r="C3044" s="1">
        <v>44635</v>
      </c>
      <c r="D3044">
        <v>20220315</v>
      </c>
      <c r="E3044" t="s">
        <v>433</v>
      </c>
      <c r="F3044" t="s">
        <v>35</v>
      </c>
      <c r="G3044" t="s">
        <v>7357</v>
      </c>
      <c r="H3044" t="s">
        <v>37</v>
      </c>
      <c r="I3044" t="s">
        <v>38</v>
      </c>
      <c r="J3044" t="s">
        <v>65</v>
      </c>
      <c r="K3044">
        <v>1062</v>
      </c>
      <c r="L3044" t="s">
        <v>28</v>
      </c>
      <c r="M3044" t="s">
        <v>40</v>
      </c>
      <c r="N3044" t="s">
        <v>50</v>
      </c>
      <c r="O3044" t="s">
        <v>7358</v>
      </c>
      <c r="P3044">
        <v>41.904000000000003</v>
      </c>
      <c r="Q3044">
        <v>6</v>
      </c>
      <c r="R3044">
        <v>0.2</v>
      </c>
      <c r="S3044">
        <v>14.1426</v>
      </c>
      <c r="T3044" t="s">
        <v>187</v>
      </c>
      <c r="U3044">
        <v>27.761399999999998</v>
      </c>
      <c r="V3044" s="2">
        <f>Table1[[#This Row],[Expenses]]*0.3</f>
        <v>8.3284199999999995</v>
      </c>
      <c r="W3044" t="str">
        <f>VLOOKUP(K3044, Helper!A:C, 3, FALSE)</f>
        <v>2020-01</v>
      </c>
    </row>
    <row r="3045" spans="1:23" x14ac:dyDescent="0.3">
      <c r="A3045">
        <v>6117</v>
      </c>
      <c r="B3045" t="s">
        <v>7359</v>
      </c>
      <c r="C3045" s="1">
        <v>44879</v>
      </c>
      <c r="D3045">
        <v>20221114</v>
      </c>
      <c r="E3045" t="s">
        <v>2309</v>
      </c>
      <c r="F3045" t="s">
        <v>211</v>
      </c>
      <c r="G3045" t="s">
        <v>212</v>
      </c>
      <c r="H3045" t="s">
        <v>25</v>
      </c>
      <c r="I3045" t="s">
        <v>26</v>
      </c>
      <c r="J3045" t="s">
        <v>1246</v>
      </c>
      <c r="K3045">
        <v>1071</v>
      </c>
      <c r="L3045" t="s">
        <v>149</v>
      </c>
      <c r="M3045" t="s">
        <v>85</v>
      </c>
      <c r="N3045" t="s">
        <v>156</v>
      </c>
      <c r="O3045" t="s">
        <v>7360</v>
      </c>
      <c r="P3045">
        <v>2279.96</v>
      </c>
      <c r="Q3045">
        <v>4</v>
      </c>
      <c r="R3045">
        <v>0</v>
      </c>
      <c r="S3045">
        <v>592.78959999999995</v>
      </c>
      <c r="T3045" t="s">
        <v>32</v>
      </c>
      <c r="U3045">
        <v>1687.1704</v>
      </c>
      <c r="V3045" s="2">
        <f>Table1[[#This Row],[Expenses]]*0.3</f>
        <v>506.15111999999999</v>
      </c>
      <c r="W3045" t="str">
        <f>VLOOKUP(K3045, Helper!A:C, 3, FALSE)</f>
        <v>2020-04</v>
      </c>
    </row>
    <row r="3046" spans="1:23" x14ac:dyDescent="0.3">
      <c r="A3046">
        <v>6119</v>
      </c>
      <c r="B3046" t="s">
        <v>7361</v>
      </c>
      <c r="C3046" s="1">
        <v>45189</v>
      </c>
      <c r="D3046">
        <v>20230920</v>
      </c>
      <c r="E3046" t="s">
        <v>1570</v>
      </c>
      <c r="F3046" t="s">
        <v>306</v>
      </c>
      <c r="G3046" t="s">
        <v>307</v>
      </c>
      <c r="H3046" t="s">
        <v>25</v>
      </c>
      <c r="I3046" t="s">
        <v>48</v>
      </c>
      <c r="J3046" t="s">
        <v>337</v>
      </c>
      <c r="K3046">
        <v>1096</v>
      </c>
      <c r="L3046" t="s">
        <v>105</v>
      </c>
      <c r="M3046" t="s">
        <v>40</v>
      </c>
      <c r="N3046" t="s">
        <v>156</v>
      </c>
      <c r="O3046" t="s">
        <v>7362</v>
      </c>
      <c r="P3046">
        <v>191.976</v>
      </c>
      <c r="Q3046">
        <v>3</v>
      </c>
      <c r="R3046">
        <v>0.2</v>
      </c>
      <c r="S3046">
        <v>19.197600000000001</v>
      </c>
      <c r="T3046" t="s">
        <v>171</v>
      </c>
      <c r="U3046">
        <v>172.7784</v>
      </c>
      <c r="V3046" s="2">
        <f>Table1[[#This Row],[Expenses]]*0.3</f>
        <v>51.83352</v>
      </c>
      <c r="W3046" t="str">
        <f>VLOOKUP(K3046, Helper!A:C, 3, FALSE)</f>
        <v>2020-03</v>
      </c>
    </row>
    <row r="3047" spans="1:23" x14ac:dyDescent="0.3">
      <c r="A3047">
        <v>6123</v>
      </c>
      <c r="B3047" t="s">
        <v>7363</v>
      </c>
      <c r="C3047" s="1">
        <v>45265</v>
      </c>
      <c r="D3047">
        <v>20231205</v>
      </c>
      <c r="E3047" t="s">
        <v>2930</v>
      </c>
      <c r="F3047" t="s">
        <v>166</v>
      </c>
      <c r="G3047" t="s">
        <v>227</v>
      </c>
      <c r="H3047" t="s">
        <v>81</v>
      </c>
      <c r="I3047" t="s">
        <v>168</v>
      </c>
      <c r="J3047" t="s">
        <v>291</v>
      </c>
      <c r="K3047">
        <v>1052</v>
      </c>
      <c r="L3047" t="s">
        <v>259</v>
      </c>
      <c r="M3047" t="s">
        <v>29</v>
      </c>
      <c r="N3047" t="s">
        <v>96</v>
      </c>
      <c r="O3047" t="s">
        <v>7364</v>
      </c>
      <c r="P3047">
        <v>61.567999999999998</v>
      </c>
      <c r="Q3047">
        <v>2</v>
      </c>
      <c r="R3047">
        <v>0.2</v>
      </c>
      <c r="S3047">
        <v>4.6176000000000004</v>
      </c>
      <c r="T3047" t="s">
        <v>261</v>
      </c>
      <c r="U3047">
        <v>56.950399999999902</v>
      </c>
      <c r="V3047" s="2">
        <f>Table1[[#This Row],[Expenses]]*0.3</f>
        <v>17.085119999999971</v>
      </c>
      <c r="W3047" t="str">
        <f>VLOOKUP(K3047, Helper!A:C, 3, FALSE)</f>
        <v>2020-04</v>
      </c>
    </row>
    <row r="3048" spans="1:23" x14ac:dyDescent="0.3">
      <c r="A3048">
        <v>6124</v>
      </c>
      <c r="B3048" t="s">
        <v>7365</v>
      </c>
      <c r="C3048" s="1">
        <v>44439</v>
      </c>
      <c r="D3048">
        <v>20210831</v>
      </c>
      <c r="E3048" t="s">
        <v>874</v>
      </c>
      <c r="F3048" t="s">
        <v>79</v>
      </c>
      <c r="G3048" t="s">
        <v>2556</v>
      </c>
      <c r="H3048" t="s">
        <v>81</v>
      </c>
      <c r="I3048" t="s">
        <v>82</v>
      </c>
      <c r="J3048" t="s">
        <v>524</v>
      </c>
      <c r="K3048">
        <v>1039</v>
      </c>
      <c r="L3048" t="s">
        <v>95</v>
      </c>
      <c r="M3048" t="s">
        <v>85</v>
      </c>
      <c r="N3048" t="s">
        <v>66</v>
      </c>
      <c r="O3048" t="s">
        <v>7366</v>
      </c>
      <c r="P3048">
        <v>20.96</v>
      </c>
      <c r="Q3048">
        <v>4</v>
      </c>
      <c r="R3048">
        <v>0.2</v>
      </c>
      <c r="S3048">
        <v>6.8120000000000003</v>
      </c>
      <c r="T3048" t="s">
        <v>570</v>
      </c>
      <c r="U3048">
        <v>14.148</v>
      </c>
      <c r="V3048" s="2">
        <f>Table1[[#This Row],[Expenses]]*0.3</f>
        <v>4.2443999999999997</v>
      </c>
      <c r="W3048" t="str">
        <f>VLOOKUP(K3048, Helper!A:C, 3, FALSE)</f>
        <v>2020-01</v>
      </c>
    </row>
    <row r="3049" spans="1:23" x14ac:dyDescent="0.3">
      <c r="A3049">
        <v>6125</v>
      </c>
      <c r="B3049" t="s">
        <v>7367</v>
      </c>
      <c r="C3049" s="1">
        <v>45081</v>
      </c>
      <c r="D3049">
        <v>20230604</v>
      </c>
      <c r="E3049" t="s">
        <v>826</v>
      </c>
      <c r="F3049" t="s">
        <v>35</v>
      </c>
      <c r="G3049" t="s">
        <v>36</v>
      </c>
      <c r="H3049" t="s">
        <v>37</v>
      </c>
      <c r="I3049" t="s">
        <v>38</v>
      </c>
      <c r="J3049" t="s">
        <v>443</v>
      </c>
      <c r="K3049">
        <v>1005</v>
      </c>
      <c r="L3049" t="s">
        <v>56</v>
      </c>
      <c r="M3049" t="s">
        <v>40</v>
      </c>
      <c r="N3049" t="s">
        <v>185</v>
      </c>
      <c r="O3049" t="s">
        <v>7368</v>
      </c>
      <c r="P3049">
        <v>44.75</v>
      </c>
      <c r="Q3049">
        <v>5</v>
      </c>
      <c r="R3049">
        <v>0</v>
      </c>
      <c r="S3049">
        <v>8.5024999999999995</v>
      </c>
      <c r="T3049" t="s">
        <v>318</v>
      </c>
      <c r="U3049">
        <v>36.247500000000002</v>
      </c>
      <c r="V3049" s="2">
        <f>Table1[[#This Row],[Expenses]]*0.3</f>
        <v>10.87425</v>
      </c>
      <c r="W3049" t="str">
        <f>VLOOKUP(K3049, Helper!A:C, 3, FALSE)</f>
        <v>2020-03</v>
      </c>
    </row>
    <row r="3050" spans="1:23" x14ac:dyDescent="0.3">
      <c r="A3050">
        <v>6128</v>
      </c>
      <c r="B3050" t="s">
        <v>7369</v>
      </c>
      <c r="C3050" s="1">
        <v>44652</v>
      </c>
      <c r="D3050">
        <v>20220401</v>
      </c>
      <c r="E3050" t="s">
        <v>2862</v>
      </c>
      <c r="F3050" t="s">
        <v>211</v>
      </c>
      <c r="G3050" t="s">
        <v>212</v>
      </c>
      <c r="H3050" t="s">
        <v>25</v>
      </c>
      <c r="I3050" t="s">
        <v>26</v>
      </c>
      <c r="J3050" t="s">
        <v>219</v>
      </c>
      <c r="K3050">
        <v>1006</v>
      </c>
      <c r="L3050" t="s">
        <v>56</v>
      </c>
      <c r="M3050" t="s">
        <v>29</v>
      </c>
      <c r="N3050" t="s">
        <v>41</v>
      </c>
      <c r="O3050" t="s">
        <v>7370</v>
      </c>
      <c r="P3050">
        <v>327.99599999999998</v>
      </c>
      <c r="Q3050">
        <v>6</v>
      </c>
      <c r="R3050">
        <v>0.1</v>
      </c>
      <c r="S3050">
        <v>54.665999999999997</v>
      </c>
      <c r="T3050" t="s">
        <v>296</v>
      </c>
      <c r="U3050">
        <v>273.33</v>
      </c>
      <c r="V3050" s="2">
        <f>Table1[[#This Row],[Expenses]]*0.3</f>
        <v>81.998999999999995</v>
      </c>
      <c r="W3050" t="str">
        <f>VLOOKUP(K3050, Helper!A:C, 3, FALSE)</f>
        <v>2020-01</v>
      </c>
    </row>
    <row r="3051" spans="1:23" x14ac:dyDescent="0.3">
      <c r="A3051">
        <v>6129</v>
      </c>
      <c r="B3051" t="s">
        <v>7371</v>
      </c>
      <c r="C3051" s="1">
        <v>44129</v>
      </c>
      <c r="D3051">
        <v>20201025</v>
      </c>
      <c r="E3051" t="s">
        <v>4338</v>
      </c>
      <c r="F3051" t="s">
        <v>35</v>
      </c>
      <c r="G3051" t="s">
        <v>110</v>
      </c>
      <c r="H3051" t="s">
        <v>37</v>
      </c>
      <c r="I3051" t="s">
        <v>38</v>
      </c>
      <c r="J3051" t="s">
        <v>228</v>
      </c>
      <c r="K3051">
        <v>1001</v>
      </c>
      <c r="L3051" t="s">
        <v>84</v>
      </c>
      <c r="M3051" t="s">
        <v>40</v>
      </c>
      <c r="N3051" t="s">
        <v>50</v>
      </c>
      <c r="O3051" t="s">
        <v>7372</v>
      </c>
      <c r="P3051">
        <v>49.408000000000001</v>
      </c>
      <c r="Q3051">
        <v>4</v>
      </c>
      <c r="R3051">
        <v>0.2</v>
      </c>
      <c r="S3051">
        <v>18.527999999999999</v>
      </c>
      <c r="T3051" t="s">
        <v>194</v>
      </c>
      <c r="U3051">
        <v>30.88</v>
      </c>
      <c r="V3051" s="2">
        <f>Table1[[#This Row],[Expenses]]*0.3</f>
        <v>9.2639999999999993</v>
      </c>
      <c r="W3051" t="str">
        <f>VLOOKUP(K3051, Helper!A:C, 3, FALSE)</f>
        <v>2020-04</v>
      </c>
    </row>
    <row r="3052" spans="1:23" x14ac:dyDescent="0.3">
      <c r="A3052">
        <v>6130</v>
      </c>
      <c r="B3052" t="s">
        <v>7373</v>
      </c>
      <c r="C3052" s="1">
        <v>45012</v>
      </c>
      <c r="D3052">
        <v>20230327</v>
      </c>
      <c r="E3052" t="s">
        <v>7374</v>
      </c>
      <c r="F3052" t="s">
        <v>238</v>
      </c>
      <c r="G3052" t="s">
        <v>1700</v>
      </c>
      <c r="H3052" t="s">
        <v>25</v>
      </c>
      <c r="I3052" t="s">
        <v>48</v>
      </c>
      <c r="J3052" t="s">
        <v>120</v>
      </c>
      <c r="K3052">
        <v>1048</v>
      </c>
      <c r="L3052" t="s">
        <v>105</v>
      </c>
      <c r="M3052" t="s">
        <v>85</v>
      </c>
      <c r="N3052" t="s">
        <v>185</v>
      </c>
      <c r="O3052" t="s">
        <v>7375</v>
      </c>
      <c r="P3052">
        <v>53.25</v>
      </c>
      <c r="Q3052">
        <v>3</v>
      </c>
      <c r="R3052">
        <v>0</v>
      </c>
      <c r="S3052">
        <v>20.767499999999998</v>
      </c>
      <c r="T3052" t="s">
        <v>761</v>
      </c>
      <c r="U3052">
        <v>32.482500000000002</v>
      </c>
      <c r="V3052" s="2">
        <f>Table1[[#This Row],[Expenses]]*0.3</f>
        <v>9.7447499999999998</v>
      </c>
      <c r="W3052" t="str">
        <f>VLOOKUP(K3052, Helper!A:C, 3, FALSE)</f>
        <v>2020-02</v>
      </c>
    </row>
    <row r="3053" spans="1:23" x14ac:dyDescent="0.3">
      <c r="A3053">
        <v>6132</v>
      </c>
      <c r="B3053" t="s">
        <v>7376</v>
      </c>
      <c r="C3053" s="1">
        <v>44192</v>
      </c>
      <c r="D3053">
        <v>20201227</v>
      </c>
      <c r="E3053" t="s">
        <v>1656</v>
      </c>
      <c r="F3053" t="s">
        <v>211</v>
      </c>
      <c r="G3053" t="s">
        <v>212</v>
      </c>
      <c r="H3053" t="s">
        <v>25</v>
      </c>
      <c r="I3053" t="s">
        <v>26</v>
      </c>
      <c r="J3053" t="s">
        <v>1472</v>
      </c>
      <c r="K3053">
        <v>1091</v>
      </c>
      <c r="L3053" t="s">
        <v>74</v>
      </c>
      <c r="M3053" t="s">
        <v>85</v>
      </c>
      <c r="N3053" t="s">
        <v>41</v>
      </c>
      <c r="O3053" t="s">
        <v>7377</v>
      </c>
      <c r="P3053">
        <v>767.21400000000006</v>
      </c>
      <c r="Q3053">
        <v>14</v>
      </c>
      <c r="R3053">
        <v>0.1</v>
      </c>
      <c r="S3053">
        <v>161.9674</v>
      </c>
      <c r="T3053" t="s">
        <v>235</v>
      </c>
      <c r="U3053">
        <v>605.24659999999994</v>
      </c>
      <c r="V3053" s="2">
        <f>Table1[[#This Row],[Expenses]]*0.3</f>
        <v>181.57397999999998</v>
      </c>
      <c r="W3053" t="str">
        <f>VLOOKUP(K3053, Helper!A:C, 3, FALSE)</f>
        <v>2020-02</v>
      </c>
    </row>
    <row r="3054" spans="1:23" x14ac:dyDescent="0.3">
      <c r="A3054">
        <v>6133</v>
      </c>
      <c r="B3054" t="s">
        <v>7378</v>
      </c>
      <c r="C3054" s="1">
        <v>45185</v>
      </c>
      <c r="D3054">
        <v>20230916</v>
      </c>
      <c r="E3054" t="s">
        <v>1266</v>
      </c>
      <c r="F3054" t="s">
        <v>252</v>
      </c>
      <c r="G3054" t="s">
        <v>573</v>
      </c>
      <c r="H3054" t="s">
        <v>25</v>
      </c>
      <c r="I3054" t="s">
        <v>103</v>
      </c>
      <c r="J3054" t="s">
        <v>143</v>
      </c>
      <c r="K3054">
        <v>1051</v>
      </c>
      <c r="L3054" t="s">
        <v>74</v>
      </c>
      <c r="M3054" t="s">
        <v>29</v>
      </c>
      <c r="N3054" t="s">
        <v>66</v>
      </c>
      <c r="O3054" t="s">
        <v>7379</v>
      </c>
      <c r="P3054">
        <v>163.96</v>
      </c>
      <c r="Q3054">
        <v>5</v>
      </c>
      <c r="R3054">
        <v>0.2</v>
      </c>
      <c r="S3054">
        <v>59.435499999999998</v>
      </c>
      <c r="T3054" t="s">
        <v>171</v>
      </c>
      <c r="U3054">
        <v>104.5245</v>
      </c>
      <c r="V3054" s="2">
        <f>Table1[[#This Row],[Expenses]]*0.3</f>
        <v>31.35735</v>
      </c>
      <c r="W3054" t="str">
        <f>VLOOKUP(K3054, Helper!A:C, 3, FALSE)</f>
        <v>2020-03</v>
      </c>
    </row>
    <row r="3055" spans="1:23" x14ac:dyDescent="0.3">
      <c r="A3055">
        <v>6134</v>
      </c>
      <c r="B3055" t="s">
        <v>7380</v>
      </c>
      <c r="C3055" s="1">
        <v>44790</v>
      </c>
      <c r="D3055">
        <v>20220817</v>
      </c>
      <c r="E3055" t="s">
        <v>7381</v>
      </c>
      <c r="F3055" t="s">
        <v>35</v>
      </c>
      <c r="G3055" t="s">
        <v>36</v>
      </c>
      <c r="H3055" t="s">
        <v>37</v>
      </c>
      <c r="I3055" t="s">
        <v>38</v>
      </c>
      <c r="J3055" t="s">
        <v>219</v>
      </c>
      <c r="K3055">
        <v>1006</v>
      </c>
      <c r="L3055" t="s">
        <v>56</v>
      </c>
      <c r="M3055" t="s">
        <v>40</v>
      </c>
      <c r="N3055" t="s">
        <v>50</v>
      </c>
      <c r="O3055" t="s">
        <v>7382</v>
      </c>
      <c r="P3055">
        <v>161.28</v>
      </c>
      <c r="Q3055">
        <v>2</v>
      </c>
      <c r="R3055">
        <v>0.2</v>
      </c>
      <c r="S3055">
        <v>12.096</v>
      </c>
      <c r="T3055" t="s">
        <v>327</v>
      </c>
      <c r="U3055">
        <v>149.184</v>
      </c>
      <c r="V3055" s="2">
        <f>Table1[[#This Row],[Expenses]]*0.3</f>
        <v>44.755199999999995</v>
      </c>
      <c r="W3055" t="str">
        <f>VLOOKUP(K3055, Helper!A:C, 3, FALSE)</f>
        <v>2020-01</v>
      </c>
    </row>
    <row r="3056" spans="1:23" x14ac:dyDescent="0.3">
      <c r="A3056">
        <v>6135</v>
      </c>
      <c r="B3056" t="s">
        <v>7383</v>
      </c>
      <c r="C3056" s="1">
        <v>44870</v>
      </c>
      <c r="D3056">
        <v>20221105</v>
      </c>
      <c r="E3056" t="s">
        <v>3561</v>
      </c>
      <c r="F3056" t="s">
        <v>35</v>
      </c>
      <c r="G3056" t="s">
        <v>417</v>
      </c>
      <c r="H3056" t="s">
        <v>37</v>
      </c>
      <c r="I3056" t="s">
        <v>38</v>
      </c>
      <c r="J3056" t="s">
        <v>452</v>
      </c>
      <c r="K3056">
        <v>1054</v>
      </c>
      <c r="L3056" t="s">
        <v>56</v>
      </c>
      <c r="M3056" t="s">
        <v>29</v>
      </c>
      <c r="N3056" t="s">
        <v>112</v>
      </c>
      <c r="O3056" t="s">
        <v>7384</v>
      </c>
      <c r="P3056">
        <v>192.8</v>
      </c>
      <c r="Q3056">
        <v>4</v>
      </c>
      <c r="R3056">
        <v>0</v>
      </c>
      <c r="S3056">
        <v>55.911999999999999</v>
      </c>
      <c r="T3056" t="s">
        <v>32</v>
      </c>
      <c r="U3056">
        <v>136.88800000000001</v>
      </c>
      <c r="V3056" s="2">
        <f>Table1[[#This Row],[Expenses]]*0.3</f>
        <v>41.066400000000002</v>
      </c>
      <c r="W3056" t="str">
        <f>VLOOKUP(K3056, Helper!A:C, 3, FALSE)</f>
        <v>2020-05</v>
      </c>
    </row>
    <row r="3057" spans="1:23" x14ac:dyDescent="0.3">
      <c r="A3057">
        <v>6136</v>
      </c>
      <c r="B3057" t="s">
        <v>7385</v>
      </c>
      <c r="C3057" s="1">
        <v>44487</v>
      </c>
      <c r="D3057">
        <v>20211018</v>
      </c>
      <c r="E3057" t="s">
        <v>3339</v>
      </c>
      <c r="F3057" t="s">
        <v>79</v>
      </c>
      <c r="G3057" t="s">
        <v>1640</v>
      </c>
      <c r="H3057" t="s">
        <v>81</v>
      </c>
      <c r="I3057" t="s">
        <v>82</v>
      </c>
      <c r="J3057" t="s">
        <v>143</v>
      </c>
      <c r="K3057">
        <v>1051</v>
      </c>
      <c r="L3057" t="s">
        <v>74</v>
      </c>
      <c r="M3057" t="s">
        <v>85</v>
      </c>
      <c r="N3057" t="s">
        <v>185</v>
      </c>
      <c r="O3057" t="s">
        <v>7386</v>
      </c>
      <c r="P3057">
        <v>27.696000000000002</v>
      </c>
      <c r="Q3057">
        <v>3</v>
      </c>
      <c r="R3057">
        <v>0.2</v>
      </c>
      <c r="S3057">
        <v>3.4620000000000002</v>
      </c>
      <c r="T3057" t="s">
        <v>52</v>
      </c>
      <c r="U3057">
        <v>24.234000000000002</v>
      </c>
      <c r="V3057" s="2">
        <f>Table1[[#This Row],[Expenses]]*0.3</f>
        <v>7.2702</v>
      </c>
      <c r="W3057" t="str">
        <f>VLOOKUP(K3057, Helper!A:C, 3, FALSE)</f>
        <v>2020-03</v>
      </c>
    </row>
    <row r="3058" spans="1:23" x14ac:dyDescent="0.3">
      <c r="A3058">
        <v>6138</v>
      </c>
      <c r="B3058" t="s">
        <v>7387</v>
      </c>
      <c r="C3058" s="1">
        <v>44866</v>
      </c>
      <c r="D3058">
        <v>20221101</v>
      </c>
      <c r="E3058" t="s">
        <v>1807</v>
      </c>
      <c r="F3058" t="s">
        <v>46</v>
      </c>
      <c r="G3058" t="s">
        <v>1022</v>
      </c>
      <c r="H3058" t="s">
        <v>25</v>
      </c>
      <c r="I3058" t="s">
        <v>48</v>
      </c>
      <c r="J3058" t="s">
        <v>638</v>
      </c>
      <c r="K3058">
        <v>1008</v>
      </c>
      <c r="L3058" t="s">
        <v>74</v>
      </c>
      <c r="M3058" t="s">
        <v>29</v>
      </c>
      <c r="N3058" t="s">
        <v>66</v>
      </c>
      <c r="O3058" t="s">
        <v>7388</v>
      </c>
      <c r="P3058">
        <v>32.064</v>
      </c>
      <c r="Q3058">
        <v>6</v>
      </c>
      <c r="R3058">
        <v>0.2</v>
      </c>
      <c r="S3058">
        <v>11.2224</v>
      </c>
      <c r="T3058" t="s">
        <v>32</v>
      </c>
      <c r="U3058">
        <v>20.8416</v>
      </c>
      <c r="V3058" s="2">
        <f>Table1[[#This Row],[Expenses]]*0.3</f>
        <v>6.2524799999999994</v>
      </c>
      <c r="W3058" t="str">
        <f>VLOOKUP(K3058, Helper!A:C, 3, FALSE)</f>
        <v>2020-01</v>
      </c>
    </row>
    <row r="3059" spans="1:23" x14ac:dyDescent="0.3">
      <c r="A3059">
        <v>6139</v>
      </c>
      <c r="B3059" t="s">
        <v>7389</v>
      </c>
      <c r="C3059" s="1">
        <v>43920</v>
      </c>
      <c r="D3059">
        <v>20200330</v>
      </c>
      <c r="E3059" t="s">
        <v>1478</v>
      </c>
      <c r="F3059" t="s">
        <v>35</v>
      </c>
      <c r="G3059" t="s">
        <v>110</v>
      </c>
      <c r="H3059" t="s">
        <v>37</v>
      </c>
      <c r="I3059" t="s">
        <v>38</v>
      </c>
      <c r="J3059" t="s">
        <v>1026</v>
      </c>
      <c r="K3059">
        <v>1040</v>
      </c>
      <c r="L3059" t="s">
        <v>56</v>
      </c>
      <c r="M3059" t="s">
        <v>29</v>
      </c>
      <c r="N3059" t="s">
        <v>30</v>
      </c>
      <c r="O3059" t="s">
        <v>7390</v>
      </c>
      <c r="P3059">
        <v>205.666</v>
      </c>
      <c r="Q3059">
        <v>2</v>
      </c>
      <c r="R3059">
        <v>0.15</v>
      </c>
      <c r="S3059">
        <v>-12.098000000000001</v>
      </c>
      <c r="T3059" t="s">
        <v>445</v>
      </c>
      <c r="U3059">
        <v>217.76400000000001</v>
      </c>
      <c r="V3059" s="2">
        <f>Table1[[#This Row],[Expenses]]*0.3</f>
        <v>65.3292</v>
      </c>
      <c r="W3059" t="str">
        <f>VLOOKUP(K3059, Helper!A:C, 3, FALSE)</f>
        <v>2020-02</v>
      </c>
    </row>
    <row r="3060" spans="1:23" x14ac:dyDescent="0.3">
      <c r="A3060">
        <v>6140</v>
      </c>
      <c r="B3060" t="s">
        <v>7391</v>
      </c>
      <c r="C3060" s="1">
        <v>44304</v>
      </c>
      <c r="D3060">
        <v>20210418</v>
      </c>
      <c r="E3060" t="s">
        <v>4961</v>
      </c>
      <c r="F3060" t="s">
        <v>35</v>
      </c>
      <c r="G3060" t="s">
        <v>1627</v>
      </c>
      <c r="H3060" t="s">
        <v>37</v>
      </c>
      <c r="I3060" t="s">
        <v>38</v>
      </c>
      <c r="J3060" t="s">
        <v>278</v>
      </c>
      <c r="K3060">
        <v>1032</v>
      </c>
      <c r="L3060" t="s">
        <v>56</v>
      </c>
      <c r="M3060" t="s">
        <v>29</v>
      </c>
      <c r="N3060" t="s">
        <v>96</v>
      </c>
      <c r="O3060" t="s">
        <v>7392</v>
      </c>
      <c r="P3060">
        <v>115.44</v>
      </c>
      <c r="Q3060">
        <v>3</v>
      </c>
      <c r="R3060">
        <v>0</v>
      </c>
      <c r="S3060">
        <v>30.014399999999998</v>
      </c>
      <c r="T3060" t="s">
        <v>208</v>
      </c>
      <c r="U3060">
        <v>85.425600000000003</v>
      </c>
      <c r="V3060" s="2">
        <f>Table1[[#This Row],[Expenses]]*0.3</f>
        <v>25.627680000000002</v>
      </c>
      <c r="W3060" t="str">
        <f>VLOOKUP(K3060, Helper!A:C, 3, FALSE)</f>
        <v>2020-02</v>
      </c>
    </row>
    <row r="3061" spans="1:23" x14ac:dyDescent="0.3">
      <c r="A3061">
        <v>6141</v>
      </c>
      <c r="B3061" t="s">
        <v>7393</v>
      </c>
      <c r="C3061" s="1">
        <v>45117</v>
      </c>
      <c r="D3061">
        <v>20230710</v>
      </c>
      <c r="E3061" t="s">
        <v>2121</v>
      </c>
      <c r="F3061" t="s">
        <v>498</v>
      </c>
      <c r="G3061" t="s">
        <v>771</v>
      </c>
      <c r="H3061" t="s">
        <v>25</v>
      </c>
      <c r="I3061" t="s">
        <v>103</v>
      </c>
      <c r="J3061" t="s">
        <v>349</v>
      </c>
      <c r="K3061">
        <v>1078</v>
      </c>
      <c r="L3061" t="s">
        <v>56</v>
      </c>
      <c r="M3061" t="s">
        <v>29</v>
      </c>
      <c r="N3061" t="s">
        <v>66</v>
      </c>
      <c r="O3061" t="s">
        <v>7394</v>
      </c>
      <c r="P3061">
        <v>274.8</v>
      </c>
      <c r="Q3061">
        <v>5</v>
      </c>
      <c r="R3061">
        <v>0</v>
      </c>
      <c r="S3061">
        <v>134.65199999999999</v>
      </c>
      <c r="T3061" t="s">
        <v>128</v>
      </c>
      <c r="U3061">
        <v>140.148</v>
      </c>
      <c r="V3061" s="2">
        <f>Table1[[#This Row],[Expenses]]*0.3</f>
        <v>42.044399999999996</v>
      </c>
      <c r="W3061" t="str">
        <f>VLOOKUP(K3061, Helper!A:C, 3, FALSE)</f>
        <v>2020-01</v>
      </c>
    </row>
    <row r="3062" spans="1:23" x14ac:dyDescent="0.3">
      <c r="A3062">
        <v>6145</v>
      </c>
      <c r="B3062" t="s">
        <v>7395</v>
      </c>
      <c r="C3062" s="1">
        <v>45105</v>
      </c>
      <c r="D3062">
        <v>20230628</v>
      </c>
      <c r="E3062" t="s">
        <v>1075</v>
      </c>
      <c r="F3062" t="s">
        <v>117</v>
      </c>
      <c r="G3062" t="s">
        <v>118</v>
      </c>
      <c r="H3062" t="s">
        <v>37</v>
      </c>
      <c r="I3062" t="s">
        <v>119</v>
      </c>
      <c r="J3062" t="s">
        <v>993</v>
      </c>
      <c r="K3062">
        <v>1044</v>
      </c>
      <c r="L3062" t="s">
        <v>28</v>
      </c>
      <c r="M3062" t="s">
        <v>29</v>
      </c>
      <c r="N3062" t="s">
        <v>66</v>
      </c>
      <c r="O3062" t="s">
        <v>7396</v>
      </c>
      <c r="P3062">
        <v>20.07</v>
      </c>
      <c r="Q3062">
        <v>3</v>
      </c>
      <c r="R3062">
        <v>0</v>
      </c>
      <c r="S3062">
        <v>9.2322000000000006</v>
      </c>
      <c r="T3062" t="s">
        <v>318</v>
      </c>
      <c r="U3062">
        <v>10.8378</v>
      </c>
      <c r="V3062" s="2">
        <f>Table1[[#This Row],[Expenses]]*0.3</f>
        <v>3.2513399999999999</v>
      </c>
      <c r="W3062" t="str">
        <f>VLOOKUP(K3062, Helper!A:C, 3, FALSE)</f>
        <v>2020-02</v>
      </c>
    </row>
    <row r="3063" spans="1:23" x14ac:dyDescent="0.3">
      <c r="A3063">
        <v>6146</v>
      </c>
      <c r="B3063" t="s">
        <v>7397</v>
      </c>
      <c r="C3063" s="1">
        <v>44187</v>
      </c>
      <c r="D3063">
        <v>20201222</v>
      </c>
      <c r="E3063" t="s">
        <v>5169</v>
      </c>
      <c r="F3063" t="s">
        <v>35</v>
      </c>
      <c r="G3063" t="s">
        <v>434</v>
      </c>
      <c r="H3063" t="s">
        <v>37</v>
      </c>
      <c r="I3063" t="s">
        <v>38</v>
      </c>
      <c r="J3063" t="s">
        <v>596</v>
      </c>
      <c r="K3063">
        <v>1038</v>
      </c>
      <c r="L3063" t="s">
        <v>84</v>
      </c>
      <c r="M3063" t="s">
        <v>29</v>
      </c>
      <c r="N3063" t="s">
        <v>112</v>
      </c>
      <c r="O3063" t="s">
        <v>7398</v>
      </c>
      <c r="P3063">
        <v>11.76</v>
      </c>
      <c r="Q3063">
        <v>4</v>
      </c>
      <c r="R3063">
        <v>0</v>
      </c>
      <c r="S3063">
        <v>3.1751999999999998</v>
      </c>
      <c r="T3063" t="s">
        <v>235</v>
      </c>
      <c r="U3063">
        <v>8.5847999999999995</v>
      </c>
      <c r="V3063" s="2">
        <f>Table1[[#This Row],[Expenses]]*0.3</f>
        <v>2.57544</v>
      </c>
      <c r="W3063" t="str">
        <f>VLOOKUP(K3063, Helper!A:C, 3, FALSE)</f>
        <v>2020-04</v>
      </c>
    </row>
    <row r="3064" spans="1:23" x14ac:dyDescent="0.3">
      <c r="A3064">
        <v>6147</v>
      </c>
      <c r="B3064" t="s">
        <v>7399</v>
      </c>
      <c r="C3064" s="1">
        <v>45252</v>
      </c>
      <c r="D3064">
        <v>20231122</v>
      </c>
      <c r="E3064" t="s">
        <v>3289</v>
      </c>
      <c r="F3064" t="s">
        <v>35</v>
      </c>
      <c r="G3064" t="s">
        <v>110</v>
      </c>
      <c r="H3064" t="s">
        <v>37</v>
      </c>
      <c r="I3064" t="s">
        <v>38</v>
      </c>
      <c r="J3064" t="s">
        <v>39</v>
      </c>
      <c r="K3064">
        <v>1056</v>
      </c>
      <c r="L3064" t="s">
        <v>28</v>
      </c>
      <c r="M3064" t="s">
        <v>40</v>
      </c>
      <c r="N3064" t="s">
        <v>112</v>
      </c>
      <c r="O3064" t="s">
        <v>7400</v>
      </c>
      <c r="P3064">
        <v>11.76</v>
      </c>
      <c r="Q3064">
        <v>4</v>
      </c>
      <c r="R3064">
        <v>0</v>
      </c>
      <c r="S3064">
        <v>3.1751999999999998</v>
      </c>
      <c r="T3064" t="s">
        <v>283</v>
      </c>
      <c r="U3064">
        <v>8.5847999999999995</v>
      </c>
      <c r="V3064" s="2">
        <f>Table1[[#This Row],[Expenses]]*0.3</f>
        <v>2.57544</v>
      </c>
      <c r="W3064" t="str">
        <f>VLOOKUP(K3064, Helper!A:C, 3, FALSE)</f>
        <v>2020-03</v>
      </c>
    </row>
    <row r="3065" spans="1:23" x14ac:dyDescent="0.3">
      <c r="A3065">
        <v>6149</v>
      </c>
      <c r="B3065" t="s">
        <v>7401</v>
      </c>
      <c r="C3065" s="1">
        <v>44740</v>
      </c>
      <c r="D3065">
        <v>20220628</v>
      </c>
      <c r="E3065" t="s">
        <v>3928</v>
      </c>
      <c r="F3065" t="s">
        <v>35</v>
      </c>
      <c r="G3065" t="s">
        <v>110</v>
      </c>
      <c r="H3065" t="s">
        <v>37</v>
      </c>
      <c r="I3065" t="s">
        <v>38</v>
      </c>
      <c r="J3065" t="s">
        <v>386</v>
      </c>
      <c r="K3065">
        <v>1045</v>
      </c>
      <c r="L3065" t="s">
        <v>95</v>
      </c>
      <c r="M3065" t="s">
        <v>29</v>
      </c>
      <c r="N3065" t="s">
        <v>156</v>
      </c>
      <c r="O3065" t="s">
        <v>7402</v>
      </c>
      <c r="P3065">
        <v>201.584</v>
      </c>
      <c r="Q3065">
        <v>2</v>
      </c>
      <c r="R3065">
        <v>0.2</v>
      </c>
      <c r="S3065">
        <v>12.599</v>
      </c>
      <c r="T3065" t="s">
        <v>43</v>
      </c>
      <c r="U3065">
        <v>188.98500000000001</v>
      </c>
      <c r="V3065" s="2">
        <f>Table1[[#This Row],[Expenses]]*0.3</f>
        <v>56.695500000000003</v>
      </c>
      <c r="W3065" t="str">
        <f>VLOOKUP(K3065, Helper!A:C, 3, FALSE)</f>
        <v>2020-01</v>
      </c>
    </row>
    <row r="3066" spans="1:23" x14ac:dyDescent="0.3">
      <c r="A3066">
        <v>6150</v>
      </c>
      <c r="B3066" t="s">
        <v>7403</v>
      </c>
      <c r="C3066" s="1">
        <v>45289</v>
      </c>
      <c r="D3066">
        <v>20231229</v>
      </c>
      <c r="E3066" t="s">
        <v>4233</v>
      </c>
      <c r="F3066" t="s">
        <v>35</v>
      </c>
      <c r="G3066" t="s">
        <v>708</v>
      </c>
      <c r="H3066" t="s">
        <v>37</v>
      </c>
      <c r="I3066" t="s">
        <v>38</v>
      </c>
      <c r="J3066" t="s">
        <v>812</v>
      </c>
      <c r="K3066">
        <v>1092</v>
      </c>
      <c r="L3066" t="s">
        <v>84</v>
      </c>
      <c r="M3066" t="s">
        <v>40</v>
      </c>
      <c r="N3066" t="s">
        <v>41</v>
      </c>
      <c r="O3066" t="s">
        <v>7404</v>
      </c>
      <c r="P3066">
        <v>340.70400000000001</v>
      </c>
      <c r="Q3066">
        <v>6</v>
      </c>
      <c r="R3066">
        <v>0.2</v>
      </c>
      <c r="S3066">
        <v>-34.070399999999999</v>
      </c>
      <c r="T3066" t="s">
        <v>261</v>
      </c>
      <c r="U3066">
        <v>374.77440000000001</v>
      </c>
      <c r="V3066" s="2">
        <f>Table1[[#This Row],[Expenses]]*0.3</f>
        <v>112.43232</v>
      </c>
      <c r="W3066" t="str">
        <f>VLOOKUP(K3066, Helper!A:C, 3, FALSE)</f>
        <v>2020-02</v>
      </c>
    </row>
    <row r="3067" spans="1:23" x14ac:dyDescent="0.3">
      <c r="A3067">
        <v>6151</v>
      </c>
      <c r="B3067" t="s">
        <v>7405</v>
      </c>
      <c r="C3067" s="1">
        <v>44660</v>
      </c>
      <c r="D3067">
        <v>20220409</v>
      </c>
      <c r="E3067" t="s">
        <v>2658</v>
      </c>
      <c r="F3067" t="s">
        <v>758</v>
      </c>
      <c r="G3067" t="s">
        <v>759</v>
      </c>
      <c r="H3067" t="s">
        <v>25</v>
      </c>
      <c r="I3067" t="s">
        <v>64</v>
      </c>
      <c r="J3067" t="s">
        <v>1246</v>
      </c>
      <c r="K3067">
        <v>1071</v>
      </c>
      <c r="L3067" t="s">
        <v>149</v>
      </c>
      <c r="M3067" t="s">
        <v>29</v>
      </c>
      <c r="N3067" t="s">
        <v>30</v>
      </c>
      <c r="O3067" t="s">
        <v>7406</v>
      </c>
      <c r="P3067">
        <v>354.9</v>
      </c>
      <c r="Q3067">
        <v>5</v>
      </c>
      <c r="R3067">
        <v>0</v>
      </c>
      <c r="S3067">
        <v>88.724999999999994</v>
      </c>
      <c r="T3067" t="s">
        <v>296</v>
      </c>
      <c r="U3067">
        <v>266.17499999999899</v>
      </c>
      <c r="V3067" s="2">
        <f>Table1[[#This Row],[Expenses]]*0.3</f>
        <v>79.852499999999694</v>
      </c>
      <c r="W3067" t="str">
        <f>VLOOKUP(K3067, Helper!A:C, 3, FALSE)</f>
        <v>2020-04</v>
      </c>
    </row>
    <row r="3068" spans="1:23" x14ac:dyDescent="0.3">
      <c r="A3068">
        <v>6152</v>
      </c>
      <c r="B3068" t="s">
        <v>7407</v>
      </c>
      <c r="C3068" s="1">
        <v>43908</v>
      </c>
      <c r="D3068">
        <v>20200318</v>
      </c>
      <c r="E3068" t="s">
        <v>5344</v>
      </c>
      <c r="F3068" t="s">
        <v>35</v>
      </c>
      <c r="G3068" t="s">
        <v>110</v>
      </c>
      <c r="H3068" t="s">
        <v>37</v>
      </c>
      <c r="I3068" t="s">
        <v>38</v>
      </c>
      <c r="J3068" t="s">
        <v>104</v>
      </c>
      <c r="K3068">
        <v>1047</v>
      </c>
      <c r="L3068" t="s">
        <v>105</v>
      </c>
      <c r="M3068" t="s">
        <v>85</v>
      </c>
      <c r="N3068" t="s">
        <v>30</v>
      </c>
      <c r="O3068" t="s">
        <v>7408</v>
      </c>
      <c r="P3068">
        <v>1198.33</v>
      </c>
      <c r="Q3068">
        <v>10</v>
      </c>
      <c r="R3068">
        <v>0.15</v>
      </c>
      <c r="S3068">
        <v>70.489999999999995</v>
      </c>
      <c r="T3068" t="s">
        <v>445</v>
      </c>
      <c r="U3068">
        <v>1127.8399999999999</v>
      </c>
      <c r="V3068" s="2">
        <f>Table1[[#This Row],[Expenses]]*0.3</f>
        <v>338.35199999999998</v>
      </c>
      <c r="W3068" t="str">
        <f>VLOOKUP(K3068, Helper!A:C, 3, FALSE)</f>
        <v>2020-03</v>
      </c>
    </row>
    <row r="3069" spans="1:23" x14ac:dyDescent="0.3">
      <c r="A3069">
        <v>6153</v>
      </c>
      <c r="B3069" t="s">
        <v>7409</v>
      </c>
      <c r="C3069" s="1">
        <v>45111</v>
      </c>
      <c r="D3069">
        <v>20230704</v>
      </c>
      <c r="E3069" t="s">
        <v>1703</v>
      </c>
      <c r="F3069" t="s">
        <v>35</v>
      </c>
      <c r="G3069" t="s">
        <v>36</v>
      </c>
      <c r="H3069" t="s">
        <v>37</v>
      </c>
      <c r="I3069" t="s">
        <v>38</v>
      </c>
      <c r="J3069" t="s">
        <v>596</v>
      </c>
      <c r="K3069">
        <v>1038</v>
      </c>
      <c r="L3069" t="s">
        <v>84</v>
      </c>
      <c r="M3069" t="s">
        <v>29</v>
      </c>
      <c r="N3069" t="s">
        <v>96</v>
      </c>
      <c r="O3069" t="s">
        <v>7410</v>
      </c>
      <c r="P3069">
        <v>87.92</v>
      </c>
      <c r="Q3069">
        <v>4</v>
      </c>
      <c r="R3069">
        <v>0</v>
      </c>
      <c r="S3069">
        <v>0.87919999999999998</v>
      </c>
      <c r="T3069" t="s">
        <v>128</v>
      </c>
      <c r="U3069">
        <v>87.040800000000004</v>
      </c>
      <c r="V3069" s="2">
        <f>Table1[[#This Row],[Expenses]]*0.3</f>
        <v>26.11224</v>
      </c>
      <c r="W3069" t="str">
        <f>VLOOKUP(K3069, Helper!A:C, 3, FALSE)</f>
        <v>2020-04</v>
      </c>
    </row>
    <row r="3070" spans="1:23" x14ac:dyDescent="0.3">
      <c r="A3070">
        <v>6154</v>
      </c>
      <c r="B3070" t="s">
        <v>7411</v>
      </c>
      <c r="C3070" s="1">
        <v>45037</v>
      </c>
      <c r="D3070">
        <v>20230421</v>
      </c>
      <c r="E3070" t="s">
        <v>348</v>
      </c>
      <c r="F3070" t="s">
        <v>124</v>
      </c>
      <c r="G3070" t="s">
        <v>125</v>
      </c>
      <c r="H3070" t="s">
        <v>25</v>
      </c>
      <c r="I3070" t="s">
        <v>48</v>
      </c>
      <c r="J3070" t="s">
        <v>349</v>
      </c>
      <c r="K3070">
        <v>1078</v>
      </c>
      <c r="L3070" t="s">
        <v>56</v>
      </c>
      <c r="M3070" t="s">
        <v>40</v>
      </c>
      <c r="N3070" t="s">
        <v>57</v>
      </c>
      <c r="O3070" t="s">
        <v>7412</v>
      </c>
      <c r="P3070">
        <v>51.968000000000004</v>
      </c>
      <c r="Q3070">
        <v>2</v>
      </c>
      <c r="R3070">
        <v>0.2</v>
      </c>
      <c r="S3070">
        <v>10.393599999999999</v>
      </c>
      <c r="T3070" t="s">
        <v>68</v>
      </c>
      <c r="U3070">
        <v>41.574399999999997</v>
      </c>
      <c r="V3070" s="2">
        <f>Table1[[#This Row],[Expenses]]*0.3</f>
        <v>12.472319999999998</v>
      </c>
      <c r="W3070" t="str">
        <f>VLOOKUP(K3070, Helper!A:C, 3, FALSE)</f>
        <v>2020-01</v>
      </c>
    </row>
    <row r="3071" spans="1:23" x14ac:dyDescent="0.3">
      <c r="A3071">
        <v>6158</v>
      </c>
      <c r="B3071" t="s">
        <v>7413</v>
      </c>
      <c r="C3071" s="1">
        <v>44777</v>
      </c>
      <c r="D3071">
        <v>20220804</v>
      </c>
      <c r="E3071" t="s">
        <v>5547</v>
      </c>
      <c r="F3071" t="s">
        <v>448</v>
      </c>
      <c r="G3071" t="s">
        <v>448</v>
      </c>
      <c r="H3071" t="s">
        <v>81</v>
      </c>
      <c r="I3071" t="s">
        <v>199</v>
      </c>
      <c r="J3071" t="s">
        <v>126</v>
      </c>
      <c r="K3071">
        <v>1025</v>
      </c>
      <c r="L3071" t="s">
        <v>105</v>
      </c>
      <c r="M3071" t="s">
        <v>29</v>
      </c>
      <c r="N3071" t="s">
        <v>161</v>
      </c>
      <c r="O3071" t="s">
        <v>7414</v>
      </c>
      <c r="P3071">
        <v>81.540000000000006</v>
      </c>
      <c r="Q3071">
        <v>3</v>
      </c>
      <c r="R3071">
        <v>0</v>
      </c>
      <c r="S3071">
        <v>38.323799999999999</v>
      </c>
      <c r="T3071" t="s">
        <v>327</v>
      </c>
      <c r="U3071">
        <v>43.216200000000001</v>
      </c>
      <c r="V3071" s="2">
        <f>Table1[[#This Row],[Expenses]]*0.3</f>
        <v>12.96486</v>
      </c>
      <c r="W3071" t="str">
        <f>VLOOKUP(K3071, Helper!A:C, 3, FALSE)</f>
        <v>2020-04</v>
      </c>
    </row>
    <row r="3072" spans="1:23" x14ac:dyDescent="0.3">
      <c r="A3072">
        <v>6160</v>
      </c>
      <c r="B3072" t="s">
        <v>7415</v>
      </c>
      <c r="C3072" s="1">
        <v>44899</v>
      </c>
      <c r="D3072">
        <v>20221204</v>
      </c>
      <c r="E3072" t="s">
        <v>1426</v>
      </c>
      <c r="F3072" t="s">
        <v>35</v>
      </c>
      <c r="G3072" t="s">
        <v>36</v>
      </c>
      <c r="H3072" t="s">
        <v>37</v>
      </c>
      <c r="I3072" t="s">
        <v>38</v>
      </c>
      <c r="J3072" t="s">
        <v>386</v>
      </c>
      <c r="K3072">
        <v>1045</v>
      </c>
      <c r="L3072" t="s">
        <v>95</v>
      </c>
      <c r="M3072" t="s">
        <v>29</v>
      </c>
      <c r="N3072" t="s">
        <v>96</v>
      </c>
      <c r="O3072" t="s">
        <v>7416</v>
      </c>
      <c r="P3072">
        <v>772.68</v>
      </c>
      <c r="Q3072">
        <v>4</v>
      </c>
      <c r="R3072">
        <v>0</v>
      </c>
      <c r="S3072">
        <v>108.1752</v>
      </c>
      <c r="T3072" t="s">
        <v>76</v>
      </c>
      <c r="U3072">
        <v>664.50479999999902</v>
      </c>
      <c r="V3072" s="2">
        <f>Table1[[#This Row],[Expenses]]*0.3</f>
        <v>199.35143999999971</v>
      </c>
      <c r="W3072" t="str">
        <f>VLOOKUP(K3072, Helper!A:C, 3, FALSE)</f>
        <v>2020-01</v>
      </c>
    </row>
    <row r="3073" spans="1:23" x14ac:dyDescent="0.3">
      <c r="A3073">
        <v>6161</v>
      </c>
      <c r="B3073" t="s">
        <v>7417</v>
      </c>
      <c r="C3073" s="1">
        <v>43909</v>
      </c>
      <c r="D3073">
        <v>20200319</v>
      </c>
      <c r="E3073" t="s">
        <v>1012</v>
      </c>
      <c r="F3073" t="s">
        <v>46</v>
      </c>
      <c r="G3073" t="s">
        <v>1022</v>
      </c>
      <c r="H3073" t="s">
        <v>25</v>
      </c>
      <c r="I3073" t="s">
        <v>48</v>
      </c>
      <c r="J3073" t="s">
        <v>1013</v>
      </c>
      <c r="K3073">
        <v>1073</v>
      </c>
      <c r="L3073" t="s">
        <v>133</v>
      </c>
      <c r="M3073" t="s">
        <v>40</v>
      </c>
      <c r="N3073" t="s">
        <v>156</v>
      </c>
      <c r="O3073" t="s">
        <v>7418</v>
      </c>
      <c r="P3073">
        <v>323.976</v>
      </c>
      <c r="Q3073">
        <v>3</v>
      </c>
      <c r="R3073">
        <v>0.2</v>
      </c>
      <c r="S3073">
        <v>28.347899999999999</v>
      </c>
      <c r="T3073" t="s">
        <v>445</v>
      </c>
      <c r="U3073">
        <v>295.62810000000002</v>
      </c>
      <c r="V3073" s="2">
        <f>Table1[[#This Row],[Expenses]]*0.3</f>
        <v>88.688429999999997</v>
      </c>
      <c r="W3073" t="str">
        <f>VLOOKUP(K3073, Helper!A:C, 3, FALSE)</f>
        <v>2020-03</v>
      </c>
    </row>
    <row r="3074" spans="1:23" x14ac:dyDescent="0.3">
      <c r="A3074">
        <v>6168</v>
      </c>
      <c r="B3074" t="s">
        <v>7419</v>
      </c>
      <c r="C3074" s="1">
        <v>44306</v>
      </c>
      <c r="D3074">
        <v>20210420</v>
      </c>
      <c r="E3074" t="s">
        <v>1405</v>
      </c>
      <c r="F3074" t="s">
        <v>79</v>
      </c>
      <c r="G3074" t="s">
        <v>147</v>
      </c>
      <c r="H3074" t="s">
        <v>81</v>
      </c>
      <c r="I3074" t="s">
        <v>82</v>
      </c>
      <c r="J3074" t="s">
        <v>104</v>
      </c>
      <c r="K3074">
        <v>1047</v>
      </c>
      <c r="L3074" t="s">
        <v>105</v>
      </c>
      <c r="M3074" t="s">
        <v>29</v>
      </c>
      <c r="N3074" t="s">
        <v>66</v>
      </c>
      <c r="O3074" t="s">
        <v>7420</v>
      </c>
      <c r="P3074">
        <v>117.456</v>
      </c>
      <c r="Q3074">
        <v>3</v>
      </c>
      <c r="R3074">
        <v>0.2</v>
      </c>
      <c r="S3074">
        <v>44.045999999999999</v>
      </c>
      <c r="T3074" t="s">
        <v>208</v>
      </c>
      <c r="U3074">
        <v>73.41</v>
      </c>
      <c r="V3074" s="2">
        <f>Table1[[#This Row],[Expenses]]*0.3</f>
        <v>22.023</v>
      </c>
      <c r="W3074" t="str">
        <f>VLOOKUP(K3074, Helper!A:C, 3, FALSE)</f>
        <v>2020-03</v>
      </c>
    </row>
    <row r="3075" spans="1:23" x14ac:dyDescent="0.3">
      <c r="A3075">
        <v>6169</v>
      </c>
      <c r="B3075" t="s">
        <v>7421</v>
      </c>
      <c r="C3075" s="1">
        <v>44458</v>
      </c>
      <c r="D3075">
        <v>20210919</v>
      </c>
      <c r="E3075" t="s">
        <v>2212</v>
      </c>
      <c r="F3075" t="s">
        <v>35</v>
      </c>
      <c r="G3075" t="s">
        <v>36</v>
      </c>
      <c r="H3075" t="s">
        <v>37</v>
      </c>
      <c r="I3075" t="s">
        <v>38</v>
      </c>
      <c r="J3075" t="s">
        <v>228</v>
      </c>
      <c r="K3075">
        <v>1001</v>
      </c>
      <c r="L3075" t="s">
        <v>84</v>
      </c>
      <c r="M3075" t="s">
        <v>40</v>
      </c>
      <c r="N3075" t="s">
        <v>66</v>
      </c>
      <c r="O3075" t="s">
        <v>7422</v>
      </c>
      <c r="P3075">
        <v>22.96</v>
      </c>
      <c r="Q3075">
        <v>2</v>
      </c>
      <c r="R3075">
        <v>0</v>
      </c>
      <c r="S3075">
        <v>11.250400000000001</v>
      </c>
      <c r="T3075" t="s">
        <v>135</v>
      </c>
      <c r="U3075">
        <v>11.7096</v>
      </c>
      <c r="V3075" s="2">
        <f>Table1[[#This Row],[Expenses]]*0.3</f>
        <v>3.51288</v>
      </c>
      <c r="W3075" t="str">
        <f>VLOOKUP(K3075, Helper!A:C, 3, FALSE)</f>
        <v>2020-04</v>
      </c>
    </row>
    <row r="3076" spans="1:23" x14ac:dyDescent="0.3">
      <c r="A3076">
        <v>6170</v>
      </c>
      <c r="B3076" t="s">
        <v>7423</v>
      </c>
      <c r="C3076" s="1">
        <v>44070</v>
      </c>
      <c r="D3076">
        <v>20200827</v>
      </c>
      <c r="E3076" t="s">
        <v>2232</v>
      </c>
      <c r="F3076" t="s">
        <v>238</v>
      </c>
      <c r="G3076" t="s">
        <v>2560</v>
      </c>
      <c r="H3076" t="s">
        <v>25</v>
      </c>
      <c r="I3076" t="s">
        <v>48</v>
      </c>
      <c r="J3076" t="s">
        <v>917</v>
      </c>
      <c r="K3076">
        <v>1029</v>
      </c>
      <c r="L3076" t="s">
        <v>84</v>
      </c>
      <c r="M3076" t="s">
        <v>29</v>
      </c>
      <c r="N3076" t="s">
        <v>66</v>
      </c>
      <c r="O3076" t="s">
        <v>7424</v>
      </c>
      <c r="P3076">
        <v>13.36</v>
      </c>
      <c r="Q3076">
        <v>2</v>
      </c>
      <c r="R3076">
        <v>0</v>
      </c>
      <c r="S3076">
        <v>6.4127999999999998</v>
      </c>
      <c r="T3076" t="s">
        <v>114</v>
      </c>
      <c r="U3076">
        <v>6.9471999999999996</v>
      </c>
      <c r="V3076" s="2">
        <f>Table1[[#This Row],[Expenses]]*0.3</f>
        <v>2.0841599999999998</v>
      </c>
      <c r="W3076" t="str">
        <f>VLOOKUP(K3076, Helper!A:C, 3, FALSE)</f>
        <v>2020-01</v>
      </c>
    </row>
    <row r="3077" spans="1:23" x14ac:dyDescent="0.3">
      <c r="A3077">
        <v>6171</v>
      </c>
      <c r="B3077" t="s">
        <v>7425</v>
      </c>
      <c r="C3077" s="1">
        <v>44915</v>
      </c>
      <c r="D3077">
        <v>20221220</v>
      </c>
      <c r="E3077" t="s">
        <v>7426</v>
      </c>
      <c r="F3077" t="s">
        <v>211</v>
      </c>
      <c r="G3077" t="s">
        <v>212</v>
      </c>
      <c r="H3077" t="s">
        <v>25</v>
      </c>
      <c r="I3077" t="s">
        <v>26</v>
      </c>
      <c r="J3077" t="s">
        <v>223</v>
      </c>
      <c r="K3077">
        <v>1067</v>
      </c>
      <c r="L3077" t="s">
        <v>133</v>
      </c>
      <c r="M3077" t="s">
        <v>40</v>
      </c>
      <c r="N3077" t="s">
        <v>50</v>
      </c>
      <c r="O3077" t="s">
        <v>7427</v>
      </c>
      <c r="P3077">
        <v>34.247999999999998</v>
      </c>
      <c r="Q3077">
        <v>3</v>
      </c>
      <c r="R3077">
        <v>0.2</v>
      </c>
      <c r="S3077">
        <v>11.5587</v>
      </c>
      <c r="T3077" t="s">
        <v>76</v>
      </c>
      <c r="U3077">
        <v>22.6892999999999</v>
      </c>
      <c r="V3077" s="2">
        <f>Table1[[#This Row],[Expenses]]*0.3</f>
        <v>6.8067899999999701</v>
      </c>
      <c r="W3077" t="str">
        <f>VLOOKUP(K3077, Helper!A:C, 3, FALSE)</f>
        <v>2020-02</v>
      </c>
    </row>
    <row r="3078" spans="1:23" x14ac:dyDescent="0.3">
      <c r="A3078">
        <v>6173</v>
      </c>
      <c r="B3078" t="s">
        <v>7428</v>
      </c>
      <c r="C3078" s="1">
        <v>44045</v>
      </c>
      <c r="D3078">
        <v>20200802</v>
      </c>
      <c r="E3078" t="s">
        <v>664</v>
      </c>
      <c r="F3078" t="s">
        <v>411</v>
      </c>
      <c r="G3078" t="s">
        <v>412</v>
      </c>
      <c r="H3078" t="s">
        <v>25</v>
      </c>
      <c r="I3078" t="s">
        <v>48</v>
      </c>
      <c r="J3078" t="s">
        <v>138</v>
      </c>
      <c r="K3078">
        <v>1043</v>
      </c>
      <c r="L3078" t="s">
        <v>95</v>
      </c>
      <c r="M3078" t="s">
        <v>85</v>
      </c>
      <c r="N3078" t="s">
        <v>50</v>
      </c>
      <c r="O3078" t="s">
        <v>7429</v>
      </c>
      <c r="P3078">
        <v>26.7</v>
      </c>
      <c r="Q3078">
        <v>5</v>
      </c>
      <c r="R3078">
        <v>0</v>
      </c>
      <c r="S3078">
        <v>12.548999999999999</v>
      </c>
      <c r="T3078" t="s">
        <v>114</v>
      </c>
      <c r="U3078">
        <v>14.151</v>
      </c>
      <c r="V3078" s="2">
        <f>Table1[[#This Row],[Expenses]]*0.3</f>
        <v>4.2452999999999994</v>
      </c>
      <c r="W3078" t="str">
        <f>VLOOKUP(K3078, Helper!A:C, 3, FALSE)</f>
        <v>2020-01</v>
      </c>
    </row>
    <row r="3079" spans="1:23" x14ac:dyDescent="0.3">
      <c r="A3079">
        <v>6176</v>
      </c>
      <c r="B3079" t="s">
        <v>7430</v>
      </c>
      <c r="C3079" s="1">
        <v>44460</v>
      </c>
      <c r="D3079">
        <v>20210921</v>
      </c>
      <c r="E3079" t="s">
        <v>4093</v>
      </c>
      <c r="F3079" t="s">
        <v>285</v>
      </c>
      <c r="G3079" t="s">
        <v>3476</v>
      </c>
      <c r="H3079" t="s">
        <v>37</v>
      </c>
      <c r="I3079" t="s">
        <v>119</v>
      </c>
      <c r="J3079" t="s">
        <v>155</v>
      </c>
      <c r="K3079">
        <v>1077</v>
      </c>
      <c r="L3079" t="s">
        <v>133</v>
      </c>
      <c r="M3079" t="s">
        <v>29</v>
      </c>
      <c r="N3079" t="s">
        <v>41</v>
      </c>
      <c r="O3079" t="s">
        <v>7431</v>
      </c>
      <c r="P3079">
        <v>1690.04</v>
      </c>
      <c r="Q3079">
        <v>4</v>
      </c>
      <c r="R3079">
        <v>0</v>
      </c>
      <c r="S3079">
        <v>422.51</v>
      </c>
      <c r="T3079" t="s">
        <v>135</v>
      </c>
      <c r="U3079">
        <v>1267.53</v>
      </c>
      <c r="V3079" s="2">
        <f>Table1[[#This Row],[Expenses]]*0.3</f>
        <v>380.25899999999996</v>
      </c>
      <c r="W3079" t="str">
        <f>VLOOKUP(K3079, Helper!A:C, 3, FALSE)</f>
        <v>2020-03</v>
      </c>
    </row>
    <row r="3080" spans="1:23" x14ac:dyDescent="0.3">
      <c r="A3080">
        <v>6185</v>
      </c>
      <c r="B3080" t="s">
        <v>7432</v>
      </c>
      <c r="C3080" s="1">
        <v>44907</v>
      </c>
      <c r="D3080">
        <v>20221212</v>
      </c>
      <c r="E3080" t="s">
        <v>2388</v>
      </c>
      <c r="F3080" t="s">
        <v>306</v>
      </c>
      <c r="G3080" t="s">
        <v>307</v>
      </c>
      <c r="H3080" t="s">
        <v>25</v>
      </c>
      <c r="I3080" t="s">
        <v>48</v>
      </c>
      <c r="J3080" t="s">
        <v>457</v>
      </c>
      <c r="K3080">
        <v>1057</v>
      </c>
      <c r="L3080" t="s">
        <v>105</v>
      </c>
      <c r="M3080" t="s">
        <v>85</v>
      </c>
      <c r="N3080" t="s">
        <v>41</v>
      </c>
      <c r="O3080" t="s">
        <v>7433</v>
      </c>
      <c r="P3080">
        <v>403.92</v>
      </c>
      <c r="Q3080">
        <v>5</v>
      </c>
      <c r="R3080">
        <v>0.2</v>
      </c>
      <c r="S3080">
        <v>25.245000000000001</v>
      </c>
      <c r="T3080" t="s">
        <v>76</v>
      </c>
      <c r="U3080">
        <v>378.67500000000001</v>
      </c>
      <c r="V3080" s="2">
        <f>Table1[[#This Row],[Expenses]]*0.3</f>
        <v>113.60250000000001</v>
      </c>
      <c r="W3080" t="str">
        <f>VLOOKUP(K3080, Helper!A:C, 3, FALSE)</f>
        <v>2020-01</v>
      </c>
    </row>
    <row r="3081" spans="1:23" x14ac:dyDescent="0.3">
      <c r="A3081">
        <v>6186</v>
      </c>
      <c r="B3081" t="s">
        <v>7434</v>
      </c>
      <c r="C3081" s="1">
        <v>44415</v>
      </c>
      <c r="D3081">
        <v>20210807</v>
      </c>
      <c r="E3081" t="s">
        <v>3282</v>
      </c>
      <c r="F3081" t="s">
        <v>124</v>
      </c>
      <c r="G3081" t="s">
        <v>125</v>
      </c>
      <c r="H3081" t="s">
        <v>25</v>
      </c>
      <c r="I3081" t="s">
        <v>48</v>
      </c>
      <c r="J3081" t="s">
        <v>143</v>
      </c>
      <c r="K3081">
        <v>1051</v>
      </c>
      <c r="L3081" t="s">
        <v>74</v>
      </c>
      <c r="M3081" t="s">
        <v>29</v>
      </c>
      <c r="N3081" t="s">
        <v>112</v>
      </c>
      <c r="O3081" t="s">
        <v>7435</v>
      </c>
      <c r="P3081">
        <v>106.8</v>
      </c>
      <c r="Q3081">
        <v>10</v>
      </c>
      <c r="R3081">
        <v>0.2</v>
      </c>
      <c r="S3081">
        <v>10.68</v>
      </c>
      <c r="T3081" t="s">
        <v>570</v>
      </c>
      <c r="U3081">
        <v>96.12</v>
      </c>
      <c r="V3081" s="2">
        <f>Table1[[#This Row],[Expenses]]*0.3</f>
        <v>28.835999999999999</v>
      </c>
      <c r="W3081" t="str">
        <f>VLOOKUP(K3081, Helper!A:C, 3, FALSE)</f>
        <v>2020-03</v>
      </c>
    </row>
    <row r="3082" spans="1:23" x14ac:dyDescent="0.3">
      <c r="A3082">
        <v>6187</v>
      </c>
      <c r="B3082" t="s">
        <v>7436</v>
      </c>
      <c r="C3082" s="1">
        <v>44515</v>
      </c>
      <c r="D3082">
        <v>20211115</v>
      </c>
      <c r="E3082" t="s">
        <v>936</v>
      </c>
      <c r="F3082" t="s">
        <v>211</v>
      </c>
      <c r="G3082" t="s">
        <v>212</v>
      </c>
      <c r="H3082" t="s">
        <v>25</v>
      </c>
      <c r="I3082" t="s">
        <v>26</v>
      </c>
      <c r="J3082" t="s">
        <v>403</v>
      </c>
      <c r="K3082">
        <v>1041</v>
      </c>
      <c r="L3082" t="s">
        <v>95</v>
      </c>
      <c r="M3082" t="s">
        <v>40</v>
      </c>
      <c r="N3082" t="s">
        <v>96</v>
      </c>
      <c r="O3082" t="s">
        <v>7437</v>
      </c>
      <c r="P3082">
        <v>70.95</v>
      </c>
      <c r="Q3082">
        <v>3</v>
      </c>
      <c r="R3082">
        <v>0</v>
      </c>
      <c r="S3082">
        <v>20.575500000000002</v>
      </c>
      <c r="T3082" t="s">
        <v>88</v>
      </c>
      <c r="U3082">
        <v>50.374499999999998</v>
      </c>
      <c r="V3082" s="2">
        <f>Table1[[#This Row],[Expenses]]*0.3</f>
        <v>15.112349999999999</v>
      </c>
      <c r="W3082" t="str">
        <f>VLOOKUP(K3082, Helper!A:C, 3, FALSE)</f>
        <v>2020-03</v>
      </c>
    </row>
    <row r="3083" spans="1:23" x14ac:dyDescent="0.3">
      <c r="A3083">
        <v>6190</v>
      </c>
      <c r="B3083" t="s">
        <v>7438</v>
      </c>
      <c r="C3083" s="1">
        <v>45021</v>
      </c>
      <c r="D3083">
        <v>20230405</v>
      </c>
      <c r="E3083" t="s">
        <v>2960</v>
      </c>
      <c r="F3083" t="s">
        <v>166</v>
      </c>
      <c r="G3083" t="s">
        <v>816</v>
      </c>
      <c r="H3083" t="s">
        <v>81</v>
      </c>
      <c r="I3083" t="s">
        <v>168</v>
      </c>
      <c r="J3083" t="s">
        <v>1013</v>
      </c>
      <c r="K3083">
        <v>1073</v>
      </c>
      <c r="L3083" t="s">
        <v>133</v>
      </c>
      <c r="M3083" t="s">
        <v>29</v>
      </c>
      <c r="N3083" t="s">
        <v>156</v>
      </c>
      <c r="O3083" t="s">
        <v>7439</v>
      </c>
      <c r="P3083">
        <v>383.84</v>
      </c>
      <c r="Q3083">
        <v>4</v>
      </c>
      <c r="R3083">
        <v>0.2</v>
      </c>
      <c r="S3083">
        <v>47.98</v>
      </c>
      <c r="T3083" t="s">
        <v>68</v>
      </c>
      <c r="U3083">
        <v>335.85999999999899</v>
      </c>
      <c r="V3083" s="2">
        <f>Table1[[#This Row],[Expenses]]*0.3</f>
        <v>100.7579999999997</v>
      </c>
      <c r="W3083" t="str">
        <f>VLOOKUP(K3083, Helper!A:C, 3, FALSE)</f>
        <v>2020-03</v>
      </c>
    </row>
    <row r="3084" spans="1:23" x14ac:dyDescent="0.3">
      <c r="A3084">
        <v>6191</v>
      </c>
      <c r="B3084" t="s">
        <v>7440</v>
      </c>
      <c r="C3084" s="1">
        <v>44920</v>
      </c>
      <c r="D3084">
        <v>20221225</v>
      </c>
      <c r="E3084" t="s">
        <v>1603</v>
      </c>
      <c r="F3084" t="s">
        <v>211</v>
      </c>
      <c r="G3084" t="s">
        <v>212</v>
      </c>
      <c r="H3084" t="s">
        <v>25</v>
      </c>
      <c r="I3084" t="s">
        <v>26</v>
      </c>
      <c r="J3084" t="s">
        <v>443</v>
      </c>
      <c r="K3084">
        <v>1005</v>
      </c>
      <c r="L3084" t="s">
        <v>56</v>
      </c>
      <c r="M3084" t="s">
        <v>29</v>
      </c>
      <c r="N3084" t="s">
        <v>57</v>
      </c>
      <c r="O3084" t="s">
        <v>7441</v>
      </c>
      <c r="P3084">
        <v>799.56</v>
      </c>
      <c r="Q3084">
        <v>9</v>
      </c>
      <c r="R3084">
        <v>0</v>
      </c>
      <c r="S3084">
        <v>207.88560000000001</v>
      </c>
      <c r="T3084" t="s">
        <v>76</v>
      </c>
      <c r="U3084">
        <v>591.67439999999897</v>
      </c>
      <c r="V3084" s="2">
        <f>Table1[[#This Row],[Expenses]]*0.3</f>
        <v>177.50231999999968</v>
      </c>
      <c r="W3084" t="str">
        <f>VLOOKUP(K3084, Helper!A:C, 3, FALSE)</f>
        <v>2020-03</v>
      </c>
    </row>
    <row r="3085" spans="1:23" x14ac:dyDescent="0.3">
      <c r="A3085">
        <v>6192</v>
      </c>
      <c r="B3085" t="s">
        <v>7442</v>
      </c>
      <c r="C3085" s="1">
        <v>45274</v>
      </c>
      <c r="D3085">
        <v>20231214</v>
      </c>
      <c r="E3085" t="s">
        <v>3255</v>
      </c>
      <c r="F3085" t="s">
        <v>71</v>
      </c>
      <c r="G3085" t="s">
        <v>72</v>
      </c>
      <c r="H3085" t="s">
        <v>37</v>
      </c>
      <c r="I3085" t="s">
        <v>38</v>
      </c>
      <c r="J3085" t="s">
        <v>120</v>
      </c>
      <c r="K3085">
        <v>1048</v>
      </c>
      <c r="L3085" t="s">
        <v>105</v>
      </c>
      <c r="M3085" t="s">
        <v>29</v>
      </c>
      <c r="N3085" t="s">
        <v>96</v>
      </c>
      <c r="O3085" t="s">
        <v>7443</v>
      </c>
      <c r="P3085">
        <v>31.44</v>
      </c>
      <c r="Q3085">
        <v>3</v>
      </c>
      <c r="R3085">
        <v>0</v>
      </c>
      <c r="S3085">
        <v>8.4887999999999995</v>
      </c>
      <c r="T3085" t="s">
        <v>261</v>
      </c>
      <c r="U3085">
        <v>22.9512</v>
      </c>
      <c r="V3085" s="2">
        <f>Table1[[#This Row],[Expenses]]*0.3</f>
        <v>6.8853599999999995</v>
      </c>
      <c r="W3085" t="str">
        <f>VLOOKUP(K3085, Helper!A:C, 3, FALSE)</f>
        <v>2020-02</v>
      </c>
    </row>
    <row r="3086" spans="1:23" x14ac:dyDescent="0.3">
      <c r="A3086">
        <v>6193</v>
      </c>
      <c r="B3086" t="s">
        <v>7444</v>
      </c>
      <c r="C3086" s="1">
        <v>45283</v>
      </c>
      <c r="D3086">
        <v>20231223</v>
      </c>
      <c r="E3086" t="s">
        <v>5547</v>
      </c>
      <c r="F3086" t="s">
        <v>79</v>
      </c>
      <c r="G3086" t="s">
        <v>147</v>
      </c>
      <c r="H3086" t="s">
        <v>81</v>
      </c>
      <c r="I3086" t="s">
        <v>82</v>
      </c>
      <c r="J3086" t="s">
        <v>126</v>
      </c>
      <c r="K3086">
        <v>1025</v>
      </c>
      <c r="L3086" t="s">
        <v>105</v>
      </c>
      <c r="M3086" t="s">
        <v>29</v>
      </c>
      <c r="N3086" t="s">
        <v>66</v>
      </c>
      <c r="O3086" t="s">
        <v>7445</v>
      </c>
      <c r="P3086">
        <v>25.92</v>
      </c>
      <c r="Q3086">
        <v>5</v>
      </c>
      <c r="R3086">
        <v>0.2</v>
      </c>
      <c r="S3086">
        <v>9.0719999999999992</v>
      </c>
      <c r="T3086" t="s">
        <v>261</v>
      </c>
      <c r="U3086">
        <v>16.847999999999999</v>
      </c>
      <c r="V3086" s="2">
        <f>Table1[[#This Row],[Expenses]]*0.3</f>
        <v>5.0543999999999993</v>
      </c>
      <c r="W3086" t="str">
        <f>VLOOKUP(K3086, Helper!A:C, 3, FALSE)</f>
        <v>2020-04</v>
      </c>
    </row>
    <row r="3087" spans="1:23" x14ac:dyDescent="0.3">
      <c r="A3087">
        <v>6196</v>
      </c>
      <c r="B3087" t="s">
        <v>7446</v>
      </c>
      <c r="C3087" s="1">
        <v>45221</v>
      </c>
      <c r="D3087">
        <v>20231022</v>
      </c>
      <c r="E3087" t="s">
        <v>1796</v>
      </c>
      <c r="F3087" t="s">
        <v>124</v>
      </c>
      <c r="G3087" t="s">
        <v>125</v>
      </c>
      <c r="H3087" t="s">
        <v>25</v>
      </c>
      <c r="I3087" t="s">
        <v>48</v>
      </c>
      <c r="J3087" t="s">
        <v>528</v>
      </c>
      <c r="K3087">
        <v>1049</v>
      </c>
      <c r="L3087" t="s">
        <v>84</v>
      </c>
      <c r="M3087" t="s">
        <v>29</v>
      </c>
      <c r="N3087" t="s">
        <v>156</v>
      </c>
      <c r="O3087" t="s">
        <v>7447</v>
      </c>
      <c r="P3087">
        <v>329.988</v>
      </c>
      <c r="Q3087">
        <v>2</v>
      </c>
      <c r="R3087">
        <v>0.4</v>
      </c>
      <c r="S3087">
        <v>-76.997200000000007</v>
      </c>
      <c r="T3087" t="s">
        <v>151</v>
      </c>
      <c r="U3087">
        <v>406.98520000000002</v>
      </c>
      <c r="V3087" s="2">
        <f>Table1[[#This Row],[Expenses]]*0.3</f>
        <v>122.09556000000001</v>
      </c>
      <c r="W3087" t="str">
        <f>VLOOKUP(K3087, Helper!A:C, 3, FALSE)</f>
        <v>2020-05</v>
      </c>
    </row>
    <row r="3088" spans="1:23" x14ac:dyDescent="0.3">
      <c r="A3088">
        <v>6198</v>
      </c>
      <c r="B3088" t="s">
        <v>7448</v>
      </c>
      <c r="C3088" s="1">
        <v>44513</v>
      </c>
      <c r="D3088">
        <v>20211113</v>
      </c>
      <c r="E3088" t="s">
        <v>788</v>
      </c>
      <c r="F3088" t="s">
        <v>204</v>
      </c>
      <c r="G3088" t="s">
        <v>4026</v>
      </c>
      <c r="H3088" t="s">
        <v>81</v>
      </c>
      <c r="I3088" t="s">
        <v>206</v>
      </c>
      <c r="J3088" t="s">
        <v>184</v>
      </c>
      <c r="K3088">
        <v>1028</v>
      </c>
      <c r="L3088" t="s">
        <v>74</v>
      </c>
      <c r="M3088" t="s">
        <v>29</v>
      </c>
      <c r="N3088" t="s">
        <v>66</v>
      </c>
      <c r="O3088" t="s">
        <v>7449</v>
      </c>
      <c r="P3088">
        <v>63.77</v>
      </c>
      <c r="Q3088">
        <v>7</v>
      </c>
      <c r="R3088">
        <v>0</v>
      </c>
      <c r="S3088">
        <v>28.6965</v>
      </c>
      <c r="T3088" t="s">
        <v>88</v>
      </c>
      <c r="U3088">
        <v>35.073500000000003</v>
      </c>
      <c r="V3088" s="2">
        <f>Table1[[#This Row],[Expenses]]*0.3</f>
        <v>10.52205</v>
      </c>
      <c r="W3088" t="str">
        <f>VLOOKUP(K3088, Helper!A:C, 3, FALSE)</f>
        <v>2020-04</v>
      </c>
    </row>
    <row r="3089" spans="1:23" x14ac:dyDescent="0.3">
      <c r="A3089">
        <v>6201</v>
      </c>
      <c r="B3089" t="s">
        <v>7450</v>
      </c>
      <c r="C3089" s="1">
        <v>44302</v>
      </c>
      <c r="D3089">
        <v>20210416</v>
      </c>
      <c r="E3089" t="s">
        <v>6833</v>
      </c>
      <c r="F3089" t="s">
        <v>166</v>
      </c>
      <c r="G3089" t="s">
        <v>1339</v>
      </c>
      <c r="H3089" t="s">
        <v>81</v>
      </c>
      <c r="I3089" t="s">
        <v>168</v>
      </c>
      <c r="J3089" t="s">
        <v>55</v>
      </c>
      <c r="K3089">
        <v>1065</v>
      </c>
      <c r="L3089" t="s">
        <v>56</v>
      </c>
      <c r="M3089" t="s">
        <v>29</v>
      </c>
      <c r="N3089" t="s">
        <v>1005</v>
      </c>
      <c r="O3089" t="s">
        <v>7451</v>
      </c>
      <c r="P3089">
        <v>1439.9680000000001</v>
      </c>
      <c r="Q3089">
        <v>4</v>
      </c>
      <c r="R3089">
        <v>0.2</v>
      </c>
      <c r="S3089">
        <v>485.98919999999998</v>
      </c>
      <c r="T3089" t="s">
        <v>208</v>
      </c>
      <c r="U3089">
        <v>953.97879999999998</v>
      </c>
      <c r="V3089" s="2">
        <f>Table1[[#This Row],[Expenses]]*0.3</f>
        <v>286.19363999999996</v>
      </c>
      <c r="W3089" t="str">
        <f>VLOOKUP(K3089, Helper!A:C, 3, FALSE)</f>
        <v>2020-04</v>
      </c>
    </row>
    <row r="3090" spans="1:23" x14ac:dyDescent="0.3">
      <c r="A3090">
        <v>6203</v>
      </c>
      <c r="B3090" t="s">
        <v>7452</v>
      </c>
      <c r="C3090" s="1">
        <v>44912</v>
      </c>
      <c r="D3090">
        <v>20221217</v>
      </c>
      <c r="E3090" t="s">
        <v>90</v>
      </c>
      <c r="F3090" t="s">
        <v>35</v>
      </c>
      <c r="G3090" t="s">
        <v>4214</v>
      </c>
      <c r="H3090" t="s">
        <v>37</v>
      </c>
      <c r="I3090" t="s">
        <v>38</v>
      </c>
      <c r="J3090" t="s">
        <v>94</v>
      </c>
      <c r="K3090">
        <v>1087</v>
      </c>
      <c r="L3090" t="s">
        <v>95</v>
      </c>
      <c r="M3090" t="s">
        <v>29</v>
      </c>
      <c r="N3090" t="s">
        <v>41</v>
      </c>
      <c r="O3090" t="s">
        <v>7453</v>
      </c>
      <c r="P3090">
        <v>563.91999999999996</v>
      </c>
      <c r="Q3090">
        <v>5</v>
      </c>
      <c r="R3090">
        <v>0.2</v>
      </c>
      <c r="S3090">
        <v>7.0490000000000004</v>
      </c>
      <c r="T3090" t="s">
        <v>76</v>
      </c>
      <c r="U3090">
        <v>556.87099999999998</v>
      </c>
      <c r="V3090" s="2">
        <f>Table1[[#This Row],[Expenses]]*0.3</f>
        <v>167.06129999999999</v>
      </c>
      <c r="W3090" t="str">
        <f>VLOOKUP(K3090, Helper!A:C, 3, FALSE)</f>
        <v>2020-06</v>
      </c>
    </row>
    <row r="3091" spans="1:23" x14ac:dyDescent="0.3">
      <c r="A3091">
        <v>6204</v>
      </c>
      <c r="B3091" t="s">
        <v>7454</v>
      </c>
      <c r="C3091" s="1">
        <v>44856</v>
      </c>
      <c r="D3091">
        <v>20221022</v>
      </c>
      <c r="E3091" t="s">
        <v>3319</v>
      </c>
      <c r="F3091" t="s">
        <v>358</v>
      </c>
      <c r="G3091" t="s">
        <v>359</v>
      </c>
      <c r="H3091" t="s">
        <v>37</v>
      </c>
      <c r="I3091" t="s">
        <v>119</v>
      </c>
      <c r="J3091" t="s">
        <v>413</v>
      </c>
      <c r="K3091">
        <v>1022</v>
      </c>
      <c r="L3091" t="s">
        <v>273</v>
      </c>
      <c r="M3091" t="s">
        <v>29</v>
      </c>
      <c r="N3091" t="s">
        <v>156</v>
      </c>
      <c r="O3091" t="s">
        <v>7455</v>
      </c>
      <c r="P3091">
        <v>235.15199999999999</v>
      </c>
      <c r="Q3091">
        <v>8</v>
      </c>
      <c r="R3091">
        <v>0.4</v>
      </c>
      <c r="S3091">
        <v>-47.0304</v>
      </c>
      <c r="T3091" t="s">
        <v>400</v>
      </c>
      <c r="U3091">
        <v>282.18239999999997</v>
      </c>
      <c r="V3091" s="2">
        <f>Table1[[#This Row],[Expenses]]*0.3</f>
        <v>84.654719999999983</v>
      </c>
      <c r="W3091" t="str">
        <f>VLOOKUP(K3091, Helper!A:C, 3, FALSE)</f>
        <v>2020-03</v>
      </c>
    </row>
    <row r="3092" spans="1:23" x14ac:dyDescent="0.3">
      <c r="A3092">
        <v>6205</v>
      </c>
      <c r="B3092" t="s">
        <v>7456</v>
      </c>
      <c r="C3092" s="1">
        <v>45262</v>
      </c>
      <c r="D3092">
        <v>20231202</v>
      </c>
      <c r="E3092" t="s">
        <v>1785</v>
      </c>
      <c r="F3092" t="s">
        <v>358</v>
      </c>
      <c r="G3092" t="s">
        <v>359</v>
      </c>
      <c r="H3092" t="s">
        <v>37</v>
      </c>
      <c r="I3092" t="s">
        <v>119</v>
      </c>
      <c r="J3092" t="s">
        <v>812</v>
      </c>
      <c r="K3092">
        <v>1092</v>
      </c>
      <c r="L3092" t="s">
        <v>84</v>
      </c>
      <c r="M3092" t="s">
        <v>85</v>
      </c>
      <c r="N3092" t="s">
        <v>57</v>
      </c>
      <c r="O3092" t="s">
        <v>7457</v>
      </c>
      <c r="P3092">
        <v>7.7119999999999997</v>
      </c>
      <c r="Q3092">
        <v>2</v>
      </c>
      <c r="R3092">
        <v>0.2</v>
      </c>
      <c r="S3092">
        <v>1.7352000000000001</v>
      </c>
      <c r="T3092" t="s">
        <v>261</v>
      </c>
      <c r="U3092">
        <v>5.9767999999999999</v>
      </c>
      <c r="V3092" s="2">
        <f>Table1[[#This Row],[Expenses]]*0.3</f>
        <v>1.79304</v>
      </c>
      <c r="W3092" t="str">
        <f>VLOOKUP(K3092, Helper!A:C, 3, FALSE)</f>
        <v>2020-02</v>
      </c>
    </row>
    <row r="3093" spans="1:23" x14ac:dyDescent="0.3">
      <c r="A3093">
        <v>6206</v>
      </c>
      <c r="B3093" t="s">
        <v>7458</v>
      </c>
      <c r="C3093" s="1">
        <v>44855</v>
      </c>
      <c r="D3093">
        <v>20221021</v>
      </c>
      <c r="E3093" t="s">
        <v>1498</v>
      </c>
      <c r="F3093" t="s">
        <v>79</v>
      </c>
      <c r="G3093" t="s">
        <v>147</v>
      </c>
      <c r="H3093" t="s">
        <v>81</v>
      </c>
      <c r="I3093" t="s">
        <v>82</v>
      </c>
      <c r="J3093" t="s">
        <v>413</v>
      </c>
      <c r="K3093">
        <v>1022</v>
      </c>
      <c r="L3093" t="s">
        <v>273</v>
      </c>
      <c r="M3093" t="s">
        <v>29</v>
      </c>
      <c r="N3093" t="s">
        <v>66</v>
      </c>
      <c r="O3093" t="s">
        <v>7459</v>
      </c>
      <c r="P3093">
        <v>51.015999999999998</v>
      </c>
      <c r="Q3093">
        <v>7</v>
      </c>
      <c r="R3093">
        <v>0.2</v>
      </c>
      <c r="S3093">
        <v>15.942500000000001</v>
      </c>
      <c r="T3093" t="s">
        <v>400</v>
      </c>
      <c r="U3093">
        <v>35.073499999999903</v>
      </c>
      <c r="V3093" s="2">
        <f>Table1[[#This Row],[Expenses]]*0.3</f>
        <v>10.52204999999997</v>
      </c>
      <c r="W3093" t="str">
        <f>VLOOKUP(K3093, Helper!A:C, 3, FALSE)</f>
        <v>2020-03</v>
      </c>
    </row>
    <row r="3094" spans="1:23" x14ac:dyDescent="0.3">
      <c r="A3094">
        <v>6209</v>
      </c>
      <c r="B3094" t="s">
        <v>7460</v>
      </c>
      <c r="C3094" s="1">
        <v>45199</v>
      </c>
      <c r="D3094">
        <v>20230930</v>
      </c>
      <c r="E3094" t="s">
        <v>2796</v>
      </c>
      <c r="F3094" t="s">
        <v>358</v>
      </c>
      <c r="G3094" t="s">
        <v>359</v>
      </c>
      <c r="H3094" t="s">
        <v>37</v>
      </c>
      <c r="I3094" t="s">
        <v>119</v>
      </c>
      <c r="J3094" t="s">
        <v>430</v>
      </c>
      <c r="K3094">
        <v>1055</v>
      </c>
      <c r="L3094" t="s">
        <v>84</v>
      </c>
      <c r="M3094" t="s">
        <v>40</v>
      </c>
      <c r="N3094" t="s">
        <v>96</v>
      </c>
      <c r="O3094" t="s">
        <v>7461</v>
      </c>
      <c r="P3094">
        <v>51.167999999999999</v>
      </c>
      <c r="Q3094">
        <v>2</v>
      </c>
      <c r="R3094">
        <v>0.2</v>
      </c>
      <c r="S3094">
        <v>-6.3959999999999999</v>
      </c>
      <c r="T3094" t="s">
        <v>171</v>
      </c>
      <c r="U3094">
        <v>57.564</v>
      </c>
      <c r="V3094" s="2">
        <f>Table1[[#This Row],[Expenses]]*0.3</f>
        <v>17.269199999999998</v>
      </c>
      <c r="W3094" t="str">
        <f>VLOOKUP(K3094, Helper!A:C, 3, FALSE)</f>
        <v>2020-01</v>
      </c>
    </row>
    <row r="3095" spans="1:23" x14ac:dyDescent="0.3">
      <c r="A3095">
        <v>6210</v>
      </c>
      <c r="B3095" t="s">
        <v>7462</v>
      </c>
      <c r="C3095" s="1">
        <v>45157</v>
      </c>
      <c r="D3095">
        <v>20230819</v>
      </c>
      <c r="E3095" t="s">
        <v>2180</v>
      </c>
      <c r="F3095" t="s">
        <v>71</v>
      </c>
      <c r="G3095" t="s">
        <v>72</v>
      </c>
      <c r="H3095" t="s">
        <v>37</v>
      </c>
      <c r="I3095" t="s">
        <v>38</v>
      </c>
      <c r="J3095" t="s">
        <v>200</v>
      </c>
      <c r="K3095">
        <v>1011</v>
      </c>
      <c r="L3095" t="s">
        <v>56</v>
      </c>
      <c r="M3095" t="s">
        <v>40</v>
      </c>
      <c r="N3095" t="s">
        <v>50</v>
      </c>
      <c r="O3095" t="s">
        <v>7463</v>
      </c>
      <c r="P3095">
        <v>2793.5279999999998</v>
      </c>
      <c r="Q3095">
        <v>9</v>
      </c>
      <c r="R3095">
        <v>0.2</v>
      </c>
      <c r="S3095">
        <v>942.81569999999999</v>
      </c>
      <c r="T3095" t="s">
        <v>786</v>
      </c>
      <c r="U3095">
        <v>1850.7122999999899</v>
      </c>
      <c r="V3095" s="2">
        <f>Table1[[#This Row],[Expenses]]*0.3</f>
        <v>555.21368999999697</v>
      </c>
      <c r="W3095" t="str">
        <f>VLOOKUP(K3095, Helper!A:C, 3, FALSE)</f>
        <v>2020-06</v>
      </c>
    </row>
    <row r="3096" spans="1:23" x14ac:dyDescent="0.3">
      <c r="A3096">
        <v>6213</v>
      </c>
      <c r="B3096" t="s">
        <v>7464</v>
      </c>
      <c r="C3096" s="1">
        <v>45243</v>
      </c>
      <c r="D3096">
        <v>20231113</v>
      </c>
      <c r="E3096" t="s">
        <v>531</v>
      </c>
      <c r="F3096" t="s">
        <v>71</v>
      </c>
      <c r="G3096" t="s">
        <v>7465</v>
      </c>
      <c r="H3096" t="s">
        <v>37</v>
      </c>
      <c r="I3096" t="s">
        <v>38</v>
      </c>
      <c r="J3096" t="s">
        <v>368</v>
      </c>
      <c r="K3096">
        <v>1027</v>
      </c>
      <c r="L3096" t="s">
        <v>28</v>
      </c>
      <c r="M3096" t="s">
        <v>29</v>
      </c>
      <c r="N3096" t="s">
        <v>214</v>
      </c>
      <c r="O3096" t="s">
        <v>7466</v>
      </c>
      <c r="P3096">
        <v>18.239999999999998</v>
      </c>
      <c r="Q3096">
        <v>3</v>
      </c>
      <c r="R3096">
        <v>0</v>
      </c>
      <c r="S3096">
        <v>9.1199999999999992</v>
      </c>
      <c r="T3096" t="s">
        <v>283</v>
      </c>
      <c r="U3096">
        <v>9.1199999999999992</v>
      </c>
      <c r="V3096" s="2">
        <f>Table1[[#This Row],[Expenses]]*0.3</f>
        <v>2.7359999999999998</v>
      </c>
      <c r="W3096" t="str">
        <f>VLOOKUP(K3096, Helper!A:C, 3, FALSE)</f>
        <v>2020-08</v>
      </c>
    </row>
    <row r="3097" spans="1:23" x14ac:dyDescent="0.3">
      <c r="A3097">
        <v>6215</v>
      </c>
      <c r="B3097" t="s">
        <v>7467</v>
      </c>
      <c r="C3097" s="1">
        <v>44115</v>
      </c>
      <c r="D3097">
        <v>20201011</v>
      </c>
      <c r="E3097" t="s">
        <v>1141</v>
      </c>
      <c r="F3097" t="s">
        <v>35</v>
      </c>
      <c r="G3097" t="s">
        <v>3878</v>
      </c>
      <c r="H3097" t="s">
        <v>37</v>
      </c>
      <c r="I3097" t="s">
        <v>38</v>
      </c>
      <c r="J3097" t="s">
        <v>626</v>
      </c>
      <c r="K3097">
        <v>1009</v>
      </c>
      <c r="L3097" t="s">
        <v>95</v>
      </c>
      <c r="M3097" t="s">
        <v>29</v>
      </c>
      <c r="N3097" t="s">
        <v>161</v>
      </c>
      <c r="O3097" t="s">
        <v>7468</v>
      </c>
      <c r="P3097">
        <v>7.64</v>
      </c>
      <c r="Q3097">
        <v>1</v>
      </c>
      <c r="R3097">
        <v>0</v>
      </c>
      <c r="S3097">
        <v>3.7435999999999998</v>
      </c>
      <c r="T3097" t="s">
        <v>194</v>
      </c>
      <c r="U3097">
        <v>3.8963999999999999</v>
      </c>
      <c r="V3097" s="2">
        <f>Table1[[#This Row],[Expenses]]*0.3</f>
        <v>1.16892</v>
      </c>
      <c r="W3097" t="str">
        <f>VLOOKUP(K3097, Helper!A:C, 3, FALSE)</f>
        <v>2020-03</v>
      </c>
    </row>
    <row r="3098" spans="1:23" x14ac:dyDescent="0.3">
      <c r="A3098">
        <v>6216</v>
      </c>
      <c r="B3098" t="s">
        <v>7469</v>
      </c>
      <c r="C3098" s="1">
        <v>44528</v>
      </c>
      <c r="D3098">
        <v>20211128</v>
      </c>
      <c r="E3098" t="s">
        <v>2252</v>
      </c>
      <c r="F3098" t="s">
        <v>211</v>
      </c>
      <c r="G3098" t="s">
        <v>212</v>
      </c>
      <c r="H3098" t="s">
        <v>25</v>
      </c>
      <c r="I3098" t="s">
        <v>26</v>
      </c>
      <c r="J3098" t="s">
        <v>418</v>
      </c>
      <c r="K3098">
        <v>1007</v>
      </c>
      <c r="L3098" t="s">
        <v>84</v>
      </c>
      <c r="M3098" t="s">
        <v>40</v>
      </c>
      <c r="N3098" t="s">
        <v>57</v>
      </c>
      <c r="O3098" t="s">
        <v>7470</v>
      </c>
      <c r="P3098">
        <v>68.16</v>
      </c>
      <c r="Q3098">
        <v>3</v>
      </c>
      <c r="R3098">
        <v>0</v>
      </c>
      <c r="S3098">
        <v>27.945599999999999</v>
      </c>
      <c r="T3098" t="s">
        <v>88</v>
      </c>
      <c r="U3098">
        <v>40.214399999999998</v>
      </c>
      <c r="V3098" s="2">
        <f>Table1[[#This Row],[Expenses]]*0.3</f>
        <v>12.064319999999999</v>
      </c>
      <c r="W3098" t="str">
        <f>VLOOKUP(K3098, Helper!A:C, 3, FALSE)</f>
        <v>2020-02</v>
      </c>
    </row>
    <row r="3099" spans="1:23" x14ac:dyDescent="0.3">
      <c r="A3099">
        <v>6218</v>
      </c>
      <c r="B3099" t="s">
        <v>7471</v>
      </c>
      <c r="C3099" s="1">
        <v>44404</v>
      </c>
      <c r="D3099">
        <v>20210727</v>
      </c>
      <c r="E3099" t="s">
        <v>1451</v>
      </c>
      <c r="F3099" t="s">
        <v>23</v>
      </c>
      <c r="G3099" t="s">
        <v>24</v>
      </c>
      <c r="H3099" t="s">
        <v>25</v>
      </c>
      <c r="I3099" t="s">
        <v>26</v>
      </c>
      <c r="J3099" t="s">
        <v>621</v>
      </c>
      <c r="K3099">
        <v>1060</v>
      </c>
      <c r="L3099" t="s">
        <v>105</v>
      </c>
      <c r="M3099" t="s">
        <v>29</v>
      </c>
      <c r="N3099" t="s">
        <v>156</v>
      </c>
      <c r="O3099" t="s">
        <v>7472</v>
      </c>
      <c r="P3099">
        <v>29.97</v>
      </c>
      <c r="Q3099">
        <v>3</v>
      </c>
      <c r="R3099">
        <v>0</v>
      </c>
      <c r="S3099">
        <v>0.29970000000000002</v>
      </c>
      <c r="T3099" t="s">
        <v>642</v>
      </c>
      <c r="U3099">
        <v>29.670299999999902</v>
      </c>
      <c r="V3099" s="2">
        <f>Table1[[#This Row],[Expenses]]*0.3</f>
        <v>8.9010899999999697</v>
      </c>
      <c r="W3099" t="str">
        <f>VLOOKUP(K3099, Helper!A:C, 3, FALSE)</f>
        <v>2020-01</v>
      </c>
    </row>
    <row r="3100" spans="1:23" x14ac:dyDescent="0.3">
      <c r="A3100">
        <v>6219</v>
      </c>
      <c r="B3100" t="s">
        <v>7473</v>
      </c>
      <c r="C3100" s="1">
        <v>44855</v>
      </c>
      <c r="D3100">
        <v>20221021</v>
      </c>
      <c r="E3100" t="s">
        <v>2939</v>
      </c>
      <c r="F3100" t="s">
        <v>190</v>
      </c>
      <c r="G3100" t="s">
        <v>1343</v>
      </c>
      <c r="H3100" t="s">
        <v>37</v>
      </c>
      <c r="I3100" t="s">
        <v>119</v>
      </c>
      <c r="J3100" t="s">
        <v>1009</v>
      </c>
      <c r="K3100">
        <v>1021</v>
      </c>
      <c r="L3100" t="s">
        <v>133</v>
      </c>
      <c r="M3100" t="s">
        <v>29</v>
      </c>
      <c r="N3100" t="s">
        <v>156</v>
      </c>
      <c r="O3100" t="s">
        <v>7474</v>
      </c>
      <c r="P3100">
        <v>125.7</v>
      </c>
      <c r="Q3100">
        <v>6</v>
      </c>
      <c r="R3100">
        <v>0</v>
      </c>
      <c r="S3100">
        <v>35.195999999999998</v>
      </c>
      <c r="T3100" t="s">
        <v>400</v>
      </c>
      <c r="U3100">
        <v>90.504000000000005</v>
      </c>
      <c r="V3100" s="2">
        <f>Table1[[#This Row],[Expenses]]*0.3</f>
        <v>27.151199999999999</v>
      </c>
      <c r="W3100" t="str">
        <f>VLOOKUP(K3100, Helper!A:C, 3, FALSE)</f>
        <v>2020-02</v>
      </c>
    </row>
    <row r="3101" spans="1:23" x14ac:dyDescent="0.3">
      <c r="A3101">
        <v>6222</v>
      </c>
      <c r="B3101" t="s">
        <v>7475</v>
      </c>
      <c r="C3101" s="1">
        <v>45184</v>
      </c>
      <c r="D3101">
        <v>20230915</v>
      </c>
      <c r="E3101" t="s">
        <v>4142</v>
      </c>
      <c r="F3101" t="s">
        <v>35</v>
      </c>
      <c r="G3101" t="s">
        <v>36</v>
      </c>
      <c r="H3101" t="s">
        <v>37</v>
      </c>
      <c r="I3101" t="s">
        <v>38</v>
      </c>
      <c r="J3101" t="s">
        <v>268</v>
      </c>
      <c r="K3101">
        <v>1088</v>
      </c>
      <c r="L3101" t="s">
        <v>133</v>
      </c>
      <c r="M3101" t="s">
        <v>29</v>
      </c>
      <c r="N3101" t="s">
        <v>41</v>
      </c>
      <c r="O3101" t="s">
        <v>7476</v>
      </c>
      <c r="P3101">
        <v>56.7</v>
      </c>
      <c r="Q3101">
        <v>9</v>
      </c>
      <c r="R3101">
        <v>0</v>
      </c>
      <c r="S3101">
        <v>26.082000000000001</v>
      </c>
      <c r="T3101" t="s">
        <v>171</v>
      </c>
      <c r="U3101">
        <v>30.617999999999999</v>
      </c>
      <c r="V3101" s="2">
        <f>Table1[[#This Row],[Expenses]]*0.3</f>
        <v>9.1853999999999996</v>
      </c>
      <c r="W3101" t="str">
        <f>VLOOKUP(K3101, Helper!A:C, 3, FALSE)</f>
        <v>2020-03</v>
      </c>
    </row>
    <row r="3102" spans="1:23" x14ac:dyDescent="0.3">
      <c r="A3102">
        <v>6223</v>
      </c>
      <c r="B3102" t="s">
        <v>7477</v>
      </c>
      <c r="C3102" s="1">
        <v>45284</v>
      </c>
      <c r="D3102">
        <v>20231224</v>
      </c>
      <c r="E3102" t="s">
        <v>1049</v>
      </c>
      <c r="F3102" t="s">
        <v>252</v>
      </c>
      <c r="G3102" t="s">
        <v>253</v>
      </c>
      <c r="H3102" t="s">
        <v>25</v>
      </c>
      <c r="I3102" t="s">
        <v>103</v>
      </c>
      <c r="J3102" t="s">
        <v>621</v>
      </c>
      <c r="K3102">
        <v>1060</v>
      </c>
      <c r="L3102" t="s">
        <v>105</v>
      </c>
      <c r="M3102" t="s">
        <v>29</v>
      </c>
      <c r="N3102" t="s">
        <v>57</v>
      </c>
      <c r="O3102" t="s">
        <v>7478</v>
      </c>
      <c r="P3102">
        <v>72.703999999999994</v>
      </c>
      <c r="Q3102">
        <v>4</v>
      </c>
      <c r="R3102">
        <v>0.2</v>
      </c>
      <c r="S3102">
        <v>19.084800000000001</v>
      </c>
      <c r="T3102" t="s">
        <v>261</v>
      </c>
      <c r="U3102">
        <v>53.6191999999999</v>
      </c>
      <c r="V3102" s="2">
        <f>Table1[[#This Row],[Expenses]]*0.3</f>
        <v>16.085759999999969</v>
      </c>
      <c r="W3102" t="str">
        <f>VLOOKUP(K3102, Helper!A:C, 3, FALSE)</f>
        <v>2020-01</v>
      </c>
    </row>
    <row r="3103" spans="1:23" x14ac:dyDescent="0.3">
      <c r="A3103">
        <v>6226</v>
      </c>
      <c r="B3103" t="s">
        <v>7479</v>
      </c>
      <c r="C3103" s="1">
        <v>44474</v>
      </c>
      <c r="D3103">
        <v>20211005</v>
      </c>
      <c r="E3103" t="s">
        <v>1093</v>
      </c>
      <c r="F3103" t="s">
        <v>306</v>
      </c>
      <c r="G3103" t="s">
        <v>307</v>
      </c>
      <c r="H3103" t="s">
        <v>25</v>
      </c>
      <c r="I3103" t="s">
        <v>48</v>
      </c>
      <c r="J3103" t="s">
        <v>452</v>
      </c>
      <c r="K3103">
        <v>1054</v>
      </c>
      <c r="L3103" t="s">
        <v>56</v>
      </c>
      <c r="M3103" t="s">
        <v>29</v>
      </c>
      <c r="N3103" t="s">
        <v>30</v>
      </c>
      <c r="O3103" t="s">
        <v>7480</v>
      </c>
      <c r="P3103">
        <v>66.293999999999997</v>
      </c>
      <c r="Q3103">
        <v>1</v>
      </c>
      <c r="R3103">
        <v>0.7</v>
      </c>
      <c r="S3103">
        <v>-103.86060000000001</v>
      </c>
      <c r="T3103" t="s">
        <v>52</v>
      </c>
      <c r="U3103">
        <v>170.15459999999999</v>
      </c>
      <c r="V3103" s="2">
        <f>Table1[[#This Row],[Expenses]]*0.3</f>
        <v>51.046379999999992</v>
      </c>
      <c r="W3103" t="str">
        <f>VLOOKUP(K3103, Helper!A:C, 3, FALSE)</f>
        <v>2020-05</v>
      </c>
    </row>
    <row r="3104" spans="1:23" x14ac:dyDescent="0.3">
      <c r="A3104">
        <v>6228</v>
      </c>
      <c r="B3104" t="s">
        <v>7481</v>
      </c>
      <c r="C3104" s="1">
        <v>44137</v>
      </c>
      <c r="D3104">
        <v>20201102</v>
      </c>
      <c r="E3104" t="s">
        <v>718</v>
      </c>
      <c r="F3104" t="s">
        <v>79</v>
      </c>
      <c r="G3104" t="s">
        <v>147</v>
      </c>
      <c r="H3104" t="s">
        <v>81</v>
      </c>
      <c r="I3104" t="s">
        <v>82</v>
      </c>
      <c r="J3104" t="s">
        <v>83</v>
      </c>
      <c r="K3104">
        <v>1074</v>
      </c>
      <c r="L3104" t="s">
        <v>84</v>
      </c>
      <c r="M3104" t="s">
        <v>29</v>
      </c>
      <c r="N3104" t="s">
        <v>156</v>
      </c>
      <c r="O3104" t="s">
        <v>7482</v>
      </c>
      <c r="P3104">
        <v>88.775999999999996</v>
      </c>
      <c r="Q3104">
        <v>3</v>
      </c>
      <c r="R3104">
        <v>0.2</v>
      </c>
      <c r="S3104">
        <v>7.7679</v>
      </c>
      <c r="T3104" t="s">
        <v>98</v>
      </c>
      <c r="U3104">
        <v>81.008099999999999</v>
      </c>
      <c r="V3104" s="2">
        <f>Table1[[#This Row],[Expenses]]*0.3</f>
        <v>24.302429999999998</v>
      </c>
      <c r="W3104" t="str">
        <f>VLOOKUP(K3104, Helper!A:C, 3, FALSE)</f>
        <v>2020-05</v>
      </c>
    </row>
    <row r="3105" spans="1:23" x14ac:dyDescent="0.3">
      <c r="A3105">
        <v>6229</v>
      </c>
      <c r="B3105" t="s">
        <v>7483</v>
      </c>
      <c r="C3105" s="1">
        <v>44583</v>
      </c>
      <c r="D3105">
        <v>20220122</v>
      </c>
      <c r="E3105" t="s">
        <v>1938</v>
      </c>
      <c r="F3105" t="s">
        <v>358</v>
      </c>
      <c r="G3105" t="s">
        <v>1235</v>
      </c>
      <c r="H3105" t="s">
        <v>37</v>
      </c>
      <c r="I3105" t="s">
        <v>119</v>
      </c>
      <c r="J3105" t="s">
        <v>349</v>
      </c>
      <c r="K3105">
        <v>1078</v>
      </c>
      <c r="L3105" t="s">
        <v>56</v>
      </c>
      <c r="M3105" t="s">
        <v>85</v>
      </c>
      <c r="N3105" t="s">
        <v>156</v>
      </c>
      <c r="O3105" t="s">
        <v>7484</v>
      </c>
      <c r="P3105">
        <v>110.376</v>
      </c>
      <c r="Q3105">
        <v>4</v>
      </c>
      <c r="R3105">
        <v>0.4</v>
      </c>
      <c r="S3105">
        <v>-20.235600000000002</v>
      </c>
      <c r="T3105" t="s">
        <v>140</v>
      </c>
      <c r="U3105">
        <v>130.61160000000001</v>
      </c>
      <c r="V3105" s="2">
        <f>Table1[[#This Row],[Expenses]]*0.3</f>
        <v>39.183480000000003</v>
      </c>
      <c r="W3105" t="str">
        <f>VLOOKUP(K3105, Helper!A:C, 3, FALSE)</f>
        <v>2020-01</v>
      </c>
    </row>
    <row r="3106" spans="1:23" x14ac:dyDescent="0.3">
      <c r="A3106">
        <v>6231</v>
      </c>
      <c r="B3106" t="s">
        <v>7485</v>
      </c>
      <c r="C3106" s="1">
        <v>45119</v>
      </c>
      <c r="D3106">
        <v>20230712</v>
      </c>
      <c r="E3106" t="s">
        <v>2514</v>
      </c>
      <c r="F3106" t="s">
        <v>353</v>
      </c>
      <c r="G3106" t="s">
        <v>354</v>
      </c>
      <c r="H3106" t="s">
        <v>25</v>
      </c>
      <c r="I3106" t="s">
        <v>48</v>
      </c>
      <c r="J3106" t="s">
        <v>752</v>
      </c>
      <c r="K3106">
        <v>1084</v>
      </c>
      <c r="L3106" t="s">
        <v>133</v>
      </c>
      <c r="M3106" t="s">
        <v>29</v>
      </c>
      <c r="N3106" t="s">
        <v>112</v>
      </c>
      <c r="O3106" t="s">
        <v>7486</v>
      </c>
      <c r="P3106">
        <v>30.32</v>
      </c>
      <c r="Q3106">
        <v>4</v>
      </c>
      <c r="R3106">
        <v>0</v>
      </c>
      <c r="S3106">
        <v>11.8248</v>
      </c>
      <c r="T3106" t="s">
        <v>128</v>
      </c>
      <c r="U3106">
        <v>18.495200000000001</v>
      </c>
      <c r="V3106" s="2">
        <f>Table1[[#This Row],[Expenses]]*0.3</f>
        <v>5.5485600000000002</v>
      </c>
      <c r="W3106" t="str">
        <f>VLOOKUP(K3106, Helper!A:C, 3, FALSE)</f>
        <v>2020-02</v>
      </c>
    </row>
    <row r="3107" spans="1:23" x14ac:dyDescent="0.3">
      <c r="A3107">
        <v>6232</v>
      </c>
      <c r="B3107" t="s">
        <v>7487</v>
      </c>
      <c r="C3107" s="1">
        <v>45181</v>
      </c>
      <c r="D3107">
        <v>20230912</v>
      </c>
      <c r="E3107" t="s">
        <v>1102</v>
      </c>
      <c r="F3107" t="s">
        <v>71</v>
      </c>
      <c r="G3107" t="s">
        <v>72</v>
      </c>
      <c r="H3107" t="s">
        <v>37</v>
      </c>
      <c r="I3107" t="s">
        <v>38</v>
      </c>
      <c r="J3107" t="s">
        <v>439</v>
      </c>
      <c r="K3107">
        <v>1033</v>
      </c>
      <c r="L3107" t="s">
        <v>74</v>
      </c>
      <c r="M3107" t="s">
        <v>29</v>
      </c>
      <c r="N3107" t="s">
        <v>41</v>
      </c>
      <c r="O3107" t="s">
        <v>7488</v>
      </c>
      <c r="P3107">
        <v>177.56800000000001</v>
      </c>
      <c r="Q3107">
        <v>2</v>
      </c>
      <c r="R3107">
        <v>0.2</v>
      </c>
      <c r="S3107">
        <v>8.8783999999999992</v>
      </c>
      <c r="T3107" t="s">
        <v>171</v>
      </c>
      <c r="U3107">
        <v>168.68960000000001</v>
      </c>
      <c r="V3107" s="2">
        <f>Table1[[#This Row],[Expenses]]*0.3</f>
        <v>50.606880000000004</v>
      </c>
      <c r="W3107" t="str">
        <f>VLOOKUP(K3107, Helper!A:C, 3, FALSE)</f>
        <v>2020-03</v>
      </c>
    </row>
    <row r="3108" spans="1:23" x14ac:dyDescent="0.3">
      <c r="A3108">
        <v>6237</v>
      </c>
      <c r="B3108" t="s">
        <v>7489</v>
      </c>
      <c r="C3108" s="1">
        <v>44615</v>
      </c>
      <c r="D3108">
        <v>20220223</v>
      </c>
      <c r="E3108" t="s">
        <v>727</v>
      </c>
      <c r="F3108" t="s">
        <v>124</v>
      </c>
      <c r="G3108" t="s">
        <v>125</v>
      </c>
      <c r="H3108" t="s">
        <v>25</v>
      </c>
      <c r="I3108" t="s">
        <v>48</v>
      </c>
      <c r="J3108" t="s">
        <v>539</v>
      </c>
      <c r="K3108">
        <v>1081</v>
      </c>
      <c r="L3108" t="s">
        <v>273</v>
      </c>
      <c r="M3108" t="s">
        <v>40</v>
      </c>
      <c r="N3108" t="s">
        <v>161</v>
      </c>
      <c r="O3108" t="s">
        <v>7490</v>
      </c>
      <c r="P3108">
        <v>57.576000000000001</v>
      </c>
      <c r="Q3108">
        <v>3</v>
      </c>
      <c r="R3108">
        <v>0.2</v>
      </c>
      <c r="S3108">
        <v>21.591000000000001</v>
      </c>
      <c r="T3108" t="s">
        <v>1308</v>
      </c>
      <c r="U3108">
        <v>35.984999999999999</v>
      </c>
      <c r="V3108" s="2">
        <f>Table1[[#This Row],[Expenses]]*0.3</f>
        <v>10.795499999999999</v>
      </c>
      <c r="W3108" t="str">
        <f>VLOOKUP(K3108, Helper!A:C, 3, FALSE)</f>
        <v>2020-03</v>
      </c>
    </row>
    <row r="3109" spans="1:23" x14ac:dyDescent="0.3">
      <c r="A3109">
        <v>6238</v>
      </c>
      <c r="B3109" t="s">
        <v>7491</v>
      </c>
      <c r="C3109" s="1">
        <v>44583</v>
      </c>
      <c r="D3109">
        <v>20220122</v>
      </c>
      <c r="E3109" t="s">
        <v>2518</v>
      </c>
      <c r="F3109" t="s">
        <v>211</v>
      </c>
      <c r="G3109" t="s">
        <v>212</v>
      </c>
      <c r="H3109" t="s">
        <v>25</v>
      </c>
      <c r="I3109" t="s">
        <v>26</v>
      </c>
      <c r="J3109" t="s">
        <v>49</v>
      </c>
      <c r="K3109">
        <v>1031</v>
      </c>
      <c r="L3109" t="s">
        <v>28</v>
      </c>
      <c r="M3109" t="s">
        <v>29</v>
      </c>
      <c r="N3109" t="s">
        <v>50</v>
      </c>
      <c r="O3109" t="s">
        <v>7492</v>
      </c>
      <c r="P3109">
        <v>26.335999999999999</v>
      </c>
      <c r="Q3109">
        <v>4</v>
      </c>
      <c r="R3109">
        <v>0.2</v>
      </c>
      <c r="S3109">
        <v>9.2175999999999991</v>
      </c>
      <c r="T3109" t="s">
        <v>140</v>
      </c>
      <c r="U3109">
        <v>17.118400000000001</v>
      </c>
      <c r="V3109" s="2">
        <f>Table1[[#This Row],[Expenses]]*0.3</f>
        <v>5.1355200000000005</v>
      </c>
      <c r="W3109" t="str">
        <f>VLOOKUP(K3109, Helper!A:C, 3, FALSE)</f>
        <v>2020-01</v>
      </c>
    </row>
    <row r="3110" spans="1:23" x14ac:dyDescent="0.3">
      <c r="A3110">
        <v>6239</v>
      </c>
      <c r="B3110" t="s">
        <v>7493</v>
      </c>
      <c r="C3110" s="1">
        <v>44542</v>
      </c>
      <c r="D3110">
        <v>20211212</v>
      </c>
      <c r="E3110" t="s">
        <v>2203</v>
      </c>
      <c r="F3110" t="s">
        <v>35</v>
      </c>
      <c r="G3110" t="s">
        <v>434</v>
      </c>
      <c r="H3110" t="s">
        <v>37</v>
      </c>
      <c r="I3110" t="s">
        <v>38</v>
      </c>
      <c r="J3110" t="s">
        <v>443</v>
      </c>
      <c r="K3110">
        <v>1005</v>
      </c>
      <c r="L3110" t="s">
        <v>56</v>
      </c>
      <c r="M3110" t="s">
        <v>29</v>
      </c>
      <c r="N3110" t="s">
        <v>57</v>
      </c>
      <c r="O3110" t="s">
        <v>7494</v>
      </c>
      <c r="P3110">
        <v>166.5</v>
      </c>
      <c r="Q3110">
        <v>3</v>
      </c>
      <c r="R3110">
        <v>0</v>
      </c>
      <c r="S3110">
        <v>21.645</v>
      </c>
      <c r="T3110" t="s">
        <v>163</v>
      </c>
      <c r="U3110">
        <v>144.85499999999999</v>
      </c>
      <c r="V3110" s="2">
        <f>Table1[[#This Row],[Expenses]]*0.3</f>
        <v>43.456499999999998</v>
      </c>
      <c r="W3110" t="str">
        <f>VLOOKUP(K3110, Helper!A:C, 3, FALSE)</f>
        <v>2020-03</v>
      </c>
    </row>
    <row r="3111" spans="1:23" x14ac:dyDescent="0.3">
      <c r="A3111">
        <v>6241</v>
      </c>
      <c r="B3111" t="s">
        <v>7495</v>
      </c>
      <c r="C3111" s="1">
        <v>44864</v>
      </c>
      <c r="D3111">
        <v>20221030</v>
      </c>
      <c r="E3111" t="s">
        <v>595</v>
      </c>
      <c r="F3111" t="s">
        <v>35</v>
      </c>
      <c r="G3111" t="s">
        <v>36</v>
      </c>
      <c r="H3111" t="s">
        <v>37</v>
      </c>
      <c r="I3111" t="s">
        <v>38</v>
      </c>
      <c r="J3111" t="s">
        <v>596</v>
      </c>
      <c r="K3111">
        <v>1038</v>
      </c>
      <c r="L3111" t="s">
        <v>84</v>
      </c>
      <c r="M3111" t="s">
        <v>29</v>
      </c>
      <c r="N3111" t="s">
        <v>50</v>
      </c>
      <c r="O3111" t="s">
        <v>7496</v>
      </c>
      <c r="P3111">
        <v>11.744</v>
      </c>
      <c r="Q3111">
        <v>1</v>
      </c>
      <c r="R3111">
        <v>0.2</v>
      </c>
      <c r="S3111">
        <v>3.8168000000000002</v>
      </c>
      <c r="T3111" t="s">
        <v>400</v>
      </c>
      <c r="U3111">
        <v>7.9271999999999903</v>
      </c>
      <c r="V3111" s="2">
        <f>Table1[[#This Row],[Expenses]]*0.3</f>
        <v>2.3781599999999972</v>
      </c>
      <c r="W3111" t="str">
        <f>VLOOKUP(K3111, Helper!A:C, 3, FALSE)</f>
        <v>2020-04</v>
      </c>
    </row>
    <row r="3112" spans="1:23" x14ac:dyDescent="0.3">
      <c r="A3112">
        <v>6242</v>
      </c>
      <c r="B3112" t="s">
        <v>7497</v>
      </c>
      <c r="C3112" s="1">
        <v>45075</v>
      </c>
      <c r="D3112">
        <v>20230529</v>
      </c>
      <c r="E3112" t="s">
        <v>3570</v>
      </c>
      <c r="F3112" t="s">
        <v>1516</v>
      </c>
      <c r="G3112" t="s">
        <v>7498</v>
      </c>
      <c r="H3112" t="s">
        <v>25</v>
      </c>
      <c r="I3112" t="s">
        <v>336</v>
      </c>
      <c r="J3112" t="s">
        <v>278</v>
      </c>
      <c r="K3112">
        <v>1032</v>
      </c>
      <c r="L3112" t="s">
        <v>56</v>
      </c>
      <c r="M3112" t="s">
        <v>40</v>
      </c>
      <c r="N3112" t="s">
        <v>57</v>
      </c>
      <c r="O3112" t="s">
        <v>7499</v>
      </c>
      <c r="P3112">
        <v>247.44</v>
      </c>
      <c r="Q3112">
        <v>8</v>
      </c>
      <c r="R3112">
        <v>0</v>
      </c>
      <c r="S3112">
        <v>101.4504</v>
      </c>
      <c r="T3112" t="s">
        <v>288</v>
      </c>
      <c r="U3112">
        <v>145.9896</v>
      </c>
      <c r="V3112" s="2">
        <f>Table1[[#This Row],[Expenses]]*0.3</f>
        <v>43.796879999999994</v>
      </c>
      <c r="W3112" t="str">
        <f>VLOOKUP(K3112, Helper!A:C, 3, FALSE)</f>
        <v>2020-02</v>
      </c>
    </row>
    <row r="3113" spans="1:23" x14ac:dyDescent="0.3">
      <c r="A3113">
        <v>6243</v>
      </c>
      <c r="B3113" t="s">
        <v>7500</v>
      </c>
      <c r="C3113" s="1">
        <v>44186</v>
      </c>
      <c r="D3113">
        <v>20201221</v>
      </c>
      <c r="E3113" t="s">
        <v>2470</v>
      </c>
      <c r="F3113" t="s">
        <v>252</v>
      </c>
      <c r="G3113" t="s">
        <v>573</v>
      </c>
      <c r="H3113" t="s">
        <v>25</v>
      </c>
      <c r="I3113" t="s">
        <v>103</v>
      </c>
      <c r="J3113" t="s">
        <v>638</v>
      </c>
      <c r="K3113">
        <v>1008</v>
      </c>
      <c r="L3113" t="s">
        <v>74</v>
      </c>
      <c r="M3113" t="s">
        <v>85</v>
      </c>
      <c r="N3113" t="s">
        <v>50</v>
      </c>
      <c r="O3113" t="s">
        <v>7501</v>
      </c>
      <c r="P3113">
        <v>18.239999999999998</v>
      </c>
      <c r="Q3113">
        <v>2</v>
      </c>
      <c r="R3113">
        <v>0.7</v>
      </c>
      <c r="S3113">
        <v>-14.592000000000001</v>
      </c>
      <c r="T3113" t="s">
        <v>235</v>
      </c>
      <c r="U3113">
        <v>32.832000000000001</v>
      </c>
      <c r="V3113" s="2">
        <f>Table1[[#This Row],[Expenses]]*0.3</f>
        <v>9.8496000000000006</v>
      </c>
      <c r="W3113" t="str">
        <f>VLOOKUP(K3113, Helper!A:C, 3, FALSE)</f>
        <v>2020-01</v>
      </c>
    </row>
    <row r="3114" spans="1:23" x14ac:dyDescent="0.3">
      <c r="A3114">
        <v>6244</v>
      </c>
      <c r="B3114" t="s">
        <v>7502</v>
      </c>
      <c r="C3114" s="1">
        <v>44890</v>
      </c>
      <c r="D3114">
        <v>20221125</v>
      </c>
      <c r="E3114" t="s">
        <v>3444</v>
      </c>
      <c r="F3114" t="s">
        <v>71</v>
      </c>
      <c r="G3114" t="s">
        <v>2409</v>
      </c>
      <c r="H3114" t="s">
        <v>37</v>
      </c>
      <c r="I3114" t="s">
        <v>38</v>
      </c>
      <c r="J3114" t="s">
        <v>812</v>
      </c>
      <c r="K3114">
        <v>1092</v>
      </c>
      <c r="L3114" t="s">
        <v>84</v>
      </c>
      <c r="M3114" t="s">
        <v>85</v>
      </c>
      <c r="N3114" t="s">
        <v>66</v>
      </c>
      <c r="O3114" t="s">
        <v>7503</v>
      </c>
      <c r="P3114">
        <v>25.35</v>
      </c>
      <c r="Q3114">
        <v>3</v>
      </c>
      <c r="R3114">
        <v>0</v>
      </c>
      <c r="S3114">
        <v>7.6050000000000004</v>
      </c>
      <c r="T3114" t="s">
        <v>32</v>
      </c>
      <c r="U3114">
        <v>17.745000000000001</v>
      </c>
      <c r="V3114" s="2">
        <f>Table1[[#This Row],[Expenses]]*0.3</f>
        <v>5.3235000000000001</v>
      </c>
      <c r="W3114" t="str">
        <f>VLOOKUP(K3114, Helper!A:C, 3, FALSE)</f>
        <v>2020-02</v>
      </c>
    </row>
    <row r="3115" spans="1:23" x14ac:dyDescent="0.3">
      <c r="A3115">
        <v>6245</v>
      </c>
      <c r="B3115" t="s">
        <v>7504</v>
      </c>
      <c r="C3115" s="1">
        <v>44520</v>
      </c>
      <c r="D3115">
        <v>20211120</v>
      </c>
      <c r="E3115" t="s">
        <v>4213</v>
      </c>
      <c r="F3115" t="s">
        <v>71</v>
      </c>
      <c r="G3115" t="s">
        <v>72</v>
      </c>
      <c r="H3115" t="s">
        <v>37</v>
      </c>
      <c r="I3115" t="s">
        <v>38</v>
      </c>
      <c r="J3115" t="s">
        <v>73</v>
      </c>
      <c r="K3115">
        <v>1066</v>
      </c>
      <c r="L3115" t="s">
        <v>74</v>
      </c>
      <c r="M3115" t="s">
        <v>85</v>
      </c>
      <c r="N3115" t="s">
        <v>112</v>
      </c>
      <c r="O3115" t="s">
        <v>7505</v>
      </c>
      <c r="P3115">
        <v>119.04</v>
      </c>
      <c r="Q3115">
        <v>6</v>
      </c>
      <c r="R3115">
        <v>0</v>
      </c>
      <c r="S3115">
        <v>30.950399999999998</v>
      </c>
      <c r="T3115" t="s">
        <v>88</v>
      </c>
      <c r="U3115">
        <v>88.089600000000004</v>
      </c>
      <c r="V3115" s="2">
        <f>Table1[[#This Row],[Expenses]]*0.3</f>
        <v>26.426880000000001</v>
      </c>
      <c r="W3115" t="str">
        <f>VLOOKUP(K3115, Helper!A:C, 3, FALSE)</f>
        <v>2020-09</v>
      </c>
    </row>
    <row r="3116" spans="1:23" x14ac:dyDescent="0.3">
      <c r="A3116">
        <v>6248</v>
      </c>
      <c r="B3116" t="s">
        <v>7506</v>
      </c>
      <c r="C3116" s="1">
        <v>45076</v>
      </c>
      <c r="D3116">
        <v>20230530</v>
      </c>
      <c r="E3116" t="s">
        <v>3184</v>
      </c>
      <c r="F3116" t="s">
        <v>204</v>
      </c>
      <c r="G3116" t="s">
        <v>4026</v>
      </c>
      <c r="H3116" t="s">
        <v>81</v>
      </c>
      <c r="I3116" t="s">
        <v>206</v>
      </c>
      <c r="J3116" t="s">
        <v>1472</v>
      </c>
      <c r="K3116">
        <v>1091</v>
      </c>
      <c r="L3116" t="s">
        <v>74</v>
      </c>
      <c r="M3116" t="s">
        <v>29</v>
      </c>
      <c r="N3116" t="s">
        <v>50</v>
      </c>
      <c r="O3116" t="s">
        <v>7507</v>
      </c>
      <c r="P3116">
        <v>43.41</v>
      </c>
      <c r="Q3116">
        <v>1</v>
      </c>
      <c r="R3116">
        <v>0</v>
      </c>
      <c r="S3116">
        <v>19.968599999999999</v>
      </c>
      <c r="T3116" t="s">
        <v>288</v>
      </c>
      <c r="U3116">
        <v>23.441399999999899</v>
      </c>
      <c r="V3116" s="2">
        <f>Table1[[#This Row],[Expenses]]*0.3</f>
        <v>7.032419999999969</v>
      </c>
      <c r="W3116" t="str">
        <f>VLOOKUP(K3116, Helper!A:C, 3, FALSE)</f>
        <v>2020-02</v>
      </c>
    </row>
    <row r="3117" spans="1:23" x14ac:dyDescent="0.3">
      <c r="A3117">
        <v>6252</v>
      </c>
      <c r="B3117" t="s">
        <v>7508</v>
      </c>
      <c r="C3117" s="1">
        <v>44167</v>
      </c>
      <c r="D3117">
        <v>20201202</v>
      </c>
      <c r="E3117" t="s">
        <v>2084</v>
      </c>
      <c r="F3117" t="s">
        <v>166</v>
      </c>
      <c r="G3117" t="s">
        <v>227</v>
      </c>
      <c r="H3117" t="s">
        <v>81</v>
      </c>
      <c r="I3117" t="s">
        <v>168</v>
      </c>
      <c r="J3117" t="s">
        <v>528</v>
      </c>
      <c r="K3117">
        <v>1049</v>
      </c>
      <c r="L3117" t="s">
        <v>84</v>
      </c>
      <c r="M3117" t="s">
        <v>29</v>
      </c>
      <c r="N3117" t="s">
        <v>86</v>
      </c>
      <c r="O3117" t="s">
        <v>7509</v>
      </c>
      <c r="P3117">
        <v>2.3940000000000001</v>
      </c>
      <c r="Q3117">
        <v>1</v>
      </c>
      <c r="R3117">
        <v>0.8</v>
      </c>
      <c r="S3117">
        <v>-6.3441000000000001</v>
      </c>
      <c r="T3117" t="s">
        <v>235</v>
      </c>
      <c r="U3117">
        <v>8.7380999999999993</v>
      </c>
      <c r="V3117" s="2">
        <f>Table1[[#This Row],[Expenses]]*0.3</f>
        <v>2.6214299999999997</v>
      </c>
      <c r="W3117" t="str">
        <f>VLOOKUP(K3117, Helper!A:C, 3, FALSE)</f>
        <v>2020-05</v>
      </c>
    </row>
    <row r="3118" spans="1:23" x14ac:dyDescent="0.3">
      <c r="A3118">
        <v>6253</v>
      </c>
      <c r="B3118" t="s">
        <v>7510</v>
      </c>
      <c r="C3118" s="1">
        <v>43928</v>
      </c>
      <c r="D3118">
        <v>20200407</v>
      </c>
      <c r="E3118" t="s">
        <v>521</v>
      </c>
      <c r="F3118" t="s">
        <v>758</v>
      </c>
      <c r="G3118" t="s">
        <v>5909</v>
      </c>
      <c r="H3118" t="s">
        <v>25</v>
      </c>
      <c r="I3118" t="s">
        <v>64</v>
      </c>
      <c r="J3118" t="s">
        <v>524</v>
      </c>
      <c r="K3118">
        <v>1039</v>
      </c>
      <c r="L3118" t="s">
        <v>95</v>
      </c>
      <c r="M3118" t="s">
        <v>85</v>
      </c>
      <c r="N3118" t="s">
        <v>66</v>
      </c>
      <c r="O3118" t="s">
        <v>7511</v>
      </c>
      <c r="P3118">
        <v>58.32</v>
      </c>
      <c r="Q3118">
        <v>9</v>
      </c>
      <c r="R3118">
        <v>0</v>
      </c>
      <c r="S3118">
        <v>27.993600000000001</v>
      </c>
      <c r="T3118" t="s">
        <v>735</v>
      </c>
      <c r="U3118">
        <v>30.3264</v>
      </c>
      <c r="V3118" s="2">
        <f>Table1[[#This Row],[Expenses]]*0.3</f>
        <v>9.0979200000000002</v>
      </c>
      <c r="W3118" t="str">
        <f>VLOOKUP(K3118, Helper!A:C, 3, FALSE)</f>
        <v>2020-01</v>
      </c>
    </row>
    <row r="3119" spans="1:23" x14ac:dyDescent="0.3">
      <c r="A3119">
        <v>6255</v>
      </c>
      <c r="B3119" t="s">
        <v>7512</v>
      </c>
      <c r="C3119" s="1">
        <v>44447</v>
      </c>
      <c r="D3119">
        <v>20210908</v>
      </c>
      <c r="E3119" t="s">
        <v>556</v>
      </c>
      <c r="F3119" t="s">
        <v>266</v>
      </c>
      <c r="G3119" t="s">
        <v>1037</v>
      </c>
      <c r="H3119" t="s">
        <v>25</v>
      </c>
      <c r="I3119" t="s">
        <v>48</v>
      </c>
      <c r="J3119" t="s">
        <v>268</v>
      </c>
      <c r="K3119">
        <v>1088</v>
      </c>
      <c r="L3119" t="s">
        <v>133</v>
      </c>
      <c r="M3119" t="s">
        <v>40</v>
      </c>
      <c r="N3119" t="s">
        <v>57</v>
      </c>
      <c r="O3119" t="s">
        <v>7513</v>
      </c>
      <c r="P3119">
        <v>21.36</v>
      </c>
      <c r="Q3119">
        <v>8</v>
      </c>
      <c r="R3119">
        <v>0</v>
      </c>
      <c r="S3119">
        <v>8.1167999999999996</v>
      </c>
      <c r="T3119" t="s">
        <v>135</v>
      </c>
      <c r="U3119">
        <v>13.2432</v>
      </c>
      <c r="V3119" s="2">
        <f>Table1[[#This Row],[Expenses]]*0.3</f>
        <v>3.9729599999999996</v>
      </c>
      <c r="W3119" t="str">
        <f>VLOOKUP(K3119, Helper!A:C, 3, FALSE)</f>
        <v>2020-03</v>
      </c>
    </row>
    <row r="3120" spans="1:23" x14ac:dyDescent="0.3">
      <c r="A3120">
        <v>6256</v>
      </c>
      <c r="B3120" t="s">
        <v>7514</v>
      </c>
      <c r="C3120" s="1">
        <v>45179</v>
      </c>
      <c r="D3120">
        <v>20230910</v>
      </c>
      <c r="E3120" t="s">
        <v>711</v>
      </c>
      <c r="F3120" t="s">
        <v>79</v>
      </c>
      <c r="G3120" t="s">
        <v>2556</v>
      </c>
      <c r="H3120" t="s">
        <v>81</v>
      </c>
      <c r="I3120" t="s">
        <v>82</v>
      </c>
      <c r="J3120" t="s">
        <v>685</v>
      </c>
      <c r="K3120">
        <v>1076</v>
      </c>
      <c r="L3120" t="s">
        <v>74</v>
      </c>
      <c r="M3120" t="s">
        <v>40</v>
      </c>
      <c r="N3120" t="s">
        <v>41</v>
      </c>
      <c r="O3120" t="s">
        <v>7515</v>
      </c>
      <c r="P3120">
        <v>9.8559999999999999</v>
      </c>
      <c r="Q3120">
        <v>4</v>
      </c>
      <c r="R3120">
        <v>0.2</v>
      </c>
      <c r="S3120">
        <v>3.4496000000000002</v>
      </c>
      <c r="T3120" t="s">
        <v>171</v>
      </c>
      <c r="U3120">
        <v>6.4063999999999997</v>
      </c>
      <c r="V3120" s="2">
        <f>Table1[[#This Row],[Expenses]]*0.3</f>
        <v>1.9219199999999999</v>
      </c>
      <c r="W3120" t="str">
        <f>VLOOKUP(K3120, Helper!A:C, 3, FALSE)</f>
        <v>2020-01</v>
      </c>
    </row>
    <row r="3121" spans="1:23" x14ac:dyDescent="0.3">
      <c r="A3121">
        <v>6257</v>
      </c>
      <c r="B3121" t="s">
        <v>7516</v>
      </c>
      <c r="C3121" s="1">
        <v>44445</v>
      </c>
      <c r="D3121">
        <v>20210906</v>
      </c>
      <c r="E3121" t="s">
        <v>1922</v>
      </c>
      <c r="F3121" t="s">
        <v>46</v>
      </c>
      <c r="G3121" t="s">
        <v>661</v>
      </c>
      <c r="H3121" t="s">
        <v>25</v>
      </c>
      <c r="I3121" t="s">
        <v>48</v>
      </c>
      <c r="J3121" t="s">
        <v>240</v>
      </c>
      <c r="K3121">
        <v>1035</v>
      </c>
      <c r="L3121" t="s">
        <v>56</v>
      </c>
      <c r="M3121" t="s">
        <v>85</v>
      </c>
      <c r="N3121" t="s">
        <v>50</v>
      </c>
      <c r="O3121" t="s">
        <v>7517</v>
      </c>
      <c r="P3121">
        <v>3.444</v>
      </c>
      <c r="Q3121">
        <v>1</v>
      </c>
      <c r="R3121">
        <v>0.7</v>
      </c>
      <c r="S3121">
        <v>-2.5255999999999998</v>
      </c>
      <c r="T3121" t="s">
        <v>135</v>
      </c>
      <c r="U3121">
        <v>5.9695999999999998</v>
      </c>
      <c r="V3121" s="2">
        <f>Table1[[#This Row],[Expenses]]*0.3</f>
        <v>1.7908799999999998</v>
      </c>
      <c r="W3121" t="str">
        <f>VLOOKUP(K3121, Helper!A:C, 3, FALSE)</f>
        <v>2020-04</v>
      </c>
    </row>
    <row r="3122" spans="1:23" x14ac:dyDescent="0.3">
      <c r="A3122">
        <v>6258</v>
      </c>
      <c r="B3122" t="s">
        <v>7518</v>
      </c>
      <c r="C3122" s="1">
        <v>45233</v>
      </c>
      <c r="D3122">
        <v>20231103</v>
      </c>
      <c r="E3122" t="s">
        <v>1207</v>
      </c>
      <c r="F3122" t="s">
        <v>358</v>
      </c>
      <c r="G3122" t="s">
        <v>359</v>
      </c>
      <c r="H3122" t="s">
        <v>37</v>
      </c>
      <c r="I3122" t="s">
        <v>119</v>
      </c>
      <c r="J3122" t="s">
        <v>316</v>
      </c>
      <c r="K3122">
        <v>1093</v>
      </c>
      <c r="L3122" t="s">
        <v>28</v>
      </c>
      <c r="M3122" t="s">
        <v>40</v>
      </c>
      <c r="N3122" t="s">
        <v>66</v>
      </c>
      <c r="O3122" t="s">
        <v>7519</v>
      </c>
      <c r="P3122">
        <v>384.59199999999998</v>
      </c>
      <c r="Q3122">
        <v>2</v>
      </c>
      <c r="R3122">
        <v>0.2</v>
      </c>
      <c r="S3122">
        <v>-81.725800000000007</v>
      </c>
      <c r="T3122" t="s">
        <v>283</v>
      </c>
      <c r="U3122">
        <v>466.31779999999998</v>
      </c>
      <c r="V3122" s="2">
        <f>Table1[[#This Row],[Expenses]]*0.3</f>
        <v>139.89533999999998</v>
      </c>
      <c r="W3122" t="str">
        <f>VLOOKUP(K3122, Helper!A:C, 3, FALSE)</f>
        <v>2020-03</v>
      </c>
    </row>
    <row r="3123" spans="1:23" x14ac:dyDescent="0.3">
      <c r="A3123">
        <v>6259</v>
      </c>
      <c r="B3123" t="s">
        <v>7520</v>
      </c>
      <c r="C3123" s="1">
        <v>44283</v>
      </c>
      <c r="D3123">
        <v>20210328</v>
      </c>
      <c r="E3123" t="s">
        <v>3137</v>
      </c>
      <c r="F3123" t="s">
        <v>211</v>
      </c>
      <c r="G3123" t="s">
        <v>212</v>
      </c>
      <c r="H3123" t="s">
        <v>25</v>
      </c>
      <c r="I3123" t="s">
        <v>26</v>
      </c>
      <c r="J3123" t="s">
        <v>223</v>
      </c>
      <c r="K3123">
        <v>1067</v>
      </c>
      <c r="L3123" t="s">
        <v>133</v>
      </c>
      <c r="M3123" t="s">
        <v>29</v>
      </c>
      <c r="N3123" t="s">
        <v>161</v>
      </c>
      <c r="O3123" t="s">
        <v>7521</v>
      </c>
      <c r="P3123">
        <v>22.92</v>
      </c>
      <c r="Q3123">
        <v>3</v>
      </c>
      <c r="R3123">
        <v>0</v>
      </c>
      <c r="S3123">
        <v>11.2308</v>
      </c>
      <c r="T3123" t="s">
        <v>365</v>
      </c>
      <c r="U3123">
        <v>11.6892</v>
      </c>
      <c r="V3123" s="2">
        <f>Table1[[#This Row],[Expenses]]*0.3</f>
        <v>3.5067599999999999</v>
      </c>
      <c r="W3123" t="str">
        <f>VLOOKUP(K3123, Helper!A:C, 3, FALSE)</f>
        <v>2020-02</v>
      </c>
    </row>
    <row r="3124" spans="1:23" x14ac:dyDescent="0.3">
      <c r="A3124">
        <v>6260</v>
      </c>
      <c r="B3124" t="s">
        <v>7522</v>
      </c>
      <c r="C3124" s="1">
        <v>44421</v>
      </c>
      <c r="D3124">
        <v>20210813</v>
      </c>
      <c r="E3124" t="s">
        <v>1259</v>
      </c>
      <c r="F3124" t="s">
        <v>204</v>
      </c>
      <c r="G3124" t="s">
        <v>4026</v>
      </c>
      <c r="H3124" t="s">
        <v>81</v>
      </c>
      <c r="I3124" t="s">
        <v>206</v>
      </c>
      <c r="J3124" t="s">
        <v>73</v>
      </c>
      <c r="K3124">
        <v>1066</v>
      </c>
      <c r="L3124" t="s">
        <v>74</v>
      </c>
      <c r="M3124" t="s">
        <v>29</v>
      </c>
      <c r="N3124" t="s">
        <v>50</v>
      </c>
      <c r="O3124" t="s">
        <v>7523</v>
      </c>
      <c r="P3124">
        <v>11.36</v>
      </c>
      <c r="Q3124">
        <v>4</v>
      </c>
      <c r="R3124">
        <v>0</v>
      </c>
      <c r="S3124">
        <v>5.5663999999999998</v>
      </c>
      <c r="T3124" t="s">
        <v>570</v>
      </c>
      <c r="U3124">
        <v>5.7935999999999996</v>
      </c>
      <c r="V3124" s="2">
        <f>Table1[[#This Row],[Expenses]]*0.3</f>
        <v>1.7380799999999998</v>
      </c>
      <c r="W3124" t="str">
        <f>VLOOKUP(K3124, Helper!A:C, 3, FALSE)</f>
        <v>2020-09</v>
      </c>
    </row>
    <row r="3125" spans="1:23" x14ac:dyDescent="0.3">
      <c r="A3125">
        <v>6261</v>
      </c>
      <c r="B3125" t="s">
        <v>7524</v>
      </c>
      <c r="C3125" s="1">
        <v>44328</v>
      </c>
      <c r="D3125">
        <v>20210512</v>
      </c>
      <c r="E3125" t="s">
        <v>974</v>
      </c>
      <c r="F3125" t="s">
        <v>71</v>
      </c>
      <c r="G3125" t="s">
        <v>72</v>
      </c>
      <c r="H3125" t="s">
        <v>37</v>
      </c>
      <c r="I3125" t="s">
        <v>38</v>
      </c>
      <c r="J3125" t="s">
        <v>192</v>
      </c>
      <c r="K3125">
        <v>1068</v>
      </c>
      <c r="L3125" t="s">
        <v>56</v>
      </c>
      <c r="M3125" t="s">
        <v>29</v>
      </c>
      <c r="N3125" t="s">
        <v>50</v>
      </c>
      <c r="O3125" t="s">
        <v>7525</v>
      </c>
      <c r="P3125">
        <v>14.592000000000001</v>
      </c>
      <c r="Q3125">
        <v>3</v>
      </c>
      <c r="R3125">
        <v>0.2</v>
      </c>
      <c r="S3125">
        <v>4.9248000000000003</v>
      </c>
      <c r="T3125" t="s">
        <v>436</v>
      </c>
      <c r="U3125">
        <v>9.6671999999999993</v>
      </c>
      <c r="V3125" s="2">
        <f>Table1[[#This Row],[Expenses]]*0.3</f>
        <v>2.9001599999999996</v>
      </c>
      <c r="W3125" t="str">
        <f>VLOOKUP(K3125, Helper!A:C, 3, FALSE)</f>
        <v>2020-01</v>
      </c>
    </row>
    <row r="3126" spans="1:23" x14ac:dyDescent="0.3">
      <c r="A3126">
        <v>6262</v>
      </c>
      <c r="B3126" t="s">
        <v>7526</v>
      </c>
      <c r="C3126" s="1">
        <v>45131</v>
      </c>
      <c r="D3126">
        <v>20230724</v>
      </c>
      <c r="E3126" t="s">
        <v>6207</v>
      </c>
      <c r="F3126" t="s">
        <v>211</v>
      </c>
      <c r="G3126" t="s">
        <v>5333</v>
      </c>
      <c r="H3126" t="s">
        <v>25</v>
      </c>
      <c r="I3126" t="s">
        <v>26</v>
      </c>
      <c r="J3126" t="s">
        <v>254</v>
      </c>
      <c r="K3126">
        <v>1072</v>
      </c>
      <c r="L3126" t="s">
        <v>74</v>
      </c>
      <c r="M3126" t="s">
        <v>40</v>
      </c>
      <c r="N3126" t="s">
        <v>41</v>
      </c>
      <c r="O3126" t="s">
        <v>7527</v>
      </c>
      <c r="P3126">
        <v>41.4</v>
      </c>
      <c r="Q3126">
        <v>4</v>
      </c>
      <c r="R3126">
        <v>0</v>
      </c>
      <c r="S3126">
        <v>19.872</v>
      </c>
      <c r="T3126" t="s">
        <v>128</v>
      </c>
      <c r="U3126">
        <v>21.527999999999999</v>
      </c>
      <c r="V3126" s="2">
        <f>Table1[[#This Row],[Expenses]]*0.3</f>
        <v>6.4583999999999993</v>
      </c>
      <c r="W3126" t="str">
        <f>VLOOKUP(K3126, Helper!A:C, 3, FALSE)</f>
        <v>2020-06</v>
      </c>
    </row>
    <row r="3127" spans="1:23" x14ac:dyDescent="0.3">
      <c r="A3127">
        <v>6263</v>
      </c>
      <c r="B3127" t="s">
        <v>7528</v>
      </c>
      <c r="C3127" s="1">
        <v>44829</v>
      </c>
      <c r="D3127">
        <v>20220925</v>
      </c>
      <c r="E3127" t="s">
        <v>770</v>
      </c>
      <c r="F3127" t="s">
        <v>166</v>
      </c>
      <c r="G3127" t="s">
        <v>488</v>
      </c>
      <c r="H3127" t="s">
        <v>81</v>
      </c>
      <c r="I3127" t="s">
        <v>168</v>
      </c>
      <c r="J3127" t="s">
        <v>360</v>
      </c>
      <c r="K3127">
        <v>1004</v>
      </c>
      <c r="L3127" t="s">
        <v>74</v>
      </c>
      <c r="M3127" t="s">
        <v>40</v>
      </c>
      <c r="N3127" t="s">
        <v>50</v>
      </c>
      <c r="O3127" t="s">
        <v>7529</v>
      </c>
      <c r="P3127">
        <v>442.37200000000001</v>
      </c>
      <c r="Q3127">
        <v>7</v>
      </c>
      <c r="R3127">
        <v>0.8</v>
      </c>
      <c r="S3127">
        <v>-729.91380000000004</v>
      </c>
      <c r="T3127" t="s">
        <v>246</v>
      </c>
      <c r="U3127">
        <v>1172.2858000000001</v>
      </c>
      <c r="V3127" s="2">
        <f>Table1[[#This Row],[Expenses]]*0.3</f>
        <v>351.68574000000001</v>
      </c>
      <c r="W3127" t="str">
        <f>VLOOKUP(K3127, Helper!A:C, 3, FALSE)</f>
        <v>2020-01</v>
      </c>
    </row>
    <row r="3128" spans="1:23" x14ac:dyDescent="0.3">
      <c r="A3128">
        <v>6264</v>
      </c>
      <c r="B3128" t="s">
        <v>7530</v>
      </c>
      <c r="C3128" s="1">
        <v>45052</v>
      </c>
      <c r="D3128">
        <v>20230506</v>
      </c>
      <c r="E3128" t="s">
        <v>2180</v>
      </c>
      <c r="F3128" t="s">
        <v>758</v>
      </c>
      <c r="G3128" t="s">
        <v>759</v>
      </c>
      <c r="H3128" t="s">
        <v>25</v>
      </c>
      <c r="I3128" t="s">
        <v>64</v>
      </c>
      <c r="J3128" t="s">
        <v>200</v>
      </c>
      <c r="K3128">
        <v>1011</v>
      </c>
      <c r="L3128" t="s">
        <v>56</v>
      </c>
      <c r="M3128" t="s">
        <v>40</v>
      </c>
      <c r="N3128" t="s">
        <v>50</v>
      </c>
      <c r="O3128" t="s">
        <v>7531</v>
      </c>
      <c r="P3128">
        <v>34.5</v>
      </c>
      <c r="Q3128">
        <v>3</v>
      </c>
      <c r="R3128">
        <v>0</v>
      </c>
      <c r="S3128">
        <v>15.525</v>
      </c>
      <c r="T3128" t="s">
        <v>288</v>
      </c>
      <c r="U3128">
        <v>18.975000000000001</v>
      </c>
      <c r="V3128" s="2">
        <f>Table1[[#This Row],[Expenses]]*0.3</f>
        <v>5.6924999999999999</v>
      </c>
      <c r="W3128" t="str">
        <f>VLOOKUP(K3128, Helper!A:C, 3, FALSE)</f>
        <v>2020-06</v>
      </c>
    </row>
    <row r="3129" spans="1:23" x14ac:dyDescent="0.3">
      <c r="A3129">
        <v>6265</v>
      </c>
      <c r="B3129" t="s">
        <v>7532</v>
      </c>
      <c r="C3129" s="1">
        <v>44841</v>
      </c>
      <c r="D3129">
        <v>20221007</v>
      </c>
      <c r="E3129" t="s">
        <v>559</v>
      </c>
      <c r="F3129" t="s">
        <v>448</v>
      </c>
      <c r="G3129" t="s">
        <v>448</v>
      </c>
      <c r="H3129" t="s">
        <v>81</v>
      </c>
      <c r="I3129" t="s">
        <v>199</v>
      </c>
      <c r="J3129" t="s">
        <v>560</v>
      </c>
      <c r="K3129">
        <v>1080</v>
      </c>
      <c r="L3129" t="s">
        <v>56</v>
      </c>
      <c r="M3129" t="s">
        <v>29</v>
      </c>
      <c r="N3129" t="s">
        <v>50</v>
      </c>
      <c r="O3129" t="s">
        <v>7533</v>
      </c>
      <c r="P3129">
        <v>28.85</v>
      </c>
      <c r="Q3129">
        <v>5</v>
      </c>
      <c r="R3129">
        <v>0</v>
      </c>
      <c r="S3129">
        <v>14.425000000000001</v>
      </c>
      <c r="T3129" t="s">
        <v>400</v>
      </c>
      <c r="U3129">
        <v>14.425000000000001</v>
      </c>
      <c r="V3129" s="2">
        <f>Table1[[#This Row],[Expenses]]*0.3</f>
        <v>4.3274999999999997</v>
      </c>
      <c r="W3129" t="str">
        <f>VLOOKUP(K3129, Helper!A:C, 3, FALSE)</f>
        <v>2020-03</v>
      </c>
    </row>
    <row r="3130" spans="1:23" x14ac:dyDescent="0.3">
      <c r="A3130">
        <v>6266</v>
      </c>
      <c r="B3130" t="s">
        <v>7534</v>
      </c>
      <c r="C3130" s="1">
        <v>44138</v>
      </c>
      <c r="D3130">
        <v>20201103</v>
      </c>
      <c r="E3130" t="s">
        <v>1168</v>
      </c>
      <c r="F3130" t="s">
        <v>252</v>
      </c>
      <c r="G3130" t="s">
        <v>573</v>
      </c>
      <c r="H3130" t="s">
        <v>25</v>
      </c>
      <c r="I3130" t="s">
        <v>103</v>
      </c>
      <c r="J3130" t="s">
        <v>104</v>
      </c>
      <c r="K3130">
        <v>1047</v>
      </c>
      <c r="L3130" t="s">
        <v>105</v>
      </c>
      <c r="M3130" t="s">
        <v>29</v>
      </c>
      <c r="N3130" t="s">
        <v>66</v>
      </c>
      <c r="O3130" t="s">
        <v>7535</v>
      </c>
      <c r="P3130">
        <v>3.488</v>
      </c>
      <c r="Q3130">
        <v>2</v>
      </c>
      <c r="R3130">
        <v>0.2</v>
      </c>
      <c r="S3130">
        <v>1.1772</v>
      </c>
      <c r="T3130" t="s">
        <v>98</v>
      </c>
      <c r="U3130">
        <v>2.3108</v>
      </c>
      <c r="V3130" s="2">
        <f>Table1[[#This Row],[Expenses]]*0.3</f>
        <v>0.69323999999999997</v>
      </c>
      <c r="W3130" t="str">
        <f>VLOOKUP(K3130, Helper!A:C, 3, FALSE)</f>
        <v>2020-03</v>
      </c>
    </row>
    <row r="3131" spans="1:23" x14ac:dyDescent="0.3">
      <c r="A3131">
        <v>6268</v>
      </c>
      <c r="B3131" t="s">
        <v>7536</v>
      </c>
      <c r="C3131" s="1">
        <v>44470</v>
      </c>
      <c r="D3131">
        <v>20211001</v>
      </c>
      <c r="E3131" t="s">
        <v>492</v>
      </c>
      <c r="F3131" t="s">
        <v>744</v>
      </c>
      <c r="G3131" t="s">
        <v>784</v>
      </c>
      <c r="H3131" t="s">
        <v>81</v>
      </c>
      <c r="I3131" t="s">
        <v>199</v>
      </c>
      <c r="J3131" t="s">
        <v>489</v>
      </c>
      <c r="K3131">
        <v>1064</v>
      </c>
      <c r="L3131" t="s">
        <v>84</v>
      </c>
      <c r="M3131" t="s">
        <v>85</v>
      </c>
      <c r="N3131" t="s">
        <v>156</v>
      </c>
      <c r="O3131" t="s">
        <v>7537</v>
      </c>
      <c r="P3131">
        <v>311.98</v>
      </c>
      <c r="Q3131">
        <v>2</v>
      </c>
      <c r="R3131">
        <v>0</v>
      </c>
      <c r="S3131">
        <v>93.593999999999994</v>
      </c>
      <c r="T3131" t="s">
        <v>52</v>
      </c>
      <c r="U3131">
        <v>218.386</v>
      </c>
      <c r="V3131" s="2">
        <f>Table1[[#This Row],[Expenses]]*0.3</f>
        <v>65.515799999999999</v>
      </c>
      <c r="W3131" t="str">
        <f>VLOOKUP(K3131, Helper!A:C, 3, FALSE)</f>
        <v>2020-06</v>
      </c>
    </row>
    <row r="3132" spans="1:23" x14ac:dyDescent="0.3">
      <c r="A3132">
        <v>6270</v>
      </c>
      <c r="B3132" t="s">
        <v>7538</v>
      </c>
      <c r="C3132" s="1">
        <v>45263</v>
      </c>
      <c r="D3132">
        <v>20231203</v>
      </c>
      <c r="E3132" t="s">
        <v>894</v>
      </c>
      <c r="F3132" t="s">
        <v>35</v>
      </c>
      <c r="G3132" t="s">
        <v>1828</v>
      </c>
      <c r="H3132" t="s">
        <v>37</v>
      </c>
      <c r="I3132" t="s">
        <v>38</v>
      </c>
      <c r="J3132" t="s">
        <v>443</v>
      </c>
      <c r="K3132">
        <v>1005</v>
      </c>
      <c r="L3132" t="s">
        <v>56</v>
      </c>
      <c r="M3132" t="s">
        <v>40</v>
      </c>
      <c r="N3132" t="s">
        <v>156</v>
      </c>
      <c r="O3132" t="s">
        <v>7539</v>
      </c>
      <c r="P3132">
        <v>39.991999999999997</v>
      </c>
      <c r="Q3132">
        <v>1</v>
      </c>
      <c r="R3132">
        <v>0.2</v>
      </c>
      <c r="S3132">
        <v>-7.9984000000000002</v>
      </c>
      <c r="T3132" t="s">
        <v>261</v>
      </c>
      <c r="U3132">
        <v>47.990399999999902</v>
      </c>
      <c r="V3132" s="2">
        <f>Table1[[#This Row],[Expenses]]*0.3</f>
        <v>14.397119999999969</v>
      </c>
      <c r="W3132" t="str">
        <f>VLOOKUP(K3132, Helper!A:C, 3, FALSE)</f>
        <v>2020-03</v>
      </c>
    </row>
    <row r="3133" spans="1:23" x14ac:dyDescent="0.3">
      <c r="A3133">
        <v>6273</v>
      </c>
      <c r="B3133" t="s">
        <v>7540</v>
      </c>
      <c r="C3133" s="1">
        <v>45272</v>
      </c>
      <c r="D3133">
        <v>20231212</v>
      </c>
      <c r="E3133" t="s">
        <v>791</v>
      </c>
      <c r="F3133" t="s">
        <v>166</v>
      </c>
      <c r="G3133" t="s">
        <v>816</v>
      </c>
      <c r="H3133" t="s">
        <v>81</v>
      </c>
      <c r="I3133" t="s">
        <v>168</v>
      </c>
      <c r="J3133" t="s">
        <v>560</v>
      </c>
      <c r="K3133">
        <v>1080</v>
      </c>
      <c r="L3133" t="s">
        <v>56</v>
      </c>
      <c r="M3133" t="s">
        <v>40</v>
      </c>
      <c r="N3133" t="s">
        <v>185</v>
      </c>
      <c r="O3133" t="s">
        <v>7541</v>
      </c>
      <c r="P3133">
        <v>116.312</v>
      </c>
      <c r="Q3133">
        <v>7</v>
      </c>
      <c r="R3133">
        <v>0.2</v>
      </c>
      <c r="S3133">
        <v>23.2624</v>
      </c>
      <c r="T3133" t="s">
        <v>261</v>
      </c>
      <c r="U3133">
        <v>93.049599999999998</v>
      </c>
      <c r="V3133" s="2">
        <f>Table1[[#This Row],[Expenses]]*0.3</f>
        <v>27.91488</v>
      </c>
      <c r="W3133" t="str">
        <f>VLOOKUP(K3133, Helper!A:C, 3, FALSE)</f>
        <v>2020-03</v>
      </c>
    </row>
    <row r="3134" spans="1:23" x14ac:dyDescent="0.3">
      <c r="A3134">
        <v>6274</v>
      </c>
      <c r="B3134" t="s">
        <v>7542</v>
      </c>
      <c r="C3134" s="1">
        <v>44760</v>
      </c>
      <c r="D3134">
        <v>20220718</v>
      </c>
      <c r="E3134" t="s">
        <v>3200</v>
      </c>
      <c r="F3134" t="s">
        <v>71</v>
      </c>
      <c r="G3134" t="s">
        <v>72</v>
      </c>
      <c r="H3134" t="s">
        <v>37</v>
      </c>
      <c r="I3134" t="s">
        <v>38</v>
      </c>
      <c r="J3134" t="s">
        <v>1013</v>
      </c>
      <c r="K3134">
        <v>1073</v>
      </c>
      <c r="L3134" t="s">
        <v>133</v>
      </c>
      <c r="M3134" t="s">
        <v>29</v>
      </c>
      <c r="N3134" t="s">
        <v>57</v>
      </c>
      <c r="O3134" t="s">
        <v>7543</v>
      </c>
      <c r="P3134">
        <v>12.42</v>
      </c>
      <c r="Q3134">
        <v>3</v>
      </c>
      <c r="R3134">
        <v>0</v>
      </c>
      <c r="S3134">
        <v>4.4711999999999996</v>
      </c>
      <c r="T3134" t="s">
        <v>175</v>
      </c>
      <c r="U3134">
        <v>7.9488000000000003</v>
      </c>
      <c r="V3134" s="2">
        <f>Table1[[#This Row],[Expenses]]*0.3</f>
        <v>2.3846400000000001</v>
      </c>
      <c r="W3134" t="str">
        <f>VLOOKUP(K3134, Helper!A:C, 3, FALSE)</f>
        <v>2020-03</v>
      </c>
    </row>
    <row r="3135" spans="1:23" x14ac:dyDescent="0.3">
      <c r="A3135">
        <v>6281</v>
      </c>
      <c r="B3135" t="s">
        <v>7544</v>
      </c>
      <c r="C3135" s="1">
        <v>45059</v>
      </c>
      <c r="D3135">
        <v>20230513</v>
      </c>
      <c r="E3135" t="s">
        <v>559</v>
      </c>
      <c r="F3135" t="s">
        <v>358</v>
      </c>
      <c r="G3135" t="s">
        <v>532</v>
      </c>
      <c r="H3135" t="s">
        <v>37</v>
      </c>
      <c r="I3135" t="s">
        <v>119</v>
      </c>
      <c r="J3135" t="s">
        <v>560</v>
      </c>
      <c r="K3135">
        <v>1080</v>
      </c>
      <c r="L3135" t="s">
        <v>56</v>
      </c>
      <c r="M3135" t="s">
        <v>29</v>
      </c>
      <c r="N3135" t="s">
        <v>41</v>
      </c>
      <c r="O3135" t="s">
        <v>7545</v>
      </c>
      <c r="P3135">
        <v>5.9039999999999999</v>
      </c>
      <c r="Q3135">
        <v>2</v>
      </c>
      <c r="R3135">
        <v>0.2</v>
      </c>
      <c r="S3135">
        <v>1.9925999999999999</v>
      </c>
      <c r="T3135" t="s">
        <v>288</v>
      </c>
      <c r="U3135">
        <v>3.9114</v>
      </c>
      <c r="V3135" s="2">
        <f>Table1[[#This Row],[Expenses]]*0.3</f>
        <v>1.1734199999999999</v>
      </c>
      <c r="W3135" t="str">
        <f>VLOOKUP(K3135, Helper!A:C, 3, FALSE)</f>
        <v>2020-03</v>
      </c>
    </row>
    <row r="3136" spans="1:23" x14ac:dyDescent="0.3">
      <c r="A3136">
        <v>6282</v>
      </c>
      <c r="B3136" t="s">
        <v>7546</v>
      </c>
      <c r="C3136" s="1">
        <v>44520</v>
      </c>
      <c r="D3136">
        <v>20211120</v>
      </c>
      <c r="E3136" t="s">
        <v>2605</v>
      </c>
      <c r="F3136" t="s">
        <v>358</v>
      </c>
      <c r="G3136" t="s">
        <v>359</v>
      </c>
      <c r="H3136" t="s">
        <v>37</v>
      </c>
      <c r="I3136" t="s">
        <v>119</v>
      </c>
      <c r="J3136" t="s">
        <v>457</v>
      </c>
      <c r="K3136">
        <v>1057</v>
      </c>
      <c r="L3136" t="s">
        <v>105</v>
      </c>
      <c r="M3136" t="s">
        <v>29</v>
      </c>
      <c r="N3136" t="s">
        <v>57</v>
      </c>
      <c r="O3136" t="s">
        <v>7547</v>
      </c>
      <c r="P3136">
        <v>63.823999999999998</v>
      </c>
      <c r="Q3136">
        <v>2</v>
      </c>
      <c r="R3136">
        <v>0.2</v>
      </c>
      <c r="S3136">
        <v>9.5736000000000008</v>
      </c>
      <c r="T3136" t="s">
        <v>88</v>
      </c>
      <c r="U3136">
        <v>54.250399999999999</v>
      </c>
      <c r="V3136" s="2">
        <f>Table1[[#This Row],[Expenses]]*0.3</f>
        <v>16.275119999999998</v>
      </c>
      <c r="W3136" t="str">
        <f>VLOOKUP(K3136, Helper!A:C, 3, FALSE)</f>
        <v>2020-01</v>
      </c>
    </row>
    <row r="3137" spans="1:23" x14ac:dyDescent="0.3">
      <c r="A3137">
        <v>6284</v>
      </c>
      <c r="B3137" t="s">
        <v>7548</v>
      </c>
      <c r="C3137" s="1">
        <v>44829</v>
      </c>
      <c r="D3137">
        <v>20220925</v>
      </c>
      <c r="E3137" t="s">
        <v>2871</v>
      </c>
      <c r="F3137" t="s">
        <v>35</v>
      </c>
      <c r="G3137" t="s">
        <v>36</v>
      </c>
      <c r="H3137" t="s">
        <v>37</v>
      </c>
      <c r="I3137" t="s">
        <v>38</v>
      </c>
      <c r="J3137" t="s">
        <v>560</v>
      </c>
      <c r="K3137">
        <v>1080</v>
      </c>
      <c r="L3137" t="s">
        <v>56</v>
      </c>
      <c r="M3137" t="s">
        <v>40</v>
      </c>
      <c r="N3137" t="s">
        <v>161</v>
      </c>
      <c r="O3137" t="s">
        <v>7549</v>
      </c>
      <c r="P3137">
        <v>304.89999999999998</v>
      </c>
      <c r="Q3137">
        <v>5</v>
      </c>
      <c r="R3137">
        <v>0</v>
      </c>
      <c r="S3137">
        <v>143.303</v>
      </c>
      <c r="T3137" t="s">
        <v>246</v>
      </c>
      <c r="U3137">
        <v>161.59699999999901</v>
      </c>
      <c r="V3137" s="2">
        <f>Table1[[#This Row],[Expenses]]*0.3</f>
        <v>48.479099999999704</v>
      </c>
      <c r="W3137" t="str">
        <f>VLOOKUP(K3137, Helper!A:C, 3, FALSE)</f>
        <v>2020-03</v>
      </c>
    </row>
    <row r="3138" spans="1:23" x14ac:dyDescent="0.3">
      <c r="A3138">
        <v>6286</v>
      </c>
      <c r="B3138" t="s">
        <v>7550</v>
      </c>
      <c r="C3138" s="1">
        <v>44856</v>
      </c>
      <c r="D3138">
        <v>20221022</v>
      </c>
      <c r="E3138" t="s">
        <v>556</v>
      </c>
      <c r="F3138" t="s">
        <v>358</v>
      </c>
      <c r="G3138" t="s">
        <v>532</v>
      </c>
      <c r="H3138" t="s">
        <v>37</v>
      </c>
      <c r="I3138" t="s">
        <v>119</v>
      </c>
      <c r="J3138" t="s">
        <v>268</v>
      </c>
      <c r="K3138">
        <v>1088</v>
      </c>
      <c r="L3138" t="s">
        <v>133</v>
      </c>
      <c r="M3138" t="s">
        <v>40</v>
      </c>
      <c r="N3138" t="s">
        <v>50</v>
      </c>
      <c r="O3138" t="s">
        <v>7551</v>
      </c>
      <c r="P3138">
        <v>661.17600000000004</v>
      </c>
      <c r="Q3138">
        <v>2</v>
      </c>
      <c r="R3138">
        <v>0.4</v>
      </c>
      <c r="S3138">
        <v>-231.41159999999999</v>
      </c>
      <c r="T3138" t="s">
        <v>400</v>
      </c>
      <c r="U3138">
        <v>892.58759999999995</v>
      </c>
      <c r="V3138" s="2">
        <f>Table1[[#This Row],[Expenses]]*0.3</f>
        <v>267.77627999999999</v>
      </c>
      <c r="W3138" t="str">
        <f>VLOOKUP(K3138, Helper!A:C, 3, FALSE)</f>
        <v>2020-03</v>
      </c>
    </row>
    <row r="3139" spans="1:23" x14ac:dyDescent="0.3">
      <c r="A3139">
        <v>6287</v>
      </c>
      <c r="B3139" t="s">
        <v>7552</v>
      </c>
      <c r="C3139" s="1">
        <v>44859</v>
      </c>
      <c r="D3139">
        <v>20221025</v>
      </c>
      <c r="E3139" t="s">
        <v>1615</v>
      </c>
      <c r="F3139" t="s">
        <v>252</v>
      </c>
      <c r="G3139" t="s">
        <v>573</v>
      </c>
      <c r="H3139" t="s">
        <v>25</v>
      </c>
      <c r="I3139" t="s">
        <v>103</v>
      </c>
      <c r="J3139" t="s">
        <v>592</v>
      </c>
      <c r="K3139">
        <v>1030</v>
      </c>
      <c r="L3139" t="s">
        <v>95</v>
      </c>
      <c r="M3139" t="s">
        <v>85</v>
      </c>
      <c r="N3139" t="s">
        <v>156</v>
      </c>
      <c r="O3139" t="s">
        <v>7553</v>
      </c>
      <c r="P3139">
        <v>239.976</v>
      </c>
      <c r="Q3139">
        <v>3</v>
      </c>
      <c r="R3139">
        <v>0.2</v>
      </c>
      <c r="S3139">
        <v>17.998200000000001</v>
      </c>
      <c r="T3139" t="s">
        <v>400</v>
      </c>
      <c r="U3139">
        <v>221.9778</v>
      </c>
      <c r="V3139" s="2">
        <f>Table1[[#This Row],[Expenses]]*0.3</f>
        <v>66.593339999999998</v>
      </c>
      <c r="W3139" t="str">
        <f>VLOOKUP(K3139, Helper!A:C, 3, FALSE)</f>
        <v>2020-01</v>
      </c>
    </row>
    <row r="3140" spans="1:23" x14ac:dyDescent="0.3">
      <c r="A3140">
        <v>6288</v>
      </c>
      <c r="B3140" t="s">
        <v>7554</v>
      </c>
      <c r="C3140" s="1">
        <v>44020</v>
      </c>
      <c r="D3140">
        <v>20200708</v>
      </c>
      <c r="E3140" t="s">
        <v>910</v>
      </c>
      <c r="F3140" t="s">
        <v>35</v>
      </c>
      <c r="G3140" t="s">
        <v>110</v>
      </c>
      <c r="H3140" t="s">
        <v>37</v>
      </c>
      <c r="I3140" t="s">
        <v>38</v>
      </c>
      <c r="J3140" t="s">
        <v>272</v>
      </c>
      <c r="K3140">
        <v>1094</v>
      </c>
      <c r="L3140" t="s">
        <v>273</v>
      </c>
      <c r="M3140" t="s">
        <v>40</v>
      </c>
      <c r="N3140" t="s">
        <v>50</v>
      </c>
      <c r="O3140" t="s">
        <v>7555</v>
      </c>
      <c r="P3140">
        <v>502.488</v>
      </c>
      <c r="Q3140">
        <v>3</v>
      </c>
      <c r="R3140">
        <v>0.2</v>
      </c>
      <c r="S3140">
        <v>-87.935400000000001</v>
      </c>
      <c r="T3140" t="s">
        <v>729</v>
      </c>
      <c r="U3140">
        <v>590.42340000000002</v>
      </c>
      <c r="V3140" s="2">
        <f>Table1[[#This Row],[Expenses]]*0.3</f>
        <v>177.12701999999999</v>
      </c>
      <c r="W3140" t="str">
        <f>VLOOKUP(K3140, Helper!A:C, 3, FALSE)</f>
        <v>2020-02</v>
      </c>
    </row>
    <row r="3141" spans="1:23" x14ac:dyDescent="0.3">
      <c r="A3141">
        <v>6290</v>
      </c>
      <c r="B3141" t="s">
        <v>7556</v>
      </c>
      <c r="C3141" s="1">
        <v>44268</v>
      </c>
      <c r="D3141">
        <v>20210313</v>
      </c>
      <c r="E3141" t="s">
        <v>1780</v>
      </c>
      <c r="F3141" t="s">
        <v>35</v>
      </c>
      <c r="G3141" t="s">
        <v>1627</v>
      </c>
      <c r="H3141" t="s">
        <v>37</v>
      </c>
      <c r="I3141" t="s">
        <v>38</v>
      </c>
      <c r="J3141" t="s">
        <v>179</v>
      </c>
      <c r="K3141">
        <v>1015</v>
      </c>
      <c r="L3141" t="s">
        <v>74</v>
      </c>
      <c r="M3141" t="s">
        <v>85</v>
      </c>
      <c r="N3141" t="s">
        <v>41</v>
      </c>
      <c r="O3141" t="s">
        <v>7557</v>
      </c>
      <c r="P3141">
        <v>915.13599999999997</v>
      </c>
      <c r="Q3141">
        <v>4</v>
      </c>
      <c r="R3141">
        <v>0.2</v>
      </c>
      <c r="S3141">
        <v>102.9528</v>
      </c>
      <c r="T3141" t="s">
        <v>365</v>
      </c>
      <c r="U3141">
        <v>812.18319999999903</v>
      </c>
      <c r="V3141" s="2">
        <f>Table1[[#This Row],[Expenses]]*0.3</f>
        <v>243.6549599999997</v>
      </c>
      <c r="W3141" t="str">
        <f>VLOOKUP(K3141, Helper!A:C, 3, FALSE)</f>
        <v>2020-03</v>
      </c>
    </row>
    <row r="3142" spans="1:23" x14ac:dyDescent="0.3">
      <c r="A3142">
        <v>6292</v>
      </c>
      <c r="B3142" t="s">
        <v>7558</v>
      </c>
      <c r="C3142" s="1">
        <v>45263</v>
      </c>
      <c r="D3142">
        <v>20231203</v>
      </c>
      <c r="E3142" t="s">
        <v>1182</v>
      </c>
      <c r="F3142" t="s">
        <v>238</v>
      </c>
      <c r="G3142" t="s">
        <v>239</v>
      </c>
      <c r="H3142" t="s">
        <v>25</v>
      </c>
      <c r="I3142" t="s">
        <v>48</v>
      </c>
      <c r="J3142" t="s">
        <v>386</v>
      </c>
      <c r="K3142">
        <v>1045</v>
      </c>
      <c r="L3142" t="s">
        <v>95</v>
      </c>
      <c r="M3142" t="s">
        <v>29</v>
      </c>
      <c r="N3142" t="s">
        <v>41</v>
      </c>
      <c r="O3142" t="s">
        <v>7559</v>
      </c>
      <c r="P3142">
        <v>701.96</v>
      </c>
      <c r="Q3142">
        <v>2</v>
      </c>
      <c r="R3142">
        <v>0</v>
      </c>
      <c r="S3142">
        <v>168.47040000000001</v>
      </c>
      <c r="T3142" t="s">
        <v>261</v>
      </c>
      <c r="U3142">
        <v>533.4896</v>
      </c>
      <c r="V3142" s="2">
        <f>Table1[[#This Row],[Expenses]]*0.3</f>
        <v>160.04687999999999</v>
      </c>
      <c r="W3142" t="str">
        <f>VLOOKUP(K3142, Helper!A:C, 3, FALSE)</f>
        <v>2020-01</v>
      </c>
    </row>
    <row r="3143" spans="1:23" x14ac:dyDescent="0.3">
      <c r="A3143">
        <v>6293</v>
      </c>
      <c r="B3143" t="s">
        <v>7560</v>
      </c>
      <c r="C3143" s="1">
        <v>44308</v>
      </c>
      <c r="D3143">
        <v>20210422</v>
      </c>
      <c r="E3143" t="s">
        <v>3456</v>
      </c>
      <c r="F3143" t="s">
        <v>35</v>
      </c>
      <c r="G3143" t="s">
        <v>36</v>
      </c>
      <c r="H3143" t="s">
        <v>37</v>
      </c>
      <c r="I3143" t="s">
        <v>38</v>
      </c>
      <c r="J3143" t="s">
        <v>560</v>
      </c>
      <c r="K3143">
        <v>1080</v>
      </c>
      <c r="L3143" t="s">
        <v>56</v>
      </c>
      <c r="M3143" t="s">
        <v>29</v>
      </c>
      <c r="N3143" t="s">
        <v>156</v>
      </c>
      <c r="O3143" t="s">
        <v>7561</v>
      </c>
      <c r="P3143">
        <v>88.775999999999996</v>
      </c>
      <c r="Q3143">
        <v>3</v>
      </c>
      <c r="R3143">
        <v>0.2</v>
      </c>
      <c r="S3143">
        <v>7.7679</v>
      </c>
      <c r="T3143" t="s">
        <v>208</v>
      </c>
      <c r="U3143">
        <v>81.008099999999999</v>
      </c>
      <c r="V3143" s="2">
        <f>Table1[[#This Row],[Expenses]]*0.3</f>
        <v>24.302429999999998</v>
      </c>
      <c r="W3143" t="str">
        <f>VLOOKUP(K3143, Helper!A:C, 3, FALSE)</f>
        <v>2020-03</v>
      </c>
    </row>
    <row r="3144" spans="1:23" x14ac:dyDescent="0.3">
      <c r="A3144">
        <v>6295</v>
      </c>
      <c r="B3144" t="s">
        <v>7562</v>
      </c>
      <c r="C3144" s="1">
        <v>44090</v>
      </c>
      <c r="D3144">
        <v>20200916</v>
      </c>
      <c r="E3144" t="s">
        <v>3083</v>
      </c>
      <c r="F3144" t="s">
        <v>211</v>
      </c>
      <c r="G3144" t="s">
        <v>212</v>
      </c>
      <c r="H3144" t="s">
        <v>25</v>
      </c>
      <c r="I3144" t="s">
        <v>26</v>
      </c>
      <c r="J3144" t="s">
        <v>272</v>
      </c>
      <c r="K3144">
        <v>1094</v>
      </c>
      <c r="L3144" t="s">
        <v>273</v>
      </c>
      <c r="M3144" t="s">
        <v>40</v>
      </c>
      <c r="N3144" t="s">
        <v>50</v>
      </c>
      <c r="O3144" t="s">
        <v>7563</v>
      </c>
      <c r="P3144">
        <v>33.552</v>
      </c>
      <c r="Q3144">
        <v>1</v>
      </c>
      <c r="R3144">
        <v>0.2</v>
      </c>
      <c r="S3144">
        <v>12.582000000000001</v>
      </c>
      <c r="T3144" t="s">
        <v>382</v>
      </c>
      <c r="U3144">
        <v>20.97</v>
      </c>
      <c r="V3144" s="2">
        <f>Table1[[#This Row],[Expenses]]*0.3</f>
        <v>6.2909999999999995</v>
      </c>
      <c r="W3144" t="str">
        <f>VLOOKUP(K3144, Helper!A:C, 3, FALSE)</f>
        <v>2020-02</v>
      </c>
    </row>
    <row r="3145" spans="1:23" x14ac:dyDescent="0.3">
      <c r="A3145">
        <v>6296</v>
      </c>
      <c r="B3145" t="s">
        <v>7564</v>
      </c>
      <c r="C3145" s="1">
        <v>44193</v>
      </c>
      <c r="D3145">
        <v>20201228</v>
      </c>
      <c r="E3145" t="s">
        <v>1503</v>
      </c>
      <c r="F3145" t="s">
        <v>744</v>
      </c>
      <c r="G3145" t="s">
        <v>2258</v>
      </c>
      <c r="H3145" t="s">
        <v>81</v>
      </c>
      <c r="I3145" t="s">
        <v>199</v>
      </c>
      <c r="J3145" t="s">
        <v>592</v>
      </c>
      <c r="K3145">
        <v>1030</v>
      </c>
      <c r="L3145" t="s">
        <v>95</v>
      </c>
      <c r="M3145" t="s">
        <v>40</v>
      </c>
      <c r="N3145" t="s">
        <v>86</v>
      </c>
      <c r="O3145" t="s">
        <v>7565</v>
      </c>
      <c r="P3145">
        <v>1737.18</v>
      </c>
      <c r="Q3145">
        <v>6</v>
      </c>
      <c r="R3145">
        <v>0</v>
      </c>
      <c r="S3145">
        <v>503.78219999999999</v>
      </c>
      <c r="T3145" t="s">
        <v>235</v>
      </c>
      <c r="U3145">
        <v>1233.3978</v>
      </c>
      <c r="V3145" s="2">
        <f>Table1[[#This Row],[Expenses]]*0.3</f>
        <v>370.01934</v>
      </c>
      <c r="W3145" t="str">
        <f>VLOOKUP(K3145, Helper!A:C, 3, FALSE)</f>
        <v>2020-01</v>
      </c>
    </row>
    <row r="3146" spans="1:23" x14ac:dyDescent="0.3">
      <c r="A3146">
        <v>6299</v>
      </c>
      <c r="B3146" t="s">
        <v>7566</v>
      </c>
      <c r="C3146" s="1">
        <v>44125</v>
      </c>
      <c r="D3146">
        <v>20201021</v>
      </c>
      <c r="E3146" t="s">
        <v>1162</v>
      </c>
      <c r="F3146" t="s">
        <v>35</v>
      </c>
      <c r="G3146" t="s">
        <v>600</v>
      </c>
      <c r="H3146" t="s">
        <v>37</v>
      </c>
      <c r="I3146" t="s">
        <v>38</v>
      </c>
      <c r="J3146" t="s">
        <v>83</v>
      </c>
      <c r="K3146">
        <v>1074</v>
      </c>
      <c r="L3146" t="s">
        <v>84</v>
      </c>
      <c r="M3146" t="s">
        <v>40</v>
      </c>
      <c r="N3146" t="s">
        <v>50</v>
      </c>
      <c r="O3146" t="s">
        <v>7567</v>
      </c>
      <c r="P3146">
        <v>36.36</v>
      </c>
      <c r="Q3146">
        <v>3</v>
      </c>
      <c r="R3146">
        <v>0.2</v>
      </c>
      <c r="S3146">
        <v>12.2715</v>
      </c>
      <c r="T3146" t="s">
        <v>194</v>
      </c>
      <c r="U3146">
        <v>24.0885</v>
      </c>
      <c r="V3146" s="2">
        <f>Table1[[#This Row],[Expenses]]*0.3</f>
        <v>7.2265499999999996</v>
      </c>
      <c r="W3146" t="str">
        <f>VLOOKUP(K3146, Helper!A:C, 3, FALSE)</f>
        <v>2020-05</v>
      </c>
    </row>
    <row r="3147" spans="1:23" x14ac:dyDescent="0.3">
      <c r="A3147">
        <v>6300</v>
      </c>
      <c r="B3147" t="s">
        <v>7568</v>
      </c>
      <c r="C3147" s="1">
        <v>45261</v>
      </c>
      <c r="D3147">
        <v>20231201</v>
      </c>
      <c r="E3147" t="s">
        <v>3252</v>
      </c>
      <c r="F3147" t="s">
        <v>35</v>
      </c>
      <c r="G3147" t="s">
        <v>110</v>
      </c>
      <c r="H3147" t="s">
        <v>37</v>
      </c>
      <c r="I3147" t="s">
        <v>38</v>
      </c>
      <c r="J3147" t="s">
        <v>341</v>
      </c>
      <c r="K3147">
        <v>1019</v>
      </c>
      <c r="L3147" t="s">
        <v>74</v>
      </c>
      <c r="M3147" t="s">
        <v>85</v>
      </c>
      <c r="N3147" t="s">
        <v>57</v>
      </c>
      <c r="O3147" t="s">
        <v>7569</v>
      </c>
      <c r="P3147">
        <v>25.83</v>
      </c>
      <c r="Q3147">
        <v>3</v>
      </c>
      <c r="R3147">
        <v>0</v>
      </c>
      <c r="S3147">
        <v>9.5571000000000002</v>
      </c>
      <c r="T3147" t="s">
        <v>261</v>
      </c>
      <c r="U3147">
        <v>16.2729</v>
      </c>
      <c r="V3147" s="2">
        <f>Table1[[#This Row],[Expenses]]*0.3</f>
        <v>4.8818700000000002</v>
      </c>
      <c r="W3147" t="str">
        <f>VLOOKUP(K3147, Helper!A:C, 3, FALSE)</f>
        <v>2020-03</v>
      </c>
    </row>
    <row r="3148" spans="1:23" x14ac:dyDescent="0.3">
      <c r="A3148">
        <v>6301</v>
      </c>
      <c r="B3148" t="s">
        <v>7570</v>
      </c>
      <c r="C3148" s="1">
        <v>43988</v>
      </c>
      <c r="D3148">
        <v>20200606</v>
      </c>
      <c r="E3148" t="s">
        <v>3680</v>
      </c>
      <c r="F3148" t="s">
        <v>166</v>
      </c>
      <c r="G3148" t="s">
        <v>227</v>
      </c>
      <c r="H3148" t="s">
        <v>81</v>
      </c>
      <c r="I3148" t="s">
        <v>168</v>
      </c>
      <c r="J3148" t="s">
        <v>987</v>
      </c>
      <c r="K3148">
        <v>1018</v>
      </c>
      <c r="L3148" t="s">
        <v>28</v>
      </c>
      <c r="M3148" t="s">
        <v>29</v>
      </c>
      <c r="N3148" t="s">
        <v>50</v>
      </c>
      <c r="O3148" t="s">
        <v>7571</v>
      </c>
      <c r="P3148">
        <v>24.588000000000001</v>
      </c>
      <c r="Q3148">
        <v>3</v>
      </c>
      <c r="R3148">
        <v>0.8</v>
      </c>
      <c r="S3148">
        <v>-38.111400000000003</v>
      </c>
      <c r="T3148" t="s">
        <v>59</v>
      </c>
      <c r="U3148">
        <v>62.699399999999997</v>
      </c>
      <c r="V3148" s="2">
        <f>Table1[[#This Row],[Expenses]]*0.3</f>
        <v>18.809819999999998</v>
      </c>
      <c r="W3148" t="str">
        <f>VLOOKUP(K3148, Helper!A:C, 3, FALSE)</f>
        <v>2020-06</v>
      </c>
    </row>
    <row r="3149" spans="1:23" x14ac:dyDescent="0.3">
      <c r="A3149">
        <v>6303</v>
      </c>
      <c r="B3149" t="s">
        <v>7572</v>
      </c>
      <c r="C3149" s="1">
        <v>45254</v>
      </c>
      <c r="D3149">
        <v>20231124</v>
      </c>
      <c r="E3149" t="s">
        <v>624</v>
      </c>
      <c r="F3149" t="s">
        <v>79</v>
      </c>
      <c r="G3149" t="s">
        <v>154</v>
      </c>
      <c r="H3149" t="s">
        <v>81</v>
      </c>
      <c r="I3149" t="s">
        <v>82</v>
      </c>
      <c r="J3149" t="s">
        <v>626</v>
      </c>
      <c r="K3149">
        <v>1009</v>
      </c>
      <c r="L3149" t="s">
        <v>95</v>
      </c>
      <c r="M3149" t="s">
        <v>29</v>
      </c>
      <c r="N3149" t="s">
        <v>156</v>
      </c>
      <c r="O3149" t="s">
        <v>7573</v>
      </c>
      <c r="P3149">
        <v>195.96</v>
      </c>
      <c r="Q3149">
        <v>5</v>
      </c>
      <c r="R3149">
        <v>0.2</v>
      </c>
      <c r="S3149">
        <v>19.596</v>
      </c>
      <c r="T3149" t="s">
        <v>283</v>
      </c>
      <c r="U3149">
        <v>176.364</v>
      </c>
      <c r="V3149" s="2">
        <f>Table1[[#This Row],[Expenses]]*0.3</f>
        <v>52.909199999999998</v>
      </c>
      <c r="W3149" t="str">
        <f>VLOOKUP(K3149, Helper!A:C, 3, FALSE)</f>
        <v>2020-03</v>
      </c>
    </row>
    <row r="3150" spans="1:23" x14ac:dyDescent="0.3">
      <c r="A3150">
        <v>6304</v>
      </c>
      <c r="B3150" t="s">
        <v>7574</v>
      </c>
      <c r="C3150" s="1">
        <v>45096</v>
      </c>
      <c r="D3150">
        <v>20230619</v>
      </c>
      <c r="E3150" t="s">
        <v>438</v>
      </c>
      <c r="F3150" t="s">
        <v>79</v>
      </c>
      <c r="G3150" t="s">
        <v>3873</v>
      </c>
      <c r="H3150" t="s">
        <v>81</v>
      </c>
      <c r="I3150" t="s">
        <v>82</v>
      </c>
      <c r="J3150" t="s">
        <v>439</v>
      </c>
      <c r="K3150">
        <v>1033</v>
      </c>
      <c r="L3150" t="s">
        <v>74</v>
      </c>
      <c r="M3150" t="s">
        <v>85</v>
      </c>
      <c r="N3150" t="s">
        <v>66</v>
      </c>
      <c r="O3150" t="s">
        <v>7575</v>
      </c>
      <c r="P3150">
        <v>74.352000000000004</v>
      </c>
      <c r="Q3150">
        <v>3</v>
      </c>
      <c r="R3150">
        <v>0.2</v>
      </c>
      <c r="S3150">
        <v>23.234999999999999</v>
      </c>
      <c r="T3150" t="s">
        <v>318</v>
      </c>
      <c r="U3150">
        <v>51.116999999999997</v>
      </c>
      <c r="V3150" s="2">
        <f>Table1[[#This Row],[Expenses]]*0.3</f>
        <v>15.335099999999999</v>
      </c>
      <c r="W3150" t="str">
        <f>VLOOKUP(K3150, Helper!A:C, 3, FALSE)</f>
        <v>2020-03</v>
      </c>
    </row>
    <row r="3151" spans="1:23" x14ac:dyDescent="0.3">
      <c r="A3151">
        <v>6305</v>
      </c>
      <c r="B3151" t="s">
        <v>7576</v>
      </c>
      <c r="C3151" s="1">
        <v>45052</v>
      </c>
      <c r="D3151">
        <v>20230506</v>
      </c>
      <c r="E3151" t="s">
        <v>2351</v>
      </c>
      <c r="F3151" t="s">
        <v>211</v>
      </c>
      <c r="G3151" t="s">
        <v>212</v>
      </c>
      <c r="H3151" t="s">
        <v>25</v>
      </c>
      <c r="I3151" t="s">
        <v>26</v>
      </c>
      <c r="J3151" t="s">
        <v>376</v>
      </c>
      <c r="K3151">
        <v>1036</v>
      </c>
      <c r="L3151" t="s">
        <v>259</v>
      </c>
      <c r="M3151" t="s">
        <v>29</v>
      </c>
      <c r="N3151" t="s">
        <v>66</v>
      </c>
      <c r="O3151" t="s">
        <v>7577</v>
      </c>
      <c r="P3151">
        <v>6.68</v>
      </c>
      <c r="Q3151">
        <v>1</v>
      </c>
      <c r="R3151">
        <v>0</v>
      </c>
      <c r="S3151">
        <v>3.2063999999999999</v>
      </c>
      <c r="T3151" t="s">
        <v>288</v>
      </c>
      <c r="U3151">
        <v>3.4735999999999998</v>
      </c>
      <c r="V3151" s="2">
        <f>Table1[[#This Row],[Expenses]]*0.3</f>
        <v>1.0420799999999999</v>
      </c>
      <c r="W3151" t="str">
        <f>VLOOKUP(K3151, Helper!A:C, 3, FALSE)</f>
        <v>2020-04</v>
      </c>
    </row>
    <row r="3152" spans="1:23" x14ac:dyDescent="0.3">
      <c r="A3152">
        <v>6306</v>
      </c>
      <c r="B3152" t="s">
        <v>7578</v>
      </c>
      <c r="C3152" s="1">
        <v>44870</v>
      </c>
      <c r="D3152">
        <v>20221105</v>
      </c>
      <c r="E3152" t="s">
        <v>5330</v>
      </c>
      <c r="F3152" t="s">
        <v>306</v>
      </c>
      <c r="G3152" t="s">
        <v>2515</v>
      </c>
      <c r="H3152" t="s">
        <v>25</v>
      </c>
      <c r="I3152" t="s">
        <v>48</v>
      </c>
      <c r="J3152" t="s">
        <v>1013</v>
      </c>
      <c r="K3152">
        <v>1073</v>
      </c>
      <c r="L3152" t="s">
        <v>133</v>
      </c>
      <c r="M3152" t="s">
        <v>40</v>
      </c>
      <c r="N3152" t="s">
        <v>66</v>
      </c>
      <c r="O3152" t="s">
        <v>7579</v>
      </c>
      <c r="P3152">
        <v>17.584</v>
      </c>
      <c r="Q3152">
        <v>7</v>
      </c>
      <c r="R3152">
        <v>0.2</v>
      </c>
      <c r="S3152">
        <v>-4.1761999999999997</v>
      </c>
      <c r="T3152" t="s">
        <v>32</v>
      </c>
      <c r="U3152">
        <v>21.760199999999902</v>
      </c>
      <c r="V3152" s="2">
        <f>Table1[[#This Row],[Expenses]]*0.3</f>
        <v>6.5280599999999707</v>
      </c>
      <c r="W3152" t="str">
        <f>VLOOKUP(K3152, Helper!A:C, 3, FALSE)</f>
        <v>2020-03</v>
      </c>
    </row>
    <row r="3153" spans="1:23" x14ac:dyDescent="0.3">
      <c r="A3153">
        <v>6312</v>
      </c>
      <c r="B3153" t="s">
        <v>7580</v>
      </c>
      <c r="C3153" s="1">
        <v>44085</v>
      </c>
      <c r="D3153">
        <v>20200911</v>
      </c>
      <c r="E3153" t="s">
        <v>6008</v>
      </c>
      <c r="F3153" t="s">
        <v>35</v>
      </c>
      <c r="G3153" t="s">
        <v>7581</v>
      </c>
      <c r="H3153" t="s">
        <v>37</v>
      </c>
      <c r="I3153" t="s">
        <v>38</v>
      </c>
      <c r="J3153" t="s">
        <v>104</v>
      </c>
      <c r="K3153">
        <v>1047</v>
      </c>
      <c r="L3153" t="s">
        <v>105</v>
      </c>
      <c r="M3153" t="s">
        <v>29</v>
      </c>
      <c r="N3153" t="s">
        <v>57</v>
      </c>
      <c r="O3153" t="s">
        <v>7582</v>
      </c>
      <c r="P3153">
        <v>127.95</v>
      </c>
      <c r="Q3153">
        <v>3</v>
      </c>
      <c r="R3153">
        <v>0</v>
      </c>
      <c r="S3153">
        <v>21.7515</v>
      </c>
      <c r="T3153" t="s">
        <v>382</v>
      </c>
      <c r="U3153">
        <v>106.1985</v>
      </c>
      <c r="V3153" s="2">
        <f>Table1[[#This Row],[Expenses]]*0.3</f>
        <v>31.859549999999999</v>
      </c>
      <c r="W3153" t="str">
        <f>VLOOKUP(K3153, Helper!A:C, 3, FALSE)</f>
        <v>2020-03</v>
      </c>
    </row>
    <row r="3154" spans="1:23" x14ac:dyDescent="0.3">
      <c r="A3154">
        <v>6313</v>
      </c>
      <c r="B3154" t="s">
        <v>7583</v>
      </c>
      <c r="C3154" s="1">
        <v>44974</v>
      </c>
      <c r="D3154">
        <v>20230217</v>
      </c>
      <c r="E3154" t="s">
        <v>1156</v>
      </c>
      <c r="F3154" t="s">
        <v>498</v>
      </c>
      <c r="G3154" t="s">
        <v>2753</v>
      </c>
      <c r="H3154" t="s">
        <v>25</v>
      </c>
      <c r="I3154" t="s">
        <v>103</v>
      </c>
      <c r="J3154" t="s">
        <v>439</v>
      </c>
      <c r="K3154">
        <v>1033</v>
      </c>
      <c r="L3154" t="s">
        <v>74</v>
      </c>
      <c r="M3154" t="s">
        <v>40</v>
      </c>
      <c r="N3154" t="s">
        <v>96</v>
      </c>
      <c r="O3154" t="s">
        <v>7584</v>
      </c>
      <c r="P3154">
        <v>579.51</v>
      </c>
      <c r="Q3154">
        <v>3</v>
      </c>
      <c r="R3154">
        <v>0</v>
      </c>
      <c r="S3154">
        <v>81.131399999999999</v>
      </c>
      <c r="T3154" t="s">
        <v>394</v>
      </c>
      <c r="U3154">
        <v>498.37860000000001</v>
      </c>
      <c r="V3154" s="2">
        <f>Table1[[#This Row],[Expenses]]*0.3</f>
        <v>149.51357999999999</v>
      </c>
      <c r="W3154" t="str">
        <f>VLOOKUP(K3154, Helper!A:C, 3, FALSE)</f>
        <v>2020-03</v>
      </c>
    </row>
    <row r="3155" spans="1:23" x14ac:dyDescent="0.3">
      <c r="A3155">
        <v>6315</v>
      </c>
      <c r="B3155" t="s">
        <v>7585</v>
      </c>
      <c r="C3155" s="1">
        <v>44159</v>
      </c>
      <c r="D3155">
        <v>20201124</v>
      </c>
      <c r="E3155" t="s">
        <v>1156</v>
      </c>
      <c r="F3155" t="s">
        <v>190</v>
      </c>
      <c r="G3155" t="s">
        <v>248</v>
      </c>
      <c r="H3155" t="s">
        <v>37</v>
      </c>
      <c r="I3155" t="s">
        <v>119</v>
      </c>
      <c r="J3155" t="s">
        <v>439</v>
      </c>
      <c r="K3155">
        <v>1033</v>
      </c>
      <c r="L3155" t="s">
        <v>74</v>
      </c>
      <c r="M3155" t="s">
        <v>40</v>
      </c>
      <c r="N3155" t="s">
        <v>112</v>
      </c>
      <c r="O3155" t="s">
        <v>7586</v>
      </c>
      <c r="P3155">
        <v>151.91999999999999</v>
      </c>
      <c r="Q3155">
        <v>4</v>
      </c>
      <c r="R3155">
        <v>0</v>
      </c>
      <c r="S3155">
        <v>45.576000000000001</v>
      </c>
      <c r="T3155" t="s">
        <v>98</v>
      </c>
      <c r="U3155">
        <v>106.34399999999999</v>
      </c>
      <c r="V3155" s="2">
        <f>Table1[[#This Row],[Expenses]]*0.3</f>
        <v>31.903199999999998</v>
      </c>
      <c r="W3155" t="str">
        <f>VLOOKUP(K3155, Helper!A:C, 3, FALSE)</f>
        <v>2020-03</v>
      </c>
    </row>
    <row r="3156" spans="1:23" x14ac:dyDescent="0.3">
      <c r="A3156">
        <v>6319</v>
      </c>
      <c r="B3156" t="s">
        <v>7587</v>
      </c>
      <c r="C3156" s="1">
        <v>45256</v>
      </c>
      <c r="D3156">
        <v>20231126</v>
      </c>
      <c r="E3156" t="s">
        <v>2420</v>
      </c>
      <c r="F3156" t="s">
        <v>35</v>
      </c>
      <c r="G3156" t="s">
        <v>2051</v>
      </c>
      <c r="H3156" t="s">
        <v>37</v>
      </c>
      <c r="I3156" t="s">
        <v>38</v>
      </c>
      <c r="J3156" t="s">
        <v>539</v>
      </c>
      <c r="K3156">
        <v>1081</v>
      </c>
      <c r="L3156" t="s">
        <v>273</v>
      </c>
      <c r="M3156" t="s">
        <v>40</v>
      </c>
      <c r="N3156" t="s">
        <v>156</v>
      </c>
      <c r="O3156" t="s">
        <v>7588</v>
      </c>
      <c r="P3156">
        <v>39.96</v>
      </c>
      <c r="Q3156">
        <v>5</v>
      </c>
      <c r="R3156">
        <v>0.2</v>
      </c>
      <c r="S3156">
        <v>3.4965000000000002</v>
      </c>
      <c r="T3156" t="s">
        <v>283</v>
      </c>
      <c r="U3156">
        <v>36.463500000000003</v>
      </c>
      <c r="V3156" s="2">
        <f>Table1[[#This Row],[Expenses]]*0.3</f>
        <v>10.93905</v>
      </c>
      <c r="W3156" t="str">
        <f>VLOOKUP(K3156, Helper!A:C, 3, FALSE)</f>
        <v>2020-03</v>
      </c>
    </row>
    <row r="3157" spans="1:23" x14ac:dyDescent="0.3">
      <c r="A3157">
        <v>6321</v>
      </c>
      <c r="B3157" t="s">
        <v>7589</v>
      </c>
      <c r="C3157" s="1">
        <v>45198</v>
      </c>
      <c r="D3157">
        <v>20230929</v>
      </c>
      <c r="E3157" t="s">
        <v>701</v>
      </c>
      <c r="F3157" t="s">
        <v>46</v>
      </c>
      <c r="G3157" t="s">
        <v>888</v>
      </c>
      <c r="H3157" t="s">
        <v>25</v>
      </c>
      <c r="I3157" t="s">
        <v>48</v>
      </c>
      <c r="J3157" t="s">
        <v>504</v>
      </c>
      <c r="K3157">
        <v>1010</v>
      </c>
      <c r="L3157" t="s">
        <v>273</v>
      </c>
      <c r="M3157" t="s">
        <v>40</v>
      </c>
      <c r="N3157" t="s">
        <v>66</v>
      </c>
      <c r="O3157" t="s">
        <v>7590</v>
      </c>
      <c r="P3157">
        <v>10.368</v>
      </c>
      <c r="Q3157">
        <v>2</v>
      </c>
      <c r="R3157">
        <v>0.2</v>
      </c>
      <c r="S3157">
        <v>3.6288</v>
      </c>
      <c r="T3157" t="s">
        <v>171</v>
      </c>
      <c r="U3157">
        <v>6.7392000000000003</v>
      </c>
      <c r="V3157" s="2">
        <f>Table1[[#This Row],[Expenses]]*0.3</f>
        <v>2.02176</v>
      </c>
      <c r="W3157" t="str">
        <f>VLOOKUP(K3157, Helper!A:C, 3, FALSE)</f>
        <v>2020-03</v>
      </c>
    </row>
    <row r="3158" spans="1:23" x14ac:dyDescent="0.3">
      <c r="A3158">
        <v>6322</v>
      </c>
      <c r="B3158" t="s">
        <v>7591</v>
      </c>
      <c r="C3158" s="1">
        <v>44117</v>
      </c>
      <c r="D3158">
        <v>20201013</v>
      </c>
      <c r="E3158" t="s">
        <v>1225</v>
      </c>
      <c r="F3158" t="s">
        <v>211</v>
      </c>
      <c r="G3158" t="s">
        <v>1293</v>
      </c>
      <c r="H3158" t="s">
        <v>25</v>
      </c>
      <c r="I3158" t="s">
        <v>26</v>
      </c>
      <c r="J3158" t="s">
        <v>596</v>
      </c>
      <c r="K3158">
        <v>1038</v>
      </c>
      <c r="L3158" t="s">
        <v>84</v>
      </c>
      <c r="M3158" t="s">
        <v>40</v>
      </c>
      <c r="N3158" t="s">
        <v>50</v>
      </c>
      <c r="O3158" t="s">
        <v>7592</v>
      </c>
      <c r="P3158">
        <v>7.7519999999999998</v>
      </c>
      <c r="Q3158">
        <v>3</v>
      </c>
      <c r="R3158">
        <v>0.2</v>
      </c>
      <c r="S3158">
        <v>2.8100999999999998</v>
      </c>
      <c r="T3158" t="s">
        <v>194</v>
      </c>
      <c r="U3158">
        <v>4.9419000000000004</v>
      </c>
      <c r="V3158" s="2">
        <f>Table1[[#This Row],[Expenses]]*0.3</f>
        <v>1.4825700000000002</v>
      </c>
      <c r="W3158" t="str">
        <f>VLOOKUP(K3158, Helper!A:C, 3, FALSE)</f>
        <v>2020-04</v>
      </c>
    </row>
    <row r="3159" spans="1:23" x14ac:dyDescent="0.3">
      <c r="A3159">
        <v>6323</v>
      </c>
      <c r="B3159" t="s">
        <v>7593</v>
      </c>
      <c r="C3159" s="1">
        <v>43985</v>
      </c>
      <c r="D3159">
        <v>20200603</v>
      </c>
      <c r="E3159" t="s">
        <v>881</v>
      </c>
      <c r="F3159" t="s">
        <v>190</v>
      </c>
      <c r="G3159" t="s">
        <v>3187</v>
      </c>
      <c r="H3159" t="s">
        <v>37</v>
      </c>
      <c r="I3159" t="s">
        <v>119</v>
      </c>
      <c r="J3159" t="s">
        <v>621</v>
      </c>
      <c r="K3159">
        <v>1060</v>
      </c>
      <c r="L3159" t="s">
        <v>105</v>
      </c>
      <c r="M3159" t="s">
        <v>85</v>
      </c>
      <c r="N3159" t="s">
        <v>161</v>
      </c>
      <c r="O3159" t="s">
        <v>7594</v>
      </c>
      <c r="P3159">
        <v>15.28</v>
      </c>
      <c r="Q3159">
        <v>2</v>
      </c>
      <c r="R3159">
        <v>0</v>
      </c>
      <c r="S3159">
        <v>7.4871999999999996</v>
      </c>
      <c r="T3159" t="s">
        <v>59</v>
      </c>
      <c r="U3159">
        <v>7.7927999999999997</v>
      </c>
      <c r="V3159" s="2">
        <f>Table1[[#This Row],[Expenses]]*0.3</f>
        <v>2.3378399999999999</v>
      </c>
      <c r="W3159" t="str">
        <f>VLOOKUP(K3159, Helper!A:C, 3, FALSE)</f>
        <v>2020-01</v>
      </c>
    </row>
    <row r="3160" spans="1:23" x14ac:dyDescent="0.3">
      <c r="A3160">
        <v>6324</v>
      </c>
      <c r="B3160" t="s">
        <v>7595</v>
      </c>
      <c r="C3160" s="1">
        <v>43999</v>
      </c>
      <c r="D3160">
        <v>20200617</v>
      </c>
      <c r="E3160" t="s">
        <v>2855</v>
      </c>
      <c r="F3160" t="s">
        <v>197</v>
      </c>
      <c r="G3160" t="s">
        <v>6408</v>
      </c>
      <c r="H3160" t="s">
        <v>81</v>
      </c>
      <c r="I3160" t="s">
        <v>199</v>
      </c>
      <c r="J3160" t="s">
        <v>430</v>
      </c>
      <c r="K3160">
        <v>1055</v>
      </c>
      <c r="L3160" t="s">
        <v>84</v>
      </c>
      <c r="M3160" t="s">
        <v>29</v>
      </c>
      <c r="N3160" t="s">
        <v>617</v>
      </c>
      <c r="O3160" t="s">
        <v>7596</v>
      </c>
      <c r="P3160">
        <v>65.97</v>
      </c>
      <c r="Q3160">
        <v>3</v>
      </c>
      <c r="R3160">
        <v>0</v>
      </c>
      <c r="S3160">
        <v>31.0059</v>
      </c>
      <c r="T3160" t="s">
        <v>59</v>
      </c>
      <c r="U3160">
        <v>34.964100000000002</v>
      </c>
      <c r="V3160" s="2">
        <f>Table1[[#This Row],[Expenses]]*0.3</f>
        <v>10.489230000000001</v>
      </c>
      <c r="W3160" t="str">
        <f>VLOOKUP(K3160, Helper!A:C, 3, FALSE)</f>
        <v>2020-01</v>
      </c>
    </row>
    <row r="3161" spans="1:23" x14ac:dyDescent="0.3">
      <c r="A3161">
        <v>6325</v>
      </c>
      <c r="B3161" t="s">
        <v>7597</v>
      </c>
      <c r="C3161" s="1">
        <v>44498</v>
      </c>
      <c r="D3161">
        <v>20211029</v>
      </c>
      <c r="E3161" t="s">
        <v>1147</v>
      </c>
      <c r="F3161" t="s">
        <v>35</v>
      </c>
      <c r="G3161" t="s">
        <v>110</v>
      </c>
      <c r="H3161" t="s">
        <v>37</v>
      </c>
      <c r="I3161" t="s">
        <v>38</v>
      </c>
      <c r="J3161" t="s">
        <v>560</v>
      </c>
      <c r="K3161">
        <v>1080</v>
      </c>
      <c r="L3161" t="s">
        <v>56</v>
      </c>
      <c r="M3161" t="s">
        <v>40</v>
      </c>
      <c r="N3161" t="s">
        <v>66</v>
      </c>
      <c r="O3161" t="s">
        <v>7598</v>
      </c>
      <c r="P3161">
        <v>33.4</v>
      </c>
      <c r="Q3161">
        <v>5</v>
      </c>
      <c r="R3161">
        <v>0</v>
      </c>
      <c r="S3161">
        <v>16.032</v>
      </c>
      <c r="T3161" t="s">
        <v>52</v>
      </c>
      <c r="U3161">
        <v>17.367999999999999</v>
      </c>
      <c r="V3161" s="2">
        <f>Table1[[#This Row],[Expenses]]*0.3</f>
        <v>5.210399999999999</v>
      </c>
      <c r="W3161" t="str">
        <f>VLOOKUP(K3161, Helper!A:C, 3, FALSE)</f>
        <v>2020-03</v>
      </c>
    </row>
    <row r="3162" spans="1:23" x14ac:dyDescent="0.3">
      <c r="A3162">
        <v>6327</v>
      </c>
      <c r="B3162" t="s">
        <v>7599</v>
      </c>
      <c r="C3162" s="1">
        <v>43851</v>
      </c>
      <c r="D3162">
        <v>20200121</v>
      </c>
      <c r="E3162" t="s">
        <v>951</v>
      </c>
      <c r="F3162" t="s">
        <v>190</v>
      </c>
      <c r="G3162" t="s">
        <v>191</v>
      </c>
      <c r="H3162" t="s">
        <v>37</v>
      </c>
      <c r="I3162" t="s">
        <v>119</v>
      </c>
      <c r="J3162" t="s">
        <v>349</v>
      </c>
      <c r="K3162">
        <v>1078</v>
      </c>
      <c r="L3162" t="s">
        <v>56</v>
      </c>
      <c r="M3162" t="s">
        <v>29</v>
      </c>
      <c r="N3162" t="s">
        <v>96</v>
      </c>
      <c r="O3162" t="s">
        <v>7600</v>
      </c>
      <c r="P3162">
        <v>13.98</v>
      </c>
      <c r="Q3162">
        <v>1</v>
      </c>
      <c r="R3162">
        <v>0</v>
      </c>
      <c r="S3162">
        <v>4.0541999999999998</v>
      </c>
      <c r="T3162" t="s">
        <v>1129</v>
      </c>
      <c r="U3162">
        <v>9.9258000000000006</v>
      </c>
      <c r="V3162" s="2">
        <f>Table1[[#This Row],[Expenses]]*0.3</f>
        <v>2.9777400000000003</v>
      </c>
      <c r="W3162" t="str">
        <f>VLOOKUP(K3162, Helper!A:C, 3, FALSE)</f>
        <v>2020-01</v>
      </c>
    </row>
    <row r="3163" spans="1:23" x14ac:dyDescent="0.3">
      <c r="A3163">
        <v>6335</v>
      </c>
      <c r="B3163" t="s">
        <v>7601</v>
      </c>
      <c r="C3163" s="1">
        <v>44023</v>
      </c>
      <c r="D3163">
        <v>20200711</v>
      </c>
      <c r="E3163" t="s">
        <v>4623</v>
      </c>
      <c r="F3163" t="s">
        <v>211</v>
      </c>
      <c r="G3163" t="s">
        <v>212</v>
      </c>
      <c r="H3163" t="s">
        <v>25</v>
      </c>
      <c r="I3163" t="s">
        <v>26</v>
      </c>
      <c r="J3163" t="s">
        <v>138</v>
      </c>
      <c r="K3163">
        <v>1043</v>
      </c>
      <c r="L3163" t="s">
        <v>95</v>
      </c>
      <c r="M3163" t="s">
        <v>29</v>
      </c>
      <c r="N3163" t="s">
        <v>66</v>
      </c>
      <c r="O3163" t="s">
        <v>7602</v>
      </c>
      <c r="P3163">
        <v>49.12</v>
      </c>
      <c r="Q3163">
        <v>4</v>
      </c>
      <c r="R3163">
        <v>0</v>
      </c>
      <c r="S3163">
        <v>23.086400000000001</v>
      </c>
      <c r="T3163" t="s">
        <v>729</v>
      </c>
      <c r="U3163">
        <v>26.0335999999999</v>
      </c>
      <c r="V3163" s="2">
        <f>Table1[[#This Row],[Expenses]]*0.3</f>
        <v>7.8100799999999699</v>
      </c>
      <c r="W3163" t="str">
        <f>VLOOKUP(K3163, Helper!A:C, 3, FALSE)</f>
        <v>2020-01</v>
      </c>
    </row>
    <row r="3164" spans="1:23" x14ac:dyDescent="0.3">
      <c r="A3164">
        <v>6337</v>
      </c>
      <c r="B3164" t="s">
        <v>7603</v>
      </c>
      <c r="C3164" s="1">
        <v>44804</v>
      </c>
      <c r="D3164">
        <v>20220831</v>
      </c>
      <c r="E3164" t="s">
        <v>4392</v>
      </c>
      <c r="F3164" t="s">
        <v>35</v>
      </c>
      <c r="G3164" t="s">
        <v>36</v>
      </c>
      <c r="H3164" t="s">
        <v>37</v>
      </c>
      <c r="I3164" t="s">
        <v>38</v>
      </c>
      <c r="J3164" t="s">
        <v>917</v>
      </c>
      <c r="K3164">
        <v>1029</v>
      </c>
      <c r="L3164" t="s">
        <v>84</v>
      </c>
      <c r="M3164" t="s">
        <v>29</v>
      </c>
      <c r="N3164" t="s">
        <v>57</v>
      </c>
      <c r="O3164" t="s">
        <v>7604</v>
      </c>
      <c r="P3164">
        <v>47.04</v>
      </c>
      <c r="Q3164">
        <v>4</v>
      </c>
      <c r="R3164">
        <v>0</v>
      </c>
      <c r="S3164">
        <v>15.993600000000001</v>
      </c>
      <c r="T3164" t="s">
        <v>327</v>
      </c>
      <c r="U3164">
        <v>31.046399999999998</v>
      </c>
      <c r="V3164" s="2">
        <f>Table1[[#This Row],[Expenses]]*0.3</f>
        <v>9.3139199999999995</v>
      </c>
      <c r="W3164" t="str">
        <f>VLOOKUP(K3164, Helper!A:C, 3, FALSE)</f>
        <v>2020-01</v>
      </c>
    </row>
    <row r="3165" spans="1:23" x14ac:dyDescent="0.3">
      <c r="A3165">
        <v>6339</v>
      </c>
      <c r="B3165" t="s">
        <v>7605</v>
      </c>
      <c r="C3165" s="1">
        <v>45205</v>
      </c>
      <c r="D3165">
        <v>20231006</v>
      </c>
      <c r="E3165" t="s">
        <v>2317</v>
      </c>
      <c r="F3165" t="s">
        <v>211</v>
      </c>
      <c r="G3165" t="s">
        <v>212</v>
      </c>
      <c r="H3165" t="s">
        <v>25</v>
      </c>
      <c r="I3165" t="s">
        <v>26</v>
      </c>
      <c r="J3165" t="s">
        <v>39</v>
      </c>
      <c r="K3165">
        <v>1056</v>
      </c>
      <c r="L3165" t="s">
        <v>28</v>
      </c>
      <c r="M3165" t="s">
        <v>40</v>
      </c>
      <c r="N3165" t="s">
        <v>156</v>
      </c>
      <c r="O3165" t="s">
        <v>7606</v>
      </c>
      <c r="P3165">
        <v>87.8</v>
      </c>
      <c r="Q3165">
        <v>4</v>
      </c>
      <c r="R3165">
        <v>0</v>
      </c>
      <c r="S3165">
        <v>43.9</v>
      </c>
      <c r="T3165" t="s">
        <v>151</v>
      </c>
      <c r="U3165">
        <v>43.9</v>
      </c>
      <c r="V3165" s="2">
        <f>Table1[[#This Row],[Expenses]]*0.3</f>
        <v>13.17</v>
      </c>
      <c r="W3165" t="str">
        <f>VLOOKUP(K3165, Helper!A:C, 3, FALSE)</f>
        <v>2020-03</v>
      </c>
    </row>
    <row r="3166" spans="1:23" x14ac:dyDescent="0.3">
      <c r="A3166">
        <v>6342</v>
      </c>
      <c r="B3166" t="s">
        <v>7607</v>
      </c>
      <c r="C3166" s="1">
        <v>44927</v>
      </c>
      <c r="D3166">
        <v>20230101</v>
      </c>
      <c r="E3166" t="s">
        <v>2855</v>
      </c>
      <c r="F3166" t="s">
        <v>358</v>
      </c>
      <c r="G3166" t="s">
        <v>532</v>
      </c>
      <c r="H3166" t="s">
        <v>37</v>
      </c>
      <c r="I3166" t="s">
        <v>119</v>
      </c>
      <c r="J3166" t="s">
        <v>430</v>
      </c>
      <c r="K3166">
        <v>1055</v>
      </c>
      <c r="L3166" t="s">
        <v>84</v>
      </c>
      <c r="M3166" t="s">
        <v>29</v>
      </c>
      <c r="N3166" t="s">
        <v>96</v>
      </c>
      <c r="O3166" t="s">
        <v>7608</v>
      </c>
      <c r="P3166">
        <v>156.512</v>
      </c>
      <c r="Q3166">
        <v>4</v>
      </c>
      <c r="R3166">
        <v>0.2</v>
      </c>
      <c r="S3166">
        <v>-35.215200000000003</v>
      </c>
      <c r="T3166" t="s">
        <v>898</v>
      </c>
      <c r="U3166">
        <v>191.72720000000001</v>
      </c>
      <c r="V3166" s="2">
        <f>Table1[[#This Row],[Expenses]]*0.3</f>
        <v>57.518160000000002</v>
      </c>
      <c r="W3166" t="str">
        <f>VLOOKUP(K3166, Helper!A:C, 3, FALSE)</f>
        <v>2020-01</v>
      </c>
    </row>
    <row r="3167" spans="1:23" x14ac:dyDescent="0.3">
      <c r="A3167">
        <v>6343</v>
      </c>
      <c r="B3167" t="s">
        <v>7609</v>
      </c>
      <c r="C3167" s="1">
        <v>44262</v>
      </c>
      <c r="D3167">
        <v>20210307</v>
      </c>
      <c r="E3167" t="s">
        <v>4062</v>
      </c>
      <c r="F3167" t="s">
        <v>197</v>
      </c>
      <c r="G3167" t="s">
        <v>6408</v>
      </c>
      <c r="H3167" t="s">
        <v>81</v>
      </c>
      <c r="I3167" t="s">
        <v>199</v>
      </c>
      <c r="J3167" t="s">
        <v>104</v>
      </c>
      <c r="K3167">
        <v>1047</v>
      </c>
      <c r="L3167" t="s">
        <v>105</v>
      </c>
      <c r="M3167" t="s">
        <v>85</v>
      </c>
      <c r="N3167" t="s">
        <v>185</v>
      </c>
      <c r="O3167" t="s">
        <v>7610</v>
      </c>
      <c r="P3167">
        <v>119.85</v>
      </c>
      <c r="Q3167">
        <v>3</v>
      </c>
      <c r="R3167">
        <v>0</v>
      </c>
      <c r="S3167">
        <v>52.734000000000002</v>
      </c>
      <c r="T3167" t="s">
        <v>365</v>
      </c>
      <c r="U3167">
        <v>67.1159999999999</v>
      </c>
      <c r="V3167" s="2">
        <f>Table1[[#This Row],[Expenses]]*0.3</f>
        <v>20.13479999999997</v>
      </c>
      <c r="W3167" t="str">
        <f>VLOOKUP(K3167, Helper!A:C, 3, FALSE)</f>
        <v>2020-03</v>
      </c>
    </row>
    <row r="3168" spans="1:23" x14ac:dyDescent="0.3">
      <c r="A3168">
        <v>6347</v>
      </c>
      <c r="B3168" t="s">
        <v>7611</v>
      </c>
      <c r="C3168" s="1">
        <v>45220</v>
      </c>
      <c r="D3168">
        <v>20231021</v>
      </c>
      <c r="E3168" t="s">
        <v>324</v>
      </c>
      <c r="F3168" t="s">
        <v>211</v>
      </c>
      <c r="G3168" t="s">
        <v>212</v>
      </c>
      <c r="H3168" t="s">
        <v>25</v>
      </c>
      <c r="I3168" t="s">
        <v>26</v>
      </c>
      <c r="J3168" t="s">
        <v>325</v>
      </c>
      <c r="K3168">
        <v>1075</v>
      </c>
      <c r="L3168" t="s">
        <v>133</v>
      </c>
      <c r="M3168" t="s">
        <v>85</v>
      </c>
      <c r="N3168" t="s">
        <v>41</v>
      </c>
      <c r="O3168" t="s">
        <v>7612</v>
      </c>
      <c r="P3168">
        <v>24.55</v>
      </c>
      <c r="Q3168">
        <v>5</v>
      </c>
      <c r="R3168">
        <v>0</v>
      </c>
      <c r="S3168">
        <v>12.029500000000001</v>
      </c>
      <c r="T3168" t="s">
        <v>151</v>
      </c>
      <c r="U3168">
        <v>12.5205</v>
      </c>
      <c r="V3168" s="2">
        <f>Table1[[#This Row],[Expenses]]*0.3</f>
        <v>3.7561499999999999</v>
      </c>
      <c r="W3168" t="str">
        <f>VLOOKUP(K3168, Helper!A:C, 3, FALSE)</f>
        <v>2020-03</v>
      </c>
    </row>
    <row r="3169" spans="1:23" x14ac:dyDescent="0.3">
      <c r="A3169">
        <v>6348</v>
      </c>
      <c r="B3169" t="s">
        <v>7613</v>
      </c>
      <c r="C3169" s="1">
        <v>44317</v>
      </c>
      <c r="D3169">
        <v>20210501</v>
      </c>
      <c r="E3169" t="s">
        <v>718</v>
      </c>
      <c r="F3169" t="s">
        <v>35</v>
      </c>
      <c r="G3169" t="s">
        <v>110</v>
      </c>
      <c r="H3169" t="s">
        <v>37</v>
      </c>
      <c r="I3169" t="s">
        <v>38</v>
      </c>
      <c r="J3169" t="s">
        <v>83</v>
      </c>
      <c r="K3169">
        <v>1074</v>
      </c>
      <c r="L3169" t="s">
        <v>84</v>
      </c>
      <c r="M3169" t="s">
        <v>29</v>
      </c>
      <c r="N3169" t="s">
        <v>50</v>
      </c>
      <c r="O3169" t="s">
        <v>7614</v>
      </c>
      <c r="P3169">
        <v>12.176</v>
      </c>
      <c r="Q3169">
        <v>1</v>
      </c>
      <c r="R3169">
        <v>0.2</v>
      </c>
      <c r="S3169">
        <v>4.4138000000000002</v>
      </c>
      <c r="T3169" t="s">
        <v>436</v>
      </c>
      <c r="U3169">
        <v>7.7622</v>
      </c>
      <c r="V3169" s="2">
        <f>Table1[[#This Row],[Expenses]]*0.3</f>
        <v>2.3286599999999997</v>
      </c>
      <c r="W3169" t="str">
        <f>VLOOKUP(K3169, Helper!A:C, 3, FALSE)</f>
        <v>2020-05</v>
      </c>
    </row>
    <row r="3170" spans="1:23" x14ac:dyDescent="0.3">
      <c r="A3170">
        <v>6351</v>
      </c>
      <c r="B3170" t="s">
        <v>7615</v>
      </c>
      <c r="C3170" s="1">
        <v>45173</v>
      </c>
      <c r="D3170">
        <v>20230904</v>
      </c>
      <c r="E3170" t="s">
        <v>777</v>
      </c>
      <c r="F3170" t="s">
        <v>79</v>
      </c>
      <c r="G3170" t="s">
        <v>154</v>
      </c>
      <c r="H3170" t="s">
        <v>81</v>
      </c>
      <c r="I3170" t="s">
        <v>82</v>
      </c>
      <c r="J3170" t="s">
        <v>524</v>
      </c>
      <c r="K3170">
        <v>1039</v>
      </c>
      <c r="L3170" t="s">
        <v>95</v>
      </c>
      <c r="M3170" t="s">
        <v>29</v>
      </c>
      <c r="N3170" t="s">
        <v>57</v>
      </c>
      <c r="O3170" t="s">
        <v>7616</v>
      </c>
      <c r="P3170">
        <v>108.4</v>
      </c>
      <c r="Q3170">
        <v>5</v>
      </c>
      <c r="R3170">
        <v>0.6</v>
      </c>
      <c r="S3170">
        <v>-105.69</v>
      </c>
      <c r="T3170" t="s">
        <v>171</v>
      </c>
      <c r="U3170">
        <v>214.09</v>
      </c>
      <c r="V3170" s="2">
        <f>Table1[[#This Row],[Expenses]]*0.3</f>
        <v>64.227000000000004</v>
      </c>
      <c r="W3170" t="str">
        <f>VLOOKUP(K3170, Helper!A:C, 3, FALSE)</f>
        <v>2020-01</v>
      </c>
    </row>
    <row r="3171" spans="1:23" x14ac:dyDescent="0.3">
      <c r="A3171">
        <v>6352</v>
      </c>
      <c r="B3171" t="s">
        <v>7617</v>
      </c>
      <c r="C3171" s="1">
        <v>45234</v>
      </c>
      <c r="D3171">
        <v>20231104</v>
      </c>
      <c r="E3171" t="s">
        <v>3970</v>
      </c>
      <c r="F3171" t="s">
        <v>46</v>
      </c>
      <c r="G3171" t="s">
        <v>837</v>
      </c>
      <c r="H3171" t="s">
        <v>25</v>
      </c>
      <c r="I3171" t="s">
        <v>48</v>
      </c>
      <c r="J3171" t="s">
        <v>560</v>
      </c>
      <c r="K3171">
        <v>1080</v>
      </c>
      <c r="L3171" t="s">
        <v>56</v>
      </c>
      <c r="M3171" t="s">
        <v>40</v>
      </c>
      <c r="N3171" t="s">
        <v>156</v>
      </c>
      <c r="O3171" t="s">
        <v>7618</v>
      </c>
      <c r="P3171">
        <v>361.37599999999998</v>
      </c>
      <c r="Q3171">
        <v>2</v>
      </c>
      <c r="R3171">
        <v>0.2</v>
      </c>
      <c r="S3171">
        <v>27.103200000000001</v>
      </c>
      <c r="T3171" t="s">
        <v>283</v>
      </c>
      <c r="U3171">
        <v>334.27279999999899</v>
      </c>
      <c r="V3171" s="2">
        <f>Table1[[#This Row],[Expenses]]*0.3</f>
        <v>100.28183999999969</v>
      </c>
      <c r="W3171" t="str">
        <f>VLOOKUP(K3171, Helper!A:C, 3, FALSE)</f>
        <v>2020-03</v>
      </c>
    </row>
    <row r="3172" spans="1:23" x14ac:dyDescent="0.3">
      <c r="A3172">
        <v>6353</v>
      </c>
      <c r="B3172" t="s">
        <v>7619</v>
      </c>
      <c r="C3172" s="1">
        <v>44452</v>
      </c>
      <c r="D3172">
        <v>20210913</v>
      </c>
      <c r="E3172" t="s">
        <v>3997</v>
      </c>
      <c r="F3172" t="s">
        <v>124</v>
      </c>
      <c r="G3172" t="s">
        <v>125</v>
      </c>
      <c r="H3172" t="s">
        <v>25</v>
      </c>
      <c r="I3172" t="s">
        <v>48</v>
      </c>
      <c r="J3172" t="s">
        <v>638</v>
      </c>
      <c r="K3172">
        <v>1008</v>
      </c>
      <c r="L3172" t="s">
        <v>74</v>
      </c>
      <c r="M3172" t="s">
        <v>29</v>
      </c>
      <c r="N3172" t="s">
        <v>50</v>
      </c>
      <c r="O3172" t="s">
        <v>7620</v>
      </c>
      <c r="P3172">
        <v>2.4119999999999999</v>
      </c>
      <c r="Q3172">
        <v>1</v>
      </c>
      <c r="R3172">
        <v>0.7</v>
      </c>
      <c r="S3172">
        <v>-2.0099999999999998</v>
      </c>
      <c r="T3172" t="s">
        <v>135</v>
      </c>
      <c r="U3172">
        <v>4.4219999999999997</v>
      </c>
      <c r="V3172" s="2">
        <f>Table1[[#This Row],[Expenses]]*0.3</f>
        <v>1.3265999999999998</v>
      </c>
      <c r="W3172" t="str">
        <f>VLOOKUP(K3172, Helper!A:C, 3, FALSE)</f>
        <v>2020-01</v>
      </c>
    </row>
    <row r="3173" spans="1:23" x14ac:dyDescent="0.3">
      <c r="A3173">
        <v>6354</v>
      </c>
      <c r="B3173" t="s">
        <v>7621</v>
      </c>
      <c r="C3173" s="1">
        <v>44445</v>
      </c>
      <c r="D3173">
        <v>20210906</v>
      </c>
      <c r="E3173" t="s">
        <v>231</v>
      </c>
      <c r="F3173" t="s">
        <v>211</v>
      </c>
      <c r="G3173" t="s">
        <v>212</v>
      </c>
      <c r="H3173" t="s">
        <v>25</v>
      </c>
      <c r="I3173" t="s">
        <v>26</v>
      </c>
      <c r="J3173" t="s">
        <v>192</v>
      </c>
      <c r="K3173">
        <v>1068</v>
      </c>
      <c r="L3173" t="s">
        <v>56</v>
      </c>
      <c r="M3173" t="s">
        <v>40</v>
      </c>
      <c r="N3173" t="s">
        <v>86</v>
      </c>
      <c r="O3173" t="s">
        <v>7622</v>
      </c>
      <c r="P3173">
        <v>8.39</v>
      </c>
      <c r="Q3173">
        <v>1</v>
      </c>
      <c r="R3173">
        <v>0</v>
      </c>
      <c r="S3173">
        <v>2.0975000000000001</v>
      </c>
      <c r="T3173" t="s">
        <v>135</v>
      </c>
      <c r="U3173">
        <v>6.2925000000000004</v>
      </c>
      <c r="V3173" s="2">
        <f>Table1[[#This Row],[Expenses]]*0.3</f>
        <v>1.88775</v>
      </c>
      <c r="W3173" t="str">
        <f>VLOOKUP(K3173, Helper!A:C, 3, FALSE)</f>
        <v>2020-01</v>
      </c>
    </row>
    <row r="3174" spans="1:23" x14ac:dyDescent="0.3">
      <c r="A3174">
        <v>6356</v>
      </c>
      <c r="B3174" t="s">
        <v>7623</v>
      </c>
      <c r="C3174" s="1">
        <v>44110</v>
      </c>
      <c r="D3174">
        <v>20201006</v>
      </c>
      <c r="E3174" t="s">
        <v>2915</v>
      </c>
      <c r="F3174" t="s">
        <v>124</v>
      </c>
      <c r="G3174" t="s">
        <v>125</v>
      </c>
      <c r="H3174" t="s">
        <v>25</v>
      </c>
      <c r="I3174" t="s">
        <v>48</v>
      </c>
      <c r="J3174" t="s">
        <v>337</v>
      </c>
      <c r="K3174">
        <v>1096</v>
      </c>
      <c r="L3174" t="s">
        <v>105</v>
      </c>
      <c r="M3174" t="s">
        <v>29</v>
      </c>
      <c r="N3174" t="s">
        <v>96</v>
      </c>
      <c r="O3174" t="s">
        <v>7624</v>
      </c>
      <c r="P3174">
        <v>83.92</v>
      </c>
      <c r="Q3174">
        <v>5</v>
      </c>
      <c r="R3174">
        <v>0.2</v>
      </c>
      <c r="S3174">
        <v>-13.637</v>
      </c>
      <c r="T3174" t="s">
        <v>194</v>
      </c>
      <c r="U3174">
        <v>97.557000000000002</v>
      </c>
      <c r="V3174" s="2">
        <f>Table1[[#This Row],[Expenses]]*0.3</f>
        <v>29.267099999999999</v>
      </c>
      <c r="W3174" t="str">
        <f>VLOOKUP(K3174, Helper!A:C, 3, FALSE)</f>
        <v>2020-03</v>
      </c>
    </row>
    <row r="3175" spans="1:23" x14ac:dyDescent="0.3">
      <c r="A3175">
        <v>6357</v>
      </c>
      <c r="B3175" t="s">
        <v>7625</v>
      </c>
      <c r="C3175" s="1">
        <v>44950</v>
      </c>
      <c r="D3175">
        <v>20230124</v>
      </c>
      <c r="E3175" t="s">
        <v>1370</v>
      </c>
      <c r="F3175" t="s">
        <v>71</v>
      </c>
      <c r="G3175" t="s">
        <v>72</v>
      </c>
      <c r="H3175" t="s">
        <v>37</v>
      </c>
      <c r="I3175" t="s">
        <v>38</v>
      </c>
      <c r="J3175" t="s">
        <v>685</v>
      </c>
      <c r="K3175">
        <v>1076</v>
      </c>
      <c r="L3175" t="s">
        <v>74</v>
      </c>
      <c r="M3175" t="s">
        <v>40</v>
      </c>
      <c r="N3175" t="s">
        <v>50</v>
      </c>
      <c r="O3175" t="s">
        <v>7626</v>
      </c>
      <c r="P3175">
        <v>19.68</v>
      </c>
      <c r="Q3175">
        <v>5</v>
      </c>
      <c r="R3175">
        <v>0.2</v>
      </c>
      <c r="S3175">
        <v>6.8879999999999999</v>
      </c>
      <c r="T3175" t="s">
        <v>898</v>
      </c>
      <c r="U3175">
        <v>12.792</v>
      </c>
      <c r="V3175" s="2">
        <f>Table1[[#This Row],[Expenses]]*0.3</f>
        <v>3.8375999999999997</v>
      </c>
      <c r="W3175" t="str">
        <f>VLOOKUP(K3175, Helper!A:C, 3, FALSE)</f>
        <v>2020-01</v>
      </c>
    </row>
    <row r="3176" spans="1:23" x14ac:dyDescent="0.3">
      <c r="A3176">
        <v>6361</v>
      </c>
      <c r="B3176" t="s">
        <v>7627</v>
      </c>
      <c r="C3176" s="1">
        <v>44540</v>
      </c>
      <c r="D3176">
        <v>20211210</v>
      </c>
      <c r="E3176" t="s">
        <v>6667</v>
      </c>
      <c r="F3176" t="s">
        <v>35</v>
      </c>
      <c r="G3176" t="s">
        <v>36</v>
      </c>
      <c r="H3176" t="s">
        <v>37</v>
      </c>
      <c r="I3176" t="s">
        <v>38</v>
      </c>
      <c r="J3176" t="s">
        <v>94</v>
      </c>
      <c r="K3176">
        <v>1087</v>
      </c>
      <c r="L3176" t="s">
        <v>95</v>
      </c>
      <c r="M3176" t="s">
        <v>85</v>
      </c>
      <c r="N3176" t="s">
        <v>112</v>
      </c>
      <c r="O3176" t="s">
        <v>7628</v>
      </c>
      <c r="P3176">
        <v>56.3</v>
      </c>
      <c r="Q3176">
        <v>2</v>
      </c>
      <c r="R3176">
        <v>0</v>
      </c>
      <c r="S3176">
        <v>15.763999999999999</v>
      </c>
      <c r="T3176" t="s">
        <v>163</v>
      </c>
      <c r="U3176">
        <v>40.536000000000001</v>
      </c>
      <c r="V3176" s="2">
        <f>Table1[[#This Row],[Expenses]]*0.3</f>
        <v>12.1608</v>
      </c>
      <c r="W3176" t="str">
        <f>VLOOKUP(K3176, Helper!A:C, 3, FALSE)</f>
        <v>2020-06</v>
      </c>
    </row>
    <row r="3177" spans="1:23" x14ac:dyDescent="0.3">
      <c r="A3177">
        <v>6362</v>
      </c>
      <c r="B3177" t="s">
        <v>7629</v>
      </c>
      <c r="C3177" s="1">
        <v>44160</v>
      </c>
      <c r="D3177">
        <v>20201125</v>
      </c>
      <c r="E3177" t="s">
        <v>1597</v>
      </c>
      <c r="F3177" t="s">
        <v>306</v>
      </c>
      <c r="G3177" t="s">
        <v>2515</v>
      </c>
      <c r="H3177" t="s">
        <v>25</v>
      </c>
      <c r="I3177" t="s">
        <v>48</v>
      </c>
      <c r="J3177" t="s">
        <v>386</v>
      </c>
      <c r="K3177">
        <v>1045</v>
      </c>
      <c r="L3177" t="s">
        <v>95</v>
      </c>
      <c r="M3177" t="s">
        <v>29</v>
      </c>
      <c r="N3177" t="s">
        <v>112</v>
      </c>
      <c r="O3177" t="s">
        <v>7630</v>
      </c>
      <c r="P3177">
        <v>51.015999999999998</v>
      </c>
      <c r="Q3177">
        <v>7</v>
      </c>
      <c r="R3177">
        <v>0.2</v>
      </c>
      <c r="S3177">
        <v>8.2901000000000007</v>
      </c>
      <c r="T3177" t="s">
        <v>98</v>
      </c>
      <c r="U3177">
        <v>42.725899999999903</v>
      </c>
      <c r="V3177" s="2">
        <f>Table1[[#This Row],[Expenses]]*0.3</f>
        <v>12.817769999999971</v>
      </c>
      <c r="W3177" t="str">
        <f>VLOOKUP(K3177, Helper!A:C, 3, FALSE)</f>
        <v>2020-01</v>
      </c>
    </row>
    <row r="3178" spans="1:23" x14ac:dyDescent="0.3">
      <c r="A3178">
        <v>6363</v>
      </c>
      <c r="B3178" t="s">
        <v>7631</v>
      </c>
      <c r="C3178" s="1">
        <v>45252</v>
      </c>
      <c r="D3178">
        <v>20231122</v>
      </c>
      <c r="E3178" t="s">
        <v>1138</v>
      </c>
      <c r="F3178" t="s">
        <v>71</v>
      </c>
      <c r="G3178" t="s">
        <v>1726</v>
      </c>
      <c r="H3178" t="s">
        <v>37</v>
      </c>
      <c r="I3178" t="s">
        <v>38</v>
      </c>
      <c r="J3178" t="s">
        <v>160</v>
      </c>
      <c r="K3178">
        <v>1101</v>
      </c>
      <c r="L3178" t="s">
        <v>56</v>
      </c>
      <c r="M3178" t="s">
        <v>29</v>
      </c>
      <c r="N3178" t="s">
        <v>50</v>
      </c>
      <c r="O3178" t="s">
        <v>7632</v>
      </c>
      <c r="P3178">
        <v>150.80000000000001</v>
      </c>
      <c r="Q3178">
        <v>5</v>
      </c>
      <c r="R3178">
        <v>0.2</v>
      </c>
      <c r="S3178">
        <v>56.55</v>
      </c>
      <c r="T3178" t="s">
        <v>283</v>
      </c>
      <c r="U3178">
        <v>94.25</v>
      </c>
      <c r="V3178" s="2">
        <f>Table1[[#This Row],[Expenses]]*0.3</f>
        <v>28.274999999999999</v>
      </c>
      <c r="W3178" t="str">
        <f>VLOOKUP(K3178, Helper!A:C, 3, FALSE)</f>
        <v>2020-03</v>
      </c>
    </row>
    <row r="3179" spans="1:23" x14ac:dyDescent="0.3">
      <c r="A3179">
        <v>6366</v>
      </c>
      <c r="B3179" t="s">
        <v>7633</v>
      </c>
      <c r="C3179" s="1">
        <v>45021</v>
      </c>
      <c r="D3179">
        <v>20230405</v>
      </c>
      <c r="E3179" t="s">
        <v>1325</v>
      </c>
      <c r="F3179" t="s">
        <v>211</v>
      </c>
      <c r="G3179" t="s">
        <v>212</v>
      </c>
      <c r="H3179" t="s">
        <v>25</v>
      </c>
      <c r="I3179" t="s">
        <v>26</v>
      </c>
      <c r="J3179" t="s">
        <v>337</v>
      </c>
      <c r="K3179">
        <v>1096</v>
      </c>
      <c r="L3179" t="s">
        <v>105</v>
      </c>
      <c r="M3179" t="s">
        <v>85</v>
      </c>
      <c r="N3179" t="s">
        <v>156</v>
      </c>
      <c r="O3179" t="s">
        <v>7634</v>
      </c>
      <c r="P3179">
        <v>41.22</v>
      </c>
      <c r="Q3179">
        <v>1</v>
      </c>
      <c r="R3179">
        <v>0</v>
      </c>
      <c r="S3179">
        <v>11.1294</v>
      </c>
      <c r="T3179" t="s">
        <v>68</v>
      </c>
      <c r="U3179">
        <v>30.090599999999998</v>
      </c>
      <c r="V3179" s="2">
        <f>Table1[[#This Row],[Expenses]]*0.3</f>
        <v>9.0271799999999995</v>
      </c>
      <c r="W3179" t="str">
        <f>VLOOKUP(K3179, Helper!A:C, 3, FALSE)</f>
        <v>2020-03</v>
      </c>
    </row>
    <row r="3180" spans="1:23" x14ac:dyDescent="0.3">
      <c r="A3180">
        <v>6369</v>
      </c>
      <c r="B3180" t="s">
        <v>7635</v>
      </c>
      <c r="C3180" s="1">
        <v>45066</v>
      </c>
      <c r="D3180">
        <v>20230520</v>
      </c>
      <c r="E3180" t="s">
        <v>960</v>
      </c>
      <c r="F3180" t="s">
        <v>35</v>
      </c>
      <c r="G3180" t="s">
        <v>434</v>
      </c>
      <c r="H3180" t="s">
        <v>37</v>
      </c>
      <c r="I3180" t="s">
        <v>38</v>
      </c>
      <c r="J3180" t="s">
        <v>27</v>
      </c>
      <c r="K3180">
        <v>1017</v>
      </c>
      <c r="L3180" t="s">
        <v>28</v>
      </c>
      <c r="M3180" t="s">
        <v>29</v>
      </c>
      <c r="N3180" t="s">
        <v>50</v>
      </c>
      <c r="O3180" t="s">
        <v>7636</v>
      </c>
      <c r="P3180">
        <v>133.12</v>
      </c>
      <c r="Q3180">
        <v>5</v>
      </c>
      <c r="R3180">
        <v>0.2</v>
      </c>
      <c r="S3180">
        <v>49.92</v>
      </c>
      <c r="T3180" t="s">
        <v>288</v>
      </c>
      <c r="U3180">
        <v>83.2</v>
      </c>
      <c r="V3180" s="2">
        <f>Table1[[#This Row],[Expenses]]*0.3</f>
        <v>24.96</v>
      </c>
      <c r="W3180" t="str">
        <f>VLOOKUP(K3180, Helper!A:C, 3, FALSE)</f>
        <v>2020-02</v>
      </c>
    </row>
    <row r="3181" spans="1:23" x14ac:dyDescent="0.3">
      <c r="A3181">
        <v>6370</v>
      </c>
      <c r="B3181" t="s">
        <v>7637</v>
      </c>
      <c r="C3181" s="1">
        <v>44838</v>
      </c>
      <c r="D3181">
        <v>20221004</v>
      </c>
      <c r="E3181" t="s">
        <v>5330</v>
      </c>
      <c r="F3181" t="s">
        <v>79</v>
      </c>
      <c r="G3181" t="s">
        <v>80</v>
      </c>
      <c r="H3181" t="s">
        <v>81</v>
      </c>
      <c r="I3181" t="s">
        <v>82</v>
      </c>
      <c r="J3181" t="s">
        <v>1013</v>
      </c>
      <c r="K3181">
        <v>1073</v>
      </c>
      <c r="L3181" t="s">
        <v>133</v>
      </c>
      <c r="M3181" t="s">
        <v>40</v>
      </c>
      <c r="N3181" t="s">
        <v>57</v>
      </c>
      <c r="O3181" t="s">
        <v>7638</v>
      </c>
      <c r="P3181">
        <v>38.08</v>
      </c>
      <c r="Q3181">
        <v>5</v>
      </c>
      <c r="R3181">
        <v>0.6</v>
      </c>
      <c r="S3181">
        <v>-29.512</v>
      </c>
      <c r="T3181" t="s">
        <v>400</v>
      </c>
      <c r="U3181">
        <v>67.591999999999999</v>
      </c>
      <c r="V3181" s="2">
        <f>Table1[[#This Row],[Expenses]]*0.3</f>
        <v>20.2776</v>
      </c>
      <c r="W3181" t="str">
        <f>VLOOKUP(K3181, Helper!A:C, 3, FALSE)</f>
        <v>2020-03</v>
      </c>
    </row>
    <row r="3182" spans="1:23" x14ac:dyDescent="0.3">
      <c r="A3182">
        <v>6371</v>
      </c>
      <c r="B3182" t="s">
        <v>7639</v>
      </c>
      <c r="C3182" s="1">
        <v>44887</v>
      </c>
      <c r="D3182">
        <v>20221122</v>
      </c>
      <c r="E3182" t="s">
        <v>2174</v>
      </c>
      <c r="F3182" t="s">
        <v>211</v>
      </c>
      <c r="G3182" t="s">
        <v>212</v>
      </c>
      <c r="H3182" t="s">
        <v>25</v>
      </c>
      <c r="I3182" t="s">
        <v>26</v>
      </c>
      <c r="J3182" t="s">
        <v>1231</v>
      </c>
      <c r="K3182">
        <v>1086</v>
      </c>
      <c r="L3182" t="s">
        <v>74</v>
      </c>
      <c r="M3182" t="s">
        <v>85</v>
      </c>
      <c r="N3182" t="s">
        <v>30</v>
      </c>
      <c r="O3182" t="s">
        <v>7640</v>
      </c>
      <c r="P3182">
        <v>113.568</v>
      </c>
      <c r="Q3182">
        <v>2</v>
      </c>
      <c r="R3182">
        <v>0.2</v>
      </c>
      <c r="S3182">
        <v>12.776400000000001</v>
      </c>
      <c r="T3182" t="s">
        <v>32</v>
      </c>
      <c r="U3182">
        <v>100.7916</v>
      </c>
      <c r="V3182" s="2">
        <f>Table1[[#This Row],[Expenses]]*0.3</f>
        <v>30.237479999999998</v>
      </c>
      <c r="W3182" t="str">
        <f>VLOOKUP(K3182, Helper!A:C, 3, FALSE)</f>
        <v>2020-01</v>
      </c>
    </row>
    <row r="3183" spans="1:23" x14ac:dyDescent="0.3">
      <c r="A3183">
        <v>6372</v>
      </c>
      <c r="B3183" t="s">
        <v>7641</v>
      </c>
      <c r="C3183" s="1">
        <v>45203</v>
      </c>
      <c r="D3183">
        <v>20231004</v>
      </c>
      <c r="E3183" t="s">
        <v>1202</v>
      </c>
      <c r="F3183" t="s">
        <v>211</v>
      </c>
      <c r="G3183" t="s">
        <v>212</v>
      </c>
      <c r="H3183" t="s">
        <v>25</v>
      </c>
      <c r="I3183" t="s">
        <v>26</v>
      </c>
      <c r="J3183" t="s">
        <v>489</v>
      </c>
      <c r="K3183">
        <v>1064</v>
      </c>
      <c r="L3183" t="s">
        <v>84</v>
      </c>
      <c r="M3183" t="s">
        <v>85</v>
      </c>
      <c r="N3183" t="s">
        <v>57</v>
      </c>
      <c r="O3183" t="s">
        <v>7642</v>
      </c>
      <c r="P3183">
        <v>83.92</v>
      </c>
      <c r="Q3183">
        <v>4</v>
      </c>
      <c r="R3183">
        <v>0</v>
      </c>
      <c r="S3183">
        <v>21.819199999999999</v>
      </c>
      <c r="T3183" t="s">
        <v>151</v>
      </c>
      <c r="U3183">
        <v>62.1008</v>
      </c>
      <c r="V3183" s="2">
        <f>Table1[[#This Row],[Expenses]]*0.3</f>
        <v>18.630240000000001</v>
      </c>
      <c r="W3183" t="str">
        <f>VLOOKUP(K3183, Helper!A:C, 3, FALSE)</f>
        <v>2020-06</v>
      </c>
    </row>
    <row r="3184" spans="1:23" x14ac:dyDescent="0.3">
      <c r="A3184">
        <v>6375</v>
      </c>
      <c r="B3184" t="s">
        <v>7643</v>
      </c>
      <c r="C3184" s="1">
        <v>43950</v>
      </c>
      <c r="D3184">
        <v>20200429</v>
      </c>
      <c r="E3184" t="s">
        <v>794</v>
      </c>
      <c r="F3184" t="s">
        <v>252</v>
      </c>
      <c r="G3184" t="s">
        <v>253</v>
      </c>
      <c r="H3184" t="s">
        <v>25</v>
      </c>
      <c r="I3184" t="s">
        <v>103</v>
      </c>
      <c r="J3184" t="s">
        <v>143</v>
      </c>
      <c r="K3184">
        <v>1051</v>
      </c>
      <c r="L3184" t="s">
        <v>74</v>
      </c>
      <c r="M3184" t="s">
        <v>40</v>
      </c>
      <c r="N3184" t="s">
        <v>41</v>
      </c>
      <c r="O3184" t="s">
        <v>7644</v>
      </c>
      <c r="P3184">
        <v>561.58399999999995</v>
      </c>
      <c r="Q3184">
        <v>2</v>
      </c>
      <c r="R3184">
        <v>0.2</v>
      </c>
      <c r="S3184">
        <v>70.197999999999993</v>
      </c>
      <c r="T3184" t="s">
        <v>735</v>
      </c>
      <c r="U3184">
        <v>491.385999999999</v>
      </c>
      <c r="V3184" s="2">
        <f>Table1[[#This Row],[Expenses]]*0.3</f>
        <v>147.41579999999971</v>
      </c>
      <c r="W3184" t="str">
        <f>VLOOKUP(K3184, Helper!A:C, 3, FALSE)</f>
        <v>2020-03</v>
      </c>
    </row>
    <row r="3185" spans="1:23" x14ac:dyDescent="0.3">
      <c r="A3185">
        <v>6377</v>
      </c>
      <c r="B3185" t="s">
        <v>7645</v>
      </c>
      <c r="C3185" s="1">
        <v>44842</v>
      </c>
      <c r="D3185">
        <v>20221008</v>
      </c>
      <c r="E3185" t="s">
        <v>3179</v>
      </c>
      <c r="F3185" t="s">
        <v>124</v>
      </c>
      <c r="G3185" t="s">
        <v>125</v>
      </c>
      <c r="H3185" t="s">
        <v>25</v>
      </c>
      <c r="I3185" t="s">
        <v>48</v>
      </c>
      <c r="J3185" t="s">
        <v>823</v>
      </c>
      <c r="K3185">
        <v>1034</v>
      </c>
      <c r="L3185" t="s">
        <v>28</v>
      </c>
      <c r="M3185" t="s">
        <v>85</v>
      </c>
      <c r="N3185" t="s">
        <v>41</v>
      </c>
      <c r="O3185" t="s">
        <v>7646</v>
      </c>
      <c r="P3185">
        <v>4.9279999999999999</v>
      </c>
      <c r="Q3185">
        <v>2</v>
      </c>
      <c r="R3185">
        <v>0.2</v>
      </c>
      <c r="S3185">
        <v>1.7248000000000001</v>
      </c>
      <c r="T3185" t="s">
        <v>400</v>
      </c>
      <c r="U3185">
        <v>3.2031999999999998</v>
      </c>
      <c r="V3185" s="2">
        <f>Table1[[#This Row],[Expenses]]*0.3</f>
        <v>0.96095999999999993</v>
      </c>
      <c r="W3185" t="str">
        <f>VLOOKUP(K3185, Helper!A:C, 3, FALSE)</f>
        <v>2020-01</v>
      </c>
    </row>
    <row r="3186" spans="1:23" x14ac:dyDescent="0.3">
      <c r="A3186">
        <v>6378</v>
      </c>
      <c r="B3186" t="s">
        <v>7647</v>
      </c>
      <c r="C3186" s="1">
        <v>44911</v>
      </c>
      <c r="D3186">
        <v>20221216</v>
      </c>
      <c r="E3186" t="s">
        <v>2799</v>
      </c>
      <c r="F3186" t="s">
        <v>35</v>
      </c>
      <c r="G3186" t="s">
        <v>36</v>
      </c>
      <c r="H3186" t="s">
        <v>37</v>
      </c>
      <c r="I3186" t="s">
        <v>38</v>
      </c>
      <c r="J3186" t="s">
        <v>1065</v>
      </c>
      <c r="K3186">
        <v>1097</v>
      </c>
      <c r="L3186" t="s">
        <v>273</v>
      </c>
      <c r="M3186" t="s">
        <v>29</v>
      </c>
      <c r="N3186" t="s">
        <v>57</v>
      </c>
      <c r="O3186" t="s">
        <v>7648</v>
      </c>
      <c r="P3186">
        <v>14.76</v>
      </c>
      <c r="Q3186">
        <v>2</v>
      </c>
      <c r="R3186">
        <v>0</v>
      </c>
      <c r="S3186">
        <v>4.2804000000000002</v>
      </c>
      <c r="T3186" t="s">
        <v>76</v>
      </c>
      <c r="U3186">
        <v>10.4796</v>
      </c>
      <c r="V3186" s="2">
        <f>Table1[[#This Row],[Expenses]]*0.3</f>
        <v>3.1438799999999998</v>
      </c>
      <c r="W3186" t="str">
        <f>VLOOKUP(K3186, Helper!A:C, 3, FALSE)</f>
        <v>2020-04</v>
      </c>
    </row>
    <row r="3187" spans="1:23" x14ac:dyDescent="0.3">
      <c r="A3187">
        <v>6379</v>
      </c>
      <c r="B3187" t="s">
        <v>7649</v>
      </c>
      <c r="C3187" s="1">
        <v>45027</v>
      </c>
      <c r="D3187">
        <v>20230411</v>
      </c>
      <c r="E3187" t="s">
        <v>5837</v>
      </c>
      <c r="F3187" t="s">
        <v>498</v>
      </c>
      <c r="G3187" t="s">
        <v>499</v>
      </c>
      <c r="H3187" t="s">
        <v>25</v>
      </c>
      <c r="I3187" t="s">
        <v>103</v>
      </c>
      <c r="J3187" t="s">
        <v>457</v>
      </c>
      <c r="K3187">
        <v>1057</v>
      </c>
      <c r="L3187" t="s">
        <v>105</v>
      </c>
      <c r="M3187" t="s">
        <v>85</v>
      </c>
      <c r="N3187" t="s">
        <v>185</v>
      </c>
      <c r="O3187" t="s">
        <v>7650</v>
      </c>
      <c r="P3187">
        <v>99.99</v>
      </c>
      <c r="Q3187">
        <v>1</v>
      </c>
      <c r="R3187">
        <v>0</v>
      </c>
      <c r="S3187">
        <v>41.995800000000003</v>
      </c>
      <c r="T3187" t="s">
        <v>68</v>
      </c>
      <c r="U3187">
        <v>57.9941999999999</v>
      </c>
      <c r="V3187" s="2">
        <f>Table1[[#This Row],[Expenses]]*0.3</f>
        <v>17.398259999999969</v>
      </c>
      <c r="W3187" t="str">
        <f>VLOOKUP(K3187, Helper!A:C, 3, FALSE)</f>
        <v>2020-01</v>
      </c>
    </row>
    <row r="3188" spans="1:23" x14ac:dyDescent="0.3">
      <c r="A3188">
        <v>6381</v>
      </c>
      <c r="B3188" t="s">
        <v>7651</v>
      </c>
      <c r="C3188" s="1">
        <v>43929</v>
      </c>
      <c r="D3188">
        <v>20200408</v>
      </c>
      <c r="E3188" t="s">
        <v>2334</v>
      </c>
      <c r="F3188" t="s">
        <v>232</v>
      </c>
      <c r="G3188" t="s">
        <v>385</v>
      </c>
      <c r="H3188" t="s">
        <v>37</v>
      </c>
      <c r="I3188" t="s">
        <v>119</v>
      </c>
      <c r="J3188" t="s">
        <v>55</v>
      </c>
      <c r="K3188">
        <v>1065</v>
      </c>
      <c r="L3188" t="s">
        <v>56</v>
      </c>
      <c r="M3188" t="s">
        <v>85</v>
      </c>
      <c r="N3188" t="s">
        <v>214</v>
      </c>
      <c r="O3188" t="s">
        <v>7652</v>
      </c>
      <c r="P3188">
        <v>49.792000000000002</v>
      </c>
      <c r="Q3188">
        <v>8</v>
      </c>
      <c r="R3188">
        <v>0.2</v>
      </c>
      <c r="S3188">
        <v>-11.8256</v>
      </c>
      <c r="T3188" t="s">
        <v>735</v>
      </c>
      <c r="U3188">
        <v>61.617600000000003</v>
      </c>
      <c r="V3188" s="2">
        <f>Table1[[#This Row],[Expenses]]*0.3</f>
        <v>18.485279999999999</v>
      </c>
      <c r="W3188" t="str">
        <f>VLOOKUP(K3188, Helper!A:C, 3, FALSE)</f>
        <v>2020-04</v>
      </c>
    </row>
    <row r="3189" spans="1:23" x14ac:dyDescent="0.3">
      <c r="A3189">
        <v>6382</v>
      </c>
      <c r="B3189" t="s">
        <v>7653</v>
      </c>
      <c r="C3189" s="1">
        <v>44650</v>
      </c>
      <c r="D3189">
        <v>20220330</v>
      </c>
      <c r="E3189" t="s">
        <v>902</v>
      </c>
      <c r="F3189" t="s">
        <v>358</v>
      </c>
      <c r="G3189" t="s">
        <v>1059</v>
      </c>
      <c r="H3189" t="s">
        <v>37</v>
      </c>
      <c r="I3189" t="s">
        <v>119</v>
      </c>
      <c r="J3189" t="s">
        <v>258</v>
      </c>
      <c r="K3189">
        <v>1098</v>
      </c>
      <c r="L3189" t="s">
        <v>259</v>
      </c>
      <c r="M3189" t="s">
        <v>29</v>
      </c>
      <c r="N3189" t="s">
        <v>30</v>
      </c>
      <c r="O3189" t="s">
        <v>7654</v>
      </c>
      <c r="P3189">
        <v>299.97500000000002</v>
      </c>
      <c r="Q3189">
        <v>5</v>
      </c>
      <c r="R3189">
        <v>0.5</v>
      </c>
      <c r="S3189">
        <v>-167.98599999999999</v>
      </c>
      <c r="T3189" t="s">
        <v>187</v>
      </c>
      <c r="U3189">
        <v>467.96100000000001</v>
      </c>
      <c r="V3189" s="2">
        <f>Table1[[#This Row],[Expenses]]*0.3</f>
        <v>140.38829999999999</v>
      </c>
      <c r="W3189" t="str">
        <f>VLOOKUP(K3189, Helper!A:C, 3, FALSE)</f>
        <v>2020-01</v>
      </c>
    </row>
    <row r="3190" spans="1:23" x14ac:dyDescent="0.3">
      <c r="A3190">
        <v>6384</v>
      </c>
      <c r="B3190" t="s">
        <v>7655</v>
      </c>
      <c r="C3190" s="1">
        <v>44942</v>
      </c>
      <c r="D3190">
        <v>20230116</v>
      </c>
      <c r="E3190" t="s">
        <v>3511</v>
      </c>
      <c r="F3190" t="s">
        <v>79</v>
      </c>
      <c r="G3190" t="s">
        <v>737</v>
      </c>
      <c r="H3190" t="s">
        <v>81</v>
      </c>
      <c r="I3190" t="s">
        <v>82</v>
      </c>
      <c r="J3190" t="s">
        <v>244</v>
      </c>
      <c r="K3190">
        <v>1002</v>
      </c>
      <c r="L3190" t="s">
        <v>84</v>
      </c>
      <c r="M3190" t="s">
        <v>29</v>
      </c>
      <c r="N3190" t="s">
        <v>50</v>
      </c>
      <c r="O3190" t="s">
        <v>7656</v>
      </c>
      <c r="P3190">
        <v>32.783999999999999</v>
      </c>
      <c r="Q3190">
        <v>4</v>
      </c>
      <c r="R3190">
        <v>0.8</v>
      </c>
      <c r="S3190">
        <v>-52.4544</v>
      </c>
      <c r="T3190" t="s">
        <v>898</v>
      </c>
      <c r="U3190">
        <v>85.238399999999999</v>
      </c>
      <c r="V3190" s="2">
        <f>Table1[[#This Row],[Expenses]]*0.3</f>
        <v>25.57152</v>
      </c>
      <c r="W3190" t="str">
        <f>VLOOKUP(K3190, Helper!A:C, 3, FALSE)</f>
        <v>2020-03</v>
      </c>
    </row>
    <row r="3191" spans="1:23" x14ac:dyDescent="0.3">
      <c r="A3191">
        <v>6388</v>
      </c>
      <c r="B3191" t="s">
        <v>7657</v>
      </c>
      <c r="C3191" s="1">
        <v>43861</v>
      </c>
      <c r="D3191">
        <v>20200131</v>
      </c>
      <c r="E3191" t="s">
        <v>807</v>
      </c>
      <c r="F3191" t="s">
        <v>190</v>
      </c>
      <c r="G3191" t="s">
        <v>568</v>
      </c>
      <c r="H3191" t="s">
        <v>37</v>
      </c>
      <c r="I3191" t="s">
        <v>119</v>
      </c>
      <c r="J3191" t="s">
        <v>312</v>
      </c>
      <c r="K3191">
        <v>1014</v>
      </c>
      <c r="L3191" t="s">
        <v>95</v>
      </c>
      <c r="M3191" t="s">
        <v>29</v>
      </c>
      <c r="N3191" t="s">
        <v>66</v>
      </c>
      <c r="O3191" t="s">
        <v>7658</v>
      </c>
      <c r="P3191">
        <v>10.56</v>
      </c>
      <c r="Q3191">
        <v>2</v>
      </c>
      <c r="R3191">
        <v>0</v>
      </c>
      <c r="S3191">
        <v>4.7519999999999998</v>
      </c>
      <c r="T3191" t="s">
        <v>1129</v>
      </c>
      <c r="U3191">
        <v>5.8079999999999998</v>
      </c>
      <c r="V3191" s="2">
        <f>Table1[[#This Row],[Expenses]]*0.3</f>
        <v>1.7423999999999999</v>
      </c>
      <c r="W3191" t="str">
        <f>VLOOKUP(K3191, Helper!A:C, 3, FALSE)</f>
        <v>2020-01</v>
      </c>
    </row>
    <row r="3192" spans="1:23" x14ac:dyDescent="0.3">
      <c r="A3192">
        <v>6390</v>
      </c>
      <c r="B3192" t="s">
        <v>7659</v>
      </c>
      <c r="C3192" s="1">
        <v>44234</v>
      </c>
      <c r="D3192">
        <v>20210207</v>
      </c>
      <c r="E3192" t="s">
        <v>2215</v>
      </c>
      <c r="F3192" t="s">
        <v>238</v>
      </c>
      <c r="G3192" t="s">
        <v>2560</v>
      </c>
      <c r="H3192" t="s">
        <v>25</v>
      </c>
      <c r="I3192" t="s">
        <v>48</v>
      </c>
      <c r="J3192" t="s">
        <v>155</v>
      </c>
      <c r="K3192">
        <v>1077</v>
      </c>
      <c r="L3192" t="s">
        <v>133</v>
      </c>
      <c r="M3192" t="s">
        <v>40</v>
      </c>
      <c r="N3192" t="s">
        <v>161</v>
      </c>
      <c r="O3192" t="s">
        <v>7660</v>
      </c>
      <c r="P3192">
        <v>311.14999999999998</v>
      </c>
      <c r="Q3192">
        <v>5</v>
      </c>
      <c r="R3192">
        <v>0</v>
      </c>
      <c r="S3192">
        <v>146.2405</v>
      </c>
      <c r="T3192" t="s">
        <v>554</v>
      </c>
      <c r="U3192">
        <v>164.90949999999901</v>
      </c>
      <c r="V3192" s="2">
        <f>Table1[[#This Row],[Expenses]]*0.3</f>
        <v>49.472849999999703</v>
      </c>
      <c r="W3192" t="str">
        <f>VLOOKUP(K3192, Helper!A:C, 3, FALSE)</f>
        <v>2020-03</v>
      </c>
    </row>
    <row r="3193" spans="1:23" x14ac:dyDescent="0.3">
      <c r="A3193">
        <v>6392</v>
      </c>
      <c r="B3193" t="s">
        <v>7661</v>
      </c>
      <c r="C3193" s="1">
        <v>44910</v>
      </c>
      <c r="D3193">
        <v>20221215</v>
      </c>
      <c r="E3193" t="s">
        <v>90</v>
      </c>
      <c r="F3193" t="s">
        <v>211</v>
      </c>
      <c r="G3193" t="s">
        <v>212</v>
      </c>
      <c r="H3193" t="s">
        <v>25</v>
      </c>
      <c r="I3193" t="s">
        <v>26</v>
      </c>
      <c r="J3193" t="s">
        <v>94</v>
      </c>
      <c r="K3193">
        <v>1087</v>
      </c>
      <c r="L3193" t="s">
        <v>95</v>
      </c>
      <c r="M3193" t="s">
        <v>29</v>
      </c>
      <c r="N3193" t="s">
        <v>66</v>
      </c>
      <c r="O3193" t="s">
        <v>7662</v>
      </c>
      <c r="P3193">
        <v>14.62</v>
      </c>
      <c r="Q3193">
        <v>2</v>
      </c>
      <c r="R3193">
        <v>0</v>
      </c>
      <c r="S3193">
        <v>6.7252000000000001</v>
      </c>
      <c r="T3193" t="s">
        <v>76</v>
      </c>
      <c r="U3193">
        <v>7.8947999999999903</v>
      </c>
      <c r="V3193" s="2">
        <f>Table1[[#This Row],[Expenses]]*0.3</f>
        <v>2.368439999999997</v>
      </c>
      <c r="W3193" t="str">
        <f>VLOOKUP(K3193, Helper!A:C, 3, FALSE)</f>
        <v>2020-06</v>
      </c>
    </row>
    <row r="3194" spans="1:23" x14ac:dyDescent="0.3">
      <c r="A3194">
        <v>6398</v>
      </c>
      <c r="B3194" t="s">
        <v>7663</v>
      </c>
      <c r="C3194" s="1">
        <v>45231</v>
      </c>
      <c r="D3194">
        <v>20231101</v>
      </c>
      <c r="E3194" t="s">
        <v>3049</v>
      </c>
      <c r="F3194" t="s">
        <v>79</v>
      </c>
      <c r="G3194" t="s">
        <v>154</v>
      </c>
      <c r="H3194" t="s">
        <v>81</v>
      </c>
      <c r="I3194" t="s">
        <v>82</v>
      </c>
      <c r="J3194" t="s">
        <v>626</v>
      </c>
      <c r="K3194">
        <v>1009</v>
      </c>
      <c r="L3194" t="s">
        <v>95</v>
      </c>
      <c r="M3194" t="s">
        <v>85</v>
      </c>
      <c r="N3194" t="s">
        <v>112</v>
      </c>
      <c r="O3194" t="s">
        <v>7664</v>
      </c>
      <c r="P3194">
        <v>5.2480000000000002</v>
      </c>
      <c r="Q3194">
        <v>2</v>
      </c>
      <c r="R3194">
        <v>0.2</v>
      </c>
      <c r="S3194">
        <v>0.59040000000000004</v>
      </c>
      <c r="T3194" t="s">
        <v>283</v>
      </c>
      <c r="U3194">
        <v>4.6576000000000004</v>
      </c>
      <c r="V3194" s="2">
        <f>Table1[[#This Row],[Expenses]]*0.3</f>
        <v>1.3972800000000001</v>
      </c>
      <c r="W3194" t="str">
        <f>VLOOKUP(K3194, Helper!A:C, 3, FALSE)</f>
        <v>2020-03</v>
      </c>
    </row>
    <row r="3195" spans="1:23" x14ac:dyDescent="0.3">
      <c r="A3195">
        <v>6399</v>
      </c>
      <c r="B3195" t="s">
        <v>7665</v>
      </c>
      <c r="C3195" s="1">
        <v>45145</v>
      </c>
      <c r="D3195">
        <v>20230807</v>
      </c>
      <c r="E3195" t="s">
        <v>294</v>
      </c>
      <c r="F3195" t="s">
        <v>1516</v>
      </c>
      <c r="G3195" t="s">
        <v>7498</v>
      </c>
      <c r="H3195" t="s">
        <v>25</v>
      </c>
      <c r="I3195" t="s">
        <v>336</v>
      </c>
      <c r="J3195" t="s">
        <v>240</v>
      </c>
      <c r="K3195">
        <v>1035</v>
      </c>
      <c r="L3195" t="s">
        <v>56</v>
      </c>
      <c r="M3195" t="s">
        <v>85</v>
      </c>
      <c r="N3195" t="s">
        <v>156</v>
      </c>
      <c r="O3195" t="s">
        <v>7666</v>
      </c>
      <c r="P3195">
        <v>824.95</v>
      </c>
      <c r="Q3195">
        <v>5</v>
      </c>
      <c r="R3195">
        <v>0</v>
      </c>
      <c r="S3195">
        <v>247.48500000000001</v>
      </c>
      <c r="T3195" t="s">
        <v>786</v>
      </c>
      <c r="U3195">
        <v>577.46500000000003</v>
      </c>
      <c r="V3195" s="2">
        <f>Table1[[#This Row],[Expenses]]*0.3</f>
        <v>173.23949999999999</v>
      </c>
      <c r="W3195" t="str">
        <f>VLOOKUP(K3195, Helper!A:C, 3, FALSE)</f>
        <v>2020-04</v>
      </c>
    </row>
    <row r="3196" spans="1:23" x14ac:dyDescent="0.3">
      <c r="A3196">
        <v>6402</v>
      </c>
      <c r="B3196" t="s">
        <v>7667</v>
      </c>
      <c r="C3196" s="1">
        <v>45077</v>
      </c>
      <c r="D3196">
        <v>20230531</v>
      </c>
      <c r="E3196" t="s">
        <v>1121</v>
      </c>
      <c r="F3196" t="s">
        <v>493</v>
      </c>
      <c r="G3196" t="s">
        <v>494</v>
      </c>
      <c r="H3196" t="s">
        <v>25</v>
      </c>
      <c r="I3196" t="s">
        <v>336</v>
      </c>
      <c r="J3196" t="s">
        <v>1030</v>
      </c>
      <c r="K3196">
        <v>1012</v>
      </c>
      <c r="L3196" t="s">
        <v>56</v>
      </c>
      <c r="M3196" t="s">
        <v>29</v>
      </c>
      <c r="N3196" t="s">
        <v>30</v>
      </c>
      <c r="O3196" t="s">
        <v>7668</v>
      </c>
      <c r="P3196">
        <v>241.96</v>
      </c>
      <c r="Q3196">
        <v>2</v>
      </c>
      <c r="R3196">
        <v>0</v>
      </c>
      <c r="S3196">
        <v>33.874400000000001</v>
      </c>
      <c r="T3196" t="s">
        <v>288</v>
      </c>
      <c r="U3196">
        <v>208.0856</v>
      </c>
      <c r="V3196" s="2">
        <f>Table1[[#This Row],[Expenses]]*0.3</f>
        <v>62.42568</v>
      </c>
      <c r="W3196" t="str">
        <f>VLOOKUP(K3196, Helper!A:C, 3, FALSE)</f>
        <v>2020-03</v>
      </c>
    </row>
    <row r="3197" spans="1:23" x14ac:dyDescent="0.3">
      <c r="A3197">
        <v>6405</v>
      </c>
      <c r="B3197" t="s">
        <v>7669</v>
      </c>
      <c r="C3197" s="1">
        <v>44530</v>
      </c>
      <c r="D3197">
        <v>20211130</v>
      </c>
      <c r="E3197" t="s">
        <v>2658</v>
      </c>
      <c r="F3197" t="s">
        <v>62</v>
      </c>
      <c r="G3197" t="s">
        <v>63</v>
      </c>
      <c r="H3197" t="s">
        <v>25</v>
      </c>
      <c r="I3197" t="s">
        <v>64</v>
      </c>
      <c r="J3197" t="s">
        <v>1246</v>
      </c>
      <c r="K3197">
        <v>1071</v>
      </c>
      <c r="L3197" t="s">
        <v>149</v>
      </c>
      <c r="M3197" t="s">
        <v>29</v>
      </c>
      <c r="N3197" t="s">
        <v>156</v>
      </c>
      <c r="O3197" t="s">
        <v>7670</v>
      </c>
      <c r="P3197">
        <v>177.48</v>
      </c>
      <c r="Q3197">
        <v>3</v>
      </c>
      <c r="R3197">
        <v>0.2</v>
      </c>
      <c r="S3197">
        <v>19.9665</v>
      </c>
      <c r="T3197" t="s">
        <v>88</v>
      </c>
      <c r="U3197">
        <v>157.51349999999999</v>
      </c>
      <c r="V3197" s="2">
        <f>Table1[[#This Row],[Expenses]]*0.3</f>
        <v>47.254049999999999</v>
      </c>
      <c r="W3197" t="str">
        <f>VLOOKUP(K3197, Helper!A:C, 3, FALSE)</f>
        <v>2020-04</v>
      </c>
    </row>
    <row r="3198" spans="1:23" x14ac:dyDescent="0.3">
      <c r="A3198">
        <v>6406</v>
      </c>
      <c r="B3198" t="s">
        <v>7671</v>
      </c>
      <c r="C3198" s="1">
        <v>45170</v>
      </c>
      <c r="D3198">
        <v>20230901</v>
      </c>
      <c r="E3198" t="s">
        <v>1440</v>
      </c>
      <c r="F3198" t="s">
        <v>71</v>
      </c>
      <c r="G3198" t="s">
        <v>1433</v>
      </c>
      <c r="H3198" t="s">
        <v>37</v>
      </c>
      <c r="I3198" t="s">
        <v>38</v>
      </c>
      <c r="J3198" t="s">
        <v>649</v>
      </c>
      <c r="K3198">
        <v>1023</v>
      </c>
      <c r="L3198" t="s">
        <v>28</v>
      </c>
      <c r="M3198" t="s">
        <v>40</v>
      </c>
      <c r="N3198" t="s">
        <v>41</v>
      </c>
      <c r="O3198" t="s">
        <v>7672</v>
      </c>
      <c r="P3198">
        <v>569.56799999999998</v>
      </c>
      <c r="Q3198">
        <v>2</v>
      </c>
      <c r="R3198">
        <v>0.2</v>
      </c>
      <c r="S3198">
        <v>7.1196000000000002</v>
      </c>
      <c r="T3198" t="s">
        <v>171</v>
      </c>
      <c r="U3198">
        <v>562.44839999999999</v>
      </c>
      <c r="V3198" s="2">
        <f>Table1[[#This Row],[Expenses]]*0.3</f>
        <v>168.73452</v>
      </c>
      <c r="W3198" t="str">
        <f>VLOOKUP(K3198, Helper!A:C, 3, FALSE)</f>
        <v>2020-08</v>
      </c>
    </row>
    <row r="3199" spans="1:23" x14ac:dyDescent="0.3">
      <c r="A3199">
        <v>6408</v>
      </c>
      <c r="B3199" t="s">
        <v>7673</v>
      </c>
      <c r="C3199" s="1">
        <v>45061</v>
      </c>
      <c r="D3199">
        <v>20230515</v>
      </c>
      <c r="E3199" t="s">
        <v>1075</v>
      </c>
      <c r="F3199" t="s">
        <v>79</v>
      </c>
      <c r="G3199" t="s">
        <v>147</v>
      </c>
      <c r="H3199" t="s">
        <v>81</v>
      </c>
      <c r="I3199" t="s">
        <v>82</v>
      </c>
      <c r="J3199" t="s">
        <v>993</v>
      </c>
      <c r="K3199">
        <v>1044</v>
      </c>
      <c r="L3199" t="s">
        <v>28</v>
      </c>
      <c r="M3199" t="s">
        <v>29</v>
      </c>
      <c r="N3199" t="s">
        <v>41</v>
      </c>
      <c r="O3199" t="s">
        <v>7674</v>
      </c>
      <c r="P3199">
        <v>899.43</v>
      </c>
      <c r="Q3199">
        <v>5</v>
      </c>
      <c r="R3199">
        <v>0.3</v>
      </c>
      <c r="S3199">
        <v>-12.849</v>
      </c>
      <c r="T3199" t="s">
        <v>288</v>
      </c>
      <c r="U3199">
        <v>912.279</v>
      </c>
      <c r="V3199" s="2">
        <f>Table1[[#This Row],[Expenses]]*0.3</f>
        <v>273.68369999999999</v>
      </c>
      <c r="W3199" t="str">
        <f>VLOOKUP(K3199, Helper!A:C, 3, FALSE)</f>
        <v>2020-02</v>
      </c>
    </row>
    <row r="3200" spans="1:23" x14ac:dyDescent="0.3">
      <c r="A3200">
        <v>6413</v>
      </c>
      <c r="B3200" t="s">
        <v>7675</v>
      </c>
      <c r="C3200" s="1">
        <v>45156</v>
      </c>
      <c r="D3200">
        <v>20230818</v>
      </c>
      <c r="E3200" t="s">
        <v>3049</v>
      </c>
      <c r="F3200" t="s">
        <v>23</v>
      </c>
      <c r="G3200" t="s">
        <v>24</v>
      </c>
      <c r="H3200" t="s">
        <v>25</v>
      </c>
      <c r="I3200" t="s">
        <v>26</v>
      </c>
      <c r="J3200" t="s">
        <v>626</v>
      </c>
      <c r="K3200">
        <v>1009</v>
      </c>
      <c r="L3200" t="s">
        <v>95</v>
      </c>
      <c r="M3200" t="s">
        <v>85</v>
      </c>
      <c r="N3200" t="s">
        <v>50</v>
      </c>
      <c r="O3200" t="s">
        <v>7676</v>
      </c>
      <c r="P3200">
        <v>102.93</v>
      </c>
      <c r="Q3200">
        <v>3</v>
      </c>
      <c r="R3200">
        <v>0</v>
      </c>
      <c r="S3200">
        <v>48.377099999999999</v>
      </c>
      <c r="T3200" t="s">
        <v>786</v>
      </c>
      <c r="U3200">
        <v>54.552900000000001</v>
      </c>
      <c r="V3200" s="2">
        <f>Table1[[#This Row],[Expenses]]*0.3</f>
        <v>16.365870000000001</v>
      </c>
      <c r="W3200" t="str">
        <f>VLOOKUP(K3200, Helper!A:C, 3, FALSE)</f>
        <v>2020-03</v>
      </c>
    </row>
    <row r="3201" spans="1:23" x14ac:dyDescent="0.3">
      <c r="A3201">
        <v>6415</v>
      </c>
      <c r="B3201" t="s">
        <v>7677</v>
      </c>
      <c r="C3201" s="1">
        <v>45241</v>
      </c>
      <c r="D3201">
        <v>20231111</v>
      </c>
      <c r="E3201" t="s">
        <v>3899</v>
      </c>
      <c r="F3201" t="s">
        <v>46</v>
      </c>
      <c r="G3201" t="s">
        <v>1022</v>
      </c>
      <c r="H3201" t="s">
        <v>25</v>
      </c>
      <c r="I3201" t="s">
        <v>48</v>
      </c>
      <c r="J3201" t="s">
        <v>148</v>
      </c>
      <c r="K3201">
        <v>1083</v>
      </c>
      <c r="L3201" t="s">
        <v>149</v>
      </c>
      <c r="M3201" t="s">
        <v>85</v>
      </c>
      <c r="N3201" t="s">
        <v>50</v>
      </c>
      <c r="O3201" t="s">
        <v>7678</v>
      </c>
      <c r="P3201">
        <v>11.52</v>
      </c>
      <c r="Q3201">
        <v>5</v>
      </c>
      <c r="R3201">
        <v>0.7</v>
      </c>
      <c r="S3201">
        <v>-7.68</v>
      </c>
      <c r="T3201" t="s">
        <v>283</v>
      </c>
      <c r="U3201">
        <v>19.2</v>
      </c>
      <c r="V3201" s="2">
        <f>Table1[[#This Row],[Expenses]]*0.3</f>
        <v>5.76</v>
      </c>
      <c r="W3201" t="str">
        <f>VLOOKUP(K3201, Helper!A:C, 3, FALSE)</f>
        <v>2020-03</v>
      </c>
    </row>
    <row r="3202" spans="1:23" x14ac:dyDescent="0.3">
      <c r="A3202">
        <v>6416</v>
      </c>
      <c r="B3202" t="s">
        <v>7679</v>
      </c>
      <c r="C3202" s="1">
        <v>45160</v>
      </c>
      <c r="D3202">
        <v>20230822</v>
      </c>
      <c r="E3202" t="s">
        <v>1857</v>
      </c>
      <c r="F3202" t="s">
        <v>232</v>
      </c>
      <c r="G3202" t="s">
        <v>385</v>
      </c>
      <c r="H3202" t="s">
        <v>37</v>
      </c>
      <c r="I3202" t="s">
        <v>119</v>
      </c>
      <c r="J3202" t="s">
        <v>987</v>
      </c>
      <c r="K3202">
        <v>1018</v>
      </c>
      <c r="L3202" t="s">
        <v>28</v>
      </c>
      <c r="M3202" t="s">
        <v>40</v>
      </c>
      <c r="N3202" t="s">
        <v>66</v>
      </c>
      <c r="O3202" t="s">
        <v>7680</v>
      </c>
      <c r="P3202">
        <v>83.88</v>
      </c>
      <c r="Q3202">
        <v>1</v>
      </c>
      <c r="R3202">
        <v>0.2</v>
      </c>
      <c r="S3202">
        <v>29.358000000000001</v>
      </c>
      <c r="T3202" t="s">
        <v>786</v>
      </c>
      <c r="U3202">
        <v>54.521999999999899</v>
      </c>
      <c r="V3202" s="2">
        <f>Table1[[#This Row],[Expenses]]*0.3</f>
        <v>16.356599999999968</v>
      </c>
      <c r="W3202" t="str">
        <f>VLOOKUP(K3202, Helper!A:C, 3, FALSE)</f>
        <v>2020-06</v>
      </c>
    </row>
    <row r="3203" spans="1:23" x14ac:dyDescent="0.3">
      <c r="A3203">
        <v>6417</v>
      </c>
      <c r="B3203" t="s">
        <v>7681</v>
      </c>
      <c r="C3203" s="1">
        <v>44629</v>
      </c>
      <c r="D3203">
        <v>20220309</v>
      </c>
      <c r="E3203" t="s">
        <v>1793</v>
      </c>
      <c r="F3203" t="s">
        <v>124</v>
      </c>
      <c r="G3203" t="s">
        <v>125</v>
      </c>
      <c r="H3203" t="s">
        <v>25</v>
      </c>
      <c r="I3203" t="s">
        <v>48</v>
      </c>
      <c r="J3203" t="s">
        <v>179</v>
      </c>
      <c r="K3203">
        <v>1015</v>
      </c>
      <c r="L3203" t="s">
        <v>74</v>
      </c>
      <c r="M3203" t="s">
        <v>29</v>
      </c>
      <c r="N3203" t="s">
        <v>156</v>
      </c>
      <c r="O3203" t="s">
        <v>7682</v>
      </c>
      <c r="P3203">
        <v>108.57599999999999</v>
      </c>
      <c r="Q3203">
        <v>4</v>
      </c>
      <c r="R3203">
        <v>0.4</v>
      </c>
      <c r="S3203">
        <v>-25.334399999999999</v>
      </c>
      <c r="T3203" t="s">
        <v>187</v>
      </c>
      <c r="U3203">
        <v>133.91039999999899</v>
      </c>
      <c r="V3203" s="2">
        <f>Table1[[#This Row],[Expenses]]*0.3</f>
        <v>40.173119999999692</v>
      </c>
      <c r="W3203" t="str">
        <f>VLOOKUP(K3203, Helper!A:C, 3, FALSE)</f>
        <v>2020-03</v>
      </c>
    </row>
    <row r="3204" spans="1:23" x14ac:dyDescent="0.3">
      <c r="A3204">
        <v>6419</v>
      </c>
      <c r="B3204" t="s">
        <v>7683</v>
      </c>
      <c r="C3204" s="1">
        <v>44866</v>
      </c>
      <c r="D3204">
        <v>20221101</v>
      </c>
      <c r="E3204" t="s">
        <v>1417</v>
      </c>
      <c r="F3204" t="s">
        <v>448</v>
      </c>
      <c r="G3204" t="s">
        <v>448</v>
      </c>
      <c r="H3204" t="s">
        <v>81</v>
      </c>
      <c r="I3204" t="s">
        <v>199</v>
      </c>
      <c r="J3204" t="s">
        <v>316</v>
      </c>
      <c r="K3204">
        <v>1093</v>
      </c>
      <c r="L3204" t="s">
        <v>28</v>
      </c>
      <c r="M3204" t="s">
        <v>40</v>
      </c>
      <c r="N3204" t="s">
        <v>66</v>
      </c>
      <c r="O3204" t="s">
        <v>7684</v>
      </c>
      <c r="P3204">
        <v>21.96</v>
      </c>
      <c r="Q3204">
        <v>2</v>
      </c>
      <c r="R3204">
        <v>0</v>
      </c>
      <c r="S3204">
        <v>6.1487999999999996</v>
      </c>
      <c r="T3204" t="s">
        <v>32</v>
      </c>
      <c r="U3204">
        <v>15.811199999999999</v>
      </c>
      <c r="V3204" s="2">
        <f>Table1[[#This Row],[Expenses]]*0.3</f>
        <v>4.74336</v>
      </c>
      <c r="W3204" t="str">
        <f>VLOOKUP(K3204, Helper!A:C, 3, FALSE)</f>
        <v>2020-03</v>
      </c>
    </row>
    <row r="3205" spans="1:23" x14ac:dyDescent="0.3">
      <c r="A3205">
        <v>6423</v>
      </c>
      <c r="B3205" t="s">
        <v>7685</v>
      </c>
      <c r="C3205" s="1">
        <v>44038</v>
      </c>
      <c r="D3205">
        <v>20200726</v>
      </c>
      <c r="E3205" t="s">
        <v>4586</v>
      </c>
      <c r="F3205" t="s">
        <v>101</v>
      </c>
      <c r="G3205" t="s">
        <v>6123</v>
      </c>
      <c r="H3205" t="s">
        <v>25</v>
      </c>
      <c r="I3205" t="s">
        <v>103</v>
      </c>
      <c r="J3205" t="s">
        <v>823</v>
      </c>
      <c r="K3205">
        <v>1034</v>
      </c>
      <c r="L3205" t="s">
        <v>28</v>
      </c>
      <c r="M3205" t="s">
        <v>40</v>
      </c>
      <c r="N3205" t="s">
        <v>185</v>
      </c>
      <c r="O3205" t="s">
        <v>7686</v>
      </c>
      <c r="P3205">
        <v>111.93</v>
      </c>
      <c r="Q3205">
        <v>7</v>
      </c>
      <c r="R3205">
        <v>0</v>
      </c>
      <c r="S3205">
        <v>34.698300000000003</v>
      </c>
      <c r="T3205" t="s">
        <v>729</v>
      </c>
      <c r="U3205">
        <v>77.231700000000004</v>
      </c>
      <c r="V3205" s="2">
        <f>Table1[[#This Row],[Expenses]]*0.3</f>
        <v>23.169509999999999</v>
      </c>
      <c r="W3205" t="str">
        <f>VLOOKUP(K3205, Helper!A:C, 3, FALSE)</f>
        <v>2020-01</v>
      </c>
    </row>
    <row r="3206" spans="1:23" x14ac:dyDescent="0.3">
      <c r="A3206">
        <v>6424</v>
      </c>
      <c r="B3206" t="s">
        <v>7687</v>
      </c>
      <c r="C3206" s="1">
        <v>44493</v>
      </c>
      <c r="D3206">
        <v>20211024</v>
      </c>
      <c r="E3206" t="s">
        <v>1762</v>
      </c>
      <c r="F3206" t="s">
        <v>35</v>
      </c>
      <c r="G3206" t="s">
        <v>1828</v>
      </c>
      <c r="H3206" t="s">
        <v>37</v>
      </c>
      <c r="I3206" t="s">
        <v>38</v>
      </c>
      <c r="J3206" t="s">
        <v>39</v>
      </c>
      <c r="K3206">
        <v>1056</v>
      </c>
      <c r="L3206" t="s">
        <v>28</v>
      </c>
      <c r="M3206" t="s">
        <v>85</v>
      </c>
      <c r="N3206" t="s">
        <v>41</v>
      </c>
      <c r="O3206" t="s">
        <v>7688</v>
      </c>
      <c r="P3206">
        <v>454.27199999999999</v>
      </c>
      <c r="Q3206">
        <v>8</v>
      </c>
      <c r="R3206">
        <v>0.2</v>
      </c>
      <c r="S3206">
        <v>-73.819199999999995</v>
      </c>
      <c r="T3206" t="s">
        <v>52</v>
      </c>
      <c r="U3206">
        <v>528.09119999999996</v>
      </c>
      <c r="V3206" s="2">
        <f>Table1[[#This Row],[Expenses]]*0.3</f>
        <v>158.42735999999999</v>
      </c>
      <c r="W3206" t="str">
        <f>VLOOKUP(K3206, Helper!A:C, 3, FALSE)</f>
        <v>2020-03</v>
      </c>
    </row>
    <row r="3207" spans="1:23" x14ac:dyDescent="0.3">
      <c r="A3207">
        <v>6425</v>
      </c>
      <c r="B3207" t="s">
        <v>7689</v>
      </c>
      <c r="C3207" s="1">
        <v>45158</v>
      </c>
      <c r="D3207">
        <v>20230820</v>
      </c>
      <c r="E3207" t="s">
        <v>7092</v>
      </c>
      <c r="F3207" t="s">
        <v>744</v>
      </c>
      <c r="G3207" t="s">
        <v>4816</v>
      </c>
      <c r="H3207" t="s">
        <v>81</v>
      </c>
      <c r="I3207" t="s">
        <v>199</v>
      </c>
      <c r="J3207" t="s">
        <v>349</v>
      </c>
      <c r="K3207">
        <v>1078</v>
      </c>
      <c r="L3207" t="s">
        <v>56</v>
      </c>
      <c r="M3207" t="s">
        <v>29</v>
      </c>
      <c r="N3207" t="s">
        <v>66</v>
      </c>
      <c r="O3207" t="s">
        <v>7690</v>
      </c>
      <c r="P3207">
        <v>19.440000000000001</v>
      </c>
      <c r="Q3207">
        <v>3</v>
      </c>
      <c r="R3207">
        <v>0</v>
      </c>
      <c r="S3207">
        <v>9.3312000000000008</v>
      </c>
      <c r="T3207" t="s">
        <v>786</v>
      </c>
      <c r="U3207">
        <v>10.1088</v>
      </c>
      <c r="V3207" s="2">
        <f>Table1[[#This Row],[Expenses]]*0.3</f>
        <v>3.0326400000000002</v>
      </c>
      <c r="W3207" t="str">
        <f>VLOOKUP(K3207, Helper!A:C, 3, FALSE)</f>
        <v>2020-01</v>
      </c>
    </row>
    <row r="3208" spans="1:23" x14ac:dyDescent="0.3">
      <c r="A3208">
        <v>6426</v>
      </c>
      <c r="B3208" t="s">
        <v>7691</v>
      </c>
      <c r="C3208" s="1">
        <v>44705</v>
      </c>
      <c r="D3208">
        <v>20220524</v>
      </c>
      <c r="E3208" t="s">
        <v>3957</v>
      </c>
      <c r="F3208" t="s">
        <v>124</v>
      </c>
      <c r="G3208" t="s">
        <v>125</v>
      </c>
      <c r="H3208" t="s">
        <v>25</v>
      </c>
      <c r="I3208" t="s">
        <v>48</v>
      </c>
      <c r="J3208" t="s">
        <v>524</v>
      </c>
      <c r="K3208">
        <v>1039</v>
      </c>
      <c r="L3208" t="s">
        <v>95</v>
      </c>
      <c r="M3208" t="s">
        <v>29</v>
      </c>
      <c r="N3208" t="s">
        <v>1005</v>
      </c>
      <c r="O3208" t="s">
        <v>7692</v>
      </c>
      <c r="P3208">
        <v>8399.9760000000006</v>
      </c>
      <c r="Q3208">
        <v>4</v>
      </c>
      <c r="R3208">
        <v>0.4</v>
      </c>
      <c r="S3208">
        <v>1119.9967999999999</v>
      </c>
      <c r="T3208" t="s">
        <v>454</v>
      </c>
      <c r="U3208">
        <v>7279.9791999999998</v>
      </c>
      <c r="V3208" s="2">
        <f>Table1[[#This Row],[Expenses]]*0.3</f>
        <v>2183.9937599999998</v>
      </c>
      <c r="W3208" t="str">
        <f>VLOOKUP(K3208, Helper!A:C, 3, FALSE)</f>
        <v>2020-01</v>
      </c>
    </row>
    <row r="3209" spans="1:23" x14ac:dyDescent="0.3">
      <c r="A3209">
        <v>6430</v>
      </c>
      <c r="B3209" t="s">
        <v>7693</v>
      </c>
      <c r="C3209" s="1">
        <v>44138</v>
      </c>
      <c r="D3209">
        <v>20201103</v>
      </c>
      <c r="E3209" t="s">
        <v>684</v>
      </c>
      <c r="F3209" t="s">
        <v>62</v>
      </c>
      <c r="G3209" t="s">
        <v>63</v>
      </c>
      <c r="H3209" t="s">
        <v>25</v>
      </c>
      <c r="I3209" t="s">
        <v>64</v>
      </c>
      <c r="J3209" t="s">
        <v>685</v>
      </c>
      <c r="K3209">
        <v>1076</v>
      </c>
      <c r="L3209" t="s">
        <v>74</v>
      </c>
      <c r="M3209" t="s">
        <v>29</v>
      </c>
      <c r="N3209" t="s">
        <v>96</v>
      </c>
      <c r="O3209" t="s">
        <v>7694</v>
      </c>
      <c r="P3209">
        <v>25.984000000000002</v>
      </c>
      <c r="Q3209">
        <v>2</v>
      </c>
      <c r="R3209">
        <v>0.2</v>
      </c>
      <c r="S3209">
        <v>-1.6240000000000001</v>
      </c>
      <c r="T3209" t="s">
        <v>98</v>
      </c>
      <c r="U3209">
        <v>27.608000000000001</v>
      </c>
      <c r="V3209" s="2">
        <f>Table1[[#This Row],[Expenses]]*0.3</f>
        <v>8.2823999999999991</v>
      </c>
      <c r="W3209" t="str">
        <f>VLOOKUP(K3209, Helper!A:C, 3, FALSE)</f>
        <v>2020-01</v>
      </c>
    </row>
    <row r="3210" spans="1:23" x14ac:dyDescent="0.3">
      <c r="A3210">
        <v>6434</v>
      </c>
      <c r="B3210" t="s">
        <v>7695</v>
      </c>
      <c r="C3210" s="1">
        <v>44285</v>
      </c>
      <c r="D3210">
        <v>20210330</v>
      </c>
      <c r="E3210" t="s">
        <v>4723</v>
      </c>
      <c r="F3210" t="s">
        <v>166</v>
      </c>
      <c r="G3210" t="s">
        <v>227</v>
      </c>
      <c r="H3210" t="s">
        <v>81</v>
      </c>
      <c r="I3210" t="s">
        <v>168</v>
      </c>
      <c r="J3210" t="s">
        <v>240</v>
      </c>
      <c r="K3210">
        <v>1035</v>
      </c>
      <c r="L3210" t="s">
        <v>56</v>
      </c>
      <c r="M3210" t="s">
        <v>40</v>
      </c>
      <c r="N3210" t="s">
        <v>66</v>
      </c>
      <c r="O3210" t="s">
        <v>7696</v>
      </c>
      <c r="P3210">
        <v>23.52</v>
      </c>
      <c r="Q3210">
        <v>5</v>
      </c>
      <c r="R3210">
        <v>0.2</v>
      </c>
      <c r="S3210">
        <v>8.5259999999999998</v>
      </c>
      <c r="T3210" t="s">
        <v>365</v>
      </c>
      <c r="U3210">
        <v>14.994</v>
      </c>
      <c r="V3210" s="2">
        <f>Table1[[#This Row],[Expenses]]*0.3</f>
        <v>4.4981999999999998</v>
      </c>
      <c r="W3210" t="str">
        <f>VLOOKUP(K3210, Helper!A:C, 3, FALSE)</f>
        <v>2020-04</v>
      </c>
    </row>
    <row r="3211" spans="1:23" x14ac:dyDescent="0.3">
      <c r="A3211">
        <v>6436</v>
      </c>
      <c r="B3211" t="s">
        <v>7697</v>
      </c>
      <c r="C3211" s="1">
        <v>45074</v>
      </c>
      <c r="D3211">
        <v>20230528</v>
      </c>
      <c r="E3211" t="s">
        <v>2502</v>
      </c>
      <c r="F3211" t="s">
        <v>4180</v>
      </c>
      <c r="G3211" t="s">
        <v>4181</v>
      </c>
      <c r="H3211" t="s">
        <v>81</v>
      </c>
      <c r="I3211" t="s">
        <v>199</v>
      </c>
      <c r="J3211" t="s">
        <v>457</v>
      </c>
      <c r="K3211">
        <v>1057</v>
      </c>
      <c r="L3211" t="s">
        <v>105</v>
      </c>
      <c r="M3211" t="s">
        <v>29</v>
      </c>
      <c r="N3211" t="s">
        <v>57</v>
      </c>
      <c r="O3211" t="s">
        <v>7698</v>
      </c>
      <c r="P3211">
        <v>35</v>
      </c>
      <c r="Q3211">
        <v>4</v>
      </c>
      <c r="R3211">
        <v>0</v>
      </c>
      <c r="S3211">
        <v>14.7</v>
      </c>
      <c r="T3211" t="s">
        <v>288</v>
      </c>
      <c r="U3211">
        <v>20.3</v>
      </c>
      <c r="V3211" s="2">
        <f>Table1[[#This Row],[Expenses]]*0.3</f>
        <v>6.09</v>
      </c>
      <c r="W3211" t="str">
        <f>VLOOKUP(K3211, Helper!A:C, 3, FALSE)</f>
        <v>2020-01</v>
      </c>
    </row>
    <row r="3212" spans="1:23" x14ac:dyDescent="0.3">
      <c r="A3212">
        <v>6439</v>
      </c>
      <c r="B3212" t="s">
        <v>7699</v>
      </c>
      <c r="C3212" s="1">
        <v>45275</v>
      </c>
      <c r="D3212">
        <v>20231215</v>
      </c>
      <c r="E3212" t="s">
        <v>396</v>
      </c>
      <c r="F3212" t="s">
        <v>79</v>
      </c>
      <c r="G3212" t="s">
        <v>2556</v>
      </c>
      <c r="H3212" t="s">
        <v>81</v>
      </c>
      <c r="I3212" t="s">
        <v>82</v>
      </c>
      <c r="J3212" t="s">
        <v>398</v>
      </c>
      <c r="K3212">
        <v>1026</v>
      </c>
      <c r="L3212" t="s">
        <v>105</v>
      </c>
      <c r="M3212" t="s">
        <v>29</v>
      </c>
      <c r="N3212" t="s">
        <v>50</v>
      </c>
      <c r="O3212" t="s">
        <v>7700</v>
      </c>
      <c r="P3212">
        <v>974.98800000000006</v>
      </c>
      <c r="Q3212">
        <v>4</v>
      </c>
      <c r="R3212">
        <v>0.3</v>
      </c>
      <c r="S3212">
        <v>-97.498800000000003</v>
      </c>
      <c r="T3212" t="s">
        <v>261</v>
      </c>
      <c r="U3212">
        <v>1072.4867999999999</v>
      </c>
      <c r="V3212" s="2">
        <f>Table1[[#This Row],[Expenses]]*0.3</f>
        <v>321.74603999999994</v>
      </c>
      <c r="W3212" t="str">
        <f>VLOOKUP(K3212, Helper!A:C, 3, FALSE)</f>
        <v>2020-01</v>
      </c>
    </row>
    <row r="3213" spans="1:23" x14ac:dyDescent="0.3">
      <c r="A3213">
        <v>6440</v>
      </c>
      <c r="B3213" t="s">
        <v>7701</v>
      </c>
      <c r="C3213" s="1">
        <v>44108</v>
      </c>
      <c r="D3213">
        <v>20201004</v>
      </c>
      <c r="E3213" t="s">
        <v>2004</v>
      </c>
      <c r="F3213" t="s">
        <v>211</v>
      </c>
      <c r="G3213" t="s">
        <v>212</v>
      </c>
      <c r="H3213" t="s">
        <v>25</v>
      </c>
      <c r="I3213" t="s">
        <v>26</v>
      </c>
      <c r="J3213" t="s">
        <v>413</v>
      </c>
      <c r="K3213">
        <v>1022</v>
      </c>
      <c r="L3213" t="s">
        <v>273</v>
      </c>
      <c r="M3213" t="s">
        <v>29</v>
      </c>
      <c r="N3213" t="s">
        <v>41</v>
      </c>
      <c r="O3213" t="s">
        <v>7702</v>
      </c>
      <c r="P3213">
        <v>589.41</v>
      </c>
      <c r="Q3213">
        <v>5</v>
      </c>
      <c r="R3213">
        <v>0.1</v>
      </c>
      <c r="S3213">
        <v>-6.5490000000000004</v>
      </c>
      <c r="T3213" t="s">
        <v>194</v>
      </c>
      <c r="U3213">
        <v>595.95899999999995</v>
      </c>
      <c r="V3213" s="2">
        <f>Table1[[#This Row],[Expenses]]*0.3</f>
        <v>178.78769999999997</v>
      </c>
      <c r="W3213" t="str">
        <f>VLOOKUP(K3213, Helper!A:C, 3, FALSE)</f>
        <v>2020-03</v>
      </c>
    </row>
    <row r="3214" spans="1:23" x14ac:dyDescent="0.3">
      <c r="A3214">
        <v>6441</v>
      </c>
      <c r="B3214" t="s">
        <v>7703</v>
      </c>
      <c r="C3214" s="1">
        <v>44848</v>
      </c>
      <c r="D3214">
        <v>20221014</v>
      </c>
      <c r="E3214" t="s">
        <v>1440</v>
      </c>
      <c r="F3214" t="s">
        <v>211</v>
      </c>
      <c r="G3214" t="s">
        <v>212</v>
      </c>
      <c r="H3214" t="s">
        <v>25</v>
      </c>
      <c r="I3214" t="s">
        <v>26</v>
      </c>
      <c r="J3214" t="s">
        <v>649</v>
      </c>
      <c r="K3214">
        <v>1023</v>
      </c>
      <c r="L3214" t="s">
        <v>28</v>
      </c>
      <c r="M3214" t="s">
        <v>40</v>
      </c>
      <c r="N3214" t="s">
        <v>112</v>
      </c>
      <c r="O3214" t="s">
        <v>7704</v>
      </c>
      <c r="P3214">
        <v>34.700000000000003</v>
      </c>
      <c r="Q3214">
        <v>5</v>
      </c>
      <c r="R3214">
        <v>0</v>
      </c>
      <c r="S3214">
        <v>12.492000000000001</v>
      </c>
      <c r="T3214" t="s">
        <v>400</v>
      </c>
      <c r="U3214">
        <v>22.207999999999998</v>
      </c>
      <c r="V3214" s="2">
        <f>Table1[[#This Row],[Expenses]]*0.3</f>
        <v>6.662399999999999</v>
      </c>
      <c r="W3214" t="str">
        <f>VLOOKUP(K3214, Helper!A:C, 3, FALSE)</f>
        <v>2020-08</v>
      </c>
    </row>
    <row r="3215" spans="1:23" x14ac:dyDescent="0.3">
      <c r="A3215">
        <v>6446</v>
      </c>
      <c r="B3215" t="s">
        <v>7705</v>
      </c>
      <c r="C3215" s="1">
        <v>44260</v>
      </c>
      <c r="D3215">
        <v>20210305</v>
      </c>
      <c r="E3215" t="s">
        <v>1756</v>
      </c>
      <c r="F3215" t="s">
        <v>166</v>
      </c>
      <c r="G3215" t="s">
        <v>227</v>
      </c>
      <c r="H3215" t="s">
        <v>81</v>
      </c>
      <c r="I3215" t="s">
        <v>168</v>
      </c>
      <c r="J3215" t="s">
        <v>126</v>
      </c>
      <c r="K3215">
        <v>1025</v>
      </c>
      <c r="L3215" t="s">
        <v>105</v>
      </c>
      <c r="M3215" t="s">
        <v>29</v>
      </c>
      <c r="N3215" t="s">
        <v>214</v>
      </c>
      <c r="O3215" t="s">
        <v>7706</v>
      </c>
      <c r="P3215">
        <v>7.1040000000000001</v>
      </c>
      <c r="Q3215">
        <v>6</v>
      </c>
      <c r="R3215">
        <v>0.2</v>
      </c>
      <c r="S3215">
        <v>2.4864000000000002</v>
      </c>
      <c r="T3215" t="s">
        <v>365</v>
      </c>
      <c r="U3215">
        <v>4.6175999999999897</v>
      </c>
      <c r="V3215" s="2">
        <f>Table1[[#This Row],[Expenses]]*0.3</f>
        <v>1.385279999999997</v>
      </c>
      <c r="W3215" t="str">
        <f>VLOOKUP(K3215, Helper!A:C, 3, FALSE)</f>
        <v>2020-04</v>
      </c>
    </row>
    <row r="3216" spans="1:23" x14ac:dyDescent="0.3">
      <c r="A3216">
        <v>6447</v>
      </c>
      <c r="B3216" t="s">
        <v>7707</v>
      </c>
      <c r="C3216" s="1">
        <v>44990</v>
      </c>
      <c r="D3216">
        <v>20230305</v>
      </c>
      <c r="E3216" t="s">
        <v>2450</v>
      </c>
      <c r="F3216" t="s">
        <v>79</v>
      </c>
      <c r="G3216" t="s">
        <v>147</v>
      </c>
      <c r="H3216" t="s">
        <v>81</v>
      </c>
      <c r="I3216" t="s">
        <v>82</v>
      </c>
      <c r="J3216" t="s">
        <v>39</v>
      </c>
      <c r="K3216">
        <v>1056</v>
      </c>
      <c r="L3216" t="s">
        <v>28</v>
      </c>
      <c r="M3216" t="s">
        <v>85</v>
      </c>
      <c r="N3216" t="s">
        <v>57</v>
      </c>
      <c r="O3216" t="s">
        <v>7708</v>
      </c>
      <c r="P3216">
        <v>103.5</v>
      </c>
      <c r="Q3216">
        <v>5</v>
      </c>
      <c r="R3216">
        <v>0.6</v>
      </c>
      <c r="S3216">
        <v>-77.625</v>
      </c>
      <c r="T3216" t="s">
        <v>761</v>
      </c>
      <c r="U3216">
        <v>181.125</v>
      </c>
      <c r="V3216" s="2">
        <f>Table1[[#This Row],[Expenses]]*0.3</f>
        <v>54.337499999999999</v>
      </c>
      <c r="W3216" t="str">
        <f>VLOOKUP(K3216, Helper!A:C, 3, FALSE)</f>
        <v>2020-03</v>
      </c>
    </row>
    <row r="3217" spans="1:23" x14ac:dyDescent="0.3">
      <c r="A3217">
        <v>6450</v>
      </c>
      <c r="B3217" t="s">
        <v>7709</v>
      </c>
      <c r="C3217" s="1">
        <v>44464</v>
      </c>
      <c r="D3217">
        <v>20210925</v>
      </c>
      <c r="E3217" t="s">
        <v>2862</v>
      </c>
      <c r="F3217" t="s">
        <v>498</v>
      </c>
      <c r="G3217" t="s">
        <v>2753</v>
      </c>
      <c r="H3217" t="s">
        <v>25</v>
      </c>
      <c r="I3217" t="s">
        <v>103</v>
      </c>
      <c r="J3217" t="s">
        <v>219</v>
      </c>
      <c r="K3217">
        <v>1006</v>
      </c>
      <c r="L3217" t="s">
        <v>56</v>
      </c>
      <c r="M3217" t="s">
        <v>29</v>
      </c>
      <c r="N3217" t="s">
        <v>50</v>
      </c>
      <c r="O3217" t="s">
        <v>7710</v>
      </c>
      <c r="P3217">
        <v>10.76</v>
      </c>
      <c r="Q3217">
        <v>2</v>
      </c>
      <c r="R3217">
        <v>0</v>
      </c>
      <c r="S3217">
        <v>5.1647999999999996</v>
      </c>
      <c r="T3217" t="s">
        <v>135</v>
      </c>
      <c r="U3217">
        <v>5.5952000000000002</v>
      </c>
      <c r="V3217" s="2">
        <f>Table1[[#This Row],[Expenses]]*0.3</f>
        <v>1.6785600000000001</v>
      </c>
      <c r="W3217" t="str">
        <f>VLOOKUP(K3217, Helper!A:C, 3, FALSE)</f>
        <v>2020-01</v>
      </c>
    </row>
    <row r="3218" spans="1:23" x14ac:dyDescent="0.3">
      <c r="A3218">
        <v>6453</v>
      </c>
      <c r="B3218" t="s">
        <v>7711</v>
      </c>
      <c r="C3218" s="1">
        <v>44549</v>
      </c>
      <c r="D3218">
        <v>20211219</v>
      </c>
      <c r="E3218" t="s">
        <v>4480</v>
      </c>
      <c r="F3218" t="s">
        <v>166</v>
      </c>
      <c r="G3218" t="s">
        <v>488</v>
      </c>
      <c r="H3218" t="s">
        <v>81</v>
      </c>
      <c r="I3218" t="s">
        <v>168</v>
      </c>
      <c r="J3218" t="s">
        <v>223</v>
      </c>
      <c r="K3218">
        <v>1067</v>
      </c>
      <c r="L3218" t="s">
        <v>133</v>
      </c>
      <c r="M3218" t="s">
        <v>29</v>
      </c>
      <c r="N3218" t="s">
        <v>156</v>
      </c>
      <c r="O3218" t="s">
        <v>7712</v>
      </c>
      <c r="P3218">
        <v>158.376</v>
      </c>
      <c r="Q3218">
        <v>3</v>
      </c>
      <c r="R3218">
        <v>0.2</v>
      </c>
      <c r="S3218">
        <v>13.857900000000001</v>
      </c>
      <c r="T3218" t="s">
        <v>163</v>
      </c>
      <c r="U3218">
        <v>144.5181</v>
      </c>
      <c r="V3218" s="2">
        <f>Table1[[#This Row],[Expenses]]*0.3</f>
        <v>43.355429999999998</v>
      </c>
      <c r="W3218" t="str">
        <f>VLOOKUP(K3218, Helper!A:C, 3, FALSE)</f>
        <v>2020-02</v>
      </c>
    </row>
    <row r="3219" spans="1:23" x14ac:dyDescent="0.3">
      <c r="A3219">
        <v>6454</v>
      </c>
      <c r="B3219" t="s">
        <v>7713</v>
      </c>
      <c r="C3219" s="1">
        <v>44477</v>
      </c>
      <c r="D3219">
        <v>20211008</v>
      </c>
      <c r="E3219" t="s">
        <v>2723</v>
      </c>
      <c r="F3219" t="s">
        <v>79</v>
      </c>
      <c r="G3219" t="s">
        <v>147</v>
      </c>
      <c r="H3219" t="s">
        <v>81</v>
      </c>
      <c r="I3219" t="s">
        <v>82</v>
      </c>
      <c r="J3219" t="s">
        <v>917</v>
      </c>
      <c r="K3219">
        <v>1029</v>
      </c>
      <c r="L3219" t="s">
        <v>84</v>
      </c>
      <c r="M3219" t="s">
        <v>29</v>
      </c>
      <c r="N3219" t="s">
        <v>112</v>
      </c>
      <c r="O3219" t="s">
        <v>7714</v>
      </c>
      <c r="P3219">
        <v>3.44</v>
      </c>
      <c r="Q3219">
        <v>2</v>
      </c>
      <c r="R3219">
        <v>0.2</v>
      </c>
      <c r="S3219">
        <v>0.55900000000000005</v>
      </c>
      <c r="T3219" t="s">
        <v>52</v>
      </c>
      <c r="U3219">
        <v>2.8809999999999998</v>
      </c>
      <c r="V3219" s="2">
        <f>Table1[[#This Row],[Expenses]]*0.3</f>
        <v>0.86429999999999996</v>
      </c>
      <c r="W3219" t="str">
        <f>VLOOKUP(K3219, Helper!A:C, 3, FALSE)</f>
        <v>2020-01</v>
      </c>
    </row>
    <row r="3220" spans="1:23" x14ac:dyDescent="0.3">
      <c r="A3220">
        <v>6455</v>
      </c>
      <c r="B3220" t="s">
        <v>7715</v>
      </c>
      <c r="C3220" s="1">
        <v>45139</v>
      </c>
      <c r="D3220">
        <v>20230801</v>
      </c>
      <c r="E3220" t="s">
        <v>4238</v>
      </c>
      <c r="F3220" t="s">
        <v>35</v>
      </c>
      <c r="G3220" t="s">
        <v>110</v>
      </c>
      <c r="H3220" t="s">
        <v>37</v>
      </c>
      <c r="I3220" t="s">
        <v>38</v>
      </c>
      <c r="J3220" t="s">
        <v>27</v>
      </c>
      <c r="K3220">
        <v>1017</v>
      </c>
      <c r="L3220" t="s">
        <v>28</v>
      </c>
      <c r="M3220" t="s">
        <v>29</v>
      </c>
      <c r="N3220" t="s">
        <v>96</v>
      </c>
      <c r="O3220" t="s">
        <v>7716</v>
      </c>
      <c r="P3220">
        <v>56.56</v>
      </c>
      <c r="Q3220">
        <v>2</v>
      </c>
      <c r="R3220">
        <v>0</v>
      </c>
      <c r="S3220">
        <v>15.2712</v>
      </c>
      <c r="T3220" t="s">
        <v>786</v>
      </c>
      <c r="U3220">
        <v>41.288800000000002</v>
      </c>
      <c r="V3220" s="2">
        <f>Table1[[#This Row],[Expenses]]*0.3</f>
        <v>12.38664</v>
      </c>
      <c r="W3220" t="str">
        <f>VLOOKUP(K3220, Helper!A:C, 3, FALSE)</f>
        <v>2020-02</v>
      </c>
    </row>
    <row r="3221" spans="1:23" x14ac:dyDescent="0.3">
      <c r="A3221">
        <v>6457</v>
      </c>
      <c r="B3221" t="s">
        <v>7717</v>
      </c>
      <c r="C3221" s="1">
        <v>44048</v>
      </c>
      <c r="D3221">
        <v>20200805</v>
      </c>
      <c r="E3221" t="s">
        <v>433</v>
      </c>
      <c r="F3221" t="s">
        <v>211</v>
      </c>
      <c r="G3221" t="s">
        <v>212</v>
      </c>
      <c r="H3221" t="s">
        <v>25</v>
      </c>
      <c r="I3221" t="s">
        <v>26</v>
      </c>
      <c r="J3221" t="s">
        <v>65</v>
      </c>
      <c r="K3221">
        <v>1062</v>
      </c>
      <c r="L3221" t="s">
        <v>28</v>
      </c>
      <c r="M3221" t="s">
        <v>40</v>
      </c>
      <c r="N3221" t="s">
        <v>156</v>
      </c>
      <c r="O3221" t="s">
        <v>7718</v>
      </c>
      <c r="P3221">
        <v>135.99</v>
      </c>
      <c r="Q3221">
        <v>1</v>
      </c>
      <c r="R3221">
        <v>0</v>
      </c>
      <c r="S3221">
        <v>36.717300000000002</v>
      </c>
      <c r="T3221" t="s">
        <v>114</v>
      </c>
      <c r="U3221">
        <v>99.2727</v>
      </c>
      <c r="V3221" s="2">
        <f>Table1[[#This Row],[Expenses]]*0.3</f>
        <v>29.78181</v>
      </c>
      <c r="W3221" t="str">
        <f>VLOOKUP(K3221, Helper!A:C, 3, FALSE)</f>
        <v>2020-01</v>
      </c>
    </row>
    <row r="3222" spans="1:23" x14ac:dyDescent="0.3">
      <c r="A3222">
        <v>6459</v>
      </c>
      <c r="B3222" t="s">
        <v>7719</v>
      </c>
      <c r="C3222" s="1">
        <v>45061</v>
      </c>
      <c r="D3222">
        <v>20230515</v>
      </c>
      <c r="E3222" t="s">
        <v>1503</v>
      </c>
      <c r="F3222" t="s">
        <v>1548</v>
      </c>
      <c r="G3222" t="s">
        <v>2675</v>
      </c>
      <c r="H3222" t="s">
        <v>81</v>
      </c>
      <c r="I3222" t="s">
        <v>199</v>
      </c>
      <c r="J3222" t="s">
        <v>592</v>
      </c>
      <c r="K3222">
        <v>1030</v>
      </c>
      <c r="L3222" t="s">
        <v>95</v>
      </c>
      <c r="M3222" t="s">
        <v>40</v>
      </c>
      <c r="N3222" t="s">
        <v>112</v>
      </c>
      <c r="O3222" t="s">
        <v>7720</v>
      </c>
      <c r="P3222">
        <v>3.76</v>
      </c>
      <c r="Q3222">
        <v>2</v>
      </c>
      <c r="R3222">
        <v>0</v>
      </c>
      <c r="S3222">
        <v>1.0904</v>
      </c>
      <c r="T3222" t="s">
        <v>288</v>
      </c>
      <c r="U3222">
        <v>2.6696</v>
      </c>
      <c r="V3222" s="2">
        <f>Table1[[#This Row],[Expenses]]*0.3</f>
        <v>0.80087999999999993</v>
      </c>
      <c r="W3222" t="str">
        <f>VLOOKUP(K3222, Helper!A:C, 3, FALSE)</f>
        <v>2020-01</v>
      </c>
    </row>
    <row r="3223" spans="1:23" x14ac:dyDescent="0.3">
      <c r="A3223">
        <v>6465</v>
      </c>
      <c r="B3223" t="s">
        <v>7721</v>
      </c>
      <c r="C3223" s="1">
        <v>44827</v>
      </c>
      <c r="D3223">
        <v>20220923</v>
      </c>
      <c r="E3223" t="s">
        <v>1684</v>
      </c>
      <c r="F3223" t="s">
        <v>23</v>
      </c>
      <c r="G3223" t="s">
        <v>24</v>
      </c>
      <c r="H3223" t="s">
        <v>25</v>
      </c>
      <c r="I3223" t="s">
        <v>26</v>
      </c>
      <c r="J3223" t="s">
        <v>1263</v>
      </c>
      <c r="K3223">
        <v>1016</v>
      </c>
      <c r="L3223" t="s">
        <v>95</v>
      </c>
      <c r="M3223" t="s">
        <v>85</v>
      </c>
      <c r="N3223" t="s">
        <v>57</v>
      </c>
      <c r="O3223" t="s">
        <v>7722</v>
      </c>
      <c r="P3223">
        <v>13.28</v>
      </c>
      <c r="Q3223">
        <v>2</v>
      </c>
      <c r="R3223">
        <v>0</v>
      </c>
      <c r="S3223">
        <v>6.3743999999999996</v>
      </c>
      <c r="T3223" t="s">
        <v>246</v>
      </c>
      <c r="U3223">
        <v>6.9055999999999997</v>
      </c>
      <c r="V3223" s="2">
        <f>Table1[[#This Row],[Expenses]]*0.3</f>
        <v>2.0716799999999997</v>
      </c>
      <c r="W3223" t="str">
        <f>VLOOKUP(K3223, Helper!A:C, 3, FALSE)</f>
        <v>2020-03</v>
      </c>
    </row>
    <row r="3224" spans="1:23" x14ac:dyDescent="0.3">
      <c r="A3224">
        <v>6466</v>
      </c>
      <c r="B3224" t="s">
        <v>7723</v>
      </c>
      <c r="C3224" s="1">
        <v>44513</v>
      </c>
      <c r="D3224">
        <v>20211113</v>
      </c>
      <c r="E3224" t="s">
        <v>1040</v>
      </c>
      <c r="F3224" t="s">
        <v>252</v>
      </c>
      <c r="G3224" t="s">
        <v>573</v>
      </c>
      <c r="H3224" t="s">
        <v>25</v>
      </c>
      <c r="I3224" t="s">
        <v>103</v>
      </c>
      <c r="J3224" t="s">
        <v>413</v>
      </c>
      <c r="K3224">
        <v>1022</v>
      </c>
      <c r="L3224" t="s">
        <v>273</v>
      </c>
      <c r="M3224" t="s">
        <v>29</v>
      </c>
      <c r="N3224" t="s">
        <v>96</v>
      </c>
      <c r="O3224" t="s">
        <v>7724</v>
      </c>
      <c r="P3224">
        <v>84.96</v>
      </c>
      <c r="Q3224">
        <v>6</v>
      </c>
      <c r="R3224">
        <v>0.2</v>
      </c>
      <c r="S3224">
        <v>6.3719999999999999</v>
      </c>
      <c r="T3224" t="s">
        <v>88</v>
      </c>
      <c r="U3224">
        <v>78.587999999999994</v>
      </c>
      <c r="V3224" s="2">
        <f>Table1[[#This Row],[Expenses]]*0.3</f>
        <v>23.576399999999996</v>
      </c>
      <c r="W3224" t="str">
        <f>VLOOKUP(K3224, Helper!A:C, 3, FALSE)</f>
        <v>2020-03</v>
      </c>
    </row>
    <row r="3225" spans="1:23" x14ac:dyDescent="0.3">
      <c r="A3225">
        <v>6467</v>
      </c>
      <c r="B3225" t="s">
        <v>7725</v>
      </c>
      <c r="C3225" s="1">
        <v>45069</v>
      </c>
      <c r="D3225">
        <v>20230523</v>
      </c>
      <c r="E3225" t="s">
        <v>137</v>
      </c>
      <c r="F3225" t="s">
        <v>35</v>
      </c>
      <c r="G3225" t="s">
        <v>36</v>
      </c>
      <c r="H3225" t="s">
        <v>37</v>
      </c>
      <c r="I3225" t="s">
        <v>38</v>
      </c>
      <c r="J3225" t="s">
        <v>138</v>
      </c>
      <c r="K3225">
        <v>1043</v>
      </c>
      <c r="L3225" t="s">
        <v>95</v>
      </c>
      <c r="M3225" t="s">
        <v>29</v>
      </c>
      <c r="N3225" t="s">
        <v>185</v>
      </c>
      <c r="O3225" t="s">
        <v>7726</v>
      </c>
      <c r="P3225">
        <v>68.459999999999994</v>
      </c>
      <c r="Q3225">
        <v>7</v>
      </c>
      <c r="R3225">
        <v>0</v>
      </c>
      <c r="S3225">
        <v>25.330200000000001</v>
      </c>
      <c r="T3225" t="s">
        <v>288</v>
      </c>
      <c r="U3225">
        <v>43.129799999999904</v>
      </c>
      <c r="V3225" s="2">
        <f>Table1[[#This Row],[Expenses]]*0.3</f>
        <v>12.93893999999997</v>
      </c>
      <c r="W3225" t="str">
        <f>VLOOKUP(K3225, Helper!A:C, 3, FALSE)</f>
        <v>2020-01</v>
      </c>
    </row>
    <row r="3226" spans="1:23" x14ac:dyDescent="0.3">
      <c r="A3226">
        <v>6468</v>
      </c>
      <c r="B3226" t="s">
        <v>7727</v>
      </c>
      <c r="C3226" s="1">
        <v>44898</v>
      </c>
      <c r="D3226">
        <v>20221203</v>
      </c>
      <c r="E3226" t="s">
        <v>2388</v>
      </c>
      <c r="F3226" t="s">
        <v>827</v>
      </c>
      <c r="G3226" t="s">
        <v>2034</v>
      </c>
      <c r="H3226" t="s">
        <v>25</v>
      </c>
      <c r="I3226" t="s">
        <v>64</v>
      </c>
      <c r="J3226" t="s">
        <v>457</v>
      </c>
      <c r="K3226">
        <v>1057</v>
      </c>
      <c r="L3226" t="s">
        <v>105</v>
      </c>
      <c r="M3226" t="s">
        <v>85</v>
      </c>
      <c r="N3226" t="s">
        <v>96</v>
      </c>
      <c r="O3226" t="s">
        <v>7728</v>
      </c>
      <c r="P3226">
        <v>2079.4</v>
      </c>
      <c r="Q3226">
        <v>5</v>
      </c>
      <c r="R3226">
        <v>0</v>
      </c>
      <c r="S3226">
        <v>582.23199999999997</v>
      </c>
      <c r="T3226" t="s">
        <v>76</v>
      </c>
      <c r="U3226">
        <v>1497.1679999999999</v>
      </c>
      <c r="V3226" s="2">
        <f>Table1[[#This Row],[Expenses]]*0.3</f>
        <v>449.15039999999993</v>
      </c>
      <c r="W3226" t="str">
        <f>VLOOKUP(K3226, Helper!A:C, 3, FALSE)</f>
        <v>2020-01</v>
      </c>
    </row>
    <row r="3227" spans="1:23" x14ac:dyDescent="0.3">
      <c r="A3227">
        <v>6471</v>
      </c>
      <c r="B3227" t="s">
        <v>7729</v>
      </c>
      <c r="C3227" s="1">
        <v>44437</v>
      </c>
      <c r="D3227">
        <v>20210829</v>
      </c>
      <c r="E3227" t="s">
        <v>1813</v>
      </c>
      <c r="F3227" t="s">
        <v>190</v>
      </c>
      <c r="G3227" t="s">
        <v>568</v>
      </c>
      <c r="H3227" t="s">
        <v>37</v>
      </c>
      <c r="I3227" t="s">
        <v>119</v>
      </c>
      <c r="J3227" t="s">
        <v>638</v>
      </c>
      <c r="K3227">
        <v>1008</v>
      </c>
      <c r="L3227" t="s">
        <v>74</v>
      </c>
      <c r="M3227" t="s">
        <v>85</v>
      </c>
      <c r="N3227" t="s">
        <v>156</v>
      </c>
      <c r="O3227" t="s">
        <v>7730</v>
      </c>
      <c r="P3227">
        <v>131.97999999999999</v>
      </c>
      <c r="Q3227">
        <v>2</v>
      </c>
      <c r="R3227">
        <v>0</v>
      </c>
      <c r="S3227">
        <v>35.634599999999999</v>
      </c>
      <c r="T3227" t="s">
        <v>570</v>
      </c>
      <c r="U3227">
        <v>96.345399999999898</v>
      </c>
      <c r="V3227" s="2">
        <f>Table1[[#This Row],[Expenses]]*0.3</f>
        <v>28.903619999999968</v>
      </c>
      <c r="W3227" t="str">
        <f>VLOOKUP(K3227, Helper!A:C, 3, FALSE)</f>
        <v>2020-01</v>
      </c>
    </row>
    <row r="3228" spans="1:23" x14ac:dyDescent="0.3">
      <c r="A3228">
        <v>6473</v>
      </c>
      <c r="B3228" t="s">
        <v>7731</v>
      </c>
      <c r="C3228" s="1">
        <v>43988</v>
      </c>
      <c r="D3228">
        <v>20200606</v>
      </c>
      <c r="E3228" t="s">
        <v>5064</v>
      </c>
      <c r="F3228" t="s">
        <v>79</v>
      </c>
      <c r="G3228" t="s">
        <v>147</v>
      </c>
      <c r="H3228" t="s">
        <v>81</v>
      </c>
      <c r="I3228" t="s">
        <v>82</v>
      </c>
      <c r="J3228" t="s">
        <v>240</v>
      </c>
      <c r="K3228">
        <v>1035</v>
      </c>
      <c r="L3228" t="s">
        <v>56</v>
      </c>
      <c r="M3228" t="s">
        <v>85</v>
      </c>
      <c r="N3228" t="s">
        <v>41</v>
      </c>
      <c r="O3228" t="s">
        <v>7732</v>
      </c>
      <c r="P3228">
        <v>100.24</v>
      </c>
      <c r="Q3228">
        <v>10</v>
      </c>
      <c r="R3228">
        <v>0.2</v>
      </c>
      <c r="S3228">
        <v>33.831000000000003</v>
      </c>
      <c r="T3228" t="s">
        <v>59</v>
      </c>
      <c r="U3228">
        <v>66.408999999999907</v>
      </c>
      <c r="V3228" s="2">
        <f>Table1[[#This Row],[Expenses]]*0.3</f>
        <v>19.922699999999971</v>
      </c>
      <c r="W3228" t="str">
        <f>VLOOKUP(K3228, Helper!A:C, 3, FALSE)</f>
        <v>2020-04</v>
      </c>
    </row>
    <row r="3229" spans="1:23" x14ac:dyDescent="0.3">
      <c r="A3229">
        <v>6474</v>
      </c>
      <c r="B3229" t="s">
        <v>7733</v>
      </c>
      <c r="C3229" s="1">
        <v>44639</v>
      </c>
      <c r="D3229">
        <v>20220319</v>
      </c>
      <c r="E3229" t="s">
        <v>442</v>
      </c>
      <c r="F3229" t="s">
        <v>252</v>
      </c>
      <c r="G3229" t="s">
        <v>573</v>
      </c>
      <c r="H3229" t="s">
        <v>25</v>
      </c>
      <c r="I3229" t="s">
        <v>103</v>
      </c>
      <c r="J3229" t="s">
        <v>443</v>
      </c>
      <c r="K3229">
        <v>1005</v>
      </c>
      <c r="L3229" t="s">
        <v>56</v>
      </c>
      <c r="M3229" t="s">
        <v>29</v>
      </c>
      <c r="N3229" t="s">
        <v>86</v>
      </c>
      <c r="O3229" t="s">
        <v>7734</v>
      </c>
      <c r="P3229">
        <v>871.8</v>
      </c>
      <c r="Q3229">
        <v>3</v>
      </c>
      <c r="R3229">
        <v>0.2</v>
      </c>
      <c r="S3229">
        <v>87.18</v>
      </c>
      <c r="T3229" t="s">
        <v>187</v>
      </c>
      <c r="U3229">
        <v>784.61999999999898</v>
      </c>
      <c r="V3229" s="2">
        <f>Table1[[#This Row],[Expenses]]*0.3</f>
        <v>235.38599999999968</v>
      </c>
      <c r="W3229" t="str">
        <f>VLOOKUP(K3229, Helper!A:C, 3, FALSE)</f>
        <v>2020-03</v>
      </c>
    </row>
    <row r="3230" spans="1:23" x14ac:dyDescent="0.3">
      <c r="A3230">
        <v>6475</v>
      </c>
      <c r="B3230" t="s">
        <v>7735</v>
      </c>
      <c r="C3230" s="1">
        <v>43845</v>
      </c>
      <c r="D3230">
        <v>20200115</v>
      </c>
      <c r="E3230" t="s">
        <v>231</v>
      </c>
      <c r="F3230" t="s">
        <v>124</v>
      </c>
      <c r="G3230" t="s">
        <v>125</v>
      </c>
      <c r="H3230" t="s">
        <v>25</v>
      </c>
      <c r="I3230" t="s">
        <v>48</v>
      </c>
      <c r="J3230" t="s">
        <v>192</v>
      </c>
      <c r="K3230">
        <v>1068</v>
      </c>
      <c r="L3230" t="s">
        <v>56</v>
      </c>
      <c r="M3230" t="s">
        <v>40</v>
      </c>
      <c r="N3230" t="s">
        <v>30</v>
      </c>
      <c r="O3230" t="s">
        <v>7736</v>
      </c>
      <c r="P3230">
        <v>61.96</v>
      </c>
      <c r="Q3230">
        <v>4</v>
      </c>
      <c r="R3230">
        <v>0.5</v>
      </c>
      <c r="S3230">
        <v>-53.285600000000002</v>
      </c>
      <c r="T3230" t="s">
        <v>1129</v>
      </c>
      <c r="U3230">
        <v>115.2456</v>
      </c>
      <c r="V3230" s="2">
        <f>Table1[[#This Row],[Expenses]]*0.3</f>
        <v>34.573679999999996</v>
      </c>
      <c r="W3230" t="str">
        <f>VLOOKUP(K3230, Helper!A:C, 3, FALSE)</f>
        <v>2020-01</v>
      </c>
    </row>
    <row r="3231" spans="1:23" x14ac:dyDescent="0.3">
      <c r="A3231">
        <v>6476</v>
      </c>
      <c r="B3231" t="s">
        <v>7737</v>
      </c>
      <c r="C3231" s="1">
        <v>45081</v>
      </c>
      <c r="D3231">
        <v>20230604</v>
      </c>
      <c r="E3231" t="s">
        <v>5904</v>
      </c>
      <c r="F3231" t="s">
        <v>46</v>
      </c>
      <c r="G3231" t="s">
        <v>798</v>
      </c>
      <c r="H3231" t="s">
        <v>25</v>
      </c>
      <c r="I3231" t="s">
        <v>48</v>
      </c>
      <c r="J3231" t="s">
        <v>321</v>
      </c>
      <c r="K3231">
        <v>1089</v>
      </c>
      <c r="L3231" t="s">
        <v>133</v>
      </c>
      <c r="M3231" t="s">
        <v>29</v>
      </c>
      <c r="N3231" t="s">
        <v>50</v>
      </c>
      <c r="O3231" t="s">
        <v>7738</v>
      </c>
      <c r="P3231">
        <v>4.5540000000000003</v>
      </c>
      <c r="Q3231">
        <v>3</v>
      </c>
      <c r="R3231">
        <v>0.7</v>
      </c>
      <c r="S3231">
        <v>-3.4914000000000001</v>
      </c>
      <c r="T3231" t="s">
        <v>318</v>
      </c>
      <c r="U3231">
        <v>8.0454000000000008</v>
      </c>
      <c r="V3231" s="2">
        <f>Table1[[#This Row],[Expenses]]*0.3</f>
        <v>2.4136200000000003</v>
      </c>
      <c r="W3231" t="str">
        <f>VLOOKUP(K3231, Helper!A:C, 3, FALSE)</f>
        <v>2020-01</v>
      </c>
    </row>
    <row r="3232" spans="1:23" x14ac:dyDescent="0.3">
      <c r="A3232">
        <v>6484</v>
      </c>
      <c r="B3232" t="s">
        <v>7739</v>
      </c>
      <c r="C3232" s="1">
        <v>45081</v>
      </c>
      <c r="D3232">
        <v>20230604</v>
      </c>
      <c r="E3232" t="s">
        <v>2284</v>
      </c>
      <c r="F3232" t="s">
        <v>211</v>
      </c>
      <c r="G3232" t="s">
        <v>212</v>
      </c>
      <c r="H3232" t="s">
        <v>25</v>
      </c>
      <c r="I3232" t="s">
        <v>26</v>
      </c>
      <c r="J3232" t="s">
        <v>452</v>
      </c>
      <c r="K3232">
        <v>1054</v>
      </c>
      <c r="L3232" t="s">
        <v>56</v>
      </c>
      <c r="M3232" t="s">
        <v>40</v>
      </c>
      <c r="N3232" t="s">
        <v>50</v>
      </c>
      <c r="O3232" t="s">
        <v>7740</v>
      </c>
      <c r="P3232">
        <v>384.76799999999997</v>
      </c>
      <c r="Q3232">
        <v>2</v>
      </c>
      <c r="R3232">
        <v>0.4</v>
      </c>
      <c r="S3232">
        <v>-115.43040000000001</v>
      </c>
      <c r="T3232" t="s">
        <v>318</v>
      </c>
      <c r="U3232">
        <v>500.19839999999999</v>
      </c>
      <c r="V3232" s="2">
        <f>Table1[[#This Row],[Expenses]]*0.3</f>
        <v>150.05951999999999</v>
      </c>
      <c r="W3232" t="str">
        <f>VLOOKUP(K3232, Helper!A:C, 3, FALSE)</f>
        <v>2020-05</v>
      </c>
    </row>
    <row r="3233" spans="1:23" x14ac:dyDescent="0.3">
      <c r="A3233">
        <v>6487</v>
      </c>
      <c r="B3233" t="s">
        <v>7741</v>
      </c>
      <c r="C3233" s="1">
        <v>44276</v>
      </c>
      <c r="D3233">
        <v>20210321</v>
      </c>
      <c r="E3233" t="s">
        <v>2415</v>
      </c>
      <c r="F3233" t="s">
        <v>62</v>
      </c>
      <c r="G3233" t="s">
        <v>1253</v>
      </c>
      <c r="H3233" t="s">
        <v>25</v>
      </c>
      <c r="I3233" t="s">
        <v>64</v>
      </c>
      <c r="J3233" t="s">
        <v>1132</v>
      </c>
      <c r="K3233">
        <v>1053</v>
      </c>
      <c r="L3233" t="s">
        <v>74</v>
      </c>
      <c r="M3233" t="s">
        <v>29</v>
      </c>
      <c r="N3233" t="s">
        <v>86</v>
      </c>
      <c r="O3233" t="s">
        <v>7742</v>
      </c>
      <c r="P3233">
        <v>962.08</v>
      </c>
      <c r="Q3233">
        <v>4</v>
      </c>
      <c r="R3233">
        <v>0.2</v>
      </c>
      <c r="S3233">
        <v>156.33799999999999</v>
      </c>
      <c r="T3233" t="s">
        <v>365</v>
      </c>
      <c r="U3233">
        <v>805.74199999999996</v>
      </c>
      <c r="V3233" s="2">
        <f>Table1[[#This Row],[Expenses]]*0.3</f>
        <v>241.72259999999997</v>
      </c>
      <c r="W3233" t="str">
        <f>VLOOKUP(K3233, Helper!A:C, 3, FALSE)</f>
        <v>2020-05</v>
      </c>
    </row>
    <row r="3234" spans="1:23" x14ac:dyDescent="0.3">
      <c r="A3234">
        <v>6490</v>
      </c>
      <c r="B3234" t="s">
        <v>7743</v>
      </c>
      <c r="C3234" s="1">
        <v>45189</v>
      </c>
      <c r="D3234">
        <v>20230920</v>
      </c>
      <c r="E3234" t="s">
        <v>1603</v>
      </c>
      <c r="F3234" t="s">
        <v>211</v>
      </c>
      <c r="G3234" t="s">
        <v>212</v>
      </c>
      <c r="H3234" t="s">
        <v>25</v>
      </c>
      <c r="I3234" t="s">
        <v>26</v>
      </c>
      <c r="J3234" t="s">
        <v>443</v>
      </c>
      <c r="K3234">
        <v>1005</v>
      </c>
      <c r="L3234" t="s">
        <v>56</v>
      </c>
      <c r="M3234" t="s">
        <v>29</v>
      </c>
      <c r="N3234" t="s">
        <v>66</v>
      </c>
      <c r="O3234" t="s">
        <v>7744</v>
      </c>
      <c r="P3234">
        <v>32.4</v>
      </c>
      <c r="Q3234">
        <v>5</v>
      </c>
      <c r="R3234">
        <v>0</v>
      </c>
      <c r="S3234">
        <v>15.552</v>
      </c>
      <c r="T3234" t="s">
        <v>171</v>
      </c>
      <c r="U3234">
        <v>16.847999999999999</v>
      </c>
      <c r="V3234" s="2">
        <f>Table1[[#This Row],[Expenses]]*0.3</f>
        <v>5.0543999999999993</v>
      </c>
      <c r="W3234" t="str">
        <f>VLOOKUP(K3234, Helper!A:C, 3, FALSE)</f>
        <v>2020-03</v>
      </c>
    </row>
    <row r="3235" spans="1:23" x14ac:dyDescent="0.3">
      <c r="A3235">
        <v>6491</v>
      </c>
      <c r="B3235" t="s">
        <v>7745</v>
      </c>
      <c r="C3235" s="1">
        <v>44089</v>
      </c>
      <c r="D3235">
        <v>20200915</v>
      </c>
      <c r="E3235" t="s">
        <v>5987</v>
      </c>
      <c r="F3235" t="s">
        <v>124</v>
      </c>
      <c r="G3235" t="s">
        <v>125</v>
      </c>
      <c r="H3235" t="s">
        <v>25</v>
      </c>
      <c r="I3235" t="s">
        <v>48</v>
      </c>
      <c r="J3235" t="s">
        <v>240</v>
      </c>
      <c r="K3235">
        <v>1035</v>
      </c>
      <c r="L3235" t="s">
        <v>56</v>
      </c>
      <c r="M3235" t="s">
        <v>40</v>
      </c>
      <c r="N3235" t="s">
        <v>57</v>
      </c>
      <c r="O3235" t="s">
        <v>7746</v>
      </c>
      <c r="P3235">
        <v>103.93600000000001</v>
      </c>
      <c r="Q3235">
        <v>4</v>
      </c>
      <c r="R3235">
        <v>0.2</v>
      </c>
      <c r="S3235">
        <v>16.889600000000002</v>
      </c>
      <c r="T3235" t="s">
        <v>382</v>
      </c>
      <c r="U3235">
        <v>87.046400000000006</v>
      </c>
      <c r="V3235" s="2">
        <f>Table1[[#This Row],[Expenses]]*0.3</f>
        <v>26.11392</v>
      </c>
      <c r="W3235" t="str">
        <f>VLOOKUP(K3235, Helper!A:C, 3, FALSE)</f>
        <v>2020-04</v>
      </c>
    </row>
    <row r="3236" spans="1:23" x14ac:dyDescent="0.3">
      <c r="A3236">
        <v>6492</v>
      </c>
      <c r="B3236" t="s">
        <v>7747</v>
      </c>
      <c r="C3236" s="1">
        <v>44886</v>
      </c>
      <c r="D3236">
        <v>20221121</v>
      </c>
      <c r="E3236" t="s">
        <v>707</v>
      </c>
      <c r="F3236" t="s">
        <v>46</v>
      </c>
      <c r="G3236" t="s">
        <v>3858</v>
      </c>
      <c r="H3236" t="s">
        <v>25</v>
      </c>
      <c r="I3236" t="s">
        <v>48</v>
      </c>
      <c r="J3236" t="s">
        <v>574</v>
      </c>
      <c r="K3236">
        <v>1090</v>
      </c>
      <c r="L3236" t="s">
        <v>259</v>
      </c>
      <c r="M3236" t="s">
        <v>40</v>
      </c>
      <c r="N3236" t="s">
        <v>30</v>
      </c>
      <c r="O3236" t="s">
        <v>7748</v>
      </c>
      <c r="P3236">
        <v>289.56799999999998</v>
      </c>
      <c r="Q3236">
        <v>2</v>
      </c>
      <c r="R3236">
        <v>0.2</v>
      </c>
      <c r="S3236">
        <v>10.8588</v>
      </c>
      <c r="T3236" t="s">
        <v>32</v>
      </c>
      <c r="U3236">
        <v>278.70920000000001</v>
      </c>
      <c r="V3236" s="2">
        <f>Table1[[#This Row],[Expenses]]*0.3</f>
        <v>83.612759999999994</v>
      </c>
      <c r="W3236" t="str">
        <f>VLOOKUP(K3236, Helper!A:C, 3, FALSE)</f>
        <v>2020-02</v>
      </c>
    </row>
    <row r="3237" spans="1:23" x14ac:dyDescent="0.3">
      <c r="A3237">
        <v>6495</v>
      </c>
      <c r="B3237" t="s">
        <v>7749</v>
      </c>
      <c r="C3237" s="1">
        <v>45228</v>
      </c>
      <c r="D3237">
        <v>20231029</v>
      </c>
      <c r="E3237" t="s">
        <v>845</v>
      </c>
      <c r="F3237" t="s">
        <v>79</v>
      </c>
      <c r="G3237" t="s">
        <v>147</v>
      </c>
      <c r="H3237" t="s">
        <v>81</v>
      </c>
      <c r="I3237" t="s">
        <v>82</v>
      </c>
      <c r="J3237" t="s">
        <v>360</v>
      </c>
      <c r="K3237">
        <v>1004</v>
      </c>
      <c r="L3237" t="s">
        <v>74</v>
      </c>
      <c r="M3237" t="s">
        <v>29</v>
      </c>
      <c r="N3237" t="s">
        <v>185</v>
      </c>
      <c r="O3237" t="s">
        <v>7750</v>
      </c>
      <c r="P3237">
        <v>24</v>
      </c>
      <c r="Q3237">
        <v>2</v>
      </c>
      <c r="R3237">
        <v>0.2</v>
      </c>
      <c r="S3237">
        <v>-2.7</v>
      </c>
      <c r="T3237" t="s">
        <v>151</v>
      </c>
      <c r="U3237">
        <v>26.7</v>
      </c>
      <c r="V3237" s="2">
        <f>Table1[[#This Row],[Expenses]]*0.3</f>
        <v>8.01</v>
      </c>
      <c r="W3237" t="str">
        <f>VLOOKUP(K3237, Helper!A:C, 3, FALSE)</f>
        <v>2020-01</v>
      </c>
    </row>
    <row r="3238" spans="1:23" x14ac:dyDescent="0.3">
      <c r="A3238">
        <v>6498</v>
      </c>
      <c r="B3238" t="s">
        <v>7751</v>
      </c>
      <c r="C3238" s="1">
        <v>44401</v>
      </c>
      <c r="D3238">
        <v>20210724</v>
      </c>
      <c r="E3238" t="s">
        <v>7752</v>
      </c>
      <c r="F3238" t="s">
        <v>23</v>
      </c>
      <c r="G3238" t="s">
        <v>24</v>
      </c>
      <c r="H3238" t="s">
        <v>25</v>
      </c>
      <c r="I3238" t="s">
        <v>26</v>
      </c>
      <c r="J3238" t="s">
        <v>2081</v>
      </c>
      <c r="K3238">
        <v>1079</v>
      </c>
      <c r="L3238" t="s">
        <v>105</v>
      </c>
      <c r="M3238" t="s">
        <v>85</v>
      </c>
      <c r="N3238" t="s">
        <v>57</v>
      </c>
      <c r="O3238" t="s">
        <v>7753</v>
      </c>
      <c r="P3238">
        <v>20.94</v>
      </c>
      <c r="Q3238">
        <v>3</v>
      </c>
      <c r="R3238">
        <v>0</v>
      </c>
      <c r="S3238">
        <v>6.0726000000000004</v>
      </c>
      <c r="T3238" t="s">
        <v>642</v>
      </c>
      <c r="U3238">
        <v>14.8674</v>
      </c>
      <c r="V3238" s="2">
        <f>Table1[[#This Row],[Expenses]]*0.3</f>
        <v>4.4602199999999996</v>
      </c>
      <c r="W3238" t="str">
        <f>VLOOKUP(K3238, Helper!A:C, 3, FALSE)</f>
        <v>2020-05</v>
      </c>
    </row>
    <row r="3239" spans="1:23" x14ac:dyDescent="0.3">
      <c r="A3239">
        <v>6502</v>
      </c>
      <c r="B3239" t="s">
        <v>7754</v>
      </c>
      <c r="C3239" s="1">
        <v>44137</v>
      </c>
      <c r="D3239">
        <v>20201102</v>
      </c>
      <c r="E3239" t="s">
        <v>4508</v>
      </c>
      <c r="F3239" t="s">
        <v>358</v>
      </c>
      <c r="G3239" t="s">
        <v>359</v>
      </c>
      <c r="H3239" t="s">
        <v>37</v>
      </c>
      <c r="I3239" t="s">
        <v>119</v>
      </c>
      <c r="J3239" t="s">
        <v>993</v>
      </c>
      <c r="K3239">
        <v>1044</v>
      </c>
      <c r="L3239" t="s">
        <v>28</v>
      </c>
      <c r="M3239" t="s">
        <v>29</v>
      </c>
      <c r="N3239" t="s">
        <v>156</v>
      </c>
      <c r="O3239" t="s">
        <v>7755</v>
      </c>
      <c r="P3239">
        <v>539.96400000000006</v>
      </c>
      <c r="Q3239">
        <v>6</v>
      </c>
      <c r="R3239">
        <v>0.4</v>
      </c>
      <c r="S3239">
        <v>-107.9928</v>
      </c>
      <c r="T3239" t="s">
        <v>98</v>
      </c>
      <c r="U3239">
        <v>647.95680000000004</v>
      </c>
      <c r="V3239" s="2">
        <f>Table1[[#This Row],[Expenses]]*0.3</f>
        <v>194.38704000000001</v>
      </c>
      <c r="W3239" t="str">
        <f>VLOOKUP(K3239, Helper!A:C, 3, FALSE)</f>
        <v>2020-02</v>
      </c>
    </row>
    <row r="3240" spans="1:23" x14ac:dyDescent="0.3">
      <c r="A3240">
        <v>6505</v>
      </c>
      <c r="B3240" t="s">
        <v>7756</v>
      </c>
      <c r="C3240" s="1">
        <v>45248</v>
      </c>
      <c r="D3240">
        <v>20231118</v>
      </c>
      <c r="E3240" t="s">
        <v>556</v>
      </c>
      <c r="F3240" t="s">
        <v>211</v>
      </c>
      <c r="G3240" t="s">
        <v>212</v>
      </c>
      <c r="H3240" t="s">
        <v>25</v>
      </c>
      <c r="I3240" t="s">
        <v>26</v>
      </c>
      <c r="J3240" t="s">
        <v>268</v>
      </c>
      <c r="K3240">
        <v>1088</v>
      </c>
      <c r="L3240" t="s">
        <v>133</v>
      </c>
      <c r="M3240" t="s">
        <v>40</v>
      </c>
      <c r="N3240" t="s">
        <v>96</v>
      </c>
      <c r="O3240" t="s">
        <v>7757</v>
      </c>
      <c r="P3240">
        <v>1247.6400000000001</v>
      </c>
      <c r="Q3240">
        <v>3</v>
      </c>
      <c r="R3240">
        <v>0</v>
      </c>
      <c r="S3240">
        <v>349.33920000000001</v>
      </c>
      <c r="T3240" t="s">
        <v>283</v>
      </c>
      <c r="U3240">
        <v>898.30079999999998</v>
      </c>
      <c r="V3240" s="2">
        <f>Table1[[#This Row],[Expenses]]*0.3</f>
        <v>269.49023999999997</v>
      </c>
      <c r="W3240" t="str">
        <f>VLOOKUP(K3240, Helper!A:C, 3, FALSE)</f>
        <v>2020-03</v>
      </c>
    </row>
    <row r="3241" spans="1:23" x14ac:dyDescent="0.3">
      <c r="A3241">
        <v>6506</v>
      </c>
      <c r="B3241" t="s">
        <v>7758</v>
      </c>
      <c r="C3241" s="1">
        <v>44739</v>
      </c>
      <c r="D3241">
        <v>20220627</v>
      </c>
      <c r="E3241" t="s">
        <v>7759</v>
      </c>
      <c r="F3241" t="s">
        <v>166</v>
      </c>
      <c r="G3241" t="s">
        <v>227</v>
      </c>
      <c r="H3241" t="s">
        <v>81</v>
      </c>
      <c r="I3241" t="s">
        <v>168</v>
      </c>
      <c r="J3241" t="s">
        <v>764</v>
      </c>
      <c r="K3241">
        <v>1061</v>
      </c>
      <c r="L3241" t="s">
        <v>28</v>
      </c>
      <c r="M3241" t="s">
        <v>40</v>
      </c>
      <c r="N3241" t="s">
        <v>112</v>
      </c>
      <c r="O3241" t="s">
        <v>7760</v>
      </c>
      <c r="P3241">
        <v>5.3040000000000003</v>
      </c>
      <c r="Q3241">
        <v>3</v>
      </c>
      <c r="R3241">
        <v>0.2</v>
      </c>
      <c r="S3241">
        <v>0.46410000000000001</v>
      </c>
      <c r="T3241" t="s">
        <v>43</v>
      </c>
      <c r="U3241">
        <v>4.8399000000000001</v>
      </c>
      <c r="V3241" s="2">
        <f>Table1[[#This Row],[Expenses]]*0.3</f>
        <v>1.45197</v>
      </c>
      <c r="W3241" t="str">
        <f>VLOOKUP(K3241, Helper!A:C, 3, FALSE)</f>
        <v>2020-03</v>
      </c>
    </row>
    <row r="3242" spans="1:23" x14ac:dyDescent="0.3">
      <c r="A3242">
        <v>6507</v>
      </c>
      <c r="B3242" t="s">
        <v>7761</v>
      </c>
      <c r="C3242" s="1">
        <v>44844</v>
      </c>
      <c r="D3242">
        <v>20221010</v>
      </c>
      <c r="E3242" t="s">
        <v>1225</v>
      </c>
      <c r="F3242" t="s">
        <v>124</v>
      </c>
      <c r="G3242" t="s">
        <v>125</v>
      </c>
      <c r="H3242" t="s">
        <v>25</v>
      </c>
      <c r="I3242" t="s">
        <v>48</v>
      </c>
      <c r="J3242" t="s">
        <v>596</v>
      </c>
      <c r="K3242">
        <v>1038</v>
      </c>
      <c r="L3242" t="s">
        <v>84</v>
      </c>
      <c r="M3242" t="s">
        <v>40</v>
      </c>
      <c r="N3242" t="s">
        <v>66</v>
      </c>
      <c r="O3242" t="s">
        <v>7762</v>
      </c>
      <c r="P3242">
        <v>19.135999999999999</v>
      </c>
      <c r="Q3242">
        <v>4</v>
      </c>
      <c r="R3242">
        <v>0.2</v>
      </c>
      <c r="S3242">
        <v>5.98</v>
      </c>
      <c r="T3242" t="s">
        <v>400</v>
      </c>
      <c r="U3242">
        <v>13.155999999999899</v>
      </c>
      <c r="V3242" s="2">
        <f>Table1[[#This Row],[Expenses]]*0.3</f>
        <v>3.9467999999999694</v>
      </c>
      <c r="W3242" t="str">
        <f>VLOOKUP(K3242, Helper!A:C, 3, FALSE)</f>
        <v>2020-04</v>
      </c>
    </row>
    <row r="3243" spans="1:23" x14ac:dyDescent="0.3">
      <c r="A3243">
        <v>6509</v>
      </c>
      <c r="B3243" t="s">
        <v>7763</v>
      </c>
      <c r="C3243" s="1">
        <v>45281</v>
      </c>
      <c r="D3243">
        <v>20231221</v>
      </c>
      <c r="E3243" t="s">
        <v>487</v>
      </c>
      <c r="F3243" t="s">
        <v>211</v>
      </c>
      <c r="G3243" t="s">
        <v>212</v>
      </c>
      <c r="H3243" t="s">
        <v>25</v>
      </c>
      <c r="I3243" t="s">
        <v>26</v>
      </c>
      <c r="J3243" t="s">
        <v>489</v>
      </c>
      <c r="K3243">
        <v>1064</v>
      </c>
      <c r="L3243" t="s">
        <v>84</v>
      </c>
      <c r="M3243" t="s">
        <v>40</v>
      </c>
      <c r="N3243" t="s">
        <v>66</v>
      </c>
      <c r="O3243" t="s">
        <v>7764</v>
      </c>
      <c r="P3243">
        <v>279.89999999999998</v>
      </c>
      <c r="Q3243">
        <v>5</v>
      </c>
      <c r="R3243">
        <v>0</v>
      </c>
      <c r="S3243">
        <v>137.15100000000001</v>
      </c>
      <c r="T3243" t="s">
        <v>261</v>
      </c>
      <c r="U3243">
        <v>142.748999999999</v>
      </c>
      <c r="V3243" s="2">
        <f>Table1[[#This Row],[Expenses]]*0.3</f>
        <v>42.824699999999702</v>
      </c>
      <c r="W3243" t="str">
        <f>VLOOKUP(K3243, Helper!A:C, 3, FALSE)</f>
        <v>2020-06</v>
      </c>
    </row>
    <row r="3244" spans="1:23" x14ac:dyDescent="0.3">
      <c r="A3244">
        <v>6512</v>
      </c>
      <c r="B3244" t="s">
        <v>7765</v>
      </c>
      <c r="C3244" s="1">
        <v>44992</v>
      </c>
      <c r="D3244">
        <v>20230307</v>
      </c>
      <c r="E3244" t="s">
        <v>6667</v>
      </c>
      <c r="F3244" t="s">
        <v>35</v>
      </c>
      <c r="G3244" t="s">
        <v>110</v>
      </c>
      <c r="H3244" t="s">
        <v>37</v>
      </c>
      <c r="I3244" t="s">
        <v>38</v>
      </c>
      <c r="J3244" t="s">
        <v>94</v>
      </c>
      <c r="K3244">
        <v>1087</v>
      </c>
      <c r="L3244" t="s">
        <v>95</v>
      </c>
      <c r="M3244" t="s">
        <v>85</v>
      </c>
      <c r="N3244" t="s">
        <v>112</v>
      </c>
      <c r="O3244" t="s">
        <v>7766</v>
      </c>
      <c r="P3244">
        <v>23.88</v>
      </c>
      <c r="Q3244">
        <v>6</v>
      </c>
      <c r="R3244">
        <v>0</v>
      </c>
      <c r="S3244">
        <v>8.1191999999999993</v>
      </c>
      <c r="T3244" t="s">
        <v>761</v>
      </c>
      <c r="U3244">
        <v>15.7608</v>
      </c>
      <c r="V3244" s="2">
        <f>Table1[[#This Row],[Expenses]]*0.3</f>
        <v>4.7282399999999996</v>
      </c>
      <c r="W3244" t="str">
        <f>VLOOKUP(K3244, Helper!A:C, 3, FALSE)</f>
        <v>2020-06</v>
      </c>
    </row>
    <row r="3245" spans="1:23" x14ac:dyDescent="0.3">
      <c r="A3245">
        <v>6516</v>
      </c>
      <c r="B3245" t="s">
        <v>7767</v>
      </c>
      <c r="C3245" s="1">
        <v>45185</v>
      </c>
      <c r="D3245">
        <v>20230916</v>
      </c>
      <c r="E3245" t="s">
        <v>2465</v>
      </c>
      <c r="F3245" t="s">
        <v>35</v>
      </c>
      <c r="G3245" t="s">
        <v>110</v>
      </c>
      <c r="H3245" t="s">
        <v>37</v>
      </c>
      <c r="I3245" t="s">
        <v>38</v>
      </c>
      <c r="J3245" t="s">
        <v>65</v>
      </c>
      <c r="K3245">
        <v>1062</v>
      </c>
      <c r="L3245" t="s">
        <v>28</v>
      </c>
      <c r="M3245" t="s">
        <v>29</v>
      </c>
      <c r="N3245" t="s">
        <v>41</v>
      </c>
      <c r="O3245" t="s">
        <v>7768</v>
      </c>
      <c r="P3245">
        <v>218.352</v>
      </c>
      <c r="Q3245">
        <v>3</v>
      </c>
      <c r="R3245">
        <v>0.2</v>
      </c>
      <c r="S3245">
        <v>0</v>
      </c>
      <c r="T3245" t="s">
        <v>171</v>
      </c>
      <c r="U3245">
        <v>218.352</v>
      </c>
      <c r="V3245" s="2">
        <f>Table1[[#This Row],[Expenses]]*0.3</f>
        <v>65.505600000000001</v>
      </c>
      <c r="W3245" t="str">
        <f>VLOOKUP(K3245, Helper!A:C, 3, FALSE)</f>
        <v>2020-01</v>
      </c>
    </row>
    <row r="3246" spans="1:23" x14ac:dyDescent="0.3">
      <c r="A3246">
        <v>6521</v>
      </c>
      <c r="B3246" t="s">
        <v>7769</v>
      </c>
      <c r="C3246" s="1">
        <v>44943</v>
      </c>
      <c r="D3246">
        <v>20230117</v>
      </c>
      <c r="E3246" t="s">
        <v>2337</v>
      </c>
      <c r="F3246" t="s">
        <v>190</v>
      </c>
      <c r="G3246" t="s">
        <v>248</v>
      </c>
      <c r="H3246" t="s">
        <v>37</v>
      </c>
      <c r="I3246" t="s">
        <v>119</v>
      </c>
      <c r="J3246" t="s">
        <v>1132</v>
      </c>
      <c r="K3246">
        <v>1053</v>
      </c>
      <c r="L3246" t="s">
        <v>74</v>
      </c>
      <c r="M3246" t="s">
        <v>29</v>
      </c>
      <c r="N3246" t="s">
        <v>50</v>
      </c>
      <c r="O3246" t="s">
        <v>7770</v>
      </c>
      <c r="P3246">
        <v>5443.96</v>
      </c>
      <c r="Q3246">
        <v>4</v>
      </c>
      <c r="R3246">
        <v>0</v>
      </c>
      <c r="S3246">
        <v>2504.2215999999999</v>
      </c>
      <c r="T3246" t="s">
        <v>898</v>
      </c>
      <c r="U3246">
        <v>2939.7384000000002</v>
      </c>
      <c r="V3246" s="2">
        <f>Table1[[#This Row],[Expenses]]*0.3</f>
        <v>881.92151999999999</v>
      </c>
      <c r="W3246" t="str">
        <f>VLOOKUP(K3246, Helper!A:C, 3, FALSE)</f>
        <v>2020-05</v>
      </c>
    </row>
    <row r="3247" spans="1:23" x14ac:dyDescent="0.3">
      <c r="A3247">
        <v>6524</v>
      </c>
      <c r="B3247" t="s">
        <v>7771</v>
      </c>
      <c r="C3247" s="1">
        <v>44750</v>
      </c>
      <c r="D3247">
        <v>20220708</v>
      </c>
      <c r="E3247" t="s">
        <v>1813</v>
      </c>
      <c r="F3247" t="s">
        <v>124</v>
      </c>
      <c r="G3247" t="s">
        <v>125</v>
      </c>
      <c r="H3247" t="s">
        <v>25</v>
      </c>
      <c r="I3247" t="s">
        <v>48</v>
      </c>
      <c r="J3247" t="s">
        <v>638</v>
      </c>
      <c r="K3247">
        <v>1008</v>
      </c>
      <c r="L3247" t="s">
        <v>74</v>
      </c>
      <c r="M3247" t="s">
        <v>85</v>
      </c>
      <c r="N3247" t="s">
        <v>41</v>
      </c>
      <c r="O3247" t="s">
        <v>7772</v>
      </c>
      <c r="P3247">
        <v>10.08</v>
      </c>
      <c r="Q3247">
        <v>2</v>
      </c>
      <c r="R3247">
        <v>0.2</v>
      </c>
      <c r="S3247">
        <v>3.2759999999999998</v>
      </c>
      <c r="T3247" t="s">
        <v>175</v>
      </c>
      <c r="U3247">
        <v>6.8040000000000003</v>
      </c>
      <c r="V3247" s="2">
        <f>Table1[[#This Row],[Expenses]]*0.3</f>
        <v>2.0411999999999999</v>
      </c>
      <c r="W3247" t="str">
        <f>VLOOKUP(K3247, Helper!A:C, 3, FALSE)</f>
        <v>2020-01</v>
      </c>
    </row>
    <row r="3248" spans="1:23" x14ac:dyDescent="0.3">
      <c r="A3248">
        <v>6528</v>
      </c>
      <c r="B3248" t="s">
        <v>7773</v>
      </c>
      <c r="C3248" s="1">
        <v>44919</v>
      </c>
      <c r="D3248">
        <v>20221224</v>
      </c>
      <c r="E3248" t="s">
        <v>3915</v>
      </c>
      <c r="F3248" t="s">
        <v>827</v>
      </c>
      <c r="G3248" t="s">
        <v>828</v>
      </c>
      <c r="H3248" t="s">
        <v>25</v>
      </c>
      <c r="I3248" t="s">
        <v>64</v>
      </c>
      <c r="J3248" t="s">
        <v>138</v>
      </c>
      <c r="K3248">
        <v>1043</v>
      </c>
      <c r="L3248" t="s">
        <v>95</v>
      </c>
      <c r="M3248" t="s">
        <v>40</v>
      </c>
      <c r="N3248" t="s">
        <v>1005</v>
      </c>
      <c r="O3248" t="s">
        <v>7774</v>
      </c>
      <c r="P3248">
        <v>1999.96</v>
      </c>
      <c r="Q3248">
        <v>4</v>
      </c>
      <c r="R3248">
        <v>0</v>
      </c>
      <c r="S3248">
        <v>899.98199999999997</v>
      </c>
      <c r="T3248" t="s">
        <v>76</v>
      </c>
      <c r="U3248">
        <v>1099.9780000000001</v>
      </c>
      <c r="V3248" s="2">
        <f>Table1[[#This Row],[Expenses]]*0.3</f>
        <v>329.99340000000001</v>
      </c>
      <c r="W3248" t="str">
        <f>VLOOKUP(K3248, Helper!A:C, 3, FALSE)</f>
        <v>2020-01</v>
      </c>
    </row>
    <row r="3249" spans="1:23" x14ac:dyDescent="0.3">
      <c r="A3249">
        <v>6529</v>
      </c>
      <c r="B3249" t="s">
        <v>7775</v>
      </c>
      <c r="C3249" s="1">
        <v>44187</v>
      </c>
      <c r="D3249">
        <v>20201222</v>
      </c>
      <c r="E3249" t="s">
        <v>1938</v>
      </c>
      <c r="F3249" t="s">
        <v>211</v>
      </c>
      <c r="G3249" t="s">
        <v>212</v>
      </c>
      <c r="H3249" t="s">
        <v>25</v>
      </c>
      <c r="I3249" t="s">
        <v>26</v>
      </c>
      <c r="J3249" t="s">
        <v>349</v>
      </c>
      <c r="K3249">
        <v>1078</v>
      </c>
      <c r="L3249" t="s">
        <v>56</v>
      </c>
      <c r="M3249" t="s">
        <v>85</v>
      </c>
      <c r="N3249" t="s">
        <v>96</v>
      </c>
      <c r="O3249" t="s">
        <v>7776</v>
      </c>
      <c r="P3249">
        <v>216.4</v>
      </c>
      <c r="Q3249">
        <v>4</v>
      </c>
      <c r="R3249">
        <v>0</v>
      </c>
      <c r="S3249">
        <v>56.264000000000003</v>
      </c>
      <c r="T3249" t="s">
        <v>235</v>
      </c>
      <c r="U3249">
        <v>160.136</v>
      </c>
      <c r="V3249" s="2">
        <f>Table1[[#This Row],[Expenses]]*0.3</f>
        <v>48.040799999999997</v>
      </c>
      <c r="W3249" t="str">
        <f>VLOOKUP(K3249, Helper!A:C, 3, FALSE)</f>
        <v>2020-01</v>
      </c>
    </row>
    <row r="3250" spans="1:23" x14ac:dyDescent="0.3">
      <c r="A3250">
        <v>6530</v>
      </c>
      <c r="B3250" t="s">
        <v>7777</v>
      </c>
      <c r="C3250" s="1">
        <v>43885</v>
      </c>
      <c r="D3250">
        <v>20200224</v>
      </c>
      <c r="E3250" t="s">
        <v>4119</v>
      </c>
      <c r="F3250" t="s">
        <v>79</v>
      </c>
      <c r="G3250" t="s">
        <v>2447</v>
      </c>
      <c r="H3250" t="s">
        <v>81</v>
      </c>
      <c r="I3250" t="s">
        <v>82</v>
      </c>
      <c r="J3250" t="s">
        <v>418</v>
      </c>
      <c r="K3250">
        <v>1007</v>
      </c>
      <c r="L3250" t="s">
        <v>84</v>
      </c>
      <c r="M3250" t="s">
        <v>85</v>
      </c>
      <c r="N3250" t="s">
        <v>41</v>
      </c>
      <c r="O3250" t="s">
        <v>7778</v>
      </c>
      <c r="P3250">
        <v>6.9359999999999999</v>
      </c>
      <c r="Q3250">
        <v>3</v>
      </c>
      <c r="R3250">
        <v>0.2</v>
      </c>
      <c r="S3250">
        <v>2.3409</v>
      </c>
      <c r="T3250" t="s">
        <v>919</v>
      </c>
      <c r="U3250">
        <v>4.5951000000000004</v>
      </c>
      <c r="V3250" s="2">
        <f>Table1[[#This Row],[Expenses]]*0.3</f>
        <v>1.37853</v>
      </c>
      <c r="W3250" t="str">
        <f>VLOOKUP(K3250, Helper!A:C, 3, FALSE)</f>
        <v>2020-02</v>
      </c>
    </row>
    <row r="3251" spans="1:23" x14ac:dyDescent="0.3">
      <c r="A3251">
        <v>6532</v>
      </c>
      <c r="B3251" t="s">
        <v>7779</v>
      </c>
      <c r="C3251" s="1">
        <v>45265</v>
      </c>
      <c r="D3251">
        <v>20231205</v>
      </c>
      <c r="E3251" t="s">
        <v>1135</v>
      </c>
      <c r="F3251" t="s">
        <v>183</v>
      </c>
      <c r="G3251" t="s">
        <v>183</v>
      </c>
      <c r="H3251" t="s">
        <v>25</v>
      </c>
      <c r="I3251" t="s">
        <v>48</v>
      </c>
      <c r="J3251" t="s">
        <v>917</v>
      </c>
      <c r="K3251">
        <v>1029</v>
      </c>
      <c r="L3251" t="s">
        <v>84</v>
      </c>
      <c r="M3251" t="s">
        <v>29</v>
      </c>
      <c r="N3251" t="s">
        <v>112</v>
      </c>
      <c r="O3251" t="s">
        <v>7780</v>
      </c>
      <c r="P3251">
        <v>8.8000000000000007</v>
      </c>
      <c r="Q3251">
        <v>5</v>
      </c>
      <c r="R3251">
        <v>0</v>
      </c>
      <c r="S3251">
        <v>2.552</v>
      </c>
      <c r="T3251" t="s">
        <v>261</v>
      </c>
      <c r="U3251">
        <v>6.2480000000000002</v>
      </c>
      <c r="V3251" s="2">
        <f>Table1[[#This Row],[Expenses]]*0.3</f>
        <v>1.8744000000000001</v>
      </c>
      <c r="W3251" t="str">
        <f>VLOOKUP(K3251, Helper!A:C, 3, FALSE)</f>
        <v>2020-01</v>
      </c>
    </row>
    <row r="3252" spans="1:23" x14ac:dyDescent="0.3">
      <c r="A3252">
        <v>6535</v>
      </c>
      <c r="B3252" t="s">
        <v>7781</v>
      </c>
      <c r="C3252" s="1">
        <v>44152</v>
      </c>
      <c r="D3252">
        <v>20201117</v>
      </c>
      <c r="E3252" t="s">
        <v>1075</v>
      </c>
      <c r="F3252" t="s">
        <v>211</v>
      </c>
      <c r="G3252" t="s">
        <v>1964</v>
      </c>
      <c r="H3252" t="s">
        <v>25</v>
      </c>
      <c r="I3252" t="s">
        <v>26</v>
      </c>
      <c r="J3252" t="s">
        <v>993</v>
      </c>
      <c r="K3252">
        <v>1044</v>
      </c>
      <c r="L3252" t="s">
        <v>28</v>
      </c>
      <c r="M3252" t="s">
        <v>29</v>
      </c>
      <c r="N3252" t="s">
        <v>50</v>
      </c>
      <c r="O3252" t="s">
        <v>7782</v>
      </c>
      <c r="P3252">
        <v>2152.7759999999998</v>
      </c>
      <c r="Q3252">
        <v>3</v>
      </c>
      <c r="R3252">
        <v>0.2</v>
      </c>
      <c r="S3252">
        <v>726.56190000000004</v>
      </c>
      <c r="T3252" t="s">
        <v>98</v>
      </c>
      <c r="U3252">
        <v>1426.2140999999899</v>
      </c>
      <c r="V3252" s="2">
        <f>Table1[[#This Row],[Expenses]]*0.3</f>
        <v>427.86422999999695</v>
      </c>
      <c r="W3252" t="str">
        <f>VLOOKUP(K3252, Helper!A:C, 3, FALSE)</f>
        <v>2020-02</v>
      </c>
    </row>
    <row r="3253" spans="1:23" x14ac:dyDescent="0.3">
      <c r="A3253">
        <v>6537</v>
      </c>
      <c r="B3253" t="s">
        <v>7783</v>
      </c>
      <c r="C3253" s="1">
        <v>44124</v>
      </c>
      <c r="D3253">
        <v>20201020</v>
      </c>
      <c r="E3253" t="s">
        <v>527</v>
      </c>
      <c r="F3253" t="s">
        <v>252</v>
      </c>
      <c r="G3253" t="s">
        <v>573</v>
      </c>
      <c r="H3253" t="s">
        <v>25</v>
      </c>
      <c r="I3253" t="s">
        <v>103</v>
      </c>
      <c r="J3253" t="s">
        <v>528</v>
      </c>
      <c r="K3253">
        <v>1049</v>
      </c>
      <c r="L3253" t="s">
        <v>84</v>
      </c>
      <c r="M3253" t="s">
        <v>40</v>
      </c>
      <c r="N3253" t="s">
        <v>50</v>
      </c>
      <c r="O3253" t="s">
        <v>7784</v>
      </c>
      <c r="P3253">
        <v>328.59</v>
      </c>
      <c r="Q3253">
        <v>3</v>
      </c>
      <c r="R3253">
        <v>0.4</v>
      </c>
      <c r="S3253">
        <v>-147.8655</v>
      </c>
      <c r="T3253" t="s">
        <v>194</v>
      </c>
      <c r="U3253">
        <v>476.45549999999997</v>
      </c>
      <c r="V3253" s="2">
        <f>Table1[[#This Row],[Expenses]]*0.3</f>
        <v>142.93664999999999</v>
      </c>
      <c r="W3253" t="str">
        <f>VLOOKUP(K3253, Helper!A:C, 3, FALSE)</f>
        <v>2020-05</v>
      </c>
    </row>
    <row r="3254" spans="1:23" x14ac:dyDescent="0.3">
      <c r="A3254">
        <v>6539</v>
      </c>
      <c r="B3254" t="s">
        <v>7785</v>
      </c>
      <c r="C3254" s="1">
        <v>44494</v>
      </c>
      <c r="D3254">
        <v>20211025</v>
      </c>
      <c r="E3254" t="s">
        <v>542</v>
      </c>
      <c r="F3254" t="s">
        <v>197</v>
      </c>
      <c r="G3254" t="s">
        <v>6408</v>
      </c>
      <c r="H3254" t="s">
        <v>81</v>
      </c>
      <c r="I3254" t="s">
        <v>199</v>
      </c>
      <c r="J3254" t="s">
        <v>179</v>
      </c>
      <c r="K3254">
        <v>1015</v>
      </c>
      <c r="L3254" t="s">
        <v>74</v>
      </c>
      <c r="M3254" t="s">
        <v>40</v>
      </c>
      <c r="N3254" t="s">
        <v>156</v>
      </c>
      <c r="O3254" t="s">
        <v>7786</v>
      </c>
      <c r="P3254">
        <v>158.99</v>
      </c>
      <c r="Q3254">
        <v>1</v>
      </c>
      <c r="R3254">
        <v>0</v>
      </c>
      <c r="S3254">
        <v>41.337400000000002</v>
      </c>
      <c r="T3254" t="s">
        <v>52</v>
      </c>
      <c r="U3254">
        <v>117.65260000000001</v>
      </c>
      <c r="V3254" s="2">
        <f>Table1[[#This Row],[Expenses]]*0.3</f>
        <v>35.295780000000001</v>
      </c>
      <c r="W3254" t="str">
        <f>VLOOKUP(K3254, Helper!A:C, 3, FALSE)</f>
        <v>2020-03</v>
      </c>
    </row>
    <row r="3255" spans="1:23" x14ac:dyDescent="0.3">
      <c r="A3255">
        <v>6541</v>
      </c>
      <c r="B3255" t="s">
        <v>7787</v>
      </c>
      <c r="C3255" s="1">
        <v>45247</v>
      </c>
      <c r="D3255">
        <v>20231117</v>
      </c>
      <c r="E3255" t="s">
        <v>2004</v>
      </c>
      <c r="F3255" t="s">
        <v>71</v>
      </c>
      <c r="G3255" t="s">
        <v>72</v>
      </c>
      <c r="H3255" t="s">
        <v>37</v>
      </c>
      <c r="I3255" t="s">
        <v>38</v>
      </c>
      <c r="J3255" t="s">
        <v>413</v>
      </c>
      <c r="K3255">
        <v>1022</v>
      </c>
      <c r="L3255" t="s">
        <v>273</v>
      </c>
      <c r="M3255" t="s">
        <v>29</v>
      </c>
      <c r="N3255" t="s">
        <v>66</v>
      </c>
      <c r="O3255" t="s">
        <v>7788</v>
      </c>
      <c r="P3255">
        <v>73.680000000000007</v>
      </c>
      <c r="Q3255">
        <v>6</v>
      </c>
      <c r="R3255">
        <v>0</v>
      </c>
      <c r="S3255">
        <v>34.629600000000003</v>
      </c>
      <c r="T3255" t="s">
        <v>283</v>
      </c>
      <c r="U3255">
        <v>39.050400000000003</v>
      </c>
      <c r="V3255" s="2">
        <f>Table1[[#This Row],[Expenses]]*0.3</f>
        <v>11.715120000000001</v>
      </c>
      <c r="W3255" t="str">
        <f>VLOOKUP(K3255, Helper!A:C, 3, FALSE)</f>
        <v>2020-03</v>
      </c>
    </row>
    <row r="3256" spans="1:23" x14ac:dyDescent="0.3">
      <c r="A3256">
        <v>6545</v>
      </c>
      <c r="B3256" t="s">
        <v>7789</v>
      </c>
      <c r="C3256" s="1">
        <v>45061</v>
      </c>
      <c r="D3256">
        <v>20230515</v>
      </c>
      <c r="E3256" t="s">
        <v>203</v>
      </c>
      <c r="F3256" t="s">
        <v>358</v>
      </c>
      <c r="G3256" t="s">
        <v>1235</v>
      </c>
      <c r="H3256" t="s">
        <v>37</v>
      </c>
      <c r="I3256" t="s">
        <v>119</v>
      </c>
      <c r="J3256" t="s">
        <v>138</v>
      </c>
      <c r="K3256">
        <v>1043</v>
      </c>
      <c r="L3256" t="s">
        <v>95</v>
      </c>
      <c r="M3256" t="s">
        <v>29</v>
      </c>
      <c r="N3256" t="s">
        <v>50</v>
      </c>
      <c r="O3256" t="s">
        <v>7790</v>
      </c>
      <c r="P3256">
        <v>58.17</v>
      </c>
      <c r="Q3256">
        <v>5</v>
      </c>
      <c r="R3256">
        <v>0.7</v>
      </c>
      <c r="S3256">
        <v>-46.536000000000001</v>
      </c>
      <c r="T3256" t="s">
        <v>288</v>
      </c>
      <c r="U3256">
        <v>104.706</v>
      </c>
      <c r="V3256" s="2">
        <f>Table1[[#This Row],[Expenses]]*0.3</f>
        <v>31.411799999999999</v>
      </c>
      <c r="W3256" t="str">
        <f>VLOOKUP(K3256, Helper!A:C, 3, FALSE)</f>
        <v>2020-01</v>
      </c>
    </row>
    <row r="3257" spans="1:23" x14ac:dyDescent="0.3">
      <c r="A3257">
        <v>6548</v>
      </c>
      <c r="B3257" t="s">
        <v>7791</v>
      </c>
      <c r="C3257" s="1">
        <v>43891</v>
      </c>
      <c r="D3257">
        <v>20200301</v>
      </c>
      <c r="E3257" t="s">
        <v>3946</v>
      </c>
      <c r="F3257" t="s">
        <v>166</v>
      </c>
      <c r="G3257" t="s">
        <v>3445</v>
      </c>
      <c r="H3257" t="s">
        <v>81</v>
      </c>
      <c r="I3257" t="s">
        <v>168</v>
      </c>
      <c r="J3257" t="s">
        <v>143</v>
      </c>
      <c r="K3257">
        <v>1051</v>
      </c>
      <c r="L3257" t="s">
        <v>74</v>
      </c>
      <c r="M3257" t="s">
        <v>85</v>
      </c>
      <c r="N3257" t="s">
        <v>41</v>
      </c>
      <c r="O3257" t="s">
        <v>7792</v>
      </c>
      <c r="P3257">
        <v>634.11599999999999</v>
      </c>
      <c r="Q3257">
        <v>6</v>
      </c>
      <c r="R3257">
        <v>0.3</v>
      </c>
      <c r="S3257">
        <v>-172.1172</v>
      </c>
      <c r="T3257" t="s">
        <v>445</v>
      </c>
      <c r="U3257">
        <v>806.23320000000001</v>
      </c>
      <c r="V3257" s="2">
        <f>Table1[[#This Row],[Expenses]]*0.3</f>
        <v>241.86995999999999</v>
      </c>
      <c r="W3257" t="str">
        <f>VLOOKUP(K3257, Helper!A:C, 3, FALSE)</f>
        <v>2020-03</v>
      </c>
    </row>
    <row r="3258" spans="1:23" x14ac:dyDescent="0.3">
      <c r="A3258">
        <v>6550</v>
      </c>
      <c r="B3258" t="s">
        <v>7793</v>
      </c>
      <c r="C3258" s="1">
        <v>44407</v>
      </c>
      <c r="D3258">
        <v>20210730</v>
      </c>
      <c r="E3258" t="s">
        <v>4284</v>
      </c>
      <c r="F3258" t="s">
        <v>183</v>
      </c>
      <c r="G3258" t="s">
        <v>183</v>
      </c>
      <c r="H3258" t="s">
        <v>25</v>
      </c>
      <c r="I3258" t="s">
        <v>48</v>
      </c>
      <c r="J3258" t="s">
        <v>403</v>
      </c>
      <c r="K3258">
        <v>1041</v>
      </c>
      <c r="L3258" t="s">
        <v>95</v>
      </c>
      <c r="M3258" t="s">
        <v>85</v>
      </c>
      <c r="N3258" t="s">
        <v>41</v>
      </c>
      <c r="O3258" t="s">
        <v>7794</v>
      </c>
      <c r="P3258">
        <v>155.88</v>
      </c>
      <c r="Q3258">
        <v>6</v>
      </c>
      <c r="R3258">
        <v>0</v>
      </c>
      <c r="S3258">
        <v>38.97</v>
      </c>
      <c r="T3258" t="s">
        <v>642</v>
      </c>
      <c r="U3258">
        <v>116.91</v>
      </c>
      <c r="V3258" s="2">
        <f>Table1[[#This Row],[Expenses]]*0.3</f>
        <v>35.073</v>
      </c>
      <c r="W3258" t="str">
        <f>VLOOKUP(K3258, Helper!A:C, 3, FALSE)</f>
        <v>2020-03</v>
      </c>
    </row>
    <row r="3259" spans="1:23" x14ac:dyDescent="0.3">
      <c r="A3259">
        <v>6551</v>
      </c>
      <c r="B3259" t="s">
        <v>7795</v>
      </c>
      <c r="C3259" s="1">
        <v>44501</v>
      </c>
      <c r="D3259">
        <v>20211101</v>
      </c>
      <c r="E3259" t="s">
        <v>2046</v>
      </c>
      <c r="F3259" t="s">
        <v>211</v>
      </c>
      <c r="G3259" t="s">
        <v>212</v>
      </c>
      <c r="H3259" t="s">
        <v>25</v>
      </c>
      <c r="I3259" t="s">
        <v>26</v>
      </c>
      <c r="J3259" t="s">
        <v>278</v>
      </c>
      <c r="K3259">
        <v>1032</v>
      </c>
      <c r="L3259" t="s">
        <v>56</v>
      </c>
      <c r="M3259" t="s">
        <v>29</v>
      </c>
      <c r="N3259" t="s">
        <v>41</v>
      </c>
      <c r="O3259" t="s">
        <v>7796</v>
      </c>
      <c r="P3259">
        <v>327.56400000000002</v>
      </c>
      <c r="Q3259">
        <v>4</v>
      </c>
      <c r="R3259">
        <v>0.1</v>
      </c>
      <c r="S3259">
        <v>21.837599999999998</v>
      </c>
      <c r="T3259" t="s">
        <v>88</v>
      </c>
      <c r="U3259">
        <v>305.72640000000001</v>
      </c>
      <c r="V3259" s="2">
        <f>Table1[[#This Row],[Expenses]]*0.3</f>
        <v>91.717920000000007</v>
      </c>
      <c r="W3259" t="str">
        <f>VLOOKUP(K3259, Helper!A:C, 3, FALSE)</f>
        <v>2020-02</v>
      </c>
    </row>
    <row r="3260" spans="1:23" x14ac:dyDescent="0.3">
      <c r="A3260">
        <v>6552</v>
      </c>
      <c r="B3260" t="s">
        <v>7797</v>
      </c>
      <c r="C3260" s="1">
        <v>45277</v>
      </c>
      <c r="D3260">
        <v>20231217</v>
      </c>
      <c r="E3260" t="s">
        <v>324</v>
      </c>
      <c r="F3260" t="s">
        <v>35</v>
      </c>
      <c r="G3260" t="s">
        <v>36</v>
      </c>
      <c r="H3260" t="s">
        <v>37</v>
      </c>
      <c r="I3260" t="s">
        <v>38</v>
      </c>
      <c r="J3260" t="s">
        <v>325</v>
      </c>
      <c r="K3260">
        <v>1075</v>
      </c>
      <c r="L3260" t="s">
        <v>133</v>
      </c>
      <c r="M3260" t="s">
        <v>85</v>
      </c>
      <c r="N3260" t="s">
        <v>66</v>
      </c>
      <c r="O3260" t="s">
        <v>7798</v>
      </c>
      <c r="P3260">
        <v>13.36</v>
      </c>
      <c r="Q3260">
        <v>2</v>
      </c>
      <c r="R3260">
        <v>0</v>
      </c>
      <c r="S3260">
        <v>6.4127999999999998</v>
      </c>
      <c r="T3260" t="s">
        <v>261</v>
      </c>
      <c r="U3260">
        <v>6.9471999999999996</v>
      </c>
      <c r="V3260" s="2">
        <f>Table1[[#This Row],[Expenses]]*0.3</f>
        <v>2.0841599999999998</v>
      </c>
      <c r="W3260" t="str">
        <f>VLOOKUP(K3260, Helper!A:C, 3, FALSE)</f>
        <v>2020-03</v>
      </c>
    </row>
    <row r="3261" spans="1:23" x14ac:dyDescent="0.3">
      <c r="A3261">
        <v>6554</v>
      </c>
      <c r="B3261" t="s">
        <v>7799</v>
      </c>
      <c r="C3261" s="1">
        <v>44124</v>
      </c>
      <c r="D3261">
        <v>20201020</v>
      </c>
      <c r="E3261" t="s">
        <v>389</v>
      </c>
      <c r="F3261" t="s">
        <v>166</v>
      </c>
      <c r="G3261" t="s">
        <v>227</v>
      </c>
      <c r="H3261" t="s">
        <v>81</v>
      </c>
      <c r="I3261" t="s">
        <v>168</v>
      </c>
      <c r="J3261" t="s">
        <v>349</v>
      </c>
      <c r="K3261">
        <v>1078</v>
      </c>
      <c r="L3261" t="s">
        <v>56</v>
      </c>
      <c r="M3261" t="s">
        <v>85</v>
      </c>
      <c r="N3261" t="s">
        <v>185</v>
      </c>
      <c r="O3261" t="s">
        <v>7800</v>
      </c>
      <c r="P3261">
        <v>319.96800000000002</v>
      </c>
      <c r="Q3261">
        <v>4</v>
      </c>
      <c r="R3261">
        <v>0.2</v>
      </c>
      <c r="S3261">
        <v>71.992800000000003</v>
      </c>
      <c r="T3261" t="s">
        <v>194</v>
      </c>
      <c r="U3261">
        <v>247.9752</v>
      </c>
      <c r="V3261" s="2">
        <f>Table1[[#This Row],[Expenses]]*0.3</f>
        <v>74.392560000000003</v>
      </c>
      <c r="W3261" t="str">
        <f>VLOOKUP(K3261, Helper!A:C, 3, FALSE)</f>
        <v>2020-01</v>
      </c>
    </row>
    <row r="3262" spans="1:23" x14ac:dyDescent="0.3">
      <c r="A3262">
        <v>6559</v>
      </c>
      <c r="B3262" t="s">
        <v>7801</v>
      </c>
      <c r="C3262" s="1">
        <v>44352</v>
      </c>
      <c r="D3262">
        <v>20210605</v>
      </c>
      <c r="E3262" t="s">
        <v>2420</v>
      </c>
      <c r="F3262" t="s">
        <v>211</v>
      </c>
      <c r="G3262" t="s">
        <v>1964</v>
      </c>
      <c r="H3262" t="s">
        <v>25</v>
      </c>
      <c r="I3262" t="s">
        <v>26</v>
      </c>
      <c r="J3262" t="s">
        <v>539</v>
      </c>
      <c r="K3262">
        <v>1081</v>
      </c>
      <c r="L3262" t="s">
        <v>273</v>
      </c>
      <c r="M3262" t="s">
        <v>40</v>
      </c>
      <c r="N3262" t="s">
        <v>41</v>
      </c>
      <c r="O3262" t="s">
        <v>7802</v>
      </c>
      <c r="P3262">
        <v>1522.6379999999999</v>
      </c>
      <c r="Q3262">
        <v>9</v>
      </c>
      <c r="R3262">
        <v>0.1</v>
      </c>
      <c r="S3262">
        <v>169.18199999999999</v>
      </c>
      <c r="T3262" t="s">
        <v>732</v>
      </c>
      <c r="U3262">
        <v>1353.4559999999999</v>
      </c>
      <c r="V3262" s="2">
        <f>Table1[[#This Row],[Expenses]]*0.3</f>
        <v>406.03679999999997</v>
      </c>
      <c r="W3262" t="str">
        <f>VLOOKUP(K3262, Helper!A:C, 3, FALSE)</f>
        <v>2020-03</v>
      </c>
    </row>
    <row r="3263" spans="1:23" x14ac:dyDescent="0.3">
      <c r="A3263">
        <v>6560</v>
      </c>
      <c r="B3263" t="s">
        <v>7803</v>
      </c>
      <c r="C3263" s="1">
        <v>44764</v>
      </c>
      <c r="D3263">
        <v>20220722</v>
      </c>
      <c r="E3263" t="s">
        <v>2215</v>
      </c>
      <c r="F3263" t="s">
        <v>35</v>
      </c>
      <c r="G3263" t="s">
        <v>397</v>
      </c>
      <c r="H3263" t="s">
        <v>37</v>
      </c>
      <c r="I3263" t="s">
        <v>38</v>
      </c>
      <c r="J3263" t="s">
        <v>155</v>
      </c>
      <c r="K3263">
        <v>1077</v>
      </c>
      <c r="L3263" t="s">
        <v>133</v>
      </c>
      <c r="M3263" t="s">
        <v>40</v>
      </c>
      <c r="N3263" t="s">
        <v>161</v>
      </c>
      <c r="O3263" t="s">
        <v>7804</v>
      </c>
      <c r="P3263">
        <v>419.9</v>
      </c>
      <c r="Q3263">
        <v>5</v>
      </c>
      <c r="R3263">
        <v>0</v>
      </c>
      <c r="S3263">
        <v>197.35300000000001</v>
      </c>
      <c r="T3263" t="s">
        <v>175</v>
      </c>
      <c r="U3263">
        <v>222.546999999999</v>
      </c>
      <c r="V3263" s="2">
        <f>Table1[[#This Row],[Expenses]]*0.3</f>
        <v>66.764099999999701</v>
      </c>
      <c r="W3263" t="str">
        <f>VLOOKUP(K3263, Helper!A:C, 3, FALSE)</f>
        <v>2020-03</v>
      </c>
    </row>
    <row r="3264" spans="1:23" x14ac:dyDescent="0.3">
      <c r="A3264">
        <v>6562</v>
      </c>
      <c r="B3264" t="s">
        <v>7805</v>
      </c>
      <c r="C3264" s="1">
        <v>45017</v>
      </c>
      <c r="D3264">
        <v>20230401</v>
      </c>
      <c r="E3264" t="s">
        <v>3370</v>
      </c>
      <c r="F3264" t="s">
        <v>79</v>
      </c>
      <c r="G3264" t="s">
        <v>1222</v>
      </c>
      <c r="H3264" t="s">
        <v>81</v>
      </c>
      <c r="I3264" t="s">
        <v>82</v>
      </c>
      <c r="J3264" t="s">
        <v>764</v>
      </c>
      <c r="K3264">
        <v>1061</v>
      </c>
      <c r="L3264" t="s">
        <v>28</v>
      </c>
      <c r="M3264" t="s">
        <v>40</v>
      </c>
      <c r="N3264" t="s">
        <v>86</v>
      </c>
      <c r="O3264" t="s">
        <v>7806</v>
      </c>
      <c r="P3264">
        <v>33.619999999999997</v>
      </c>
      <c r="Q3264">
        <v>5</v>
      </c>
      <c r="R3264">
        <v>0.8</v>
      </c>
      <c r="S3264">
        <v>-90.774000000000001</v>
      </c>
      <c r="T3264" t="s">
        <v>68</v>
      </c>
      <c r="U3264">
        <v>124.39400000000001</v>
      </c>
      <c r="V3264" s="2">
        <f>Table1[[#This Row],[Expenses]]*0.3</f>
        <v>37.318199999999997</v>
      </c>
      <c r="W3264" t="str">
        <f>VLOOKUP(K3264, Helper!A:C, 3, FALSE)</f>
        <v>2020-03</v>
      </c>
    </row>
    <row r="3265" spans="1:23" x14ac:dyDescent="0.3">
      <c r="A3265">
        <v>6563</v>
      </c>
      <c r="B3265" t="s">
        <v>7807</v>
      </c>
      <c r="C3265" s="1">
        <v>43958</v>
      </c>
      <c r="D3265">
        <v>20200507</v>
      </c>
      <c r="E3265" t="s">
        <v>2980</v>
      </c>
      <c r="F3265" t="s">
        <v>744</v>
      </c>
      <c r="G3265" t="s">
        <v>4816</v>
      </c>
      <c r="H3265" t="s">
        <v>81</v>
      </c>
      <c r="I3265" t="s">
        <v>199</v>
      </c>
      <c r="J3265" t="s">
        <v>430</v>
      </c>
      <c r="K3265">
        <v>1055</v>
      </c>
      <c r="L3265" t="s">
        <v>84</v>
      </c>
      <c r="M3265" t="s">
        <v>29</v>
      </c>
      <c r="N3265" t="s">
        <v>50</v>
      </c>
      <c r="O3265" t="s">
        <v>7808</v>
      </c>
      <c r="P3265">
        <v>16.14</v>
      </c>
      <c r="Q3265">
        <v>3</v>
      </c>
      <c r="R3265">
        <v>0</v>
      </c>
      <c r="S3265">
        <v>7.9085999999999999</v>
      </c>
      <c r="T3265" t="s">
        <v>107</v>
      </c>
      <c r="U3265">
        <v>8.2314000000000007</v>
      </c>
      <c r="V3265" s="2">
        <f>Table1[[#This Row],[Expenses]]*0.3</f>
        <v>2.4694199999999999</v>
      </c>
      <c r="W3265" t="str">
        <f>VLOOKUP(K3265, Helper!A:C, 3, FALSE)</f>
        <v>2020-01</v>
      </c>
    </row>
    <row r="3266" spans="1:23" x14ac:dyDescent="0.3">
      <c r="A3266">
        <v>6567</v>
      </c>
      <c r="B3266" t="s">
        <v>7809</v>
      </c>
      <c r="C3266" s="1">
        <v>44963</v>
      </c>
      <c r="D3266">
        <v>20230206</v>
      </c>
      <c r="E3266" t="s">
        <v>518</v>
      </c>
      <c r="F3266" t="s">
        <v>79</v>
      </c>
      <c r="G3266" t="s">
        <v>2477</v>
      </c>
      <c r="H3266" t="s">
        <v>81</v>
      </c>
      <c r="I3266" t="s">
        <v>82</v>
      </c>
      <c r="J3266" t="s">
        <v>268</v>
      </c>
      <c r="K3266">
        <v>1088</v>
      </c>
      <c r="L3266" t="s">
        <v>133</v>
      </c>
      <c r="M3266" t="s">
        <v>29</v>
      </c>
      <c r="N3266" t="s">
        <v>50</v>
      </c>
      <c r="O3266" t="s">
        <v>7810</v>
      </c>
      <c r="P3266">
        <v>243.99199999999999</v>
      </c>
      <c r="Q3266">
        <v>4</v>
      </c>
      <c r="R3266">
        <v>0.8</v>
      </c>
      <c r="S3266">
        <v>-426.98599999999999</v>
      </c>
      <c r="T3266" t="s">
        <v>394</v>
      </c>
      <c r="U3266">
        <v>670.97799999999995</v>
      </c>
      <c r="V3266" s="2">
        <f>Table1[[#This Row],[Expenses]]*0.3</f>
        <v>201.29339999999999</v>
      </c>
      <c r="W3266" t="str">
        <f>VLOOKUP(K3266, Helper!A:C, 3, FALSE)</f>
        <v>2020-03</v>
      </c>
    </row>
    <row r="3267" spans="1:23" x14ac:dyDescent="0.3">
      <c r="A3267">
        <v>6569</v>
      </c>
      <c r="B3267" t="s">
        <v>7811</v>
      </c>
      <c r="C3267" s="1">
        <v>43939</v>
      </c>
      <c r="D3267">
        <v>20200418</v>
      </c>
      <c r="E3267" t="s">
        <v>222</v>
      </c>
      <c r="F3267" t="s">
        <v>79</v>
      </c>
      <c r="G3267" t="s">
        <v>147</v>
      </c>
      <c r="H3267" t="s">
        <v>81</v>
      </c>
      <c r="I3267" t="s">
        <v>82</v>
      </c>
      <c r="J3267" t="s">
        <v>223</v>
      </c>
      <c r="K3267">
        <v>1067</v>
      </c>
      <c r="L3267" t="s">
        <v>133</v>
      </c>
      <c r="M3267" t="s">
        <v>29</v>
      </c>
      <c r="N3267" t="s">
        <v>112</v>
      </c>
      <c r="O3267" t="s">
        <v>7812</v>
      </c>
      <c r="P3267">
        <v>2.6880000000000002</v>
      </c>
      <c r="Q3267">
        <v>2</v>
      </c>
      <c r="R3267">
        <v>0.2</v>
      </c>
      <c r="S3267">
        <v>1.008</v>
      </c>
      <c r="T3267" t="s">
        <v>735</v>
      </c>
      <c r="U3267">
        <v>1.68</v>
      </c>
      <c r="V3267" s="2">
        <f>Table1[[#This Row],[Expenses]]*0.3</f>
        <v>0.504</v>
      </c>
      <c r="W3267" t="str">
        <f>VLOOKUP(K3267, Helper!A:C, 3, FALSE)</f>
        <v>2020-02</v>
      </c>
    </row>
    <row r="3268" spans="1:23" x14ac:dyDescent="0.3">
      <c r="A3268">
        <v>6573</v>
      </c>
      <c r="B3268" t="s">
        <v>7813</v>
      </c>
      <c r="C3268" s="1">
        <v>44692</v>
      </c>
      <c r="D3268">
        <v>20220511</v>
      </c>
      <c r="E3268" t="s">
        <v>5525</v>
      </c>
      <c r="F3268" t="s">
        <v>71</v>
      </c>
      <c r="G3268" t="s">
        <v>72</v>
      </c>
      <c r="H3268" t="s">
        <v>37</v>
      </c>
      <c r="I3268" t="s">
        <v>38</v>
      </c>
      <c r="J3268" t="s">
        <v>604</v>
      </c>
      <c r="K3268">
        <v>1042</v>
      </c>
      <c r="L3268" t="s">
        <v>56</v>
      </c>
      <c r="M3268" t="s">
        <v>29</v>
      </c>
      <c r="N3268" t="s">
        <v>66</v>
      </c>
      <c r="O3268" t="s">
        <v>7814</v>
      </c>
      <c r="P3268">
        <v>11.96</v>
      </c>
      <c r="Q3268">
        <v>2</v>
      </c>
      <c r="R3268">
        <v>0</v>
      </c>
      <c r="S3268">
        <v>5.8604000000000003</v>
      </c>
      <c r="T3268" t="s">
        <v>454</v>
      </c>
      <c r="U3268">
        <v>6.0995999999999997</v>
      </c>
      <c r="V3268" s="2">
        <f>Table1[[#This Row],[Expenses]]*0.3</f>
        <v>1.8298799999999997</v>
      </c>
      <c r="W3268" t="str">
        <f>VLOOKUP(K3268, Helper!A:C, 3, FALSE)</f>
        <v>2020-01</v>
      </c>
    </row>
    <row r="3269" spans="1:23" x14ac:dyDescent="0.3">
      <c r="A3269">
        <v>6574</v>
      </c>
      <c r="B3269" t="s">
        <v>7815</v>
      </c>
      <c r="C3269" s="1">
        <v>44891</v>
      </c>
      <c r="D3269">
        <v>20221126</v>
      </c>
      <c r="E3269" t="s">
        <v>7143</v>
      </c>
      <c r="F3269" t="s">
        <v>522</v>
      </c>
      <c r="G3269" t="s">
        <v>1199</v>
      </c>
      <c r="H3269" t="s">
        <v>37</v>
      </c>
      <c r="I3269" t="s">
        <v>119</v>
      </c>
      <c r="J3269" t="s">
        <v>258</v>
      </c>
      <c r="K3269">
        <v>1098</v>
      </c>
      <c r="L3269" t="s">
        <v>259</v>
      </c>
      <c r="M3269" t="s">
        <v>40</v>
      </c>
      <c r="N3269" t="s">
        <v>96</v>
      </c>
      <c r="O3269" t="s">
        <v>7816</v>
      </c>
      <c r="P3269">
        <v>563.4</v>
      </c>
      <c r="Q3269">
        <v>4</v>
      </c>
      <c r="R3269">
        <v>0</v>
      </c>
      <c r="S3269">
        <v>67.608000000000004</v>
      </c>
      <c r="T3269" t="s">
        <v>32</v>
      </c>
      <c r="U3269">
        <v>495.79199999999997</v>
      </c>
      <c r="V3269" s="2">
        <f>Table1[[#This Row],[Expenses]]*0.3</f>
        <v>148.73759999999999</v>
      </c>
      <c r="W3269" t="str">
        <f>VLOOKUP(K3269, Helper!A:C, 3, FALSE)</f>
        <v>2020-01</v>
      </c>
    </row>
    <row r="3270" spans="1:23" x14ac:dyDescent="0.3">
      <c r="A3270">
        <v>6576</v>
      </c>
      <c r="B3270" t="s">
        <v>7817</v>
      </c>
      <c r="C3270" s="1">
        <v>44989</v>
      </c>
      <c r="D3270">
        <v>20230304</v>
      </c>
      <c r="E3270" t="s">
        <v>4954</v>
      </c>
      <c r="F3270" t="s">
        <v>35</v>
      </c>
      <c r="G3270" t="s">
        <v>36</v>
      </c>
      <c r="H3270" t="s">
        <v>37</v>
      </c>
      <c r="I3270" t="s">
        <v>38</v>
      </c>
      <c r="J3270" t="s">
        <v>457</v>
      </c>
      <c r="K3270">
        <v>1057</v>
      </c>
      <c r="L3270" t="s">
        <v>105</v>
      </c>
      <c r="M3270" t="s">
        <v>29</v>
      </c>
      <c r="N3270" t="s">
        <v>185</v>
      </c>
      <c r="O3270" t="s">
        <v>7818</v>
      </c>
      <c r="P3270">
        <v>1049.44</v>
      </c>
      <c r="Q3270">
        <v>8</v>
      </c>
      <c r="R3270">
        <v>0</v>
      </c>
      <c r="S3270">
        <v>440.76479999999998</v>
      </c>
      <c r="T3270" t="s">
        <v>761</v>
      </c>
      <c r="U3270">
        <v>608.67520000000002</v>
      </c>
      <c r="V3270" s="2">
        <f>Table1[[#This Row],[Expenses]]*0.3</f>
        <v>182.60256000000001</v>
      </c>
      <c r="W3270" t="str">
        <f>VLOOKUP(K3270, Helper!A:C, 3, FALSE)</f>
        <v>2020-01</v>
      </c>
    </row>
    <row r="3271" spans="1:23" x14ac:dyDescent="0.3">
      <c r="A3271">
        <v>6578</v>
      </c>
      <c r="B3271" t="s">
        <v>7819</v>
      </c>
      <c r="C3271" s="1">
        <v>44536</v>
      </c>
      <c r="D3271">
        <v>20211206</v>
      </c>
      <c r="E3271" t="s">
        <v>974</v>
      </c>
      <c r="F3271" t="s">
        <v>238</v>
      </c>
      <c r="G3271" t="s">
        <v>2560</v>
      </c>
      <c r="H3271" t="s">
        <v>25</v>
      </c>
      <c r="I3271" t="s">
        <v>48</v>
      </c>
      <c r="J3271" t="s">
        <v>192</v>
      </c>
      <c r="K3271">
        <v>1068</v>
      </c>
      <c r="L3271" t="s">
        <v>56</v>
      </c>
      <c r="M3271" t="s">
        <v>29</v>
      </c>
      <c r="N3271" t="s">
        <v>156</v>
      </c>
      <c r="O3271" t="s">
        <v>7820</v>
      </c>
      <c r="P3271">
        <v>173.94</v>
      </c>
      <c r="Q3271">
        <v>6</v>
      </c>
      <c r="R3271">
        <v>0</v>
      </c>
      <c r="S3271">
        <v>50.442599999999999</v>
      </c>
      <c r="T3271" t="s">
        <v>163</v>
      </c>
      <c r="U3271">
        <v>123.4974</v>
      </c>
      <c r="V3271" s="2">
        <f>Table1[[#This Row],[Expenses]]*0.3</f>
        <v>37.049219999999998</v>
      </c>
      <c r="W3271" t="str">
        <f>VLOOKUP(K3271, Helper!A:C, 3, FALSE)</f>
        <v>2020-01</v>
      </c>
    </row>
    <row r="3272" spans="1:23" x14ac:dyDescent="0.3">
      <c r="A3272">
        <v>6579</v>
      </c>
      <c r="B3272" t="s">
        <v>7821</v>
      </c>
      <c r="C3272" s="1">
        <v>44068</v>
      </c>
      <c r="D3272">
        <v>20200825</v>
      </c>
      <c r="E3272" t="s">
        <v>3255</v>
      </c>
      <c r="F3272" t="s">
        <v>71</v>
      </c>
      <c r="G3272" t="s">
        <v>72</v>
      </c>
      <c r="H3272" t="s">
        <v>37</v>
      </c>
      <c r="I3272" t="s">
        <v>38</v>
      </c>
      <c r="J3272" t="s">
        <v>120</v>
      </c>
      <c r="K3272">
        <v>1048</v>
      </c>
      <c r="L3272" t="s">
        <v>105</v>
      </c>
      <c r="M3272" t="s">
        <v>29</v>
      </c>
      <c r="N3272" t="s">
        <v>156</v>
      </c>
      <c r="O3272" t="s">
        <v>7822</v>
      </c>
      <c r="P3272">
        <v>1007.944</v>
      </c>
      <c r="Q3272">
        <v>7</v>
      </c>
      <c r="R3272">
        <v>0.2</v>
      </c>
      <c r="S3272">
        <v>75.595799999999997</v>
      </c>
      <c r="T3272" t="s">
        <v>114</v>
      </c>
      <c r="U3272">
        <v>932.348199999999</v>
      </c>
      <c r="V3272" s="2">
        <f>Table1[[#This Row],[Expenses]]*0.3</f>
        <v>279.7044599999997</v>
      </c>
      <c r="W3272" t="str">
        <f>VLOOKUP(K3272, Helper!A:C, 3, FALSE)</f>
        <v>2020-02</v>
      </c>
    </row>
    <row r="3273" spans="1:23" x14ac:dyDescent="0.3">
      <c r="A3273">
        <v>6580</v>
      </c>
      <c r="B3273" t="s">
        <v>7823</v>
      </c>
      <c r="C3273" s="1">
        <v>44857</v>
      </c>
      <c r="D3273">
        <v>20221023</v>
      </c>
      <c r="E3273" t="s">
        <v>3801</v>
      </c>
      <c r="F3273" t="s">
        <v>71</v>
      </c>
      <c r="G3273" t="s">
        <v>72</v>
      </c>
      <c r="H3273" t="s">
        <v>37</v>
      </c>
      <c r="I3273" t="s">
        <v>38</v>
      </c>
      <c r="J3273" t="s">
        <v>823</v>
      </c>
      <c r="K3273">
        <v>1034</v>
      </c>
      <c r="L3273" t="s">
        <v>28</v>
      </c>
      <c r="M3273" t="s">
        <v>29</v>
      </c>
      <c r="N3273" t="s">
        <v>66</v>
      </c>
      <c r="O3273" t="s">
        <v>7824</v>
      </c>
      <c r="P3273">
        <v>6.68</v>
      </c>
      <c r="Q3273">
        <v>1</v>
      </c>
      <c r="R3273">
        <v>0</v>
      </c>
      <c r="S3273">
        <v>3.2063999999999999</v>
      </c>
      <c r="T3273" t="s">
        <v>400</v>
      </c>
      <c r="U3273">
        <v>3.4735999999999998</v>
      </c>
      <c r="V3273" s="2">
        <f>Table1[[#This Row],[Expenses]]*0.3</f>
        <v>1.0420799999999999</v>
      </c>
      <c r="W3273" t="str">
        <f>VLOOKUP(K3273, Helper!A:C, 3, FALSE)</f>
        <v>2020-01</v>
      </c>
    </row>
    <row r="3274" spans="1:23" x14ac:dyDescent="0.3">
      <c r="A3274">
        <v>6583</v>
      </c>
      <c r="B3274" t="s">
        <v>7825</v>
      </c>
      <c r="C3274" s="1">
        <v>44781</v>
      </c>
      <c r="D3274">
        <v>20220808</v>
      </c>
      <c r="E3274" t="s">
        <v>392</v>
      </c>
      <c r="F3274" t="s">
        <v>71</v>
      </c>
      <c r="G3274" t="s">
        <v>1433</v>
      </c>
      <c r="H3274" t="s">
        <v>37</v>
      </c>
      <c r="I3274" t="s">
        <v>38</v>
      </c>
      <c r="J3274" t="s">
        <v>160</v>
      </c>
      <c r="K3274">
        <v>1101</v>
      </c>
      <c r="L3274" t="s">
        <v>56</v>
      </c>
      <c r="M3274" t="s">
        <v>40</v>
      </c>
      <c r="N3274" t="s">
        <v>185</v>
      </c>
      <c r="O3274" t="s">
        <v>7826</v>
      </c>
      <c r="P3274">
        <v>179.97</v>
      </c>
      <c r="Q3274">
        <v>3</v>
      </c>
      <c r="R3274">
        <v>0</v>
      </c>
      <c r="S3274">
        <v>86.385599999999997</v>
      </c>
      <c r="T3274" t="s">
        <v>327</v>
      </c>
      <c r="U3274">
        <v>93.584400000000002</v>
      </c>
      <c r="V3274" s="2">
        <f>Table1[[#This Row],[Expenses]]*0.3</f>
        <v>28.075320000000001</v>
      </c>
      <c r="W3274" t="str">
        <f>VLOOKUP(K3274, Helper!A:C, 3, FALSE)</f>
        <v>2020-03</v>
      </c>
    </row>
    <row r="3275" spans="1:23" x14ac:dyDescent="0.3">
      <c r="A3275">
        <v>6584</v>
      </c>
      <c r="B3275" t="s">
        <v>7827</v>
      </c>
      <c r="C3275" s="1">
        <v>45129</v>
      </c>
      <c r="D3275">
        <v>20230722</v>
      </c>
      <c r="E3275" t="s">
        <v>2960</v>
      </c>
      <c r="F3275" t="s">
        <v>238</v>
      </c>
      <c r="G3275" t="s">
        <v>239</v>
      </c>
      <c r="H3275" t="s">
        <v>25</v>
      </c>
      <c r="I3275" t="s">
        <v>48</v>
      </c>
      <c r="J3275" t="s">
        <v>1013</v>
      </c>
      <c r="K3275">
        <v>1073</v>
      </c>
      <c r="L3275" t="s">
        <v>133</v>
      </c>
      <c r="M3275" t="s">
        <v>29</v>
      </c>
      <c r="N3275" t="s">
        <v>112</v>
      </c>
      <c r="O3275" t="s">
        <v>7828</v>
      </c>
      <c r="P3275">
        <v>101.94</v>
      </c>
      <c r="Q3275">
        <v>6</v>
      </c>
      <c r="R3275">
        <v>0</v>
      </c>
      <c r="S3275">
        <v>29.5626</v>
      </c>
      <c r="T3275" t="s">
        <v>128</v>
      </c>
      <c r="U3275">
        <v>72.377399999999994</v>
      </c>
      <c r="V3275" s="2">
        <f>Table1[[#This Row],[Expenses]]*0.3</f>
        <v>21.713219999999996</v>
      </c>
      <c r="W3275" t="str">
        <f>VLOOKUP(K3275, Helper!A:C, 3, FALSE)</f>
        <v>2020-03</v>
      </c>
    </row>
    <row r="3276" spans="1:23" x14ac:dyDescent="0.3">
      <c r="A3276">
        <v>6591</v>
      </c>
      <c r="B3276" t="s">
        <v>7829</v>
      </c>
      <c r="C3276" s="1">
        <v>43913</v>
      </c>
      <c r="D3276">
        <v>20200323</v>
      </c>
      <c r="E3276" t="s">
        <v>4392</v>
      </c>
      <c r="F3276" t="s">
        <v>46</v>
      </c>
      <c r="G3276" t="s">
        <v>661</v>
      </c>
      <c r="H3276" t="s">
        <v>25</v>
      </c>
      <c r="I3276" t="s">
        <v>48</v>
      </c>
      <c r="J3276" t="s">
        <v>917</v>
      </c>
      <c r="K3276">
        <v>1029</v>
      </c>
      <c r="L3276" t="s">
        <v>84</v>
      </c>
      <c r="M3276" t="s">
        <v>29</v>
      </c>
      <c r="N3276" t="s">
        <v>41</v>
      </c>
      <c r="O3276" t="s">
        <v>7830</v>
      </c>
      <c r="P3276">
        <v>9.9120000000000008</v>
      </c>
      <c r="Q3276">
        <v>3</v>
      </c>
      <c r="R3276">
        <v>0.2</v>
      </c>
      <c r="S3276">
        <v>3.2214</v>
      </c>
      <c r="T3276" t="s">
        <v>445</v>
      </c>
      <c r="U3276">
        <v>6.6905999999999999</v>
      </c>
      <c r="V3276" s="2">
        <f>Table1[[#This Row],[Expenses]]*0.3</f>
        <v>2.00718</v>
      </c>
      <c r="W3276" t="str">
        <f>VLOOKUP(K3276, Helper!A:C, 3, FALSE)</f>
        <v>2020-01</v>
      </c>
    </row>
    <row r="3277" spans="1:23" x14ac:dyDescent="0.3">
      <c r="A3277">
        <v>6592</v>
      </c>
      <c r="B3277" t="s">
        <v>7831</v>
      </c>
      <c r="C3277" s="1">
        <v>44316</v>
      </c>
      <c r="D3277">
        <v>20210430</v>
      </c>
      <c r="E3277" t="s">
        <v>116</v>
      </c>
      <c r="F3277" t="s">
        <v>35</v>
      </c>
      <c r="G3277" t="s">
        <v>110</v>
      </c>
      <c r="H3277" t="s">
        <v>37</v>
      </c>
      <c r="I3277" t="s">
        <v>38</v>
      </c>
      <c r="J3277" t="s">
        <v>120</v>
      </c>
      <c r="K3277">
        <v>1048</v>
      </c>
      <c r="L3277" t="s">
        <v>105</v>
      </c>
      <c r="M3277" t="s">
        <v>40</v>
      </c>
      <c r="N3277" t="s">
        <v>112</v>
      </c>
      <c r="O3277" t="s">
        <v>7832</v>
      </c>
      <c r="P3277">
        <v>34.65</v>
      </c>
      <c r="Q3277">
        <v>3</v>
      </c>
      <c r="R3277">
        <v>0</v>
      </c>
      <c r="S3277">
        <v>9.702</v>
      </c>
      <c r="T3277" t="s">
        <v>208</v>
      </c>
      <c r="U3277">
        <v>24.948</v>
      </c>
      <c r="V3277" s="2">
        <f>Table1[[#This Row],[Expenses]]*0.3</f>
        <v>7.4843999999999999</v>
      </c>
      <c r="W3277" t="str">
        <f>VLOOKUP(K3277, Helper!A:C, 3, FALSE)</f>
        <v>2020-02</v>
      </c>
    </row>
    <row r="3278" spans="1:23" x14ac:dyDescent="0.3">
      <c r="A3278">
        <v>6594</v>
      </c>
      <c r="B3278" t="s">
        <v>7833</v>
      </c>
      <c r="C3278" s="1">
        <v>44726</v>
      </c>
      <c r="D3278">
        <v>20220614</v>
      </c>
      <c r="E3278" t="s">
        <v>1075</v>
      </c>
      <c r="F3278" t="s">
        <v>211</v>
      </c>
      <c r="G3278" t="s">
        <v>212</v>
      </c>
      <c r="H3278" t="s">
        <v>25</v>
      </c>
      <c r="I3278" t="s">
        <v>26</v>
      </c>
      <c r="J3278" t="s">
        <v>993</v>
      </c>
      <c r="K3278">
        <v>1044</v>
      </c>
      <c r="L3278" t="s">
        <v>28</v>
      </c>
      <c r="M3278" t="s">
        <v>29</v>
      </c>
      <c r="N3278" t="s">
        <v>50</v>
      </c>
      <c r="O3278" t="s">
        <v>7834</v>
      </c>
      <c r="P3278">
        <v>33.567999999999998</v>
      </c>
      <c r="Q3278">
        <v>2</v>
      </c>
      <c r="R3278">
        <v>0.2</v>
      </c>
      <c r="S3278">
        <v>11.748799999999999</v>
      </c>
      <c r="T3278" t="s">
        <v>43</v>
      </c>
      <c r="U3278">
        <v>21.819199999999999</v>
      </c>
      <c r="V3278" s="2">
        <f>Table1[[#This Row],[Expenses]]*0.3</f>
        <v>6.5457599999999996</v>
      </c>
      <c r="W3278" t="str">
        <f>VLOOKUP(K3278, Helper!A:C, 3, FALSE)</f>
        <v>2020-02</v>
      </c>
    </row>
    <row r="3279" spans="1:23" x14ac:dyDescent="0.3">
      <c r="A3279">
        <v>6595</v>
      </c>
      <c r="B3279" t="s">
        <v>7835</v>
      </c>
      <c r="C3279" s="1">
        <v>44320</v>
      </c>
      <c r="D3279">
        <v>20210504</v>
      </c>
      <c r="E3279" t="s">
        <v>2209</v>
      </c>
      <c r="F3279" t="s">
        <v>204</v>
      </c>
      <c r="G3279" t="s">
        <v>2582</v>
      </c>
      <c r="H3279" t="s">
        <v>81</v>
      </c>
      <c r="I3279" t="s">
        <v>206</v>
      </c>
      <c r="J3279" t="s">
        <v>993</v>
      </c>
      <c r="K3279">
        <v>1044</v>
      </c>
      <c r="L3279" t="s">
        <v>28</v>
      </c>
      <c r="M3279" t="s">
        <v>40</v>
      </c>
      <c r="N3279" t="s">
        <v>112</v>
      </c>
      <c r="O3279" t="s">
        <v>7836</v>
      </c>
      <c r="P3279">
        <v>125.93</v>
      </c>
      <c r="Q3279">
        <v>7</v>
      </c>
      <c r="R3279">
        <v>0</v>
      </c>
      <c r="S3279">
        <v>35.260399999999997</v>
      </c>
      <c r="T3279" t="s">
        <v>436</v>
      </c>
      <c r="U3279">
        <v>90.669600000000003</v>
      </c>
      <c r="V3279" s="2">
        <f>Table1[[#This Row],[Expenses]]*0.3</f>
        <v>27.200880000000002</v>
      </c>
      <c r="W3279" t="str">
        <f>VLOOKUP(K3279, Helper!A:C, 3, FALSE)</f>
        <v>2020-02</v>
      </c>
    </row>
    <row r="3280" spans="1:23" x14ac:dyDescent="0.3">
      <c r="A3280">
        <v>6596</v>
      </c>
      <c r="B3280" t="s">
        <v>7837</v>
      </c>
      <c r="C3280" s="1">
        <v>45040</v>
      </c>
      <c r="D3280">
        <v>20230424</v>
      </c>
      <c r="E3280" t="s">
        <v>367</v>
      </c>
      <c r="F3280" t="s">
        <v>358</v>
      </c>
      <c r="G3280" t="s">
        <v>359</v>
      </c>
      <c r="H3280" t="s">
        <v>37</v>
      </c>
      <c r="I3280" t="s">
        <v>119</v>
      </c>
      <c r="J3280" t="s">
        <v>368</v>
      </c>
      <c r="K3280">
        <v>1027</v>
      </c>
      <c r="L3280" t="s">
        <v>28</v>
      </c>
      <c r="M3280" t="s">
        <v>40</v>
      </c>
      <c r="N3280" t="s">
        <v>50</v>
      </c>
      <c r="O3280" t="s">
        <v>7838</v>
      </c>
      <c r="P3280">
        <v>11.76</v>
      </c>
      <c r="Q3280">
        <v>5</v>
      </c>
      <c r="R3280">
        <v>0.7</v>
      </c>
      <c r="S3280">
        <v>-7.84</v>
      </c>
      <c r="T3280" t="s">
        <v>68</v>
      </c>
      <c r="U3280">
        <v>19.600000000000001</v>
      </c>
      <c r="V3280" s="2">
        <f>Table1[[#This Row],[Expenses]]*0.3</f>
        <v>5.88</v>
      </c>
      <c r="W3280" t="str">
        <f>VLOOKUP(K3280, Helper!A:C, 3, FALSE)</f>
        <v>2020-08</v>
      </c>
    </row>
    <row r="3281" spans="1:23" x14ac:dyDescent="0.3">
      <c r="A3281">
        <v>6598</v>
      </c>
      <c r="B3281" t="s">
        <v>7839</v>
      </c>
      <c r="C3281" s="1">
        <v>43988</v>
      </c>
      <c r="D3281">
        <v>20200606</v>
      </c>
      <c r="E3281" t="s">
        <v>3720</v>
      </c>
      <c r="F3281" t="s">
        <v>46</v>
      </c>
      <c r="G3281" t="s">
        <v>888</v>
      </c>
      <c r="H3281" t="s">
        <v>25</v>
      </c>
      <c r="I3281" t="s">
        <v>48</v>
      </c>
      <c r="J3281" t="s">
        <v>325</v>
      </c>
      <c r="K3281">
        <v>1075</v>
      </c>
      <c r="L3281" t="s">
        <v>133</v>
      </c>
      <c r="M3281" t="s">
        <v>29</v>
      </c>
      <c r="N3281" t="s">
        <v>50</v>
      </c>
      <c r="O3281" t="s">
        <v>7840</v>
      </c>
      <c r="P3281">
        <v>1.365</v>
      </c>
      <c r="Q3281">
        <v>1</v>
      </c>
      <c r="R3281">
        <v>0.7</v>
      </c>
      <c r="S3281">
        <v>-0.91</v>
      </c>
      <c r="T3281" t="s">
        <v>59</v>
      </c>
      <c r="U3281">
        <v>2.2749999999999999</v>
      </c>
      <c r="V3281" s="2">
        <f>Table1[[#This Row],[Expenses]]*0.3</f>
        <v>0.6825</v>
      </c>
      <c r="W3281" t="str">
        <f>VLOOKUP(K3281, Helper!A:C, 3, FALSE)</f>
        <v>2020-03</v>
      </c>
    </row>
    <row r="3282" spans="1:23" x14ac:dyDescent="0.3">
      <c r="A3282">
        <v>6600</v>
      </c>
      <c r="B3282" t="s">
        <v>7841</v>
      </c>
      <c r="C3282" s="1">
        <v>44167</v>
      </c>
      <c r="D3282">
        <v>20201202</v>
      </c>
      <c r="E3282" t="s">
        <v>182</v>
      </c>
      <c r="F3282" t="s">
        <v>1548</v>
      </c>
      <c r="G3282" t="s">
        <v>1836</v>
      </c>
      <c r="H3282" t="s">
        <v>81</v>
      </c>
      <c r="I3282" t="s">
        <v>199</v>
      </c>
      <c r="J3282" t="s">
        <v>184</v>
      </c>
      <c r="K3282">
        <v>1028</v>
      </c>
      <c r="L3282" t="s">
        <v>74</v>
      </c>
      <c r="M3282" t="s">
        <v>40</v>
      </c>
      <c r="N3282" t="s">
        <v>57</v>
      </c>
      <c r="O3282" t="s">
        <v>7842</v>
      </c>
      <c r="P3282">
        <v>60.72</v>
      </c>
      <c r="Q3282">
        <v>3</v>
      </c>
      <c r="R3282">
        <v>0</v>
      </c>
      <c r="S3282">
        <v>23.680800000000001</v>
      </c>
      <c r="T3282" t="s">
        <v>235</v>
      </c>
      <c r="U3282">
        <v>37.039199999999902</v>
      </c>
      <c r="V3282" s="2">
        <f>Table1[[#This Row],[Expenses]]*0.3</f>
        <v>11.11175999999997</v>
      </c>
      <c r="W3282" t="str">
        <f>VLOOKUP(K3282, Helper!A:C, 3, FALSE)</f>
        <v>2020-04</v>
      </c>
    </row>
    <row r="3283" spans="1:23" x14ac:dyDescent="0.3">
      <c r="A3283">
        <v>6604</v>
      </c>
      <c r="B3283" t="s">
        <v>7843</v>
      </c>
      <c r="C3283" s="1">
        <v>45095</v>
      </c>
      <c r="D3283">
        <v>20230618</v>
      </c>
      <c r="E3283" t="s">
        <v>1710</v>
      </c>
      <c r="F3283" t="s">
        <v>334</v>
      </c>
      <c r="G3283" t="s">
        <v>335</v>
      </c>
      <c r="H3283" t="s">
        <v>25</v>
      </c>
      <c r="I3283" t="s">
        <v>336</v>
      </c>
      <c r="J3283" t="s">
        <v>120</v>
      </c>
      <c r="K3283">
        <v>1048</v>
      </c>
      <c r="L3283" t="s">
        <v>105</v>
      </c>
      <c r="M3283" t="s">
        <v>29</v>
      </c>
      <c r="N3283" t="s">
        <v>96</v>
      </c>
      <c r="O3283" t="s">
        <v>7844</v>
      </c>
      <c r="P3283">
        <v>146.352</v>
      </c>
      <c r="Q3283">
        <v>3</v>
      </c>
      <c r="R3283">
        <v>0.2</v>
      </c>
      <c r="S3283">
        <v>-32.929200000000002</v>
      </c>
      <c r="T3283" t="s">
        <v>318</v>
      </c>
      <c r="U3283">
        <v>179.28120000000001</v>
      </c>
      <c r="V3283" s="2">
        <f>Table1[[#This Row],[Expenses]]*0.3</f>
        <v>53.78436</v>
      </c>
      <c r="W3283" t="str">
        <f>VLOOKUP(K3283, Helper!A:C, 3, FALSE)</f>
        <v>2020-02</v>
      </c>
    </row>
    <row r="3284" spans="1:23" x14ac:dyDescent="0.3">
      <c r="A3284">
        <v>6605</v>
      </c>
      <c r="B3284" t="s">
        <v>7845</v>
      </c>
      <c r="C3284" s="1">
        <v>44708</v>
      </c>
      <c r="D3284">
        <v>20220527</v>
      </c>
      <c r="E3284" t="s">
        <v>3720</v>
      </c>
      <c r="F3284" t="s">
        <v>35</v>
      </c>
      <c r="G3284" t="s">
        <v>1437</v>
      </c>
      <c r="H3284" t="s">
        <v>37</v>
      </c>
      <c r="I3284" t="s">
        <v>38</v>
      </c>
      <c r="J3284" t="s">
        <v>325</v>
      </c>
      <c r="K3284">
        <v>1075</v>
      </c>
      <c r="L3284" t="s">
        <v>133</v>
      </c>
      <c r="M3284" t="s">
        <v>29</v>
      </c>
      <c r="N3284" t="s">
        <v>214</v>
      </c>
      <c r="O3284" t="s">
        <v>7846</v>
      </c>
      <c r="P3284">
        <v>5.94</v>
      </c>
      <c r="Q3284">
        <v>3</v>
      </c>
      <c r="R3284">
        <v>0</v>
      </c>
      <c r="S3284">
        <v>0</v>
      </c>
      <c r="T3284" t="s">
        <v>454</v>
      </c>
      <c r="U3284">
        <v>5.94</v>
      </c>
      <c r="V3284" s="2">
        <f>Table1[[#This Row],[Expenses]]*0.3</f>
        <v>1.782</v>
      </c>
      <c r="W3284" t="str">
        <f>VLOOKUP(K3284, Helper!A:C, 3, FALSE)</f>
        <v>2020-03</v>
      </c>
    </row>
    <row r="3285" spans="1:23" x14ac:dyDescent="0.3">
      <c r="A3285">
        <v>6610</v>
      </c>
      <c r="B3285" t="s">
        <v>7847</v>
      </c>
      <c r="C3285" s="1">
        <v>44265</v>
      </c>
      <c r="D3285">
        <v>20210310</v>
      </c>
      <c r="E3285" t="s">
        <v>116</v>
      </c>
      <c r="F3285" t="s">
        <v>1548</v>
      </c>
      <c r="G3285" t="s">
        <v>1836</v>
      </c>
      <c r="H3285" t="s">
        <v>81</v>
      </c>
      <c r="I3285" t="s">
        <v>199</v>
      </c>
      <c r="J3285" t="s">
        <v>120</v>
      </c>
      <c r="K3285">
        <v>1048</v>
      </c>
      <c r="L3285" t="s">
        <v>105</v>
      </c>
      <c r="M3285" t="s">
        <v>40</v>
      </c>
      <c r="N3285" t="s">
        <v>96</v>
      </c>
      <c r="O3285" t="s">
        <v>7848</v>
      </c>
      <c r="P3285">
        <v>89.82</v>
      </c>
      <c r="Q3285">
        <v>6</v>
      </c>
      <c r="R3285">
        <v>0</v>
      </c>
      <c r="S3285">
        <v>25.1496</v>
      </c>
      <c r="T3285" t="s">
        <v>365</v>
      </c>
      <c r="U3285">
        <v>64.670400000000001</v>
      </c>
      <c r="V3285" s="2">
        <f>Table1[[#This Row],[Expenses]]*0.3</f>
        <v>19.401119999999999</v>
      </c>
      <c r="W3285" t="str">
        <f>VLOOKUP(K3285, Helper!A:C, 3, FALSE)</f>
        <v>2020-02</v>
      </c>
    </row>
    <row r="3286" spans="1:23" x14ac:dyDescent="0.3">
      <c r="A3286">
        <v>6611</v>
      </c>
      <c r="B3286" t="s">
        <v>7849</v>
      </c>
      <c r="C3286" s="1">
        <v>44855</v>
      </c>
      <c r="D3286">
        <v>20221021</v>
      </c>
      <c r="E3286" t="s">
        <v>648</v>
      </c>
      <c r="F3286" t="s">
        <v>35</v>
      </c>
      <c r="G3286" t="s">
        <v>36</v>
      </c>
      <c r="H3286" t="s">
        <v>37</v>
      </c>
      <c r="I3286" t="s">
        <v>38</v>
      </c>
      <c r="J3286" t="s">
        <v>649</v>
      </c>
      <c r="K3286">
        <v>1023</v>
      </c>
      <c r="L3286" t="s">
        <v>28</v>
      </c>
      <c r="M3286" t="s">
        <v>40</v>
      </c>
      <c r="N3286" t="s">
        <v>50</v>
      </c>
      <c r="O3286" t="s">
        <v>7850</v>
      </c>
      <c r="P3286">
        <v>19.295999999999999</v>
      </c>
      <c r="Q3286">
        <v>3</v>
      </c>
      <c r="R3286">
        <v>0.2</v>
      </c>
      <c r="S3286">
        <v>6.03</v>
      </c>
      <c r="T3286" t="s">
        <v>400</v>
      </c>
      <c r="U3286">
        <v>13.265999999999901</v>
      </c>
      <c r="V3286" s="2">
        <f>Table1[[#This Row],[Expenses]]*0.3</f>
        <v>3.9797999999999698</v>
      </c>
      <c r="W3286" t="str">
        <f>VLOOKUP(K3286, Helper!A:C, 3, FALSE)</f>
        <v>2020-08</v>
      </c>
    </row>
    <row r="3287" spans="1:23" x14ac:dyDescent="0.3">
      <c r="A3287">
        <v>6612</v>
      </c>
      <c r="B3287" t="s">
        <v>7851</v>
      </c>
      <c r="C3287" s="1">
        <v>44307</v>
      </c>
      <c r="D3287">
        <v>20210421</v>
      </c>
      <c r="E3287" t="s">
        <v>6778</v>
      </c>
      <c r="F3287" t="s">
        <v>23</v>
      </c>
      <c r="G3287" t="s">
        <v>24</v>
      </c>
      <c r="H3287" t="s">
        <v>25</v>
      </c>
      <c r="I3287" t="s">
        <v>26</v>
      </c>
      <c r="J3287" t="s">
        <v>341</v>
      </c>
      <c r="K3287">
        <v>1019</v>
      </c>
      <c r="L3287" t="s">
        <v>74</v>
      </c>
      <c r="M3287" t="s">
        <v>29</v>
      </c>
      <c r="N3287" t="s">
        <v>41</v>
      </c>
      <c r="O3287" t="s">
        <v>7852</v>
      </c>
      <c r="P3287">
        <v>191.96</v>
      </c>
      <c r="Q3287">
        <v>2</v>
      </c>
      <c r="R3287">
        <v>0</v>
      </c>
      <c r="S3287">
        <v>51.8292</v>
      </c>
      <c r="T3287" t="s">
        <v>208</v>
      </c>
      <c r="U3287">
        <v>140.13079999999999</v>
      </c>
      <c r="V3287" s="2">
        <f>Table1[[#This Row],[Expenses]]*0.3</f>
        <v>42.039239999999999</v>
      </c>
      <c r="W3287" t="str">
        <f>VLOOKUP(K3287, Helper!A:C, 3, FALSE)</f>
        <v>2020-03</v>
      </c>
    </row>
    <row r="3288" spans="1:23" x14ac:dyDescent="0.3">
      <c r="A3288">
        <v>6616</v>
      </c>
      <c r="B3288" t="s">
        <v>7853</v>
      </c>
      <c r="C3288" s="1">
        <v>44730</v>
      </c>
      <c r="D3288">
        <v>20220618</v>
      </c>
      <c r="E3288" t="s">
        <v>807</v>
      </c>
      <c r="F3288" t="s">
        <v>35</v>
      </c>
      <c r="G3288" t="s">
        <v>36</v>
      </c>
      <c r="H3288" t="s">
        <v>37</v>
      </c>
      <c r="I3288" t="s">
        <v>38</v>
      </c>
      <c r="J3288" t="s">
        <v>312</v>
      </c>
      <c r="K3288">
        <v>1014</v>
      </c>
      <c r="L3288" t="s">
        <v>95</v>
      </c>
      <c r="M3288" t="s">
        <v>29</v>
      </c>
      <c r="N3288" t="s">
        <v>30</v>
      </c>
      <c r="O3288" t="s">
        <v>7854</v>
      </c>
      <c r="P3288">
        <v>239.666</v>
      </c>
      <c r="Q3288">
        <v>2</v>
      </c>
      <c r="R3288">
        <v>0.15</v>
      </c>
      <c r="S3288">
        <v>14.098000000000001</v>
      </c>
      <c r="T3288" t="s">
        <v>43</v>
      </c>
      <c r="U3288">
        <v>225.56799999999899</v>
      </c>
      <c r="V3288" s="2">
        <f>Table1[[#This Row],[Expenses]]*0.3</f>
        <v>67.670399999999688</v>
      </c>
      <c r="W3288" t="str">
        <f>VLOOKUP(K3288, Helper!A:C, 3, FALSE)</f>
        <v>2020-01</v>
      </c>
    </row>
    <row r="3289" spans="1:23" x14ac:dyDescent="0.3">
      <c r="A3289">
        <v>6619</v>
      </c>
      <c r="B3289" t="s">
        <v>7855</v>
      </c>
      <c r="C3289" s="1">
        <v>44940</v>
      </c>
      <c r="D3289">
        <v>20230114</v>
      </c>
      <c r="E3289" t="s">
        <v>2101</v>
      </c>
      <c r="F3289" t="s">
        <v>411</v>
      </c>
      <c r="G3289" t="s">
        <v>412</v>
      </c>
      <c r="H3289" t="s">
        <v>25</v>
      </c>
      <c r="I3289" t="s">
        <v>48</v>
      </c>
      <c r="J3289" t="s">
        <v>524</v>
      </c>
      <c r="K3289">
        <v>1039</v>
      </c>
      <c r="L3289" t="s">
        <v>95</v>
      </c>
      <c r="M3289" t="s">
        <v>40</v>
      </c>
      <c r="N3289" t="s">
        <v>66</v>
      </c>
      <c r="O3289" t="s">
        <v>7856</v>
      </c>
      <c r="P3289">
        <v>32.4</v>
      </c>
      <c r="Q3289">
        <v>5</v>
      </c>
      <c r="R3289">
        <v>0</v>
      </c>
      <c r="S3289">
        <v>15.552</v>
      </c>
      <c r="T3289" t="s">
        <v>898</v>
      </c>
      <c r="U3289">
        <v>16.847999999999999</v>
      </c>
      <c r="V3289" s="2">
        <f>Table1[[#This Row],[Expenses]]*0.3</f>
        <v>5.0543999999999993</v>
      </c>
      <c r="W3289" t="str">
        <f>VLOOKUP(K3289, Helper!A:C, 3, FALSE)</f>
        <v>2020-01</v>
      </c>
    </row>
    <row r="3290" spans="1:23" x14ac:dyDescent="0.3">
      <c r="A3290">
        <v>6623</v>
      </c>
      <c r="B3290" t="s">
        <v>7857</v>
      </c>
      <c r="C3290" s="1">
        <v>44080</v>
      </c>
      <c r="D3290">
        <v>20200906</v>
      </c>
      <c r="E3290" t="s">
        <v>7858</v>
      </c>
      <c r="F3290" t="s">
        <v>35</v>
      </c>
      <c r="G3290" t="s">
        <v>110</v>
      </c>
      <c r="H3290" t="s">
        <v>37</v>
      </c>
      <c r="I3290" t="s">
        <v>38</v>
      </c>
      <c r="J3290" t="s">
        <v>685</v>
      </c>
      <c r="K3290">
        <v>1076</v>
      </c>
      <c r="L3290" t="s">
        <v>74</v>
      </c>
      <c r="M3290" t="s">
        <v>40</v>
      </c>
      <c r="N3290" t="s">
        <v>57</v>
      </c>
      <c r="O3290" t="s">
        <v>7859</v>
      </c>
      <c r="P3290">
        <v>41.88</v>
      </c>
      <c r="Q3290">
        <v>6</v>
      </c>
      <c r="R3290">
        <v>0</v>
      </c>
      <c r="S3290">
        <v>12.145200000000001</v>
      </c>
      <c r="T3290" t="s">
        <v>382</v>
      </c>
      <c r="U3290">
        <v>29.7348</v>
      </c>
      <c r="V3290" s="2">
        <f>Table1[[#This Row],[Expenses]]*0.3</f>
        <v>8.9204399999999993</v>
      </c>
      <c r="W3290" t="str">
        <f>VLOOKUP(K3290, Helper!A:C, 3, FALSE)</f>
        <v>2020-01</v>
      </c>
    </row>
    <row r="3291" spans="1:23" x14ac:dyDescent="0.3">
      <c r="A3291">
        <v>6625</v>
      </c>
      <c r="B3291" t="s">
        <v>7860</v>
      </c>
      <c r="C3291" s="1">
        <v>44215</v>
      </c>
      <c r="D3291">
        <v>20210119</v>
      </c>
      <c r="E3291" t="s">
        <v>1905</v>
      </c>
      <c r="F3291" t="s">
        <v>79</v>
      </c>
      <c r="G3291" t="s">
        <v>931</v>
      </c>
      <c r="H3291" t="s">
        <v>81</v>
      </c>
      <c r="I3291" t="s">
        <v>82</v>
      </c>
      <c r="J3291" t="s">
        <v>1013</v>
      </c>
      <c r="K3291">
        <v>1073</v>
      </c>
      <c r="L3291" t="s">
        <v>133</v>
      </c>
      <c r="M3291" t="s">
        <v>29</v>
      </c>
      <c r="N3291" t="s">
        <v>50</v>
      </c>
      <c r="O3291" t="s">
        <v>7861</v>
      </c>
      <c r="P3291">
        <v>102.438</v>
      </c>
      <c r="Q3291">
        <v>1</v>
      </c>
      <c r="R3291">
        <v>0.3</v>
      </c>
      <c r="S3291">
        <v>-13.1706</v>
      </c>
      <c r="T3291" t="s">
        <v>303</v>
      </c>
      <c r="U3291">
        <v>115.6086</v>
      </c>
      <c r="V3291" s="2">
        <f>Table1[[#This Row],[Expenses]]*0.3</f>
        <v>34.682579999999994</v>
      </c>
      <c r="W3291" t="str">
        <f>VLOOKUP(K3291, Helper!A:C, 3, FALSE)</f>
        <v>2020-03</v>
      </c>
    </row>
    <row r="3292" spans="1:23" x14ac:dyDescent="0.3">
      <c r="A3292">
        <v>6627</v>
      </c>
      <c r="B3292" t="s">
        <v>7862</v>
      </c>
      <c r="C3292" s="1">
        <v>44179</v>
      </c>
      <c r="D3292">
        <v>20201214</v>
      </c>
      <c r="E3292" t="s">
        <v>2356</v>
      </c>
      <c r="F3292" t="s">
        <v>211</v>
      </c>
      <c r="G3292" t="s">
        <v>212</v>
      </c>
      <c r="H3292" t="s">
        <v>25</v>
      </c>
      <c r="I3292" t="s">
        <v>26</v>
      </c>
      <c r="J3292" t="s">
        <v>430</v>
      </c>
      <c r="K3292">
        <v>1055</v>
      </c>
      <c r="L3292" t="s">
        <v>84</v>
      </c>
      <c r="M3292" t="s">
        <v>29</v>
      </c>
      <c r="N3292" t="s">
        <v>617</v>
      </c>
      <c r="O3292" t="s">
        <v>7863</v>
      </c>
      <c r="P3292">
        <v>6999.96</v>
      </c>
      <c r="Q3292">
        <v>4</v>
      </c>
      <c r="R3292">
        <v>0</v>
      </c>
      <c r="S3292">
        <v>2239.9872</v>
      </c>
      <c r="T3292" t="s">
        <v>235</v>
      </c>
      <c r="U3292">
        <v>4759.9727999999996</v>
      </c>
      <c r="V3292" s="2">
        <f>Table1[[#This Row],[Expenses]]*0.3</f>
        <v>1427.9918399999999</v>
      </c>
      <c r="W3292" t="str">
        <f>VLOOKUP(K3292, Helper!A:C, 3, FALSE)</f>
        <v>2020-01</v>
      </c>
    </row>
    <row r="3293" spans="1:23" x14ac:dyDescent="0.3">
      <c r="A3293">
        <v>6628</v>
      </c>
      <c r="B3293" t="s">
        <v>7864</v>
      </c>
      <c r="C3293" s="1">
        <v>43974</v>
      </c>
      <c r="D3293">
        <v>20200523</v>
      </c>
      <c r="E3293" t="s">
        <v>2862</v>
      </c>
      <c r="F3293" t="s">
        <v>71</v>
      </c>
      <c r="G3293" t="s">
        <v>2409</v>
      </c>
      <c r="H3293" t="s">
        <v>37</v>
      </c>
      <c r="I3293" t="s">
        <v>38</v>
      </c>
      <c r="J3293" t="s">
        <v>219</v>
      </c>
      <c r="K3293">
        <v>1006</v>
      </c>
      <c r="L3293" t="s">
        <v>56</v>
      </c>
      <c r="M3293" t="s">
        <v>29</v>
      </c>
      <c r="N3293" t="s">
        <v>66</v>
      </c>
      <c r="O3293" t="s">
        <v>7865</v>
      </c>
      <c r="P3293">
        <v>12.96</v>
      </c>
      <c r="Q3293">
        <v>2</v>
      </c>
      <c r="R3293">
        <v>0</v>
      </c>
      <c r="S3293">
        <v>6.2207999999999997</v>
      </c>
      <c r="T3293" t="s">
        <v>107</v>
      </c>
      <c r="U3293">
        <v>6.7392000000000003</v>
      </c>
      <c r="V3293" s="2">
        <f>Table1[[#This Row],[Expenses]]*0.3</f>
        <v>2.02176</v>
      </c>
      <c r="W3293" t="str">
        <f>VLOOKUP(K3293, Helper!A:C, 3, FALSE)</f>
        <v>2020-01</v>
      </c>
    </row>
    <row r="3294" spans="1:23" x14ac:dyDescent="0.3">
      <c r="A3294">
        <v>6629</v>
      </c>
      <c r="B3294" t="s">
        <v>7866</v>
      </c>
      <c r="C3294" s="1">
        <v>44458</v>
      </c>
      <c r="D3294">
        <v>20210919</v>
      </c>
      <c r="E3294" t="s">
        <v>2766</v>
      </c>
      <c r="F3294" t="s">
        <v>211</v>
      </c>
      <c r="G3294" t="s">
        <v>212</v>
      </c>
      <c r="H3294" t="s">
        <v>25</v>
      </c>
      <c r="I3294" t="s">
        <v>26</v>
      </c>
      <c r="J3294" t="s">
        <v>360</v>
      </c>
      <c r="K3294">
        <v>1004</v>
      </c>
      <c r="L3294" t="s">
        <v>74</v>
      </c>
      <c r="M3294" t="s">
        <v>29</v>
      </c>
      <c r="N3294" t="s">
        <v>156</v>
      </c>
      <c r="O3294" t="s">
        <v>7867</v>
      </c>
      <c r="P3294">
        <v>279.86</v>
      </c>
      <c r="Q3294">
        <v>14</v>
      </c>
      <c r="R3294">
        <v>0</v>
      </c>
      <c r="S3294">
        <v>134.33279999999999</v>
      </c>
      <c r="T3294" t="s">
        <v>135</v>
      </c>
      <c r="U3294">
        <v>145.52719999999999</v>
      </c>
      <c r="V3294" s="2">
        <f>Table1[[#This Row],[Expenses]]*0.3</f>
        <v>43.658159999999995</v>
      </c>
      <c r="W3294" t="str">
        <f>VLOOKUP(K3294, Helper!A:C, 3, FALSE)</f>
        <v>2020-01</v>
      </c>
    </row>
    <row r="3295" spans="1:23" x14ac:dyDescent="0.3">
      <c r="A3295">
        <v>6630</v>
      </c>
      <c r="B3295" t="s">
        <v>7868</v>
      </c>
      <c r="C3295" s="1">
        <v>44471</v>
      </c>
      <c r="D3295">
        <v>20211002</v>
      </c>
      <c r="E3295" t="s">
        <v>2289</v>
      </c>
      <c r="F3295" t="s">
        <v>62</v>
      </c>
      <c r="G3295" t="s">
        <v>882</v>
      </c>
      <c r="H3295" t="s">
        <v>25</v>
      </c>
      <c r="I3295" t="s">
        <v>64</v>
      </c>
      <c r="J3295" t="s">
        <v>626</v>
      </c>
      <c r="K3295">
        <v>1009</v>
      </c>
      <c r="L3295" t="s">
        <v>95</v>
      </c>
      <c r="M3295" t="s">
        <v>85</v>
      </c>
      <c r="N3295" t="s">
        <v>50</v>
      </c>
      <c r="O3295" t="s">
        <v>7869</v>
      </c>
      <c r="P3295">
        <v>7.38</v>
      </c>
      <c r="Q3295">
        <v>5</v>
      </c>
      <c r="R3295">
        <v>0.7</v>
      </c>
      <c r="S3295">
        <v>-5.4119999999999999</v>
      </c>
      <c r="T3295" t="s">
        <v>52</v>
      </c>
      <c r="U3295">
        <v>12.792</v>
      </c>
      <c r="V3295" s="2">
        <f>Table1[[#This Row],[Expenses]]*0.3</f>
        <v>3.8375999999999997</v>
      </c>
      <c r="W3295" t="str">
        <f>VLOOKUP(K3295, Helper!A:C, 3, FALSE)</f>
        <v>2020-03</v>
      </c>
    </row>
    <row r="3296" spans="1:23" x14ac:dyDescent="0.3">
      <c r="A3296">
        <v>6631</v>
      </c>
      <c r="B3296" t="s">
        <v>7870</v>
      </c>
      <c r="C3296" s="1">
        <v>44921</v>
      </c>
      <c r="D3296">
        <v>20221226</v>
      </c>
      <c r="E3296" t="s">
        <v>2897</v>
      </c>
      <c r="F3296" t="s">
        <v>71</v>
      </c>
      <c r="G3296" t="s">
        <v>72</v>
      </c>
      <c r="H3296" t="s">
        <v>37</v>
      </c>
      <c r="I3296" t="s">
        <v>38</v>
      </c>
      <c r="J3296" t="s">
        <v>418</v>
      </c>
      <c r="K3296">
        <v>1007</v>
      </c>
      <c r="L3296" t="s">
        <v>84</v>
      </c>
      <c r="M3296" t="s">
        <v>29</v>
      </c>
      <c r="N3296" t="s">
        <v>41</v>
      </c>
      <c r="O3296" t="s">
        <v>7871</v>
      </c>
      <c r="P3296">
        <v>698.35199999999998</v>
      </c>
      <c r="Q3296">
        <v>3</v>
      </c>
      <c r="R3296">
        <v>0.2</v>
      </c>
      <c r="S3296">
        <v>52.376399999999997</v>
      </c>
      <c r="T3296" t="s">
        <v>76</v>
      </c>
      <c r="U3296">
        <v>645.97559999999999</v>
      </c>
      <c r="V3296" s="2">
        <f>Table1[[#This Row],[Expenses]]*0.3</f>
        <v>193.79267999999999</v>
      </c>
      <c r="W3296" t="str">
        <f>VLOOKUP(K3296, Helper!A:C, 3, FALSE)</f>
        <v>2020-02</v>
      </c>
    </row>
    <row r="3297" spans="1:23" x14ac:dyDescent="0.3">
      <c r="A3297">
        <v>6633</v>
      </c>
      <c r="B3297" t="s">
        <v>7872</v>
      </c>
      <c r="C3297" s="1">
        <v>44688</v>
      </c>
      <c r="D3297">
        <v>20220507</v>
      </c>
      <c r="E3297" t="s">
        <v>2698</v>
      </c>
      <c r="F3297" t="s">
        <v>411</v>
      </c>
      <c r="G3297" t="s">
        <v>997</v>
      </c>
      <c r="H3297" t="s">
        <v>25</v>
      </c>
      <c r="I3297" t="s">
        <v>48</v>
      </c>
      <c r="J3297" t="s">
        <v>330</v>
      </c>
      <c r="K3297">
        <v>1100</v>
      </c>
      <c r="L3297" t="s">
        <v>56</v>
      </c>
      <c r="M3297" t="s">
        <v>85</v>
      </c>
      <c r="N3297" t="s">
        <v>86</v>
      </c>
      <c r="O3297" t="s">
        <v>7873</v>
      </c>
      <c r="P3297">
        <v>54.48</v>
      </c>
      <c r="Q3297">
        <v>1</v>
      </c>
      <c r="R3297">
        <v>0</v>
      </c>
      <c r="S3297">
        <v>15.2544</v>
      </c>
      <c r="T3297" t="s">
        <v>454</v>
      </c>
      <c r="U3297">
        <v>39.2256</v>
      </c>
      <c r="V3297" s="2">
        <f>Table1[[#This Row],[Expenses]]*0.3</f>
        <v>11.76768</v>
      </c>
      <c r="W3297" t="str">
        <f>VLOOKUP(K3297, Helper!A:C, 3, FALSE)</f>
        <v>2020-03</v>
      </c>
    </row>
    <row r="3298" spans="1:23" x14ac:dyDescent="0.3">
      <c r="A3298">
        <v>6634</v>
      </c>
      <c r="B3298" t="s">
        <v>7874</v>
      </c>
      <c r="C3298" s="1">
        <v>44859</v>
      </c>
      <c r="D3298">
        <v>20221025</v>
      </c>
      <c r="E3298" t="s">
        <v>971</v>
      </c>
      <c r="F3298" t="s">
        <v>35</v>
      </c>
      <c r="G3298" t="s">
        <v>110</v>
      </c>
      <c r="H3298" t="s">
        <v>37</v>
      </c>
      <c r="I3298" t="s">
        <v>38</v>
      </c>
      <c r="J3298" t="s">
        <v>213</v>
      </c>
      <c r="K3298">
        <v>1059</v>
      </c>
      <c r="L3298" t="s">
        <v>105</v>
      </c>
      <c r="M3298" t="s">
        <v>29</v>
      </c>
      <c r="N3298" t="s">
        <v>185</v>
      </c>
      <c r="O3298" t="s">
        <v>7875</v>
      </c>
      <c r="P3298">
        <v>199.99</v>
      </c>
      <c r="Q3298">
        <v>1</v>
      </c>
      <c r="R3298">
        <v>0</v>
      </c>
      <c r="S3298">
        <v>85.995699999999999</v>
      </c>
      <c r="T3298" t="s">
        <v>400</v>
      </c>
      <c r="U3298">
        <v>113.9943</v>
      </c>
      <c r="V3298" s="2">
        <f>Table1[[#This Row],[Expenses]]*0.3</f>
        <v>34.19829</v>
      </c>
      <c r="W3298" t="str">
        <f>VLOOKUP(K3298, Helper!A:C, 3, FALSE)</f>
        <v>2020-08</v>
      </c>
    </row>
    <row r="3299" spans="1:23" x14ac:dyDescent="0.3">
      <c r="A3299">
        <v>6635</v>
      </c>
      <c r="B3299" t="s">
        <v>7876</v>
      </c>
      <c r="C3299" s="1">
        <v>45053</v>
      </c>
      <c r="D3299">
        <v>20230507</v>
      </c>
      <c r="E3299" t="s">
        <v>2268</v>
      </c>
      <c r="F3299" t="s">
        <v>62</v>
      </c>
      <c r="G3299" t="s">
        <v>63</v>
      </c>
      <c r="H3299" t="s">
        <v>25</v>
      </c>
      <c r="I3299" t="s">
        <v>64</v>
      </c>
      <c r="J3299" t="s">
        <v>817</v>
      </c>
      <c r="K3299">
        <v>1050</v>
      </c>
      <c r="L3299" t="s">
        <v>95</v>
      </c>
      <c r="M3299" t="s">
        <v>29</v>
      </c>
      <c r="N3299" t="s">
        <v>50</v>
      </c>
      <c r="O3299" t="s">
        <v>7877</v>
      </c>
      <c r="P3299">
        <v>68.540999999999997</v>
      </c>
      <c r="Q3299">
        <v>11</v>
      </c>
      <c r="R3299">
        <v>0.7</v>
      </c>
      <c r="S3299">
        <v>-52.548099999999998</v>
      </c>
      <c r="T3299" t="s">
        <v>288</v>
      </c>
      <c r="U3299">
        <v>121.0891</v>
      </c>
      <c r="V3299" s="2">
        <f>Table1[[#This Row],[Expenses]]*0.3</f>
        <v>36.326729999999998</v>
      </c>
      <c r="W3299" t="str">
        <f>VLOOKUP(K3299, Helper!A:C, 3, FALSE)</f>
        <v>2020-01</v>
      </c>
    </row>
    <row r="3300" spans="1:23" x14ac:dyDescent="0.3">
      <c r="A3300">
        <v>6638</v>
      </c>
      <c r="B3300" t="s">
        <v>7878</v>
      </c>
      <c r="C3300" s="1">
        <v>45258</v>
      </c>
      <c r="D3300">
        <v>20231128</v>
      </c>
      <c r="E3300" t="s">
        <v>1234</v>
      </c>
      <c r="F3300" t="s">
        <v>211</v>
      </c>
      <c r="G3300" t="s">
        <v>212</v>
      </c>
      <c r="H3300" t="s">
        <v>25</v>
      </c>
      <c r="I3300" t="s">
        <v>26</v>
      </c>
      <c r="J3300" t="s">
        <v>268</v>
      </c>
      <c r="K3300">
        <v>1088</v>
      </c>
      <c r="L3300" t="s">
        <v>133</v>
      </c>
      <c r="M3300" t="s">
        <v>29</v>
      </c>
      <c r="N3300" t="s">
        <v>112</v>
      </c>
      <c r="O3300" t="s">
        <v>7879</v>
      </c>
      <c r="P3300">
        <v>6.99</v>
      </c>
      <c r="Q3300">
        <v>3</v>
      </c>
      <c r="R3300">
        <v>0</v>
      </c>
      <c r="S3300">
        <v>2.0270999999999999</v>
      </c>
      <c r="T3300" t="s">
        <v>283</v>
      </c>
      <c r="U3300">
        <v>4.9629000000000003</v>
      </c>
      <c r="V3300" s="2">
        <f>Table1[[#This Row],[Expenses]]*0.3</f>
        <v>1.4888700000000001</v>
      </c>
      <c r="W3300" t="str">
        <f>VLOOKUP(K3300, Helper!A:C, 3, FALSE)</f>
        <v>2020-03</v>
      </c>
    </row>
    <row r="3301" spans="1:23" x14ac:dyDescent="0.3">
      <c r="A3301">
        <v>6640</v>
      </c>
      <c r="B3301" t="s">
        <v>7880</v>
      </c>
      <c r="C3301" s="1">
        <v>44135</v>
      </c>
      <c r="D3301">
        <v>20201031</v>
      </c>
      <c r="E3301" t="s">
        <v>1503</v>
      </c>
      <c r="F3301" t="s">
        <v>358</v>
      </c>
      <c r="G3301" t="s">
        <v>359</v>
      </c>
      <c r="H3301" t="s">
        <v>37</v>
      </c>
      <c r="I3301" t="s">
        <v>119</v>
      </c>
      <c r="J3301" t="s">
        <v>592</v>
      </c>
      <c r="K3301">
        <v>1030</v>
      </c>
      <c r="L3301" t="s">
        <v>95</v>
      </c>
      <c r="M3301" t="s">
        <v>40</v>
      </c>
      <c r="N3301" t="s">
        <v>50</v>
      </c>
      <c r="O3301" t="s">
        <v>7881</v>
      </c>
      <c r="P3301">
        <v>1421.664</v>
      </c>
      <c r="Q3301">
        <v>8</v>
      </c>
      <c r="R3301">
        <v>0.4</v>
      </c>
      <c r="S3301">
        <v>-734.52639999999997</v>
      </c>
      <c r="T3301" t="s">
        <v>194</v>
      </c>
      <c r="U3301">
        <v>2156.1904</v>
      </c>
      <c r="V3301" s="2">
        <f>Table1[[#This Row],[Expenses]]*0.3</f>
        <v>646.85712000000001</v>
      </c>
      <c r="W3301" t="str">
        <f>VLOOKUP(K3301, Helper!A:C, 3, FALSE)</f>
        <v>2020-01</v>
      </c>
    </row>
    <row r="3302" spans="1:23" x14ac:dyDescent="0.3">
      <c r="A3302">
        <v>6641</v>
      </c>
      <c r="B3302" t="s">
        <v>7882</v>
      </c>
      <c r="C3302" s="1">
        <v>45144</v>
      </c>
      <c r="D3302">
        <v>20230806</v>
      </c>
      <c r="E3302" t="s">
        <v>189</v>
      </c>
      <c r="F3302" t="s">
        <v>204</v>
      </c>
      <c r="G3302" t="s">
        <v>2582</v>
      </c>
      <c r="H3302" t="s">
        <v>81</v>
      </c>
      <c r="I3302" t="s">
        <v>206</v>
      </c>
      <c r="J3302" t="s">
        <v>192</v>
      </c>
      <c r="K3302">
        <v>1068</v>
      </c>
      <c r="L3302" t="s">
        <v>56</v>
      </c>
      <c r="M3302" t="s">
        <v>29</v>
      </c>
      <c r="N3302" t="s">
        <v>50</v>
      </c>
      <c r="O3302" t="s">
        <v>7883</v>
      </c>
      <c r="P3302">
        <v>125.88</v>
      </c>
      <c r="Q3302">
        <v>6</v>
      </c>
      <c r="R3302">
        <v>0</v>
      </c>
      <c r="S3302">
        <v>60.422400000000003</v>
      </c>
      <c r="T3302" t="s">
        <v>786</v>
      </c>
      <c r="U3302">
        <v>65.4575999999999</v>
      </c>
      <c r="V3302" s="2">
        <f>Table1[[#This Row],[Expenses]]*0.3</f>
        <v>19.637279999999969</v>
      </c>
      <c r="W3302" t="str">
        <f>VLOOKUP(K3302, Helper!A:C, 3, FALSE)</f>
        <v>2020-01</v>
      </c>
    </row>
    <row r="3303" spans="1:23" x14ac:dyDescent="0.3">
      <c r="A3303">
        <v>6644</v>
      </c>
      <c r="B3303" t="s">
        <v>7884</v>
      </c>
      <c r="C3303" s="1">
        <v>44418</v>
      </c>
      <c r="D3303">
        <v>20210810</v>
      </c>
      <c r="E3303" t="s">
        <v>3088</v>
      </c>
      <c r="F3303" t="s">
        <v>306</v>
      </c>
      <c r="G3303" t="s">
        <v>307</v>
      </c>
      <c r="H3303" t="s">
        <v>25</v>
      </c>
      <c r="I3303" t="s">
        <v>48</v>
      </c>
      <c r="J3303" t="s">
        <v>655</v>
      </c>
      <c r="K3303">
        <v>1024</v>
      </c>
      <c r="L3303" t="s">
        <v>28</v>
      </c>
      <c r="M3303" t="s">
        <v>29</v>
      </c>
      <c r="N3303" t="s">
        <v>156</v>
      </c>
      <c r="O3303" t="s">
        <v>7885</v>
      </c>
      <c r="P3303">
        <v>438.36799999999999</v>
      </c>
      <c r="Q3303">
        <v>4</v>
      </c>
      <c r="R3303">
        <v>0.2</v>
      </c>
      <c r="S3303">
        <v>38.357199999999999</v>
      </c>
      <c r="T3303" t="s">
        <v>570</v>
      </c>
      <c r="U3303">
        <v>400.01080000000002</v>
      </c>
      <c r="V3303" s="2">
        <f>Table1[[#This Row],[Expenses]]*0.3</f>
        <v>120.00324000000001</v>
      </c>
      <c r="W3303" t="str">
        <f>VLOOKUP(K3303, Helper!A:C, 3, FALSE)</f>
        <v>2020-01</v>
      </c>
    </row>
    <row r="3304" spans="1:23" x14ac:dyDescent="0.3">
      <c r="A3304">
        <v>6647</v>
      </c>
      <c r="B3304" t="s">
        <v>7886</v>
      </c>
      <c r="C3304" s="1">
        <v>44911</v>
      </c>
      <c r="D3304">
        <v>20221216</v>
      </c>
      <c r="E3304" t="s">
        <v>2377</v>
      </c>
      <c r="F3304" t="s">
        <v>306</v>
      </c>
      <c r="G3304" t="s">
        <v>307</v>
      </c>
      <c r="H3304" t="s">
        <v>25</v>
      </c>
      <c r="I3304" t="s">
        <v>48</v>
      </c>
      <c r="J3304" t="s">
        <v>1263</v>
      </c>
      <c r="K3304">
        <v>1016</v>
      </c>
      <c r="L3304" t="s">
        <v>95</v>
      </c>
      <c r="M3304" t="s">
        <v>85</v>
      </c>
      <c r="N3304" t="s">
        <v>50</v>
      </c>
      <c r="O3304" t="s">
        <v>7887</v>
      </c>
      <c r="P3304">
        <v>564.19500000000005</v>
      </c>
      <c r="Q3304">
        <v>3</v>
      </c>
      <c r="R3304">
        <v>0.5</v>
      </c>
      <c r="S3304">
        <v>-304.6653</v>
      </c>
      <c r="T3304" t="s">
        <v>76</v>
      </c>
      <c r="U3304">
        <v>868.86030000000005</v>
      </c>
      <c r="V3304" s="2">
        <f>Table1[[#This Row],[Expenses]]*0.3</f>
        <v>260.65809000000002</v>
      </c>
      <c r="W3304" t="str">
        <f>VLOOKUP(K3304, Helper!A:C, 3, FALSE)</f>
        <v>2020-03</v>
      </c>
    </row>
    <row r="3305" spans="1:23" x14ac:dyDescent="0.3">
      <c r="A3305">
        <v>6649</v>
      </c>
      <c r="B3305" t="s">
        <v>7888</v>
      </c>
      <c r="C3305" s="1">
        <v>45178</v>
      </c>
      <c r="D3305">
        <v>20230909</v>
      </c>
      <c r="E3305" t="s">
        <v>1359</v>
      </c>
      <c r="F3305" t="s">
        <v>79</v>
      </c>
      <c r="G3305" t="s">
        <v>1222</v>
      </c>
      <c r="H3305" t="s">
        <v>81</v>
      </c>
      <c r="I3305" t="s">
        <v>82</v>
      </c>
      <c r="J3305" t="s">
        <v>698</v>
      </c>
      <c r="K3305">
        <v>1013</v>
      </c>
      <c r="L3305" t="s">
        <v>28</v>
      </c>
      <c r="M3305" t="s">
        <v>40</v>
      </c>
      <c r="N3305" t="s">
        <v>50</v>
      </c>
      <c r="O3305" t="s">
        <v>7889</v>
      </c>
      <c r="P3305">
        <v>42.616</v>
      </c>
      <c r="Q3305">
        <v>7</v>
      </c>
      <c r="R3305">
        <v>0.8</v>
      </c>
      <c r="S3305">
        <v>-68.185599999999994</v>
      </c>
      <c r="T3305" t="s">
        <v>171</v>
      </c>
      <c r="U3305">
        <v>110.80159999999999</v>
      </c>
      <c r="V3305" s="2">
        <f>Table1[[#This Row],[Expenses]]*0.3</f>
        <v>33.240479999999998</v>
      </c>
      <c r="W3305" t="str">
        <f>VLOOKUP(K3305, Helper!A:C, 3, FALSE)</f>
        <v>2020-02</v>
      </c>
    </row>
    <row r="3306" spans="1:23" x14ac:dyDescent="0.3">
      <c r="A3306">
        <v>6655</v>
      </c>
      <c r="B3306" t="s">
        <v>7890</v>
      </c>
      <c r="C3306" s="1">
        <v>44978</v>
      </c>
      <c r="D3306">
        <v>20230221</v>
      </c>
      <c r="E3306" t="s">
        <v>2187</v>
      </c>
      <c r="F3306" t="s">
        <v>232</v>
      </c>
      <c r="G3306" t="s">
        <v>233</v>
      </c>
      <c r="H3306" t="s">
        <v>37</v>
      </c>
      <c r="I3306" t="s">
        <v>119</v>
      </c>
      <c r="J3306" t="s">
        <v>1065</v>
      </c>
      <c r="K3306">
        <v>1097</v>
      </c>
      <c r="L3306" t="s">
        <v>273</v>
      </c>
      <c r="M3306" t="s">
        <v>85</v>
      </c>
      <c r="N3306" t="s">
        <v>156</v>
      </c>
      <c r="O3306" t="s">
        <v>7891</v>
      </c>
      <c r="P3306">
        <v>333.57600000000002</v>
      </c>
      <c r="Q3306">
        <v>3</v>
      </c>
      <c r="R3306">
        <v>0.2</v>
      </c>
      <c r="S3306">
        <v>25.0182</v>
      </c>
      <c r="T3306" t="s">
        <v>394</v>
      </c>
      <c r="U3306">
        <v>308.55779999999999</v>
      </c>
      <c r="V3306" s="2">
        <f>Table1[[#This Row],[Expenses]]*0.3</f>
        <v>92.567339999999987</v>
      </c>
      <c r="W3306" t="str">
        <f>VLOOKUP(K3306, Helper!A:C, 3, FALSE)</f>
        <v>2020-04</v>
      </c>
    </row>
    <row r="3307" spans="1:23" x14ac:dyDescent="0.3">
      <c r="A3307">
        <v>6661</v>
      </c>
      <c r="B3307" t="s">
        <v>7892</v>
      </c>
      <c r="C3307" s="1">
        <v>44416</v>
      </c>
      <c r="D3307">
        <v>20210808</v>
      </c>
      <c r="E3307" t="s">
        <v>3214</v>
      </c>
      <c r="F3307" t="s">
        <v>744</v>
      </c>
      <c r="G3307" t="s">
        <v>745</v>
      </c>
      <c r="H3307" t="s">
        <v>81</v>
      </c>
      <c r="I3307" t="s">
        <v>199</v>
      </c>
      <c r="J3307" t="s">
        <v>330</v>
      </c>
      <c r="K3307">
        <v>1100</v>
      </c>
      <c r="L3307" t="s">
        <v>56</v>
      </c>
      <c r="M3307" t="s">
        <v>29</v>
      </c>
      <c r="N3307" t="s">
        <v>112</v>
      </c>
      <c r="O3307" t="s">
        <v>7893</v>
      </c>
      <c r="P3307">
        <v>39.659999999999997</v>
      </c>
      <c r="Q3307">
        <v>2</v>
      </c>
      <c r="R3307">
        <v>0</v>
      </c>
      <c r="S3307">
        <v>11.898</v>
      </c>
      <c r="T3307" t="s">
        <v>570</v>
      </c>
      <c r="U3307">
        <v>27.761999999999901</v>
      </c>
      <c r="V3307" s="2">
        <f>Table1[[#This Row],[Expenses]]*0.3</f>
        <v>8.3285999999999696</v>
      </c>
      <c r="W3307" t="str">
        <f>VLOOKUP(K3307, Helper!A:C, 3, FALSE)</f>
        <v>2020-03</v>
      </c>
    </row>
    <row r="3308" spans="1:23" x14ac:dyDescent="0.3">
      <c r="A3308">
        <v>6664</v>
      </c>
      <c r="B3308" t="s">
        <v>7894</v>
      </c>
      <c r="C3308" s="1">
        <v>45226</v>
      </c>
      <c r="D3308">
        <v>20231027</v>
      </c>
      <c r="E3308" t="s">
        <v>1084</v>
      </c>
      <c r="F3308" t="s">
        <v>238</v>
      </c>
      <c r="G3308" t="s">
        <v>1700</v>
      </c>
      <c r="H3308" t="s">
        <v>25</v>
      </c>
      <c r="I3308" t="s">
        <v>48</v>
      </c>
      <c r="J3308" t="s">
        <v>693</v>
      </c>
      <c r="K3308">
        <v>1070</v>
      </c>
      <c r="L3308" t="s">
        <v>56</v>
      </c>
      <c r="M3308" t="s">
        <v>29</v>
      </c>
      <c r="N3308" t="s">
        <v>50</v>
      </c>
      <c r="O3308" t="s">
        <v>7895</v>
      </c>
      <c r="P3308">
        <v>356.85</v>
      </c>
      <c r="Q3308">
        <v>5</v>
      </c>
      <c r="R3308">
        <v>0</v>
      </c>
      <c r="S3308">
        <v>60.664499999999997</v>
      </c>
      <c r="T3308" t="s">
        <v>151</v>
      </c>
      <c r="U3308">
        <v>296.18549999999999</v>
      </c>
      <c r="V3308" s="2">
        <f>Table1[[#This Row],[Expenses]]*0.3</f>
        <v>88.855649999999997</v>
      </c>
      <c r="W3308" t="str">
        <f>VLOOKUP(K3308, Helper!A:C, 3, FALSE)</f>
        <v>2020-02</v>
      </c>
    </row>
    <row r="3309" spans="1:23" x14ac:dyDescent="0.3">
      <c r="A3309">
        <v>6666</v>
      </c>
      <c r="B3309" t="s">
        <v>7896</v>
      </c>
      <c r="C3309" s="1">
        <v>44757</v>
      </c>
      <c r="D3309">
        <v>20220715</v>
      </c>
      <c r="E3309" t="s">
        <v>1729</v>
      </c>
      <c r="F3309" t="s">
        <v>79</v>
      </c>
      <c r="G3309" t="s">
        <v>147</v>
      </c>
      <c r="H3309" t="s">
        <v>81</v>
      </c>
      <c r="I3309" t="s">
        <v>82</v>
      </c>
      <c r="J3309" t="s">
        <v>443</v>
      </c>
      <c r="K3309">
        <v>1005</v>
      </c>
      <c r="L3309" t="s">
        <v>56</v>
      </c>
      <c r="M3309" t="s">
        <v>29</v>
      </c>
      <c r="N3309" t="s">
        <v>66</v>
      </c>
      <c r="O3309" t="s">
        <v>7897</v>
      </c>
      <c r="P3309">
        <v>219.84</v>
      </c>
      <c r="Q3309">
        <v>5</v>
      </c>
      <c r="R3309">
        <v>0.2</v>
      </c>
      <c r="S3309">
        <v>79.691999999999993</v>
      </c>
      <c r="T3309" t="s">
        <v>175</v>
      </c>
      <c r="U3309">
        <v>140.148</v>
      </c>
      <c r="V3309" s="2">
        <f>Table1[[#This Row],[Expenses]]*0.3</f>
        <v>42.044399999999996</v>
      </c>
      <c r="W3309" t="str">
        <f>VLOOKUP(K3309, Helper!A:C, 3, FALSE)</f>
        <v>2020-03</v>
      </c>
    </row>
    <row r="3310" spans="1:23" x14ac:dyDescent="0.3">
      <c r="A3310">
        <v>6667</v>
      </c>
      <c r="B3310" t="s">
        <v>7898</v>
      </c>
      <c r="C3310" s="1">
        <v>45059</v>
      </c>
      <c r="D3310">
        <v>20230513</v>
      </c>
      <c r="E3310" t="s">
        <v>1090</v>
      </c>
      <c r="F3310" t="s">
        <v>522</v>
      </c>
      <c r="G3310" t="s">
        <v>671</v>
      </c>
      <c r="H3310" t="s">
        <v>37</v>
      </c>
      <c r="I3310" t="s">
        <v>119</v>
      </c>
      <c r="J3310" t="s">
        <v>398</v>
      </c>
      <c r="K3310">
        <v>1026</v>
      </c>
      <c r="L3310" t="s">
        <v>105</v>
      </c>
      <c r="M3310" t="s">
        <v>29</v>
      </c>
      <c r="N3310" t="s">
        <v>57</v>
      </c>
      <c r="O3310" t="s">
        <v>7899</v>
      </c>
      <c r="P3310">
        <v>42.85</v>
      </c>
      <c r="Q3310">
        <v>5</v>
      </c>
      <c r="R3310">
        <v>0</v>
      </c>
      <c r="S3310">
        <v>15.426</v>
      </c>
      <c r="T3310" t="s">
        <v>288</v>
      </c>
      <c r="U3310">
        <v>27.423999999999999</v>
      </c>
      <c r="V3310" s="2">
        <f>Table1[[#This Row],[Expenses]]*0.3</f>
        <v>8.2271999999999998</v>
      </c>
      <c r="W3310" t="str">
        <f>VLOOKUP(K3310, Helper!A:C, 3, FALSE)</f>
        <v>2020-01</v>
      </c>
    </row>
    <row r="3311" spans="1:23" x14ac:dyDescent="0.3">
      <c r="A3311">
        <v>6671</v>
      </c>
      <c r="B3311" t="s">
        <v>7900</v>
      </c>
      <c r="C3311" s="1">
        <v>45072</v>
      </c>
      <c r="D3311">
        <v>20230526</v>
      </c>
      <c r="E3311" t="s">
        <v>1991</v>
      </c>
      <c r="F3311" t="s">
        <v>758</v>
      </c>
      <c r="G3311" t="s">
        <v>5909</v>
      </c>
      <c r="H3311" t="s">
        <v>25</v>
      </c>
      <c r="I3311" t="s">
        <v>64</v>
      </c>
      <c r="J3311" t="s">
        <v>539</v>
      </c>
      <c r="K3311">
        <v>1081</v>
      </c>
      <c r="L3311" t="s">
        <v>273</v>
      </c>
      <c r="M3311" t="s">
        <v>85</v>
      </c>
      <c r="N3311" t="s">
        <v>50</v>
      </c>
      <c r="O3311" t="s">
        <v>7901</v>
      </c>
      <c r="P3311">
        <v>29.84</v>
      </c>
      <c r="Q3311">
        <v>2</v>
      </c>
      <c r="R3311">
        <v>0</v>
      </c>
      <c r="S3311">
        <v>13.428000000000001</v>
      </c>
      <c r="T3311" t="s">
        <v>288</v>
      </c>
      <c r="U3311">
        <v>16.411999999999999</v>
      </c>
      <c r="V3311" s="2">
        <f>Table1[[#This Row],[Expenses]]*0.3</f>
        <v>4.9235999999999995</v>
      </c>
      <c r="W3311" t="str">
        <f>VLOOKUP(K3311, Helper!A:C, 3, FALSE)</f>
        <v>2020-03</v>
      </c>
    </row>
    <row r="3312" spans="1:23" x14ac:dyDescent="0.3">
      <c r="A3312">
        <v>6672</v>
      </c>
      <c r="B3312" t="s">
        <v>7902</v>
      </c>
      <c r="C3312" s="1">
        <v>44066</v>
      </c>
      <c r="D3312">
        <v>20200823</v>
      </c>
      <c r="E3312" t="s">
        <v>2553</v>
      </c>
      <c r="F3312" t="s">
        <v>35</v>
      </c>
      <c r="G3312" t="s">
        <v>36</v>
      </c>
      <c r="H3312" t="s">
        <v>37</v>
      </c>
      <c r="I3312" t="s">
        <v>38</v>
      </c>
      <c r="J3312" t="s">
        <v>55</v>
      </c>
      <c r="K3312">
        <v>1065</v>
      </c>
      <c r="L3312" t="s">
        <v>56</v>
      </c>
      <c r="M3312" t="s">
        <v>40</v>
      </c>
      <c r="N3312" t="s">
        <v>50</v>
      </c>
      <c r="O3312" t="s">
        <v>7903</v>
      </c>
      <c r="P3312">
        <v>49.567999999999998</v>
      </c>
      <c r="Q3312">
        <v>2</v>
      </c>
      <c r="R3312">
        <v>0.2</v>
      </c>
      <c r="S3312">
        <v>17.348800000000001</v>
      </c>
      <c r="T3312" t="s">
        <v>114</v>
      </c>
      <c r="U3312">
        <v>32.219200000000001</v>
      </c>
      <c r="V3312" s="2">
        <f>Table1[[#This Row],[Expenses]]*0.3</f>
        <v>9.6657600000000006</v>
      </c>
      <c r="W3312" t="str">
        <f>VLOOKUP(K3312, Helper!A:C, 3, FALSE)</f>
        <v>2020-04</v>
      </c>
    </row>
    <row r="3313" spans="1:23" x14ac:dyDescent="0.3">
      <c r="A3313">
        <v>6673</v>
      </c>
      <c r="B3313" t="s">
        <v>7904</v>
      </c>
      <c r="C3313" s="1">
        <v>44450</v>
      </c>
      <c r="D3313">
        <v>20210911</v>
      </c>
      <c r="E3313" t="s">
        <v>616</v>
      </c>
      <c r="F3313" t="s">
        <v>35</v>
      </c>
      <c r="G3313" t="s">
        <v>600</v>
      </c>
      <c r="H3313" t="s">
        <v>37</v>
      </c>
      <c r="I3313" t="s">
        <v>38</v>
      </c>
      <c r="J3313" t="s">
        <v>439</v>
      </c>
      <c r="K3313">
        <v>1033</v>
      </c>
      <c r="L3313" t="s">
        <v>74</v>
      </c>
      <c r="M3313" t="s">
        <v>40</v>
      </c>
      <c r="N3313" t="s">
        <v>112</v>
      </c>
      <c r="O3313" t="s">
        <v>7905</v>
      </c>
      <c r="P3313">
        <v>265.86</v>
      </c>
      <c r="Q3313">
        <v>7</v>
      </c>
      <c r="R3313">
        <v>0</v>
      </c>
      <c r="S3313">
        <v>79.757999999999996</v>
      </c>
      <c r="T3313" t="s">
        <v>135</v>
      </c>
      <c r="U3313">
        <v>186.102</v>
      </c>
      <c r="V3313" s="2">
        <f>Table1[[#This Row],[Expenses]]*0.3</f>
        <v>55.830599999999997</v>
      </c>
      <c r="W3313" t="str">
        <f>VLOOKUP(K3313, Helper!A:C, 3, FALSE)</f>
        <v>2020-03</v>
      </c>
    </row>
    <row r="3314" spans="1:23" x14ac:dyDescent="0.3">
      <c r="A3314">
        <v>6674</v>
      </c>
      <c r="B3314" t="s">
        <v>7906</v>
      </c>
      <c r="C3314" s="1">
        <v>44444</v>
      </c>
      <c r="D3314">
        <v>20210905</v>
      </c>
      <c r="E3314" t="s">
        <v>429</v>
      </c>
      <c r="F3314" t="s">
        <v>238</v>
      </c>
      <c r="G3314" t="s">
        <v>2832</v>
      </c>
      <c r="H3314" t="s">
        <v>25</v>
      </c>
      <c r="I3314" t="s">
        <v>48</v>
      </c>
      <c r="J3314" t="s">
        <v>430</v>
      </c>
      <c r="K3314">
        <v>1055</v>
      </c>
      <c r="L3314" t="s">
        <v>84</v>
      </c>
      <c r="M3314" t="s">
        <v>85</v>
      </c>
      <c r="N3314" t="s">
        <v>57</v>
      </c>
      <c r="O3314" t="s">
        <v>7907</v>
      </c>
      <c r="P3314">
        <v>67.959999999999994</v>
      </c>
      <c r="Q3314">
        <v>4</v>
      </c>
      <c r="R3314">
        <v>0</v>
      </c>
      <c r="S3314">
        <v>12.232799999999999</v>
      </c>
      <c r="T3314" t="s">
        <v>135</v>
      </c>
      <c r="U3314">
        <v>55.727199999999897</v>
      </c>
      <c r="V3314" s="2">
        <f>Table1[[#This Row],[Expenses]]*0.3</f>
        <v>16.718159999999969</v>
      </c>
      <c r="W3314" t="str">
        <f>VLOOKUP(K3314, Helper!A:C, 3, FALSE)</f>
        <v>2020-01</v>
      </c>
    </row>
    <row r="3315" spans="1:23" x14ac:dyDescent="0.3">
      <c r="A3315">
        <v>6675</v>
      </c>
      <c r="B3315" t="s">
        <v>7908</v>
      </c>
      <c r="C3315" s="1">
        <v>44521</v>
      </c>
      <c r="D3315">
        <v>20211121</v>
      </c>
      <c r="E3315" t="s">
        <v>3887</v>
      </c>
      <c r="F3315" t="s">
        <v>204</v>
      </c>
      <c r="G3315" t="s">
        <v>903</v>
      </c>
      <c r="H3315" t="s">
        <v>81</v>
      </c>
      <c r="I3315" t="s">
        <v>206</v>
      </c>
      <c r="J3315" t="s">
        <v>752</v>
      </c>
      <c r="K3315">
        <v>1084</v>
      </c>
      <c r="L3315" t="s">
        <v>133</v>
      </c>
      <c r="M3315" t="s">
        <v>29</v>
      </c>
      <c r="N3315" t="s">
        <v>112</v>
      </c>
      <c r="O3315" t="s">
        <v>7909</v>
      </c>
      <c r="P3315">
        <v>10.92</v>
      </c>
      <c r="Q3315">
        <v>6</v>
      </c>
      <c r="R3315">
        <v>0</v>
      </c>
      <c r="S3315">
        <v>4.9139999999999997</v>
      </c>
      <c r="T3315" t="s">
        <v>88</v>
      </c>
      <c r="U3315">
        <v>6.0060000000000002</v>
      </c>
      <c r="V3315" s="2">
        <f>Table1[[#This Row],[Expenses]]*0.3</f>
        <v>1.8018000000000001</v>
      </c>
      <c r="W3315" t="str">
        <f>VLOOKUP(K3315, Helper!A:C, 3, FALSE)</f>
        <v>2020-02</v>
      </c>
    </row>
    <row r="3316" spans="1:23" x14ac:dyDescent="0.3">
      <c r="A3316">
        <v>6679</v>
      </c>
      <c r="B3316" t="s">
        <v>7910</v>
      </c>
      <c r="C3316" s="1">
        <v>44114</v>
      </c>
      <c r="D3316">
        <v>20201010</v>
      </c>
      <c r="E3316" t="s">
        <v>874</v>
      </c>
      <c r="F3316" t="s">
        <v>232</v>
      </c>
      <c r="G3316" t="s">
        <v>385</v>
      </c>
      <c r="H3316" t="s">
        <v>37</v>
      </c>
      <c r="I3316" t="s">
        <v>119</v>
      </c>
      <c r="J3316" t="s">
        <v>524</v>
      </c>
      <c r="K3316">
        <v>1039</v>
      </c>
      <c r="L3316" t="s">
        <v>95</v>
      </c>
      <c r="M3316" t="s">
        <v>85</v>
      </c>
      <c r="N3316" t="s">
        <v>57</v>
      </c>
      <c r="O3316" t="s">
        <v>7911</v>
      </c>
      <c r="P3316">
        <v>46.872</v>
      </c>
      <c r="Q3316">
        <v>7</v>
      </c>
      <c r="R3316">
        <v>0.2</v>
      </c>
      <c r="S3316">
        <v>3.5154000000000001</v>
      </c>
      <c r="T3316" t="s">
        <v>194</v>
      </c>
      <c r="U3316">
        <v>43.3566</v>
      </c>
      <c r="V3316" s="2">
        <f>Table1[[#This Row],[Expenses]]*0.3</f>
        <v>13.00698</v>
      </c>
      <c r="W3316" t="str">
        <f>VLOOKUP(K3316, Helper!A:C, 3, FALSE)</f>
        <v>2020-01</v>
      </c>
    </row>
    <row r="3317" spans="1:23" x14ac:dyDescent="0.3">
      <c r="A3317">
        <v>6680</v>
      </c>
      <c r="B3317" t="s">
        <v>7912</v>
      </c>
      <c r="C3317" s="1">
        <v>45172</v>
      </c>
      <c r="D3317">
        <v>20230903</v>
      </c>
      <c r="E3317" t="s">
        <v>217</v>
      </c>
      <c r="F3317" t="s">
        <v>498</v>
      </c>
      <c r="G3317" t="s">
        <v>2753</v>
      </c>
      <c r="H3317" t="s">
        <v>25</v>
      </c>
      <c r="I3317" t="s">
        <v>103</v>
      </c>
      <c r="J3317" t="s">
        <v>219</v>
      </c>
      <c r="K3317">
        <v>1006</v>
      </c>
      <c r="L3317" t="s">
        <v>56</v>
      </c>
      <c r="M3317" t="s">
        <v>29</v>
      </c>
      <c r="N3317" t="s">
        <v>96</v>
      </c>
      <c r="O3317" t="s">
        <v>7913</v>
      </c>
      <c r="P3317">
        <v>10.9</v>
      </c>
      <c r="Q3317">
        <v>1</v>
      </c>
      <c r="R3317">
        <v>0</v>
      </c>
      <c r="S3317">
        <v>2.8340000000000001</v>
      </c>
      <c r="T3317" t="s">
        <v>171</v>
      </c>
      <c r="U3317">
        <v>8.0660000000000007</v>
      </c>
      <c r="V3317" s="2">
        <f>Table1[[#This Row],[Expenses]]*0.3</f>
        <v>2.4198</v>
      </c>
      <c r="W3317" t="str">
        <f>VLOOKUP(K3317, Helper!A:C, 3, FALSE)</f>
        <v>2020-01</v>
      </c>
    </row>
    <row r="3318" spans="1:23" x14ac:dyDescent="0.3">
      <c r="A3318">
        <v>6683</v>
      </c>
      <c r="B3318" t="s">
        <v>7914</v>
      </c>
      <c r="C3318" s="1">
        <v>44928</v>
      </c>
      <c r="D3318">
        <v>20230102</v>
      </c>
      <c r="E3318" t="s">
        <v>2470</v>
      </c>
      <c r="F3318" t="s">
        <v>91</v>
      </c>
      <c r="G3318" t="s">
        <v>426</v>
      </c>
      <c r="H3318" t="s">
        <v>25</v>
      </c>
      <c r="I3318" t="s">
        <v>93</v>
      </c>
      <c r="J3318" t="s">
        <v>638</v>
      </c>
      <c r="K3318">
        <v>1008</v>
      </c>
      <c r="L3318" t="s">
        <v>74</v>
      </c>
      <c r="M3318" t="s">
        <v>85</v>
      </c>
      <c r="N3318" t="s">
        <v>50</v>
      </c>
      <c r="O3318" t="s">
        <v>7915</v>
      </c>
      <c r="P3318">
        <v>3.6</v>
      </c>
      <c r="Q3318">
        <v>2</v>
      </c>
      <c r="R3318">
        <v>0</v>
      </c>
      <c r="S3318">
        <v>1.728</v>
      </c>
      <c r="T3318" t="s">
        <v>898</v>
      </c>
      <c r="U3318">
        <v>1.8720000000000001</v>
      </c>
      <c r="V3318" s="2">
        <f>Table1[[#This Row],[Expenses]]*0.3</f>
        <v>0.56159999999999999</v>
      </c>
      <c r="W3318" t="str">
        <f>VLOOKUP(K3318, Helper!A:C, 3, FALSE)</f>
        <v>2020-01</v>
      </c>
    </row>
    <row r="3319" spans="1:23" x14ac:dyDescent="0.3">
      <c r="A3319">
        <v>6684</v>
      </c>
      <c r="B3319" t="s">
        <v>7916</v>
      </c>
      <c r="C3319" s="1">
        <v>44140</v>
      </c>
      <c r="D3319">
        <v>20201105</v>
      </c>
      <c r="E3319" t="s">
        <v>1746</v>
      </c>
      <c r="F3319" t="s">
        <v>35</v>
      </c>
      <c r="G3319" t="s">
        <v>36</v>
      </c>
      <c r="H3319" t="s">
        <v>37</v>
      </c>
      <c r="I3319" t="s">
        <v>38</v>
      </c>
      <c r="J3319" t="s">
        <v>1132</v>
      </c>
      <c r="K3319">
        <v>1053</v>
      </c>
      <c r="L3319" t="s">
        <v>74</v>
      </c>
      <c r="M3319" t="s">
        <v>85</v>
      </c>
      <c r="N3319" t="s">
        <v>57</v>
      </c>
      <c r="O3319" t="s">
        <v>7917</v>
      </c>
      <c r="P3319">
        <v>20.04</v>
      </c>
      <c r="Q3319">
        <v>6</v>
      </c>
      <c r="R3319">
        <v>0</v>
      </c>
      <c r="S3319">
        <v>8.8176000000000005</v>
      </c>
      <c r="T3319" t="s">
        <v>98</v>
      </c>
      <c r="U3319">
        <v>11.222399999999899</v>
      </c>
      <c r="V3319" s="2">
        <f>Table1[[#This Row],[Expenses]]*0.3</f>
        <v>3.3667199999999697</v>
      </c>
      <c r="W3319" t="str">
        <f>VLOOKUP(K3319, Helper!A:C, 3, FALSE)</f>
        <v>2020-05</v>
      </c>
    </row>
    <row r="3320" spans="1:23" x14ac:dyDescent="0.3">
      <c r="A3320">
        <v>6685</v>
      </c>
      <c r="B3320" t="s">
        <v>7918</v>
      </c>
      <c r="C3320" s="1">
        <v>44547</v>
      </c>
      <c r="D3320">
        <v>20211217</v>
      </c>
      <c r="E3320" t="s">
        <v>2446</v>
      </c>
      <c r="F3320" t="s">
        <v>166</v>
      </c>
      <c r="G3320" t="s">
        <v>380</v>
      </c>
      <c r="H3320" t="s">
        <v>81</v>
      </c>
      <c r="I3320" t="s">
        <v>168</v>
      </c>
      <c r="J3320" t="s">
        <v>1013</v>
      </c>
      <c r="K3320">
        <v>1073</v>
      </c>
      <c r="L3320" t="s">
        <v>133</v>
      </c>
      <c r="M3320" t="s">
        <v>29</v>
      </c>
      <c r="N3320" t="s">
        <v>96</v>
      </c>
      <c r="O3320" t="s">
        <v>7919</v>
      </c>
      <c r="P3320">
        <v>180.01599999999999</v>
      </c>
      <c r="Q3320">
        <v>1</v>
      </c>
      <c r="R3320">
        <v>0.2</v>
      </c>
      <c r="S3320">
        <v>-15.7514</v>
      </c>
      <c r="T3320" t="s">
        <v>163</v>
      </c>
      <c r="U3320">
        <v>195.76739999999899</v>
      </c>
      <c r="V3320" s="2">
        <f>Table1[[#This Row],[Expenses]]*0.3</f>
        <v>58.73021999999969</v>
      </c>
      <c r="W3320" t="str">
        <f>VLOOKUP(K3320, Helper!A:C, 3, FALSE)</f>
        <v>2020-03</v>
      </c>
    </row>
    <row r="3321" spans="1:23" x14ac:dyDescent="0.3">
      <c r="A3321">
        <v>6688</v>
      </c>
      <c r="B3321" t="s">
        <v>7920</v>
      </c>
      <c r="C3321" s="1">
        <v>44330</v>
      </c>
      <c r="D3321">
        <v>20210514</v>
      </c>
      <c r="E3321" t="s">
        <v>3706</v>
      </c>
      <c r="F3321" t="s">
        <v>35</v>
      </c>
      <c r="G3321" t="s">
        <v>36</v>
      </c>
      <c r="H3321" t="s">
        <v>37</v>
      </c>
      <c r="I3321" t="s">
        <v>38</v>
      </c>
      <c r="J3321" t="s">
        <v>325</v>
      </c>
      <c r="K3321">
        <v>1075</v>
      </c>
      <c r="L3321" t="s">
        <v>133</v>
      </c>
      <c r="M3321" t="s">
        <v>29</v>
      </c>
      <c r="N3321" t="s">
        <v>96</v>
      </c>
      <c r="O3321" t="s">
        <v>7921</v>
      </c>
      <c r="P3321">
        <v>1117.92</v>
      </c>
      <c r="Q3321">
        <v>4</v>
      </c>
      <c r="R3321">
        <v>0</v>
      </c>
      <c r="S3321">
        <v>55.896000000000001</v>
      </c>
      <c r="T3321" t="s">
        <v>436</v>
      </c>
      <c r="U3321">
        <v>1062.0239999999999</v>
      </c>
      <c r="V3321" s="2">
        <f>Table1[[#This Row],[Expenses]]*0.3</f>
        <v>318.60719999999998</v>
      </c>
      <c r="W3321" t="str">
        <f>VLOOKUP(K3321, Helper!A:C, 3, FALSE)</f>
        <v>2020-03</v>
      </c>
    </row>
    <row r="3322" spans="1:23" x14ac:dyDescent="0.3">
      <c r="A3322">
        <v>6689</v>
      </c>
      <c r="B3322" t="s">
        <v>7922</v>
      </c>
      <c r="C3322" s="1">
        <v>44996</v>
      </c>
      <c r="D3322">
        <v>20230311</v>
      </c>
      <c r="E3322" t="s">
        <v>4406</v>
      </c>
      <c r="F3322" t="s">
        <v>35</v>
      </c>
      <c r="G3322" t="s">
        <v>110</v>
      </c>
      <c r="H3322" t="s">
        <v>37</v>
      </c>
      <c r="I3322" t="s">
        <v>38</v>
      </c>
      <c r="J3322" t="s">
        <v>993</v>
      </c>
      <c r="K3322">
        <v>1044</v>
      </c>
      <c r="L3322" t="s">
        <v>28</v>
      </c>
      <c r="M3322" t="s">
        <v>40</v>
      </c>
      <c r="N3322" t="s">
        <v>185</v>
      </c>
      <c r="O3322" t="s">
        <v>7923</v>
      </c>
      <c r="P3322">
        <v>111.96</v>
      </c>
      <c r="Q3322">
        <v>4</v>
      </c>
      <c r="R3322">
        <v>0</v>
      </c>
      <c r="S3322">
        <v>21.272400000000001</v>
      </c>
      <c r="T3322" t="s">
        <v>761</v>
      </c>
      <c r="U3322">
        <v>90.687599999999904</v>
      </c>
      <c r="V3322" s="2">
        <f>Table1[[#This Row],[Expenses]]*0.3</f>
        <v>27.206279999999971</v>
      </c>
      <c r="W3322" t="str">
        <f>VLOOKUP(K3322, Helper!A:C, 3, FALSE)</f>
        <v>2020-02</v>
      </c>
    </row>
    <row r="3323" spans="1:23" x14ac:dyDescent="0.3">
      <c r="A3323">
        <v>6690</v>
      </c>
      <c r="B3323" t="s">
        <v>7924</v>
      </c>
      <c r="C3323" s="1">
        <v>45263</v>
      </c>
      <c r="D3323">
        <v>20231203</v>
      </c>
      <c r="E3323" t="s">
        <v>2687</v>
      </c>
      <c r="F3323" t="s">
        <v>79</v>
      </c>
      <c r="G3323" t="s">
        <v>147</v>
      </c>
      <c r="H3323" t="s">
        <v>81</v>
      </c>
      <c r="I3323" t="s">
        <v>82</v>
      </c>
      <c r="J3323" t="s">
        <v>184</v>
      </c>
      <c r="K3323">
        <v>1028</v>
      </c>
      <c r="L3323" t="s">
        <v>74</v>
      </c>
      <c r="M3323" t="s">
        <v>40</v>
      </c>
      <c r="N3323" t="s">
        <v>112</v>
      </c>
      <c r="O3323" t="s">
        <v>7925</v>
      </c>
      <c r="P3323">
        <v>12.16</v>
      </c>
      <c r="Q3323">
        <v>5</v>
      </c>
      <c r="R3323">
        <v>0.2</v>
      </c>
      <c r="S3323">
        <v>2.1280000000000001</v>
      </c>
      <c r="T3323" t="s">
        <v>261</v>
      </c>
      <c r="U3323">
        <v>10.032</v>
      </c>
      <c r="V3323" s="2">
        <f>Table1[[#This Row],[Expenses]]*0.3</f>
        <v>3.0095999999999998</v>
      </c>
      <c r="W3323" t="str">
        <f>VLOOKUP(K3323, Helper!A:C, 3, FALSE)</f>
        <v>2020-04</v>
      </c>
    </row>
    <row r="3324" spans="1:23" x14ac:dyDescent="0.3">
      <c r="A3324">
        <v>6691</v>
      </c>
      <c r="B3324" t="s">
        <v>7926</v>
      </c>
      <c r="C3324" s="1">
        <v>45139</v>
      </c>
      <c r="D3324">
        <v>20230801</v>
      </c>
      <c r="E3324" t="s">
        <v>3532</v>
      </c>
      <c r="F3324" t="s">
        <v>91</v>
      </c>
      <c r="G3324" t="s">
        <v>1441</v>
      </c>
      <c r="H3324" t="s">
        <v>25</v>
      </c>
      <c r="I3324" t="s">
        <v>93</v>
      </c>
      <c r="J3324" t="s">
        <v>588</v>
      </c>
      <c r="K3324">
        <v>1085</v>
      </c>
      <c r="L3324" t="s">
        <v>105</v>
      </c>
      <c r="M3324" t="s">
        <v>40</v>
      </c>
      <c r="N3324" t="s">
        <v>50</v>
      </c>
      <c r="O3324" t="s">
        <v>7927</v>
      </c>
      <c r="P3324">
        <v>17.52</v>
      </c>
      <c r="Q3324">
        <v>4</v>
      </c>
      <c r="R3324">
        <v>0</v>
      </c>
      <c r="S3324">
        <v>8.4095999999999993</v>
      </c>
      <c r="T3324" t="s">
        <v>786</v>
      </c>
      <c r="U3324">
        <v>9.1104000000000003</v>
      </c>
      <c r="V3324" s="2">
        <f>Table1[[#This Row],[Expenses]]*0.3</f>
        <v>2.73312</v>
      </c>
      <c r="W3324" t="str">
        <f>VLOOKUP(K3324, Helper!A:C, 3, FALSE)</f>
        <v>2020-07</v>
      </c>
    </row>
    <row r="3325" spans="1:23" x14ac:dyDescent="0.3">
      <c r="A3325">
        <v>6693</v>
      </c>
      <c r="B3325" t="s">
        <v>7928</v>
      </c>
      <c r="C3325" s="1">
        <v>45150</v>
      </c>
      <c r="D3325">
        <v>20230812</v>
      </c>
      <c r="E3325" t="s">
        <v>3899</v>
      </c>
      <c r="F3325" t="s">
        <v>493</v>
      </c>
      <c r="G3325" t="s">
        <v>494</v>
      </c>
      <c r="H3325" t="s">
        <v>25</v>
      </c>
      <c r="I3325" t="s">
        <v>336</v>
      </c>
      <c r="J3325" t="s">
        <v>148</v>
      </c>
      <c r="K3325">
        <v>1083</v>
      </c>
      <c r="L3325" t="s">
        <v>149</v>
      </c>
      <c r="M3325" t="s">
        <v>85</v>
      </c>
      <c r="N3325" t="s">
        <v>50</v>
      </c>
      <c r="O3325" t="s">
        <v>7929</v>
      </c>
      <c r="P3325">
        <v>477.51</v>
      </c>
      <c r="Q3325">
        <v>11</v>
      </c>
      <c r="R3325">
        <v>0</v>
      </c>
      <c r="S3325">
        <v>219.65459999999999</v>
      </c>
      <c r="T3325" t="s">
        <v>786</v>
      </c>
      <c r="U3325">
        <v>257.85539999999997</v>
      </c>
      <c r="V3325" s="2">
        <f>Table1[[#This Row],[Expenses]]*0.3</f>
        <v>77.356619999999992</v>
      </c>
      <c r="W3325" t="str">
        <f>VLOOKUP(K3325, Helper!A:C, 3, FALSE)</f>
        <v>2020-03</v>
      </c>
    </row>
    <row r="3326" spans="1:23" x14ac:dyDescent="0.3">
      <c r="A3326">
        <v>6694</v>
      </c>
      <c r="B3326" t="s">
        <v>7930</v>
      </c>
      <c r="C3326" s="1">
        <v>45200</v>
      </c>
      <c r="D3326">
        <v>20231001</v>
      </c>
      <c r="E3326" t="s">
        <v>4373</v>
      </c>
      <c r="F3326" t="s">
        <v>1548</v>
      </c>
      <c r="G3326" t="s">
        <v>2675</v>
      </c>
      <c r="H3326" t="s">
        <v>81</v>
      </c>
      <c r="I3326" t="s">
        <v>199</v>
      </c>
      <c r="J3326" t="s">
        <v>55</v>
      </c>
      <c r="K3326">
        <v>1065</v>
      </c>
      <c r="L3326" t="s">
        <v>56</v>
      </c>
      <c r="M3326" t="s">
        <v>29</v>
      </c>
      <c r="N3326" t="s">
        <v>66</v>
      </c>
      <c r="O3326" t="s">
        <v>7931</v>
      </c>
      <c r="P3326">
        <v>164.88</v>
      </c>
      <c r="Q3326">
        <v>3</v>
      </c>
      <c r="R3326">
        <v>0</v>
      </c>
      <c r="S3326">
        <v>80.791200000000003</v>
      </c>
      <c r="T3326" t="s">
        <v>151</v>
      </c>
      <c r="U3326">
        <v>84.088799999999907</v>
      </c>
      <c r="V3326" s="2">
        <f>Table1[[#This Row],[Expenses]]*0.3</f>
        <v>25.226639999999971</v>
      </c>
      <c r="W3326" t="str">
        <f>VLOOKUP(K3326, Helper!A:C, 3, FALSE)</f>
        <v>2020-04</v>
      </c>
    </row>
    <row r="3327" spans="1:23" x14ac:dyDescent="0.3">
      <c r="A3327">
        <v>6695</v>
      </c>
      <c r="B3327" t="s">
        <v>7932</v>
      </c>
      <c r="C3327" s="1">
        <v>44800</v>
      </c>
      <c r="D3327">
        <v>20220827</v>
      </c>
      <c r="E3327" t="s">
        <v>7752</v>
      </c>
      <c r="F3327" t="s">
        <v>91</v>
      </c>
      <c r="G3327" t="s">
        <v>426</v>
      </c>
      <c r="H3327" t="s">
        <v>25</v>
      </c>
      <c r="I3327" t="s">
        <v>93</v>
      </c>
      <c r="J3327" t="s">
        <v>2081</v>
      </c>
      <c r="K3327">
        <v>1079</v>
      </c>
      <c r="L3327" t="s">
        <v>105</v>
      </c>
      <c r="M3327" t="s">
        <v>85</v>
      </c>
      <c r="N3327" t="s">
        <v>185</v>
      </c>
      <c r="O3327" t="s">
        <v>7933</v>
      </c>
      <c r="P3327">
        <v>47.97</v>
      </c>
      <c r="Q3327">
        <v>3</v>
      </c>
      <c r="R3327">
        <v>0</v>
      </c>
      <c r="S3327">
        <v>14.870699999999999</v>
      </c>
      <c r="T3327" t="s">
        <v>327</v>
      </c>
      <c r="U3327">
        <v>33.099299999999999</v>
      </c>
      <c r="V3327" s="2">
        <f>Table1[[#This Row],[Expenses]]*0.3</f>
        <v>9.9297899999999988</v>
      </c>
      <c r="W3327" t="str">
        <f>VLOOKUP(K3327, Helper!A:C, 3, FALSE)</f>
        <v>2020-05</v>
      </c>
    </row>
    <row r="3328" spans="1:23" x14ac:dyDescent="0.3">
      <c r="A3328">
        <v>6696</v>
      </c>
      <c r="B3328" t="s">
        <v>7934</v>
      </c>
      <c r="C3328" s="1">
        <v>44898</v>
      </c>
      <c r="D3328">
        <v>20221203</v>
      </c>
      <c r="E3328" t="s">
        <v>2121</v>
      </c>
      <c r="F3328" t="s">
        <v>211</v>
      </c>
      <c r="G3328" t="s">
        <v>212</v>
      </c>
      <c r="H3328" t="s">
        <v>25</v>
      </c>
      <c r="I3328" t="s">
        <v>26</v>
      </c>
      <c r="J3328" t="s">
        <v>349</v>
      </c>
      <c r="K3328">
        <v>1078</v>
      </c>
      <c r="L3328" t="s">
        <v>56</v>
      </c>
      <c r="M3328" t="s">
        <v>29</v>
      </c>
      <c r="N3328" t="s">
        <v>50</v>
      </c>
      <c r="O3328" t="s">
        <v>7935</v>
      </c>
      <c r="P3328">
        <v>415.17599999999999</v>
      </c>
      <c r="Q3328">
        <v>3</v>
      </c>
      <c r="R3328">
        <v>0.2</v>
      </c>
      <c r="S3328">
        <v>134.93219999999999</v>
      </c>
      <c r="T3328" t="s">
        <v>76</v>
      </c>
      <c r="U3328">
        <v>280.243799999999</v>
      </c>
      <c r="V3328" s="2">
        <f>Table1[[#This Row],[Expenses]]*0.3</f>
        <v>84.073139999999697</v>
      </c>
      <c r="W3328" t="str">
        <f>VLOOKUP(K3328, Helper!A:C, 3, FALSE)</f>
        <v>2020-01</v>
      </c>
    </row>
    <row r="3329" spans="1:23" x14ac:dyDescent="0.3">
      <c r="A3329">
        <v>6699</v>
      </c>
      <c r="B3329" t="s">
        <v>7936</v>
      </c>
      <c r="C3329" s="1">
        <v>45129</v>
      </c>
      <c r="D3329">
        <v>20230722</v>
      </c>
      <c r="E3329" t="s">
        <v>2559</v>
      </c>
      <c r="F3329" t="s">
        <v>35</v>
      </c>
      <c r="G3329" t="s">
        <v>600</v>
      </c>
      <c r="H3329" t="s">
        <v>37</v>
      </c>
      <c r="I3329" t="s">
        <v>38</v>
      </c>
      <c r="J3329" t="s">
        <v>169</v>
      </c>
      <c r="K3329">
        <v>1058</v>
      </c>
      <c r="L3329" t="s">
        <v>28</v>
      </c>
      <c r="M3329" t="s">
        <v>29</v>
      </c>
      <c r="N3329" t="s">
        <v>66</v>
      </c>
      <c r="O3329" t="s">
        <v>7937</v>
      </c>
      <c r="P3329">
        <v>16.34</v>
      </c>
      <c r="Q3329">
        <v>2</v>
      </c>
      <c r="R3329">
        <v>0</v>
      </c>
      <c r="S3329">
        <v>7.6798000000000002</v>
      </c>
      <c r="T3329" t="s">
        <v>128</v>
      </c>
      <c r="U3329">
        <v>8.6601999999999997</v>
      </c>
      <c r="V3329" s="2">
        <f>Table1[[#This Row],[Expenses]]*0.3</f>
        <v>2.5980599999999998</v>
      </c>
      <c r="W3329" t="str">
        <f>VLOOKUP(K3329, Helper!A:C, 3, FALSE)</f>
        <v>2020-01</v>
      </c>
    </row>
    <row r="3330" spans="1:23" x14ac:dyDescent="0.3">
      <c r="A3330">
        <v>6702</v>
      </c>
      <c r="B3330" t="s">
        <v>7938</v>
      </c>
      <c r="C3330" s="1">
        <v>44336</v>
      </c>
      <c r="D3330">
        <v>20210520</v>
      </c>
      <c r="E3330" t="s">
        <v>2427</v>
      </c>
      <c r="F3330" t="s">
        <v>62</v>
      </c>
      <c r="G3330" t="s">
        <v>882</v>
      </c>
      <c r="H3330" t="s">
        <v>25</v>
      </c>
      <c r="I3330" t="s">
        <v>64</v>
      </c>
      <c r="J3330" t="s">
        <v>104</v>
      </c>
      <c r="K3330">
        <v>1047</v>
      </c>
      <c r="L3330" t="s">
        <v>105</v>
      </c>
      <c r="M3330" t="s">
        <v>29</v>
      </c>
      <c r="N3330" t="s">
        <v>57</v>
      </c>
      <c r="O3330" t="s">
        <v>7939</v>
      </c>
      <c r="P3330">
        <v>163.136</v>
      </c>
      <c r="Q3330">
        <v>4</v>
      </c>
      <c r="R3330">
        <v>0.2</v>
      </c>
      <c r="S3330">
        <v>20.391999999999999</v>
      </c>
      <c r="T3330" t="s">
        <v>436</v>
      </c>
      <c r="U3330">
        <v>142.744</v>
      </c>
      <c r="V3330" s="2">
        <f>Table1[[#This Row],[Expenses]]*0.3</f>
        <v>42.8232</v>
      </c>
      <c r="W3330" t="str">
        <f>VLOOKUP(K3330, Helper!A:C, 3, FALSE)</f>
        <v>2020-03</v>
      </c>
    </row>
    <row r="3331" spans="1:23" x14ac:dyDescent="0.3">
      <c r="A3331">
        <v>6704</v>
      </c>
      <c r="B3331" t="s">
        <v>7940</v>
      </c>
      <c r="C3331" s="1">
        <v>44370</v>
      </c>
      <c r="D3331">
        <v>20210623</v>
      </c>
      <c r="E3331" t="s">
        <v>1860</v>
      </c>
      <c r="F3331" t="s">
        <v>35</v>
      </c>
      <c r="G3331" t="s">
        <v>708</v>
      </c>
      <c r="H3331" t="s">
        <v>37</v>
      </c>
      <c r="I3331" t="s">
        <v>38</v>
      </c>
      <c r="J3331" t="s">
        <v>55</v>
      </c>
      <c r="K3331">
        <v>1065</v>
      </c>
      <c r="L3331" t="s">
        <v>56</v>
      </c>
      <c r="M3331" t="s">
        <v>29</v>
      </c>
      <c r="N3331" t="s">
        <v>156</v>
      </c>
      <c r="O3331" t="s">
        <v>7941</v>
      </c>
      <c r="P3331">
        <v>217.584</v>
      </c>
      <c r="Q3331">
        <v>2</v>
      </c>
      <c r="R3331">
        <v>0.2</v>
      </c>
      <c r="S3331">
        <v>19.038599999999999</v>
      </c>
      <c r="T3331" t="s">
        <v>732</v>
      </c>
      <c r="U3331">
        <v>198.5454</v>
      </c>
      <c r="V3331" s="2">
        <f>Table1[[#This Row],[Expenses]]*0.3</f>
        <v>59.56362</v>
      </c>
      <c r="W3331" t="str">
        <f>VLOOKUP(K3331, Helper!A:C, 3, FALSE)</f>
        <v>2020-04</v>
      </c>
    </row>
    <row r="3332" spans="1:23" x14ac:dyDescent="0.3">
      <c r="A3332">
        <v>6707</v>
      </c>
      <c r="B3332" t="s">
        <v>7942</v>
      </c>
      <c r="C3332" s="1">
        <v>44815</v>
      </c>
      <c r="D3332">
        <v>20220911</v>
      </c>
      <c r="E3332" t="s">
        <v>1315</v>
      </c>
      <c r="F3332" t="s">
        <v>46</v>
      </c>
      <c r="G3332" t="s">
        <v>47</v>
      </c>
      <c r="H3332" t="s">
        <v>25</v>
      </c>
      <c r="I3332" t="s">
        <v>48</v>
      </c>
      <c r="J3332" t="s">
        <v>240</v>
      </c>
      <c r="K3332">
        <v>1035</v>
      </c>
      <c r="L3332" t="s">
        <v>56</v>
      </c>
      <c r="M3332" t="s">
        <v>40</v>
      </c>
      <c r="N3332" t="s">
        <v>156</v>
      </c>
      <c r="O3332" t="s">
        <v>7943</v>
      </c>
      <c r="P3332">
        <v>519.67999999999995</v>
      </c>
      <c r="Q3332">
        <v>7</v>
      </c>
      <c r="R3332">
        <v>0.2</v>
      </c>
      <c r="S3332">
        <v>58.463999999999999</v>
      </c>
      <c r="T3332" t="s">
        <v>246</v>
      </c>
      <c r="U3332">
        <v>461.21599999999899</v>
      </c>
      <c r="V3332" s="2">
        <f>Table1[[#This Row],[Expenses]]*0.3</f>
        <v>138.36479999999969</v>
      </c>
      <c r="W3332" t="str">
        <f>VLOOKUP(K3332, Helper!A:C, 3, FALSE)</f>
        <v>2020-04</v>
      </c>
    </row>
    <row r="3333" spans="1:23" x14ac:dyDescent="0.3">
      <c r="A3333">
        <v>6708</v>
      </c>
      <c r="B3333" t="s">
        <v>7944</v>
      </c>
      <c r="C3333" s="1">
        <v>43934</v>
      </c>
      <c r="D3333">
        <v>20200413</v>
      </c>
      <c r="E3333" t="s">
        <v>1956</v>
      </c>
      <c r="F3333" t="s">
        <v>1548</v>
      </c>
      <c r="G3333" t="s">
        <v>2675</v>
      </c>
      <c r="H3333" t="s">
        <v>81</v>
      </c>
      <c r="I3333" t="s">
        <v>199</v>
      </c>
      <c r="J3333" t="s">
        <v>341</v>
      </c>
      <c r="K3333">
        <v>1019</v>
      </c>
      <c r="L3333" t="s">
        <v>74</v>
      </c>
      <c r="M3333" t="s">
        <v>85</v>
      </c>
      <c r="N3333" t="s">
        <v>41</v>
      </c>
      <c r="O3333" t="s">
        <v>7945</v>
      </c>
      <c r="P3333">
        <v>7.83</v>
      </c>
      <c r="Q3333">
        <v>3</v>
      </c>
      <c r="R3333">
        <v>0</v>
      </c>
      <c r="S3333">
        <v>3.6017999999999999</v>
      </c>
      <c r="T3333" t="s">
        <v>735</v>
      </c>
      <c r="U3333">
        <v>4.2282000000000002</v>
      </c>
      <c r="V3333" s="2">
        <f>Table1[[#This Row],[Expenses]]*0.3</f>
        <v>1.2684599999999999</v>
      </c>
      <c r="W3333" t="str">
        <f>VLOOKUP(K3333, Helper!A:C, 3, FALSE)</f>
        <v>2020-03</v>
      </c>
    </row>
    <row r="3334" spans="1:23" x14ac:dyDescent="0.3">
      <c r="A3334">
        <v>6709</v>
      </c>
      <c r="B3334" t="s">
        <v>7946</v>
      </c>
      <c r="C3334" s="1">
        <v>44514</v>
      </c>
      <c r="D3334">
        <v>20211114</v>
      </c>
      <c r="E3334" t="s">
        <v>329</v>
      </c>
      <c r="F3334" t="s">
        <v>461</v>
      </c>
      <c r="G3334" t="s">
        <v>462</v>
      </c>
      <c r="H3334" t="s">
        <v>81</v>
      </c>
      <c r="I3334" t="s">
        <v>168</v>
      </c>
      <c r="J3334" t="s">
        <v>330</v>
      </c>
      <c r="K3334">
        <v>1100</v>
      </c>
      <c r="L3334" t="s">
        <v>56</v>
      </c>
      <c r="M3334" t="s">
        <v>29</v>
      </c>
      <c r="N3334" t="s">
        <v>41</v>
      </c>
      <c r="O3334" t="s">
        <v>7947</v>
      </c>
      <c r="P3334">
        <v>883.84</v>
      </c>
      <c r="Q3334">
        <v>4</v>
      </c>
      <c r="R3334">
        <v>0.2</v>
      </c>
      <c r="S3334">
        <v>99.432000000000002</v>
      </c>
      <c r="T3334" t="s">
        <v>88</v>
      </c>
      <c r="U3334">
        <v>784.40800000000002</v>
      </c>
      <c r="V3334" s="2">
        <f>Table1[[#This Row],[Expenses]]*0.3</f>
        <v>235.32239999999999</v>
      </c>
      <c r="W3334" t="str">
        <f>VLOOKUP(K3334, Helper!A:C, 3, FALSE)</f>
        <v>2020-03</v>
      </c>
    </row>
    <row r="3335" spans="1:23" x14ac:dyDescent="0.3">
      <c r="A3335">
        <v>6711</v>
      </c>
      <c r="B3335" t="s">
        <v>7948</v>
      </c>
      <c r="C3335" s="1">
        <v>44905</v>
      </c>
      <c r="D3335">
        <v>20221210</v>
      </c>
      <c r="E3335" t="s">
        <v>433</v>
      </c>
      <c r="F3335" t="s">
        <v>35</v>
      </c>
      <c r="G3335" t="s">
        <v>3064</v>
      </c>
      <c r="H3335" t="s">
        <v>37</v>
      </c>
      <c r="I3335" t="s">
        <v>38</v>
      </c>
      <c r="J3335" t="s">
        <v>65</v>
      </c>
      <c r="K3335">
        <v>1062</v>
      </c>
      <c r="L3335" t="s">
        <v>28</v>
      </c>
      <c r="M3335" t="s">
        <v>40</v>
      </c>
      <c r="N3335" t="s">
        <v>50</v>
      </c>
      <c r="O3335" t="s">
        <v>7949</v>
      </c>
      <c r="P3335">
        <v>273.92</v>
      </c>
      <c r="Q3335">
        <v>8</v>
      </c>
      <c r="R3335">
        <v>0.2</v>
      </c>
      <c r="S3335">
        <v>99.296000000000006</v>
      </c>
      <c r="T3335" t="s">
        <v>76</v>
      </c>
      <c r="U3335">
        <v>174.624</v>
      </c>
      <c r="V3335" s="2">
        <f>Table1[[#This Row],[Expenses]]*0.3</f>
        <v>52.3872</v>
      </c>
      <c r="W3335" t="str">
        <f>VLOOKUP(K3335, Helper!A:C, 3, FALSE)</f>
        <v>2020-01</v>
      </c>
    </row>
    <row r="3336" spans="1:23" x14ac:dyDescent="0.3">
      <c r="A3336">
        <v>6712</v>
      </c>
      <c r="B3336" t="s">
        <v>7950</v>
      </c>
      <c r="C3336" s="1">
        <v>45157</v>
      </c>
      <c r="D3336">
        <v>20230819</v>
      </c>
      <c r="E3336" t="s">
        <v>1436</v>
      </c>
      <c r="F3336" t="s">
        <v>358</v>
      </c>
      <c r="G3336" t="s">
        <v>359</v>
      </c>
      <c r="H3336" t="s">
        <v>37</v>
      </c>
      <c r="I3336" t="s">
        <v>119</v>
      </c>
      <c r="J3336" t="s">
        <v>169</v>
      </c>
      <c r="K3336">
        <v>1058</v>
      </c>
      <c r="L3336" t="s">
        <v>28</v>
      </c>
      <c r="M3336" t="s">
        <v>29</v>
      </c>
      <c r="N3336" t="s">
        <v>112</v>
      </c>
      <c r="O3336" t="s">
        <v>7951</v>
      </c>
      <c r="P3336">
        <v>9.9120000000000008</v>
      </c>
      <c r="Q3336">
        <v>3</v>
      </c>
      <c r="R3336">
        <v>0.2</v>
      </c>
      <c r="S3336">
        <v>1.2390000000000001</v>
      </c>
      <c r="T3336" t="s">
        <v>786</v>
      </c>
      <c r="U3336">
        <v>8.673</v>
      </c>
      <c r="V3336" s="2">
        <f>Table1[[#This Row],[Expenses]]*0.3</f>
        <v>2.6019000000000001</v>
      </c>
      <c r="W3336" t="str">
        <f>VLOOKUP(K3336, Helper!A:C, 3, FALSE)</f>
        <v>2020-01</v>
      </c>
    </row>
    <row r="3337" spans="1:23" x14ac:dyDescent="0.3">
      <c r="A3337">
        <v>6713</v>
      </c>
      <c r="B3337" t="s">
        <v>7952</v>
      </c>
      <c r="C3337" s="1">
        <v>45275</v>
      </c>
      <c r="D3337">
        <v>20231215</v>
      </c>
      <c r="E3337" t="s">
        <v>442</v>
      </c>
      <c r="F3337" t="s">
        <v>166</v>
      </c>
      <c r="G3337" t="s">
        <v>1339</v>
      </c>
      <c r="H3337" t="s">
        <v>81</v>
      </c>
      <c r="I3337" t="s">
        <v>168</v>
      </c>
      <c r="J3337" t="s">
        <v>443</v>
      </c>
      <c r="K3337">
        <v>1005</v>
      </c>
      <c r="L3337" t="s">
        <v>56</v>
      </c>
      <c r="M3337" t="s">
        <v>29</v>
      </c>
      <c r="N3337" t="s">
        <v>57</v>
      </c>
      <c r="O3337" t="s">
        <v>7953</v>
      </c>
      <c r="P3337">
        <v>266.35199999999998</v>
      </c>
      <c r="Q3337">
        <v>6</v>
      </c>
      <c r="R3337">
        <v>0.6</v>
      </c>
      <c r="S3337">
        <v>-292.98719999999997</v>
      </c>
      <c r="T3337" t="s">
        <v>261</v>
      </c>
      <c r="U3337">
        <v>559.33919999999898</v>
      </c>
      <c r="V3337" s="2">
        <f>Table1[[#This Row],[Expenses]]*0.3</f>
        <v>167.80175999999969</v>
      </c>
      <c r="W3337" t="str">
        <f>VLOOKUP(K3337, Helper!A:C, 3, FALSE)</f>
        <v>2020-03</v>
      </c>
    </row>
    <row r="3338" spans="1:23" x14ac:dyDescent="0.3">
      <c r="A3338">
        <v>6717</v>
      </c>
      <c r="B3338" t="s">
        <v>7954</v>
      </c>
      <c r="C3338" s="1">
        <v>44660</v>
      </c>
      <c r="D3338">
        <v>20220409</v>
      </c>
      <c r="E3338" t="s">
        <v>1303</v>
      </c>
      <c r="F3338" t="s">
        <v>978</v>
      </c>
      <c r="G3338" t="s">
        <v>979</v>
      </c>
      <c r="H3338" t="s">
        <v>25</v>
      </c>
      <c r="I3338" t="s">
        <v>103</v>
      </c>
      <c r="J3338" t="s">
        <v>413</v>
      </c>
      <c r="K3338">
        <v>1022</v>
      </c>
      <c r="L3338" t="s">
        <v>273</v>
      </c>
      <c r="M3338" t="s">
        <v>85</v>
      </c>
      <c r="N3338" t="s">
        <v>214</v>
      </c>
      <c r="O3338" t="s">
        <v>7955</v>
      </c>
      <c r="P3338">
        <v>30</v>
      </c>
      <c r="Q3338">
        <v>6</v>
      </c>
      <c r="R3338">
        <v>0</v>
      </c>
      <c r="S3338">
        <v>14.4</v>
      </c>
      <c r="T3338" t="s">
        <v>296</v>
      </c>
      <c r="U3338">
        <v>15.6</v>
      </c>
      <c r="V3338" s="2">
        <f>Table1[[#This Row],[Expenses]]*0.3</f>
        <v>4.68</v>
      </c>
      <c r="W3338" t="str">
        <f>VLOOKUP(K3338, Helper!A:C, 3, FALSE)</f>
        <v>2020-03</v>
      </c>
    </row>
    <row r="3339" spans="1:23" x14ac:dyDescent="0.3">
      <c r="A3339">
        <v>6720</v>
      </c>
      <c r="B3339" t="s">
        <v>7956</v>
      </c>
      <c r="C3339" s="1">
        <v>44912</v>
      </c>
      <c r="D3339">
        <v>20221217</v>
      </c>
      <c r="E3339" t="s">
        <v>123</v>
      </c>
      <c r="F3339" t="s">
        <v>62</v>
      </c>
      <c r="G3339" t="s">
        <v>63</v>
      </c>
      <c r="H3339" t="s">
        <v>25</v>
      </c>
      <c r="I3339" t="s">
        <v>64</v>
      </c>
      <c r="J3339" t="s">
        <v>126</v>
      </c>
      <c r="K3339">
        <v>1025</v>
      </c>
      <c r="L3339" t="s">
        <v>105</v>
      </c>
      <c r="M3339" t="s">
        <v>29</v>
      </c>
      <c r="N3339" t="s">
        <v>86</v>
      </c>
      <c r="O3339" t="s">
        <v>7957</v>
      </c>
      <c r="P3339">
        <v>34.944000000000003</v>
      </c>
      <c r="Q3339">
        <v>3</v>
      </c>
      <c r="R3339">
        <v>0.2</v>
      </c>
      <c r="S3339">
        <v>3.0575999999999999</v>
      </c>
      <c r="T3339" t="s">
        <v>76</v>
      </c>
      <c r="U3339">
        <v>31.886399999999998</v>
      </c>
      <c r="V3339" s="2">
        <f>Table1[[#This Row],[Expenses]]*0.3</f>
        <v>9.5659199999999984</v>
      </c>
      <c r="W3339" t="str">
        <f>VLOOKUP(K3339, Helper!A:C, 3, FALSE)</f>
        <v>2020-04</v>
      </c>
    </row>
    <row r="3340" spans="1:23" x14ac:dyDescent="0.3">
      <c r="A3340">
        <v>6721</v>
      </c>
      <c r="B3340" t="s">
        <v>7958</v>
      </c>
      <c r="C3340" s="1">
        <v>45189</v>
      </c>
      <c r="D3340">
        <v>20230920</v>
      </c>
      <c r="E3340" t="s">
        <v>1484</v>
      </c>
      <c r="F3340" t="s">
        <v>35</v>
      </c>
      <c r="G3340" t="s">
        <v>36</v>
      </c>
      <c r="H3340" t="s">
        <v>37</v>
      </c>
      <c r="I3340" t="s">
        <v>38</v>
      </c>
      <c r="J3340" t="s">
        <v>132</v>
      </c>
      <c r="K3340">
        <v>1063</v>
      </c>
      <c r="L3340" t="s">
        <v>133</v>
      </c>
      <c r="M3340" t="s">
        <v>40</v>
      </c>
      <c r="N3340" t="s">
        <v>185</v>
      </c>
      <c r="O3340" t="s">
        <v>7959</v>
      </c>
      <c r="P3340">
        <v>149.94999999999999</v>
      </c>
      <c r="Q3340">
        <v>5</v>
      </c>
      <c r="R3340">
        <v>0</v>
      </c>
      <c r="S3340">
        <v>31.4895</v>
      </c>
      <c r="T3340" t="s">
        <v>171</v>
      </c>
      <c r="U3340">
        <v>118.4605</v>
      </c>
      <c r="V3340" s="2">
        <f>Table1[[#This Row],[Expenses]]*0.3</f>
        <v>35.538149999999995</v>
      </c>
      <c r="W3340" t="str">
        <f>VLOOKUP(K3340, Helper!A:C, 3, FALSE)</f>
        <v>2020-05</v>
      </c>
    </row>
    <row r="3341" spans="1:23" x14ac:dyDescent="0.3">
      <c r="A3341">
        <v>6724</v>
      </c>
      <c r="B3341" t="s">
        <v>7960</v>
      </c>
      <c r="C3341" s="1">
        <v>45174</v>
      </c>
      <c r="D3341">
        <v>20230905</v>
      </c>
      <c r="E3341" t="s">
        <v>4885</v>
      </c>
      <c r="F3341" t="s">
        <v>1516</v>
      </c>
      <c r="G3341" t="s">
        <v>1517</v>
      </c>
      <c r="H3341" t="s">
        <v>25</v>
      </c>
      <c r="I3341" t="s">
        <v>336</v>
      </c>
      <c r="J3341" t="s">
        <v>560</v>
      </c>
      <c r="K3341">
        <v>1080</v>
      </c>
      <c r="L3341" t="s">
        <v>56</v>
      </c>
      <c r="M3341" t="s">
        <v>29</v>
      </c>
      <c r="N3341" t="s">
        <v>214</v>
      </c>
      <c r="O3341" t="s">
        <v>7961</v>
      </c>
      <c r="P3341">
        <v>14.82</v>
      </c>
      <c r="Q3341">
        <v>6</v>
      </c>
      <c r="R3341">
        <v>0</v>
      </c>
      <c r="S3341">
        <v>6.9653999999999998</v>
      </c>
      <c r="T3341" t="s">
        <v>171</v>
      </c>
      <c r="U3341">
        <v>7.8545999999999996</v>
      </c>
      <c r="V3341" s="2">
        <f>Table1[[#This Row],[Expenses]]*0.3</f>
        <v>2.3563799999999997</v>
      </c>
      <c r="W3341" t="str">
        <f>VLOOKUP(K3341, Helper!A:C, 3, FALSE)</f>
        <v>2020-03</v>
      </c>
    </row>
    <row r="3342" spans="1:23" x14ac:dyDescent="0.3">
      <c r="A3342">
        <v>6725</v>
      </c>
      <c r="B3342" t="s">
        <v>7962</v>
      </c>
      <c r="C3342" s="1">
        <v>44817</v>
      </c>
      <c r="D3342">
        <v>20220913</v>
      </c>
      <c r="E3342" t="s">
        <v>1105</v>
      </c>
      <c r="F3342" t="s">
        <v>71</v>
      </c>
      <c r="G3342" t="s">
        <v>72</v>
      </c>
      <c r="H3342" t="s">
        <v>37</v>
      </c>
      <c r="I3342" t="s">
        <v>38</v>
      </c>
      <c r="J3342" t="s">
        <v>192</v>
      </c>
      <c r="K3342">
        <v>1068</v>
      </c>
      <c r="L3342" t="s">
        <v>56</v>
      </c>
      <c r="M3342" t="s">
        <v>29</v>
      </c>
      <c r="N3342" t="s">
        <v>214</v>
      </c>
      <c r="O3342" t="s">
        <v>7963</v>
      </c>
      <c r="P3342">
        <v>10.47</v>
      </c>
      <c r="Q3342">
        <v>3</v>
      </c>
      <c r="R3342">
        <v>0</v>
      </c>
      <c r="S3342">
        <v>4.8162000000000003</v>
      </c>
      <c r="T3342" t="s">
        <v>246</v>
      </c>
      <c r="U3342">
        <v>5.6538000000000004</v>
      </c>
      <c r="V3342" s="2">
        <f>Table1[[#This Row],[Expenses]]*0.3</f>
        <v>1.69614</v>
      </c>
      <c r="W3342" t="str">
        <f>VLOOKUP(K3342, Helper!A:C, 3, FALSE)</f>
        <v>2020-01</v>
      </c>
    </row>
    <row r="3343" spans="1:23" x14ac:dyDescent="0.3">
      <c r="A3343">
        <v>6728</v>
      </c>
      <c r="B3343" t="s">
        <v>7964</v>
      </c>
      <c r="C3343" s="1">
        <v>45149</v>
      </c>
      <c r="D3343">
        <v>20230811</v>
      </c>
      <c r="E3343" t="s">
        <v>1315</v>
      </c>
      <c r="F3343" t="s">
        <v>204</v>
      </c>
      <c r="G3343" t="s">
        <v>4026</v>
      </c>
      <c r="H3343" t="s">
        <v>81</v>
      </c>
      <c r="I3343" t="s">
        <v>206</v>
      </c>
      <c r="J3343" t="s">
        <v>240</v>
      </c>
      <c r="K3343">
        <v>1035</v>
      </c>
      <c r="L3343" t="s">
        <v>56</v>
      </c>
      <c r="M3343" t="s">
        <v>40</v>
      </c>
      <c r="N3343" t="s">
        <v>66</v>
      </c>
      <c r="O3343" t="s">
        <v>7965</v>
      </c>
      <c r="P3343">
        <v>177.2</v>
      </c>
      <c r="Q3343">
        <v>5</v>
      </c>
      <c r="R3343">
        <v>0</v>
      </c>
      <c r="S3343">
        <v>83.284000000000006</v>
      </c>
      <c r="T3343" t="s">
        <v>786</v>
      </c>
      <c r="U3343">
        <v>93.915999999999897</v>
      </c>
      <c r="V3343" s="2">
        <f>Table1[[#This Row],[Expenses]]*0.3</f>
        <v>28.174799999999969</v>
      </c>
      <c r="W3343" t="str">
        <f>VLOOKUP(K3343, Helper!A:C, 3, FALSE)</f>
        <v>2020-04</v>
      </c>
    </row>
    <row r="3344" spans="1:23" x14ac:dyDescent="0.3">
      <c r="A3344">
        <v>6729</v>
      </c>
      <c r="B3344" t="s">
        <v>7966</v>
      </c>
      <c r="C3344" s="1">
        <v>44870</v>
      </c>
      <c r="D3344">
        <v>20221105</v>
      </c>
      <c r="E3344" t="s">
        <v>4847</v>
      </c>
      <c r="F3344" t="s">
        <v>46</v>
      </c>
      <c r="G3344" t="s">
        <v>837</v>
      </c>
      <c r="H3344" t="s">
        <v>25</v>
      </c>
      <c r="I3344" t="s">
        <v>48</v>
      </c>
      <c r="J3344" t="s">
        <v>179</v>
      </c>
      <c r="K3344">
        <v>1015</v>
      </c>
      <c r="L3344" t="s">
        <v>74</v>
      </c>
      <c r="M3344" t="s">
        <v>40</v>
      </c>
      <c r="N3344" t="s">
        <v>57</v>
      </c>
      <c r="O3344" t="s">
        <v>7967</v>
      </c>
      <c r="P3344">
        <v>50.496000000000002</v>
      </c>
      <c r="Q3344">
        <v>6</v>
      </c>
      <c r="R3344">
        <v>0.2</v>
      </c>
      <c r="S3344">
        <v>8.2056000000000004</v>
      </c>
      <c r="T3344" t="s">
        <v>32</v>
      </c>
      <c r="U3344">
        <v>42.290399999999998</v>
      </c>
      <c r="V3344" s="2">
        <f>Table1[[#This Row],[Expenses]]*0.3</f>
        <v>12.687119999999998</v>
      </c>
      <c r="W3344" t="str">
        <f>VLOOKUP(K3344, Helper!A:C, 3, FALSE)</f>
        <v>2020-03</v>
      </c>
    </row>
    <row r="3345" spans="1:23" x14ac:dyDescent="0.3">
      <c r="A3345">
        <v>6730</v>
      </c>
      <c r="B3345" t="s">
        <v>7968</v>
      </c>
      <c r="C3345" s="1">
        <v>44365</v>
      </c>
      <c r="D3345">
        <v>20210618</v>
      </c>
      <c r="E3345" t="s">
        <v>1379</v>
      </c>
      <c r="F3345" t="s">
        <v>252</v>
      </c>
      <c r="G3345" t="s">
        <v>253</v>
      </c>
      <c r="H3345" t="s">
        <v>25</v>
      </c>
      <c r="I3345" t="s">
        <v>103</v>
      </c>
      <c r="J3345" t="s">
        <v>219</v>
      </c>
      <c r="K3345">
        <v>1006</v>
      </c>
      <c r="L3345" t="s">
        <v>56</v>
      </c>
      <c r="M3345" t="s">
        <v>40</v>
      </c>
      <c r="N3345" t="s">
        <v>50</v>
      </c>
      <c r="O3345" t="s">
        <v>7969</v>
      </c>
      <c r="P3345">
        <v>6.1289999999999996</v>
      </c>
      <c r="Q3345">
        <v>3</v>
      </c>
      <c r="R3345">
        <v>0.7</v>
      </c>
      <c r="S3345">
        <v>-4.4946000000000002</v>
      </c>
      <c r="T3345" t="s">
        <v>732</v>
      </c>
      <c r="U3345">
        <v>10.6236</v>
      </c>
      <c r="V3345" s="2">
        <f>Table1[[#This Row],[Expenses]]*0.3</f>
        <v>3.1870799999999999</v>
      </c>
      <c r="W3345" t="str">
        <f>VLOOKUP(K3345, Helper!A:C, 3, FALSE)</f>
        <v>2020-01</v>
      </c>
    </row>
    <row r="3346" spans="1:23" x14ac:dyDescent="0.3">
      <c r="A3346">
        <v>6733</v>
      </c>
      <c r="B3346" t="s">
        <v>7970</v>
      </c>
      <c r="C3346" s="1">
        <v>44016</v>
      </c>
      <c r="D3346">
        <v>20200704</v>
      </c>
      <c r="E3346" t="s">
        <v>4991</v>
      </c>
      <c r="F3346" t="s">
        <v>334</v>
      </c>
      <c r="G3346" t="s">
        <v>668</v>
      </c>
      <c r="H3346" t="s">
        <v>25</v>
      </c>
      <c r="I3346" t="s">
        <v>336</v>
      </c>
      <c r="J3346" t="s">
        <v>268</v>
      </c>
      <c r="K3346">
        <v>1088</v>
      </c>
      <c r="L3346" t="s">
        <v>133</v>
      </c>
      <c r="M3346" t="s">
        <v>40</v>
      </c>
      <c r="N3346" t="s">
        <v>66</v>
      </c>
      <c r="O3346" t="s">
        <v>7971</v>
      </c>
      <c r="P3346">
        <v>177.536</v>
      </c>
      <c r="Q3346">
        <v>4</v>
      </c>
      <c r="R3346">
        <v>0.2</v>
      </c>
      <c r="S3346">
        <v>62.137599999999999</v>
      </c>
      <c r="T3346" t="s">
        <v>729</v>
      </c>
      <c r="U3346">
        <v>115.3984</v>
      </c>
      <c r="V3346" s="2">
        <f>Table1[[#This Row],[Expenses]]*0.3</f>
        <v>34.619519999999994</v>
      </c>
      <c r="W3346" t="str">
        <f>VLOOKUP(K3346, Helper!A:C, 3, FALSE)</f>
        <v>2020-03</v>
      </c>
    </row>
    <row r="3347" spans="1:23" x14ac:dyDescent="0.3">
      <c r="A3347">
        <v>6735</v>
      </c>
      <c r="B3347" t="s">
        <v>7972</v>
      </c>
      <c r="C3347" s="1">
        <v>44550</v>
      </c>
      <c r="D3347">
        <v>20211220</v>
      </c>
      <c r="E3347" t="s">
        <v>7374</v>
      </c>
      <c r="F3347" t="s">
        <v>46</v>
      </c>
      <c r="G3347" t="s">
        <v>837</v>
      </c>
      <c r="H3347" t="s">
        <v>25</v>
      </c>
      <c r="I3347" t="s">
        <v>48</v>
      </c>
      <c r="J3347" t="s">
        <v>120</v>
      </c>
      <c r="K3347">
        <v>1048</v>
      </c>
      <c r="L3347" t="s">
        <v>105</v>
      </c>
      <c r="M3347" t="s">
        <v>85</v>
      </c>
      <c r="N3347" t="s">
        <v>41</v>
      </c>
      <c r="O3347" t="s">
        <v>7973</v>
      </c>
      <c r="P3347">
        <v>11.696</v>
      </c>
      <c r="Q3347">
        <v>2</v>
      </c>
      <c r="R3347">
        <v>0.2</v>
      </c>
      <c r="S3347">
        <v>3.9474</v>
      </c>
      <c r="T3347" t="s">
        <v>163</v>
      </c>
      <c r="U3347">
        <v>7.7485999999999997</v>
      </c>
      <c r="V3347" s="2">
        <f>Table1[[#This Row],[Expenses]]*0.3</f>
        <v>2.3245799999999996</v>
      </c>
      <c r="W3347" t="str">
        <f>VLOOKUP(K3347, Helper!A:C, 3, FALSE)</f>
        <v>2020-02</v>
      </c>
    </row>
    <row r="3348" spans="1:23" x14ac:dyDescent="0.3">
      <c r="A3348">
        <v>6736</v>
      </c>
      <c r="B3348" t="s">
        <v>7974</v>
      </c>
      <c r="C3348" s="1">
        <v>44662</v>
      </c>
      <c r="D3348">
        <v>20220411</v>
      </c>
      <c r="E3348" t="s">
        <v>2723</v>
      </c>
      <c r="F3348" t="s">
        <v>35</v>
      </c>
      <c r="G3348" t="s">
        <v>110</v>
      </c>
      <c r="H3348" t="s">
        <v>37</v>
      </c>
      <c r="I3348" t="s">
        <v>38</v>
      </c>
      <c r="J3348" t="s">
        <v>917</v>
      </c>
      <c r="K3348">
        <v>1029</v>
      </c>
      <c r="L3348" t="s">
        <v>84</v>
      </c>
      <c r="M3348" t="s">
        <v>29</v>
      </c>
      <c r="N3348" t="s">
        <v>86</v>
      </c>
      <c r="O3348" t="s">
        <v>7975</v>
      </c>
      <c r="P3348">
        <v>113.76</v>
      </c>
      <c r="Q3348">
        <v>3</v>
      </c>
      <c r="R3348">
        <v>0</v>
      </c>
      <c r="S3348">
        <v>44.366399999999999</v>
      </c>
      <c r="T3348" t="s">
        <v>296</v>
      </c>
      <c r="U3348">
        <v>69.393600000000006</v>
      </c>
      <c r="V3348" s="2">
        <f>Table1[[#This Row],[Expenses]]*0.3</f>
        <v>20.818080000000002</v>
      </c>
      <c r="W3348" t="str">
        <f>VLOOKUP(K3348, Helper!A:C, 3, FALSE)</f>
        <v>2020-01</v>
      </c>
    </row>
    <row r="3349" spans="1:23" x14ac:dyDescent="0.3">
      <c r="A3349">
        <v>6740</v>
      </c>
      <c r="B3349" t="s">
        <v>7976</v>
      </c>
      <c r="C3349" s="1">
        <v>43977</v>
      </c>
      <c r="D3349">
        <v>20200526</v>
      </c>
      <c r="E3349" t="s">
        <v>2541</v>
      </c>
      <c r="F3349" t="s">
        <v>166</v>
      </c>
      <c r="G3349" t="s">
        <v>227</v>
      </c>
      <c r="H3349" t="s">
        <v>81</v>
      </c>
      <c r="I3349" t="s">
        <v>168</v>
      </c>
      <c r="J3349" t="s">
        <v>693</v>
      </c>
      <c r="K3349">
        <v>1070</v>
      </c>
      <c r="L3349" t="s">
        <v>56</v>
      </c>
      <c r="M3349" t="s">
        <v>29</v>
      </c>
      <c r="N3349" t="s">
        <v>96</v>
      </c>
      <c r="O3349" t="s">
        <v>7977</v>
      </c>
      <c r="P3349">
        <v>102.624</v>
      </c>
      <c r="Q3349">
        <v>3</v>
      </c>
      <c r="R3349">
        <v>0.2</v>
      </c>
      <c r="S3349">
        <v>7.6967999999999996</v>
      </c>
      <c r="T3349" t="s">
        <v>107</v>
      </c>
      <c r="U3349">
        <v>94.927199999999999</v>
      </c>
      <c r="V3349" s="2">
        <f>Table1[[#This Row],[Expenses]]*0.3</f>
        <v>28.478159999999999</v>
      </c>
      <c r="W3349" t="str">
        <f>VLOOKUP(K3349, Helper!A:C, 3, FALSE)</f>
        <v>2020-02</v>
      </c>
    </row>
    <row r="3350" spans="1:23" x14ac:dyDescent="0.3">
      <c r="A3350">
        <v>6743</v>
      </c>
      <c r="B3350" t="s">
        <v>7978</v>
      </c>
      <c r="C3350" s="1">
        <v>45114</v>
      </c>
      <c r="D3350">
        <v>20230707</v>
      </c>
      <c r="E3350" t="s">
        <v>718</v>
      </c>
      <c r="F3350" t="s">
        <v>35</v>
      </c>
      <c r="G3350" t="s">
        <v>36</v>
      </c>
      <c r="H3350" t="s">
        <v>37</v>
      </c>
      <c r="I3350" t="s">
        <v>38</v>
      </c>
      <c r="J3350" t="s">
        <v>83</v>
      </c>
      <c r="K3350">
        <v>1074</v>
      </c>
      <c r="L3350" t="s">
        <v>84</v>
      </c>
      <c r="M3350" t="s">
        <v>29</v>
      </c>
      <c r="N3350" t="s">
        <v>41</v>
      </c>
      <c r="O3350" t="s">
        <v>7979</v>
      </c>
      <c r="P3350">
        <v>122.136</v>
      </c>
      <c r="Q3350">
        <v>3</v>
      </c>
      <c r="R3350">
        <v>0.2</v>
      </c>
      <c r="S3350">
        <v>-13.7403</v>
      </c>
      <c r="T3350" t="s">
        <v>128</v>
      </c>
      <c r="U3350">
        <v>135.87629999999999</v>
      </c>
      <c r="V3350" s="2">
        <f>Table1[[#This Row],[Expenses]]*0.3</f>
        <v>40.762889999999992</v>
      </c>
      <c r="W3350" t="str">
        <f>VLOOKUP(K3350, Helper!A:C, 3, FALSE)</f>
        <v>2020-05</v>
      </c>
    </row>
    <row r="3351" spans="1:23" x14ac:dyDescent="0.3">
      <c r="A3351">
        <v>6744</v>
      </c>
      <c r="B3351" t="s">
        <v>7980</v>
      </c>
      <c r="C3351" s="1">
        <v>44243</v>
      </c>
      <c r="D3351">
        <v>20210216</v>
      </c>
      <c r="E3351" t="s">
        <v>701</v>
      </c>
      <c r="F3351" t="s">
        <v>1516</v>
      </c>
      <c r="G3351" t="s">
        <v>1517</v>
      </c>
      <c r="H3351" t="s">
        <v>25</v>
      </c>
      <c r="I3351" t="s">
        <v>336</v>
      </c>
      <c r="J3351" t="s">
        <v>504</v>
      </c>
      <c r="K3351">
        <v>1010</v>
      </c>
      <c r="L3351" t="s">
        <v>273</v>
      </c>
      <c r="M3351" t="s">
        <v>40</v>
      </c>
      <c r="N3351" t="s">
        <v>66</v>
      </c>
      <c r="O3351" t="s">
        <v>7981</v>
      </c>
      <c r="P3351">
        <v>35.880000000000003</v>
      </c>
      <c r="Q3351">
        <v>6</v>
      </c>
      <c r="R3351">
        <v>0</v>
      </c>
      <c r="S3351">
        <v>16.146000000000001</v>
      </c>
      <c r="T3351" t="s">
        <v>554</v>
      </c>
      <c r="U3351">
        <v>19.734000000000002</v>
      </c>
      <c r="V3351" s="2">
        <f>Table1[[#This Row],[Expenses]]*0.3</f>
        <v>5.9202000000000004</v>
      </c>
      <c r="W3351" t="str">
        <f>VLOOKUP(K3351, Helper!A:C, 3, FALSE)</f>
        <v>2020-03</v>
      </c>
    </row>
    <row r="3352" spans="1:23" x14ac:dyDescent="0.3">
      <c r="A3352">
        <v>6745</v>
      </c>
      <c r="B3352" t="s">
        <v>7982</v>
      </c>
      <c r="C3352" s="1">
        <v>45094</v>
      </c>
      <c r="D3352">
        <v>20230617</v>
      </c>
      <c r="E3352" t="s">
        <v>1860</v>
      </c>
      <c r="F3352" t="s">
        <v>358</v>
      </c>
      <c r="G3352" t="s">
        <v>532</v>
      </c>
      <c r="H3352" t="s">
        <v>37</v>
      </c>
      <c r="I3352" t="s">
        <v>119</v>
      </c>
      <c r="J3352" t="s">
        <v>55</v>
      </c>
      <c r="K3352">
        <v>1065</v>
      </c>
      <c r="L3352" t="s">
        <v>56</v>
      </c>
      <c r="M3352" t="s">
        <v>29</v>
      </c>
      <c r="N3352" t="s">
        <v>185</v>
      </c>
      <c r="O3352" t="s">
        <v>7983</v>
      </c>
      <c r="P3352">
        <v>479.952</v>
      </c>
      <c r="Q3352">
        <v>6</v>
      </c>
      <c r="R3352">
        <v>0.2</v>
      </c>
      <c r="S3352">
        <v>107.9892</v>
      </c>
      <c r="T3352" t="s">
        <v>318</v>
      </c>
      <c r="U3352">
        <v>371.96280000000002</v>
      </c>
      <c r="V3352" s="2">
        <f>Table1[[#This Row],[Expenses]]*0.3</f>
        <v>111.58884</v>
      </c>
      <c r="W3352" t="str">
        <f>VLOOKUP(K3352, Helper!A:C, 3, FALSE)</f>
        <v>2020-04</v>
      </c>
    </row>
    <row r="3353" spans="1:23" x14ac:dyDescent="0.3">
      <c r="A3353">
        <v>6747</v>
      </c>
      <c r="B3353" t="s">
        <v>7984</v>
      </c>
      <c r="C3353" s="1">
        <v>45244</v>
      </c>
      <c r="D3353">
        <v>20231114</v>
      </c>
      <c r="E3353" t="s">
        <v>257</v>
      </c>
      <c r="F3353" t="s">
        <v>211</v>
      </c>
      <c r="G3353" t="s">
        <v>212</v>
      </c>
      <c r="H3353" t="s">
        <v>25</v>
      </c>
      <c r="I3353" t="s">
        <v>26</v>
      </c>
      <c r="J3353" t="s">
        <v>258</v>
      </c>
      <c r="K3353">
        <v>1098</v>
      </c>
      <c r="L3353" t="s">
        <v>259</v>
      </c>
      <c r="M3353" t="s">
        <v>40</v>
      </c>
      <c r="N3353" t="s">
        <v>156</v>
      </c>
      <c r="O3353" t="s">
        <v>7985</v>
      </c>
      <c r="P3353">
        <v>629.95000000000005</v>
      </c>
      <c r="Q3353">
        <v>5</v>
      </c>
      <c r="R3353">
        <v>0</v>
      </c>
      <c r="S3353">
        <v>163.78700000000001</v>
      </c>
      <c r="T3353" t="s">
        <v>283</v>
      </c>
      <c r="U3353">
        <v>466.16300000000001</v>
      </c>
      <c r="V3353" s="2">
        <f>Table1[[#This Row],[Expenses]]*0.3</f>
        <v>139.84889999999999</v>
      </c>
      <c r="W3353" t="str">
        <f>VLOOKUP(K3353, Helper!A:C, 3, FALSE)</f>
        <v>2020-01</v>
      </c>
    </row>
    <row r="3354" spans="1:23" x14ac:dyDescent="0.3">
      <c r="A3354">
        <v>6748</v>
      </c>
      <c r="B3354" t="s">
        <v>7986</v>
      </c>
      <c r="C3354" s="1">
        <v>45272</v>
      </c>
      <c r="D3354">
        <v>20231212</v>
      </c>
      <c r="E3354" t="s">
        <v>1040</v>
      </c>
      <c r="F3354" t="s">
        <v>211</v>
      </c>
      <c r="G3354" t="s">
        <v>212</v>
      </c>
      <c r="H3354" t="s">
        <v>25</v>
      </c>
      <c r="I3354" t="s">
        <v>26</v>
      </c>
      <c r="J3354" t="s">
        <v>413</v>
      </c>
      <c r="K3354">
        <v>1022</v>
      </c>
      <c r="L3354" t="s">
        <v>273</v>
      </c>
      <c r="M3354" t="s">
        <v>29</v>
      </c>
      <c r="N3354" t="s">
        <v>50</v>
      </c>
      <c r="O3354" t="s">
        <v>7987</v>
      </c>
      <c r="P3354">
        <v>14.952</v>
      </c>
      <c r="Q3354">
        <v>1</v>
      </c>
      <c r="R3354">
        <v>0.2</v>
      </c>
      <c r="S3354">
        <v>5.0462999999999996</v>
      </c>
      <c r="T3354" t="s">
        <v>261</v>
      </c>
      <c r="U3354">
        <v>9.9056999999999995</v>
      </c>
      <c r="V3354" s="2">
        <f>Table1[[#This Row],[Expenses]]*0.3</f>
        <v>2.9717099999999999</v>
      </c>
      <c r="W3354" t="str">
        <f>VLOOKUP(K3354, Helper!A:C, 3, FALSE)</f>
        <v>2020-03</v>
      </c>
    </row>
    <row r="3355" spans="1:23" x14ac:dyDescent="0.3">
      <c r="A3355">
        <v>6751</v>
      </c>
      <c r="B3355" t="s">
        <v>7988</v>
      </c>
      <c r="C3355" s="1">
        <v>44741</v>
      </c>
      <c r="D3355">
        <v>20220629</v>
      </c>
      <c r="E3355" t="s">
        <v>4041</v>
      </c>
      <c r="F3355" t="s">
        <v>522</v>
      </c>
      <c r="G3355" t="s">
        <v>692</v>
      </c>
      <c r="H3355" t="s">
        <v>37</v>
      </c>
      <c r="I3355" t="s">
        <v>119</v>
      </c>
      <c r="J3355" t="s">
        <v>528</v>
      </c>
      <c r="K3355">
        <v>1049</v>
      </c>
      <c r="L3355" t="s">
        <v>84</v>
      </c>
      <c r="M3355" t="s">
        <v>29</v>
      </c>
      <c r="N3355" t="s">
        <v>41</v>
      </c>
      <c r="O3355" t="s">
        <v>7989</v>
      </c>
      <c r="P3355">
        <v>121.96</v>
      </c>
      <c r="Q3355">
        <v>2</v>
      </c>
      <c r="R3355">
        <v>0</v>
      </c>
      <c r="S3355">
        <v>20.7332</v>
      </c>
      <c r="T3355" t="s">
        <v>43</v>
      </c>
      <c r="U3355">
        <v>101.2268</v>
      </c>
      <c r="V3355" s="2">
        <f>Table1[[#This Row],[Expenses]]*0.3</f>
        <v>30.368039999999997</v>
      </c>
      <c r="W3355" t="str">
        <f>VLOOKUP(K3355, Helper!A:C, 3, FALSE)</f>
        <v>2020-05</v>
      </c>
    </row>
    <row r="3356" spans="1:23" x14ac:dyDescent="0.3">
      <c r="A3356">
        <v>6756</v>
      </c>
      <c r="B3356" t="s">
        <v>7990</v>
      </c>
      <c r="C3356" s="1">
        <v>45185</v>
      </c>
      <c r="D3356">
        <v>20230916</v>
      </c>
      <c r="E3356" t="s">
        <v>7991</v>
      </c>
      <c r="F3356" t="s">
        <v>522</v>
      </c>
      <c r="G3356" t="s">
        <v>671</v>
      </c>
      <c r="H3356" t="s">
        <v>37</v>
      </c>
      <c r="I3356" t="s">
        <v>119</v>
      </c>
      <c r="J3356" t="s">
        <v>240</v>
      </c>
      <c r="K3356">
        <v>1035</v>
      </c>
      <c r="L3356" t="s">
        <v>56</v>
      </c>
      <c r="M3356" t="s">
        <v>40</v>
      </c>
      <c r="N3356" t="s">
        <v>57</v>
      </c>
      <c r="O3356" t="s">
        <v>7992</v>
      </c>
      <c r="P3356">
        <v>47.4</v>
      </c>
      <c r="Q3356">
        <v>5</v>
      </c>
      <c r="R3356">
        <v>0</v>
      </c>
      <c r="S3356">
        <v>18.96</v>
      </c>
      <c r="T3356" t="s">
        <v>171</v>
      </c>
      <c r="U3356">
        <v>28.439999999999898</v>
      </c>
      <c r="V3356" s="2">
        <f>Table1[[#This Row],[Expenses]]*0.3</f>
        <v>8.5319999999999698</v>
      </c>
      <c r="W3356" t="str">
        <f>VLOOKUP(K3356, Helper!A:C, 3, FALSE)</f>
        <v>2020-04</v>
      </c>
    </row>
    <row r="3357" spans="1:23" x14ac:dyDescent="0.3">
      <c r="A3357">
        <v>6760</v>
      </c>
      <c r="B3357" t="s">
        <v>7993</v>
      </c>
      <c r="C3357" s="1">
        <v>45263</v>
      </c>
      <c r="D3357">
        <v>20231203</v>
      </c>
      <c r="E3357" t="s">
        <v>6850</v>
      </c>
      <c r="F3357" t="s">
        <v>62</v>
      </c>
      <c r="G3357" t="s">
        <v>882</v>
      </c>
      <c r="H3357" t="s">
        <v>25</v>
      </c>
      <c r="I3357" t="s">
        <v>64</v>
      </c>
      <c r="J3357" t="s">
        <v>94</v>
      </c>
      <c r="K3357">
        <v>1087</v>
      </c>
      <c r="L3357" t="s">
        <v>95</v>
      </c>
      <c r="M3357" t="s">
        <v>29</v>
      </c>
      <c r="N3357" t="s">
        <v>112</v>
      </c>
      <c r="O3357" t="s">
        <v>7994</v>
      </c>
      <c r="P3357">
        <v>32.776000000000003</v>
      </c>
      <c r="Q3357">
        <v>1</v>
      </c>
      <c r="R3357">
        <v>0.2</v>
      </c>
      <c r="S3357">
        <v>2.4582000000000002</v>
      </c>
      <c r="T3357" t="s">
        <v>261</v>
      </c>
      <c r="U3357">
        <v>30.317799999999998</v>
      </c>
      <c r="V3357" s="2">
        <f>Table1[[#This Row],[Expenses]]*0.3</f>
        <v>9.0953399999999984</v>
      </c>
      <c r="W3357" t="str">
        <f>VLOOKUP(K3357, Helper!A:C, 3, FALSE)</f>
        <v>2020-06</v>
      </c>
    </row>
    <row r="3358" spans="1:23" x14ac:dyDescent="0.3">
      <c r="A3358">
        <v>6761</v>
      </c>
      <c r="B3358" t="s">
        <v>7995</v>
      </c>
      <c r="C3358" s="1">
        <v>45104</v>
      </c>
      <c r="D3358">
        <v>20230627</v>
      </c>
      <c r="E3358" t="s">
        <v>797</v>
      </c>
      <c r="F3358" t="s">
        <v>211</v>
      </c>
      <c r="G3358" t="s">
        <v>212</v>
      </c>
      <c r="H3358" t="s">
        <v>25</v>
      </c>
      <c r="I3358" t="s">
        <v>26</v>
      </c>
      <c r="J3358" t="s">
        <v>272</v>
      </c>
      <c r="K3358">
        <v>1094</v>
      </c>
      <c r="L3358" t="s">
        <v>273</v>
      </c>
      <c r="M3358" t="s">
        <v>29</v>
      </c>
      <c r="N3358" t="s">
        <v>96</v>
      </c>
      <c r="O3358" t="s">
        <v>7996</v>
      </c>
      <c r="P3358">
        <v>272.94</v>
      </c>
      <c r="Q3358">
        <v>3</v>
      </c>
      <c r="R3358">
        <v>0</v>
      </c>
      <c r="S3358">
        <v>0</v>
      </c>
      <c r="T3358" t="s">
        <v>318</v>
      </c>
      <c r="U3358">
        <v>272.94</v>
      </c>
      <c r="V3358" s="2">
        <f>Table1[[#This Row],[Expenses]]*0.3</f>
        <v>81.881999999999991</v>
      </c>
      <c r="W3358" t="str">
        <f>VLOOKUP(K3358, Helper!A:C, 3, FALSE)</f>
        <v>2020-02</v>
      </c>
    </row>
    <row r="3359" spans="1:23" x14ac:dyDescent="0.3">
      <c r="A3359">
        <v>6762</v>
      </c>
      <c r="B3359" t="s">
        <v>7997</v>
      </c>
      <c r="C3359" s="1">
        <v>44767</v>
      </c>
      <c r="D3359">
        <v>20220725</v>
      </c>
      <c r="E3359" t="s">
        <v>4791</v>
      </c>
      <c r="F3359" t="s">
        <v>211</v>
      </c>
      <c r="G3359" t="s">
        <v>212</v>
      </c>
      <c r="H3359" t="s">
        <v>25</v>
      </c>
      <c r="I3359" t="s">
        <v>26</v>
      </c>
      <c r="J3359" t="s">
        <v>452</v>
      </c>
      <c r="K3359">
        <v>1054</v>
      </c>
      <c r="L3359" t="s">
        <v>56</v>
      </c>
      <c r="M3359" t="s">
        <v>40</v>
      </c>
      <c r="N3359" t="s">
        <v>41</v>
      </c>
      <c r="O3359" t="s">
        <v>7998</v>
      </c>
      <c r="P3359">
        <v>253.76400000000001</v>
      </c>
      <c r="Q3359">
        <v>2</v>
      </c>
      <c r="R3359">
        <v>0.1</v>
      </c>
      <c r="S3359">
        <v>31.015599999999999</v>
      </c>
      <c r="T3359" t="s">
        <v>175</v>
      </c>
      <c r="U3359">
        <v>222.7484</v>
      </c>
      <c r="V3359" s="2">
        <f>Table1[[#This Row],[Expenses]]*0.3</f>
        <v>66.824519999999993</v>
      </c>
      <c r="W3359" t="str">
        <f>VLOOKUP(K3359, Helper!A:C, 3, FALSE)</f>
        <v>2020-05</v>
      </c>
    </row>
    <row r="3360" spans="1:23" x14ac:dyDescent="0.3">
      <c r="A3360">
        <v>6763</v>
      </c>
      <c r="B3360" t="s">
        <v>7999</v>
      </c>
      <c r="C3360" s="1">
        <v>44807</v>
      </c>
      <c r="D3360">
        <v>20220903</v>
      </c>
      <c r="E3360" t="s">
        <v>1036</v>
      </c>
      <c r="F3360" t="s">
        <v>166</v>
      </c>
      <c r="G3360" t="s">
        <v>227</v>
      </c>
      <c r="H3360" t="s">
        <v>81</v>
      </c>
      <c r="I3360" t="s">
        <v>168</v>
      </c>
      <c r="J3360" t="s">
        <v>27</v>
      </c>
      <c r="K3360">
        <v>1017</v>
      </c>
      <c r="L3360" t="s">
        <v>28</v>
      </c>
      <c r="M3360" t="s">
        <v>29</v>
      </c>
      <c r="N3360" t="s">
        <v>41</v>
      </c>
      <c r="O3360" t="s">
        <v>8000</v>
      </c>
      <c r="P3360">
        <v>29.24</v>
      </c>
      <c r="Q3360">
        <v>5</v>
      </c>
      <c r="R3360">
        <v>0.2</v>
      </c>
      <c r="S3360">
        <v>9.8684999999999992</v>
      </c>
      <c r="T3360" t="s">
        <v>246</v>
      </c>
      <c r="U3360">
        <v>19.371499999999902</v>
      </c>
      <c r="V3360" s="2">
        <f>Table1[[#This Row],[Expenses]]*0.3</f>
        <v>5.8114499999999705</v>
      </c>
      <c r="W3360" t="str">
        <f>VLOOKUP(K3360, Helper!A:C, 3, FALSE)</f>
        <v>2020-02</v>
      </c>
    </row>
    <row r="3361" spans="1:23" x14ac:dyDescent="0.3">
      <c r="A3361">
        <v>6766</v>
      </c>
      <c r="B3361" t="s">
        <v>8001</v>
      </c>
      <c r="C3361" s="1">
        <v>45037</v>
      </c>
      <c r="D3361">
        <v>20230421</v>
      </c>
      <c r="E3361" t="s">
        <v>4383</v>
      </c>
      <c r="F3361" t="s">
        <v>166</v>
      </c>
      <c r="G3361" t="s">
        <v>227</v>
      </c>
      <c r="H3361" t="s">
        <v>81</v>
      </c>
      <c r="I3361" t="s">
        <v>168</v>
      </c>
      <c r="J3361" t="s">
        <v>244</v>
      </c>
      <c r="K3361">
        <v>1002</v>
      </c>
      <c r="L3361" t="s">
        <v>84</v>
      </c>
      <c r="M3361" t="s">
        <v>29</v>
      </c>
      <c r="N3361" t="s">
        <v>41</v>
      </c>
      <c r="O3361" t="s">
        <v>8002</v>
      </c>
      <c r="P3361">
        <v>317.05799999999999</v>
      </c>
      <c r="Q3361">
        <v>3</v>
      </c>
      <c r="R3361">
        <v>0.3</v>
      </c>
      <c r="S3361">
        <v>-18.117599999999999</v>
      </c>
      <c r="T3361" t="s">
        <v>68</v>
      </c>
      <c r="U3361">
        <v>335.17559999999997</v>
      </c>
      <c r="V3361" s="2">
        <f>Table1[[#This Row],[Expenses]]*0.3</f>
        <v>100.55268</v>
      </c>
      <c r="W3361" t="str">
        <f>VLOOKUP(K3361, Helper!A:C, 3, FALSE)</f>
        <v>2020-03</v>
      </c>
    </row>
    <row r="3362" spans="1:23" x14ac:dyDescent="0.3">
      <c r="A3362">
        <v>6769</v>
      </c>
      <c r="B3362" t="s">
        <v>8003</v>
      </c>
      <c r="C3362" s="1">
        <v>44055</v>
      </c>
      <c r="D3362">
        <v>20200812</v>
      </c>
      <c r="E3362" t="s">
        <v>5151</v>
      </c>
      <c r="F3362" t="s">
        <v>522</v>
      </c>
      <c r="G3362" t="s">
        <v>671</v>
      </c>
      <c r="H3362" t="s">
        <v>37</v>
      </c>
      <c r="I3362" t="s">
        <v>119</v>
      </c>
      <c r="J3362" t="s">
        <v>244</v>
      </c>
      <c r="K3362">
        <v>1002</v>
      </c>
      <c r="L3362" t="s">
        <v>84</v>
      </c>
      <c r="M3362" t="s">
        <v>40</v>
      </c>
      <c r="N3362" t="s">
        <v>50</v>
      </c>
      <c r="O3362" t="s">
        <v>8004</v>
      </c>
      <c r="P3362">
        <v>196.21</v>
      </c>
      <c r="Q3362">
        <v>7</v>
      </c>
      <c r="R3362">
        <v>0</v>
      </c>
      <c r="S3362">
        <v>98.105000000000004</v>
      </c>
      <c r="T3362" t="s">
        <v>114</v>
      </c>
      <c r="U3362">
        <v>98.105000000000004</v>
      </c>
      <c r="V3362" s="2">
        <f>Table1[[#This Row],[Expenses]]*0.3</f>
        <v>29.4315</v>
      </c>
      <c r="W3362" t="str">
        <f>VLOOKUP(K3362, Helper!A:C, 3, FALSE)</f>
        <v>2020-03</v>
      </c>
    </row>
    <row r="3363" spans="1:23" x14ac:dyDescent="0.3">
      <c r="A3363">
        <v>6770</v>
      </c>
      <c r="B3363" t="s">
        <v>8005</v>
      </c>
      <c r="C3363" s="1">
        <v>45189</v>
      </c>
      <c r="D3363">
        <v>20230920</v>
      </c>
      <c r="E3363" t="s">
        <v>3827</v>
      </c>
      <c r="F3363" t="s">
        <v>758</v>
      </c>
      <c r="G3363" t="s">
        <v>5909</v>
      </c>
      <c r="H3363" t="s">
        <v>25</v>
      </c>
      <c r="I3363" t="s">
        <v>64</v>
      </c>
      <c r="J3363" t="s">
        <v>752</v>
      </c>
      <c r="K3363">
        <v>1084</v>
      </c>
      <c r="L3363" t="s">
        <v>133</v>
      </c>
      <c r="M3363" t="s">
        <v>85</v>
      </c>
      <c r="N3363" t="s">
        <v>112</v>
      </c>
      <c r="O3363" t="s">
        <v>8006</v>
      </c>
      <c r="P3363">
        <v>35.4</v>
      </c>
      <c r="Q3363">
        <v>5</v>
      </c>
      <c r="R3363">
        <v>0</v>
      </c>
      <c r="S3363">
        <v>13.452</v>
      </c>
      <c r="T3363" t="s">
        <v>171</v>
      </c>
      <c r="U3363">
        <v>21.948</v>
      </c>
      <c r="V3363" s="2">
        <f>Table1[[#This Row],[Expenses]]*0.3</f>
        <v>6.5843999999999996</v>
      </c>
      <c r="W3363" t="str">
        <f>VLOOKUP(K3363, Helper!A:C, 3, FALSE)</f>
        <v>2020-02</v>
      </c>
    </row>
    <row r="3364" spans="1:23" x14ac:dyDescent="0.3">
      <c r="A3364">
        <v>6771</v>
      </c>
      <c r="B3364" t="s">
        <v>8007</v>
      </c>
      <c r="C3364" s="1">
        <v>45270</v>
      </c>
      <c r="D3364">
        <v>20231210</v>
      </c>
      <c r="E3364" t="s">
        <v>4770</v>
      </c>
      <c r="F3364" t="s">
        <v>232</v>
      </c>
      <c r="G3364" t="s">
        <v>385</v>
      </c>
      <c r="H3364" t="s">
        <v>37</v>
      </c>
      <c r="I3364" t="s">
        <v>119</v>
      </c>
      <c r="J3364" t="s">
        <v>626</v>
      </c>
      <c r="K3364">
        <v>1009</v>
      </c>
      <c r="L3364" t="s">
        <v>95</v>
      </c>
      <c r="M3364" t="s">
        <v>40</v>
      </c>
      <c r="N3364" t="s">
        <v>66</v>
      </c>
      <c r="O3364" t="s">
        <v>8008</v>
      </c>
      <c r="P3364">
        <v>419.4</v>
      </c>
      <c r="Q3364">
        <v>5</v>
      </c>
      <c r="R3364">
        <v>0.2</v>
      </c>
      <c r="S3364">
        <v>146.79</v>
      </c>
      <c r="T3364" t="s">
        <v>261</v>
      </c>
      <c r="U3364">
        <v>272.61</v>
      </c>
      <c r="V3364" s="2">
        <f>Table1[[#This Row],[Expenses]]*0.3</f>
        <v>81.783000000000001</v>
      </c>
      <c r="W3364" t="str">
        <f>VLOOKUP(K3364, Helper!A:C, 3, FALSE)</f>
        <v>2020-03</v>
      </c>
    </row>
    <row r="3365" spans="1:23" x14ac:dyDescent="0.3">
      <c r="A3365">
        <v>6773</v>
      </c>
      <c r="B3365" t="s">
        <v>8009</v>
      </c>
      <c r="C3365" s="1">
        <v>44870</v>
      </c>
      <c r="D3365">
        <v>20221105</v>
      </c>
      <c r="E3365" t="s">
        <v>963</v>
      </c>
      <c r="F3365" t="s">
        <v>35</v>
      </c>
      <c r="G3365" t="s">
        <v>36</v>
      </c>
      <c r="H3365" t="s">
        <v>37</v>
      </c>
      <c r="I3365" t="s">
        <v>38</v>
      </c>
      <c r="J3365" t="s">
        <v>169</v>
      </c>
      <c r="K3365">
        <v>1058</v>
      </c>
      <c r="L3365" t="s">
        <v>28</v>
      </c>
      <c r="M3365" t="s">
        <v>85</v>
      </c>
      <c r="N3365" t="s">
        <v>50</v>
      </c>
      <c r="O3365" t="s">
        <v>8010</v>
      </c>
      <c r="P3365">
        <v>7.7119999999999997</v>
      </c>
      <c r="Q3365">
        <v>2</v>
      </c>
      <c r="R3365">
        <v>0.2</v>
      </c>
      <c r="S3365">
        <v>2.7955999999999999</v>
      </c>
      <c r="T3365" t="s">
        <v>32</v>
      </c>
      <c r="U3365">
        <v>4.9163999999999897</v>
      </c>
      <c r="V3365" s="2">
        <f>Table1[[#This Row],[Expenses]]*0.3</f>
        <v>1.4749199999999969</v>
      </c>
      <c r="W3365" t="str">
        <f>VLOOKUP(K3365, Helper!A:C, 3, FALSE)</f>
        <v>2020-01</v>
      </c>
    </row>
    <row r="3366" spans="1:23" x14ac:dyDescent="0.3">
      <c r="A3366">
        <v>6776</v>
      </c>
      <c r="B3366" t="s">
        <v>8011</v>
      </c>
      <c r="C3366" s="1">
        <v>44284</v>
      </c>
      <c r="D3366">
        <v>20210329</v>
      </c>
      <c r="E3366" t="s">
        <v>2124</v>
      </c>
      <c r="F3366" t="s">
        <v>211</v>
      </c>
      <c r="G3366" t="s">
        <v>212</v>
      </c>
      <c r="H3366" t="s">
        <v>25</v>
      </c>
      <c r="I3366" t="s">
        <v>26</v>
      </c>
      <c r="J3366" t="s">
        <v>27</v>
      </c>
      <c r="K3366">
        <v>1017</v>
      </c>
      <c r="L3366" t="s">
        <v>28</v>
      </c>
      <c r="M3366" t="s">
        <v>29</v>
      </c>
      <c r="N3366" t="s">
        <v>66</v>
      </c>
      <c r="O3366" t="s">
        <v>8012</v>
      </c>
      <c r="P3366">
        <v>17.64</v>
      </c>
      <c r="Q3366">
        <v>4</v>
      </c>
      <c r="R3366">
        <v>0</v>
      </c>
      <c r="S3366">
        <v>8.1143999999999998</v>
      </c>
      <c r="T3366" t="s">
        <v>365</v>
      </c>
      <c r="U3366">
        <v>9.5256000000000007</v>
      </c>
      <c r="V3366" s="2">
        <f>Table1[[#This Row],[Expenses]]*0.3</f>
        <v>2.8576800000000002</v>
      </c>
      <c r="W3366" t="str">
        <f>VLOOKUP(K3366, Helper!A:C, 3, FALSE)</f>
        <v>2020-02</v>
      </c>
    </row>
    <row r="3367" spans="1:23" x14ac:dyDescent="0.3">
      <c r="A3367">
        <v>6777</v>
      </c>
      <c r="B3367" t="s">
        <v>8013</v>
      </c>
      <c r="C3367" s="1">
        <v>44810</v>
      </c>
      <c r="D3367">
        <v>20220906</v>
      </c>
      <c r="E3367" t="s">
        <v>4291</v>
      </c>
      <c r="F3367" t="s">
        <v>79</v>
      </c>
      <c r="G3367" t="s">
        <v>470</v>
      </c>
      <c r="H3367" t="s">
        <v>81</v>
      </c>
      <c r="I3367" t="s">
        <v>82</v>
      </c>
      <c r="J3367" t="s">
        <v>1030</v>
      </c>
      <c r="K3367">
        <v>1012</v>
      </c>
      <c r="L3367" t="s">
        <v>56</v>
      </c>
      <c r="M3367" t="s">
        <v>29</v>
      </c>
      <c r="N3367" t="s">
        <v>96</v>
      </c>
      <c r="O3367" t="s">
        <v>8014</v>
      </c>
      <c r="P3367">
        <v>93.456000000000003</v>
      </c>
      <c r="Q3367">
        <v>3</v>
      </c>
      <c r="R3367">
        <v>0.2</v>
      </c>
      <c r="S3367">
        <v>-17.523</v>
      </c>
      <c r="T3367" t="s">
        <v>246</v>
      </c>
      <c r="U3367">
        <v>110.979</v>
      </c>
      <c r="V3367" s="2">
        <f>Table1[[#This Row],[Expenses]]*0.3</f>
        <v>33.293700000000001</v>
      </c>
      <c r="W3367" t="str">
        <f>VLOOKUP(K3367, Helper!A:C, 3, FALSE)</f>
        <v>2020-03</v>
      </c>
    </row>
    <row r="3368" spans="1:23" x14ac:dyDescent="0.3">
      <c r="A3368">
        <v>6778</v>
      </c>
      <c r="B3368" t="s">
        <v>8015</v>
      </c>
      <c r="C3368" s="1">
        <v>44955</v>
      </c>
      <c r="D3368">
        <v>20230129</v>
      </c>
      <c r="E3368" t="s">
        <v>3701</v>
      </c>
      <c r="F3368" t="s">
        <v>211</v>
      </c>
      <c r="G3368" t="s">
        <v>212</v>
      </c>
      <c r="H3368" t="s">
        <v>25</v>
      </c>
      <c r="I3368" t="s">
        <v>26</v>
      </c>
      <c r="J3368" t="s">
        <v>407</v>
      </c>
      <c r="K3368">
        <v>1082</v>
      </c>
      <c r="L3368" t="s">
        <v>56</v>
      </c>
      <c r="M3368" t="s">
        <v>85</v>
      </c>
      <c r="N3368" t="s">
        <v>185</v>
      </c>
      <c r="O3368" t="s">
        <v>8016</v>
      </c>
      <c r="P3368">
        <v>449.91</v>
      </c>
      <c r="Q3368">
        <v>9</v>
      </c>
      <c r="R3368">
        <v>0</v>
      </c>
      <c r="S3368">
        <v>157.46850000000001</v>
      </c>
      <c r="T3368" t="s">
        <v>898</v>
      </c>
      <c r="U3368">
        <v>292.44150000000002</v>
      </c>
      <c r="V3368" s="2">
        <f>Table1[[#This Row],[Expenses]]*0.3</f>
        <v>87.73245</v>
      </c>
      <c r="W3368" t="str">
        <f>VLOOKUP(K3368, Helper!A:C, 3, FALSE)</f>
        <v>2020-07</v>
      </c>
    </row>
    <row r="3369" spans="1:23" x14ac:dyDescent="0.3">
      <c r="A3369">
        <v>6779</v>
      </c>
      <c r="B3369" t="s">
        <v>8017</v>
      </c>
      <c r="C3369" s="1">
        <v>44808</v>
      </c>
      <c r="D3369">
        <v>20220904</v>
      </c>
      <c r="E3369" t="s">
        <v>2581</v>
      </c>
      <c r="F3369" t="s">
        <v>1548</v>
      </c>
      <c r="G3369" t="s">
        <v>2675</v>
      </c>
      <c r="H3369" t="s">
        <v>81</v>
      </c>
      <c r="I3369" t="s">
        <v>199</v>
      </c>
      <c r="J3369" t="s">
        <v>219</v>
      </c>
      <c r="K3369">
        <v>1006</v>
      </c>
      <c r="L3369" t="s">
        <v>56</v>
      </c>
      <c r="M3369" t="s">
        <v>29</v>
      </c>
      <c r="N3369" t="s">
        <v>30</v>
      </c>
      <c r="O3369" t="s">
        <v>8018</v>
      </c>
      <c r="P3369">
        <v>344.94</v>
      </c>
      <c r="Q3369">
        <v>3</v>
      </c>
      <c r="R3369">
        <v>0</v>
      </c>
      <c r="S3369">
        <v>31.044599999999999</v>
      </c>
      <c r="T3369" t="s">
        <v>246</v>
      </c>
      <c r="U3369">
        <v>313.8954</v>
      </c>
      <c r="V3369" s="2">
        <f>Table1[[#This Row],[Expenses]]*0.3</f>
        <v>94.16861999999999</v>
      </c>
      <c r="W3369" t="str">
        <f>VLOOKUP(K3369, Helper!A:C, 3, FALSE)</f>
        <v>2020-01</v>
      </c>
    </row>
    <row r="3370" spans="1:23" x14ac:dyDescent="0.3">
      <c r="A3370">
        <v>6783</v>
      </c>
      <c r="B3370" t="s">
        <v>8019</v>
      </c>
      <c r="C3370" s="1">
        <v>45133</v>
      </c>
      <c r="D3370">
        <v>20230726</v>
      </c>
      <c r="E3370" t="s">
        <v>2806</v>
      </c>
      <c r="F3370" t="s">
        <v>124</v>
      </c>
      <c r="G3370" t="s">
        <v>125</v>
      </c>
      <c r="H3370" t="s">
        <v>25</v>
      </c>
      <c r="I3370" t="s">
        <v>48</v>
      </c>
      <c r="J3370" t="s">
        <v>817</v>
      </c>
      <c r="K3370">
        <v>1050</v>
      </c>
      <c r="L3370" t="s">
        <v>95</v>
      </c>
      <c r="M3370" t="s">
        <v>29</v>
      </c>
      <c r="N3370" t="s">
        <v>57</v>
      </c>
      <c r="O3370" t="s">
        <v>8020</v>
      </c>
      <c r="P3370">
        <v>20.096</v>
      </c>
      <c r="Q3370">
        <v>4</v>
      </c>
      <c r="R3370">
        <v>0.2</v>
      </c>
      <c r="S3370">
        <v>3.0144000000000002</v>
      </c>
      <c r="T3370" t="s">
        <v>128</v>
      </c>
      <c r="U3370">
        <v>17.081600000000002</v>
      </c>
      <c r="V3370" s="2">
        <f>Table1[[#This Row],[Expenses]]*0.3</f>
        <v>5.1244800000000001</v>
      </c>
      <c r="W3370" t="str">
        <f>VLOOKUP(K3370, Helper!A:C, 3, FALSE)</f>
        <v>2020-01</v>
      </c>
    </row>
    <row r="3371" spans="1:23" x14ac:dyDescent="0.3">
      <c r="A3371">
        <v>6788</v>
      </c>
      <c r="B3371" t="s">
        <v>8021</v>
      </c>
      <c r="C3371" s="1">
        <v>44452</v>
      </c>
      <c r="D3371">
        <v>20210913</v>
      </c>
      <c r="E3371" t="s">
        <v>559</v>
      </c>
      <c r="F3371" t="s">
        <v>758</v>
      </c>
      <c r="G3371" t="s">
        <v>759</v>
      </c>
      <c r="H3371" t="s">
        <v>25</v>
      </c>
      <c r="I3371" t="s">
        <v>64</v>
      </c>
      <c r="J3371" t="s">
        <v>560</v>
      </c>
      <c r="K3371">
        <v>1080</v>
      </c>
      <c r="L3371" t="s">
        <v>56</v>
      </c>
      <c r="M3371" t="s">
        <v>29</v>
      </c>
      <c r="N3371" t="s">
        <v>57</v>
      </c>
      <c r="O3371" t="s">
        <v>8022</v>
      </c>
      <c r="P3371">
        <v>129.93</v>
      </c>
      <c r="Q3371">
        <v>3</v>
      </c>
      <c r="R3371">
        <v>0</v>
      </c>
      <c r="S3371">
        <v>12.993</v>
      </c>
      <c r="T3371" t="s">
        <v>135</v>
      </c>
      <c r="U3371">
        <v>116.937</v>
      </c>
      <c r="V3371" s="2">
        <f>Table1[[#This Row],[Expenses]]*0.3</f>
        <v>35.081099999999999</v>
      </c>
      <c r="W3371" t="str">
        <f>VLOOKUP(K3371, Helper!A:C, 3, FALSE)</f>
        <v>2020-03</v>
      </c>
    </row>
    <row r="3372" spans="1:23" x14ac:dyDescent="0.3">
      <c r="A3372">
        <v>6790</v>
      </c>
      <c r="B3372" t="s">
        <v>8023</v>
      </c>
      <c r="C3372" s="1">
        <v>44446</v>
      </c>
      <c r="D3372">
        <v>20210907</v>
      </c>
      <c r="E3372" t="s">
        <v>3006</v>
      </c>
      <c r="F3372" t="s">
        <v>62</v>
      </c>
      <c r="G3372" t="s">
        <v>277</v>
      </c>
      <c r="H3372" t="s">
        <v>25</v>
      </c>
      <c r="I3372" t="s">
        <v>64</v>
      </c>
      <c r="J3372" t="s">
        <v>111</v>
      </c>
      <c r="K3372">
        <v>1099</v>
      </c>
      <c r="L3372" t="s">
        <v>56</v>
      </c>
      <c r="M3372" t="s">
        <v>40</v>
      </c>
      <c r="N3372" t="s">
        <v>112</v>
      </c>
      <c r="O3372" t="s">
        <v>8024</v>
      </c>
      <c r="P3372">
        <v>140.73599999999999</v>
      </c>
      <c r="Q3372">
        <v>4</v>
      </c>
      <c r="R3372">
        <v>0.2</v>
      </c>
      <c r="S3372">
        <v>12.314399999999999</v>
      </c>
      <c r="T3372" t="s">
        <v>135</v>
      </c>
      <c r="U3372">
        <v>128.42159999999899</v>
      </c>
      <c r="V3372" s="2">
        <f>Table1[[#This Row],[Expenses]]*0.3</f>
        <v>38.526479999999694</v>
      </c>
      <c r="W3372" t="str">
        <f>VLOOKUP(K3372, Helper!A:C, 3, FALSE)</f>
        <v>2020-01</v>
      </c>
    </row>
    <row r="3373" spans="1:23" x14ac:dyDescent="0.3">
      <c r="A3373">
        <v>6791</v>
      </c>
      <c r="B3373" t="s">
        <v>8025</v>
      </c>
      <c r="C3373" s="1">
        <v>44882</v>
      </c>
      <c r="D3373">
        <v>20221117</v>
      </c>
      <c r="E3373" t="s">
        <v>8026</v>
      </c>
      <c r="F3373" t="s">
        <v>35</v>
      </c>
      <c r="G3373" t="s">
        <v>397</v>
      </c>
      <c r="H3373" t="s">
        <v>37</v>
      </c>
      <c r="I3373" t="s">
        <v>38</v>
      </c>
      <c r="J3373" t="s">
        <v>1231</v>
      </c>
      <c r="K3373">
        <v>1086</v>
      </c>
      <c r="L3373" t="s">
        <v>74</v>
      </c>
      <c r="M3373" t="s">
        <v>29</v>
      </c>
      <c r="N3373" t="s">
        <v>50</v>
      </c>
      <c r="O3373" t="s">
        <v>8027</v>
      </c>
      <c r="P3373">
        <v>8.32</v>
      </c>
      <c r="Q3373">
        <v>5</v>
      </c>
      <c r="R3373">
        <v>0.2</v>
      </c>
      <c r="S3373">
        <v>2.8079999999999998</v>
      </c>
      <c r="T3373" t="s">
        <v>32</v>
      </c>
      <c r="U3373">
        <v>5.5119999999999996</v>
      </c>
      <c r="V3373" s="2">
        <f>Table1[[#This Row],[Expenses]]*0.3</f>
        <v>1.6535999999999997</v>
      </c>
      <c r="W3373" t="str">
        <f>VLOOKUP(K3373, Helper!A:C, 3, FALSE)</f>
        <v>2020-01</v>
      </c>
    </row>
    <row r="3374" spans="1:23" x14ac:dyDescent="0.3">
      <c r="A3374">
        <v>6792</v>
      </c>
      <c r="B3374" t="s">
        <v>8028</v>
      </c>
      <c r="C3374" s="1">
        <v>44876</v>
      </c>
      <c r="D3374">
        <v>20221111</v>
      </c>
      <c r="E3374" t="s">
        <v>1956</v>
      </c>
      <c r="F3374" t="s">
        <v>35</v>
      </c>
      <c r="G3374" t="s">
        <v>3379</v>
      </c>
      <c r="H3374" t="s">
        <v>37</v>
      </c>
      <c r="I3374" t="s">
        <v>38</v>
      </c>
      <c r="J3374" t="s">
        <v>341</v>
      </c>
      <c r="K3374">
        <v>1019</v>
      </c>
      <c r="L3374" t="s">
        <v>74</v>
      </c>
      <c r="M3374" t="s">
        <v>85</v>
      </c>
      <c r="N3374" t="s">
        <v>57</v>
      </c>
      <c r="O3374" t="s">
        <v>8029</v>
      </c>
      <c r="P3374">
        <v>9.98</v>
      </c>
      <c r="Q3374">
        <v>1</v>
      </c>
      <c r="R3374">
        <v>0</v>
      </c>
      <c r="S3374">
        <v>2.7944</v>
      </c>
      <c r="T3374" t="s">
        <v>32</v>
      </c>
      <c r="U3374">
        <v>7.1856</v>
      </c>
      <c r="V3374" s="2">
        <f>Table1[[#This Row],[Expenses]]*0.3</f>
        <v>2.1556799999999998</v>
      </c>
      <c r="W3374" t="str">
        <f>VLOOKUP(K3374, Helper!A:C, 3, FALSE)</f>
        <v>2020-03</v>
      </c>
    </row>
    <row r="3375" spans="1:23" x14ac:dyDescent="0.3">
      <c r="A3375">
        <v>6793</v>
      </c>
      <c r="B3375" t="s">
        <v>8030</v>
      </c>
      <c r="C3375" s="1">
        <v>44058</v>
      </c>
      <c r="D3375">
        <v>20200815</v>
      </c>
      <c r="E3375" t="s">
        <v>1860</v>
      </c>
      <c r="F3375" t="s">
        <v>498</v>
      </c>
      <c r="G3375" t="s">
        <v>2753</v>
      </c>
      <c r="H3375" t="s">
        <v>25</v>
      </c>
      <c r="I3375" t="s">
        <v>103</v>
      </c>
      <c r="J3375" t="s">
        <v>55</v>
      </c>
      <c r="K3375">
        <v>1065</v>
      </c>
      <c r="L3375" t="s">
        <v>56</v>
      </c>
      <c r="M3375" t="s">
        <v>29</v>
      </c>
      <c r="N3375" t="s">
        <v>50</v>
      </c>
      <c r="O3375" t="s">
        <v>8031</v>
      </c>
      <c r="P3375">
        <v>62.94</v>
      </c>
      <c r="Q3375">
        <v>3</v>
      </c>
      <c r="R3375">
        <v>0</v>
      </c>
      <c r="S3375">
        <v>30.211200000000002</v>
      </c>
      <c r="T3375" t="s">
        <v>114</v>
      </c>
      <c r="U3375">
        <v>32.7287999999999</v>
      </c>
      <c r="V3375" s="2">
        <f>Table1[[#This Row],[Expenses]]*0.3</f>
        <v>9.8186399999999701</v>
      </c>
      <c r="W3375" t="str">
        <f>VLOOKUP(K3375, Helper!A:C, 3, FALSE)</f>
        <v>2020-04</v>
      </c>
    </row>
    <row r="3376" spans="1:23" x14ac:dyDescent="0.3">
      <c r="A3376">
        <v>6794</v>
      </c>
      <c r="B3376" t="s">
        <v>8032</v>
      </c>
      <c r="C3376" s="1">
        <v>44516</v>
      </c>
      <c r="D3376">
        <v>20211116</v>
      </c>
      <c r="E3376" t="s">
        <v>1012</v>
      </c>
      <c r="F3376" t="s">
        <v>166</v>
      </c>
      <c r="G3376" t="s">
        <v>227</v>
      </c>
      <c r="H3376" t="s">
        <v>81</v>
      </c>
      <c r="I3376" t="s">
        <v>168</v>
      </c>
      <c r="J3376" t="s">
        <v>1013</v>
      </c>
      <c r="K3376">
        <v>1073</v>
      </c>
      <c r="L3376" t="s">
        <v>133</v>
      </c>
      <c r="M3376" t="s">
        <v>40</v>
      </c>
      <c r="N3376" t="s">
        <v>96</v>
      </c>
      <c r="O3376" t="s">
        <v>8033</v>
      </c>
      <c r="P3376">
        <v>21.488</v>
      </c>
      <c r="Q3376">
        <v>2</v>
      </c>
      <c r="R3376">
        <v>0.2</v>
      </c>
      <c r="S3376">
        <v>1.6115999999999999</v>
      </c>
      <c r="T3376" t="s">
        <v>88</v>
      </c>
      <c r="U3376">
        <v>19.8764</v>
      </c>
      <c r="V3376" s="2">
        <f>Table1[[#This Row],[Expenses]]*0.3</f>
        <v>5.9629199999999996</v>
      </c>
      <c r="W3376" t="str">
        <f>VLOOKUP(K3376, Helper!A:C, 3, FALSE)</f>
        <v>2020-03</v>
      </c>
    </row>
    <row r="3377" spans="1:23" x14ac:dyDescent="0.3">
      <c r="A3377">
        <v>6797</v>
      </c>
      <c r="B3377" t="s">
        <v>8034</v>
      </c>
      <c r="C3377" s="1">
        <v>44433</v>
      </c>
      <c r="D3377">
        <v>20210825</v>
      </c>
      <c r="E3377" t="s">
        <v>2446</v>
      </c>
      <c r="F3377" t="s">
        <v>79</v>
      </c>
      <c r="G3377" t="s">
        <v>147</v>
      </c>
      <c r="H3377" t="s">
        <v>81</v>
      </c>
      <c r="I3377" t="s">
        <v>82</v>
      </c>
      <c r="J3377" t="s">
        <v>1013</v>
      </c>
      <c r="K3377">
        <v>1073</v>
      </c>
      <c r="L3377" t="s">
        <v>133</v>
      </c>
      <c r="M3377" t="s">
        <v>29</v>
      </c>
      <c r="N3377" t="s">
        <v>57</v>
      </c>
      <c r="O3377" t="s">
        <v>8035</v>
      </c>
      <c r="P3377">
        <v>20.103999999999999</v>
      </c>
      <c r="Q3377">
        <v>2</v>
      </c>
      <c r="R3377">
        <v>0.6</v>
      </c>
      <c r="S3377">
        <v>-16.585799999999999</v>
      </c>
      <c r="T3377" t="s">
        <v>570</v>
      </c>
      <c r="U3377">
        <v>36.689799999999998</v>
      </c>
      <c r="V3377" s="2">
        <f>Table1[[#This Row],[Expenses]]*0.3</f>
        <v>11.006939999999998</v>
      </c>
      <c r="W3377" t="str">
        <f>VLOOKUP(K3377, Helper!A:C, 3, FALSE)</f>
        <v>2020-03</v>
      </c>
    </row>
    <row r="3378" spans="1:23" x14ac:dyDescent="0.3">
      <c r="A3378">
        <v>6800</v>
      </c>
      <c r="B3378" t="s">
        <v>8036</v>
      </c>
      <c r="C3378" s="1">
        <v>44921</v>
      </c>
      <c r="D3378">
        <v>20221226</v>
      </c>
      <c r="E3378" t="s">
        <v>2080</v>
      </c>
      <c r="F3378" t="s">
        <v>232</v>
      </c>
      <c r="G3378" t="s">
        <v>385</v>
      </c>
      <c r="H3378" t="s">
        <v>37</v>
      </c>
      <c r="I3378" t="s">
        <v>119</v>
      </c>
      <c r="J3378" t="s">
        <v>2081</v>
      </c>
      <c r="K3378">
        <v>1079</v>
      </c>
      <c r="L3378" t="s">
        <v>105</v>
      </c>
      <c r="M3378" t="s">
        <v>40</v>
      </c>
      <c r="N3378" t="s">
        <v>50</v>
      </c>
      <c r="O3378" t="s">
        <v>8037</v>
      </c>
      <c r="P3378">
        <v>35.445</v>
      </c>
      <c r="Q3378">
        <v>1</v>
      </c>
      <c r="R3378">
        <v>0.5</v>
      </c>
      <c r="S3378">
        <v>-24.102599999999999</v>
      </c>
      <c r="T3378" t="s">
        <v>76</v>
      </c>
      <c r="U3378">
        <v>59.547600000000003</v>
      </c>
      <c r="V3378" s="2">
        <f>Table1[[#This Row],[Expenses]]*0.3</f>
        <v>17.864280000000001</v>
      </c>
      <c r="W3378" t="str">
        <f>VLOOKUP(K3378, Helper!A:C, 3, FALSE)</f>
        <v>2020-05</v>
      </c>
    </row>
    <row r="3379" spans="1:23" x14ac:dyDescent="0.3">
      <c r="A3379">
        <v>6805</v>
      </c>
      <c r="B3379" t="s">
        <v>8038</v>
      </c>
      <c r="C3379" s="1">
        <v>44109</v>
      </c>
      <c r="D3379">
        <v>20201005</v>
      </c>
      <c r="E3379" t="s">
        <v>845</v>
      </c>
      <c r="F3379" t="s">
        <v>35</v>
      </c>
      <c r="G3379" t="s">
        <v>2346</v>
      </c>
      <c r="H3379" t="s">
        <v>37</v>
      </c>
      <c r="I3379" t="s">
        <v>38</v>
      </c>
      <c r="J3379" t="s">
        <v>360</v>
      </c>
      <c r="K3379">
        <v>1004</v>
      </c>
      <c r="L3379" t="s">
        <v>74</v>
      </c>
      <c r="M3379" t="s">
        <v>29</v>
      </c>
      <c r="N3379" t="s">
        <v>185</v>
      </c>
      <c r="O3379" t="s">
        <v>8039</v>
      </c>
      <c r="P3379">
        <v>99.98</v>
      </c>
      <c r="Q3379">
        <v>2</v>
      </c>
      <c r="R3379">
        <v>0</v>
      </c>
      <c r="S3379">
        <v>34.993000000000002</v>
      </c>
      <c r="T3379" t="s">
        <v>194</v>
      </c>
      <c r="U3379">
        <v>64.986999999999995</v>
      </c>
      <c r="V3379" s="2">
        <f>Table1[[#This Row],[Expenses]]*0.3</f>
        <v>19.496099999999998</v>
      </c>
      <c r="W3379" t="str">
        <f>VLOOKUP(K3379, Helper!A:C, 3, FALSE)</f>
        <v>2020-01</v>
      </c>
    </row>
    <row r="3380" spans="1:23" x14ac:dyDescent="0.3">
      <c r="A3380">
        <v>6806</v>
      </c>
      <c r="B3380" t="s">
        <v>8040</v>
      </c>
      <c r="C3380" s="1">
        <v>44157</v>
      </c>
      <c r="D3380">
        <v>20201122</v>
      </c>
      <c r="E3380" t="s">
        <v>2553</v>
      </c>
      <c r="F3380" t="s">
        <v>758</v>
      </c>
      <c r="G3380" t="s">
        <v>759</v>
      </c>
      <c r="H3380" t="s">
        <v>25</v>
      </c>
      <c r="I3380" t="s">
        <v>64</v>
      </c>
      <c r="J3380" t="s">
        <v>55</v>
      </c>
      <c r="K3380">
        <v>1065</v>
      </c>
      <c r="L3380" t="s">
        <v>56</v>
      </c>
      <c r="M3380" t="s">
        <v>40</v>
      </c>
      <c r="N3380" t="s">
        <v>66</v>
      </c>
      <c r="O3380" t="s">
        <v>8041</v>
      </c>
      <c r="P3380">
        <v>9.9600000000000009</v>
      </c>
      <c r="Q3380">
        <v>2</v>
      </c>
      <c r="R3380">
        <v>0</v>
      </c>
      <c r="S3380">
        <v>4.8803999999999998</v>
      </c>
      <c r="T3380" t="s">
        <v>98</v>
      </c>
      <c r="U3380">
        <v>5.0796000000000001</v>
      </c>
      <c r="V3380" s="2">
        <f>Table1[[#This Row],[Expenses]]*0.3</f>
        <v>1.5238799999999999</v>
      </c>
      <c r="W3380" t="str">
        <f>VLOOKUP(K3380, Helper!A:C, 3, FALSE)</f>
        <v>2020-04</v>
      </c>
    </row>
    <row r="3381" spans="1:23" x14ac:dyDescent="0.3">
      <c r="A3381">
        <v>6807</v>
      </c>
      <c r="B3381" t="s">
        <v>8042</v>
      </c>
      <c r="C3381" s="1">
        <v>45286</v>
      </c>
      <c r="D3381">
        <v>20231226</v>
      </c>
      <c r="E3381" t="s">
        <v>1150</v>
      </c>
      <c r="F3381" t="s">
        <v>71</v>
      </c>
      <c r="G3381" t="s">
        <v>8043</v>
      </c>
      <c r="H3381" t="s">
        <v>37</v>
      </c>
      <c r="I3381" t="s">
        <v>38</v>
      </c>
      <c r="J3381" t="s">
        <v>812</v>
      </c>
      <c r="K3381">
        <v>1092</v>
      </c>
      <c r="L3381" t="s">
        <v>84</v>
      </c>
      <c r="M3381" t="s">
        <v>40</v>
      </c>
      <c r="N3381" t="s">
        <v>50</v>
      </c>
      <c r="O3381" t="s">
        <v>8044</v>
      </c>
      <c r="P3381">
        <v>3.8559999999999999</v>
      </c>
      <c r="Q3381">
        <v>1</v>
      </c>
      <c r="R3381">
        <v>0.2</v>
      </c>
      <c r="S3381">
        <v>1.3977999999999999</v>
      </c>
      <c r="T3381" t="s">
        <v>261</v>
      </c>
      <c r="U3381">
        <v>2.4581999999999899</v>
      </c>
      <c r="V3381" s="2">
        <f>Table1[[#This Row],[Expenses]]*0.3</f>
        <v>0.73745999999999701</v>
      </c>
      <c r="W3381" t="str">
        <f>VLOOKUP(K3381, Helper!A:C, 3, FALSE)</f>
        <v>2020-02</v>
      </c>
    </row>
    <row r="3382" spans="1:23" x14ac:dyDescent="0.3">
      <c r="A3382">
        <v>6808</v>
      </c>
      <c r="B3382" t="s">
        <v>8045</v>
      </c>
      <c r="C3382" s="1">
        <v>44286</v>
      </c>
      <c r="D3382">
        <v>20210331</v>
      </c>
      <c r="E3382" t="s">
        <v>910</v>
      </c>
      <c r="F3382" t="s">
        <v>79</v>
      </c>
      <c r="G3382" t="s">
        <v>147</v>
      </c>
      <c r="H3382" t="s">
        <v>81</v>
      </c>
      <c r="I3382" t="s">
        <v>82</v>
      </c>
      <c r="J3382" t="s">
        <v>272</v>
      </c>
      <c r="K3382">
        <v>1094</v>
      </c>
      <c r="L3382" t="s">
        <v>273</v>
      </c>
      <c r="M3382" t="s">
        <v>40</v>
      </c>
      <c r="N3382" t="s">
        <v>66</v>
      </c>
      <c r="O3382" t="s">
        <v>8046</v>
      </c>
      <c r="P3382">
        <v>98.376000000000005</v>
      </c>
      <c r="Q3382">
        <v>3</v>
      </c>
      <c r="R3382">
        <v>0.2</v>
      </c>
      <c r="S3382">
        <v>35.661299999999997</v>
      </c>
      <c r="T3382" t="s">
        <v>365</v>
      </c>
      <c r="U3382">
        <v>62.714700000000001</v>
      </c>
      <c r="V3382" s="2">
        <f>Table1[[#This Row],[Expenses]]*0.3</f>
        <v>18.814409999999999</v>
      </c>
      <c r="W3382" t="str">
        <f>VLOOKUP(K3382, Helper!A:C, 3, FALSE)</f>
        <v>2020-02</v>
      </c>
    </row>
    <row r="3383" spans="1:23" x14ac:dyDescent="0.3">
      <c r="A3383">
        <v>6810</v>
      </c>
      <c r="B3383" t="s">
        <v>8047</v>
      </c>
      <c r="C3383" s="1">
        <v>45184</v>
      </c>
      <c r="D3383">
        <v>20230915</v>
      </c>
      <c r="E3383" t="s">
        <v>2570</v>
      </c>
      <c r="F3383" t="s">
        <v>124</v>
      </c>
      <c r="G3383" t="s">
        <v>125</v>
      </c>
      <c r="H3383" t="s">
        <v>25</v>
      </c>
      <c r="I3383" t="s">
        <v>48</v>
      </c>
      <c r="J3383" t="s">
        <v>200</v>
      </c>
      <c r="K3383">
        <v>1011</v>
      </c>
      <c r="L3383" t="s">
        <v>56</v>
      </c>
      <c r="M3383" t="s">
        <v>29</v>
      </c>
      <c r="N3383" t="s">
        <v>50</v>
      </c>
      <c r="O3383" t="s">
        <v>8048</v>
      </c>
      <c r="P3383">
        <v>3.8820000000000001</v>
      </c>
      <c r="Q3383">
        <v>2</v>
      </c>
      <c r="R3383">
        <v>0.7</v>
      </c>
      <c r="S3383">
        <v>-2.5880000000000001</v>
      </c>
      <c r="T3383" t="s">
        <v>171</v>
      </c>
      <c r="U3383">
        <v>6.47</v>
      </c>
      <c r="V3383" s="2">
        <f>Table1[[#This Row],[Expenses]]*0.3</f>
        <v>1.9409999999999998</v>
      </c>
      <c r="W3383" t="str">
        <f>VLOOKUP(K3383, Helper!A:C, 3, FALSE)</f>
        <v>2020-06</v>
      </c>
    </row>
    <row r="3384" spans="1:23" x14ac:dyDescent="0.3">
      <c r="A3384">
        <v>6816</v>
      </c>
      <c r="B3384" t="s">
        <v>8049</v>
      </c>
      <c r="C3384" s="1">
        <v>43999</v>
      </c>
      <c r="D3384">
        <v>20200617</v>
      </c>
      <c r="E3384" t="s">
        <v>2364</v>
      </c>
      <c r="F3384" t="s">
        <v>71</v>
      </c>
      <c r="G3384" t="s">
        <v>72</v>
      </c>
      <c r="H3384" t="s">
        <v>37</v>
      </c>
      <c r="I3384" t="s">
        <v>38</v>
      </c>
      <c r="J3384" t="s">
        <v>626</v>
      </c>
      <c r="K3384">
        <v>1009</v>
      </c>
      <c r="L3384" t="s">
        <v>95</v>
      </c>
      <c r="M3384" t="s">
        <v>29</v>
      </c>
      <c r="N3384" t="s">
        <v>57</v>
      </c>
      <c r="O3384" t="s">
        <v>8050</v>
      </c>
      <c r="P3384">
        <v>6.24</v>
      </c>
      <c r="Q3384">
        <v>3</v>
      </c>
      <c r="R3384">
        <v>0</v>
      </c>
      <c r="S3384">
        <v>2.6208</v>
      </c>
      <c r="T3384" t="s">
        <v>59</v>
      </c>
      <c r="U3384">
        <v>3.6192000000000002</v>
      </c>
      <c r="V3384" s="2">
        <f>Table1[[#This Row],[Expenses]]*0.3</f>
        <v>1.0857600000000001</v>
      </c>
      <c r="W3384" t="str">
        <f>VLOOKUP(K3384, Helper!A:C, 3, FALSE)</f>
        <v>2020-03</v>
      </c>
    </row>
    <row r="3385" spans="1:23" x14ac:dyDescent="0.3">
      <c r="A3385">
        <v>6819</v>
      </c>
      <c r="B3385" t="s">
        <v>8051</v>
      </c>
      <c r="C3385" s="1">
        <v>45289</v>
      </c>
      <c r="D3385">
        <v>20231229</v>
      </c>
      <c r="E3385" t="s">
        <v>3570</v>
      </c>
      <c r="F3385" t="s">
        <v>166</v>
      </c>
      <c r="G3385" t="s">
        <v>816</v>
      </c>
      <c r="H3385" t="s">
        <v>81</v>
      </c>
      <c r="I3385" t="s">
        <v>168</v>
      </c>
      <c r="J3385" t="s">
        <v>278</v>
      </c>
      <c r="K3385">
        <v>1032</v>
      </c>
      <c r="L3385" t="s">
        <v>56</v>
      </c>
      <c r="M3385" t="s">
        <v>40</v>
      </c>
      <c r="N3385" t="s">
        <v>50</v>
      </c>
      <c r="O3385" t="s">
        <v>8052</v>
      </c>
      <c r="P3385">
        <v>1.68</v>
      </c>
      <c r="Q3385">
        <v>5</v>
      </c>
      <c r="R3385">
        <v>0.8</v>
      </c>
      <c r="S3385">
        <v>-2.6880000000000002</v>
      </c>
      <c r="T3385" t="s">
        <v>261</v>
      </c>
      <c r="U3385">
        <v>4.3680000000000003</v>
      </c>
      <c r="V3385" s="2">
        <f>Table1[[#This Row],[Expenses]]*0.3</f>
        <v>1.3104</v>
      </c>
      <c r="W3385" t="str">
        <f>VLOOKUP(K3385, Helper!A:C, 3, FALSE)</f>
        <v>2020-02</v>
      </c>
    </row>
    <row r="3386" spans="1:23" x14ac:dyDescent="0.3">
      <c r="A3386">
        <v>6823</v>
      </c>
      <c r="B3386" t="s">
        <v>8053</v>
      </c>
      <c r="C3386" s="1">
        <v>45233</v>
      </c>
      <c r="D3386">
        <v>20231103</v>
      </c>
      <c r="E3386" t="s">
        <v>2294</v>
      </c>
      <c r="F3386" t="s">
        <v>35</v>
      </c>
      <c r="G3386" t="s">
        <v>36</v>
      </c>
      <c r="H3386" t="s">
        <v>37</v>
      </c>
      <c r="I3386" t="s">
        <v>38</v>
      </c>
      <c r="J3386" t="s">
        <v>515</v>
      </c>
      <c r="K3386">
        <v>1003</v>
      </c>
      <c r="L3386" t="s">
        <v>56</v>
      </c>
      <c r="M3386" t="s">
        <v>29</v>
      </c>
      <c r="N3386" t="s">
        <v>86</v>
      </c>
      <c r="O3386" t="s">
        <v>8054</v>
      </c>
      <c r="P3386">
        <v>168.1</v>
      </c>
      <c r="Q3386">
        <v>5</v>
      </c>
      <c r="R3386">
        <v>0</v>
      </c>
      <c r="S3386">
        <v>43.706000000000003</v>
      </c>
      <c r="T3386" t="s">
        <v>283</v>
      </c>
      <c r="U3386">
        <v>124.393999999999</v>
      </c>
      <c r="V3386" s="2">
        <f>Table1[[#This Row],[Expenses]]*0.3</f>
        <v>37.318199999999699</v>
      </c>
      <c r="W3386" t="str">
        <f>VLOOKUP(K3386, Helper!A:C, 3, FALSE)</f>
        <v>2020-02</v>
      </c>
    </row>
    <row r="3387" spans="1:23" x14ac:dyDescent="0.3">
      <c r="A3387">
        <v>6824</v>
      </c>
      <c r="B3387" t="s">
        <v>8055</v>
      </c>
      <c r="C3387" s="1">
        <v>44402</v>
      </c>
      <c r="D3387">
        <v>20210725</v>
      </c>
      <c r="E3387" t="s">
        <v>2180</v>
      </c>
      <c r="F3387" t="s">
        <v>266</v>
      </c>
      <c r="G3387" t="s">
        <v>1037</v>
      </c>
      <c r="H3387" t="s">
        <v>25</v>
      </c>
      <c r="I3387" t="s">
        <v>48</v>
      </c>
      <c r="J3387" t="s">
        <v>200</v>
      </c>
      <c r="K3387">
        <v>1011</v>
      </c>
      <c r="L3387" t="s">
        <v>56</v>
      </c>
      <c r="M3387" t="s">
        <v>40</v>
      </c>
      <c r="N3387" t="s">
        <v>161</v>
      </c>
      <c r="O3387" t="s">
        <v>8056</v>
      </c>
      <c r="P3387">
        <v>98.46</v>
      </c>
      <c r="Q3387">
        <v>9</v>
      </c>
      <c r="R3387">
        <v>0</v>
      </c>
      <c r="S3387">
        <v>49.23</v>
      </c>
      <c r="T3387" t="s">
        <v>642</v>
      </c>
      <c r="U3387">
        <v>49.23</v>
      </c>
      <c r="V3387" s="2">
        <f>Table1[[#This Row],[Expenses]]*0.3</f>
        <v>14.768999999999998</v>
      </c>
      <c r="W3387" t="str">
        <f>VLOOKUP(K3387, Helper!A:C, 3, FALSE)</f>
        <v>2020-06</v>
      </c>
    </row>
    <row r="3388" spans="1:23" x14ac:dyDescent="0.3">
      <c r="A3388">
        <v>6826</v>
      </c>
      <c r="B3388" t="s">
        <v>8057</v>
      </c>
      <c r="C3388" s="1">
        <v>44837</v>
      </c>
      <c r="D3388">
        <v>20221003</v>
      </c>
      <c r="E3388" t="s">
        <v>3013</v>
      </c>
      <c r="F3388" t="s">
        <v>204</v>
      </c>
      <c r="G3388" t="s">
        <v>903</v>
      </c>
      <c r="H3388" t="s">
        <v>81</v>
      </c>
      <c r="I3388" t="s">
        <v>206</v>
      </c>
      <c r="J3388" t="s">
        <v>1009</v>
      </c>
      <c r="K3388">
        <v>1021</v>
      </c>
      <c r="L3388" t="s">
        <v>133</v>
      </c>
      <c r="M3388" t="s">
        <v>40</v>
      </c>
      <c r="N3388" t="s">
        <v>96</v>
      </c>
      <c r="O3388" t="s">
        <v>8058</v>
      </c>
      <c r="P3388">
        <v>32.479999999999997</v>
      </c>
      <c r="Q3388">
        <v>2</v>
      </c>
      <c r="R3388">
        <v>0</v>
      </c>
      <c r="S3388">
        <v>4.8719999999999999</v>
      </c>
      <c r="T3388" t="s">
        <v>400</v>
      </c>
      <c r="U3388">
        <v>27.607999999999901</v>
      </c>
      <c r="V3388" s="2">
        <f>Table1[[#This Row],[Expenses]]*0.3</f>
        <v>8.2823999999999707</v>
      </c>
      <c r="W3388" t="str">
        <f>VLOOKUP(K3388, Helper!A:C, 3, FALSE)</f>
        <v>2020-02</v>
      </c>
    </row>
    <row r="3389" spans="1:23" x14ac:dyDescent="0.3">
      <c r="A3389">
        <v>6831</v>
      </c>
      <c r="B3389" t="s">
        <v>8059</v>
      </c>
      <c r="C3389" s="1">
        <v>44920</v>
      </c>
      <c r="D3389">
        <v>20221225</v>
      </c>
      <c r="E3389" t="s">
        <v>2235</v>
      </c>
      <c r="F3389" t="s">
        <v>211</v>
      </c>
      <c r="G3389" t="s">
        <v>212</v>
      </c>
      <c r="H3389" t="s">
        <v>25</v>
      </c>
      <c r="I3389" t="s">
        <v>26</v>
      </c>
      <c r="J3389" t="s">
        <v>515</v>
      </c>
      <c r="K3389">
        <v>1003</v>
      </c>
      <c r="L3389" t="s">
        <v>56</v>
      </c>
      <c r="M3389" t="s">
        <v>40</v>
      </c>
      <c r="N3389" t="s">
        <v>156</v>
      </c>
      <c r="O3389" t="s">
        <v>8060</v>
      </c>
      <c r="P3389">
        <v>197.97</v>
      </c>
      <c r="Q3389">
        <v>3</v>
      </c>
      <c r="R3389">
        <v>0</v>
      </c>
      <c r="S3389">
        <v>53.451900000000002</v>
      </c>
      <c r="T3389" t="s">
        <v>76</v>
      </c>
      <c r="U3389">
        <v>144.5181</v>
      </c>
      <c r="V3389" s="2">
        <f>Table1[[#This Row],[Expenses]]*0.3</f>
        <v>43.355429999999998</v>
      </c>
      <c r="W3389" t="str">
        <f>VLOOKUP(K3389, Helper!A:C, 3, FALSE)</f>
        <v>2020-02</v>
      </c>
    </row>
    <row r="3390" spans="1:23" x14ac:dyDescent="0.3">
      <c r="A3390">
        <v>6832</v>
      </c>
      <c r="B3390" t="s">
        <v>8061</v>
      </c>
      <c r="C3390" s="1">
        <v>45129</v>
      </c>
      <c r="D3390">
        <v>20230722</v>
      </c>
      <c r="E3390" t="s">
        <v>5962</v>
      </c>
      <c r="F3390" t="s">
        <v>211</v>
      </c>
      <c r="G3390" t="s">
        <v>212</v>
      </c>
      <c r="H3390" t="s">
        <v>25</v>
      </c>
      <c r="I3390" t="s">
        <v>26</v>
      </c>
      <c r="J3390" t="s">
        <v>604</v>
      </c>
      <c r="K3390">
        <v>1042</v>
      </c>
      <c r="L3390" t="s">
        <v>56</v>
      </c>
      <c r="M3390" t="s">
        <v>29</v>
      </c>
      <c r="N3390" t="s">
        <v>86</v>
      </c>
      <c r="O3390" t="s">
        <v>8062</v>
      </c>
      <c r="P3390">
        <v>17.48</v>
      </c>
      <c r="Q3390">
        <v>4</v>
      </c>
      <c r="R3390">
        <v>0</v>
      </c>
      <c r="S3390">
        <v>4.5448000000000004</v>
      </c>
      <c r="T3390" t="s">
        <v>128</v>
      </c>
      <c r="U3390">
        <v>12.9352</v>
      </c>
      <c r="V3390" s="2">
        <f>Table1[[#This Row],[Expenses]]*0.3</f>
        <v>3.88056</v>
      </c>
      <c r="W3390" t="str">
        <f>VLOOKUP(K3390, Helper!A:C, 3, FALSE)</f>
        <v>2020-01</v>
      </c>
    </row>
    <row r="3391" spans="1:23" x14ac:dyDescent="0.3">
      <c r="A3391">
        <v>6833</v>
      </c>
      <c r="B3391" t="s">
        <v>8063</v>
      </c>
      <c r="C3391" s="1">
        <v>44479</v>
      </c>
      <c r="D3391">
        <v>20211010</v>
      </c>
      <c r="E3391" t="s">
        <v>1283</v>
      </c>
      <c r="F3391" t="s">
        <v>166</v>
      </c>
      <c r="G3391" t="s">
        <v>227</v>
      </c>
      <c r="H3391" t="s">
        <v>81</v>
      </c>
      <c r="I3391" t="s">
        <v>168</v>
      </c>
      <c r="J3391" t="s">
        <v>132</v>
      </c>
      <c r="K3391">
        <v>1063</v>
      </c>
      <c r="L3391" t="s">
        <v>133</v>
      </c>
      <c r="M3391" t="s">
        <v>29</v>
      </c>
      <c r="N3391" t="s">
        <v>112</v>
      </c>
      <c r="O3391" t="s">
        <v>8064</v>
      </c>
      <c r="P3391">
        <v>8.016</v>
      </c>
      <c r="Q3391">
        <v>3</v>
      </c>
      <c r="R3391">
        <v>0.2</v>
      </c>
      <c r="S3391">
        <v>1.002</v>
      </c>
      <c r="T3391" t="s">
        <v>52</v>
      </c>
      <c r="U3391">
        <v>7.0140000000000002</v>
      </c>
      <c r="V3391" s="2">
        <f>Table1[[#This Row],[Expenses]]*0.3</f>
        <v>2.1042000000000001</v>
      </c>
      <c r="W3391" t="str">
        <f>VLOOKUP(K3391, Helper!A:C, 3, FALSE)</f>
        <v>2020-05</v>
      </c>
    </row>
    <row r="3392" spans="1:23" x14ac:dyDescent="0.3">
      <c r="A3392">
        <v>6834</v>
      </c>
      <c r="B3392" t="s">
        <v>8065</v>
      </c>
      <c r="C3392" s="1">
        <v>44813</v>
      </c>
      <c r="D3392">
        <v>20220909</v>
      </c>
      <c r="E3392" t="s">
        <v>1436</v>
      </c>
      <c r="F3392" t="s">
        <v>35</v>
      </c>
      <c r="G3392" t="s">
        <v>1437</v>
      </c>
      <c r="H3392" t="s">
        <v>37</v>
      </c>
      <c r="I3392" t="s">
        <v>38</v>
      </c>
      <c r="J3392" t="s">
        <v>169</v>
      </c>
      <c r="K3392">
        <v>1058</v>
      </c>
      <c r="L3392" t="s">
        <v>28</v>
      </c>
      <c r="M3392" t="s">
        <v>29</v>
      </c>
      <c r="N3392" t="s">
        <v>50</v>
      </c>
      <c r="O3392" t="s">
        <v>8066</v>
      </c>
      <c r="P3392">
        <v>146.04</v>
      </c>
      <c r="Q3392">
        <v>1</v>
      </c>
      <c r="R3392">
        <v>0.2</v>
      </c>
      <c r="S3392">
        <v>-12.778499999999999</v>
      </c>
      <c r="T3392" t="s">
        <v>246</v>
      </c>
      <c r="U3392">
        <v>158.8185</v>
      </c>
      <c r="V3392" s="2">
        <f>Table1[[#This Row],[Expenses]]*0.3</f>
        <v>47.64555</v>
      </c>
      <c r="W3392" t="str">
        <f>VLOOKUP(K3392, Helper!A:C, 3, FALSE)</f>
        <v>2020-01</v>
      </c>
    </row>
    <row r="3393" spans="1:23" x14ac:dyDescent="0.3">
      <c r="A3393">
        <v>6835</v>
      </c>
      <c r="B3393" t="s">
        <v>8067</v>
      </c>
      <c r="C3393" s="1">
        <v>44886</v>
      </c>
      <c r="D3393">
        <v>20221121</v>
      </c>
      <c r="E3393" t="s">
        <v>3336</v>
      </c>
      <c r="F3393" t="s">
        <v>35</v>
      </c>
      <c r="G3393" t="s">
        <v>8068</v>
      </c>
      <c r="H3393" t="s">
        <v>37</v>
      </c>
      <c r="I3393" t="s">
        <v>38</v>
      </c>
      <c r="J3393" t="s">
        <v>55</v>
      </c>
      <c r="K3393">
        <v>1065</v>
      </c>
      <c r="L3393" t="s">
        <v>56</v>
      </c>
      <c r="M3393" t="s">
        <v>40</v>
      </c>
      <c r="N3393" t="s">
        <v>185</v>
      </c>
      <c r="O3393" t="s">
        <v>8069</v>
      </c>
      <c r="P3393">
        <v>27.88</v>
      </c>
      <c r="Q3393">
        <v>2</v>
      </c>
      <c r="R3393">
        <v>0</v>
      </c>
      <c r="S3393">
        <v>3.9032</v>
      </c>
      <c r="T3393" t="s">
        <v>32</v>
      </c>
      <c r="U3393">
        <v>23.976799999999901</v>
      </c>
      <c r="V3393" s="2">
        <f>Table1[[#This Row],[Expenses]]*0.3</f>
        <v>7.1930399999999706</v>
      </c>
      <c r="W3393" t="str">
        <f>VLOOKUP(K3393, Helper!A:C, 3, FALSE)</f>
        <v>2020-04</v>
      </c>
    </row>
    <row r="3394" spans="1:23" x14ac:dyDescent="0.3">
      <c r="A3394">
        <v>6836</v>
      </c>
      <c r="B3394" t="s">
        <v>8070</v>
      </c>
      <c r="C3394" s="1">
        <v>45215</v>
      </c>
      <c r="D3394">
        <v>20231016</v>
      </c>
      <c r="E3394" t="s">
        <v>1857</v>
      </c>
      <c r="F3394" t="s">
        <v>35</v>
      </c>
      <c r="G3394" t="s">
        <v>3394</v>
      </c>
      <c r="H3394" t="s">
        <v>37</v>
      </c>
      <c r="I3394" t="s">
        <v>38</v>
      </c>
      <c r="J3394" t="s">
        <v>987</v>
      </c>
      <c r="K3394">
        <v>1018</v>
      </c>
      <c r="L3394" t="s">
        <v>28</v>
      </c>
      <c r="M3394" t="s">
        <v>40</v>
      </c>
      <c r="N3394" t="s">
        <v>41</v>
      </c>
      <c r="O3394" t="s">
        <v>8071</v>
      </c>
      <c r="P3394">
        <v>152.65</v>
      </c>
      <c r="Q3394">
        <v>5</v>
      </c>
      <c r="R3394">
        <v>0</v>
      </c>
      <c r="S3394">
        <v>70.218999999999994</v>
      </c>
      <c r="T3394" t="s">
        <v>151</v>
      </c>
      <c r="U3394">
        <v>82.430999999999997</v>
      </c>
      <c r="V3394" s="2">
        <f>Table1[[#This Row],[Expenses]]*0.3</f>
        <v>24.729299999999999</v>
      </c>
      <c r="W3394" t="str">
        <f>VLOOKUP(K3394, Helper!A:C, 3, FALSE)</f>
        <v>2020-06</v>
      </c>
    </row>
    <row r="3395" spans="1:23" x14ac:dyDescent="0.3">
      <c r="A3395">
        <v>6838</v>
      </c>
      <c r="B3395" t="s">
        <v>8072</v>
      </c>
      <c r="C3395" s="1">
        <v>44383</v>
      </c>
      <c r="D3395">
        <v>20210706</v>
      </c>
      <c r="E3395" t="s">
        <v>2758</v>
      </c>
      <c r="F3395" t="s">
        <v>522</v>
      </c>
      <c r="G3395" t="s">
        <v>671</v>
      </c>
      <c r="H3395" t="s">
        <v>37</v>
      </c>
      <c r="I3395" t="s">
        <v>119</v>
      </c>
      <c r="J3395" t="s">
        <v>413</v>
      </c>
      <c r="K3395">
        <v>1022</v>
      </c>
      <c r="L3395" t="s">
        <v>273</v>
      </c>
      <c r="M3395" t="s">
        <v>40</v>
      </c>
      <c r="N3395" t="s">
        <v>112</v>
      </c>
      <c r="O3395" t="s">
        <v>8073</v>
      </c>
      <c r="P3395">
        <v>11.12</v>
      </c>
      <c r="Q3395">
        <v>4</v>
      </c>
      <c r="R3395">
        <v>0</v>
      </c>
      <c r="S3395">
        <v>2.8912</v>
      </c>
      <c r="T3395" t="s">
        <v>642</v>
      </c>
      <c r="U3395">
        <v>8.2287999999999997</v>
      </c>
      <c r="V3395" s="2">
        <f>Table1[[#This Row],[Expenses]]*0.3</f>
        <v>2.4686399999999997</v>
      </c>
      <c r="W3395" t="str">
        <f>VLOOKUP(K3395, Helper!A:C, 3, FALSE)</f>
        <v>2020-03</v>
      </c>
    </row>
    <row r="3396" spans="1:23" x14ac:dyDescent="0.3">
      <c r="A3396">
        <v>6839</v>
      </c>
      <c r="B3396" t="s">
        <v>8074</v>
      </c>
      <c r="C3396" s="1">
        <v>44963</v>
      </c>
      <c r="D3396">
        <v>20230206</v>
      </c>
      <c r="E3396" t="s">
        <v>4723</v>
      </c>
      <c r="F3396" t="s">
        <v>35</v>
      </c>
      <c r="G3396" t="s">
        <v>1627</v>
      </c>
      <c r="H3396" t="s">
        <v>37</v>
      </c>
      <c r="I3396" t="s">
        <v>38</v>
      </c>
      <c r="J3396" t="s">
        <v>240</v>
      </c>
      <c r="K3396">
        <v>1035</v>
      </c>
      <c r="L3396" t="s">
        <v>56</v>
      </c>
      <c r="M3396" t="s">
        <v>40</v>
      </c>
      <c r="N3396" t="s">
        <v>86</v>
      </c>
      <c r="O3396" t="s">
        <v>8075</v>
      </c>
      <c r="P3396">
        <v>1640.7</v>
      </c>
      <c r="Q3396">
        <v>5</v>
      </c>
      <c r="R3396">
        <v>0</v>
      </c>
      <c r="S3396">
        <v>459.39600000000002</v>
      </c>
      <c r="T3396" t="s">
        <v>394</v>
      </c>
      <c r="U3396">
        <v>1181.3040000000001</v>
      </c>
      <c r="V3396" s="2">
        <f>Table1[[#This Row],[Expenses]]*0.3</f>
        <v>354.39120000000003</v>
      </c>
      <c r="W3396" t="str">
        <f>VLOOKUP(K3396, Helper!A:C, 3, FALSE)</f>
        <v>2020-04</v>
      </c>
    </row>
    <row r="3397" spans="1:23" x14ac:dyDescent="0.3">
      <c r="A3397">
        <v>6841</v>
      </c>
      <c r="B3397" t="s">
        <v>8076</v>
      </c>
      <c r="C3397" s="1">
        <v>44536</v>
      </c>
      <c r="D3397">
        <v>20211206</v>
      </c>
      <c r="E3397" t="s">
        <v>2377</v>
      </c>
      <c r="F3397" t="s">
        <v>358</v>
      </c>
      <c r="G3397" t="s">
        <v>1235</v>
      </c>
      <c r="H3397" t="s">
        <v>37</v>
      </c>
      <c r="I3397" t="s">
        <v>119</v>
      </c>
      <c r="J3397" t="s">
        <v>1263</v>
      </c>
      <c r="K3397">
        <v>1016</v>
      </c>
      <c r="L3397" t="s">
        <v>95</v>
      </c>
      <c r="M3397" t="s">
        <v>85</v>
      </c>
      <c r="N3397" t="s">
        <v>50</v>
      </c>
      <c r="O3397" t="s">
        <v>8077</v>
      </c>
      <c r="P3397">
        <v>14.832000000000001</v>
      </c>
      <c r="Q3397">
        <v>3</v>
      </c>
      <c r="R3397">
        <v>0.7</v>
      </c>
      <c r="S3397">
        <v>-10.382400000000001</v>
      </c>
      <c r="T3397" t="s">
        <v>163</v>
      </c>
      <c r="U3397">
        <v>25.214400000000001</v>
      </c>
      <c r="V3397" s="2">
        <f>Table1[[#This Row],[Expenses]]*0.3</f>
        <v>7.5643200000000004</v>
      </c>
      <c r="W3397" t="str">
        <f>VLOOKUP(K3397, Helper!A:C, 3, FALSE)</f>
        <v>2020-03</v>
      </c>
    </row>
    <row r="3398" spans="1:23" x14ac:dyDescent="0.3">
      <c r="A3398">
        <v>6842</v>
      </c>
      <c r="B3398" t="s">
        <v>8078</v>
      </c>
      <c r="C3398" s="1">
        <v>44817</v>
      </c>
      <c r="D3398">
        <v>20220913</v>
      </c>
      <c r="E3398" t="s">
        <v>1374</v>
      </c>
      <c r="F3398" t="s">
        <v>238</v>
      </c>
      <c r="G3398" t="s">
        <v>2560</v>
      </c>
      <c r="H3398" t="s">
        <v>25</v>
      </c>
      <c r="I3398" t="s">
        <v>48</v>
      </c>
      <c r="J3398" t="s">
        <v>321</v>
      </c>
      <c r="K3398">
        <v>1089</v>
      </c>
      <c r="L3398" t="s">
        <v>133</v>
      </c>
      <c r="M3398" t="s">
        <v>40</v>
      </c>
      <c r="N3398" t="s">
        <v>185</v>
      </c>
      <c r="O3398" t="s">
        <v>8079</v>
      </c>
      <c r="P3398">
        <v>20.7</v>
      </c>
      <c r="Q3398">
        <v>3</v>
      </c>
      <c r="R3398">
        <v>0</v>
      </c>
      <c r="S3398">
        <v>1.6559999999999999</v>
      </c>
      <c r="T3398" t="s">
        <v>246</v>
      </c>
      <c r="U3398">
        <v>19.044</v>
      </c>
      <c r="V3398" s="2">
        <f>Table1[[#This Row],[Expenses]]*0.3</f>
        <v>5.7131999999999996</v>
      </c>
      <c r="W3398" t="str">
        <f>VLOOKUP(K3398, Helper!A:C, 3, FALSE)</f>
        <v>2020-01</v>
      </c>
    </row>
    <row r="3399" spans="1:23" x14ac:dyDescent="0.3">
      <c r="A3399">
        <v>6846</v>
      </c>
      <c r="B3399" t="s">
        <v>8080</v>
      </c>
      <c r="C3399" s="1">
        <v>44018</v>
      </c>
      <c r="D3399">
        <v>20200706</v>
      </c>
      <c r="E3399" t="s">
        <v>3322</v>
      </c>
      <c r="F3399" t="s">
        <v>35</v>
      </c>
      <c r="G3399" t="s">
        <v>503</v>
      </c>
      <c r="H3399" t="s">
        <v>37</v>
      </c>
      <c r="I3399" t="s">
        <v>38</v>
      </c>
      <c r="J3399" t="s">
        <v>321</v>
      </c>
      <c r="K3399">
        <v>1089</v>
      </c>
      <c r="L3399" t="s">
        <v>133</v>
      </c>
      <c r="M3399" t="s">
        <v>85</v>
      </c>
      <c r="N3399" t="s">
        <v>41</v>
      </c>
      <c r="O3399" t="s">
        <v>8081</v>
      </c>
      <c r="P3399">
        <v>478.48</v>
      </c>
      <c r="Q3399">
        <v>2</v>
      </c>
      <c r="R3399">
        <v>0.2</v>
      </c>
      <c r="S3399">
        <v>47.847999999999999</v>
      </c>
      <c r="T3399" t="s">
        <v>729</v>
      </c>
      <c r="U3399">
        <v>430.63200000000001</v>
      </c>
      <c r="V3399" s="2">
        <f>Table1[[#This Row],[Expenses]]*0.3</f>
        <v>129.18959999999998</v>
      </c>
      <c r="W3399" t="str">
        <f>VLOOKUP(K3399, Helper!A:C, 3, FALSE)</f>
        <v>2020-01</v>
      </c>
    </row>
    <row r="3400" spans="1:23" x14ac:dyDescent="0.3">
      <c r="A3400">
        <v>6847</v>
      </c>
      <c r="B3400" t="s">
        <v>8082</v>
      </c>
      <c r="C3400" s="1">
        <v>44691</v>
      </c>
      <c r="D3400">
        <v>20220510</v>
      </c>
      <c r="E3400" t="s">
        <v>3298</v>
      </c>
      <c r="F3400" t="s">
        <v>35</v>
      </c>
      <c r="G3400" t="s">
        <v>503</v>
      </c>
      <c r="H3400" t="s">
        <v>37</v>
      </c>
      <c r="I3400" t="s">
        <v>38</v>
      </c>
      <c r="J3400" t="s">
        <v>466</v>
      </c>
      <c r="K3400">
        <v>1046</v>
      </c>
      <c r="L3400" t="s">
        <v>95</v>
      </c>
      <c r="M3400" t="s">
        <v>40</v>
      </c>
      <c r="N3400" t="s">
        <v>66</v>
      </c>
      <c r="O3400" t="s">
        <v>8083</v>
      </c>
      <c r="P3400">
        <v>32.04</v>
      </c>
      <c r="Q3400">
        <v>4</v>
      </c>
      <c r="R3400">
        <v>0</v>
      </c>
      <c r="S3400">
        <v>14.417999999999999</v>
      </c>
      <c r="T3400" t="s">
        <v>454</v>
      </c>
      <c r="U3400">
        <v>17.622</v>
      </c>
      <c r="V3400" s="2">
        <f>Table1[[#This Row],[Expenses]]*0.3</f>
        <v>5.2866</v>
      </c>
      <c r="W3400" t="str">
        <f>VLOOKUP(K3400, Helper!A:C, 3, FALSE)</f>
        <v>2020-02</v>
      </c>
    </row>
    <row r="3401" spans="1:23" x14ac:dyDescent="0.3">
      <c r="A3401">
        <v>6848</v>
      </c>
      <c r="B3401" t="s">
        <v>8084</v>
      </c>
      <c r="C3401" s="1">
        <v>44761</v>
      </c>
      <c r="D3401">
        <v>20220719</v>
      </c>
      <c r="E3401" t="s">
        <v>447</v>
      </c>
      <c r="F3401" t="s">
        <v>232</v>
      </c>
      <c r="G3401" t="s">
        <v>385</v>
      </c>
      <c r="H3401" t="s">
        <v>37</v>
      </c>
      <c r="I3401" t="s">
        <v>119</v>
      </c>
      <c r="J3401" t="s">
        <v>291</v>
      </c>
      <c r="K3401">
        <v>1052</v>
      </c>
      <c r="L3401" t="s">
        <v>259</v>
      </c>
      <c r="M3401" t="s">
        <v>29</v>
      </c>
      <c r="N3401" t="s">
        <v>156</v>
      </c>
      <c r="O3401" t="s">
        <v>8085</v>
      </c>
      <c r="P3401">
        <v>55.991999999999997</v>
      </c>
      <c r="Q3401">
        <v>1</v>
      </c>
      <c r="R3401">
        <v>0.2</v>
      </c>
      <c r="S3401">
        <v>3.4994999999999998</v>
      </c>
      <c r="T3401" t="s">
        <v>175</v>
      </c>
      <c r="U3401">
        <v>52.4925</v>
      </c>
      <c r="V3401" s="2">
        <f>Table1[[#This Row],[Expenses]]*0.3</f>
        <v>15.74775</v>
      </c>
      <c r="W3401" t="str">
        <f>VLOOKUP(K3401, Helper!A:C, 3, FALSE)</f>
        <v>2020-04</v>
      </c>
    </row>
    <row r="3402" spans="1:23" x14ac:dyDescent="0.3">
      <c r="A3402">
        <v>6849</v>
      </c>
      <c r="B3402" t="s">
        <v>8086</v>
      </c>
      <c r="C3402" s="1">
        <v>44731</v>
      </c>
      <c r="D3402">
        <v>20220619</v>
      </c>
      <c r="E3402" t="s">
        <v>3205</v>
      </c>
      <c r="F3402" t="s">
        <v>166</v>
      </c>
      <c r="G3402" t="s">
        <v>488</v>
      </c>
      <c r="H3402" t="s">
        <v>81</v>
      </c>
      <c r="I3402" t="s">
        <v>168</v>
      </c>
      <c r="J3402" t="s">
        <v>219</v>
      </c>
      <c r="K3402">
        <v>1006</v>
      </c>
      <c r="L3402" t="s">
        <v>56</v>
      </c>
      <c r="M3402" t="s">
        <v>29</v>
      </c>
      <c r="N3402" t="s">
        <v>66</v>
      </c>
      <c r="O3402" t="s">
        <v>8087</v>
      </c>
      <c r="P3402">
        <v>76.864000000000004</v>
      </c>
      <c r="Q3402">
        <v>2</v>
      </c>
      <c r="R3402">
        <v>0.2</v>
      </c>
      <c r="S3402">
        <v>26.9024</v>
      </c>
      <c r="T3402" t="s">
        <v>43</v>
      </c>
      <c r="U3402">
        <v>49.961599999999997</v>
      </c>
      <c r="V3402" s="2">
        <f>Table1[[#This Row],[Expenses]]*0.3</f>
        <v>14.988479999999999</v>
      </c>
      <c r="W3402" t="str">
        <f>VLOOKUP(K3402, Helper!A:C, 3, FALSE)</f>
        <v>2020-01</v>
      </c>
    </row>
    <row r="3403" spans="1:23" x14ac:dyDescent="0.3">
      <c r="A3403">
        <v>6850</v>
      </c>
      <c r="B3403" t="s">
        <v>8088</v>
      </c>
      <c r="C3403" s="1">
        <v>43941</v>
      </c>
      <c r="D3403">
        <v>20200420</v>
      </c>
      <c r="E3403" t="s">
        <v>2799</v>
      </c>
      <c r="F3403" t="s">
        <v>35</v>
      </c>
      <c r="G3403" t="s">
        <v>503</v>
      </c>
      <c r="H3403" t="s">
        <v>37</v>
      </c>
      <c r="I3403" t="s">
        <v>38</v>
      </c>
      <c r="J3403" t="s">
        <v>1065</v>
      </c>
      <c r="K3403">
        <v>1097</v>
      </c>
      <c r="L3403" t="s">
        <v>273</v>
      </c>
      <c r="M3403" t="s">
        <v>29</v>
      </c>
      <c r="N3403" t="s">
        <v>57</v>
      </c>
      <c r="O3403" t="s">
        <v>8089</v>
      </c>
      <c r="P3403">
        <v>59.92</v>
      </c>
      <c r="Q3403">
        <v>4</v>
      </c>
      <c r="R3403">
        <v>0</v>
      </c>
      <c r="S3403">
        <v>27.563199999999998</v>
      </c>
      <c r="T3403" t="s">
        <v>735</v>
      </c>
      <c r="U3403">
        <v>32.3568</v>
      </c>
      <c r="V3403" s="2">
        <f>Table1[[#This Row],[Expenses]]*0.3</f>
        <v>9.7070399999999992</v>
      </c>
      <c r="W3403" t="str">
        <f>VLOOKUP(K3403, Helper!A:C, 3, FALSE)</f>
        <v>2020-04</v>
      </c>
    </row>
    <row r="3404" spans="1:23" x14ac:dyDescent="0.3">
      <c r="A3404">
        <v>6851</v>
      </c>
      <c r="B3404" t="s">
        <v>8090</v>
      </c>
      <c r="C3404" s="1">
        <v>44569</v>
      </c>
      <c r="D3404">
        <v>20220108</v>
      </c>
      <c r="E3404" t="s">
        <v>4586</v>
      </c>
      <c r="F3404" t="s">
        <v>91</v>
      </c>
      <c r="G3404" t="s">
        <v>426</v>
      </c>
      <c r="H3404" t="s">
        <v>25</v>
      </c>
      <c r="I3404" t="s">
        <v>93</v>
      </c>
      <c r="J3404" t="s">
        <v>823</v>
      </c>
      <c r="K3404">
        <v>1034</v>
      </c>
      <c r="L3404" t="s">
        <v>28</v>
      </c>
      <c r="M3404" t="s">
        <v>40</v>
      </c>
      <c r="N3404" t="s">
        <v>30</v>
      </c>
      <c r="O3404" t="s">
        <v>8091</v>
      </c>
      <c r="P3404">
        <v>1565.88</v>
      </c>
      <c r="Q3404">
        <v>6</v>
      </c>
      <c r="R3404">
        <v>0</v>
      </c>
      <c r="S3404">
        <v>407.12880000000001</v>
      </c>
      <c r="T3404" t="s">
        <v>140</v>
      </c>
      <c r="U3404">
        <v>1158.7511999999999</v>
      </c>
      <c r="V3404" s="2">
        <f>Table1[[#This Row],[Expenses]]*0.3</f>
        <v>347.62535999999994</v>
      </c>
      <c r="W3404" t="str">
        <f>VLOOKUP(K3404, Helper!A:C, 3, FALSE)</f>
        <v>2020-01</v>
      </c>
    </row>
    <row r="3405" spans="1:23" x14ac:dyDescent="0.3">
      <c r="A3405">
        <v>6853</v>
      </c>
      <c r="B3405" t="s">
        <v>8092</v>
      </c>
      <c r="C3405" s="1">
        <v>45284</v>
      </c>
      <c r="D3405">
        <v>20231224</v>
      </c>
      <c r="E3405" t="s">
        <v>5987</v>
      </c>
      <c r="F3405" t="s">
        <v>978</v>
      </c>
      <c r="G3405" t="s">
        <v>979</v>
      </c>
      <c r="H3405" t="s">
        <v>25</v>
      </c>
      <c r="I3405" t="s">
        <v>103</v>
      </c>
      <c r="J3405" t="s">
        <v>240</v>
      </c>
      <c r="K3405">
        <v>1035</v>
      </c>
      <c r="L3405" t="s">
        <v>56</v>
      </c>
      <c r="M3405" t="s">
        <v>40</v>
      </c>
      <c r="N3405" t="s">
        <v>96</v>
      </c>
      <c r="O3405" t="s">
        <v>8093</v>
      </c>
      <c r="P3405">
        <v>62.04</v>
      </c>
      <c r="Q3405">
        <v>4</v>
      </c>
      <c r="R3405">
        <v>0</v>
      </c>
      <c r="S3405">
        <v>17.371200000000002</v>
      </c>
      <c r="T3405" t="s">
        <v>261</v>
      </c>
      <c r="U3405">
        <v>44.668799999999997</v>
      </c>
      <c r="V3405" s="2">
        <f>Table1[[#This Row],[Expenses]]*0.3</f>
        <v>13.400639999999999</v>
      </c>
      <c r="W3405" t="str">
        <f>VLOOKUP(K3405, Helper!A:C, 3, FALSE)</f>
        <v>2020-04</v>
      </c>
    </row>
    <row r="3406" spans="1:23" x14ac:dyDescent="0.3">
      <c r="A3406">
        <v>6858</v>
      </c>
      <c r="B3406" t="s">
        <v>8094</v>
      </c>
      <c r="C3406" s="1">
        <v>45034</v>
      </c>
      <c r="D3406">
        <v>20230418</v>
      </c>
      <c r="E3406" t="s">
        <v>2570</v>
      </c>
      <c r="F3406" t="s">
        <v>35</v>
      </c>
      <c r="G3406" t="s">
        <v>503</v>
      </c>
      <c r="H3406" t="s">
        <v>37</v>
      </c>
      <c r="I3406" t="s">
        <v>38</v>
      </c>
      <c r="J3406" t="s">
        <v>200</v>
      </c>
      <c r="K3406">
        <v>1011</v>
      </c>
      <c r="L3406" t="s">
        <v>56</v>
      </c>
      <c r="M3406" t="s">
        <v>29</v>
      </c>
      <c r="N3406" t="s">
        <v>66</v>
      </c>
      <c r="O3406" t="s">
        <v>8095</v>
      </c>
      <c r="P3406">
        <v>28.14</v>
      </c>
      <c r="Q3406">
        <v>3</v>
      </c>
      <c r="R3406">
        <v>0</v>
      </c>
      <c r="S3406">
        <v>13.507199999999999</v>
      </c>
      <c r="T3406" t="s">
        <v>68</v>
      </c>
      <c r="U3406">
        <v>14.6328</v>
      </c>
      <c r="V3406" s="2">
        <f>Table1[[#This Row],[Expenses]]*0.3</f>
        <v>4.3898399999999995</v>
      </c>
      <c r="W3406" t="str">
        <f>VLOOKUP(K3406, Helper!A:C, 3, FALSE)</f>
        <v>2020-06</v>
      </c>
    </row>
    <row r="3407" spans="1:23" x14ac:dyDescent="0.3">
      <c r="A3407">
        <v>6864</v>
      </c>
      <c r="B3407" t="s">
        <v>8096</v>
      </c>
      <c r="C3407" s="1">
        <v>45262</v>
      </c>
      <c r="D3407">
        <v>20231202</v>
      </c>
      <c r="E3407" t="s">
        <v>985</v>
      </c>
      <c r="F3407" t="s">
        <v>79</v>
      </c>
      <c r="G3407" t="s">
        <v>470</v>
      </c>
      <c r="H3407" t="s">
        <v>81</v>
      </c>
      <c r="I3407" t="s">
        <v>82</v>
      </c>
      <c r="J3407" t="s">
        <v>987</v>
      </c>
      <c r="K3407">
        <v>1018</v>
      </c>
      <c r="L3407" t="s">
        <v>28</v>
      </c>
      <c r="M3407" t="s">
        <v>40</v>
      </c>
      <c r="N3407" t="s">
        <v>66</v>
      </c>
      <c r="O3407" t="s">
        <v>8097</v>
      </c>
      <c r="P3407">
        <v>10.368</v>
      </c>
      <c r="Q3407">
        <v>2</v>
      </c>
      <c r="R3407">
        <v>0.2</v>
      </c>
      <c r="S3407">
        <v>3.6288</v>
      </c>
      <c r="T3407" t="s">
        <v>261</v>
      </c>
      <c r="U3407">
        <v>6.7392000000000003</v>
      </c>
      <c r="V3407" s="2">
        <f>Table1[[#This Row],[Expenses]]*0.3</f>
        <v>2.02176</v>
      </c>
      <c r="W3407" t="str">
        <f>VLOOKUP(K3407, Helper!A:C, 3, FALSE)</f>
        <v>2020-06</v>
      </c>
    </row>
    <row r="3408" spans="1:23" x14ac:dyDescent="0.3">
      <c r="A3408">
        <v>6865</v>
      </c>
      <c r="B3408" t="s">
        <v>8098</v>
      </c>
      <c r="C3408" s="1">
        <v>44795</v>
      </c>
      <c r="D3408">
        <v>20220822</v>
      </c>
      <c r="E3408" t="s">
        <v>2876</v>
      </c>
      <c r="F3408" t="s">
        <v>35</v>
      </c>
      <c r="G3408" t="s">
        <v>36</v>
      </c>
      <c r="H3408" t="s">
        <v>37</v>
      </c>
      <c r="I3408" t="s">
        <v>38</v>
      </c>
      <c r="J3408" t="s">
        <v>764</v>
      </c>
      <c r="K3408">
        <v>1061</v>
      </c>
      <c r="L3408" t="s">
        <v>28</v>
      </c>
      <c r="M3408" t="s">
        <v>40</v>
      </c>
      <c r="N3408" t="s">
        <v>50</v>
      </c>
      <c r="O3408" t="s">
        <v>8099</v>
      </c>
      <c r="P3408">
        <v>12.672000000000001</v>
      </c>
      <c r="Q3408">
        <v>2</v>
      </c>
      <c r="R3408">
        <v>0.2</v>
      </c>
      <c r="S3408">
        <v>4.7519999999999998</v>
      </c>
      <c r="T3408" t="s">
        <v>327</v>
      </c>
      <c r="U3408">
        <v>7.92</v>
      </c>
      <c r="V3408" s="2">
        <f>Table1[[#This Row],[Expenses]]*0.3</f>
        <v>2.3759999999999999</v>
      </c>
      <c r="W3408" t="str">
        <f>VLOOKUP(K3408, Helper!A:C, 3, FALSE)</f>
        <v>2020-03</v>
      </c>
    </row>
    <row r="3409" spans="1:23" x14ac:dyDescent="0.3">
      <c r="A3409">
        <v>6872</v>
      </c>
      <c r="B3409" t="s">
        <v>8100</v>
      </c>
      <c r="C3409" s="1">
        <v>44901</v>
      </c>
      <c r="D3409">
        <v>20221206</v>
      </c>
      <c r="E3409" t="s">
        <v>3083</v>
      </c>
      <c r="F3409" t="s">
        <v>166</v>
      </c>
      <c r="G3409" t="s">
        <v>227</v>
      </c>
      <c r="H3409" t="s">
        <v>81</v>
      </c>
      <c r="I3409" t="s">
        <v>168</v>
      </c>
      <c r="J3409" t="s">
        <v>272</v>
      </c>
      <c r="K3409">
        <v>1094</v>
      </c>
      <c r="L3409" t="s">
        <v>273</v>
      </c>
      <c r="M3409" t="s">
        <v>40</v>
      </c>
      <c r="N3409" t="s">
        <v>41</v>
      </c>
      <c r="O3409" t="s">
        <v>8101</v>
      </c>
      <c r="P3409">
        <v>11.952</v>
      </c>
      <c r="Q3409">
        <v>3</v>
      </c>
      <c r="R3409">
        <v>0.2</v>
      </c>
      <c r="S3409">
        <v>3.8843999999999999</v>
      </c>
      <c r="T3409" t="s">
        <v>76</v>
      </c>
      <c r="U3409">
        <v>8.0676000000000005</v>
      </c>
      <c r="V3409" s="2">
        <f>Table1[[#This Row],[Expenses]]*0.3</f>
        <v>2.42028</v>
      </c>
      <c r="W3409" t="str">
        <f>VLOOKUP(K3409, Helper!A:C, 3, FALSE)</f>
        <v>2020-02</v>
      </c>
    </row>
    <row r="3410" spans="1:23" x14ac:dyDescent="0.3">
      <c r="A3410">
        <v>6873</v>
      </c>
      <c r="B3410" t="s">
        <v>8102</v>
      </c>
      <c r="C3410" s="1">
        <v>44546</v>
      </c>
      <c r="D3410">
        <v>20211216</v>
      </c>
      <c r="E3410" t="s">
        <v>410</v>
      </c>
      <c r="F3410" t="s">
        <v>71</v>
      </c>
      <c r="G3410" t="s">
        <v>72</v>
      </c>
      <c r="H3410" t="s">
        <v>37</v>
      </c>
      <c r="I3410" t="s">
        <v>38</v>
      </c>
      <c r="J3410" t="s">
        <v>413</v>
      </c>
      <c r="K3410">
        <v>1022</v>
      </c>
      <c r="L3410" t="s">
        <v>273</v>
      </c>
      <c r="M3410" t="s">
        <v>29</v>
      </c>
      <c r="N3410" t="s">
        <v>66</v>
      </c>
      <c r="O3410" t="s">
        <v>8103</v>
      </c>
      <c r="P3410">
        <v>4.9800000000000004</v>
      </c>
      <c r="Q3410">
        <v>1</v>
      </c>
      <c r="R3410">
        <v>0</v>
      </c>
      <c r="S3410">
        <v>2.3405999999999998</v>
      </c>
      <c r="T3410" t="s">
        <v>163</v>
      </c>
      <c r="U3410">
        <v>2.6394000000000002</v>
      </c>
      <c r="V3410" s="2">
        <f>Table1[[#This Row],[Expenses]]*0.3</f>
        <v>0.79182000000000008</v>
      </c>
      <c r="W3410" t="str">
        <f>VLOOKUP(K3410, Helper!A:C, 3, FALSE)</f>
        <v>2020-03</v>
      </c>
    </row>
    <row r="3411" spans="1:23" x14ac:dyDescent="0.3">
      <c r="A3411">
        <v>6874</v>
      </c>
      <c r="B3411" t="s">
        <v>8104</v>
      </c>
      <c r="C3411" s="1">
        <v>44121</v>
      </c>
      <c r="D3411">
        <v>20201017</v>
      </c>
      <c r="E3411" t="s">
        <v>142</v>
      </c>
      <c r="F3411" t="s">
        <v>79</v>
      </c>
      <c r="G3411" t="s">
        <v>80</v>
      </c>
      <c r="H3411" t="s">
        <v>81</v>
      </c>
      <c r="I3411" t="s">
        <v>82</v>
      </c>
      <c r="J3411" t="s">
        <v>143</v>
      </c>
      <c r="K3411">
        <v>1051</v>
      </c>
      <c r="L3411" t="s">
        <v>74</v>
      </c>
      <c r="M3411" t="s">
        <v>29</v>
      </c>
      <c r="N3411" t="s">
        <v>50</v>
      </c>
      <c r="O3411" t="s">
        <v>8105</v>
      </c>
      <c r="P3411">
        <v>10.78</v>
      </c>
      <c r="Q3411">
        <v>5</v>
      </c>
      <c r="R3411">
        <v>0.8</v>
      </c>
      <c r="S3411">
        <v>-17.248000000000001</v>
      </c>
      <c r="T3411" t="s">
        <v>194</v>
      </c>
      <c r="U3411">
        <v>28.027999999999999</v>
      </c>
      <c r="V3411" s="2">
        <f>Table1[[#This Row],[Expenses]]*0.3</f>
        <v>8.4083999999999985</v>
      </c>
      <c r="W3411" t="str">
        <f>VLOOKUP(K3411, Helper!A:C, 3, FALSE)</f>
        <v>2020-03</v>
      </c>
    </row>
    <row r="3412" spans="1:23" x14ac:dyDescent="0.3">
      <c r="A3412">
        <v>6876</v>
      </c>
      <c r="B3412" t="s">
        <v>8106</v>
      </c>
      <c r="C3412" s="1">
        <v>44810</v>
      </c>
      <c r="D3412">
        <v>20220906</v>
      </c>
      <c r="E3412" t="s">
        <v>2232</v>
      </c>
      <c r="F3412" t="s">
        <v>238</v>
      </c>
      <c r="G3412" t="s">
        <v>2832</v>
      </c>
      <c r="H3412" t="s">
        <v>25</v>
      </c>
      <c r="I3412" t="s">
        <v>48</v>
      </c>
      <c r="J3412" t="s">
        <v>917</v>
      </c>
      <c r="K3412">
        <v>1029</v>
      </c>
      <c r="L3412" t="s">
        <v>84</v>
      </c>
      <c r="M3412" t="s">
        <v>29</v>
      </c>
      <c r="N3412" t="s">
        <v>41</v>
      </c>
      <c r="O3412" t="s">
        <v>8107</v>
      </c>
      <c r="P3412">
        <v>25.06</v>
      </c>
      <c r="Q3412">
        <v>2</v>
      </c>
      <c r="R3412">
        <v>0</v>
      </c>
      <c r="S3412">
        <v>11.7782</v>
      </c>
      <c r="T3412" t="s">
        <v>246</v>
      </c>
      <c r="U3412">
        <v>13.281799999999899</v>
      </c>
      <c r="V3412" s="2">
        <f>Table1[[#This Row],[Expenses]]*0.3</f>
        <v>3.9845399999999698</v>
      </c>
      <c r="W3412" t="str">
        <f>VLOOKUP(K3412, Helper!A:C, 3, FALSE)</f>
        <v>2020-01</v>
      </c>
    </row>
    <row r="3413" spans="1:23" x14ac:dyDescent="0.3">
      <c r="A3413">
        <v>6878</v>
      </c>
      <c r="B3413" t="s">
        <v>8108</v>
      </c>
      <c r="C3413" s="1">
        <v>44484</v>
      </c>
      <c r="D3413">
        <v>20211015</v>
      </c>
      <c r="E3413" t="s">
        <v>22</v>
      </c>
      <c r="F3413" t="s">
        <v>79</v>
      </c>
      <c r="G3413" t="s">
        <v>154</v>
      </c>
      <c r="H3413" t="s">
        <v>81</v>
      </c>
      <c r="I3413" t="s">
        <v>82</v>
      </c>
      <c r="J3413" t="s">
        <v>27</v>
      </c>
      <c r="K3413">
        <v>1017</v>
      </c>
      <c r="L3413" t="s">
        <v>28</v>
      </c>
      <c r="M3413" t="s">
        <v>29</v>
      </c>
      <c r="N3413" t="s">
        <v>57</v>
      </c>
      <c r="O3413" t="s">
        <v>8109</v>
      </c>
      <c r="P3413">
        <v>131.376</v>
      </c>
      <c r="Q3413">
        <v>6</v>
      </c>
      <c r="R3413">
        <v>0.6</v>
      </c>
      <c r="S3413">
        <v>-95.247600000000006</v>
      </c>
      <c r="T3413" t="s">
        <v>52</v>
      </c>
      <c r="U3413">
        <v>226.62360000000001</v>
      </c>
      <c r="V3413" s="2">
        <f>Table1[[#This Row],[Expenses]]*0.3</f>
        <v>67.987080000000006</v>
      </c>
      <c r="W3413" t="str">
        <f>VLOOKUP(K3413, Helper!A:C, 3, FALSE)</f>
        <v>2020-02</v>
      </c>
    </row>
    <row r="3414" spans="1:23" x14ac:dyDescent="0.3">
      <c r="A3414">
        <v>6880</v>
      </c>
      <c r="B3414" t="s">
        <v>8110</v>
      </c>
      <c r="C3414" s="1">
        <v>44531</v>
      </c>
      <c r="D3414">
        <v>20211201</v>
      </c>
      <c r="E3414" t="s">
        <v>429</v>
      </c>
      <c r="F3414" t="s">
        <v>71</v>
      </c>
      <c r="G3414" t="s">
        <v>72</v>
      </c>
      <c r="H3414" t="s">
        <v>37</v>
      </c>
      <c r="I3414" t="s">
        <v>38</v>
      </c>
      <c r="J3414" t="s">
        <v>430</v>
      </c>
      <c r="K3414">
        <v>1055</v>
      </c>
      <c r="L3414" t="s">
        <v>84</v>
      </c>
      <c r="M3414" t="s">
        <v>85</v>
      </c>
      <c r="N3414" t="s">
        <v>41</v>
      </c>
      <c r="O3414" t="s">
        <v>8111</v>
      </c>
      <c r="P3414">
        <v>2003.92</v>
      </c>
      <c r="Q3414">
        <v>5</v>
      </c>
      <c r="R3414">
        <v>0.2</v>
      </c>
      <c r="S3414">
        <v>125.245</v>
      </c>
      <c r="T3414" t="s">
        <v>163</v>
      </c>
      <c r="U3414">
        <v>1878.675</v>
      </c>
      <c r="V3414" s="2">
        <f>Table1[[#This Row],[Expenses]]*0.3</f>
        <v>563.60249999999996</v>
      </c>
      <c r="W3414" t="str">
        <f>VLOOKUP(K3414, Helper!A:C, 3, FALSE)</f>
        <v>2020-01</v>
      </c>
    </row>
    <row r="3415" spans="1:23" x14ac:dyDescent="0.3">
      <c r="A3415">
        <v>6885</v>
      </c>
      <c r="B3415" t="s">
        <v>8112</v>
      </c>
      <c r="C3415" s="1">
        <v>44347</v>
      </c>
      <c r="D3415">
        <v>20210531</v>
      </c>
      <c r="E3415" t="s">
        <v>1070</v>
      </c>
      <c r="F3415" t="s">
        <v>183</v>
      </c>
      <c r="G3415" t="s">
        <v>183</v>
      </c>
      <c r="H3415" t="s">
        <v>25</v>
      </c>
      <c r="I3415" t="s">
        <v>48</v>
      </c>
      <c r="J3415" t="s">
        <v>596</v>
      </c>
      <c r="K3415">
        <v>1038</v>
      </c>
      <c r="L3415" t="s">
        <v>84</v>
      </c>
      <c r="M3415" t="s">
        <v>29</v>
      </c>
      <c r="N3415" t="s">
        <v>41</v>
      </c>
      <c r="O3415" t="s">
        <v>8113</v>
      </c>
      <c r="P3415">
        <v>2567.84</v>
      </c>
      <c r="Q3415">
        <v>8</v>
      </c>
      <c r="R3415">
        <v>0</v>
      </c>
      <c r="S3415">
        <v>770.35199999999998</v>
      </c>
      <c r="T3415" t="s">
        <v>436</v>
      </c>
      <c r="U3415">
        <v>1797.4880000000001</v>
      </c>
      <c r="V3415" s="2">
        <f>Table1[[#This Row],[Expenses]]*0.3</f>
        <v>539.24639999999999</v>
      </c>
      <c r="W3415" t="str">
        <f>VLOOKUP(K3415, Helper!A:C, 3, FALSE)</f>
        <v>2020-04</v>
      </c>
    </row>
    <row r="3416" spans="1:23" x14ac:dyDescent="0.3">
      <c r="A3416">
        <v>6886</v>
      </c>
      <c r="B3416" t="s">
        <v>8114</v>
      </c>
      <c r="C3416" s="1">
        <v>45180</v>
      </c>
      <c r="D3416">
        <v>20230911</v>
      </c>
      <c r="E3416" t="s">
        <v>2203</v>
      </c>
      <c r="F3416" t="s">
        <v>358</v>
      </c>
      <c r="G3416" t="s">
        <v>1059</v>
      </c>
      <c r="H3416" t="s">
        <v>37</v>
      </c>
      <c r="I3416" t="s">
        <v>119</v>
      </c>
      <c r="J3416" t="s">
        <v>443</v>
      </c>
      <c r="K3416">
        <v>1005</v>
      </c>
      <c r="L3416" t="s">
        <v>56</v>
      </c>
      <c r="M3416" t="s">
        <v>29</v>
      </c>
      <c r="N3416" t="s">
        <v>185</v>
      </c>
      <c r="O3416" t="s">
        <v>8115</v>
      </c>
      <c r="P3416">
        <v>37.055999999999997</v>
      </c>
      <c r="Q3416">
        <v>4</v>
      </c>
      <c r="R3416">
        <v>0.2</v>
      </c>
      <c r="S3416">
        <v>8.8008000000000006</v>
      </c>
      <c r="T3416" t="s">
        <v>171</v>
      </c>
      <c r="U3416">
        <v>28.255199999999899</v>
      </c>
      <c r="V3416" s="2">
        <f>Table1[[#This Row],[Expenses]]*0.3</f>
        <v>8.476559999999969</v>
      </c>
      <c r="W3416" t="str">
        <f>VLOOKUP(K3416, Helper!A:C, 3, FALSE)</f>
        <v>2020-03</v>
      </c>
    </row>
    <row r="3417" spans="1:23" x14ac:dyDescent="0.3">
      <c r="A3417">
        <v>6888</v>
      </c>
      <c r="B3417" t="s">
        <v>8116</v>
      </c>
      <c r="C3417" s="1">
        <v>45042</v>
      </c>
      <c r="D3417">
        <v>20230426</v>
      </c>
      <c r="E3417" t="s">
        <v>1539</v>
      </c>
      <c r="F3417" t="s">
        <v>35</v>
      </c>
      <c r="G3417" t="s">
        <v>36</v>
      </c>
      <c r="H3417" t="s">
        <v>37</v>
      </c>
      <c r="I3417" t="s">
        <v>38</v>
      </c>
      <c r="J3417" t="s">
        <v>244</v>
      </c>
      <c r="K3417">
        <v>1002</v>
      </c>
      <c r="L3417" t="s">
        <v>84</v>
      </c>
      <c r="M3417" t="s">
        <v>29</v>
      </c>
      <c r="N3417" t="s">
        <v>66</v>
      </c>
      <c r="O3417" t="s">
        <v>8117</v>
      </c>
      <c r="P3417">
        <v>19.05</v>
      </c>
      <c r="Q3417">
        <v>3</v>
      </c>
      <c r="R3417">
        <v>0</v>
      </c>
      <c r="S3417">
        <v>8.7629999999999999</v>
      </c>
      <c r="T3417" t="s">
        <v>68</v>
      </c>
      <c r="U3417">
        <v>10.287000000000001</v>
      </c>
      <c r="V3417" s="2">
        <f>Table1[[#This Row],[Expenses]]*0.3</f>
        <v>3.0861000000000001</v>
      </c>
      <c r="W3417" t="str">
        <f>VLOOKUP(K3417, Helper!A:C, 3, FALSE)</f>
        <v>2020-03</v>
      </c>
    </row>
    <row r="3418" spans="1:23" x14ac:dyDescent="0.3">
      <c r="A3418">
        <v>6890</v>
      </c>
      <c r="B3418" t="s">
        <v>8118</v>
      </c>
      <c r="C3418" s="1">
        <v>45188</v>
      </c>
      <c r="D3418">
        <v>20230919</v>
      </c>
      <c r="E3418" t="s">
        <v>826</v>
      </c>
      <c r="F3418" t="s">
        <v>758</v>
      </c>
      <c r="G3418" t="s">
        <v>5909</v>
      </c>
      <c r="H3418" t="s">
        <v>25</v>
      </c>
      <c r="I3418" t="s">
        <v>64</v>
      </c>
      <c r="J3418" t="s">
        <v>443</v>
      </c>
      <c r="K3418">
        <v>1005</v>
      </c>
      <c r="L3418" t="s">
        <v>56</v>
      </c>
      <c r="M3418" t="s">
        <v>40</v>
      </c>
      <c r="N3418" t="s">
        <v>156</v>
      </c>
      <c r="O3418" t="s">
        <v>8119</v>
      </c>
      <c r="P3418">
        <v>95.68</v>
      </c>
      <c r="Q3418">
        <v>8</v>
      </c>
      <c r="R3418">
        <v>0</v>
      </c>
      <c r="S3418">
        <v>26.790400000000002</v>
      </c>
      <c r="T3418" t="s">
        <v>171</v>
      </c>
      <c r="U3418">
        <v>68.889600000000002</v>
      </c>
      <c r="V3418" s="2">
        <f>Table1[[#This Row],[Expenses]]*0.3</f>
        <v>20.666879999999999</v>
      </c>
      <c r="W3418" t="str">
        <f>VLOOKUP(K3418, Helper!A:C, 3, FALSE)</f>
        <v>2020-03</v>
      </c>
    </row>
    <row r="3419" spans="1:23" x14ac:dyDescent="0.3">
      <c r="A3419">
        <v>6898</v>
      </c>
      <c r="B3419" t="s">
        <v>8120</v>
      </c>
      <c r="C3419" s="1">
        <v>45157</v>
      </c>
      <c r="D3419">
        <v>20230819</v>
      </c>
      <c r="E3419" t="s">
        <v>1138</v>
      </c>
      <c r="F3419" t="s">
        <v>358</v>
      </c>
      <c r="G3419" t="s">
        <v>1235</v>
      </c>
      <c r="H3419" t="s">
        <v>37</v>
      </c>
      <c r="I3419" t="s">
        <v>119</v>
      </c>
      <c r="J3419" t="s">
        <v>160</v>
      </c>
      <c r="K3419">
        <v>1101</v>
      </c>
      <c r="L3419" t="s">
        <v>56</v>
      </c>
      <c r="M3419" t="s">
        <v>29</v>
      </c>
      <c r="N3419" t="s">
        <v>50</v>
      </c>
      <c r="O3419" t="s">
        <v>8121</v>
      </c>
      <c r="P3419">
        <v>10.782</v>
      </c>
      <c r="Q3419">
        <v>3</v>
      </c>
      <c r="R3419">
        <v>0.7</v>
      </c>
      <c r="S3419">
        <v>-7.9067999999999996</v>
      </c>
      <c r="T3419" t="s">
        <v>786</v>
      </c>
      <c r="U3419">
        <v>18.688800000000001</v>
      </c>
      <c r="V3419" s="2">
        <f>Table1[[#This Row],[Expenses]]*0.3</f>
        <v>5.6066399999999996</v>
      </c>
      <c r="W3419" t="str">
        <f>VLOOKUP(K3419, Helper!A:C, 3, FALSE)</f>
        <v>2020-03</v>
      </c>
    </row>
    <row r="3420" spans="1:23" x14ac:dyDescent="0.3">
      <c r="A3420">
        <v>6899</v>
      </c>
      <c r="B3420" t="s">
        <v>8122</v>
      </c>
      <c r="C3420" s="1">
        <v>44340</v>
      </c>
      <c r="D3420">
        <v>20210524</v>
      </c>
      <c r="E3420" t="s">
        <v>5683</v>
      </c>
      <c r="F3420" t="s">
        <v>166</v>
      </c>
      <c r="G3420" t="s">
        <v>167</v>
      </c>
      <c r="H3420" t="s">
        <v>81</v>
      </c>
      <c r="I3420" t="s">
        <v>168</v>
      </c>
      <c r="J3420" t="s">
        <v>321</v>
      </c>
      <c r="K3420">
        <v>1089</v>
      </c>
      <c r="L3420" t="s">
        <v>133</v>
      </c>
      <c r="M3420" t="s">
        <v>29</v>
      </c>
      <c r="N3420" t="s">
        <v>41</v>
      </c>
      <c r="O3420" t="s">
        <v>8123</v>
      </c>
      <c r="P3420">
        <v>602.65099999999995</v>
      </c>
      <c r="Q3420">
        <v>7</v>
      </c>
      <c r="R3420">
        <v>0.3</v>
      </c>
      <c r="S3420">
        <v>-163.57669999999999</v>
      </c>
      <c r="T3420" t="s">
        <v>436</v>
      </c>
      <c r="U3420">
        <v>766.227699999999</v>
      </c>
      <c r="V3420" s="2">
        <f>Table1[[#This Row],[Expenses]]*0.3</f>
        <v>229.8683099999997</v>
      </c>
      <c r="W3420" t="str">
        <f>VLOOKUP(K3420, Helper!A:C, 3, FALSE)</f>
        <v>2020-01</v>
      </c>
    </row>
    <row r="3421" spans="1:23" x14ac:dyDescent="0.3">
      <c r="A3421">
        <v>6901</v>
      </c>
      <c r="B3421" t="s">
        <v>8124</v>
      </c>
      <c r="C3421" s="1">
        <v>44446</v>
      </c>
      <c r="D3421">
        <v>20210907</v>
      </c>
      <c r="E3421" t="s">
        <v>925</v>
      </c>
      <c r="F3421" t="s">
        <v>211</v>
      </c>
      <c r="G3421" t="s">
        <v>212</v>
      </c>
      <c r="H3421" t="s">
        <v>25</v>
      </c>
      <c r="I3421" t="s">
        <v>26</v>
      </c>
      <c r="J3421" t="s">
        <v>278</v>
      </c>
      <c r="K3421">
        <v>1032</v>
      </c>
      <c r="L3421" t="s">
        <v>56</v>
      </c>
      <c r="M3421" t="s">
        <v>85</v>
      </c>
      <c r="N3421" t="s">
        <v>185</v>
      </c>
      <c r="O3421" t="s">
        <v>8125</v>
      </c>
      <c r="P3421">
        <v>559.92999999999995</v>
      </c>
      <c r="Q3421">
        <v>7</v>
      </c>
      <c r="R3421">
        <v>0</v>
      </c>
      <c r="S3421">
        <v>167.97900000000001</v>
      </c>
      <c r="T3421" t="s">
        <v>135</v>
      </c>
      <c r="U3421">
        <v>391.950999999999</v>
      </c>
      <c r="V3421" s="2">
        <f>Table1[[#This Row],[Expenses]]*0.3</f>
        <v>117.58529999999969</v>
      </c>
      <c r="W3421" t="str">
        <f>VLOOKUP(K3421, Helper!A:C, 3, FALSE)</f>
        <v>2020-02</v>
      </c>
    </row>
    <row r="3422" spans="1:23" x14ac:dyDescent="0.3">
      <c r="A3422">
        <v>6902</v>
      </c>
      <c r="B3422" t="s">
        <v>8126</v>
      </c>
      <c r="C3422" s="1">
        <v>45132</v>
      </c>
      <c r="D3422">
        <v>20230725</v>
      </c>
      <c r="E3422" t="s">
        <v>1935</v>
      </c>
      <c r="F3422" t="s">
        <v>35</v>
      </c>
      <c r="G3422" t="s">
        <v>852</v>
      </c>
      <c r="H3422" t="s">
        <v>37</v>
      </c>
      <c r="I3422" t="s">
        <v>38</v>
      </c>
      <c r="J3422" t="s">
        <v>655</v>
      </c>
      <c r="K3422">
        <v>1024</v>
      </c>
      <c r="L3422" t="s">
        <v>28</v>
      </c>
      <c r="M3422" t="s">
        <v>40</v>
      </c>
      <c r="N3422" t="s">
        <v>1005</v>
      </c>
      <c r="O3422" t="s">
        <v>8127</v>
      </c>
      <c r="P3422">
        <v>2399.96</v>
      </c>
      <c r="Q3422">
        <v>5</v>
      </c>
      <c r="R3422">
        <v>0.2</v>
      </c>
      <c r="S3422">
        <v>839.98599999999999</v>
      </c>
      <c r="T3422" t="s">
        <v>128</v>
      </c>
      <c r="U3422">
        <v>1559.9739999999999</v>
      </c>
      <c r="V3422" s="2">
        <f>Table1[[#This Row],[Expenses]]*0.3</f>
        <v>467.99219999999997</v>
      </c>
      <c r="W3422" t="str">
        <f>VLOOKUP(K3422, Helper!A:C, 3, FALSE)</f>
        <v>2020-01</v>
      </c>
    </row>
    <row r="3423" spans="1:23" x14ac:dyDescent="0.3">
      <c r="A3423">
        <v>6903</v>
      </c>
      <c r="B3423" t="s">
        <v>8128</v>
      </c>
      <c r="C3423" s="1">
        <v>45172</v>
      </c>
      <c r="D3423">
        <v>20230903</v>
      </c>
      <c r="E3423" t="s">
        <v>1542</v>
      </c>
      <c r="F3423" t="s">
        <v>166</v>
      </c>
      <c r="G3423" t="s">
        <v>227</v>
      </c>
      <c r="H3423" t="s">
        <v>81</v>
      </c>
      <c r="I3423" t="s">
        <v>168</v>
      </c>
      <c r="J3423" t="s">
        <v>917</v>
      </c>
      <c r="K3423">
        <v>1029</v>
      </c>
      <c r="L3423" t="s">
        <v>84</v>
      </c>
      <c r="M3423" t="s">
        <v>40</v>
      </c>
      <c r="N3423" t="s">
        <v>214</v>
      </c>
      <c r="O3423" t="s">
        <v>8129</v>
      </c>
      <c r="P3423">
        <v>16</v>
      </c>
      <c r="Q3423">
        <v>4</v>
      </c>
      <c r="R3423">
        <v>0.2</v>
      </c>
      <c r="S3423">
        <v>5.6</v>
      </c>
      <c r="T3423" t="s">
        <v>171</v>
      </c>
      <c r="U3423">
        <v>10.4</v>
      </c>
      <c r="V3423" s="2">
        <f>Table1[[#This Row],[Expenses]]*0.3</f>
        <v>3.12</v>
      </c>
      <c r="W3423" t="str">
        <f>VLOOKUP(K3423, Helper!A:C, 3, FALSE)</f>
        <v>2020-01</v>
      </c>
    </row>
    <row r="3424" spans="1:23" x14ac:dyDescent="0.3">
      <c r="A3424">
        <v>6906</v>
      </c>
      <c r="B3424" t="s">
        <v>8130</v>
      </c>
      <c r="C3424" s="1">
        <v>45267</v>
      </c>
      <c r="D3424">
        <v>20231207</v>
      </c>
      <c r="E3424" t="s">
        <v>1280</v>
      </c>
      <c r="F3424" t="s">
        <v>35</v>
      </c>
      <c r="G3424" t="s">
        <v>625</v>
      </c>
      <c r="H3424" t="s">
        <v>37</v>
      </c>
      <c r="I3424" t="s">
        <v>38</v>
      </c>
      <c r="J3424" t="s">
        <v>325</v>
      </c>
      <c r="K3424">
        <v>1075</v>
      </c>
      <c r="L3424" t="s">
        <v>133</v>
      </c>
      <c r="M3424" t="s">
        <v>40</v>
      </c>
      <c r="N3424" t="s">
        <v>96</v>
      </c>
      <c r="O3424" t="s">
        <v>8131</v>
      </c>
      <c r="P3424">
        <v>10.68</v>
      </c>
      <c r="Q3424">
        <v>1</v>
      </c>
      <c r="R3424">
        <v>0</v>
      </c>
      <c r="S3424">
        <v>2.8835999999999999</v>
      </c>
      <c r="T3424" t="s">
        <v>261</v>
      </c>
      <c r="U3424">
        <v>7.7964000000000002</v>
      </c>
      <c r="V3424" s="2">
        <f>Table1[[#This Row],[Expenses]]*0.3</f>
        <v>2.3389199999999999</v>
      </c>
      <c r="W3424" t="str">
        <f>VLOOKUP(K3424, Helper!A:C, 3, FALSE)</f>
        <v>2020-03</v>
      </c>
    </row>
    <row r="3425" spans="1:23" x14ac:dyDescent="0.3">
      <c r="A3425">
        <v>6907</v>
      </c>
      <c r="B3425" t="s">
        <v>8132</v>
      </c>
      <c r="C3425" s="1">
        <v>45067</v>
      </c>
      <c r="D3425">
        <v>20230521</v>
      </c>
      <c r="E3425" t="s">
        <v>783</v>
      </c>
      <c r="F3425" t="s">
        <v>190</v>
      </c>
      <c r="G3425" t="s">
        <v>1343</v>
      </c>
      <c r="H3425" t="s">
        <v>37</v>
      </c>
      <c r="I3425" t="s">
        <v>119</v>
      </c>
      <c r="J3425" t="s">
        <v>184</v>
      </c>
      <c r="K3425">
        <v>1028</v>
      </c>
      <c r="L3425" t="s">
        <v>74</v>
      </c>
      <c r="M3425" t="s">
        <v>40</v>
      </c>
      <c r="N3425" t="s">
        <v>50</v>
      </c>
      <c r="O3425" t="s">
        <v>8133</v>
      </c>
      <c r="P3425">
        <v>41.28</v>
      </c>
      <c r="Q3425">
        <v>2</v>
      </c>
      <c r="R3425">
        <v>0</v>
      </c>
      <c r="S3425">
        <v>19.814399999999999</v>
      </c>
      <c r="T3425" t="s">
        <v>288</v>
      </c>
      <c r="U3425">
        <v>21.465599999999998</v>
      </c>
      <c r="V3425" s="2">
        <f>Table1[[#This Row],[Expenses]]*0.3</f>
        <v>6.4396799999999992</v>
      </c>
      <c r="W3425" t="str">
        <f>VLOOKUP(K3425, Helper!A:C, 3, FALSE)</f>
        <v>2020-04</v>
      </c>
    </row>
    <row r="3426" spans="1:23" x14ac:dyDescent="0.3">
      <c r="A3426">
        <v>6908</v>
      </c>
      <c r="B3426" t="s">
        <v>8134</v>
      </c>
      <c r="C3426" s="1">
        <v>44832</v>
      </c>
      <c r="D3426">
        <v>20220928</v>
      </c>
      <c r="E3426" t="s">
        <v>2559</v>
      </c>
      <c r="F3426" t="s">
        <v>71</v>
      </c>
      <c r="G3426" t="s">
        <v>72</v>
      </c>
      <c r="H3426" t="s">
        <v>37</v>
      </c>
      <c r="I3426" t="s">
        <v>38</v>
      </c>
      <c r="J3426" t="s">
        <v>169</v>
      </c>
      <c r="K3426">
        <v>1058</v>
      </c>
      <c r="L3426" t="s">
        <v>28</v>
      </c>
      <c r="M3426" t="s">
        <v>29</v>
      </c>
      <c r="N3426" t="s">
        <v>156</v>
      </c>
      <c r="O3426" t="s">
        <v>8135</v>
      </c>
      <c r="P3426">
        <v>1001.5839999999999</v>
      </c>
      <c r="Q3426">
        <v>2</v>
      </c>
      <c r="R3426">
        <v>0.2</v>
      </c>
      <c r="S3426">
        <v>125.19799999999999</v>
      </c>
      <c r="T3426" t="s">
        <v>246</v>
      </c>
      <c r="U3426">
        <v>876.38599999999997</v>
      </c>
      <c r="V3426" s="2">
        <f>Table1[[#This Row],[Expenses]]*0.3</f>
        <v>262.91579999999999</v>
      </c>
      <c r="W3426" t="str">
        <f>VLOOKUP(K3426, Helper!A:C, 3, FALSE)</f>
        <v>2020-01</v>
      </c>
    </row>
    <row r="3427" spans="1:23" x14ac:dyDescent="0.3">
      <c r="A3427">
        <v>6909</v>
      </c>
      <c r="B3427" t="s">
        <v>8136</v>
      </c>
      <c r="C3427" s="1">
        <v>45271</v>
      </c>
      <c r="D3427">
        <v>20231211</v>
      </c>
      <c r="E3427" t="s">
        <v>425</v>
      </c>
      <c r="F3427" t="s">
        <v>285</v>
      </c>
      <c r="G3427" t="s">
        <v>3476</v>
      </c>
      <c r="H3427" t="s">
        <v>37</v>
      </c>
      <c r="I3427" t="s">
        <v>119</v>
      </c>
      <c r="J3427" t="s">
        <v>337</v>
      </c>
      <c r="K3427">
        <v>1096</v>
      </c>
      <c r="L3427" t="s">
        <v>105</v>
      </c>
      <c r="M3427" t="s">
        <v>40</v>
      </c>
      <c r="N3427" t="s">
        <v>57</v>
      </c>
      <c r="O3427" t="s">
        <v>8137</v>
      </c>
      <c r="P3427">
        <v>14.76</v>
      </c>
      <c r="Q3427">
        <v>2</v>
      </c>
      <c r="R3427">
        <v>0</v>
      </c>
      <c r="S3427">
        <v>4.2804000000000002</v>
      </c>
      <c r="T3427" t="s">
        <v>261</v>
      </c>
      <c r="U3427">
        <v>10.4796</v>
      </c>
      <c r="V3427" s="2">
        <f>Table1[[#This Row],[Expenses]]*0.3</f>
        <v>3.1438799999999998</v>
      </c>
      <c r="W3427" t="str">
        <f>VLOOKUP(K3427, Helper!A:C, 3, FALSE)</f>
        <v>2020-03</v>
      </c>
    </row>
    <row r="3428" spans="1:23" x14ac:dyDescent="0.3">
      <c r="A3428">
        <v>6910</v>
      </c>
      <c r="B3428" t="s">
        <v>8138</v>
      </c>
      <c r="C3428" s="1">
        <v>44087</v>
      </c>
      <c r="D3428">
        <v>20200913</v>
      </c>
      <c r="E3428" t="s">
        <v>196</v>
      </c>
      <c r="F3428" t="s">
        <v>358</v>
      </c>
      <c r="G3428" t="s">
        <v>359</v>
      </c>
      <c r="H3428" t="s">
        <v>37</v>
      </c>
      <c r="I3428" t="s">
        <v>119</v>
      </c>
      <c r="J3428" t="s">
        <v>200</v>
      </c>
      <c r="K3428">
        <v>1011</v>
      </c>
      <c r="L3428" t="s">
        <v>56</v>
      </c>
      <c r="M3428" t="s">
        <v>29</v>
      </c>
      <c r="N3428" t="s">
        <v>50</v>
      </c>
      <c r="O3428" t="s">
        <v>8139</v>
      </c>
      <c r="P3428">
        <v>2.5019999999999998</v>
      </c>
      <c r="Q3428">
        <v>3</v>
      </c>
      <c r="R3428">
        <v>0.7</v>
      </c>
      <c r="S3428">
        <v>-2.0015999999999998</v>
      </c>
      <c r="T3428" t="s">
        <v>382</v>
      </c>
      <c r="U3428">
        <v>4.5035999999999996</v>
      </c>
      <c r="V3428" s="2">
        <f>Table1[[#This Row],[Expenses]]*0.3</f>
        <v>1.3510799999999998</v>
      </c>
      <c r="W3428" t="str">
        <f>VLOOKUP(K3428, Helper!A:C, 3, FALSE)</f>
        <v>2020-06</v>
      </c>
    </row>
    <row r="3429" spans="1:23" x14ac:dyDescent="0.3">
      <c r="A3429">
        <v>6911</v>
      </c>
      <c r="B3429" t="s">
        <v>8140</v>
      </c>
      <c r="C3429" s="1">
        <v>45137</v>
      </c>
      <c r="D3429">
        <v>20230730</v>
      </c>
      <c r="E3429" t="s">
        <v>1723</v>
      </c>
      <c r="F3429" t="s">
        <v>71</v>
      </c>
      <c r="G3429" t="s">
        <v>72</v>
      </c>
      <c r="H3429" t="s">
        <v>37</v>
      </c>
      <c r="I3429" t="s">
        <v>38</v>
      </c>
      <c r="J3429" t="s">
        <v>655</v>
      </c>
      <c r="K3429">
        <v>1024</v>
      </c>
      <c r="L3429" t="s">
        <v>28</v>
      </c>
      <c r="M3429" t="s">
        <v>29</v>
      </c>
      <c r="N3429" t="s">
        <v>30</v>
      </c>
      <c r="O3429" t="s">
        <v>8141</v>
      </c>
      <c r="P3429">
        <v>115.96</v>
      </c>
      <c r="Q3429">
        <v>2</v>
      </c>
      <c r="R3429">
        <v>0</v>
      </c>
      <c r="S3429">
        <v>25.511199999999999</v>
      </c>
      <c r="T3429" t="s">
        <v>128</v>
      </c>
      <c r="U3429">
        <v>90.448799999999906</v>
      </c>
      <c r="V3429" s="2">
        <f>Table1[[#This Row],[Expenses]]*0.3</f>
        <v>27.134639999999973</v>
      </c>
      <c r="W3429" t="str">
        <f>VLOOKUP(K3429, Helper!A:C, 3, FALSE)</f>
        <v>2020-01</v>
      </c>
    </row>
    <row r="3430" spans="1:23" x14ac:dyDescent="0.3">
      <c r="A3430">
        <v>6912</v>
      </c>
      <c r="B3430" t="s">
        <v>8142</v>
      </c>
      <c r="C3430" s="1">
        <v>45140</v>
      </c>
      <c r="D3430">
        <v>20230802</v>
      </c>
      <c r="E3430" t="s">
        <v>456</v>
      </c>
      <c r="F3430" t="s">
        <v>35</v>
      </c>
      <c r="G3430" t="s">
        <v>110</v>
      </c>
      <c r="H3430" t="s">
        <v>37</v>
      </c>
      <c r="I3430" t="s">
        <v>38</v>
      </c>
      <c r="J3430" t="s">
        <v>457</v>
      </c>
      <c r="K3430">
        <v>1057</v>
      </c>
      <c r="L3430" t="s">
        <v>105</v>
      </c>
      <c r="M3430" t="s">
        <v>29</v>
      </c>
      <c r="N3430" t="s">
        <v>96</v>
      </c>
      <c r="O3430" t="s">
        <v>8143</v>
      </c>
      <c r="P3430">
        <v>186.54</v>
      </c>
      <c r="Q3430">
        <v>3</v>
      </c>
      <c r="R3430">
        <v>0</v>
      </c>
      <c r="S3430">
        <v>50.3658</v>
      </c>
      <c r="T3430" t="s">
        <v>786</v>
      </c>
      <c r="U3430">
        <v>136.17419999999899</v>
      </c>
      <c r="V3430" s="2">
        <f>Table1[[#This Row],[Expenses]]*0.3</f>
        <v>40.852259999999696</v>
      </c>
      <c r="W3430" t="str">
        <f>VLOOKUP(K3430, Helper!A:C, 3, FALSE)</f>
        <v>2020-01</v>
      </c>
    </row>
    <row r="3431" spans="1:23" x14ac:dyDescent="0.3">
      <c r="A3431">
        <v>6913</v>
      </c>
      <c r="B3431" t="s">
        <v>8144</v>
      </c>
      <c r="C3431" s="1">
        <v>45049</v>
      </c>
      <c r="D3431">
        <v>20230503</v>
      </c>
      <c r="E3431" t="s">
        <v>3325</v>
      </c>
      <c r="F3431" t="s">
        <v>35</v>
      </c>
      <c r="G3431" t="s">
        <v>36</v>
      </c>
      <c r="H3431" t="s">
        <v>37</v>
      </c>
      <c r="I3431" t="s">
        <v>38</v>
      </c>
      <c r="J3431" t="s">
        <v>649</v>
      </c>
      <c r="K3431">
        <v>1023</v>
      </c>
      <c r="L3431" t="s">
        <v>28</v>
      </c>
      <c r="M3431" t="s">
        <v>40</v>
      </c>
      <c r="N3431" t="s">
        <v>185</v>
      </c>
      <c r="O3431" t="s">
        <v>8145</v>
      </c>
      <c r="P3431">
        <v>159.56</v>
      </c>
      <c r="Q3431">
        <v>4</v>
      </c>
      <c r="R3431">
        <v>0</v>
      </c>
      <c r="S3431">
        <v>59.037199999999999</v>
      </c>
      <c r="T3431" t="s">
        <v>288</v>
      </c>
      <c r="U3431">
        <v>100.5228</v>
      </c>
      <c r="V3431" s="2">
        <f>Table1[[#This Row],[Expenses]]*0.3</f>
        <v>30.156839999999999</v>
      </c>
      <c r="W3431" t="str">
        <f>VLOOKUP(K3431, Helper!A:C, 3, FALSE)</f>
        <v>2020-08</v>
      </c>
    </row>
    <row r="3432" spans="1:23" x14ac:dyDescent="0.3">
      <c r="A3432">
        <v>6914</v>
      </c>
      <c r="B3432" t="s">
        <v>8146</v>
      </c>
      <c r="C3432" s="1">
        <v>44359</v>
      </c>
      <c r="D3432">
        <v>20210612</v>
      </c>
      <c r="E3432" t="s">
        <v>559</v>
      </c>
      <c r="F3432" t="s">
        <v>46</v>
      </c>
      <c r="G3432" t="s">
        <v>580</v>
      </c>
      <c r="H3432" t="s">
        <v>25</v>
      </c>
      <c r="I3432" t="s">
        <v>48</v>
      </c>
      <c r="J3432" t="s">
        <v>560</v>
      </c>
      <c r="K3432">
        <v>1080</v>
      </c>
      <c r="L3432" t="s">
        <v>56</v>
      </c>
      <c r="M3432" t="s">
        <v>29</v>
      </c>
      <c r="N3432" t="s">
        <v>156</v>
      </c>
      <c r="O3432" t="s">
        <v>8147</v>
      </c>
      <c r="P3432">
        <v>55.984000000000002</v>
      </c>
      <c r="Q3432">
        <v>2</v>
      </c>
      <c r="R3432">
        <v>0.2</v>
      </c>
      <c r="S3432">
        <v>4.1988000000000003</v>
      </c>
      <c r="T3432" t="s">
        <v>732</v>
      </c>
      <c r="U3432">
        <v>51.785200000000003</v>
      </c>
      <c r="V3432" s="2">
        <f>Table1[[#This Row],[Expenses]]*0.3</f>
        <v>15.53556</v>
      </c>
      <c r="W3432" t="str">
        <f>VLOOKUP(K3432, Helper!A:C, 3, FALSE)</f>
        <v>2020-03</v>
      </c>
    </row>
    <row r="3433" spans="1:23" x14ac:dyDescent="0.3">
      <c r="A3433">
        <v>6915</v>
      </c>
      <c r="B3433" t="s">
        <v>8148</v>
      </c>
      <c r="C3433" s="1">
        <v>44187</v>
      </c>
      <c r="D3433">
        <v>20201222</v>
      </c>
      <c r="E3433" t="s">
        <v>1983</v>
      </c>
      <c r="F3433" t="s">
        <v>166</v>
      </c>
      <c r="G3433" t="s">
        <v>227</v>
      </c>
      <c r="H3433" t="s">
        <v>81</v>
      </c>
      <c r="I3433" t="s">
        <v>168</v>
      </c>
      <c r="J3433" t="s">
        <v>693</v>
      </c>
      <c r="K3433">
        <v>1070</v>
      </c>
      <c r="L3433" t="s">
        <v>56</v>
      </c>
      <c r="M3433" t="s">
        <v>29</v>
      </c>
      <c r="N3433" t="s">
        <v>96</v>
      </c>
      <c r="O3433" t="s">
        <v>8149</v>
      </c>
      <c r="P3433">
        <v>132.16</v>
      </c>
      <c r="Q3433">
        <v>1</v>
      </c>
      <c r="R3433">
        <v>0.2</v>
      </c>
      <c r="S3433">
        <v>9.9120000000000008</v>
      </c>
      <c r="T3433" t="s">
        <v>235</v>
      </c>
      <c r="U3433">
        <v>122.247999999999</v>
      </c>
      <c r="V3433" s="2">
        <f>Table1[[#This Row],[Expenses]]*0.3</f>
        <v>36.6743999999997</v>
      </c>
      <c r="W3433" t="str">
        <f>VLOOKUP(K3433, Helper!A:C, 3, FALSE)</f>
        <v>2020-02</v>
      </c>
    </row>
    <row r="3434" spans="1:23" x14ac:dyDescent="0.3">
      <c r="A3434">
        <v>6918</v>
      </c>
      <c r="B3434" t="s">
        <v>8150</v>
      </c>
      <c r="C3434" s="1">
        <v>44181</v>
      </c>
      <c r="D3434">
        <v>20201216</v>
      </c>
      <c r="E3434" t="s">
        <v>5458</v>
      </c>
      <c r="F3434" t="s">
        <v>35</v>
      </c>
      <c r="G3434" t="s">
        <v>3379</v>
      </c>
      <c r="H3434" t="s">
        <v>37</v>
      </c>
      <c r="I3434" t="s">
        <v>38</v>
      </c>
      <c r="J3434" t="s">
        <v>148</v>
      </c>
      <c r="K3434">
        <v>1083</v>
      </c>
      <c r="L3434" t="s">
        <v>149</v>
      </c>
      <c r="M3434" t="s">
        <v>40</v>
      </c>
      <c r="N3434" t="s">
        <v>41</v>
      </c>
      <c r="O3434" t="s">
        <v>8151</v>
      </c>
      <c r="P3434">
        <v>1403.92</v>
      </c>
      <c r="Q3434">
        <v>5</v>
      </c>
      <c r="R3434">
        <v>0.2</v>
      </c>
      <c r="S3434">
        <v>70.195999999999998</v>
      </c>
      <c r="T3434" t="s">
        <v>235</v>
      </c>
      <c r="U3434">
        <v>1333.7239999999999</v>
      </c>
      <c r="V3434" s="2">
        <f>Table1[[#This Row],[Expenses]]*0.3</f>
        <v>400.11719999999997</v>
      </c>
      <c r="W3434" t="str">
        <f>VLOOKUP(K3434, Helper!A:C, 3, FALSE)</f>
        <v>2020-03</v>
      </c>
    </row>
    <row r="3435" spans="1:23" x14ac:dyDescent="0.3">
      <c r="A3435">
        <v>6919</v>
      </c>
      <c r="B3435" t="s">
        <v>8152</v>
      </c>
      <c r="C3435" s="1">
        <v>44668</v>
      </c>
      <c r="D3435">
        <v>20220417</v>
      </c>
      <c r="E3435" t="s">
        <v>1388</v>
      </c>
      <c r="F3435" t="s">
        <v>71</v>
      </c>
      <c r="G3435" t="s">
        <v>72</v>
      </c>
      <c r="H3435" t="s">
        <v>37</v>
      </c>
      <c r="I3435" t="s">
        <v>38</v>
      </c>
      <c r="J3435" t="s">
        <v>291</v>
      </c>
      <c r="K3435">
        <v>1052</v>
      </c>
      <c r="L3435" t="s">
        <v>259</v>
      </c>
      <c r="M3435" t="s">
        <v>29</v>
      </c>
      <c r="N3435" t="s">
        <v>66</v>
      </c>
      <c r="O3435" t="s">
        <v>8153</v>
      </c>
      <c r="P3435">
        <v>28.8</v>
      </c>
      <c r="Q3435">
        <v>3</v>
      </c>
      <c r="R3435">
        <v>0</v>
      </c>
      <c r="S3435">
        <v>0.86399999999999999</v>
      </c>
      <c r="T3435" t="s">
        <v>296</v>
      </c>
      <c r="U3435">
        <v>27.936</v>
      </c>
      <c r="V3435" s="2">
        <f>Table1[[#This Row],[Expenses]]*0.3</f>
        <v>8.3807999999999989</v>
      </c>
      <c r="W3435" t="str">
        <f>VLOOKUP(K3435, Helper!A:C, 3, FALSE)</f>
        <v>2020-04</v>
      </c>
    </row>
    <row r="3436" spans="1:23" x14ac:dyDescent="0.3">
      <c r="A3436">
        <v>6920</v>
      </c>
      <c r="B3436" t="s">
        <v>8154</v>
      </c>
      <c r="C3436" s="1">
        <v>44337</v>
      </c>
      <c r="D3436">
        <v>20210521</v>
      </c>
      <c r="E3436" t="s">
        <v>2075</v>
      </c>
      <c r="F3436" t="s">
        <v>124</v>
      </c>
      <c r="G3436" t="s">
        <v>125</v>
      </c>
      <c r="H3436" t="s">
        <v>25</v>
      </c>
      <c r="I3436" t="s">
        <v>48</v>
      </c>
      <c r="J3436" t="s">
        <v>626</v>
      </c>
      <c r="K3436">
        <v>1009</v>
      </c>
      <c r="L3436" t="s">
        <v>95</v>
      </c>
      <c r="M3436" t="s">
        <v>40</v>
      </c>
      <c r="N3436" t="s">
        <v>50</v>
      </c>
      <c r="O3436" t="s">
        <v>8155</v>
      </c>
      <c r="P3436">
        <v>24.588000000000001</v>
      </c>
      <c r="Q3436">
        <v>2</v>
      </c>
      <c r="R3436">
        <v>0.7</v>
      </c>
      <c r="S3436">
        <v>-18.031199999999998</v>
      </c>
      <c r="T3436" t="s">
        <v>436</v>
      </c>
      <c r="U3436">
        <v>42.619199999999999</v>
      </c>
      <c r="V3436" s="2">
        <f>Table1[[#This Row],[Expenses]]*0.3</f>
        <v>12.78576</v>
      </c>
      <c r="W3436" t="str">
        <f>VLOOKUP(K3436, Helper!A:C, 3, FALSE)</f>
        <v>2020-03</v>
      </c>
    </row>
    <row r="3437" spans="1:23" x14ac:dyDescent="0.3">
      <c r="A3437">
        <v>6921</v>
      </c>
      <c r="B3437" t="s">
        <v>8156</v>
      </c>
      <c r="C3437" s="1">
        <v>44984</v>
      </c>
      <c r="D3437">
        <v>20230227</v>
      </c>
      <c r="E3437" t="s">
        <v>469</v>
      </c>
      <c r="F3437" t="s">
        <v>35</v>
      </c>
      <c r="G3437" t="s">
        <v>6769</v>
      </c>
      <c r="H3437" t="s">
        <v>37</v>
      </c>
      <c r="I3437" t="s">
        <v>38</v>
      </c>
      <c r="J3437" t="s">
        <v>258</v>
      </c>
      <c r="K3437">
        <v>1098</v>
      </c>
      <c r="L3437" t="s">
        <v>259</v>
      </c>
      <c r="M3437" t="s">
        <v>29</v>
      </c>
      <c r="N3437" t="s">
        <v>86</v>
      </c>
      <c r="O3437" t="s">
        <v>8157</v>
      </c>
      <c r="P3437">
        <v>356.79</v>
      </c>
      <c r="Q3437">
        <v>7</v>
      </c>
      <c r="R3437">
        <v>0</v>
      </c>
      <c r="S3437">
        <v>99.901200000000003</v>
      </c>
      <c r="T3437" t="s">
        <v>394</v>
      </c>
      <c r="U3437">
        <v>256.8888</v>
      </c>
      <c r="V3437" s="2">
        <f>Table1[[#This Row],[Expenses]]*0.3</f>
        <v>77.066639999999992</v>
      </c>
      <c r="W3437" t="str">
        <f>VLOOKUP(K3437, Helper!A:C, 3, FALSE)</f>
        <v>2020-01</v>
      </c>
    </row>
    <row r="3438" spans="1:23" x14ac:dyDescent="0.3">
      <c r="A3438">
        <v>6922</v>
      </c>
      <c r="B3438" t="s">
        <v>8158</v>
      </c>
      <c r="C3438" s="1">
        <v>45021</v>
      </c>
      <c r="D3438">
        <v>20230405</v>
      </c>
      <c r="E3438" t="s">
        <v>1839</v>
      </c>
      <c r="F3438" t="s">
        <v>211</v>
      </c>
      <c r="G3438" t="s">
        <v>212</v>
      </c>
      <c r="H3438" t="s">
        <v>25</v>
      </c>
      <c r="I3438" t="s">
        <v>26</v>
      </c>
      <c r="J3438" t="s">
        <v>126</v>
      </c>
      <c r="K3438">
        <v>1025</v>
      </c>
      <c r="L3438" t="s">
        <v>105</v>
      </c>
      <c r="M3438" t="s">
        <v>85</v>
      </c>
      <c r="N3438" t="s">
        <v>161</v>
      </c>
      <c r="O3438" t="s">
        <v>8159</v>
      </c>
      <c r="P3438">
        <v>16.98</v>
      </c>
      <c r="Q3438">
        <v>1</v>
      </c>
      <c r="R3438">
        <v>0</v>
      </c>
      <c r="S3438">
        <v>8.49</v>
      </c>
      <c r="T3438" t="s">
        <v>68</v>
      </c>
      <c r="U3438">
        <v>8.49</v>
      </c>
      <c r="V3438" s="2">
        <f>Table1[[#This Row],[Expenses]]*0.3</f>
        <v>2.5470000000000002</v>
      </c>
      <c r="W3438" t="str">
        <f>VLOOKUP(K3438, Helper!A:C, 3, FALSE)</f>
        <v>2020-04</v>
      </c>
    </row>
    <row r="3439" spans="1:23" x14ac:dyDescent="0.3">
      <c r="A3439">
        <v>6923</v>
      </c>
      <c r="B3439" t="s">
        <v>8160</v>
      </c>
      <c r="C3439" s="1">
        <v>44271</v>
      </c>
      <c r="D3439">
        <v>20210316</v>
      </c>
      <c r="E3439" t="s">
        <v>1810</v>
      </c>
      <c r="F3439" t="s">
        <v>266</v>
      </c>
      <c r="G3439" t="s">
        <v>267</v>
      </c>
      <c r="H3439" t="s">
        <v>25</v>
      </c>
      <c r="I3439" t="s">
        <v>48</v>
      </c>
      <c r="J3439" t="s">
        <v>764</v>
      </c>
      <c r="K3439">
        <v>1061</v>
      </c>
      <c r="L3439" t="s">
        <v>28</v>
      </c>
      <c r="M3439" t="s">
        <v>29</v>
      </c>
      <c r="N3439" t="s">
        <v>41</v>
      </c>
      <c r="O3439" t="s">
        <v>8161</v>
      </c>
      <c r="P3439">
        <v>491.55</v>
      </c>
      <c r="Q3439">
        <v>5</v>
      </c>
      <c r="R3439">
        <v>0</v>
      </c>
      <c r="S3439">
        <v>240.8595</v>
      </c>
      <c r="T3439" t="s">
        <v>365</v>
      </c>
      <c r="U3439">
        <v>250.69049999999999</v>
      </c>
      <c r="V3439" s="2">
        <f>Table1[[#This Row],[Expenses]]*0.3</f>
        <v>75.207149999999999</v>
      </c>
      <c r="W3439" t="str">
        <f>VLOOKUP(K3439, Helper!A:C, 3, FALSE)</f>
        <v>2020-03</v>
      </c>
    </row>
    <row r="3440" spans="1:23" x14ac:dyDescent="0.3">
      <c r="A3440">
        <v>6925</v>
      </c>
      <c r="B3440" t="s">
        <v>8162</v>
      </c>
      <c r="C3440" s="1">
        <v>44530</v>
      </c>
      <c r="D3440">
        <v>20211130</v>
      </c>
      <c r="E3440" t="s">
        <v>2732</v>
      </c>
      <c r="F3440" t="s">
        <v>211</v>
      </c>
      <c r="G3440" t="s">
        <v>212</v>
      </c>
      <c r="H3440" t="s">
        <v>25</v>
      </c>
      <c r="I3440" t="s">
        <v>26</v>
      </c>
      <c r="J3440" t="s">
        <v>1263</v>
      </c>
      <c r="K3440">
        <v>1016</v>
      </c>
      <c r="L3440" t="s">
        <v>95</v>
      </c>
      <c r="M3440" t="s">
        <v>29</v>
      </c>
      <c r="N3440" t="s">
        <v>66</v>
      </c>
      <c r="O3440" t="s">
        <v>8163</v>
      </c>
      <c r="P3440">
        <v>23.66</v>
      </c>
      <c r="Q3440">
        <v>7</v>
      </c>
      <c r="R3440">
        <v>0</v>
      </c>
      <c r="S3440">
        <v>10.883599999999999</v>
      </c>
      <c r="T3440" t="s">
        <v>88</v>
      </c>
      <c r="U3440">
        <v>12.776400000000001</v>
      </c>
      <c r="V3440" s="2">
        <f>Table1[[#This Row],[Expenses]]*0.3</f>
        <v>3.8329200000000001</v>
      </c>
      <c r="W3440" t="str">
        <f>VLOOKUP(K3440, Helper!A:C, 3, FALSE)</f>
        <v>2020-03</v>
      </c>
    </row>
    <row r="3441" spans="1:23" x14ac:dyDescent="0.3">
      <c r="A3441">
        <v>6927</v>
      </c>
      <c r="B3441" t="s">
        <v>8164</v>
      </c>
      <c r="C3441" s="1">
        <v>44771</v>
      </c>
      <c r="D3441">
        <v>20220729</v>
      </c>
      <c r="E3441" t="s">
        <v>5169</v>
      </c>
      <c r="F3441" t="s">
        <v>35</v>
      </c>
      <c r="G3441" t="s">
        <v>36</v>
      </c>
      <c r="H3441" t="s">
        <v>37</v>
      </c>
      <c r="I3441" t="s">
        <v>38</v>
      </c>
      <c r="J3441" t="s">
        <v>596</v>
      </c>
      <c r="K3441">
        <v>1038</v>
      </c>
      <c r="L3441" t="s">
        <v>84</v>
      </c>
      <c r="M3441" t="s">
        <v>29</v>
      </c>
      <c r="N3441" t="s">
        <v>41</v>
      </c>
      <c r="O3441" t="s">
        <v>8165</v>
      </c>
      <c r="P3441">
        <v>18.899999999999999</v>
      </c>
      <c r="Q3441">
        <v>3</v>
      </c>
      <c r="R3441">
        <v>0</v>
      </c>
      <c r="S3441">
        <v>8.6940000000000008</v>
      </c>
      <c r="T3441" t="s">
        <v>175</v>
      </c>
      <c r="U3441">
        <v>10.2059999999999</v>
      </c>
      <c r="V3441" s="2">
        <f>Table1[[#This Row],[Expenses]]*0.3</f>
        <v>3.0617999999999701</v>
      </c>
      <c r="W3441" t="str">
        <f>VLOOKUP(K3441, Helper!A:C, 3, FALSE)</f>
        <v>2020-04</v>
      </c>
    </row>
    <row r="3442" spans="1:23" x14ac:dyDescent="0.3">
      <c r="A3442">
        <v>6928</v>
      </c>
      <c r="B3442" t="s">
        <v>8166</v>
      </c>
      <c r="C3442" s="1">
        <v>44736</v>
      </c>
      <c r="D3442">
        <v>20220624</v>
      </c>
      <c r="E3442" t="s">
        <v>460</v>
      </c>
      <c r="F3442" t="s">
        <v>35</v>
      </c>
      <c r="G3442" t="s">
        <v>110</v>
      </c>
      <c r="H3442" t="s">
        <v>37</v>
      </c>
      <c r="I3442" t="s">
        <v>38</v>
      </c>
      <c r="J3442" t="s">
        <v>223</v>
      </c>
      <c r="K3442">
        <v>1067</v>
      </c>
      <c r="L3442" t="s">
        <v>133</v>
      </c>
      <c r="M3442" t="s">
        <v>29</v>
      </c>
      <c r="N3442" t="s">
        <v>96</v>
      </c>
      <c r="O3442" t="s">
        <v>8167</v>
      </c>
      <c r="P3442">
        <v>93.68</v>
      </c>
      <c r="Q3442">
        <v>4</v>
      </c>
      <c r="R3442">
        <v>0</v>
      </c>
      <c r="S3442">
        <v>25.293600000000001</v>
      </c>
      <c r="T3442" t="s">
        <v>43</v>
      </c>
      <c r="U3442">
        <v>68.386399999999995</v>
      </c>
      <c r="V3442" s="2">
        <f>Table1[[#This Row],[Expenses]]*0.3</f>
        <v>20.515919999999998</v>
      </c>
      <c r="W3442" t="str">
        <f>VLOOKUP(K3442, Helper!A:C, 3, FALSE)</f>
        <v>2020-02</v>
      </c>
    </row>
    <row r="3443" spans="1:23" x14ac:dyDescent="0.3">
      <c r="A3443">
        <v>6932</v>
      </c>
      <c r="B3443" t="s">
        <v>8168</v>
      </c>
      <c r="C3443" s="1">
        <v>44026</v>
      </c>
      <c r="D3443">
        <v>20200714</v>
      </c>
      <c r="E3443" t="s">
        <v>2224</v>
      </c>
      <c r="F3443" t="s">
        <v>124</v>
      </c>
      <c r="G3443" t="s">
        <v>125</v>
      </c>
      <c r="H3443" t="s">
        <v>25</v>
      </c>
      <c r="I3443" t="s">
        <v>48</v>
      </c>
      <c r="J3443" t="s">
        <v>812</v>
      </c>
      <c r="K3443">
        <v>1092</v>
      </c>
      <c r="L3443" t="s">
        <v>84</v>
      </c>
      <c r="M3443" t="s">
        <v>29</v>
      </c>
      <c r="N3443" t="s">
        <v>156</v>
      </c>
      <c r="O3443" t="s">
        <v>8169</v>
      </c>
      <c r="P3443">
        <v>13.494</v>
      </c>
      <c r="Q3443">
        <v>1</v>
      </c>
      <c r="R3443">
        <v>0.4</v>
      </c>
      <c r="S3443">
        <v>-2.2490000000000001</v>
      </c>
      <c r="T3443" t="s">
        <v>729</v>
      </c>
      <c r="U3443">
        <v>15.743</v>
      </c>
      <c r="V3443" s="2">
        <f>Table1[[#This Row],[Expenses]]*0.3</f>
        <v>4.7229000000000001</v>
      </c>
      <c r="W3443" t="str">
        <f>VLOOKUP(K3443, Helper!A:C, 3, FALSE)</f>
        <v>2020-02</v>
      </c>
    </row>
    <row r="3444" spans="1:23" x14ac:dyDescent="0.3">
      <c r="A3444">
        <v>6936</v>
      </c>
      <c r="B3444" t="s">
        <v>8170</v>
      </c>
      <c r="C3444" s="1">
        <v>45261</v>
      </c>
      <c r="D3444">
        <v>20231201</v>
      </c>
      <c r="E3444" t="s">
        <v>815</v>
      </c>
      <c r="F3444" t="s">
        <v>79</v>
      </c>
      <c r="G3444" t="s">
        <v>2447</v>
      </c>
      <c r="H3444" t="s">
        <v>81</v>
      </c>
      <c r="I3444" t="s">
        <v>82</v>
      </c>
      <c r="J3444" t="s">
        <v>817</v>
      </c>
      <c r="K3444">
        <v>1050</v>
      </c>
      <c r="L3444" t="s">
        <v>95</v>
      </c>
      <c r="M3444" t="s">
        <v>40</v>
      </c>
      <c r="N3444" t="s">
        <v>185</v>
      </c>
      <c r="O3444" t="s">
        <v>8171</v>
      </c>
      <c r="P3444">
        <v>95.975999999999999</v>
      </c>
      <c r="Q3444">
        <v>3</v>
      </c>
      <c r="R3444">
        <v>0.2</v>
      </c>
      <c r="S3444">
        <v>-10.7973</v>
      </c>
      <c r="T3444" t="s">
        <v>261</v>
      </c>
      <c r="U3444">
        <v>106.77330000000001</v>
      </c>
      <c r="V3444" s="2">
        <f>Table1[[#This Row],[Expenses]]*0.3</f>
        <v>32.03199</v>
      </c>
      <c r="W3444" t="str">
        <f>VLOOKUP(K3444, Helper!A:C, 3, FALSE)</f>
        <v>2020-01</v>
      </c>
    </row>
    <row r="3445" spans="1:23" x14ac:dyDescent="0.3">
      <c r="A3445">
        <v>6937</v>
      </c>
      <c r="B3445" t="s">
        <v>8172</v>
      </c>
      <c r="C3445" s="1">
        <v>44807</v>
      </c>
      <c r="D3445">
        <v>20220903</v>
      </c>
      <c r="E3445" t="s">
        <v>3665</v>
      </c>
      <c r="F3445" t="s">
        <v>166</v>
      </c>
      <c r="G3445" t="s">
        <v>227</v>
      </c>
      <c r="H3445" t="s">
        <v>81</v>
      </c>
      <c r="I3445" t="s">
        <v>168</v>
      </c>
      <c r="J3445" t="s">
        <v>330</v>
      </c>
      <c r="K3445">
        <v>1100</v>
      </c>
      <c r="L3445" t="s">
        <v>56</v>
      </c>
      <c r="M3445" t="s">
        <v>85</v>
      </c>
      <c r="N3445" t="s">
        <v>57</v>
      </c>
      <c r="O3445" t="s">
        <v>8173</v>
      </c>
      <c r="P3445">
        <v>84.272000000000006</v>
      </c>
      <c r="Q3445">
        <v>2</v>
      </c>
      <c r="R3445">
        <v>0.6</v>
      </c>
      <c r="S3445">
        <v>-75.844800000000006</v>
      </c>
      <c r="T3445" t="s">
        <v>246</v>
      </c>
      <c r="U3445">
        <v>160.11680000000001</v>
      </c>
      <c r="V3445" s="2">
        <f>Table1[[#This Row],[Expenses]]*0.3</f>
        <v>48.035040000000002</v>
      </c>
      <c r="W3445" t="str">
        <f>VLOOKUP(K3445, Helper!A:C, 3, FALSE)</f>
        <v>2020-03</v>
      </c>
    </row>
    <row r="3446" spans="1:23" x14ac:dyDescent="0.3">
      <c r="A3446">
        <v>6938</v>
      </c>
      <c r="B3446" t="s">
        <v>8174</v>
      </c>
      <c r="C3446" s="1">
        <v>43997</v>
      </c>
      <c r="D3446">
        <v>20200615</v>
      </c>
      <c r="E3446" t="s">
        <v>2570</v>
      </c>
      <c r="F3446" t="s">
        <v>79</v>
      </c>
      <c r="G3446" t="s">
        <v>2447</v>
      </c>
      <c r="H3446" t="s">
        <v>81</v>
      </c>
      <c r="I3446" t="s">
        <v>82</v>
      </c>
      <c r="J3446" t="s">
        <v>200</v>
      </c>
      <c r="K3446">
        <v>1011</v>
      </c>
      <c r="L3446" t="s">
        <v>56</v>
      </c>
      <c r="M3446" t="s">
        <v>29</v>
      </c>
      <c r="N3446" t="s">
        <v>66</v>
      </c>
      <c r="O3446" t="s">
        <v>8175</v>
      </c>
      <c r="P3446">
        <v>36.543999999999997</v>
      </c>
      <c r="Q3446">
        <v>2</v>
      </c>
      <c r="R3446">
        <v>0.2</v>
      </c>
      <c r="S3446">
        <v>11.876799999999999</v>
      </c>
      <c r="T3446" t="s">
        <v>59</v>
      </c>
      <c r="U3446">
        <v>24.667199999999902</v>
      </c>
      <c r="V3446" s="2">
        <f>Table1[[#This Row],[Expenses]]*0.3</f>
        <v>7.4001599999999703</v>
      </c>
      <c r="W3446" t="str">
        <f>VLOOKUP(K3446, Helper!A:C, 3, FALSE)</f>
        <v>2020-06</v>
      </c>
    </row>
    <row r="3447" spans="1:23" x14ac:dyDescent="0.3">
      <c r="A3447">
        <v>6939</v>
      </c>
      <c r="B3447" t="s">
        <v>8176</v>
      </c>
      <c r="C3447" s="1">
        <v>44871</v>
      </c>
      <c r="D3447">
        <v>20221106</v>
      </c>
      <c r="E3447" t="s">
        <v>1983</v>
      </c>
      <c r="F3447" t="s">
        <v>71</v>
      </c>
      <c r="G3447" t="s">
        <v>72</v>
      </c>
      <c r="H3447" t="s">
        <v>37</v>
      </c>
      <c r="I3447" t="s">
        <v>38</v>
      </c>
      <c r="J3447" t="s">
        <v>693</v>
      </c>
      <c r="K3447">
        <v>1070</v>
      </c>
      <c r="L3447" t="s">
        <v>56</v>
      </c>
      <c r="M3447" t="s">
        <v>29</v>
      </c>
      <c r="N3447" t="s">
        <v>185</v>
      </c>
      <c r="O3447" t="s">
        <v>8177</v>
      </c>
      <c r="P3447">
        <v>479.72</v>
      </c>
      <c r="Q3447">
        <v>4</v>
      </c>
      <c r="R3447">
        <v>0</v>
      </c>
      <c r="S3447">
        <v>52.769199999999998</v>
      </c>
      <c r="T3447" t="s">
        <v>32</v>
      </c>
      <c r="U3447">
        <v>426.95080000000002</v>
      </c>
      <c r="V3447" s="2">
        <f>Table1[[#This Row],[Expenses]]*0.3</f>
        <v>128.08524</v>
      </c>
      <c r="W3447" t="str">
        <f>VLOOKUP(K3447, Helper!A:C, 3, FALSE)</f>
        <v>2020-02</v>
      </c>
    </row>
    <row r="3448" spans="1:23" x14ac:dyDescent="0.3">
      <c r="A3448">
        <v>6940</v>
      </c>
      <c r="B3448" t="s">
        <v>8178</v>
      </c>
      <c r="C3448" s="1">
        <v>45104</v>
      </c>
      <c r="D3448">
        <v>20230627</v>
      </c>
      <c r="E3448" t="s">
        <v>3370</v>
      </c>
      <c r="F3448" t="s">
        <v>211</v>
      </c>
      <c r="G3448" t="s">
        <v>212</v>
      </c>
      <c r="H3448" t="s">
        <v>25</v>
      </c>
      <c r="I3448" t="s">
        <v>26</v>
      </c>
      <c r="J3448" t="s">
        <v>764</v>
      </c>
      <c r="K3448">
        <v>1061</v>
      </c>
      <c r="L3448" t="s">
        <v>28</v>
      </c>
      <c r="M3448" t="s">
        <v>40</v>
      </c>
      <c r="N3448" t="s">
        <v>50</v>
      </c>
      <c r="O3448" t="s">
        <v>8179</v>
      </c>
      <c r="P3448">
        <v>102.36799999999999</v>
      </c>
      <c r="Q3448">
        <v>2</v>
      </c>
      <c r="R3448">
        <v>0.2</v>
      </c>
      <c r="S3448">
        <v>37.108400000000003</v>
      </c>
      <c r="T3448" t="s">
        <v>318</v>
      </c>
      <c r="U3448">
        <v>65.259599999999907</v>
      </c>
      <c r="V3448" s="2">
        <f>Table1[[#This Row],[Expenses]]*0.3</f>
        <v>19.577879999999972</v>
      </c>
      <c r="W3448" t="str">
        <f>VLOOKUP(K3448, Helper!A:C, 3, FALSE)</f>
        <v>2020-03</v>
      </c>
    </row>
    <row r="3449" spans="1:23" x14ac:dyDescent="0.3">
      <c r="A3449">
        <v>6944</v>
      </c>
      <c r="B3449" t="s">
        <v>8180</v>
      </c>
      <c r="C3449" s="1">
        <v>44402</v>
      </c>
      <c r="D3449">
        <v>20210725</v>
      </c>
      <c r="E3449" t="s">
        <v>4656</v>
      </c>
      <c r="F3449" t="s">
        <v>35</v>
      </c>
      <c r="G3449" t="s">
        <v>36</v>
      </c>
      <c r="H3449" t="s">
        <v>37</v>
      </c>
      <c r="I3449" t="s">
        <v>38</v>
      </c>
      <c r="J3449" t="s">
        <v>987</v>
      </c>
      <c r="K3449">
        <v>1018</v>
      </c>
      <c r="L3449" t="s">
        <v>28</v>
      </c>
      <c r="M3449" t="s">
        <v>29</v>
      </c>
      <c r="N3449" t="s">
        <v>156</v>
      </c>
      <c r="O3449" t="s">
        <v>8181</v>
      </c>
      <c r="P3449">
        <v>623.96</v>
      </c>
      <c r="Q3449">
        <v>5</v>
      </c>
      <c r="R3449">
        <v>0.2</v>
      </c>
      <c r="S3449">
        <v>38.997500000000002</v>
      </c>
      <c r="T3449" t="s">
        <v>642</v>
      </c>
      <c r="U3449">
        <v>584.96249999999998</v>
      </c>
      <c r="V3449" s="2">
        <f>Table1[[#This Row],[Expenses]]*0.3</f>
        <v>175.48874999999998</v>
      </c>
      <c r="W3449" t="str">
        <f>VLOOKUP(K3449, Helper!A:C, 3, FALSE)</f>
        <v>2020-06</v>
      </c>
    </row>
    <row r="3450" spans="1:23" x14ac:dyDescent="0.3">
      <c r="A3450">
        <v>6945</v>
      </c>
      <c r="B3450" t="s">
        <v>8182</v>
      </c>
      <c r="C3450" s="1">
        <v>44097</v>
      </c>
      <c r="D3450">
        <v>20200923</v>
      </c>
      <c r="E3450" t="s">
        <v>6744</v>
      </c>
      <c r="F3450" t="s">
        <v>197</v>
      </c>
      <c r="G3450" t="s">
        <v>6408</v>
      </c>
      <c r="H3450" t="s">
        <v>81</v>
      </c>
      <c r="I3450" t="s">
        <v>199</v>
      </c>
      <c r="J3450" t="s">
        <v>254</v>
      </c>
      <c r="K3450">
        <v>1072</v>
      </c>
      <c r="L3450" t="s">
        <v>74</v>
      </c>
      <c r="M3450" t="s">
        <v>40</v>
      </c>
      <c r="N3450" t="s">
        <v>50</v>
      </c>
      <c r="O3450" t="s">
        <v>8183</v>
      </c>
      <c r="P3450">
        <v>11.12</v>
      </c>
      <c r="Q3450">
        <v>4</v>
      </c>
      <c r="R3450">
        <v>0</v>
      </c>
      <c r="S3450">
        <v>5.4488000000000003</v>
      </c>
      <c r="T3450" t="s">
        <v>382</v>
      </c>
      <c r="U3450">
        <v>5.67119999999999</v>
      </c>
      <c r="V3450" s="2">
        <f>Table1[[#This Row],[Expenses]]*0.3</f>
        <v>1.7013599999999969</v>
      </c>
      <c r="W3450" t="str">
        <f>VLOOKUP(K3450, Helper!A:C, 3, FALSE)</f>
        <v>2020-06</v>
      </c>
    </row>
    <row r="3451" spans="1:23" x14ac:dyDescent="0.3">
      <c r="A3451">
        <v>6946</v>
      </c>
      <c r="B3451" t="s">
        <v>8184</v>
      </c>
      <c r="C3451" s="1">
        <v>44835</v>
      </c>
      <c r="D3451">
        <v>20221001</v>
      </c>
      <c r="E3451" t="s">
        <v>1972</v>
      </c>
      <c r="F3451" t="s">
        <v>211</v>
      </c>
      <c r="G3451" t="s">
        <v>212</v>
      </c>
      <c r="H3451" t="s">
        <v>25</v>
      </c>
      <c r="I3451" t="s">
        <v>26</v>
      </c>
      <c r="J3451" t="s">
        <v>143</v>
      </c>
      <c r="K3451">
        <v>1051</v>
      </c>
      <c r="L3451" t="s">
        <v>74</v>
      </c>
      <c r="M3451" t="s">
        <v>29</v>
      </c>
      <c r="N3451" t="s">
        <v>30</v>
      </c>
      <c r="O3451" t="s">
        <v>8185</v>
      </c>
      <c r="P3451">
        <v>523.91999999999996</v>
      </c>
      <c r="Q3451">
        <v>5</v>
      </c>
      <c r="R3451">
        <v>0.2</v>
      </c>
      <c r="S3451">
        <v>-26.196000000000002</v>
      </c>
      <c r="T3451" t="s">
        <v>400</v>
      </c>
      <c r="U3451">
        <v>550.11599999999999</v>
      </c>
      <c r="V3451" s="2">
        <f>Table1[[#This Row],[Expenses]]*0.3</f>
        <v>165.03479999999999</v>
      </c>
      <c r="W3451" t="str">
        <f>VLOOKUP(K3451, Helper!A:C, 3, FALSE)</f>
        <v>2020-03</v>
      </c>
    </row>
    <row r="3452" spans="1:23" x14ac:dyDescent="0.3">
      <c r="A3452">
        <v>6947</v>
      </c>
      <c r="B3452" t="s">
        <v>8186</v>
      </c>
      <c r="C3452" s="1">
        <v>44509</v>
      </c>
      <c r="D3452">
        <v>20211109</v>
      </c>
      <c r="E3452" t="s">
        <v>1269</v>
      </c>
      <c r="F3452" t="s">
        <v>35</v>
      </c>
      <c r="G3452" t="s">
        <v>397</v>
      </c>
      <c r="H3452" t="s">
        <v>37</v>
      </c>
      <c r="I3452" t="s">
        <v>38</v>
      </c>
      <c r="J3452" t="s">
        <v>138</v>
      </c>
      <c r="K3452">
        <v>1043</v>
      </c>
      <c r="L3452" t="s">
        <v>95</v>
      </c>
      <c r="M3452" t="s">
        <v>85</v>
      </c>
      <c r="N3452" t="s">
        <v>214</v>
      </c>
      <c r="O3452" t="s">
        <v>8187</v>
      </c>
      <c r="P3452">
        <v>2.48</v>
      </c>
      <c r="Q3452">
        <v>2</v>
      </c>
      <c r="R3452">
        <v>0</v>
      </c>
      <c r="S3452">
        <v>1.1656</v>
      </c>
      <c r="T3452" t="s">
        <v>88</v>
      </c>
      <c r="U3452">
        <v>1.3144</v>
      </c>
      <c r="V3452" s="2">
        <f>Table1[[#This Row],[Expenses]]*0.3</f>
        <v>0.39432</v>
      </c>
      <c r="W3452" t="str">
        <f>VLOOKUP(K3452, Helper!A:C, 3, FALSE)</f>
        <v>2020-01</v>
      </c>
    </row>
    <row r="3453" spans="1:23" x14ac:dyDescent="0.3">
      <c r="A3453">
        <v>6948</v>
      </c>
      <c r="B3453" t="s">
        <v>8188</v>
      </c>
      <c r="C3453" s="1">
        <v>44311</v>
      </c>
      <c r="D3453">
        <v>20210425</v>
      </c>
      <c r="E3453" t="s">
        <v>1124</v>
      </c>
      <c r="F3453" t="s">
        <v>166</v>
      </c>
      <c r="G3453" t="s">
        <v>488</v>
      </c>
      <c r="H3453" t="s">
        <v>81</v>
      </c>
      <c r="I3453" t="s">
        <v>168</v>
      </c>
      <c r="J3453" t="s">
        <v>466</v>
      </c>
      <c r="K3453">
        <v>1046</v>
      </c>
      <c r="L3453" t="s">
        <v>95</v>
      </c>
      <c r="M3453" t="s">
        <v>29</v>
      </c>
      <c r="N3453" t="s">
        <v>96</v>
      </c>
      <c r="O3453" t="s">
        <v>8189</v>
      </c>
      <c r="P3453">
        <v>221.024</v>
      </c>
      <c r="Q3453">
        <v>2</v>
      </c>
      <c r="R3453">
        <v>0.2</v>
      </c>
      <c r="S3453">
        <v>-55.256</v>
      </c>
      <c r="T3453" t="s">
        <v>208</v>
      </c>
      <c r="U3453">
        <v>276.27999999999997</v>
      </c>
      <c r="V3453" s="2">
        <f>Table1[[#This Row],[Expenses]]*0.3</f>
        <v>82.883999999999986</v>
      </c>
      <c r="W3453" t="str">
        <f>VLOOKUP(K3453, Helper!A:C, 3, FALSE)</f>
        <v>2020-02</v>
      </c>
    </row>
    <row r="3454" spans="1:23" x14ac:dyDescent="0.3">
      <c r="A3454">
        <v>6950</v>
      </c>
      <c r="B3454" t="s">
        <v>8190</v>
      </c>
      <c r="C3454" s="1">
        <v>45250</v>
      </c>
      <c r="D3454">
        <v>20231120</v>
      </c>
      <c r="E3454" t="s">
        <v>1902</v>
      </c>
      <c r="F3454" t="s">
        <v>211</v>
      </c>
      <c r="G3454" t="s">
        <v>212</v>
      </c>
      <c r="H3454" t="s">
        <v>25</v>
      </c>
      <c r="I3454" t="s">
        <v>26</v>
      </c>
      <c r="J3454" t="s">
        <v>398</v>
      </c>
      <c r="K3454">
        <v>1026</v>
      </c>
      <c r="L3454" t="s">
        <v>105</v>
      </c>
      <c r="M3454" t="s">
        <v>85</v>
      </c>
      <c r="N3454" t="s">
        <v>50</v>
      </c>
      <c r="O3454" t="s">
        <v>8191</v>
      </c>
      <c r="P3454">
        <v>58.408000000000001</v>
      </c>
      <c r="Q3454">
        <v>7</v>
      </c>
      <c r="R3454">
        <v>0.2</v>
      </c>
      <c r="S3454">
        <v>18.252500000000001</v>
      </c>
      <c r="T3454" t="s">
        <v>283</v>
      </c>
      <c r="U3454">
        <v>40.155500000000004</v>
      </c>
      <c r="V3454" s="2">
        <f>Table1[[#This Row],[Expenses]]*0.3</f>
        <v>12.046650000000001</v>
      </c>
      <c r="W3454" t="str">
        <f>VLOOKUP(K3454, Helper!A:C, 3, FALSE)</f>
        <v>2020-01</v>
      </c>
    </row>
    <row r="3455" spans="1:23" x14ac:dyDescent="0.3">
      <c r="A3455">
        <v>6952</v>
      </c>
      <c r="B3455" t="s">
        <v>8192</v>
      </c>
      <c r="C3455" s="1">
        <v>44520</v>
      </c>
      <c r="D3455">
        <v>20211120</v>
      </c>
      <c r="E3455" t="s">
        <v>711</v>
      </c>
      <c r="F3455" t="s">
        <v>79</v>
      </c>
      <c r="G3455" t="s">
        <v>154</v>
      </c>
      <c r="H3455" t="s">
        <v>81</v>
      </c>
      <c r="I3455" t="s">
        <v>82</v>
      </c>
      <c r="J3455" t="s">
        <v>685</v>
      </c>
      <c r="K3455">
        <v>1076</v>
      </c>
      <c r="L3455" t="s">
        <v>74</v>
      </c>
      <c r="M3455" t="s">
        <v>40</v>
      </c>
      <c r="N3455" t="s">
        <v>617</v>
      </c>
      <c r="O3455" t="s">
        <v>8193</v>
      </c>
      <c r="P3455">
        <v>479.988</v>
      </c>
      <c r="Q3455">
        <v>2</v>
      </c>
      <c r="R3455">
        <v>0.4</v>
      </c>
      <c r="S3455">
        <v>55.998600000000003</v>
      </c>
      <c r="T3455" t="s">
        <v>88</v>
      </c>
      <c r="U3455">
        <v>423.98939999999999</v>
      </c>
      <c r="V3455" s="2">
        <f>Table1[[#This Row],[Expenses]]*0.3</f>
        <v>127.19681999999999</v>
      </c>
      <c r="W3455" t="str">
        <f>VLOOKUP(K3455, Helper!A:C, 3, FALSE)</f>
        <v>2020-01</v>
      </c>
    </row>
    <row r="3456" spans="1:23" x14ac:dyDescent="0.3">
      <c r="A3456">
        <v>6953</v>
      </c>
      <c r="B3456" t="s">
        <v>8194</v>
      </c>
      <c r="C3456" s="1">
        <v>44471</v>
      </c>
      <c r="D3456">
        <v>20211002</v>
      </c>
      <c r="E3456" t="s">
        <v>243</v>
      </c>
      <c r="F3456" t="s">
        <v>35</v>
      </c>
      <c r="G3456" t="s">
        <v>36</v>
      </c>
      <c r="H3456" t="s">
        <v>37</v>
      </c>
      <c r="I3456" t="s">
        <v>38</v>
      </c>
      <c r="J3456" t="s">
        <v>244</v>
      </c>
      <c r="K3456">
        <v>1002</v>
      </c>
      <c r="L3456" t="s">
        <v>84</v>
      </c>
      <c r="M3456" t="s">
        <v>29</v>
      </c>
      <c r="N3456" t="s">
        <v>50</v>
      </c>
      <c r="O3456" t="s">
        <v>8195</v>
      </c>
      <c r="P3456">
        <v>11.808</v>
      </c>
      <c r="Q3456">
        <v>3</v>
      </c>
      <c r="R3456">
        <v>0.2</v>
      </c>
      <c r="S3456">
        <v>4.1327999999999996</v>
      </c>
      <c r="T3456" t="s">
        <v>52</v>
      </c>
      <c r="U3456">
        <v>7.6752000000000002</v>
      </c>
      <c r="V3456" s="2">
        <f>Table1[[#This Row],[Expenses]]*0.3</f>
        <v>2.3025600000000002</v>
      </c>
      <c r="W3456" t="str">
        <f>VLOOKUP(K3456, Helper!A:C, 3, FALSE)</f>
        <v>2020-03</v>
      </c>
    </row>
    <row r="3457" spans="1:23" x14ac:dyDescent="0.3">
      <c r="A3457">
        <v>6956</v>
      </c>
      <c r="B3457" t="s">
        <v>8196</v>
      </c>
      <c r="C3457" s="1">
        <v>44311</v>
      </c>
      <c r="D3457">
        <v>20210425</v>
      </c>
      <c r="E3457" t="s">
        <v>1506</v>
      </c>
      <c r="F3457" t="s">
        <v>35</v>
      </c>
      <c r="G3457" t="s">
        <v>36</v>
      </c>
      <c r="H3457" t="s">
        <v>37</v>
      </c>
      <c r="I3457" t="s">
        <v>38</v>
      </c>
      <c r="J3457" t="s">
        <v>764</v>
      </c>
      <c r="K3457">
        <v>1061</v>
      </c>
      <c r="L3457" t="s">
        <v>28</v>
      </c>
      <c r="M3457" t="s">
        <v>40</v>
      </c>
      <c r="N3457" t="s">
        <v>161</v>
      </c>
      <c r="O3457" t="s">
        <v>8197</v>
      </c>
      <c r="P3457">
        <v>21.34</v>
      </c>
      <c r="Q3457">
        <v>2</v>
      </c>
      <c r="R3457">
        <v>0</v>
      </c>
      <c r="S3457">
        <v>9.8163999999999998</v>
      </c>
      <c r="T3457" t="s">
        <v>208</v>
      </c>
      <c r="U3457">
        <v>11.5236</v>
      </c>
      <c r="V3457" s="2">
        <f>Table1[[#This Row],[Expenses]]*0.3</f>
        <v>3.4570799999999999</v>
      </c>
      <c r="W3457" t="str">
        <f>VLOOKUP(K3457, Helper!A:C, 3, FALSE)</f>
        <v>2020-03</v>
      </c>
    </row>
    <row r="3458" spans="1:23" x14ac:dyDescent="0.3">
      <c r="A3458">
        <v>6957</v>
      </c>
      <c r="B3458" t="s">
        <v>8198</v>
      </c>
      <c r="C3458" s="1">
        <v>44757</v>
      </c>
      <c r="D3458">
        <v>20220715</v>
      </c>
      <c r="E3458" t="s">
        <v>8199</v>
      </c>
      <c r="F3458" t="s">
        <v>758</v>
      </c>
      <c r="G3458" t="s">
        <v>5909</v>
      </c>
      <c r="H3458" t="s">
        <v>25</v>
      </c>
      <c r="I3458" t="s">
        <v>64</v>
      </c>
      <c r="J3458" t="s">
        <v>604</v>
      </c>
      <c r="K3458">
        <v>1042</v>
      </c>
      <c r="L3458" t="s">
        <v>56</v>
      </c>
      <c r="M3458" t="s">
        <v>29</v>
      </c>
      <c r="N3458" t="s">
        <v>50</v>
      </c>
      <c r="O3458" t="s">
        <v>8200</v>
      </c>
      <c r="P3458">
        <v>36.4</v>
      </c>
      <c r="Q3458">
        <v>5</v>
      </c>
      <c r="R3458">
        <v>0</v>
      </c>
      <c r="S3458">
        <v>17.108000000000001</v>
      </c>
      <c r="T3458" t="s">
        <v>175</v>
      </c>
      <c r="U3458">
        <v>19.291999999999899</v>
      </c>
      <c r="V3458" s="2">
        <f>Table1[[#This Row],[Expenses]]*0.3</f>
        <v>5.7875999999999692</v>
      </c>
      <c r="W3458" t="str">
        <f>VLOOKUP(K3458, Helper!A:C, 3, FALSE)</f>
        <v>2020-01</v>
      </c>
    </row>
    <row r="3459" spans="1:23" x14ac:dyDescent="0.3">
      <c r="A3459">
        <v>6959</v>
      </c>
      <c r="B3459" t="s">
        <v>8201</v>
      </c>
      <c r="C3459" s="1">
        <v>44466</v>
      </c>
      <c r="D3459">
        <v>20210927</v>
      </c>
      <c r="E3459" t="s">
        <v>2966</v>
      </c>
      <c r="F3459" t="s">
        <v>35</v>
      </c>
      <c r="G3459" t="s">
        <v>110</v>
      </c>
      <c r="H3459" t="s">
        <v>37</v>
      </c>
      <c r="I3459" t="s">
        <v>38</v>
      </c>
      <c r="J3459" t="s">
        <v>200</v>
      </c>
      <c r="K3459">
        <v>1011</v>
      </c>
      <c r="L3459" t="s">
        <v>56</v>
      </c>
      <c r="M3459" t="s">
        <v>85</v>
      </c>
      <c r="N3459" t="s">
        <v>96</v>
      </c>
      <c r="O3459" t="s">
        <v>8202</v>
      </c>
      <c r="P3459">
        <v>15.51</v>
      </c>
      <c r="Q3459">
        <v>1</v>
      </c>
      <c r="R3459">
        <v>0</v>
      </c>
      <c r="S3459">
        <v>4.3428000000000004</v>
      </c>
      <c r="T3459" t="s">
        <v>135</v>
      </c>
      <c r="U3459">
        <v>11.167199999999999</v>
      </c>
      <c r="V3459" s="2">
        <f>Table1[[#This Row],[Expenses]]*0.3</f>
        <v>3.3501599999999998</v>
      </c>
      <c r="W3459" t="str">
        <f>VLOOKUP(K3459, Helper!A:C, 3, FALSE)</f>
        <v>2020-06</v>
      </c>
    </row>
    <row r="3460" spans="1:23" x14ac:dyDescent="0.3">
      <c r="A3460">
        <v>6962</v>
      </c>
      <c r="B3460" t="s">
        <v>8203</v>
      </c>
      <c r="C3460" s="1">
        <v>45241</v>
      </c>
      <c r="D3460">
        <v>20231111</v>
      </c>
      <c r="E3460" t="s">
        <v>1656</v>
      </c>
      <c r="F3460" t="s">
        <v>35</v>
      </c>
      <c r="G3460" t="s">
        <v>916</v>
      </c>
      <c r="H3460" t="s">
        <v>37</v>
      </c>
      <c r="I3460" t="s">
        <v>38</v>
      </c>
      <c r="J3460" t="s">
        <v>1472</v>
      </c>
      <c r="K3460">
        <v>1091</v>
      </c>
      <c r="L3460" t="s">
        <v>74</v>
      </c>
      <c r="M3460" t="s">
        <v>85</v>
      </c>
      <c r="N3460" t="s">
        <v>112</v>
      </c>
      <c r="O3460" t="s">
        <v>8204</v>
      </c>
      <c r="P3460">
        <v>7.8</v>
      </c>
      <c r="Q3460">
        <v>3</v>
      </c>
      <c r="R3460">
        <v>0</v>
      </c>
      <c r="S3460">
        <v>2.1059999999999999</v>
      </c>
      <c r="T3460" t="s">
        <v>283</v>
      </c>
      <c r="U3460">
        <v>5.694</v>
      </c>
      <c r="V3460" s="2">
        <f>Table1[[#This Row],[Expenses]]*0.3</f>
        <v>1.7081999999999999</v>
      </c>
      <c r="W3460" t="str">
        <f>VLOOKUP(K3460, Helper!A:C, 3, FALSE)</f>
        <v>2020-02</v>
      </c>
    </row>
    <row r="3461" spans="1:23" x14ac:dyDescent="0.3">
      <c r="A3461">
        <v>6963</v>
      </c>
      <c r="B3461" t="s">
        <v>8205</v>
      </c>
      <c r="C3461" s="1">
        <v>44759</v>
      </c>
      <c r="D3461">
        <v>20220717</v>
      </c>
      <c r="E3461" t="s">
        <v>402</v>
      </c>
      <c r="F3461" t="s">
        <v>285</v>
      </c>
      <c r="G3461" t="s">
        <v>3476</v>
      </c>
      <c r="H3461" t="s">
        <v>37</v>
      </c>
      <c r="I3461" t="s">
        <v>119</v>
      </c>
      <c r="J3461" t="s">
        <v>403</v>
      </c>
      <c r="K3461">
        <v>1041</v>
      </c>
      <c r="L3461" t="s">
        <v>95</v>
      </c>
      <c r="M3461" t="s">
        <v>40</v>
      </c>
      <c r="N3461" t="s">
        <v>161</v>
      </c>
      <c r="O3461" t="s">
        <v>8206</v>
      </c>
      <c r="P3461">
        <v>10.199999999999999</v>
      </c>
      <c r="Q3461">
        <v>5</v>
      </c>
      <c r="R3461">
        <v>0</v>
      </c>
      <c r="S3461">
        <v>4.7939999999999996</v>
      </c>
      <c r="T3461" t="s">
        <v>175</v>
      </c>
      <c r="U3461">
        <v>5.4059999999999997</v>
      </c>
      <c r="V3461" s="2">
        <f>Table1[[#This Row],[Expenses]]*0.3</f>
        <v>1.6217999999999999</v>
      </c>
      <c r="W3461" t="str">
        <f>VLOOKUP(K3461, Helper!A:C, 3, FALSE)</f>
        <v>2020-03</v>
      </c>
    </row>
    <row r="3462" spans="1:23" x14ac:dyDescent="0.3">
      <c r="A3462">
        <v>6969</v>
      </c>
      <c r="B3462" t="s">
        <v>8207</v>
      </c>
      <c r="C3462" s="1">
        <v>44485</v>
      </c>
      <c r="D3462">
        <v>20211016</v>
      </c>
      <c r="E3462" t="s">
        <v>864</v>
      </c>
      <c r="F3462" t="s">
        <v>211</v>
      </c>
      <c r="G3462" t="s">
        <v>212</v>
      </c>
      <c r="H3462" t="s">
        <v>25</v>
      </c>
      <c r="I3462" t="s">
        <v>26</v>
      </c>
      <c r="J3462" t="s">
        <v>413</v>
      </c>
      <c r="K3462">
        <v>1022</v>
      </c>
      <c r="L3462" t="s">
        <v>273</v>
      </c>
      <c r="M3462" t="s">
        <v>40</v>
      </c>
      <c r="N3462" t="s">
        <v>156</v>
      </c>
      <c r="O3462" t="s">
        <v>8208</v>
      </c>
      <c r="P3462">
        <v>824.97</v>
      </c>
      <c r="Q3462">
        <v>3</v>
      </c>
      <c r="R3462">
        <v>0</v>
      </c>
      <c r="S3462">
        <v>214.4922</v>
      </c>
      <c r="T3462" t="s">
        <v>52</v>
      </c>
      <c r="U3462">
        <v>610.4778</v>
      </c>
      <c r="V3462" s="2">
        <f>Table1[[#This Row],[Expenses]]*0.3</f>
        <v>183.14333999999999</v>
      </c>
      <c r="W3462" t="str">
        <f>VLOOKUP(K3462, Helper!A:C, 3, FALSE)</f>
        <v>2020-03</v>
      </c>
    </row>
    <row r="3463" spans="1:23" x14ac:dyDescent="0.3">
      <c r="A3463">
        <v>6970</v>
      </c>
      <c r="B3463" t="s">
        <v>8209</v>
      </c>
      <c r="C3463" s="1">
        <v>44571</v>
      </c>
      <c r="D3463">
        <v>20220110</v>
      </c>
      <c r="E3463" t="s">
        <v>4142</v>
      </c>
      <c r="F3463" t="s">
        <v>71</v>
      </c>
      <c r="G3463" t="s">
        <v>7465</v>
      </c>
      <c r="H3463" t="s">
        <v>37</v>
      </c>
      <c r="I3463" t="s">
        <v>38</v>
      </c>
      <c r="J3463" t="s">
        <v>268</v>
      </c>
      <c r="K3463">
        <v>1088</v>
      </c>
      <c r="L3463" t="s">
        <v>133</v>
      </c>
      <c r="M3463" t="s">
        <v>29</v>
      </c>
      <c r="N3463" t="s">
        <v>57</v>
      </c>
      <c r="O3463" t="s">
        <v>8210</v>
      </c>
      <c r="P3463">
        <v>24.85</v>
      </c>
      <c r="Q3463">
        <v>5</v>
      </c>
      <c r="R3463">
        <v>0</v>
      </c>
      <c r="S3463">
        <v>7.7035</v>
      </c>
      <c r="T3463" t="s">
        <v>140</v>
      </c>
      <c r="U3463">
        <v>17.1465</v>
      </c>
      <c r="V3463" s="2">
        <f>Table1[[#This Row],[Expenses]]*0.3</f>
        <v>5.1439499999999994</v>
      </c>
      <c r="W3463" t="str">
        <f>VLOOKUP(K3463, Helper!A:C, 3, FALSE)</f>
        <v>2020-03</v>
      </c>
    </row>
    <row r="3464" spans="1:23" x14ac:dyDescent="0.3">
      <c r="A3464">
        <v>6971</v>
      </c>
      <c r="B3464" t="s">
        <v>8211</v>
      </c>
      <c r="C3464" s="1">
        <v>45189</v>
      </c>
      <c r="D3464">
        <v>20230920</v>
      </c>
      <c r="E3464" t="s">
        <v>2196</v>
      </c>
      <c r="F3464" t="s">
        <v>232</v>
      </c>
      <c r="G3464" t="s">
        <v>385</v>
      </c>
      <c r="H3464" t="s">
        <v>37</v>
      </c>
      <c r="I3464" t="s">
        <v>119</v>
      </c>
      <c r="J3464" t="s">
        <v>316</v>
      </c>
      <c r="K3464">
        <v>1093</v>
      </c>
      <c r="L3464" t="s">
        <v>28</v>
      </c>
      <c r="M3464" t="s">
        <v>29</v>
      </c>
      <c r="N3464" t="s">
        <v>96</v>
      </c>
      <c r="O3464" t="s">
        <v>8212</v>
      </c>
      <c r="P3464">
        <v>12.624000000000001</v>
      </c>
      <c r="Q3464">
        <v>2</v>
      </c>
      <c r="R3464">
        <v>0.2</v>
      </c>
      <c r="S3464">
        <v>-2.5247999999999999</v>
      </c>
      <c r="T3464" t="s">
        <v>171</v>
      </c>
      <c r="U3464">
        <v>15.1488</v>
      </c>
      <c r="V3464" s="2">
        <f>Table1[[#This Row],[Expenses]]*0.3</f>
        <v>4.5446399999999993</v>
      </c>
      <c r="W3464" t="str">
        <f>VLOOKUP(K3464, Helper!A:C, 3, FALSE)</f>
        <v>2020-03</v>
      </c>
    </row>
    <row r="3465" spans="1:23" x14ac:dyDescent="0.3">
      <c r="A3465">
        <v>6975</v>
      </c>
      <c r="B3465" t="s">
        <v>8213</v>
      </c>
      <c r="C3465" s="1">
        <v>45185</v>
      </c>
      <c r="D3465">
        <v>20230916</v>
      </c>
      <c r="E3465" t="s">
        <v>1115</v>
      </c>
      <c r="F3465" t="s">
        <v>79</v>
      </c>
      <c r="G3465" t="s">
        <v>147</v>
      </c>
      <c r="H3465" t="s">
        <v>81</v>
      </c>
      <c r="I3465" t="s">
        <v>82</v>
      </c>
      <c r="J3465" t="s">
        <v>244</v>
      </c>
      <c r="K3465">
        <v>1002</v>
      </c>
      <c r="L3465" t="s">
        <v>84</v>
      </c>
      <c r="M3465" t="s">
        <v>29</v>
      </c>
      <c r="N3465" t="s">
        <v>112</v>
      </c>
      <c r="O3465" t="s">
        <v>8214</v>
      </c>
      <c r="P3465">
        <v>31.744</v>
      </c>
      <c r="Q3465">
        <v>2</v>
      </c>
      <c r="R3465">
        <v>0.2</v>
      </c>
      <c r="S3465">
        <v>8.3328000000000007</v>
      </c>
      <c r="T3465" t="s">
        <v>171</v>
      </c>
      <c r="U3465">
        <v>23.411200000000001</v>
      </c>
      <c r="V3465" s="2">
        <f>Table1[[#This Row],[Expenses]]*0.3</f>
        <v>7.0233600000000003</v>
      </c>
      <c r="W3465" t="str">
        <f>VLOOKUP(K3465, Helper!A:C, 3, FALSE)</f>
        <v>2020-03</v>
      </c>
    </row>
    <row r="3466" spans="1:23" x14ac:dyDescent="0.3">
      <c r="A3466">
        <v>6976</v>
      </c>
      <c r="B3466" t="s">
        <v>8215</v>
      </c>
      <c r="C3466" s="1">
        <v>44375</v>
      </c>
      <c r="D3466">
        <v>20210628</v>
      </c>
      <c r="E3466" t="s">
        <v>1827</v>
      </c>
      <c r="F3466" t="s">
        <v>232</v>
      </c>
      <c r="G3466" t="s">
        <v>233</v>
      </c>
      <c r="H3466" t="s">
        <v>37</v>
      </c>
      <c r="I3466" t="s">
        <v>119</v>
      </c>
      <c r="J3466" t="s">
        <v>184</v>
      </c>
      <c r="K3466">
        <v>1028</v>
      </c>
      <c r="L3466" t="s">
        <v>74</v>
      </c>
      <c r="M3466" t="s">
        <v>40</v>
      </c>
      <c r="N3466" t="s">
        <v>41</v>
      </c>
      <c r="O3466" t="s">
        <v>8216</v>
      </c>
      <c r="P3466">
        <v>5.9039999999999999</v>
      </c>
      <c r="Q3466">
        <v>2</v>
      </c>
      <c r="R3466">
        <v>0.2</v>
      </c>
      <c r="S3466">
        <v>1.9925999999999999</v>
      </c>
      <c r="T3466" t="s">
        <v>732</v>
      </c>
      <c r="U3466">
        <v>3.9114</v>
      </c>
      <c r="V3466" s="2">
        <f>Table1[[#This Row],[Expenses]]*0.3</f>
        <v>1.1734199999999999</v>
      </c>
      <c r="W3466" t="str">
        <f>VLOOKUP(K3466, Helper!A:C, 3, FALSE)</f>
        <v>2020-04</v>
      </c>
    </row>
    <row r="3467" spans="1:23" x14ac:dyDescent="0.3">
      <c r="A3467">
        <v>6978</v>
      </c>
      <c r="B3467" t="s">
        <v>8217</v>
      </c>
      <c r="C3467" s="1">
        <v>44891</v>
      </c>
      <c r="D3467">
        <v>20221126</v>
      </c>
      <c r="E3467" t="s">
        <v>1044</v>
      </c>
      <c r="F3467" t="s">
        <v>978</v>
      </c>
      <c r="G3467" t="s">
        <v>1863</v>
      </c>
      <c r="H3467" t="s">
        <v>25</v>
      </c>
      <c r="I3467" t="s">
        <v>103</v>
      </c>
      <c r="J3467" t="s">
        <v>349</v>
      </c>
      <c r="K3467">
        <v>1078</v>
      </c>
      <c r="L3467" t="s">
        <v>56</v>
      </c>
      <c r="M3467" t="s">
        <v>29</v>
      </c>
      <c r="N3467" t="s">
        <v>156</v>
      </c>
      <c r="O3467" t="s">
        <v>8218</v>
      </c>
      <c r="P3467">
        <v>59.98</v>
      </c>
      <c r="Q3467">
        <v>2</v>
      </c>
      <c r="R3467">
        <v>0</v>
      </c>
      <c r="S3467">
        <v>17.994</v>
      </c>
      <c r="T3467" t="s">
        <v>32</v>
      </c>
      <c r="U3467">
        <v>41.985999999999997</v>
      </c>
      <c r="V3467" s="2">
        <f>Table1[[#This Row],[Expenses]]*0.3</f>
        <v>12.595799999999999</v>
      </c>
      <c r="W3467" t="str">
        <f>VLOOKUP(K3467, Helper!A:C, 3, FALSE)</f>
        <v>2020-01</v>
      </c>
    </row>
    <row r="3468" spans="1:23" x14ac:dyDescent="0.3">
      <c r="A3468">
        <v>6979</v>
      </c>
      <c r="B3468" t="s">
        <v>8219</v>
      </c>
      <c r="C3468" s="1">
        <v>45256</v>
      </c>
      <c r="D3468">
        <v>20231126</v>
      </c>
      <c r="E3468" t="s">
        <v>603</v>
      </c>
      <c r="F3468" t="s">
        <v>758</v>
      </c>
      <c r="G3468" t="s">
        <v>759</v>
      </c>
      <c r="H3468" t="s">
        <v>25</v>
      </c>
      <c r="I3468" t="s">
        <v>64</v>
      </c>
      <c r="J3468" t="s">
        <v>604</v>
      </c>
      <c r="K3468">
        <v>1042</v>
      </c>
      <c r="L3468" t="s">
        <v>56</v>
      </c>
      <c r="M3468" t="s">
        <v>29</v>
      </c>
      <c r="N3468" t="s">
        <v>66</v>
      </c>
      <c r="O3468" t="s">
        <v>8220</v>
      </c>
      <c r="P3468">
        <v>48.87</v>
      </c>
      <c r="Q3468">
        <v>9</v>
      </c>
      <c r="R3468">
        <v>0</v>
      </c>
      <c r="S3468">
        <v>23.946300000000001</v>
      </c>
      <c r="T3468" t="s">
        <v>283</v>
      </c>
      <c r="U3468">
        <v>24.923699999999901</v>
      </c>
      <c r="V3468" s="2">
        <f>Table1[[#This Row],[Expenses]]*0.3</f>
        <v>7.4771099999999695</v>
      </c>
      <c r="W3468" t="str">
        <f>VLOOKUP(K3468, Helper!A:C, 3, FALSE)</f>
        <v>2020-01</v>
      </c>
    </row>
    <row r="3469" spans="1:23" x14ac:dyDescent="0.3">
      <c r="A3469">
        <v>6980</v>
      </c>
      <c r="B3469" t="s">
        <v>8221</v>
      </c>
      <c r="C3469" s="1">
        <v>44941</v>
      </c>
      <c r="D3469">
        <v>20230115</v>
      </c>
      <c r="E3469" t="s">
        <v>45</v>
      </c>
      <c r="F3469" t="s">
        <v>35</v>
      </c>
      <c r="G3469" t="s">
        <v>36</v>
      </c>
      <c r="H3469" t="s">
        <v>37</v>
      </c>
      <c r="I3469" t="s">
        <v>38</v>
      </c>
      <c r="J3469" t="s">
        <v>49</v>
      </c>
      <c r="K3469">
        <v>1031</v>
      </c>
      <c r="L3469" t="s">
        <v>28</v>
      </c>
      <c r="M3469" t="s">
        <v>29</v>
      </c>
      <c r="N3469" t="s">
        <v>66</v>
      </c>
      <c r="O3469" t="s">
        <v>8222</v>
      </c>
      <c r="P3469">
        <v>154.9</v>
      </c>
      <c r="Q3469">
        <v>5</v>
      </c>
      <c r="R3469">
        <v>0</v>
      </c>
      <c r="S3469">
        <v>69.704999999999998</v>
      </c>
      <c r="T3469" t="s">
        <v>898</v>
      </c>
      <c r="U3469">
        <v>85.194999999999993</v>
      </c>
      <c r="V3469" s="2">
        <f>Table1[[#This Row],[Expenses]]*0.3</f>
        <v>25.558499999999999</v>
      </c>
      <c r="W3469" t="str">
        <f>VLOOKUP(K3469, Helper!A:C, 3, FALSE)</f>
        <v>2020-01</v>
      </c>
    </row>
    <row r="3470" spans="1:23" x14ac:dyDescent="0.3">
      <c r="A3470">
        <v>6981</v>
      </c>
      <c r="B3470" t="s">
        <v>8223</v>
      </c>
      <c r="C3470" s="1">
        <v>44142</v>
      </c>
      <c r="D3470">
        <v>20201107</v>
      </c>
      <c r="E3470" t="s">
        <v>815</v>
      </c>
      <c r="F3470" t="s">
        <v>211</v>
      </c>
      <c r="G3470" t="s">
        <v>212</v>
      </c>
      <c r="H3470" t="s">
        <v>25</v>
      </c>
      <c r="I3470" t="s">
        <v>26</v>
      </c>
      <c r="J3470" t="s">
        <v>817</v>
      </c>
      <c r="K3470">
        <v>1050</v>
      </c>
      <c r="L3470" t="s">
        <v>95</v>
      </c>
      <c r="M3470" t="s">
        <v>40</v>
      </c>
      <c r="N3470" t="s">
        <v>214</v>
      </c>
      <c r="O3470" t="s">
        <v>8224</v>
      </c>
      <c r="P3470">
        <v>5.92</v>
      </c>
      <c r="Q3470">
        <v>4</v>
      </c>
      <c r="R3470">
        <v>0</v>
      </c>
      <c r="S3470">
        <v>2.8416000000000001</v>
      </c>
      <c r="T3470" t="s">
        <v>98</v>
      </c>
      <c r="U3470">
        <v>3.0783999999999998</v>
      </c>
      <c r="V3470" s="2">
        <f>Table1[[#This Row],[Expenses]]*0.3</f>
        <v>0.9235199999999999</v>
      </c>
      <c r="W3470" t="str">
        <f>VLOOKUP(K3470, Helper!A:C, 3, FALSE)</f>
        <v>2020-01</v>
      </c>
    </row>
    <row r="3471" spans="1:23" x14ac:dyDescent="0.3">
      <c r="A3471">
        <v>6983</v>
      </c>
      <c r="B3471" t="s">
        <v>8225</v>
      </c>
      <c r="C3471" s="1">
        <v>44806</v>
      </c>
      <c r="D3471">
        <v>20220902</v>
      </c>
      <c r="E3471" t="s">
        <v>1646</v>
      </c>
      <c r="F3471" t="s">
        <v>190</v>
      </c>
      <c r="G3471" t="s">
        <v>568</v>
      </c>
      <c r="H3471" t="s">
        <v>37</v>
      </c>
      <c r="I3471" t="s">
        <v>119</v>
      </c>
      <c r="J3471" t="s">
        <v>418</v>
      </c>
      <c r="K3471">
        <v>1007</v>
      </c>
      <c r="L3471" t="s">
        <v>84</v>
      </c>
      <c r="M3471" t="s">
        <v>29</v>
      </c>
      <c r="N3471" t="s">
        <v>50</v>
      </c>
      <c r="O3471" t="s">
        <v>8226</v>
      </c>
      <c r="P3471">
        <v>24.1</v>
      </c>
      <c r="Q3471">
        <v>5</v>
      </c>
      <c r="R3471">
        <v>0</v>
      </c>
      <c r="S3471">
        <v>11.086</v>
      </c>
      <c r="T3471" t="s">
        <v>246</v>
      </c>
      <c r="U3471">
        <v>13.013999999999999</v>
      </c>
      <c r="V3471" s="2">
        <f>Table1[[#This Row],[Expenses]]*0.3</f>
        <v>3.9041999999999994</v>
      </c>
      <c r="W3471" t="str">
        <f>VLOOKUP(K3471, Helper!A:C, 3, FALSE)</f>
        <v>2020-02</v>
      </c>
    </row>
    <row r="3472" spans="1:23" x14ac:dyDescent="0.3">
      <c r="A3472">
        <v>6989</v>
      </c>
      <c r="B3472" t="s">
        <v>8227</v>
      </c>
      <c r="C3472" s="1">
        <v>45242</v>
      </c>
      <c r="D3472">
        <v>20231112</v>
      </c>
      <c r="E3472" t="s">
        <v>894</v>
      </c>
      <c r="F3472" t="s">
        <v>46</v>
      </c>
      <c r="G3472" t="s">
        <v>47</v>
      </c>
      <c r="H3472" t="s">
        <v>25</v>
      </c>
      <c r="I3472" t="s">
        <v>48</v>
      </c>
      <c r="J3472" t="s">
        <v>443</v>
      </c>
      <c r="K3472">
        <v>1005</v>
      </c>
      <c r="L3472" t="s">
        <v>56</v>
      </c>
      <c r="M3472" t="s">
        <v>40</v>
      </c>
      <c r="N3472" t="s">
        <v>86</v>
      </c>
      <c r="O3472" t="s">
        <v>8228</v>
      </c>
      <c r="P3472">
        <v>1158.1199999999999</v>
      </c>
      <c r="Q3472">
        <v>5</v>
      </c>
      <c r="R3472">
        <v>0.2</v>
      </c>
      <c r="S3472">
        <v>130.2885</v>
      </c>
      <c r="T3472" t="s">
        <v>283</v>
      </c>
      <c r="U3472">
        <v>1027.83149999999</v>
      </c>
      <c r="V3472" s="2">
        <f>Table1[[#This Row],[Expenses]]*0.3</f>
        <v>308.34944999999698</v>
      </c>
      <c r="W3472" t="str">
        <f>VLOOKUP(K3472, Helper!A:C, 3, FALSE)</f>
        <v>2020-03</v>
      </c>
    </row>
    <row r="3473" spans="1:23" x14ac:dyDescent="0.3">
      <c r="A3473">
        <v>6990</v>
      </c>
      <c r="B3473" t="s">
        <v>8229</v>
      </c>
      <c r="C3473" s="1">
        <v>45272</v>
      </c>
      <c r="D3473">
        <v>20231212</v>
      </c>
      <c r="E3473" t="s">
        <v>3200</v>
      </c>
      <c r="F3473" t="s">
        <v>79</v>
      </c>
      <c r="G3473" t="s">
        <v>2477</v>
      </c>
      <c r="H3473" t="s">
        <v>81</v>
      </c>
      <c r="I3473" t="s">
        <v>82</v>
      </c>
      <c r="J3473" t="s">
        <v>1013</v>
      </c>
      <c r="K3473">
        <v>1073</v>
      </c>
      <c r="L3473" t="s">
        <v>133</v>
      </c>
      <c r="M3473" t="s">
        <v>29</v>
      </c>
      <c r="N3473" t="s">
        <v>86</v>
      </c>
      <c r="O3473" t="s">
        <v>8230</v>
      </c>
      <c r="P3473">
        <v>1.3919999999999999</v>
      </c>
      <c r="Q3473">
        <v>2</v>
      </c>
      <c r="R3473">
        <v>0.8</v>
      </c>
      <c r="S3473">
        <v>-3.7584</v>
      </c>
      <c r="T3473" t="s">
        <v>261</v>
      </c>
      <c r="U3473">
        <v>5.1503999999999897</v>
      </c>
      <c r="V3473" s="2">
        <f>Table1[[#This Row],[Expenses]]*0.3</f>
        <v>1.5451199999999969</v>
      </c>
      <c r="W3473" t="str">
        <f>VLOOKUP(K3473, Helper!A:C, 3, FALSE)</f>
        <v>2020-03</v>
      </c>
    </row>
    <row r="3474" spans="1:23" x14ac:dyDescent="0.3">
      <c r="A3474">
        <v>6991</v>
      </c>
      <c r="B3474" t="s">
        <v>8231</v>
      </c>
      <c r="C3474" s="1">
        <v>44508</v>
      </c>
      <c r="D3474">
        <v>20211108</v>
      </c>
      <c r="E3474" t="s">
        <v>3156</v>
      </c>
      <c r="F3474" t="s">
        <v>238</v>
      </c>
      <c r="G3474" t="s">
        <v>2560</v>
      </c>
      <c r="H3474" t="s">
        <v>25</v>
      </c>
      <c r="I3474" t="s">
        <v>48</v>
      </c>
      <c r="J3474" t="s">
        <v>655</v>
      </c>
      <c r="K3474">
        <v>1024</v>
      </c>
      <c r="L3474" t="s">
        <v>28</v>
      </c>
      <c r="M3474" t="s">
        <v>29</v>
      </c>
      <c r="N3474" t="s">
        <v>86</v>
      </c>
      <c r="O3474" t="s">
        <v>8232</v>
      </c>
      <c r="P3474">
        <v>44.43</v>
      </c>
      <c r="Q3474">
        <v>3</v>
      </c>
      <c r="R3474">
        <v>0</v>
      </c>
      <c r="S3474">
        <v>18.660599999999999</v>
      </c>
      <c r="T3474" t="s">
        <v>88</v>
      </c>
      <c r="U3474">
        <v>25.769400000000001</v>
      </c>
      <c r="V3474" s="2">
        <f>Table1[[#This Row],[Expenses]]*0.3</f>
        <v>7.7308199999999996</v>
      </c>
      <c r="W3474" t="str">
        <f>VLOOKUP(K3474, Helper!A:C, 3, FALSE)</f>
        <v>2020-01</v>
      </c>
    </row>
    <row r="3475" spans="1:23" x14ac:dyDescent="0.3">
      <c r="A3475">
        <v>6996</v>
      </c>
      <c r="B3475" t="s">
        <v>8233</v>
      </c>
      <c r="C3475" s="1">
        <v>44519</v>
      </c>
      <c r="D3475">
        <v>20211119</v>
      </c>
      <c r="E3475" t="s">
        <v>3655</v>
      </c>
      <c r="F3475" t="s">
        <v>821</v>
      </c>
      <c r="G3475" t="s">
        <v>822</v>
      </c>
      <c r="H3475" t="s">
        <v>25</v>
      </c>
      <c r="I3475" t="s">
        <v>336</v>
      </c>
      <c r="J3475" t="s">
        <v>126</v>
      </c>
      <c r="K3475">
        <v>1025</v>
      </c>
      <c r="L3475" t="s">
        <v>105</v>
      </c>
      <c r="M3475" t="s">
        <v>40</v>
      </c>
      <c r="N3475" t="s">
        <v>86</v>
      </c>
      <c r="O3475" t="s">
        <v>8234</v>
      </c>
      <c r="P3475">
        <v>31.08</v>
      </c>
      <c r="Q3475">
        <v>4</v>
      </c>
      <c r="R3475">
        <v>0</v>
      </c>
      <c r="S3475">
        <v>8.3916000000000004</v>
      </c>
      <c r="T3475" t="s">
        <v>88</v>
      </c>
      <c r="U3475">
        <v>22.688399999999898</v>
      </c>
      <c r="V3475" s="2">
        <f>Table1[[#This Row],[Expenses]]*0.3</f>
        <v>6.8065199999999697</v>
      </c>
      <c r="W3475" t="str">
        <f>VLOOKUP(K3475, Helper!A:C, 3, FALSE)</f>
        <v>2020-04</v>
      </c>
    </row>
    <row r="3476" spans="1:23" x14ac:dyDescent="0.3">
      <c r="A3476">
        <v>6997</v>
      </c>
      <c r="B3476" t="s">
        <v>8235</v>
      </c>
      <c r="C3476" s="1">
        <v>45284</v>
      </c>
      <c r="D3476">
        <v>20231224</v>
      </c>
      <c r="E3476" t="s">
        <v>476</v>
      </c>
      <c r="F3476" t="s">
        <v>166</v>
      </c>
      <c r="G3476" t="s">
        <v>488</v>
      </c>
      <c r="H3476" t="s">
        <v>81</v>
      </c>
      <c r="I3476" t="s">
        <v>168</v>
      </c>
      <c r="J3476" t="s">
        <v>49</v>
      </c>
      <c r="K3476">
        <v>1031</v>
      </c>
      <c r="L3476" t="s">
        <v>28</v>
      </c>
      <c r="M3476" t="s">
        <v>40</v>
      </c>
      <c r="N3476" t="s">
        <v>50</v>
      </c>
      <c r="O3476" t="s">
        <v>8236</v>
      </c>
      <c r="P3476">
        <v>13.84</v>
      </c>
      <c r="Q3476">
        <v>4</v>
      </c>
      <c r="R3476">
        <v>0.8</v>
      </c>
      <c r="S3476">
        <v>-22.143999999999998</v>
      </c>
      <c r="T3476" t="s">
        <v>261</v>
      </c>
      <c r="U3476">
        <v>35.983999999999902</v>
      </c>
      <c r="V3476" s="2">
        <f>Table1[[#This Row],[Expenses]]*0.3</f>
        <v>10.795199999999971</v>
      </c>
      <c r="W3476" t="str">
        <f>VLOOKUP(K3476, Helper!A:C, 3, FALSE)</f>
        <v>2020-01</v>
      </c>
    </row>
    <row r="3477" spans="1:23" x14ac:dyDescent="0.3">
      <c r="A3477">
        <v>6999</v>
      </c>
      <c r="B3477" t="s">
        <v>8237</v>
      </c>
      <c r="C3477" s="1">
        <v>44821</v>
      </c>
      <c r="D3477">
        <v>20220917</v>
      </c>
      <c r="E3477" t="s">
        <v>3322</v>
      </c>
      <c r="F3477" t="s">
        <v>35</v>
      </c>
      <c r="G3477" t="s">
        <v>2051</v>
      </c>
      <c r="H3477" t="s">
        <v>37</v>
      </c>
      <c r="I3477" t="s">
        <v>38</v>
      </c>
      <c r="J3477" t="s">
        <v>321</v>
      </c>
      <c r="K3477">
        <v>1089</v>
      </c>
      <c r="L3477" t="s">
        <v>133</v>
      </c>
      <c r="M3477" t="s">
        <v>85</v>
      </c>
      <c r="N3477" t="s">
        <v>66</v>
      </c>
      <c r="O3477" t="s">
        <v>8238</v>
      </c>
      <c r="P3477">
        <v>12.96</v>
      </c>
      <c r="Q3477">
        <v>2</v>
      </c>
      <c r="R3477">
        <v>0</v>
      </c>
      <c r="S3477">
        <v>6.3503999999999996</v>
      </c>
      <c r="T3477" t="s">
        <v>246</v>
      </c>
      <c r="U3477">
        <v>6.6096000000000004</v>
      </c>
      <c r="V3477" s="2">
        <f>Table1[[#This Row],[Expenses]]*0.3</f>
        <v>1.98288</v>
      </c>
      <c r="W3477" t="str">
        <f>VLOOKUP(K3477, Helper!A:C, 3, FALSE)</f>
        <v>2020-01</v>
      </c>
    </row>
    <row r="3478" spans="1:23" x14ac:dyDescent="0.3">
      <c r="A3478">
        <v>7000</v>
      </c>
      <c r="B3478" t="s">
        <v>8239</v>
      </c>
      <c r="C3478" s="1">
        <v>45073</v>
      </c>
      <c r="D3478">
        <v>20230527</v>
      </c>
      <c r="E3478" t="s">
        <v>848</v>
      </c>
      <c r="F3478" t="s">
        <v>23</v>
      </c>
      <c r="G3478" t="s">
        <v>24</v>
      </c>
      <c r="H3478" t="s">
        <v>25</v>
      </c>
      <c r="I3478" t="s">
        <v>26</v>
      </c>
      <c r="J3478" t="s">
        <v>200</v>
      </c>
      <c r="K3478">
        <v>1011</v>
      </c>
      <c r="L3478" t="s">
        <v>56</v>
      </c>
      <c r="M3478" t="s">
        <v>40</v>
      </c>
      <c r="N3478" t="s">
        <v>86</v>
      </c>
      <c r="O3478" t="s">
        <v>8240</v>
      </c>
      <c r="P3478">
        <v>208.44</v>
      </c>
      <c r="Q3478">
        <v>3</v>
      </c>
      <c r="R3478">
        <v>0</v>
      </c>
      <c r="S3478">
        <v>62.531999999999996</v>
      </c>
      <c r="T3478" t="s">
        <v>288</v>
      </c>
      <c r="U3478">
        <v>145.90799999999999</v>
      </c>
      <c r="V3478" s="2">
        <f>Table1[[#This Row],[Expenses]]*0.3</f>
        <v>43.772399999999998</v>
      </c>
      <c r="W3478" t="str">
        <f>VLOOKUP(K3478, Helper!A:C, 3, FALSE)</f>
        <v>2020-06</v>
      </c>
    </row>
    <row r="3479" spans="1:23" x14ac:dyDescent="0.3">
      <c r="A3479">
        <v>7002</v>
      </c>
      <c r="B3479" t="s">
        <v>8241</v>
      </c>
      <c r="C3479" s="1">
        <v>44285</v>
      </c>
      <c r="D3479">
        <v>20210330</v>
      </c>
      <c r="E3479" t="s">
        <v>3899</v>
      </c>
      <c r="F3479" t="s">
        <v>166</v>
      </c>
      <c r="G3479" t="s">
        <v>6453</v>
      </c>
      <c r="H3479" t="s">
        <v>81</v>
      </c>
      <c r="I3479" t="s">
        <v>168</v>
      </c>
      <c r="J3479" t="s">
        <v>148</v>
      </c>
      <c r="K3479">
        <v>1083</v>
      </c>
      <c r="L3479" t="s">
        <v>149</v>
      </c>
      <c r="M3479" t="s">
        <v>85</v>
      </c>
      <c r="N3479" t="s">
        <v>41</v>
      </c>
      <c r="O3479" t="s">
        <v>8242</v>
      </c>
      <c r="P3479">
        <v>366.74400000000003</v>
      </c>
      <c r="Q3479">
        <v>4</v>
      </c>
      <c r="R3479">
        <v>0.3</v>
      </c>
      <c r="S3479">
        <v>-110.0232</v>
      </c>
      <c r="T3479" t="s">
        <v>365</v>
      </c>
      <c r="U3479">
        <v>476.7672</v>
      </c>
      <c r="V3479" s="2">
        <f>Table1[[#This Row],[Expenses]]*0.3</f>
        <v>143.03016</v>
      </c>
      <c r="W3479" t="str">
        <f>VLOOKUP(K3479, Helper!A:C, 3, FALSE)</f>
        <v>2020-03</v>
      </c>
    </row>
    <row r="3480" spans="1:23" x14ac:dyDescent="0.3">
      <c r="A3480">
        <v>7003</v>
      </c>
      <c r="B3480" t="s">
        <v>8243</v>
      </c>
      <c r="C3480" s="1">
        <v>44062</v>
      </c>
      <c r="D3480">
        <v>20200819</v>
      </c>
      <c r="E3480" t="s">
        <v>4376</v>
      </c>
      <c r="F3480" t="s">
        <v>35</v>
      </c>
      <c r="G3480" t="s">
        <v>36</v>
      </c>
      <c r="H3480" t="s">
        <v>37</v>
      </c>
      <c r="I3480" t="s">
        <v>38</v>
      </c>
      <c r="J3480" t="s">
        <v>65</v>
      </c>
      <c r="K3480">
        <v>1062</v>
      </c>
      <c r="L3480" t="s">
        <v>28</v>
      </c>
      <c r="M3480" t="s">
        <v>40</v>
      </c>
      <c r="N3480" t="s">
        <v>57</v>
      </c>
      <c r="O3480" t="s">
        <v>8244</v>
      </c>
      <c r="P3480">
        <v>289.24</v>
      </c>
      <c r="Q3480">
        <v>7</v>
      </c>
      <c r="R3480">
        <v>0</v>
      </c>
      <c r="S3480">
        <v>26.031600000000001</v>
      </c>
      <c r="T3480" t="s">
        <v>114</v>
      </c>
      <c r="U3480">
        <v>263.20839999999998</v>
      </c>
      <c r="V3480" s="2">
        <f>Table1[[#This Row],[Expenses]]*0.3</f>
        <v>78.962519999999998</v>
      </c>
      <c r="W3480" t="str">
        <f>VLOOKUP(K3480, Helper!A:C, 3, FALSE)</f>
        <v>2020-01</v>
      </c>
    </row>
    <row r="3481" spans="1:23" x14ac:dyDescent="0.3">
      <c r="A3481">
        <v>7005</v>
      </c>
      <c r="B3481" t="s">
        <v>8245</v>
      </c>
      <c r="C3481" s="1">
        <v>44188</v>
      </c>
      <c r="D3481">
        <v>20201223</v>
      </c>
      <c r="E3481" t="s">
        <v>2796</v>
      </c>
      <c r="F3481" t="s">
        <v>79</v>
      </c>
      <c r="G3481" t="s">
        <v>2447</v>
      </c>
      <c r="H3481" t="s">
        <v>81</v>
      </c>
      <c r="I3481" t="s">
        <v>82</v>
      </c>
      <c r="J3481" t="s">
        <v>430</v>
      </c>
      <c r="K3481">
        <v>1055</v>
      </c>
      <c r="L3481" t="s">
        <v>84</v>
      </c>
      <c r="M3481" t="s">
        <v>40</v>
      </c>
      <c r="N3481" t="s">
        <v>66</v>
      </c>
      <c r="O3481" t="s">
        <v>8246</v>
      </c>
      <c r="P3481">
        <v>5.1840000000000002</v>
      </c>
      <c r="Q3481">
        <v>1</v>
      </c>
      <c r="R3481">
        <v>0.2</v>
      </c>
      <c r="S3481">
        <v>1.8144</v>
      </c>
      <c r="T3481" t="s">
        <v>235</v>
      </c>
      <c r="U3481">
        <v>3.3696000000000002</v>
      </c>
      <c r="V3481" s="2">
        <f>Table1[[#This Row],[Expenses]]*0.3</f>
        <v>1.01088</v>
      </c>
      <c r="W3481" t="str">
        <f>VLOOKUP(K3481, Helper!A:C, 3, FALSE)</f>
        <v>2020-01</v>
      </c>
    </row>
    <row r="3482" spans="1:23" x14ac:dyDescent="0.3">
      <c r="A3482">
        <v>7006</v>
      </c>
      <c r="B3482" t="s">
        <v>8247</v>
      </c>
      <c r="C3482" s="1">
        <v>44501</v>
      </c>
      <c r="D3482">
        <v>20211101</v>
      </c>
      <c r="E3482" t="s">
        <v>1093</v>
      </c>
      <c r="F3482" t="s">
        <v>211</v>
      </c>
      <c r="G3482" t="s">
        <v>212</v>
      </c>
      <c r="H3482" t="s">
        <v>25</v>
      </c>
      <c r="I3482" t="s">
        <v>26</v>
      </c>
      <c r="J3482" t="s">
        <v>452</v>
      </c>
      <c r="K3482">
        <v>1054</v>
      </c>
      <c r="L3482" t="s">
        <v>56</v>
      </c>
      <c r="M3482" t="s">
        <v>29</v>
      </c>
      <c r="N3482" t="s">
        <v>41</v>
      </c>
      <c r="O3482" t="s">
        <v>8248</v>
      </c>
      <c r="P3482">
        <v>205.16399999999999</v>
      </c>
      <c r="Q3482">
        <v>2</v>
      </c>
      <c r="R3482">
        <v>0.1</v>
      </c>
      <c r="S3482">
        <v>13.6776</v>
      </c>
      <c r="T3482" t="s">
        <v>88</v>
      </c>
      <c r="U3482">
        <v>191.48639999999901</v>
      </c>
      <c r="V3482" s="2">
        <f>Table1[[#This Row],[Expenses]]*0.3</f>
        <v>57.445919999999703</v>
      </c>
      <c r="W3482" t="str">
        <f>VLOOKUP(K3482, Helper!A:C, 3, FALSE)</f>
        <v>2020-05</v>
      </c>
    </row>
    <row r="3483" spans="1:23" x14ac:dyDescent="0.3">
      <c r="A3483">
        <v>7007</v>
      </c>
      <c r="B3483" t="s">
        <v>8249</v>
      </c>
      <c r="C3483" s="1">
        <v>44180</v>
      </c>
      <c r="D3483">
        <v>20201215</v>
      </c>
      <c r="E3483" t="s">
        <v>701</v>
      </c>
      <c r="F3483" t="s">
        <v>166</v>
      </c>
      <c r="G3483" t="s">
        <v>227</v>
      </c>
      <c r="H3483" t="s">
        <v>81</v>
      </c>
      <c r="I3483" t="s">
        <v>168</v>
      </c>
      <c r="J3483" t="s">
        <v>504</v>
      </c>
      <c r="K3483">
        <v>1010</v>
      </c>
      <c r="L3483" t="s">
        <v>273</v>
      </c>
      <c r="M3483" t="s">
        <v>40</v>
      </c>
      <c r="N3483" t="s">
        <v>57</v>
      </c>
      <c r="O3483" t="s">
        <v>8250</v>
      </c>
      <c r="P3483">
        <v>8.5440000000000005</v>
      </c>
      <c r="Q3483">
        <v>2</v>
      </c>
      <c r="R3483">
        <v>0.6</v>
      </c>
      <c r="S3483">
        <v>-7.476</v>
      </c>
      <c r="T3483" t="s">
        <v>235</v>
      </c>
      <c r="U3483">
        <v>16.02</v>
      </c>
      <c r="V3483" s="2">
        <f>Table1[[#This Row],[Expenses]]*0.3</f>
        <v>4.806</v>
      </c>
      <c r="W3483" t="str">
        <f>VLOOKUP(K3483, Helper!A:C, 3, FALSE)</f>
        <v>2020-03</v>
      </c>
    </row>
    <row r="3484" spans="1:23" x14ac:dyDescent="0.3">
      <c r="A3484">
        <v>7008</v>
      </c>
      <c r="B3484" t="s">
        <v>8251</v>
      </c>
      <c r="C3484" s="1">
        <v>44429</v>
      </c>
      <c r="D3484">
        <v>20210821</v>
      </c>
      <c r="E3484" t="s">
        <v>2284</v>
      </c>
      <c r="F3484" t="s">
        <v>358</v>
      </c>
      <c r="G3484" t="s">
        <v>1059</v>
      </c>
      <c r="H3484" t="s">
        <v>37</v>
      </c>
      <c r="I3484" t="s">
        <v>119</v>
      </c>
      <c r="J3484" t="s">
        <v>452</v>
      </c>
      <c r="K3484">
        <v>1054</v>
      </c>
      <c r="L3484" t="s">
        <v>56</v>
      </c>
      <c r="M3484" t="s">
        <v>40</v>
      </c>
      <c r="N3484" t="s">
        <v>50</v>
      </c>
      <c r="O3484" t="s">
        <v>8252</v>
      </c>
      <c r="P3484">
        <v>12.827999999999999</v>
      </c>
      <c r="Q3484">
        <v>2</v>
      </c>
      <c r="R3484">
        <v>0.7</v>
      </c>
      <c r="S3484">
        <v>-8.9795999999999996</v>
      </c>
      <c r="T3484" t="s">
        <v>570</v>
      </c>
      <c r="U3484">
        <v>21.807600000000001</v>
      </c>
      <c r="V3484" s="2">
        <f>Table1[[#This Row],[Expenses]]*0.3</f>
        <v>6.5422799999999999</v>
      </c>
      <c r="W3484" t="str">
        <f>VLOOKUP(K3484, Helper!A:C, 3, FALSE)</f>
        <v>2020-05</v>
      </c>
    </row>
    <row r="3485" spans="1:23" x14ac:dyDescent="0.3">
      <c r="A3485">
        <v>7011</v>
      </c>
      <c r="B3485" t="s">
        <v>8253</v>
      </c>
      <c r="C3485" s="1">
        <v>43974</v>
      </c>
      <c r="D3485">
        <v>20200523</v>
      </c>
      <c r="E3485" t="s">
        <v>1075</v>
      </c>
      <c r="F3485" t="s">
        <v>211</v>
      </c>
      <c r="G3485" t="s">
        <v>212</v>
      </c>
      <c r="H3485" t="s">
        <v>25</v>
      </c>
      <c r="I3485" t="s">
        <v>26</v>
      </c>
      <c r="J3485" t="s">
        <v>993</v>
      </c>
      <c r="K3485">
        <v>1044</v>
      </c>
      <c r="L3485" t="s">
        <v>28</v>
      </c>
      <c r="M3485" t="s">
        <v>29</v>
      </c>
      <c r="N3485" t="s">
        <v>50</v>
      </c>
      <c r="O3485" t="s">
        <v>8254</v>
      </c>
      <c r="P3485">
        <v>17.96</v>
      </c>
      <c r="Q3485">
        <v>5</v>
      </c>
      <c r="R3485">
        <v>0.2</v>
      </c>
      <c r="S3485">
        <v>5.8369999999999997</v>
      </c>
      <c r="T3485" t="s">
        <v>107</v>
      </c>
      <c r="U3485">
        <v>12.122999999999999</v>
      </c>
      <c r="V3485" s="2">
        <f>Table1[[#This Row],[Expenses]]*0.3</f>
        <v>3.6368999999999998</v>
      </c>
      <c r="W3485" t="str">
        <f>VLOOKUP(K3485, Helper!A:C, 3, FALSE)</f>
        <v>2020-02</v>
      </c>
    </row>
    <row r="3486" spans="1:23" x14ac:dyDescent="0.3">
      <c r="A3486">
        <v>7014</v>
      </c>
      <c r="B3486" t="s">
        <v>8255</v>
      </c>
      <c r="C3486" s="1">
        <v>45270</v>
      </c>
      <c r="D3486">
        <v>20231210</v>
      </c>
      <c r="E3486" t="s">
        <v>3548</v>
      </c>
      <c r="F3486" t="s">
        <v>35</v>
      </c>
      <c r="G3486" t="s">
        <v>1485</v>
      </c>
      <c r="H3486" t="s">
        <v>37</v>
      </c>
      <c r="I3486" t="s">
        <v>38</v>
      </c>
      <c r="J3486" t="s">
        <v>466</v>
      </c>
      <c r="K3486">
        <v>1046</v>
      </c>
      <c r="L3486" t="s">
        <v>95</v>
      </c>
      <c r="M3486" t="s">
        <v>85</v>
      </c>
      <c r="N3486" t="s">
        <v>30</v>
      </c>
      <c r="O3486" t="s">
        <v>8256</v>
      </c>
      <c r="P3486">
        <v>148.25700000000001</v>
      </c>
      <c r="Q3486">
        <v>3</v>
      </c>
      <c r="R3486">
        <v>0.15</v>
      </c>
      <c r="S3486">
        <v>15.697800000000001</v>
      </c>
      <c r="T3486" t="s">
        <v>261</v>
      </c>
      <c r="U3486">
        <v>132.5592</v>
      </c>
      <c r="V3486" s="2">
        <f>Table1[[#This Row],[Expenses]]*0.3</f>
        <v>39.767760000000003</v>
      </c>
      <c r="W3486" t="str">
        <f>VLOOKUP(K3486, Helper!A:C, 3, FALSE)</f>
        <v>2020-02</v>
      </c>
    </row>
    <row r="3487" spans="1:23" x14ac:dyDescent="0.3">
      <c r="A3487">
        <v>7015</v>
      </c>
      <c r="B3487" t="s">
        <v>8257</v>
      </c>
      <c r="C3487" s="1">
        <v>43901</v>
      </c>
      <c r="D3487">
        <v>20200311</v>
      </c>
      <c r="E3487" t="s">
        <v>2622</v>
      </c>
      <c r="F3487" t="s">
        <v>23</v>
      </c>
      <c r="G3487" t="s">
        <v>1456</v>
      </c>
      <c r="H3487" t="s">
        <v>25</v>
      </c>
      <c r="I3487" t="s">
        <v>26</v>
      </c>
      <c r="J3487" t="s">
        <v>443</v>
      </c>
      <c r="K3487">
        <v>1005</v>
      </c>
      <c r="L3487" t="s">
        <v>56</v>
      </c>
      <c r="M3487" t="s">
        <v>40</v>
      </c>
      <c r="N3487" t="s">
        <v>86</v>
      </c>
      <c r="O3487" t="s">
        <v>8258</v>
      </c>
      <c r="P3487">
        <v>146.76</v>
      </c>
      <c r="Q3487">
        <v>3</v>
      </c>
      <c r="R3487">
        <v>0</v>
      </c>
      <c r="S3487">
        <v>38.157600000000002</v>
      </c>
      <c r="T3487" t="s">
        <v>445</v>
      </c>
      <c r="U3487">
        <v>108.60239999999899</v>
      </c>
      <c r="V3487" s="2">
        <f>Table1[[#This Row],[Expenses]]*0.3</f>
        <v>32.580719999999694</v>
      </c>
      <c r="W3487" t="str">
        <f>VLOOKUP(K3487, Helper!A:C, 3, FALSE)</f>
        <v>2020-03</v>
      </c>
    </row>
    <row r="3488" spans="1:23" x14ac:dyDescent="0.3">
      <c r="A3488">
        <v>7019</v>
      </c>
      <c r="B3488" t="s">
        <v>8259</v>
      </c>
      <c r="C3488" s="1">
        <v>44736</v>
      </c>
      <c r="D3488">
        <v>20220624</v>
      </c>
      <c r="E3488" t="s">
        <v>1520</v>
      </c>
      <c r="F3488" t="s">
        <v>211</v>
      </c>
      <c r="G3488" t="s">
        <v>212</v>
      </c>
      <c r="H3488" t="s">
        <v>25</v>
      </c>
      <c r="I3488" t="s">
        <v>26</v>
      </c>
      <c r="J3488" t="s">
        <v>111</v>
      </c>
      <c r="K3488">
        <v>1099</v>
      </c>
      <c r="L3488" t="s">
        <v>56</v>
      </c>
      <c r="M3488" t="s">
        <v>29</v>
      </c>
      <c r="N3488" t="s">
        <v>41</v>
      </c>
      <c r="O3488" t="s">
        <v>8260</v>
      </c>
      <c r="P3488">
        <v>25.83</v>
      </c>
      <c r="Q3488">
        <v>7</v>
      </c>
      <c r="R3488">
        <v>0</v>
      </c>
      <c r="S3488">
        <v>12.1401</v>
      </c>
      <c r="T3488" t="s">
        <v>43</v>
      </c>
      <c r="U3488">
        <v>13.6898999999999</v>
      </c>
      <c r="V3488" s="2">
        <f>Table1[[#This Row],[Expenses]]*0.3</f>
        <v>4.1069699999999703</v>
      </c>
      <c r="W3488" t="str">
        <f>VLOOKUP(K3488, Helper!A:C, 3, FALSE)</f>
        <v>2020-01</v>
      </c>
    </row>
    <row r="3489" spans="1:23" x14ac:dyDescent="0.3">
      <c r="A3489">
        <v>7020</v>
      </c>
      <c r="B3489" t="s">
        <v>8261</v>
      </c>
      <c r="C3489" s="1">
        <v>44066</v>
      </c>
      <c r="D3489">
        <v>20200823</v>
      </c>
      <c r="E3489" t="s">
        <v>1289</v>
      </c>
      <c r="F3489" t="s">
        <v>334</v>
      </c>
      <c r="G3489" t="s">
        <v>335</v>
      </c>
      <c r="H3489" t="s">
        <v>25</v>
      </c>
      <c r="I3489" t="s">
        <v>336</v>
      </c>
      <c r="J3489" t="s">
        <v>504</v>
      </c>
      <c r="K3489">
        <v>1010</v>
      </c>
      <c r="L3489" t="s">
        <v>273</v>
      </c>
      <c r="M3489" t="s">
        <v>29</v>
      </c>
      <c r="N3489" t="s">
        <v>66</v>
      </c>
      <c r="O3489" t="s">
        <v>8262</v>
      </c>
      <c r="P3489">
        <v>15.552</v>
      </c>
      <c r="Q3489">
        <v>3</v>
      </c>
      <c r="R3489">
        <v>0.2</v>
      </c>
      <c r="S3489">
        <v>5.4432</v>
      </c>
      <c r="T3489" t="s">
        <v>114</v>
      </c>
      <c r="U3489">
        <v>10.108799999999899</v>
      </c>
      <c r="V3489" s="2">
        <f>Table1[[#This Row],[Expenses]]*0.3</f>
        <v>3.0326399999999696</v>
      </c>
      <c r="W3489" t="str">
        <f>VLOOKUP(K3489, Helper!A:C, 3, FALSE)</f>
        <v>2020-03</v>
      </c>
    </row>
    <row r="3490" spans="1:23" x14ac:dyDescent="0.3">
      <c r="A3490">
        <v>7026</v>
      </c>
      <c r="B3490" t="s">
        <v>8263</v>
      </c>
      <c r="C3490" s="1">
        <v>44964</v>
      </c>
      <c r="D3490">
        <v>20230207</v>
      </c>
      <c r="E3490" t="s">
        <v>1225</v>
      </c>
      <c r="F3490" t="s">
        <v>211</v>
      </c>
      <c r="G3490" t="s">
        <v>212</v>
      </c>
      <c r="H3490" t="s">
        <v>25</v>
      </c>
      <c r="I3490" t="s">
        <v>26</v>
      </c>
      <c r="J3490" t="s">
        <v>596</v>
      </c>
      <c r="K3490">
        <v>1038</v>
      </c>
      <c r="L3490" t="s">
        <v>84</v>
      </c>
      <c r="M3490" t="s">
        <v>40</v>
      </c>
      <c r="N3490" t="s">
        <v>156</v>
      </c>
      <c r="O3490" t="s">
        <v>8264</v>
      </c>
      <c r="P3490">
        <v>227.46</v>
      </c>
      <c r="Q3490">
        <v>6</v>
      </c>
      <c r="R3490">
        <v>0</v>
      </c>
      <c r="S3490">
        <v>65.963399999999993</v>
      </c>
      <c r="T3490" t="s">
        <v>394</v>
      </c>
      <c r="U3490">
        <v>161.4966</v>
      </c>
      <c r="V3490" s="2">
        <f>Table1[[#This Row],[Expenses]]*0.3</f>
        <v>48.448979999999999</v>
      </c>
      <c r="W3490" t="str">
        <f>VLOOKUP(K3490, Helper!A:C, 3, FALSE)</f>
        <v>2020-04</v>
      </c>
    </row>
    <row r="3491" spans="1:23" x14ac:dyDescent="0.3">
      <c r="A3491">
        <v>7028</v>
      </c>
      <c r="B3491" t="s">
        <v>8265</v>
      </c>
      <c r="C3491" s="1">
        <v>44956</v>
      </c>
      <c r="D3491">
        <v>20230130</v>
      </c>
      <c r="E3491" t="s">
        <v>1703</v>
      </c>
      <c r="F3491" t="s">
        <v>211</v>
      </c>
      <c r="G3491" t="s">
        <v>212</v>
      </c>
      <c r="H3491" t="s">
        <v>25</v>
      </c>
      <c r="I3491" t="s">
        <v>26</v>
      </c>
      <c r="J3491" t="s">
        <v>596</v>
      </c>
      <c r="K3491">
        <v>1038</v>
      </c>
      <c r="L3491" t="s">
        <v>84</v>
      </c>
      <c r="M3491" t="s">
        <v>29</v>
      </c>
      <c r="N3491" t="s">
        <v>41</v>
      </c>
      <c r="O3491" t="s">
        <v>8266</v>
      </c>
      <c r="P3491">
        <v>5.22</v>
      </c>
      <c r="Q3491">
        <v>2</v>
      </c>
      <c r="R3491">
        <v>0</v>
      </c>
      <c r="S3491">
        <v>2.4011999999999998</v>
      </c>
      <c r="T3491" t="s">
        <v>898</v>
      </c>
      <c r="U3491">
        <v>2.8188</v>
      </c>
      <c r="V3491" s="2">
        <f>Table1[[#This Row],[Expenses]]*0.3</f>
        <v>0.84563999999999995</v>
      </c>
      <c r="W3491" t="str">
        <f>VLOOKUP(K3491, Helper!A:C, 3, FALSE)</f>
        <v>2020-04</v>
      </c>
    </row>
    <row r="3492" spans="1:23" x14ac:dyDescent="0.3">
      <c r="A3492">
        <v>7029</v>
      </c>
      <c r="B3492" t="s">
        <v>8267</v>
      </c>
      <c r="C3492" s="1">
        <v>44916</v>
      </c>
      <c r="D3492">
        <v>20221221</v>
      </c>
      <c r="E3492" t="s">
        <v>2084</v>
      </c>
      <c r="F3492" t="s">
        <v>117</v>
      </c>
      <c r="G3492" t="s">
        <v>118</v>
      </c>
      <c r="H3492" t="s">
        <v>37</v>
      </c>
      <c r="I3492" t="s">
        <v>119</v>
      </c>
      <c r="J3492" t="s">
        <v>528</v>
      </c>
      <c r="K3492">
        <v>1049</v>
      </c>
      <c r="L3492" t="s">
        <v>84</v>
      </c>
      <c r="M3492" t="s">
        <v>29</v>
      </c>
      <c r="N3492" t="s">
        <v>66</v>
      </c>
      <c r="O3492" t="s">
        <v>8268</v>
      </c>
      <c r="P3492">
        <v>33.9</v>
      </c>
      <c r="Q3492">
        <v>5</v>
      </c>
      <c r="R3492">
        <v>0</v>
      </c>
      <c r="S3492">
        <v>15.593999999999999</v>
      </c>
      <c r="T3492" t="s">
        <v>76</v>
      </c>
      <c r="U3492">
        <v>18.305999999999901</v>
      </c>
      <c r="V3492" s="2">
        <f>Table1[[#This Row],[Expenses]]*0.3</f>
        <v>5.4917999999999703</v>
      </c>
      <c r="W3492" t="str">
        <f>VLOOKUP(K3492, Helper!A:C, 3, FALSE)</f>
        <v>2020-05</v>
      </c>
    </row>
    <row r="3493" spans="1:23" x14ac:dyDescent="0.3">
      <c r="A3493">
        <v>7030</v>
      </c>
      <c r="B3493" t="s">
        <v>8269</v>
      </c>
      <c r="C3493" s="1">
        <v>44877</v>
      </c>
      <c r="D3493">
        <v>20221112</v>
      </c>
      <c r="E3493" t="s">
        <v>2420</v>
      </c>
      <c r="F3493" t="s">
        <v>211</v>
      </c>
      <c r="G3493" t="s">
        <v>212</v>
      </c>
      <c r="H3493" t="s">
        <v>25</v>
      </c>
      <c r="I3493" t="s">
        <v>26</v>
      </c>
      <c r="J3493" t="s">
        <v>539</v>
      </c>
      <c r="K3493">
        <v>1081</v>
      </c>
      <c r="L3493" t="s">
        <v>273</v>
      </c>
      <c r="M3493" t="s">
        <v>40</v>
      </c>
      <c r="N3493" t="s">
        <v>96</v>
      </c>
      <c r="O3493" t="s">
        <v>8270</v>
      </c>
      <c r="P3493">
        <v>28.14</v>
      </c>
      <c r="Q3493">
        <v>3</v>
      </c>
      <c r="R3493">
        <v>0</v>
      </c>
      <c r="S3493">
        <v>7.8792</v>
      </c>
      <c r="T3493" t="s">
        <v>32</v>
      </c>
      <c r="U3493">
        <v>20.2608</v>
      </c>
      <c r="V3493" s="2">
        <f>Table1[[#This Row],[Expenses]]*0.3</f>
        <v>6.0782400000000001</v>
      </c>
      <c r="W3493" t="str">
        <f>VLOOKUP(K3493, Helper!A:C, 3, FALSE)</f>
        <v>2020-03</v>
      </c>
    </row>
    <row r="3494" spans="1:23" x14ac:dyDescent="0.3">
      <c r="A3494">
        <v>7036</v>
      </c>
      <c r="B3494" t="s">
        <v>8271</v>
      </c>
      <c r="C3494" s="1">
        <v>45240</v>
      </c>
      <c r="D3494">
        <v>20231110</v>
      </c>
      <c r="E3494" t="s">
        <v>2684</v>
      </c>
      <c r="F3494" t="s">
        <v>35</v>
      </c>
      <c r="G3494" t="s">
        <v>600</v>
      </c>
      <c r="H3494" t="s">
        <v>37</v>
      </c>
      <c r="I3494" t="s">
        <v>38</v>
      </c>
      <c r="J3494" t="s">
        <v>443</v>
      </c>
      <c r="K3494">
        <v>1005</v>
      </c>
      <c r="L3494" t="s">
        <v>56</v>
      </c>
      <c r="M3494" t="s">
        <v>40</v>
      </c>
      <c r="N3494" t="s">
        <v>41</v>
      </c>
      <c r="O3494" t="s">
        <v>8272</v>
      </c>
      <c r="P3494">
        <v>523.39200000000005</v>
      </c>
      <c r="Q3494">
        <v>3</v>
      </c>
      <c r="R3494">
        <v>0.2</v>
      </c>
      <c r="S3494">
        <v>52.339199999999998</v>
      </c>
      <c r="T3494" t="s">
        <v>283</v>
      </c>
      <c r="U3494">
        <v>471.05279999999999</v>
      </c>
      <c r="V3494" s="2">
        <f>Table1[[#This Row],[Expenses]]*0.3</f>
        <v>141.31583999999998</v>
      </c>
      <c r="W3494" t="str">
        <f>VLOOKUP(K3494, Helper!A:C, 3, FALSE)</f>
        <v>2020-03</v>
      </c>
    </row>
    <row r="3495" spans="1:23" x14ac:dyDescent="0.3">
      <c r="A3495">
        <v>7037</v>
      </c>
      <c r="B3495" t="s">
        <v>8273</v>
      </c>
      <c r="C3495" s="1">
        <v>43953</v>
      </c>
      <c r="D3495">
        <v>20200502</v>
      </c>
      <c r="E3495" t="s">
        <v>5962</v>
      </c>
      <c r="F3495" t="s">
        <v>46</v>
      </c>
      <c r="G3495" t="s">
        <v>1022</v>
      </c>
      <c r="H3495" t="s">
        <v>25</v>
      </c>
      <c r="I3495" t="s">
        <v>48</v>
      </c>
      <c r="J3495" t="s">
        <v>604</v>
      </c>
      <c r="K3495">
        <v>1042</v>
      </c>
      <c r="L3495" t="s">
        <v>56</v>
      </c>
      <c r="M3495" t="s">
        <v>29</v>
      </c>
      <c r="N3495" t="s">
        <v>1005</v>
      </c>
      <c r="O3495" t="s">
        <v>8274</v>
      </c>
      <c r="P3495">
        <v>479.98399999999998</v>
      </c>
      <c r="Q3495">
        <v>2</v>
      </c>
      <c r="R3495">
        <v>0.2</v>
      </c>
      <c r="S3495">
        <v>89.997</v>
      </c>
      <c r="T3495" t="s">
        <v>107</v>
      </c>
      <c r="U3495">
        <v>389.986999999999</v>
      </c>
      <c r="V3495" s="2">
        <f>Table1[[#This Row],[Expenses]]*0.3</f>
        <v>116.9960999999997</v>
      </c>
      <c r="W3495" t="str">
        <f>VLOOKUP(K3495, Helper!A:C, 3, FALSE)</f>
        <v>2020-01</v>
      </c>
    </row>
    <row r="3496" spans="1:23" x14ac:dyDescent="0.3">
      <c r="A3496">
        <v>7038</v>
      </c>
      <c r="B3496" t="s">
        <v>8275</v>
      </c>
      <c r="C3496" s="1">
        <v>45192</v>
      </c>
      <c r="D3496">
        <v>20230923</v>
      </c>
      <c r="E3496" t="s">
        <v>1338</v>
      </c>
      <c r="F3496" t="s">
        <v>758</v>
      </c>
      <c r="G3496" t="s">
        <v>1179</v>
      </c>
      <c r="H3496" t="s">
        <v>25</v>
      </c>
      <c r="I3496" t="s">
        <v>64</v>
      </c>
      <c r="J3496" t="s">
        <v>94</v>
      </c>
      <c r="K3496">
        <v>1087</v>
      </c>
      <c r="L3496" t="s">
        <v>95</v>
      </c>
      <c r="M3496" t="s">
        <v>29</v>
      </c>
      <c r="N3496" t="s">
        <v>66</v>
      </c>
      <c r="O3496" t="s">
        <v>8276</v>
      </c>
      <c r="P3496">
        <v>12.96</v>
      </c>
      <c r="Q3496">
        <v>2</v>
      </c>
      <c r="R3496">
        <v>0</v>
      </c>
      <c r="S3496">
        <v>6.2207999999999997</v>
      </c>
      <c r="T3496" t="s">
        <v>171</v>
      </c>
      <c r="U3496">
        <v>6.7392000000000003</v>
      </c>
      <c r="V3496" s="2">
        <f>Table1[[#This Row],[Expenses]]*0.3</f>
        <v>2.02176</v>
      </c>
      <c r="W3496" t="str">
        <f>VLOOKUP(K3496, Helper!A:C, 3, FALSE)</f>
        <v>2020-06</v>
      </c>
    </row>
    <row r="3497" spans="1:23" x14ac:dyDescent="0.3">
      <c r="A3497">
        <v>7040</v>
      </c>
      <c r="B3497" t="s">
        <v>8277</v>
      </c>
      <c r="C3497" s="1">
        <v>45278</v>
      </c>
      <c r="D3497">
        <v>20231218</v>
      </c>
      <c r="E3497" t="s">
        <v>1168</v>
      </c>
      <c r="F3497" t="s">
        <v>211</v>
      </c>
      <c r="G3497" t="s">
        <v>212</v>
      </c>
      <c r="H3497" t="s">
        <v>25</v>
      </c>
      <c r="I3497" t="s">
        <v>26</v>
      </c>
      <c r="J3497" t="s">
        <v>104</v>
      </c>
      <c r="K3497">
        <v>1047</v>
      </c>
      <c r="L3497" t="s">
        <v>105</v>
      </c>
      <c r="M3497" t="s">
        <v>29</v>
      </c>
      <c r="N3497" t="s">
        <v>96</v>
      </c>
      <c r="O3497" t="s">
        <v>8278</v>
      </c>
      <c r="P3497">
        <v>166.72</v>
      </c>
      <c r="Q3497">
        <v>2</v>
      </c>
      <c r="R3497">
        <v>0</v>
      </c>
      <c r="S3497">
        <v>41.68</v>
      </c>
      <c r="T3497" t="s">
        <v>261</v>
      </c>
      <c r="U3497">
        <v>125.039999999999</v>
      </c>
      <c r="V3497" s="2">
        <f>Table1[[#This Row],[Expenses]]*0.3</f>
        <v>37.511999999999695</v>
      </c>
      <c r="W3497" t="str">
        <f>VLOOKUP(K3497, Helper!A:C, 3, FALSE)</f>
        <v>2020-03</v>
      </c>
    </row>
    <row r="3498" spans="1:23" x14ac:dyDescent="0.3">
      <c r="A3498">
        <v>7043</v>
      </c>
      <c r="B3498" t="s">
        <v>8279</v>
      </c>
      <c r="C3498" s="1">
        <v>45126</v>
      </c>
      <c r="D3498">
        <v>20230719</v>
      </c>
      <c r="E3498" t="s">
        <v>1298</v>
      </c>
      <c r="F3498" t="s">
        <v>124</v>
      </c>
      <c r="G3498" t="s">
        <v>125</v>
      </c>
      <c r="H3498" t="s">
        <v>25</v>
      </c>
      <c r="I3498" t="s">
        <v>48</v>
      </c>
      <c r="J3498" t="s">
        <v>111</v>
      </c>
      <c r="K3498">
        <v>1099</v>
      </c>
      <c r="L3498" t="s">
        <v>56</v>
      </c>
      <c r="M3498" t="s">
        <v>29</v>
      </c>
      <c r="N3498" t="s">
        <v>1005</v>
      </c>
      <c r="O3498" t="s">
        <v>8280</v>
      </c>
      <c r="P3498">
        <v>599.97</v>
      </c>
      <c r="Q3498">
        <v>5</v>
      </c>
      <c r="R3498">
        <v>0.4</v>
      </c>
      <c r="S3498">
        <v>69.996499999999997</v>
      </c>
      <c r="T3498" t="s">
        <v>128</v>
      </c>
      <c r="U3498">
        <v>529.97349999999994</v>
      </c>
      <c r="V3498" s="2">
        <f>Table1[[#This Row],[Expenses]]*0.3</f>
        <v>158.99204999999998</v>
      </c>
      <c r="W3498" t="str">
        <f>VLOOKUP(K3498, Helper!A:C, 3, FALSE)</f>
        <v>2020-01</v>
      </c>
    </row>
    <row r="3499" spans="1:23" x14ac:dyDescent="0.3">
      <c r="A3499">
        <v>7046</v>
      </c>
      <c r="B3499" t="s">
        <v>8281</v>
      </c>
      <c r="C3499" s="1">
        <v>44869</v>
      </c>
      <c r="D3499">
        <v>20221104</v>
      </c>
      <c r="E3499" t="s">
        <v>3289</v>
      </c>
      <c r="F3499" t="s">
        <v>79</v>
      </c>
      <c r="G3499" t="s">
        <v>154</v>
      </c>
      <c r="H3499" t="s">
        <v>81</v>
      </c>
      <c r="I3499" t="s">
        <v>82</v>
      </c>
      <c r="J3499" t="s">
        <v>39</v>
      </c>
      <c r="K3499">
        <v>1056</v>
      </c>
      <c r="L3499" t="s">
        <v>28</v>
      </c>
      <c r="M3499" t="s">
        <v>40</v>
      </c>
      <c r="N3499" t="s">
        <v>66</v>
      </c>
      <c r="O3499" t="s">
        <v>8282</v>
      </c>
      <c r="P3499">
        <v>9.2479999999999993</v>
      </c>
      <c r="Q3499">
        <v>2</v>
      </c>
      <c r="R3499">
        <v>0.2</v>
      </c>
      <c r="S3499">
        <v>3.3523999999999998</v>
      </c>
      <c r="T3499" t="s">
        <v>32</v>
      </c>
      <c r="U3499">
        <v>5.8956</v>
      </c>
      <c r="V3499" s="2">
        <f>Table1[[#This Row],[Expenses]]*0.3</f>
        <v>1.76868</v>
      </c>
      <c r="W3499" t="str">
        <f>VLOOKUP(K3499, Helper!A:C, 3, FALSE)</f>
        <v>2020-03</v>
      </c>
    </row>
    <row r="3500" spans="1:23" x14ac:dyDescent="0.3">
      <c r="A3500">
        <v>7047</v>
      </c>
      <c r="B3500" t="s">
        <v>8283</v>
      </c>
      <c r="C3500" s="1">
        <v>43929</v>
      </c>
      <c r="D3500">
        <v>20200408</v>
      </c>
      <c r="E3500" t="s">
        <v>704</v>
      </c>
      <c r="F3500" t="s">
        <v>35</v>
      </c>
      <c r="G3500" t="s">
        <v>916</v>
      </c>
      <c r="H3500" t="s">
        <v>37</v>
      </c>
      <c r="I3500" t="s">
        <v>38</v>
      </c>
      <c r="J3500" t="s">
        <v>278</v>
      </c>
      <c r="K3500">
        <v>1032</v>
      </c>
      <c r="L3500" t="s">
        <v>56</v>
      </c>
      <c r="M3500" t="s">
        <v>85</v>
      </c>
      <c r="N3500" t="s">
        <v>50</v>
      </c>
      <c r="O3500" t="s">
        <v>8284</v>
      </c>
      <c r="P3500">
        <v>99.591999999999999</v>
      </c>
      <c r="Q3500">
        <v>1</v>
      </c>
      <c r="R3500">
        <v>0.2</v>
      </c>
      <c r="S3500">
        <v>2.4897999999999998</v>
      </c>
      <c r="T3500" t="s">
        <v>735</v>
      </c>
      <c r="U3500">
        <v>97.102199999999996</v>
      </c>
      <c r="V3500" s="2">
        <f>Table1[[#This Row],[Expenses]]*0.3</f>
        <v>29.130659999999999</v>
      </c>
      <c r="W3500" t="str">
        <f>VLOOKUP(K3500, Helper!A:C, 3, FALSE)</f>
        <v>2020-02</v>
      </c>
    </row>
    <row r="3501" spans="1:23" x14ac:dyDescent="0.3">
      <c r="A3501">
        <v>7049</v>
      </c>
      <c r="B3501" t="s">
        <v>8285</v>
      </c>
      <c r="C3501" s="1">
        <v>44788</v>
      </c>
      <c r="D3501">
        <v>20220815</v>
      </c>
      <c r="E3501" t="s">
        <v>1448</v>
      </c>
      <c r="F3501" t="s">
        <v>252</v>
      </c>
      <c r="G3501" t="s">
        <v>573</v>
      </c>
      <c r="H3501" t="s">
        <v>25</v>
      </c>
      <c r="I3501" t="s">
        <v>103</v>
      </c>
      <c r="J3501" t="s">
        <v>330</v>
      </c>
      <c r="K3501">
        <v>1100</v>
      </c>
      <c r="L3501" t="s">
        <v>56</v>
      </c>
      <c r="M3501" t="s">
        <v>29</v>
      </c>
      <c r="N3501" t="s">
        <v>66</v>
      </c>
      <c r="O3501" t="s">
        <v>8286</v>
      </c>
      <c r="P3501">
        <v>15.552</v>
      </c>
      <c r="Q3501">
        <v>3</v>
      </c>
      <c r="R3501">
        <v>0.2</v>
      </c>
      <c r="S3501">
        <v>5.4432</v>
      </c>
      <c r="T3501" t="s">
        <v>327</v>
      </c>
      <c r="U3501">
        <v>10.108799999999899</v>
      </c>
      <c r="V3501" s="2">
        <f>Table1[[#This Row],[Expenses]]*0.3</f>
        <v>3.0326399999999696</v>
      </c>
      <c r="W3501" t="str">
        <f>VLOOKUP(K3501, Helper!A:C, 3, FALSE)</f>
        <v>2020-03</v>
      </c>
    </row>
    <row r="3502" spans="1:23" x14ac:dyDescent="0.3">
      <c r="A3502">
        <v>7050</v>
      </c>
      <c r="B3502" t="s">
        <v>8287</v>
      </c>
      <c r="C3502" s="1">
        <v>44099</v>
      </c>
      <c r="D3502">
        <v>20200925</v>
      </c>
      <c r="E3502" t="s">
        <v>3236</v>
      </c>
      <c r="F3502" t="s">
        <v>334</v>
      </c>
      <c r="G3502" t="s">
        <v>668</v>
      </c>
      <c r="H3502" t="s">
        <v>25</v>
      </c>
      <c r="I3502" t="s">
        <v>336</v>
      </c>
      <c r="J3502" t="s">
        <v>160</v>
      </c>
      <c r="K3502">
        <v>1101</v>
      </c>
      <c r="L3502" t="s">
        <v>56</v>
      </c>
      <c r="M3502" t="s">
        <v>85</v>
      </c>
      <c r="N3502" t="s">
        <v>112</v>
      </c>
      <c r="O3502" t="s">
        <v>8288</v>
      </c>
      <c r="P3502">
        <v>14.576000000000001</v>
      </c>
      <c r="Q3502">
        <v>2</v>
      </c>
      <c r="R3502">
        <v>0.2</v>
      </c>
      <c r="S3502">
        <v>2.3685999999999998</v>
      </c>
      <c r="T3502" t="s">
        <v>382</v>
      </c>
      <c r="U3502">
        <v>12.2074</v>
      </c>
      <c r="V3502" s="2">
        <f>Table1[[#This Row],[Expenses]]*0.3</f>
        <v>3.6622199999999996</v>
      </c>
      <c r="W3502" t="str">
        <f>VLOOKUP(K3502, Helper!A:C, 3, FALSE)</f>
        <v>2020-03</v>
      </c>
    </row>
    <row r="3503" spans="1:23" x14ac:dyDescent="0.3">
      <c r="A3503">
        <v>7051</v>
      </c>
      <c r="B3503" t="s">
        <v>8289</v>
      </c>
      <c r="C3503" s="1">
        <v>44907</v>
      </c>
      <c r="D3503">
        <v>20221212</v>
      </c>
      <c r="E3503" t="s">
        <v>3088</v>
      </c>
      <c r="F3503" t="s">
        <v>35</v>
      </c>
      <c r="G3503" t="s">
        <v>1078</v>
      </c>
      <c r="H3503" t="s">
        <v>37</v>
      </c>
      <c r="I3503" t="s">
        <v>38</v>
      </c>
      <c r="J3503" t="s">
        <v>655</v>
      </c>
      <c r="K3503">
        <v>1024</v>
      </c>
      <c r="L3503" t="s">
        <v>28</v>
      </c>
      <c r="M3503" t="s">
        <v>29</v>
      </c>
      <c r="N3503" t="s">
        <v>50</v>
      </c>
      <c r="O3503" t="s">
        <v>8290</v>
      </c>
      <c r="P3503">
        <v>209.6</v>
      </c>
      <c r="Q3503">
        <v>5</v>
      </c>
      <c r="R3503">
        <v>0.2</v>
      </c>
      <c r="S3503">
        <v>68.12</v>
      </c>
      <c r="T3503" t="s">
        <v>76</v>
      </c>
      <c r="U3503">
        <v>141.47999999999999</v>
      </c>
      <c r="V3503" s="2">
        <f>Table1[[#This Row],[Expenses]]*0.3</f>
        <v>42.443999999999996</v>
      </c>
      <c r="W3503" t="str">
        <f>VLOOKUP(K3503, Helper!A:C, 3, FALSE)</f>
        <v>2020-01</v>
      </c>
    </row>
    <row r="3504" spans="1:23" x14ac:dyDescent="0.3">
      <c r="A3504">
        <v>7062</v>
      </c>
      <c r="B3504" t="s">
        <v>8291</v>
      </c>
      <c r="C3504" s="1">
        <v>44230</v>
      </c>
      <c r="D3504">
        <v>20210203</v>
      </c>
      <c r="E3504" t="s">
        <v>878</v>
      </c>
      <c r="F3504" t="s">
        <v>101</v>
      </c>
      <c r="G3504" t="s">
        <v>2171</v>
      </c>
      <c r="H3504" t="s">
        <v>25</v>
      </c>
      <c r="I3504" t="s">
        <v>103</v>
      </c>
      <c r="J3504" t="s">
        <v>39</v>
      </c>
      <c r="K3504">
        <v>1056</v>
      </c>
      <c r="L3504" t="s">
        <v>28</v>
      </c>
      <c r="M3504" t="s">
        <v>40</v>
      </c>
      <c r="N3504" t="s">
        <v>50</v>
      </c>
      <c r="O3504" t="s">
        <v>8292</v>
      </c>
      <c r="P3504">
        <v>12.144</v>
      </c>
      <c r="Q3504">
        <v>3</v>
      </c>
      <c r="R3504">
        <v>0.2</v>
      </c>
      <c r="S3504">
        <v>4.0986000000000002</v>
      </c>
      <c r="T3504" t="s">
        <v>554</v>
      </c>
      <c r="U3504">
        <v>8.0454000000000008</v>
      </c>
      <c r="V3504" s="2">
        <f>Table1[[#This Row],[Expenses]]*0.3</f>
        <v>2.4136200000000003</v>
      </c>
      <c r="W3504" t="str">
        <f>VLOOKUP(K3504, Helper!A:C, 3, FALSE)</f>
        <v>2020-03</v>
      </c>
    </row>
    <row r="3505" spans="1:23" x14ac:dyDescent="0.3">
      <c r="A3505">
        <v>7063</v>
      </c>
      <c r="B3505" t="s">
        <v>8293</v>
      </c>
      <c r="C3505" s="1">
        <v>44925</v>
      </c>
      <c r="D3505">
        <v>20221230</v>
      </c>
      <c r="E3505" t="s">
        <v>587</v>
      </c>
      <c r="F3505" t="s">
        <v>306</v>
      </c>
      <c r="G3505" t="s">
        <v>307</v>
      </c>
      <c r="H3505" t="s">
        <v>25</v>
      </c>
      <c r="I3505" t="s">
        <v>48</v>
      </c>
      <c r="J3505" t="s">
        <v>588</v>
      </c>
      <c r="K3505">
        <v>1085</v>
      </c>
      <c r="L3505" t="s">
        <v>105</v>
      </c>
      <c r="M3505" t="s">
        <v>29</v>
      </c>
      <c r="N3505" t="s">
        <v>161</v>
      </c>
      <c r="O3505" t="s">
        <v>8294</v>
      </c>
      <c r="P3505">
        <v>27.792000000000002</v>
      </c>
      <c r="Q3505">
        <v>3</v>
      </c>
      <c r="R3505">
        <v>0.2</v>
      </c>
      <c r="S3505">
        <v>10.422000000000001</v>
      </c>
      <c r="T3505" t="s">
        <v>76</v>
      </c>
      <c r="U3505">
        <v>17.37</v>
      </c>
      <c r="V3505" s="2">
        <f>Table1[[#This Row],[Expenses]]*0.3</f>
        <v>5.2110000000000003</v>
      </c>
      <c r="W3505" t="str">
        <f>VLOOKUP(K3505, Helper!A:C, 3, FALSE)</f>
        <v>2020-07</v>
      </c>
    </row>
    <row r="3506" spans="1:23" x14ac:dyDescent="0.3">
      <c r="A3506">
        <v>7064</v>
      </c>
      <c r="B3506" t="s">
        <v>8295</v>
      </c>
      <c r="C3506" s="1">
        <v>45170</v>
      </c>
      <c r="D3506">
        <v>20230901</v>
      </c>
      <c r="E3506" t="s">
        <v>2164</v>
      </c>
      <c r="F3506" t="s">
        <v>306</v>
      </c>
      <c r="G3506" t="s">
        <v>307</v>
      </c>
      <c r="H3506" t="s">
        <v>25</v>
      </c>
      <c r="I3506" t="s">
        <v>48</v>
      </c>
      <c r="J3506" t="s">
        <v>649</v>
      </c>
      <c r="K3506">
        <v>1023</v>
      </c>
      <c r="L3506" t="s">
        <v>28</v>
      </c>
      <c r="M3506" t="s">
        <v>85</v>
      </c>
      <c r="N3506" t="s">
        <v>66</v>
      </c>
      <c r="O3506" t="s">
        <v>8296</v>
      </c>
      <c r="P3506">
        <v>6.2080000000000002</v>
      </c>
      <c r="Q3506">
        <v>2</v>
      </c>
      <c r="R3506">
        <v>0.2</v>
      </c>
      <c r="S3506">
        <v>0.69840000000000002</v>
      </c>
      <c r="T3506" t="s">
        <v>171</v>
      </c>
      <c r="U3506">
        <v>5.5095999999999998</v>
      </c>
      <c r="V3506" s="2">
        <f>Table1[[#This Row],[Expenses]]*0.3</f>
        <v>1.6528799999999999</v>
      </c>
      <c r="W3506" t="str">
        <f>VLOOKUP(K3506, Helper!A:C, 3, FALSE)</f>
        <v>2020-08</v>
      </c>
    </row>
    <row r="3507" spans="1:23" x14ac:dyDescent="0.3">
      <c r="A3507">
        <v>7065</v>
      </c>
      <c r="B3507" t="s">
        <v>8297</v>
      </c>
      <c r="C3507" s="1">
        <v>44962</v>
      </c>
      <c r="D3507">
        <v>20230205</v>
      </c>
      <c r="E3507" t="s">
        <v>1318</v>
      </c>
      <c r="F3507" t="s">
        <v>211</v>
      </c>
      <c r="G3507" t="s">
        <v>968</v>
      </c>
      <c r="H3507" t="s">
        <v>25</v>
      </c>
      <c r="I3507" t="s">
        <v>26</v>
      </c>
      <c r="J3507" t="s">
        <v>626</v>
      </c>
      <c r="K3507">
        <v>1009</v>
      </c>
      <c r="L3507" t="s">
        <v>95</v>
      </c>
      <c r="M3507" t="s">
        <v>29</v>
      </c>
      <c r="N3507" t="s">
        <v>86</v>
      </c>
      <c r="O3507" t="s">
        <v>8298</v>
      </c>
      <c r="P3507">
        <v>32.67</v>
      </c>
      <c r="Q3507">
        <v>3</v>
      </c>
      <c r="R3507">
        <v>0</v>
      </c>
      <c r="S3507">
        <v>8.4941999999999993</v>
      </c>
      <c r="T3507" t="s">
        <v>394</v>
      </c>
      <c r="U3507">
        <v>24.175799999999999</v>
      </c>
      <c r="V3507" s="2">
        <f>Table1[[#This Row],[Expenses]]*0.3</f>
        <v>7.2527399999999993</v>
      </c>
      <c r="W3507" t="str">
        <f>VLOOKUP(K3507, Helper!A:C, 3, FALSE)</f>
        <v>2020-03</v>
      </c>
    </row>
    <row r="3508" spans="1:23" x14ac:dyDescent="0.3">
      <c r="A3508">
        <v>7066</v>
      </c>
      <c r="B3508" t="s">
        <v>8299</v>
      </c>
      <c r="C3508" s="1">
        <v>44171</v>
      </c>
      <c r="D3508">
        <v>20201206</v>
      </c>
      <c r="E3508" t="s">
        <v>1292</v>
      </c>
      <c r="F3508" t="s">
        <v>35</v>
      </c>
      <c r="G3508" t="s">
        <v>36</v>
      </c>
      <c r="H3508" t="s">
        <v>37</v>
      </c>
      <c r="I3508" t="s">
        <v>38</v>
      </c>
      <c r="J3508" t="s">
        <v>1263</v>
      </c>
      <c r="K3508">
        <v>1016</v>
      </c>
      <c r="L3508" t="s">
        <v>95</v>
      </c>
      <c r="M3508" t="s">
        <v>40</v>
      </c>
      <c r="N3508" t="s">
        <v>96</v>
      </c>
      <c r="O3508" t="s">
        <v>8300</v>
      </c>
      <c r="P3508">
        <v>1261.33</v>
      </c>
      <c r="Q3508">
        <v>7</v>
      </c>
      <c r="R3508">
        <v>0</v>
      </c>
      <c r="S3508">
        <v>327.94580000000002</v>
      </c>
      <c r="T3508" t="s">
        <v>235</v>
      </c>
      <c r="U3508">
        <v>933.38419999999996</v>
      </c>
      <c r="V3508" s="2">
        <f>Table1[[#This Row],[Expenses]]*0.3</f>
        <v>280.01525999999996</v>
      </c>
      <c r="W3508" t="str">
        <f>VLOOKUP(K3508, Helper!A:C, 3, FALSE)</f>
        <v>2020-03</v>
      </c>
    </row>
    <row r="3509" spans="1:23" x14ac:dyDescent="0.3">
      <c r="A3509">
        <v>7067</v>
      </c>
      <c r="B3509" t="s">
        <v>8301</v>
      </c>
      <c r="C3509" s="1">
        <v>44712</v>
      </c>
      <c r="D3509">
        <v>20220531</v>
      </c>
      <c r="E3509" t="s">
        <v>3709</v>
      </c>
      <c r="F3509" t="s">
        <v>35</v>
      </c>
      <c r="G3509" t="s">
        <v>36</v>
      </c>
      <c r="H3509" t="s">
        <v>37</v>
      </c>
      <c r="I3509" t="s">
        <v>38</v>
      </c>
      <c r="J3509" t="s">
        <v>430</v>
      </c>
      <c r="K3509">
        <v>1055</v>
      </c>
      <c r="L3509" t="s">
        <v>84</v>
      </c>
      <c r="M3509" t="s">
        <v>85</v>
      </c>
      <c r="N3509" t="s">
        <v>66</v>
      </c>
      <c r="O3509" t="s">
        <v>8302</v>
      </c>
      <c r="P3509">
        <v>38.880000000000003</v>
      </c>
      <c r="Q3509">
        <v>6</v>
      </c>
      <c r="R3509">
        <v>0</v>
      </c>
      <c r="S3509">
        <v>18.662400000000002</v>
      </c>
      <c r="T3509" t="s">
        <v>454</v>
      </c>
      <c r="U3509">
        <v>20.217600000000001</v>
      </c>
      <c r="V3509" s="2">
        <f>Table1[[#This Row],[Expenses]]*0.3</f>
        <v>6.0652800000000004</v>
      </c>
      <c r="W3509" t="str">
        <f>VLOOKUP(K3509, Helper!A:C, 3, FALSE)</f>
        <v>2020-01</v>
      </c>
    </row>
    <row r="3510" spans="1:23" x14ac:dyDescent="0.3">
      <c r="A3510">
        <v>7068</v>
      </c>
      <c r="B3510" t="s">
        <v>8303</v>
      </c>
      <c r="C3510" s="1">
        <v>44703</v>
      </c>
      <c r="D3510">
        <v>20220522</v>
      </c>
      <c r="E3510" t="s">
        <v>791</v>
      </c>
      <c r="F3510" t="s">
        <v>79</v>
      </c>
      <c r="G3510" t="s">
        <v>154</v>
      </c>
      <c r="H3510" t="s">
        <v>81</v>
      </c>
      <c r="I3510" t="s">
        <v>82</v>
      </c>
      <c r="J3510" t="s">
        <v>560</v>
      </c>
      <c r="K3510">
        <v>1080</v>
      </c>
      <c r="L3510" t="s">
        <v>56</v>
      </c>
      <c r="M3510" t="s">
        <v>40</v>
      </c>
      <c r="N3510" t="s">
        <v>50</v>
      </c>
      <c r="O3510" t="s">
        <v>8304</v>
      </c>
      <c r="P3510">
        <v>1.964</v>
      </c>
      <c r="Q3510">
        <v>2</v>
      </c>
      <c r="R3510">
        <v>0.8</v>
      </c>
      <c r="S3510">
        <v>-3.2406000000000001</v>
      </c>
      <c r="T3510" t="s">
        <v>454</v>
      </c>
      <c r="U3510">
        <v>5.2046000000000001</v>
      </c>
      <c r="V3510" s="2">
        <f>Table1[[#This Row],[Expenses]]*0.3</f>
        <v>1.56138</v>
      </c>
      <c r="W3510" t="str">
        <f>VLOOKUP(K3510, Helper!A:C, 3, FALSE)</f>
        <v>2020-03</v>
      </c>
    </row>
    <row r="3511" spans="1:23" x14ac:dyDescent="0.3">
      <c r="A3511">
        <v>7070</v>
      </c>
      <c r="B3511" t="s">
        <v>8305</v>
      </c>
      <c r="C3511" s="1">
        <v>44052</v>
      </c>
      <c r="D3511">
        <v>20200809</v>
      </c>
      <c r="E3511" t="s">
        <v>2033</v>
      </c>
      <c r="F3511" t="s">
        <v>35</v>
      </c>
      <c r="G3511" t="s">
        <v>1984</v>
      </c>
      <c r="H3511" t="s">
        <v>37</v>
      </c>
      <c r="I3511" t="s">
        <v>38</v>
      </c>
      <c r="J3511" t="s">
        <v>254</v>
      </c>
      <c r="K3511">
        <v>1072</v>
      </c>
      <c r="L3511" t="s">
        <v>74</v>
      </c>
      <c r="M3511" t="s">
        <v>29</v>
      </c>
      <c r="N3511" t="s">
        <v>66</v>
      </c>
      <c r="O3511" t="s">
        <v>8306</v>
      </c>
      <c r="P3511">
        <v>5.98</v>
      </c>
      <c r="Q3511">
        <v>1</v>
      </c>
      <c r="R3511">
        <v>0</v>
      </c>
      <c r="S3511">
        <v>2.6909999999999998</v>
      </c>
      <c r="T3511" t="s">
        <v>114</v>
      </c>
      <c r="U3511">
        <v>3.2890000000000001</v>
      </c>
      <c r="V3511" s="2">
        <f>Table1[[#This Row],[Expenses]]*0.3</f>
        <v>0.98670000000000002</v>
      </c>
      <c r="W3511" t="str">
        <f>VLOOKUP(K3511, Helper!A:C, 3, FALSE)</f>
        <v>2020-06</v>
      </c>
    </row>
    <row r="3512" spans="1:23" x14ac:dyDescent="0.3">
      <c r="A3512">
        <v>7071</v>
      </c>
      <c r="B3512" t="s">
        <v>8307</v>
      </c>
      <c r="C3512" s="1">
        <v>44810</v>
      </c>
      <c r="D3512">
        <v>20220906</v>
      </c>
      <c r="E3512" t="s">
        <v>4680</v>
      </c>
      <c r="F3512" t="s">
        <v>166</v>
      </c>
      <c r="G3512" t="s">
        <v>227</v>
      </c>
      <c r="H3512" t="s">
        <v>81</v>
      </c>
      <c r="I3512" t="s">
        <v>168</v>
      </c>
      <c r="J3512" t="s">
        <v>325</v>
      </c>
      <c r="K3512">
        <v>1075</v>
      </c>
      <c r="L3512" t="s">
        <v>133</v>
      </c>
      <c r="M3512" t="s">
        <v>85</v>
      </c>
      <c r="N3512" t="s">
        <v>66</v>
      </c>
      <c r="O3512" t="s">
        <v>8308</v>
      </c>
      <c r="P3512">
        <v>9.2479999999999993</v>
      </c>
      <c r="Q3512">
        <v>2</v>
      </c>
      <c r="R3512">
        <v>0.2</v>
      </c>
      <c r="S3512">
        <v>3.3523999999999998</v>
      </c>
      <c r="T3512" t="s">
        <v>246</v>
      </c>
      <c r="U3512">
        <v>5.8956</v>
      </c>
      <c r="V3512" s="2">
        <f>Table1[[#This Row],[Expenses]]*0.3</f>
        <v>1.76868</v>
      </c>
      <c r="W3512" t="str">
        <f>VLOOKUP(K3512, Helper!A:C, 3, FALSE)</f>
        <v>2020-03</v>
      </c>
    </row>
    <row r="3513" spans="1:23" x14ac:dyDescent="0.3">
      <c r="A3513">
        <v>7072</v>
      </c>
      <c r="B3513" t="s">
        <v>8309</v>
      </c>
      <c r="C3513" s="1">
        <v>44766</v>
      </c>
      <c r="D3513">
        <v>20220724</v>
      </c>
      <c r="E3513" t="s">
        <v>1138</v>
      </c>
      <c r="F3513" t="s">
        <v>79</v>
      </c>
      <c r="G3513" t="s">
        <v>1640</v>
      </c>
      <c r="H3513" t="s">
        <v>81</v>
      </c>
      <c r="I3513" t="s">
        <v>82</v>
      </c>
      <c r="J3513" t="s">
        <v>160</v>
      </c>
      <c r="K3513">
        <v>1101</v>
      </c>
      <c r="L3513" t="s">
        <v>56</v>
      </c>
      <c r="M3513" t="s">
        <v>29</v>
      </c>
      <c r="N3513" t="s">
        <v>112</v>
      </c>
      <c r="O3513" t="s">
        <v>8310</v>
      </c>
      <c r="P3513">
        <v>4.4480000000000004</v>
      </c>
      <c r="Q3513">
        <v>2</v>
      </c>
      <c r="R3513">
        <v>0.2</v>
      </c>
      <c r="S3513">
        <v>0.33360000000000001</v>
      </c>
      <c r="T3513" t="s">
        <v>175</v>
      </c>
      <c r="U3513">
        <v>4.1143999999999998</v>
      </c>
      <c r="V3513" s="2">
        <f>Table1[[#This Row],[Expenses]]*0.3</f>
        <v>1.2343199999999999</v>
      </c>
      <c r="W3513" t="str">
        <f>VLOOKUP(K3513, Helper!A:C, 3, FALSE)</f>
        <v>2020-03</v>
      </c>
    </row>
    <row r="3514" spans="1:23" x14ac:dyDescent="0.3">
      <c r="A3514">
        <v>7077</v>
      </c>
      <c r="B3514" t="s">
        <v>8311</v>
      </c>
      <c r="C3514" s="1">
        <v>44694</v>
      </c>
      <c r="D3514">
        <v>20220513</v>
      </c>
      <c r="E3514" t="s">
        <v>6281</v>
      </c>
      <c r="F3514" t="s">
        <v>71</v>
      </c>
      <c r="G3514" t="s">
        <v>72</v>
      </c>
      <c r="H3514" t="s">
        <v>37</v>
      </c>
      <c r="I3514" t="s">
        <v>38</v>
      </c>
      <c r="J3514" t="s">
        <v>268</v>
      </c>
      <c r="K3514">
        <v>1088</v>
      </c>
      <c r="L3514" t="s">
        <v>133</v>
      </c>
      <c r="M3514" t="s">
        <v>29</v>
      </c>
      <c r="N3514" t="s">
        <v>161</v>
      </c>
      <c r="O3514" t="s">
        <v>8312</v>
      </c>
      <c r="P3514">
        <v>54.9</v>
      </c>
      <c r="Q3514">
        <v>5</v>
      </c>
      <c r="R3514">
        <v>0</v>
      </c>
      <c r="S3514">
        <v>26.901</v>
      </c>
      <c r="T3514" t="s">
        <v>454</v>
      </c>
      <c r="U3514">
        <v>27.998999999999999</v>
      </c>
      <c r="V3514" s="2">
        <f>Table1[[#This Row],[Expenses]]*0.3</f>
        <v>8.3996999999999993</v>
      </c>
      <c r="W3514" t="str">
        <f>VLOOKUP(K3514, Helper!A:C, 3, FALSE)</f>
        <v>2020-03</v>
      </c>
    </row>
    <row r="3515" spans="1:23" x14ac:dyDescent="0.3">
      <c r="A3515">
        <v>7078</v>
      </c>
      <c r="B3515" t="s">
        <v>8313</v>
      </c>
      <c r="C3515" s="1">
        <v>44807</v>
      </c>
      <c r="D3515">
        <v>20220903</v>
      </c>
      <c r="E3515" t="s">
        <v>2897</v>
      </c>
      <c r="F3515" t="s">
        <v>62</v>
      </c>
      <c r="G3515" t="s">
        <v>63</v>
      </c>
      <c r="H3515" t="s">
        <v>25</v>
      </c>
      <c r="I3515" t="s">
        <v>64</v>
      </c>
      <c r="J3515" t="s">
        <v>418</v>
      </c>
      <c r="K3515">
        <v>1007</v>
      </c>
      <c r="L3515" t="s">
        <v>84</v>
      </c>
      <c r="M3515" t="s">
        <v>29</v>
      </c>
      <c r="N3515" t="s">
        <v>50</v>
      </c>
      <c r="O3515" t="s">
        <v>8314</v>
      </c>
      <c r="P3515">
        <v>22.911000000000001</v>
      </c>
      <c r="Q3515">
        <v>7</v>
      </c>
      <c r="R3515">
        <v>0.7</v>
      </c>
      <c r="S3515">
        <v>-17.565100000000001</v>
      </c>
      <c r="T3515" t="s">
        <v>246</v>
      </c>
      <c r="U3515">
        <v>40.476100000000002</v>
      </c>
      <c r="V3515" s="2">
        <f>Table1[[#This Row],[Expenses]]*0.3</f>
        <v>12.14283</v>
      </c>
      <c r="W3515" t="str">
        <f>VLOOKUP(K3515, Helper!A:C, 3, FALSE)</f>
        <v>2020-02</v>
      </c>
    </row>
    <row r="3516" spans="1:23" x14ac:dyDescent="0.3">
      <c r="A3516">
        <v>7084</v>
      </c>
      <c r="B3516" t="s">
        <v>8315</v>
      </c>
      <c r="C3516" s="1">
        <v>45129</v>
      </c>
      <c r="D3516">
        <v>20230722</v>
      </c>
      <c r="E3516" t="s">
        <v>1207</v>
      </c>
      <c r="F3516" t="s">
        <v>35</v>
      </c>
      <c r="G3516" t="s">
        <v>916</v>
      </c>
      <c r="H3516" t="s">
        <v>37</v>
      </c>
      <c r="I3516" t="s">
        <v>38</v>
      </c>
      <c r="J3516" t="s">
        <v>316</v>
      </c>
      <c r="K3516">
        <v>1093</v>
      </c>
      <c r="L3516" t="s">
        <v>28</v>
      </c>
      <c r="M3516" t="s">
        <v>40</v>
      </c>
      <c r="N3516" t="s">
        <v>112</v>
      </c>
      <c r="O3516" t="s">
        <v>8316</v>
      </c>
      <c r="P3516">
        <v>3.52</v>
      </c>
      <c r="Q3516">
        <v>2</v>
      </c>
      <c r="R3516">
        <v>0</v>
      </c>
      <c r="S3516">
        <v>1.6896</v>
      </c>
      <c r="T3516" t="s">
        <v>128</v>
      </c>
      <c r="U3516">
        <v>1.8304</v>
      </c>
      <c r="V3516" s="2">
        <f>Table1[[#This Row],[Expenses]]*0.3</f>
        <v>0.54911999999999994</v>
      </c>
      <c r="W3516" t="str">
        <f>VLOOKUP(K3516, Helper!A:C, 3, FALSE)</f>
        <v>2020-03</v>
      </c>
    </row>
    <row r="3517" spans="1:23" x14ac:dyDescent="0.3">
      <c r="A3517">
        <v>7086</v>
      </c>
      <c r="B3517" t="s">
        <v>8317</v>
      </c>
      <c r="C3517" s="1">
        <v>45195</v>
      </c>
      <c r="D3517">
        <v>20230926</v>
      </c>
      <c r="E3517" t="s">
        <v>1600</v>
      </c>
      <c r="F3517" t="s">
        <v>124</v>
      </c>
      <c r="G3517" t="s">
        <v>1270</v>
      </c>
      <c r="H3517" t="s">
        <v>25</v>
      </c>
      <c r="I3517" t="s">
        <v>48</v>
      </c>
      <c r="J3517" t="s">
        <v>457</v>
      </c>
      <c r="K3517">
        <v>1057</v>
      </c>
      <c r="L3517" t="s">
        <v>105</v>
      </c>
      <c r="M3517" t="s">
        <v>40</v>
      </c>
      <c r="N3517" t="s">
        <v>50</v>
      </c>
      <c r="O3517" t="s">
        <v>8318</v>
      </c>
      <c r="P3517">
        <v>8.5950000000000006</v>
      </c>
      <c r="Q3517">
        <v>5</v>
      </c>
      <c r="R3517">
        <v>0.7</v>
      </c>
      <c r="S3517">
        <v>-6.3029999999999999</v>
      </c>
      <c r="T3517" t="s">
        <v>171</v>
      </c>
      <c r="U3517">
        <v>14.898</v>
      </c>
      <c r="V3517" s="2">
        <f>Table1[[#This Row],[Expenses]]*0.3</f>
        <v>4.4693999999999994</v>
      </c>
      <c r="W3517" t="str">
        <f>VLOOKUP(K3517, Helper!A:C, 3, FALSE)</f>
        <v>2020-01</v>
      </c>
    </row>
    <row r="3518" spans="1:23" x14ac:dyDescent="0.3">
      <c r="A3518">
        <v>7088</v>
      </c>
      <c r="B3518" t="s">
        <v>8319</v>
      </c>
      <c r="C3518" s="1">
        <v>45142</v>
      </c>
      <c r="D3518">
        <v>20230804</v>
      </c>
      <c r="E3518" t="s">
        <v>3822</v>
      </c>
      <c r="F3518" t="s">
        <v>35</v>
      </c>
      <c r="G3518" t="s">
        <v>36</v>
      </c>
      <c r="H3518" t="s">
        <v>37</v>
      </c>
      <c r="I3518" t="s">
        <v>38</v>
      </c>
      <c r="J3518" t="s">
        <v>376</v>
      </c>
      <c r="K3518">
        <v>1036</v>
      </c>
      <c r="L3518" t="s">
        <v>259</v>
      </c>
      <c r="M3518" t="s">
        <v>29</v>
      </c>
      <c r="N3518" t="s">
        <v>96</v>
      </c>
      <c r="O3518" t="s">
        <v>8320</v>
      </c>
      <c r="P3518">
        <v>99.87</v>
      </c>
      <c r="Q3518">
        <v>3</v>
      </c>
      <c r="R3518">
        <v>0</v>
      </c>
      <c r="S3518">
        <v>23.968800000000002</v>
      </c>
      <c r="T3518" t="s">
        <v>786</v>
      </c>
      <c r="U3518">
        <v>75.901200000000003</v>
      </c>
      <c r="V3518" s="2">
        <f>Table1[[#This Row],[Expenses]]*0.3</f>
        <v>22.77036</v>
      </c>
      <c r="W3518" t="str">
        <f>VLOOKUP(K3518, Helper!A:C, 3, FALSE)</f>
        <v>2020-04</v>
      </c>
    </row>
    <row r="3519" spans="1:23" x14ac:dyDescent="0.3">
      <c r="A3519">
        <v>7089</v>
      </c>
      <c r="B3519" t="s">
        <v>8321</v>
      </c>
      <c r="C3519" s="1">
        <v>44494</v>
      </c>
      <c r="D3519">
        <v>20211025</v>
      </c>
      <c r="E3519" t="s">
        <v>1102</v>
      </c>
      <c r="F3519" t="s">
        <v>821</v>
      </c>
      <c r="G3519" t="s">
        <v>1887</v>
      </c>
      <c r="H3519" t="s">
        <v>25</v>
      </c>
      <c r="I3519" t="s">
        <v>336</v>
      </c>
      <c r="J3519" t="s">
        <v>439</v>
      </c>
      <c r="K3519">
        <v>1033</v>
      </c>
      <c r="L3519" t="s">
        <v>74</v>
      </c>
      <c r="M3519" t="s">
        <v>29</v>
      </c>
      <c r="N3519" t="s">
        <v>112</v>
      </c>
      <c r="O3519" t="s">
        <v>8322</v>
      </c>
      <c r="P3519">
        <v>79.36</v>
      </c>
      <c r="Q3519">
        <v>4</v>
      </c>
      <c r="R3519">
        <v>0</v>
      </c>
      <c r="S3519">
        <v>23.808</v>
      </c>
      <c r="T3519" t="s">
        <v>52</v>
      </c>
      <c r="U3519">
        <v>55.552</v>
      </c>
      <c r="V3519" s="2">
        <f>Table1[[#This Row],[Expenses]]*0.3</f>
        <v>16.665599999999998</v>
      </c>
      <c r="W3519" t="str">
        <f>VLOOKUP(K3519, Helper!A:C, 3, FALSE)</f>
        <v>2020-03</v>
      </c>
    </row>
    <row r="3520" spans="1:23" x14ac:dyDescent="0.3">
      <c r="A3520">
        <v>7090</v>
      </c>
      <c r="B3520" t="s">
        <v>8323</v>
      </c>
      <c r="C3520" s="1">
        <v>45093</v>
      </c>
      <c r="D3520">
        <v>20230616</v>
      </c>
      <c r="E3520" t="s">
        <v>637</v>
      </c>
      <c r="F3520" t="s">
        <v>35</v>
      </c>
      <c r="G3520" t="s">
        <v>36</v>
      </c>
      <c r="H3520" t="s">
        <v>37</v>
      </c>
      <c r="I3520" t="s">
        <v>38</v>
      </c>
      <c r="J3520" t="s">
        <v>638</v>
      </c>
      <c r="K3520">
        <v>1008</v>
      </c>
      <c r="L3520" t="s">
        <v>74</v>
      </c>
      <c r="M3520" t="s">
        <v>40</v>
      </c>
      <c r="N3520" t="s">
        <v>156</v>
      </c>
      <c r="O3520" t="s">
        <v>8324</v>
      </c>
      <c r="P3520">
        <v>119.96</v>
      </c>
      <c r="Q3520">
        <v>1</v>
      </c>
      <c r="R3520">
        <v>0.2</v>
      </c>
      <c r="S3520">
        <v>7.4974999999999996</v>
      </c>
      <c r="T3520" t="s">
        <v>318</v>
      </c>
      <c r="U3520">
        <v>112.462499999999</v>
      </c>
      <c r="V3520" s="2">
        <f>Table1[[#This Row],[Expenses]]*0.3</f>
        <v>33.738749999999698</v>
      </c>
      <c r="W3520" t="str">
        <f>VLOOKUP(K3520, Helper!A:C, 3, FALSE)</f>
        <v>2020-01</v>
      </c>
    </row>
    <row r="3521" spans="1:23" x14ac:dyDescent="0.3">
      <c r="A3521">
        <v>7091</v>
      </c>
      <c r="B3521" t="s">
        <v>8325</v>
      </c>
      <c r="C3521" s="1">
        <v>44205</v>
      </c>
      <c r="D3521">
        <v>20210109</v>
      </c>
      <c r="E3521" t="s">
        <v>2668</v>
      </c>
      <c r="F3521" t="s">
        <v>23</v>
      </c>
      <c r="G3521" t="s">
        <v>24</v>
      </c>
      <c r="H3521" t="s">
        <v>25</v>
      </c>
      <c r="I3521" t="s">
        <v>26</v>
      </c>
      <c r="J3521" t="s">
        <v>1026</v>
      </c>
      <c r="K3521">
        <v>1040</v>
      </c>
      <c r="L3521" t="s">
        <v>56</v>
      </c>
      <c r="M3521" t="s">
        <v>29</v>
      </c>
      <c r="N3521" t="s">
        <v>66</v>
      </c>
      <c r="O3521" t="s">
        <v>8326</v>
      </c>
      <c r="P3521">
        <v>106.32</v>
      </c>
      <c r="Q3521">
        <v>3</v>
      </c>
      <c r="R3521">
        <v>0</v>
      </c>
      <c r="S3521">
        <v>49.970399999999998</v>
      </c>
      <c r="T3521" t="s">
        <v>303</v>
      </c>
      <c r="U3521">
        <v>56.349599999999903</v>
      </c>
      <c r="V3521" s="2">
        <f>Table1[[#This Row],[Expenses]]*0.3</f>
        <v>16.90487999999997</v>
      </c>
      <c r="W3521" t="str">
        <f>VLOOKUP(K3521, Helper!A:C, 3, FALSE)</f>
        <v>2020-02</v>
      </c>
    </row>
    <row r="3522" spans="1:23" x14ac:dyDescent="0.3">
      <c r="A3522">
        <v>7095</v>
      </c>
      <c r="B3522" t="s">
        <v>8327</v>
      </c>
      <c r="C3522" s="1">
        <v>44236</v>
      </c>
      <c r="D3522">
        <v>20210209</v>
      </c>
      <c r="E3522" t="s">
        <v>2707</v>
      </c>
      <c r="F3522" t="s">
        <v>166</v>
      </c>
      <c r="G3522" t="s">
        <v>488</v>
      </c>
      <c r="H3522" t="s">
        <v>81</v>
      </c>
      <c r="I3522" t="s">
        <v>168</v>
      </c>
      <c r="J3522" t="s">
        <v>524</v>
      </c>
      <c r="K3522">
        <v>1039</v>
      </c>
      <c r="L3522" t="s">
        <v>95</v>
      </c>
      <c r="M3522" t="s">
        <v>29</v>
      </c>
      <c r="N3522" t="s">
        <v>185</v>
      </c>
      <c r="O3522" t="s">
        <v>8328</v>
      </c>
      <c r="P3522">
        <v>479.952</v>
      </c>
      <c r="Q3522">
        <v>6</v>
      </c>
      <c r="R3522">
        <v>0.2</v>
      </c>
      <c r="S3522">
        <v>89.991</v>
      </c>
      <c r="T3522" t="s">
        <v>554</v>
      </c>
      <c r="U3522">
        <v>389.96100000000001</v>
      </c>
      <c r="V3522" s="2">
        <f>Table1[[#This Row],[Expenses]]*0.3</f>
        <v>116.9883</v>
      </c>
      <c r="W3522" t="str">
        <f>VLOOKUP(K3522, Helper!A:C, 3, FALSE)</f>
        <v>2020-01</v>
      </c>
    </row>
    <row r="3523" spans="1:23" x14ac:dyDescent="0.3">
      <c r="A3523">
        <v>7096</v>
      </c>
      <c r="B3523" t="s">
        <v>8329</v>
      </c>
      <c r="C3523" s="1">
        <v>44793</v>
      </c>
      <c r="D3523">
        <v>20220820</v>
      </c>
      <c r="E3523" t="s">
        <v>1234</v>
      </c>
      <c r="F3523" t="s">
        <v>211</v>
      </c>
      <c r="G3523" t="s">
        <v>212</v>
      </c>
      <c r="H3523" t="s">
        <v>25</v>
      </c>
      <c r="I3523" t="s">
        <v>26</v>
      </c>
      <c r="J3523" t="s">
        <v>268</v>
      </c>
      <c r="K3523">
        <v>1088</v>
      </c>
      <c r="L3523" t="s">
        <v>133</v>
      </c>
      <c r="M3523" t="s">
        <v>29</v>
      </c>
      <c r="N3523" t="s">
        <v>50</v>
      </c>
      <c r="O3523" t="s">
        <v>8330</v>
      </c>
      <c r="P3523">
        <v>146.68799999999999</v>
      </c>
      <c r="Q3523">
        <v>6</v>
      </c>
      <c r="R3523">
        <v>0.2</v>
      </c>
      <c r="S3523">
        <v>55.008000000000003</v>
      </c>
      <c r="T3523" t="s">
        <v>327</v>
      </c>
      <c r="U3523">
        <v>91.679999999999893</v>
      </c>
      <c r="V3523" s="2">
        <f>Table1[[#This Row],[Expenses]]*0.3</f>
        <v>27.503999999999966</v>
      </c>
      <c r="W3523" t="str">
        <f>VLOOKUP(K3523, Helper!A:C, 3, FALSE)</f>
        <v>2020-03</v>
      </c>
    </row>
    <row r="3524" spans="1:23" x14ac:dyDescent="0.3">
      <c r="A3524">
        <v>7099</v>
      </c>
      <c r="B3524" t="s">
        <v>8331</v>
      </c>
      <c r="C3524" s="1">
        <v>45237</v>
      </c>
      <c r="D3524">
        <v>20231107</v>
      </c>
      <c r="E3524" t="s">
        <v>1245</v>
      </c>
      <c r="F3524" t="s">
        <v>211</v>
      </c>
      <c r="G3524" t="s">
        <v>212</v>
      </c>
      <c r="H3524" t="s">
        <v>25</v>
      </c>
      <c r="I3524" t="s">
        <v>26</v>
      </c>
      <c r="J3524" t="s">
        <v>1246</v>
      </c>
      <c r="K3524">
        <v>1071</v>
      </c>
      <c r="L3524" t="s">
        <v>149</v>
      </c>
      <c r="M3524" t="s">
        <v>29</v>
      </c>
      <c r="N3524" t="s">
        <v>66</v>
      </c>
      <c r="O3524" t="s">
        <v>8332</v>
      </c>
      <c r="P3524">
        <v>318.95999999999998</v>
      </c>
      <c r="Q3524">
        <v>9</v>
      </c>
      <c r="R3524">
        <v>0</v>
      </c>
      <c r="S3524">
        <v>149.91120000000001</v>
      </c>
      <c r="T3524" t="s">
        <v>283</v>
      </c>
      <c r="U3524">
        <v>169.04879999999901</v>
      </c>
      <c r="V3524" s="2">
        <f>Table1[[#This Row],[Expenses]]*0.3</f>
        <v>50.714639999999697</v>
      </c>
      <c r="W3524" t="str">
        <f>VLOOKUP(K3524, Helper!A:C, 3, FALSE)</f>
        <v>2020-04</v>
      </c>
    </row>
    <row r="3525" spans="1:23" x14ac:dyDescent="0.3">
      <c r="A3525">
        <v>7100</v>
      </c>
      <c r="B3525" t="s">
        <v>8333</v>
      </c>
      <c r="C3525" s="1">
        <v>44556</v>
      </c>
      <c r="D3525">
        <v>20211226</v>
      </c>
      <c r="E3525" t="s">
        <v>3781</v>
      </c>
      <c r="F3525" t="s">
        <v>211</v>
      </c>
      <c r="G3525" t="s">
        <v>212</v>
      </c>
      <c r="H3525" t="s">
        <v>25</v>
      </c>
      <c r="I3525" t="s">
        <v>26</v>
      </c>
      <c r="J3525" t="s">
        <v>219</v>
      </c>
      <c r="K3525">
        <v>1006</v>
      </c>
      <c r="L3525" t="s">
        <v>56</v>
      </c>
      <c r="M3525" t="s">
        <v>29</v>
      </c>
      <c r="N3525" t="s">
        <v>66</v>
      </c>
      <c r="O3525" t="s">
        <v>8334</v>
      </c>
      <c r="P3525">
        <v>212.64</v>
      </c>
      <c r="Q3525">
        <v>6</v>
      </c>
      <c r="R3525">
        <v>0</v>
      </c>
      <c r="S3525">
        <v>99.940799999999996</v>
      </c>
      <c r="T3525" t="s">
        <v>163</v>
      </c>
      <c r="U3525">
        <v>112.699199999999</v>
      </c>
      <c r="V3525" s="2">
        <f>Table1[[#This Row],[Expenses]]*0.3</f>
        <v>33.809759999999699</v>
      </c>
      <c r="W3525" t="str">
        <f>VLOOKUP(K3525, Helper!A:C, 3, FALSE)</f>
        <v>2020-01</v>
      </c>
    </row>
    <row r="3526" spans="1:23" x14ac:dyDescent="0.3">
      <c r="A3526">
        <v>7101</v>
      </c>
      <c r="B3526" t="s">
        <v>8335</v>
      </c>
      <c r="C3526" s="1">
        <v>44158</v>
      </c>
      <c r="D3526">
        <v>20201123</v>
      </c>
      <c r="E3526" t="s">
        <v>1520</v>
      </c>
      <c r="F3526" t="s">
        <v>232</v>
      </c>
      <c r="G3526" t="s">
        <v>233</v>
      </c>
      <c r="H3526" t="s">
        <v>37</v>
      </c>
      <c r="I3526" t="s">
        <v>119</v>
      </c>
      <c r="J3526" t="s">
        <v>111</v>
      </c>
      <c r="K3526">
        <v>1099</v>
      </c>
      <c r="L3526" t="s">
        <v>56</v>
      </c>
      <c r="M3526" t="s">
        <v>29</v>
      </c>
      <c r="N3526" t="s">
        <v>161</v>
      </c>
      <c r="O3526" t="s">
        <v>8336</v>
      </c>
      <c r="P3526">
        <v>23.472000000000001</v>
      </c>
      <c r="Q3526">
        <v>3</v>
      </c>
      <c r="R3526">
        <v>0.2</v>
      </c>
      <c r="S3526">
        <v>8.8019999999999996</v>
      </c>
      <c r="T3526" t="s">
        <v>98</v>
      </c>
      <c r="U3526">
        <v>14.67</v>
      </c>
      <c r="V3526" s="2">
        <f>Table1[[#This Row],[Expenses]]*0.3</f>
        <v>4.4009999999999998</v>
      </c>
      <c r="W3526" t="str">
        <f>VLOOKUP(K3526, Helper!A:C, 3, FALSE)</f>
        <v>2020-01</v>
      </c>
    </row>
    <row r="3527" spans="1:23" x14ac:dyDescent="0.3">
      <c r="A3527">
        <v>7102</v>
      </c>
      <c r="B3527" t="s">
        <v>8337</v>
      </c>
      <c r="C3527" s="1">
        <v>44775</v>
      </c>
      <c r="D3527">
        <v>20220802</v>
      </c>
      <c r="E3527" t="s">
        <v>5362</v>
      </c>
      <c r="F3527" t="s">
        <v>79</v>
      </c>
      <c r="G3527" t="s">
        <v>931</v>
      </c>
      <c r="H3527" t="s">
        <v>81</v>
      </c>
      <c r="I3527" t="s">
        <v>82</v>
      </c>
      <c r="J3527" t="s">
        <v>321</v>
      </c>
      <c r="K3527">
        <v>1089</v>
      </c>
      <c r="L3527" t="s">
        <v>133</v>
      </c>
      <c r="M3527" t="s">
        <v>40</v>
      </c>
      <c r="N3527" t="s">
        <v>66</v>
      </c>
      <c r="O3527" t="s">
        <v>8338</v>
      </c>
      <c r="P3527">
        <v>19.648</v>
      </c>
      <c r="Q3527">
        <v>2</v>
      </c>
      <c r="R3527">
        <v>0.2</v>
      </c>
      <c r="S3527">
        <v>6.6311999999999998</v>
      </c>
      <c r="T3527" t="s">
        <v>327</v>
      </c>
      <c r="U3527">
        <v>13.0168</v>
      </c>
      <c r="V3527" s="2">
        <f>Table1[[#This Row],[Expenses]]*0.3</f>
        <v>3.9050399999999996</v>
      </c>
      <c r="W3527" t="str">
        <f>VLOOKUP(K3527, Helper!A:C, 3, FALSE)</f>
        <v>2020-01</v>
      </c>
    </row>
    <row r="3528" spans="1:23" x14ac:dyDescent="0.3">
      <c r="A3528">
        <v>7103</v>
      </c>
      <c r="B3528" t="s">
        <v>8339</v>
      </c>
      <c r="C3528" s="1">
        <v>44095</v>
      </c>
      <c r="D3528">
        <v>20200921</v>
      </c>
      <c r="E3528" t="s">
        <v>1947</v>
      </c>
      <c r="F3528" t="s">
        <v>124</v>
      </c>
      <c r="G3528" t="s">
        <v>125</v>
      </c>
      <c r="H3528" t="s">
        <v>25</v>
      </c>
      <c r="I3528" t="s">
        <v>48</v>
      </c>
      <c r="J3528" t="s">
        <v>376</v>
      </c>
      <c r="K3528">
        <v>1036</v>
      </c>
      <c r="L3528" t="s">
        <v>259</v>
      </c>
      <c r="M3528" t="s">
        <v>29</v>
      </c>
      <c r="N3528" t="s">
        <v>50</v>
      </c>
      <c r="O3528" t="s">
        <v>8340</v>
      </c>
      <c r="P3528">
        <v>6.57</v>
      </c>
      <c r="Q3528">
        <v>3</v>
      </c>
      <c r="R3528">
        <v>0.7</v>
      </c>
      <c r="S3528">
        <v>-5.0369999999999999</v>
      </c>
      <c r="T3528" t="s">
        <v>382</v>
      </c>
      <c r="U3528">
        <v>11.606999999999999</v>
      </c>
      <c r="V3528" s="2">
        <f>Table1[[#This Row],[Expenses]]*0.3</f>
        <v>3.4820999999999995</v>
      </c>
      <c r="W3528" t="str">
        <f>VLOOKUP(K3528, Helper!A:C, 3, FALSE)</f>
        <v>2020-04</v>
      </c>
    </row>
    <row r="3529" spans="1:23" x14ac:dyDescent="0.3">
      <c r="A3529">
        <v>7104</v>
      </c>
      <c r="B3529" t="s">
        <v>8341</v>
      </c>
      <c r="C3529" s="1">
        <v>45174</v>
      </c>
      <c r="D3529">
        <v>20230905</v>
      </c>
      <c r="E3529" t="s">
        <v>1979</v>
      </c>
      <c r="F3529" t="s">
        <v>35</v>
      </c>
      <c r="G3529" t="s">
        <v>1437</v>
      </c>
      <c r="H3529" t="s">
        <v>37</v>
      </c>
      <c r="I3529" t="s">
        <v>38</v>
      </c>
      <c r="J3529" t="s">
        <v>626</v>
      </c>
      <c r="K3529">
        <v>1009</v>
      </c>
      <c r="L3529" t="s">
        <v>95</v>
      </c>
      <c r="M3529" t="s">
        <v>29</v>
      </c>
      <c r="N3529" t="s">
        <v>96</v>
      </c>
      <c r="O3529" t="s">
        <v>8342</v>
      </c>
      <c r="P3529">
        <v>421.1</v>
      </c>
      <c r="Q3529">
        <v>2</v>
      </c>
      <c r="R3529">
        <v>0</v>
      </c>
      <c r="S3529">
        <v>105.27500000000001</v>
      </c>
      <c r="T3529" t="s">
        <v>171</v>
      </c>
      <c r="U3529">
        <v>315.82499999999999</v>
      </c>
      <c r="V3529" s="2">
        <f>Table1[[#This Row],[Expenses]]*0.3</f>
        <v>94.747499999999988</v>
      </c>
      <c r="W3529" t="str">
        <f>VLOOKUP(K3529, Helper!A:C, 3, FALSE)</f>
        <v>2020-03</v>
      </c>
    </row>
    <row r="3530" spans="1:23" x14ac:dyDescent="0.3">
      <c r="A3530">
        <v>7105</v>
      </c>
      <c r="B3530" t="s">
        <v>8343</v>
      </c>
      <c r="C3530" s="1">
        <v>45097</v>
      </c>
      <c r="D3530">
        <v>20230620</v>
      </c>
      <c r="E3530" t="s">
        <v>2761</v>
      </c>
      <c r="F3530" t="s">
        <v>358</v>
      </c>
      <c r="G3530" t="s">
        <v>422</v>
      </c>
      <c r="H3530" t="s">
        <v>37</v>
      </c>
      <c r="I3530" t="s">
        <v>119</v>
      </c>
      <c r="J3530" t="s">
        <v>655</v>
      </c>
      <c r="K3530">
        <v>1024</v>
      </c>
      <c r="L3530" t="s">
        <v>28</v>
      </c>
      <c r="M3530" t="s">
        <v>40</v>
      </c>
      <c r="N3530" t="s">
        <v>41</v>
      </c>
      <c r="O3530" t="s">
        <v>8344</v>
      </c>
      <c r="P3530">
        <v>760.11599999999999</v>
      </c>
      <c r="Q3530">
        <v>6</v>
      </c>
      <c r="R3530">
        <v>0.3</v>
      </c>
      <c r="S3530">
        <v>-43.435200000000002</v>
      </c>
      <c r="T3530" t="s">
        <v>318</v>
      </c>
      <c r="U3530">
        <v>803.55119999999999</v>
      </c>
      <c r="V3530" s="2">
        <f>Table1[[#This Row],[Expenses]]*0.3</f>
        <v>241.06536</v>
      </c>
      <c r="W3530" t="str">
        <f>VLOOKUP(K3530, Helper!A:C, 3, FALSE)</f>
        <v>2020-01</v>
      </c>
    </row>
    <row r="3531" spans="1:23" x14ac:dyDescent="0.3">
      <c r="A3531">
        <v>7108</v>
      </c>
      <c r="B3531" t="s">
        <v>8345</v>
      </c>
      <c r="C3531" s="1">
        <v>44671</v>
      </c>
      <c r="D3531">
        <v>20220420</v>
      </c>
      <c r="E3531" t="s">
        <v>222</v>
      </c>
      <c r="F3531" t="s">
        <v>211</v>
      </c>
      <c r="G3531" t="s">
        <v>212</v>
      </c>
      <c r="H3531" t="s">
        <v>25</v>
      </c>
      <c r="I3531" t="s">
        <v>26</v>
      </c>
      <c r="J3531" t="s">
        <v>223</v>
      </c>
      <c r="K3531">
        <v>1067</v>
      </c>
      <c r="L3531" t="s">
        <v>133</v>
      </c>
      <c r="M3531" t="s">
        <v>29</v>
      </c>
      <c r="N3531" t="s">
        <v>156</v>
      </c>
      <c r="O3531" t="s">
        <v>8346</v>
      </c>
      <c r="P3531">
        <v>25.98</v>
      </c>
      <c r="Q3531">
        <v>2</v>
      </c>
      <c r="R3531">
        <v>0</v>
      </c>
      <c r="S3531">
        <v>0.77939999999999998</v>
      </c>
      <c r="T3531" t="s">
        <v>296</v>
      </c>
      <c r="U3531">
        <v>25.200600000000001</v>
      </c>
      <c r="V3531" s="2">
        <f>Table1[[#This Row],[Expenses]]*0.3</f>
        <v>7.5601799999999999</v>
      </c>
      <c r="W3531" t="str">
        <f>VLOOKUP(K3531, Helper!A:C, 3, FALSE)</f>
        <v>2020-02</v>
      </c>
    </row>
    <row r="3532" spans="1:23" x14ac:dyDescent="0.3">
      <c r="A3532">
        <v>7115</v>
      </c>
      <c r="B3532" t="s">
        <v>8347</v>
      </c>
      <c r="C3532" s="1">
        <v>44687</v>
      </c>
      <c r="D3532">
        <v>20220506</v>
      </c>
      <c r="E3532" t="s">
        <v>1653</v>
      </c>
      <c r="F3532" t="s">
        <v>821</v>
      </c>
      <c r="G3532" t="s">
        <v>1887</v>
      </c>
      <c r="H3532" t="s">
        <v>25</v>
      </c>
      <c r="I3532" t="s">
        <v>336</v>
      </c>
      <c r="J3532" t="s">
        <v>752</v>
      </c>
      <c r="K3532">
        <v>1084</v>
      </c>
      <c r="L3532" t="s">
        <v>133</v>
      </c>
      <c r="M3532" t="s">
        <v>40</v>
      </c>
      <c r="N3532" t="s">
        <v>50</v>
      </c>
      <c r="O3532" t="s">
        <v>8348</v>
      </c>
      <c r="P3532">
        <v>1685.88</v>
      </c>
      <c r="Q3532">
        <v>6</v>
      </c>
      <c r="R3532">
        <v>0</v>
      </c>
      <c r="S3532">
        <v>320.31720000000001</v>
      </c>
      <c r="T3532" t="s">
        <v>454</v>
      </c>
      <c r="U3532">
        <v>1365.5627999999999</v>
      </c>
      <c r="V3532" s="2">
        <f>Table1[[#This Row],[Expenses]]*0.3</f>
        <v>409.66883999999999</v>
      </c>
      <c r="W3532" t="str">
        <f>VLOOKUP(K3532, Helper!A:C, 3, FALSE)</f>
        <v>2020-02</v>
      </c>
    </row>
    <row r="3533" spans="1:23" x14ac:dyDescent="0.3">
      <c r="A3533">
        <v>7117</v>
      </c>
      <c r="B3533" t="s">
        <v>8349</v>
      </c>
      <c r="C3533" s="1">
        <v>44122</v>
      </c>
      <c r="D3533">
        <v>20201018</v>
      </c>
      <c r="E3533" t="s">
        <v>2400</v>
      </c>
      <c r="F3533" t="s">
        <v>71</v>
      </c>
      <c r="G3533" t="s">
        <v>72</v>
      </c>
      <c r="H3533" t="s">
        <v>37</v>
      </c>
      <c r="I3533" t="s">
        <v>38</v>
      </c>
      <c r="J3533" t="s">
        <v>560</v>
      </c>
      <c r="K3533">
        <v>1080</v>
      </c>
      <c r="L3533" t="s">
        <v>56</v>
      </c>
      <c r="M3533" t="s">
        <v>29</v>
      </c>
      <c r="N3533" t="s">
        <v>66</v>
      </c>
      <c r="O3533" t="s">
        <v>8350</v>
      </c>
      <c r="P3533">
        <v>61.96</v>
      </c>
      <c r="Q3533">
        <v>2</v>
      </c>
      <c r="R3533">
        <v>0</v>
      </c>
      <c r="S3533">
        <v>27.882000000000001</v>
      </c>
      <c r="T3533" t="s">
        <v>194</v>
      </c>
      <c r="U3533">
        <v>34.078000000000003</v>
      </c>
      <c r="V3533" s="2">
        <f>Table1[[#This Row],[Expenses]]*0.3</f>
        <v>10.2234</v>
      </c>
      <c r="W3533" t="str">
        <f>VLOOKUP(K3533, Helper!A:C, 3, FALSE)</f>
        <v>2020-03</v>
      </c>
    </row>
    <row r="3534" spans="1:23" x14ac:dyDescent="0.3">
      <c r="A3534">
        <v>7119</v>
      </c>
      <c r="B3534" t="s">
        <v>8351</v>
      </c>
      <c r="C3534" s="1">
        <v>44971</v>
      </c>
      <c r="D3534">
        <v>20230214</v>
      </c>
      <c r="E3534" t="s">
        <v>4258</v>
      </c>
      <c r="F3534" t="s">
        <v>211</v>
      </c>
      <c r="G3534" t="s">
        <v>212</v>
      </c>
      <c r="H3534" t="s">
        <v>25</v>
      </c>
      <c r="I3534" t="s">
        <v>26</v>
      </c>
      <c r="J3534" t="s">
        <v>649</v>
      </c>
      <c r="K3534">
        <v>1023</v>
      </c>
      <c r="L3534" t="s">
        <v>28</v>
      </c>
      <c r="M3534" t="s">
        <v>40</v>
      </c>
      <c r="N3534" t="s">
        <v>66</v>
      </c>
      <c r="O3534" t="s">
        <v>8352</v>
      </c>
      <c r="P3534">
        <v>17.940000000000001</v>
      </c>
      <c r="Q3534">
        <v>3</v>
      </c>
      <c r="R3534">
        <v>0</v>
      </c>
      <c r="S3534">
        <v>8.7905999999999995</v>
      </c>
      <c r="T3534" t="s">
        <v>394</v>
      </c>
      <c r="U3534">
        <v>9.1494</v>
      </c>
      <c r="V3534" s="2">
        <f>Table1[[#This Row],[Expenses]]*0.3</f>
        <v>2.7448199999999998</v>
      </c>
      <c r="W3534" t="str">
        <f>VLOOKUP(K3534, Helper!A:C, 3, FALSE)</f>
        <v>2020-08</v>
      </c>
    </row>
    <row r="3535" spans="1:23" x14ac:dyDescent="0.3">
      <c r="A3535">
        <v>7120</v>
      </c>
      <c r="B3535" t="s">
        <v>8353</v>
      </c>
      <c r="C3535" s="1">
        <v>45248</v>
      </c>
      <c r="D3535">
        <v>20231118</v>
      </c>
      <c r="E3535" t="s">
        <v>367</v>
      </c>
      <c r="F3535" t="s">
        <v>71</v>
      </c>
      <c r="G3535" t="s">
        <v>72</v>
      </c>
      <c r="H3535" t="s">
        <v>37</v>
      </c>
      <c r="I3535" t="s">
        <v>38</v>
      </c>
      <c r="J3535" t="s">
        <v>368</v>
      </c>
      <c r="K3535">
        <v>1027</v>
      </c>
      <c r="L3535" t="s">
        <v>28</v>
      </c>
      <c r="M3535" t="s">
        <v>40</v>
      </c>
      <c r="N3535" t="s">
        <v>50</v>
      </c>
      <c r="O3535" t="s">
        <v>8354</v>
      </c>
      <c r="P3535">
        <v>13.904</v>
      </c>
      <c r="Q3535">
        <v>2</v>
      </c>
      <c r="R3535">
        <v>0.2</v>
      </c>
      <c r="S3535">
        <v>4.5187999999999997</v>
      </c>
      <c r="T3535" t="s">
        <v>283</v>
      </c>
      <c r="U3535">
        <v>9.3851999999999993</v>
      </c>
      <c r="V3535" s="2">
        <f>Table1[[#This Row],[Expenses]]*0.3</f>
        <v>2.8155599999999996</v>
      </c>
      <c r="W3535" t="str">
        <f>VLOOKUP(K3535, Helper!A:C, 3, FALSE)</f>
        <v>2020-08</v>
      </c>
    </row>
    <row r="3536" spans="1:23" x14ac:dyDescent="0.3">
      <c r="A3536">
        <v>7121</v>
      </c>
      <c r="B3536" t="s">
        <v>8355</v>
      </c>
      <c r="C3536" s="1">
        <v>43851</v>
      </c>
      <c r="D3536">
        <v>20200121</v>
      </c>
      <c r="E3536" t="s">
        <v>780</v>
      </c>
      <c r="F3536" t="s">
        <v>252</v>
      </c>
      <c r="G3536" t="s">
        <v>253</v>
      </c>
      <c r="H3536" t="s">
        <v>25</v>
      </c>
      <c r="I3536" t="s">
        <v>103</v>
      </c>
      <c r="J3536" t="s">
        <v>604</v>
      </c>
      <c r="K3536">
        <v>1042</v>
      </c>
      <c r="L3536" t="s">
        <v>56</v>
      </c>
      <c r="M3536" t="s">
        <v>40</v>
      </c>
      <c r="N3536" t="s">
        <v>50</v>
      </c>
      <c r="O3536" t="s">
        <v>8356</v>
      </c>
      <c r="P3536">
        <v>67.194000000000003</v>
      </c>
      <c r="Q3536">
        <v>1</v>
      </c>
      <c r="R3536">
        <v>0.7</v>
      </c>
      <c r="S3536">
        <v>-51.5154</v>
      </c>
      <c r="T3536" t="s">
        <v>1129</v>
      </c>
      <c r="U3536">
        <v>118.7094</v>
      </c>
      <c r="V3536" s="2">
        <f>Table1[[#This Row],[Expenses]]*0.3</f>
        <v>35.612819999999999</v>
      </c>
      <c r="W3536" t="str">
        <f>VLOOKUP(K3536, Helper!A:C, 3, FALSE)</f>
        <v>2020-01</v>
      </c>
    </row>
    <row r="3537" spans="1:23" x14ac:dyDescent="0.3">
      <c r="A3537">
        <v>7122</v>
      </c>
      <c r="B3537" t="s">
        <v>8357</v>
      </c>
      <c r="C3537" s="1">
        <v>45262</v>
      </c>
      <c r="D3537">
        <v>20231202</v>
      </c>
      <c r="E3537" t="s">
        <v>45</v>
      </c>
      <c r="F3537" t="s">
        <v>71</v>
      </c>
      <c r="G3537" t="s">
        <v>72</v>
      </c>
      <c r="H3537" t="s">
        <v>37</v>
      </c>
      <c r="I3537" t="s">
        <v>38</v>
      </c>
      <c r="J3537" t="s">
        <v>49</v>
      </c>
      <c r="K3537">
        <v>1031</v>
      </c>
      <c r="L3537" t="s">
        <v>28</v>
      </c>
      <c r="M3537" t="s">
        <v>29</v>
      </c>
      <c r="N3537" t="s">
        <v>66</v>
      </c>
      <c r="O3537" t="s">
        <v>8358</v>
      </c>
      <c r="P3537">
        <v>41.86</v>
      </c>
      <c r="Q3537">
        <v>7</v>
      </c>
      <c r="R3537">
        <v>0</v>
      </c>
      <c r="S3537">
        <v>18.837</v>
      </c>
      <c r="T3537" t="s">
        <v>261</v>
      </c>
      <c r="U3537">
        <v>23.023</v>
      </c>
      <c r="V3537" s="2">
        <f>Table1[[#This Row],[Expenses]]*0.3</f>
        <v>6.9068999999999994</v>
      </c>
      <c r="W3537" t="str">
        <f>VLOOKUP(K3537, Helper!A:C, 3, FALSE)</f>
        <v>2020-01</v>
      </c>
    </row>
    <row r="3538" spans="1:23" x14ac:dyDescent="0.3">
      <c r="A3538">
        <v>7124</v>
      </c>
      <c r="B3538" t="s">
        <v>8359</v>
      </c>
      <c r="C3538" s="1">
        <v>44417</v>
      </c>
      <c r="D3538">
        <v>20210809</v>
      </c>
      <c r="E3538" t="s">
        <v>5987</v>
      </c>
      <c r="F3538" t="s">
        <v>211</v>
      </c>
      <c r="G3538" t="s">
        <v>212</v>
      </c>
      <c r="H3538" t="s">
        <v>25</v>
      </c>
      <c r="I3538" t="s">
        <v>26</v>
      </c>
      <c r="J3538" t="s">
        <v>240</v>
      </c>
      <c r="K3538">
        <v>1035</v>
      </c>
      <c r="L3538" t="s">
        <v>56</v>
      </c>
      <c r="M3538" t="s">
        <v>40</v>
      </c>
      <c r="N3538" t="s">
        <v>57</v>
      </c>
      <c r="O3538" t="s">
        <v>8360</v>
      </c>
      <c r="P3538">
        <v>10.02</v>
      </c>
      <c r="Q3538">
        <v>3</v>
      </c>
      <c r="R3538">
        <v>0</v>
      </c>
      <c r="S3538">
        <v>4.4088000000000003</v>
      </c>
      <c r="T3538" t="s">
        <v>570</v>
      </c>
      <c r="U3538">
        <v>5.6111999999999904</v>
      </c>
      <c r="V3538" s="2">
        <f>Table1[[#This Row],[Expenses]]*0.3</f>
        <v>1.6833599999999971</v>
      </c>
      <c r="W3538" t="str">
        <f>VLOOKUP(K3538, Helper!A:C, 3, FALSE)</f>
        <v>2020-04</v>
      </c>
    </row>
    <row r="3539" spans="1:23" x14ac:dyDescent="0.3">
      <c r="A3539">
        <v>7126</v>
      </c>
      <c r="B3539" t="s">
        <v>8361</v>
      </c>
      <c r="C3539" s="1">
        <v>44832</v>
      </c>
      <c r="D3539">
        <v>20220928</v>
      </c>
      <c r="E3539" t="s">
        <v>2502</v>
      </c>
      <c r="F3539" t="s">
        <v>758</v>
      </c>
      <c r="G3539" t="s">
        <v>759</v>
      </c>
      <c r="H3539" t="s">
        <v>25</v>
      </c>
      <c r="I3539" t="s">
        <v>64</v>
      </c>
      <c r="J3539" t="s">
        <v>457</v>
      </c>
      <c r="K3539">
        <v>1057</v>
      </c>
      <c r="L3539" t="s">
        <v>105</v>
      </c>
      <c r="M3539" t="s">
        <v>29</v>
      </c>
      <c r="N3539" t="s">
        <v>66</v>
      </c>
      <c r="O3539" t="s">
        <v>8362</v>
      </c>
      <c r="P3539">
        <v>17.940000000000001</v>
      </c>
      <c r="Q3539">
        <v>3</v>
      </c>
      <c r="R3539">
        <v>0</v>
      </c>
      <c r="S3539">
        <v>8.7905999999999995</v>
      </c>
      <c r="T3539" t="s">
        <v>246</v>
      </c>
      <c r="U3539">
        <v>9.1494</v>
      </c>
      <c r="V3539" s="2">
        <f>Table1[[#This Row],[Expenses]]*0.3</f>
        <v>2.7448199999999998</v>
      </c>
      <c r="W3539" t="str">
        <f>VLOOKUP(K3539, Helper!A:C, 3, FALSE)</f>
        <v>2020-01</v>
      </c>
    </row>
    <row r="3540" spans="1:23" x14ac:dyDescent="0.3">
      <c r="A3540">
        <v>7128</v>
      </c>
      <c r="B3540" t="s">
        <v>8363</v>
      </c>
      <c r="C3540" s="1">
        <v>44880</v>
      </c>
      <c r="D3540">
        <v>20221115</v>
      </c>
      <c r="E3540" t="s">
        <v>3239</v>
      </c>
      <c r="F3540" t="s">
        <v>197</v>
      </c>
      <c r="G3540" t="s">
        <v>6408</v>
      </c>
      <c r="H3540" t="s">
        <v>81</v>
      </c>
      <c r="I3540" t="s">
        <v>199</v>
      </c>
      <c r="J3540" t="s">
        <v>685</v>
      </c>
      <c r="K3540">
        <v>1076</v>
      </c>
      <c r="L3540" t="s">
        <v>74</v>
      </c>
      <c r="M3540" t="s">
        <v>29</v>
      </c>
      <c r="N3540" t="s">
        <v>66</v>
      </c>
      <c r="O3540" t="s">
        <v>8364</v>
      </c>
      <c r="P3540">
        <v>16.45</v>
      </c>
      <c r="Q3540">
        <v>5</v>
      </c>
      <c r="R3540">
        <v>0</v>
      </c>
      <c r="S3540">
        <v>7.5670000000000002</v>
      </c>
      <c r="T3540" t="s">
        <v>32</v>
      </c>
      <c r="U3540">
        <v>8.8829999999999991</v>
      </c>
      <c r="V3540" s="2">
        <f>Table1[[#This Row],[Expenses]]*0.3</f>
        <v>2.6648999999999998</v>
      </c>
      <c r="W3540" t="str">
        <f>VLOOKUP(K3540, Helper!A:C, 3, FALSE)</f>
        <v>2020-01</v>
      </c>
    </row>
    <row r="3541" spans="1:23" x14ac:dyDescent="0.3">
      <c r="A3541">
        <v>7130</v>
      </c>
      <c r="B3541" t="s">
        <v>8365</v>
      </c>
      <c r="C3541" s="1">
        <v>44668</v>
      </c>
      <c r="D3541">
        <v>20220417</v>
      </c>
      <c r="E3541" t="s">
        <v>90</v>
      </c>
      <c r="F3541" t="s">
        <v>252</v>
      </c>
      <c r="G3541" t="s">
        <v>573</v>
      </c>
      <c r="H3541" t="s">
        <v>25</v>
      </c>
      <c r="I3541" t="s">
        <v>103</v>
      </c>
      <c r="J3541" t="s">
        <v>94</v>
      </c>
      <c r="K3541">
        <v>1087</v>
      </c>
      <c r="L3541" t="s">
        <v>95</v>
      </c>
      <c r="M3541" t="s">
        <v>29</v>
      </c>
      <c r="N3541" t="s">
        <v>185</v>
      </c>
      <c r="O3541" t="s">
        <v>8366</v>
      </c>
      <c r="P3541">
        <v>35.167999999999999</v>
      </c>
      <c r="Q3541">
        <v>4</v>
      </c>
      <c r="R3541">
        <v>0.2</v>
      </c>
      <c r="S3541">
        <v>8.3523999999999994</v>
      </c>
      <c r="T3541" t="s">
        <v>296</v>
      </c>
      <c r="U3541">
        <v>26.8156</v>
      </c>
      <c r="V3541" s="2">
        <f>Table1[[#This Row],[Expenses]]*0.3</f>
        <v>8.0446799999999996</v>
      </c>
      <c r="W3541" t="str">
        <f>VLOOKUP(K3541, Helper!A:C, 3, FALSE)</f>
        <v>2020-06</v>
      </c>
    </row>
    <row r="3542" spans="1:23" x14ac:dyDescent="0.3">
      <c r="A3542">
        <v>7132</v>
      </c>
      <c r="B3542" t="s">
        <v>8367</v>
      </c>
      <c r="C3542" s="1">
        <v>45257</v>
      </c>
      <c r="D3542">
        <v>20231127</v>
      </c>
      <c r="E3542" t="s">
        <v>2450</v>
      </c>
      <c r="F3542" t="s">
        <v>204</v>
      </c>
      <c r="G3542" t="s">
        <v>4026</v>
      </c>
      <c r="H3542" t="s">
        <v>81</v>
      </c>
      <c r="I3542" t="s">
        <v>206</v>
      </c>
      <c r="J3542" t="s">
        <v>39</v>
      </c>
      <c r="K3542">
        <v>1056</v>
      </c>
      <c r="L3542" t="s">
        <v>28</v>
      </c>
      <c r="M3542" t="s">
        <v>85</v>
      </c>
      <c r="N3542" t="s">
        <v>50</v>
      </c>
      <c r="O3542" t="s">
        <v>8368</v>
      </c>
      <c r="P3542">
        <v>257.94</v>
      </c>
      <c r="Q3542">
        <v>3</v>
      </c>
      <c r="R3542">
        <v>0</v>
      </c>
      <c r="S3542">
        <v>67.064400000000006</v>
      </c>
      <c r="T3542" t="s">
        <v>283</v>
      </c>
      <c r="U3542">
        <v>190.87559999999999</v>
      </c>
      <c r="V3542" s="2">
        <f>Table1[[#This Row],[Expenses]]*0.3</f>
        <v>57.262679999999996</v>
      </c>
      <c r="W3542" t="str">
        <f>VLOOKUP(K3542, Helper!A:C, 3, FALSE)</f>
        <v>2020-03</v>
      </c>
    </row>
    <row r="3543" spans="1:23" x14ac:dyDescent="0.3">
      <c r="A3543">
        <v>7137</v>
      </c>
      <c r="B3543" t="s">
        <v>8369</v>
      </c>
      <c r="C3543" s="1">
        <v>44520</v>
      </c>
      <c r="D3543">
        <v>20211120</v>
      </c>
      <c r="E3543" t="s">
        <v>1333</v>
      </c>
      <c r="F3543" t="s">
        <v>46</v>
      </c>
      <c r="G3543" t="s">
        <v>837</v>
      </c>
      <c r="H3543" t="s">
        <v>25</v>
      </c>
      <c r="I3543" t="s">
        <v>48</v>
      </c>
      <c r="J3543" t="s">
        <v>413</v>
      </c>
      <c r="K3543">
        <v>1022</v>
      </c>
      <c r="L3543" t="s">
        <v>273</v>
      </c>
      <c r="M3543" t="s">
        <v>29</v>
      </c>
      <c r="N3543" t="s">
        <v>50</v>
      </c>
      <c r="O3543" t="s">
        <v>8370</v>
      </c>
      <c r="P3543">
        <v>7.23</v>
      </c>
      <c r="Q3543">
        <v>5</v>
      </c>
      <c r="R3543">
        <v>0.7</v>
      </c>
      <c r="S3543">
        <v>-5.7839999999999998</v>
      </c>
      <c r="T3543" t="s">
        <v>88</v>
      </c>
      <c r="U3543">
        <v>13.013999999999999</v>
      </c>
      <c r="V3543" s="2">
        <f>Table1[[#This Row],[Expenses]]*0.3</f>
        <v>3.9041999999999994</v>
      </c>
      <c r="W3543" t="str">
        <f>VLOOKUP(K3543, Helper!A:C, 3, FALSE)</f>
        <v>2020-03</v>
      </c>
    </row>
    <row r="3544" spans="1:23" x14ac:dyDescent="0.3">
      <c r="A3544">
        <v>7141</v>
      </c>
      <c r="B3544" t="s">
        <v>8371</v>
      </c>
      <c r="C3544" s="1">
        <v>45177</v>
      </c>
      <c r="D3544">
        <v>20230908</v>
      </c>
      <c r="E3544" t="s">
        <v>1109</v>
      </c>
      <c r="F3544" t="s">
        <v>411</v>
      </c>
      <c r="G3544" t="s">
        <v>997</v>
      </c>
      <c r="H3544" t="s">
        <v>25</v>
      </c>
      <c r="I3544" t="s">
        <v>48</v>
      </c>
      <c r="J3544" t="s">
        <v>278</v>
      </c>
      <c r="K3544">
        <v>1032</v>
      </c>
      <c r="L3544" t="s">
        <v>56</v>
      </c>
      <c r="M3544" t="s">
        <v>29</v>
      </c>
      <c r="N3544" t="s">
        <v>185</v>
      </c>
      <c r="O3544" t="s">
        <v>8372</v>
      </c>
      <c r="P3544">
        <v>113.52</v>
      </c>
      <c r="Q3544">
        <v>4</v>
      </c>
      <c r="R3544">
        <v>0</v>
      </c>
      <c r="S3544">
        <v>46.543199999999999</v>
      </c>
      <c r="T3544" t="s">
        <v>171</v>
      </c>
      <c r="U3544">
        <v>66.976799999999997</v>
      </c>
      <c r="V3544" s="2">
        <f>Table1[[#This Row],[Expenses]]*0.3</f>
        <v>20.093039999999998</v>
      </c>
      <c r="W3544" t="str">
        <f>VLOOKUP(K3544, Helper!A:C, 3, FALSE)</f>
        <v>2020-02</v>
      </c>
    </row>
    <row r="3545" spans="1:23" x14ac:dyDescent="0.3">
      <c r="A3545">
        <v>7143</v>
      </c>
      <c r="B3545" t="s">
        <v>8373</v>
      </c>
      <c r="C3545" s="1">
        <v>44159</v>
      </c>
      <c r="D3545">
        <v>20201124</v>
      </c>
      <c r="E3545" t="s">
        <v>78</v>
      </c>
      <c r="F3545" t="s">
        <v>238</v>
      </c>
      <c r="G3545" t="s">
        <v>1700</v>
      </c>
      <c r="H3545" t="s">
        <v>25</v>
      </c>
      <c r="I3545" t="s">
        <v>48</v>
      </c>
      <c r="J3545" t="s">
        <v>83</v>
      </c>
      <c r="K3545">
        <v>1074</v>
      </c>
      <c r="L3545" t="s">
        <v>84</v>
      </c>
      <c r="M3545" t="s">
        <v>85</v>
      </c>
      <c r="N3545" t="s">
        <v>57</v>
      </c>
      <c r="O3545" t="s">
        <v>8374</v>
      </c>
      <c r="P3545">
        <v>111.15</v>
      </c>
      <c r="Q3545">
        <v>5</v>
      </c>
      <c r="R3545">
        <v>0</v>
      </c>
      <c r="S3545">
        <v>48.905999999999999</v>
      </c>
      <c r="T3545" t="s">
        <v>98</v>
      </c>
      <c r="U3545">
        <v>62.244</v>
      </c>
      <c r="V3545" s="2">
        <f>Table1[[#This Row],[Expenses]]*0.3</f>
        <v>18.673199999999998</v>
      </c>
      <c r="W3545" t="str">
        <f>VLOOKUP(K3545, Helper!A:C, 3, FALSE)</f>
        <v>2020-05</v>
      </c>
    </row>
    <row r="3546" spans="1:23" x14ac:dyDescent="0.3">
      <c r="A3546">
        <v>7144</v>
      </c>
      <c r="B3546" t="s">
        <v>8375</v>
      </c>
      <c r="C3546" s="1">
        <v>44997</v>
      </c>
      <c r="D3546">
        <v>20230312</v>
      </c>
      <c r="E3546" t="s">
        <v>6660</v>
      </c>
      <c r="F3546" t="s">
        <v>124</v>
      </c>
      <c r="G3546" t="s">
        <v>125</v>
      </c>
      <c r="H3546" t="s">
        <v>25</v>
      </c>
      <c r="I3546" t="s">
        <v>48</v>
      </c>
      <c r="J3546" t="s">
        <v>143</v>
      </c>
      <c r="K3546">
        <v>1051</v>
      </c>
      <c r="L3546" t="s">
        <v>74</v>
      </c>
      <c r="M3546" t="s">
        <v>85</v>
      </c>
      <c r="N3546" t="s">
        <v>156</v>
      </c>
      <c r="O3546" t="s">
        <v>8376</v>
      </c>
      <c r="P3546">
        <v>776.85</v>
      </c>
      <c r="Q3546">
        <v>5</v>
      </c>
      <c r="R3546">
        <v>0.4</v>
      </c>
      <c r="S3546">
        <v>-181.26499999999999</v>
      </c>
      <c r="T3546" t="s">
        <v>761</v>
      </c>
      <c r="U3546">
        <v>958.11500000000001</v>
      </c>
      <c r="V3546" s="2">
        <f>Table1[[#This Row],[Expenses]]*0.3</f>
        <v>287.43450000000001</v>
      </c>
      <c r="W3546" t="str">
        <f>VLOOKUP(K3546, Helper!A:C, 3, FALSE)</f>
        <v>2020-03</v>
      </c>
    </row>
    <row r="3547" spans="1:23" x14ac:dyDescent="0.3">
      <c r="A3547">
        <v>7148</v>
      </c>
      <c r="B3547" t="s">
        <v>8377</v>
      </c>
      <c r="C3547" s="1">
        <v>44725</v>
      </c>
      <c r="D3547">
        <v>20220613</v>
      </c>
      <c r="E3547" t="s">
        <v>2930</v>
      </c>
      <c r="F3547" t="s">
        <v>211</v>
      </c>
      <c r="G3547" t="s">
        <v>5333</v>
      </c>
      <c r="H3547" t="s">
        <v>25</v>
      </c>
      <c r="I3547" t="s">
        <v>26</v>
      </c>
      <c r="J3547" t="s">
        <v>291</v>
      </c>
      <c r="K3547">
        <v>1052</v>
      </c>
      <c r="L3547" t="s">
        <v>259</v>
      </c>
      <c r="M3547" t="s">
        <v>29</v>
      </c>
      <c r="N3547" t="s">
        <v>66</v>
      </c>
      <c r="O3547" t="s">
        <v>8378</v>
      </c>
      <c r="P3547">
        <v>92.94</v>
      </c>
      <c r="Q3547">
        <v>3</v>
      </c>
      <c r="R3547">
        <v>0</v>
      </c>
      <c r="S3547">
        <v>41.823</v>
      </c>
      <c r="T3547" t="s">
        <v>43</v>
      </c>
      <c r="U3547">
        <v>51.116999999999997</v>
      </c>
      <c r="V3547" s="2">
        <f>Table1[[#This Row],[Expenses]]*0.3</f>
        <v>15.335099999999999</v>
      </c>
      <c r="W3547" t="str">
        <f>VLOOKUP(K3547, Helper!A:C, 3, FALSE)</f>
        <v>2020-04</v>
      </c>
    </row>
    <row r="3548" spans="1:23" x14ac:dyDescent="0.3">
      <c r="A3548">
        <v>7150</v>
      </c>
      <c r="B3548" t="s">
        <v>8379</v>
      </c>
      <c r="C3548" s="1">
        <v>44373</v>
      </c>
      <c r="D3548">
        <v>20210626</v>
      </c>
      <c r="E3548" t="s">
        <v>572</v>
      </c>
      <c r="F3548" t="s">
        <v>79</v>
      </c>
      <c r="G3548" t="s">
        <v>147</v>
      </c>
      <c r="H3548" t="s">
        <v>81</v>
      </c>
      <c r="I3548" t="s">
        <v>82</v>
      </c>
      <c r="J3548" t="s">
        <v>574</v>
      </c>
      <c r="K3548">
        <v>1090</v>
      </c>
      <c r="L3548" t="s">
        <v>259</v>
      </c>
      <c r="M3548" t="s">
        <v>29</v>
      </c>
      <c r="N3548" t="s">
        <v>156</v>
      </c>
      <c r="O3548" t="s">
        <v>8380</v>
      </c>
      <c r="P3548">
        <v>971.88</v>
      </c>
      <c r="Q3548">
        <v>3</v>
      </c>
      <c r="R3548">
        <v>0.2</v>
      </c>
      <c r="S3548">
        <v>109.3365</v>
      </c>
      <c r="T3548" t="s">
        <v>732</v>
      </c>
      <c r="U3548">
        <v>862.54349999999999</v>
      </c>
      <c r="V3548" s="2">
        <f>Table1[[#This Row],[Expenses]]*0.3</f>
        <v>258.76304999999996</v>
      </c>
      <c r="W3548" t="str">
        <f>VLOOKUP(K3548, Helper!A:C, 3, FALSE)</f>
        <v>2020-02</v>
      </c>
    </row>
    <row r="3549" spans="1:23" x14ac:dyDescent="0.3">
      <c r="A3549">
        <v>7151</v>
      </c>
      <c r="B3549" t="s">
        <v>8381</v>
      </c>
      <c r="C3549" s="1">
        <v>45283</v>
      </c>
      <c r="D3549">
        <v>20231223</v>
      </c>
      <c r="E3549" t="s">
        <v>4133</v>
      </c>
      <c r="F3549" t="s">
        <v>266</v>
      </c>
      <c r="G3549" t="s">
        <v>1037</v>
      </c>
      <c r="H3549" t="s">
        <v>25</v>
      </c>
      <c r="I3549" t="s">
        <v>48</v>
      </c>
      <c r="J3549" t="s">
        <v>376</v>
      </c>
      <c r="K3549">
        <v>1036</v>
      </c>
      <c r="L3549" t="s">
        <v>259</v>
      </c>
      <c r="M3549" t="s">
        <v>85</v>
      </c>
      <c r="N3549" t="s">
        <v>41</v>
      </c>
      <c r="O3549" t="s">
        <v>8382</v>
      </c>
      <c r="P3549">
        <v>141.96</v>
      </c>
      <c r="Q3549">
        <v>2</v>
      </c>
      <c r="R3549">
        <v>0</v>
      </c>
      <c r="S3549">
        <v>35.49</v>
      </c>
      <c r="T3549" t="s">
        <v>261</v>
      </c>
      <c r="U3549">
        <v>106.47</v>
      </c>
      <c r="V3549" s="2">
        <f>Table1[[#This Row],[Expenses]]*0.3</f>
        <v>31.940999999999999</v>
      </c>
      <c r="W3549" t="str">
        <f>VLOOKUP(K3549, Helper!A:C, 3, FALSE)</f>
        <v>2020-04</v>
      </c>
    </row>
    <row r="3550" spans="1:23" x14ac:dyDescent="0.3">
      <c r="A3550">
        <v>7152</v>
      </c>
      <c r="B3550" t="s">
        <v>8383</v>
      </c>
      <c r="C3550" s="1">
        <v>45283</v>
      </c>
      <c r="D3550">
        <v>20231223</v>
      </c>
      <c r="E3550" t="s">
        <v>5547</v>
      </c>
      <c r="F3550" t="s">
        <v>232</v>
      </c>
      <c r="G3550" t="s">
        <v>1041</v>
      </c>
      <c r="H3550" t="s">
        <v>37</v>
      </c>
      <c r="I3550" t="s">
        <v>119</v>
      </c>
      <c r="J3550" t="s">
        <v>126</v>
      </c>
      <c r="K3550">
        <v>1025</v>
      </c>
      <c r="L3550" t="s">
        <v>105</v>
      </c>
      <c r="M3550" t="s">
        <v>29</v>
      </c>
      <c r="N3550" t="s">
        <v>50</v>
      </c>
      <c r="O3550" t="s">
        <v>8384</v>
      </c>
      <c r="P3550">
        <v>182.55</v>
      </c>
      <c r="Q3550">
        <v>2</v>
      </c>
      <c r="R3550">
        <v>0.5</v>
      </c>
      <c r="S3550">
        <v>-135.08699999999999</v>
      </c>
      <c r="T3550" t="s">
        <v>261</v>
      </c>
      <c r="U3550">
        <v>317.637</v>
      </c>
      <c r="V3550" s="2">
        <f>Table1[[#This Row],[Expenses]]*0.3</f>
        <v>95.2911</v>
      </c>
      <c r="W3550" t="str">
        <f>VLOOKUP(K3550, Helper!A:C, 3, FALSE)</f>
        <v>2020-04</v>
      </c>
    </row>
    <row r="3551" spans="1:23" x14ac:dyDescent="0.3">
      <c r="A3551">
        <v>7153</v>
      </c>
      <c r="B3551" t="s">
        <v>8385</v>
      </c>
      <c r="C3551" s="1">
        <v>44113</v>
      </c>
      <c r="D3551">
        <v>20201009</v>
      </c>
      <c r="E3551" t="s">
        <v>815</v>
      </c>
      <c r="F3551" t="s">
        <v>62</v>
      </c>
      <c r="G3551" t="s">
        <v>1253</v>
      </c>
      <c r="H3551" t="s">
        <v>25</v>
      </c>
      <c r="I3551" t="s">
        <v>64</v>
      </c>
      <c r="J3551" t="s">
        <v>817</v>
      </c>
      <c r="K3551">
        <v>1050</v>
      </c>
      <c r="L3551" t="s">
        <v>95</v>
      </c>
      <c r="M3551" t="s">
        <v>40</v>
      </c>
      <c r="N3551" t="s">
        <v>66</v>
      </c>
      <c r="O3551" t="s">
        <v>8386</v>
      </c>
      <c r="P3551">
        <v>88.768000000000001</v>
      </c>
      <c r="Q3551">
        <v>2</v>
      </c>
      <c r="R3551">
        <v>0.2</v>
      </c>
      <c r="S3551">
        <v>31.0688</v>
      </c>
      <c r="T3551" t="s">
        <v>194</v>
      </c>
      <c r="U3551">
        <v>57.699199999999998</v>
      </c>
      <c r="V3551" s="2">
        <f>Table1[[#This Row],[Expenses]]*0.3</f>
        <v>17.309759999999997</v>
      </c>
      <c r="W3551" t="str">
        <f>VLOOKUP(K3551, Helper!A:C, 3, FALSE)</f>
        <v>2020-01</v>
      </c>
    </row>
    <row r="3552" spans="1:23" x14ac:dyDescent="0.3">
      <c r="A3552">
        <v>7154</v>
      </c>
      <c r="B3552" t="s">
        <v>8387</v>
      </c>
      <c r="C3552" s="1">
        <v>44540</v>
      </c>
      <c r="D3552">
        <v>20211210</v>
      </c>
      <c r="E3552" t="s">
        <v>2415</v>
      </c>
      <c r="F3552" t="s">
        <v>166</v>
      </c>
      <c r="G3552" t="s">
        <v>227</v>
      </c>
      <c r="H3552" t="s">
        <v>81</v>
      </c>
      <c r="I3552" t="s">
        <v>168</v>
      </c>
      <c r="J3552" t="s">
        <v>1132</v>
      </c>
      <c r="K3552">
        <v>1053</v>
      </c>
      <c r="L3552" t="s">
        <v>74</v>
      </c>
      <c r="M3552" t="s">
        <v>29</v>
      </c>
      <c r="N3552" t="s">
        <v>86</v>
      </c>
      <c r="O3552" t="s">
        <v>8388</v>
      </c>
      <c r="P3552">
        <v>53.088000000000001</v>
      </c>
      <c r="Q3552">
        <v>7</v>
      </c>
      <c r="R3552">
        <v>0.8</v>
      </c>
      <c r="S3552">
        <v>-108.8304</v>
      </c>
      <c r="T3552" t="s">
        <v>163</v>
      </c>
      <c r="U3552">
        <v>161.91839999999999</v>
      </c>
      <c r="V3552" s="2">
        <f>Table1[[#This Row],[Expenses]]*0.3</f>
        <v>48.575519999999997</v>
      </c>
      <c r="W3552" t="str">
        <f>VLOOKUP(K3552, Helper!A:C, 3, FALSE)</f>
        <v>2020-05</v>
      </c>
    </row>
    <row r="3553" spans="1:23" x14ac:dyDescent="0.3">
      <c r="A3553">
        <v>7155</v>
      </c>
      <c r="B3553" t="s">
        <v>8389</v>
      </c>
      <c r="C3553" s="1">
        <v>44555</v>
      </c>
      <c r="D3553">
        <v>20211225</v>
      </c>
      <c r="E3553" t="s">
        <v>196</v>
      </c>
      <c r="F3553" t="s">
        <v>758</v>
      </c>
      <c r="G3553" t="s">
        <v>5909</v>
      </c>
      <c r="H3553" t="s">
        <v>25</v>
      </c>
      <c r="I3553" t="s">
        <v>64</v>
      </c>
      <c r="J3553" t="s">
        <v>200</v>
      </c>
      <c r="K3553">
        <v>1011</v>
      </c>
      <c r="L3553" t="s">
        <v>56</v>
      </c>
      <c r="M3553" t="s">
        <v>29</v>
      </c>
      <c r="N3553" t="s">
        <v>57</v>
      </c>
      <c r="O3553" t="s">
        <v>8390</v>
      </c>
      <c r="P3553">
        <v>275.88</v>
      </c>
      <c r="Q3553">
        <v>6</v>
      </c>
      <c r="R3553">
        <v>0</v>
      </c>
      <c r="S3553">
        <v>46.8996</v>
      </c>
      <c r="T3553" t="s">
        <v>163</v>
      </c>
      <c r="U3553">
        <v>228.9804</v>
      </c>
      <c r="V3553" s="2">
        <f>Table1[[#This Row],[Expenses]]*0.3</f>
        <v>68.694119999999998</v>
      </c>
      <c r="W3553" t="str">
        <f>VLOOKUP(K3553, Helper!A:C, 3, FALSE)</f>
        <v>2020-06</v>
      </c>
    </row>
    <row r="3554" spans="1:23" x14ac:dyDescent="0.3">
      <c r="A3554">
        <v>7157</v>
      </c>
      <c r="B3554" t="s">
        <v>8391</v>
      </c>
      <c r="C3554" s="1">
        <v>45046</v>
      </c>
      <c r="D3554">
        <v>20230430</v>
      </c>
      <c r="E3554" t="s">
        <v>1963</v>
      </c>
      <c r="F3554" t="s">
        <v>522</v>
      </c>
      <c r="G3554" t="s">
        <v>671</v>
      </c>
      <c r="H3554" t="s">
        <v>37</v>
      </c>
      <c r="I3554" t="s">
        <v>119</v>
      </c>
      <c r="J3554" t="s">
        <v>626</v>
      </c>
      <c r="K3554">
        <v>1009</v>
      </c>
      <c r="L3554" t="s">
        <v>95</v>
      </c>
      <c r="M3554" t="s">
        <v>29</v>
      </c>
      <c r="N3554" t="s">
        <v>41</v>
      </c>
      <c r="O3554" t="s">
        <v>8392</v>
      </c>
      <c r="P3554">
        <v>4.91</v>
      </c>
      <c r="Q3554">
        <v>1</v>
      </c>
      <c r="R3554">
        <v>0</v>
      </c>
      <c r="S3554">
        <v>2.4058999999999999</v>
      </c>
      <c r="T3554" t="s">
        <v>68</v>
      </c>
      <c r="U3554">
        <v>2.5041000000000002</v>
      </c>
      <c r="V3554" s="2">
        <f>Table1[[#This Row],[Expenses]]*0.3</f>
        <v>0.75123000000000006</v>
      </c>
      <c r="W3554" t="str">
        <f>VLOOKUP(K3554, Helper!A:C, 3, FALSE)</f>
        <v>2020-03</v>
      </c>
    </row>
    <row r="3555" spans="1:23" x14ac:dyDescent="0.3">
      <c r="A3555">
        <v>7158</v>
      </c>
      <c r="B3555" t="s">
        <v>8393</v>
      </c>
      <c r="C3555" s="1">
        <v>44649</v>
      </c>
      <c r="D3555">
        <v>20220329</v>
      </c>
      <c r="E3555" t="s">
        <v>2004</v>
      </c>
      <c r="F3555" t="s">
        <v>35</v>
      </c>
      <c r="G3555" t="s">
        <v>36</v>
      </c>
      <c r="H3555" t="s">
        <v>37</v>
      </c>
      <c r="I3555" t="s">
        <v>38</v>
      </c>
      <c r="J3555" t="s">
        <v>413</v>
      </c>
      <c r="K3555">
        <v>1022</v>
      </c>
      <c r="L3555" t="s">
        <v>273</v>
      </c>
      <c r="M3555" t="s">
        <v>29</v>
      </c>
      <c r="N3555" t="s">
        <v>96</v>
      </c>
      <c r="O3555" t="s">
        <v>8394</v>
      </c>
      <c r="P3555">
        <v>87.92</v>
      </c>
      <c r="Q3555">
        <v>4</v>
      </c>
      <c r="R3555">
        <v>0</v>
      </c>
      <c r="S3555">
        <v>0.87919999999999998</v>
      </c>
      <c r="T3555" t="s">
        <v>187</v>
      </c>
      <c r="U3555">
        <v>87.040800000000004</v>
      </c>
      <c r="V3555" s="2">
        <f>Table1[[#This Row],[Expenses]]*0.3</f>
        <v>26.11224</v>
      </c>
      <c r="W3555" t="str">
        <f>VLOOKUP(K3555, Helper!A:C, 3, FALSE)</f>
        <v>2020-03</v>
      </c>
    </row>
    <row r="3556" spans="1:23" x14ac:dyDescent="0.3">
      <c r="A3556">
        <v>7160</v>
      </c>
      <c r="B3556" t="s">
        <v>8395</v>
      </c>
      <c r="C3556" s="1">
        <v>44329</v>
      </c>
      <c r="D3556">
        <v>20210513</v>
      </c>
      <c r="E3556" t="s">
        <v>1956</v>
      </c>
      <c r="F3556" t="s">
        <v>166</v>
      </c>
      <c r="G3556" t="s">
        <v>227</v>
      </c>
      <c r="H3556" t="s">
        <v>81</v>
      </c>
      <c r="I3556" t="s">
        <v>168</v>
      </c>
      <c r="J3556" t="s">
        <v>341</v>
      </c>
      <c r="K3556">
        <v>1019</v>
      </c>
      <c r="L3556" t="s">
        <v>74</v>
      </c>
      <c r="M3556" t="s">
        <v>85</v>
      </c>
      <c r="N3556" t="s">
        <v>156</v>
      </c>
      <c r="O3556" t="s">
        <v>8396</v>
      </c>
      <c r="P3556">
        <v>222.38399999999999</v>
      </c>
      <c r="Q3556">
        <v>2</v>
      </c>
      <c r="R3556">
        <v>0.2</v>
      </c>
      <c r="S3556">
        <v>16.678799999999999</v>
      </c>
      <c r="T3556" t="s">
        <v>436</v>
      </c>
      <c r="U3556">
        <v>205.70519999999999</v>
      </c>
      <c r="V3556" s="2">
        <f>Table1[[#This Row],[Expenses]]*0.3</f>
        <v>61.711559999999992</v>
      </c>
      <c r="W3556" t="str">
        <f>VLOOKUP(K3556, Helper!A:C, 3, FALSE)</f>
        <v>2020-03</v>
      </c>
    </row>
    <row r="3557" spans="1:23" x14ac:dyDescent="0.3">
      <c r="A3557">
        <v>7162</v>
      </c>
      <c r="B3557" t="s">
        <v>8397</v>
      </c>
      <c r="C3557" s="1">
        <v>44016</v>
      </c>
      <c r="D3557">
        <v>20200704</v>
      </c>
      <c r="E3557" t="s">
        <v>2306</v>
      </c>
      <c r="F3557" t="s">
        <v>238</v>
      </c>
      <c r="G3557" t="s">
        <v>1399</v>
      </c>
      <c r="H3557" t="s">
        <v>25</v>
      </c>
      <c r="I3557" t="s">
        <v>48</v>
      </c>
      <c r="J3557" t="s">
        <v>626</v>
      </c>
      <c r="K3557">
        <v>1009</v>
      </c>
      <c r="L3557" t="s">
        <v>95</v>
      </c>
      <c r="M3557" t="s">
        <v>29</v>
      </c>
      <c r="N3557" t="s">
        <v>66</v>
      </c>
      <c r="O3557" t="s">
        <v>8398</v>
      </c>
      <c r="P3557">
        <v>21.84</v>
      </c>
      <c r="Q3557">
        <v>3</v>
      </c>
      <c r="R3557">
        <v>0</v>
      </c>
      <c r="S3557">
        <v>10.92</v>
      </c>
      <c r="T3557" t="s">
        <v>729</v>
      </c>
      <c r="U3557">
        <v>10.92</v>
      </c>
      <c r="V3557" s="2">
        <f>Table1[[#This Row],[Expenses]]*0.3</f>
        <v>3.2759999999999998</v>
      </c>
      <c r="W3557" t="str">
        <f>VLOOKUP(K3557, Helper!A:C, 3, FALSE)</f>
        <v>2020-03</v>
      </c>
    </row>
    <row r="3558" spans="1:23" x14ac:dyDescent="0.3">
      <c r="A3558">
        <v>7164</v>
      </c>
      <c r="B3558" t="s">
        <v>8399</v>
      </c>
      <c r="C3558" s="1">
        <v>43943</v>
      </c>
      <c r="D3558">
        <v>20200422</v>
      </c>
      <c r="E3558" t="s">
        <v>4338</v>
      </c>
      <c r="F3558" t="s">
        <v>211</v>
      </c>
      <c r="G3558" t="s">
        <v>218</v>
      </c>
      <c r="H3558" t="s">
        <v>25</v>
      </c>
      <c r="I3558" t="s">
        <v>26</v>
      </c>
      <c r="J3558" t="s">
        <v>228</v>
      </c>
      <c r="K3558">
        <v>1001</v>
      </c>
      <c r="L3558" t="s">
        <v>84</v>
      </c>
      <c r="M3558" t="s">
        <v>40</v>
      </c>
      <c r="N3558" t="s">
        <v>161</v>
      </c>
      <c r="O3558" t="s">
        <v>8400</v>
      </c>
      <c r="P3558">
        <v>247.84</v>
      </c>
      <c r="Q3558">
        <v>8</v>
      </c>
      <c r="R3558">
        <v>0</v>
      </c>
      <c r="S3558">
        <v>121.44159999999999</v>
      </c>
      <c r="T3558" t="s">
        <v>735</v>
      </c>
      <c r="U3558">
        <v>126.3984</v>
      </c>
      <c r="V3558" s="2">
        <f>Table1[[#This Row],[Expenses]]*0.3</f>
        <v>37.919519999999999</v>
      </c>
      <c r="W3558" t="str">
        <f>VLOOKUP(K3558, Helper!A:C, 3, FALSE)</f>
        <v>2020-04</v>
      </c>
    </row>
    <row r="3559" spans="1:23" x14ac:dyDescent="0.3">
      <c r="A3559">
        <v>7166</v>
      </c>
      <c r="B3559" t="s">
        <v>8401</v>
      </c>
      <c r="C3559" s="1">
        <v>44824</v>
      </c>
      <c r="D3559">
        <v>20220920</v>
      </c>
      <c r="E3559" t="s">
        <v>1153</v>
      </c>
      <c r="F3559" t="s">
        <v>827</v>
      </c>
      <c r="G3559" t="s">
        <v>2034</v>
      </c>
      <c r="H3559" t="s">
        <v>25</v>
      </c>
      <c r="I3559" t="s">
        <v>64</v>
      </c>
      <c r="J3559" t="s">
        <v>592</v>
      </c>
      <c r="K3559">
        <v>1030</v>
      </c>
      <c r="L3559" t="s">
        <v>95</v>
      </c>
      <c r="M3559" t="s">
        <v>29</v>
      </c>
      <c r="N3559" t="s">
        <v>96</v>
      </c>
      <c r="O3559" t="s">
        <v>8402</v>
      </c>
      <c r="P3559">
        <v>69.52</v>
      </c>
      <c r="Q3559">
        <v>2</v>
      </c>
      <c r="R3559">
        <v>0</v>
      </c>
      <c r="S3559">
        <v>17.38</v>
      </c>
      <c r="T3559" t="s">
        <v>246</v>
      </c>
      <c r="U3559">
        <v>52.14</v>
      </c>
      <c r="V3559" s="2">
        <f>Table1[[#This Row],[Expenses]]*0.3</f>
        <v>15.641999999999999</v>
      </c>
      <c r="W3559" t="str">
        <f>VLOOKUP(K3559, Helper!A:C, 3, FALSE)</f>
        <v>2020-01</v>
      </c>
    </row>
    <row r="3560" spans="1:23" x14ac:dyDescent="0.3">
      <c r="A3560">
        <v>7167</v>
      </c>
      <c r="B3560" t="s">
        <v>8403</v>
      </c>
      <c r="C3560" s="1">
        <v>44034</v>
      </c>
      <c r="D3560">
        <v>20200722</v>
      </c>
      <c r="E3560" t="s">
        <v>1262</v>
      </c>
      <c r="F3560" t="s">
        <v>35</v>
      </c>
      <c r="G3560" t="s">
        <v>110</v>
      </c>
      <c r="H3560" t="s">
        <v>37</v>
      </c>
      <c r="I3560" t="s">
        <v>38</v>
      </c>
      <c r="J3560" t="s">
        <v>1263</v>
      </c>
      <c r="K3560">
        <v>1016</v>
      </c>
      <c r="L3560" t="s">
        <v>95</v>
      </c>
      <c r="M3560" t="s">
        <v>29</v>
      </c>
      <c r="N3560" t="s">
        <v>112</v>
      </c>
      <c r="O3560" t="s">
        <v>8404</v>
      </c>
      <c r="P3560">
        <v>11.52</v>
      </c>
      <c r="Q3560">
        <v>4</v>
      </c>
      <c r="R3560">
        <v>0</v>
      </c>
      <c r="S3560">
        <v>3.2256</v>
      </c>
      <c r="T3560" t="s">
        <v>729</v>
      </c>
      <c r="U3560">
        <v>8.2943999999999996</v>
      </c>
      <c r="V3560" s="2">
        <f>Table1[[#This Row],[Expenses]]*0.3</f>
        <v>2.4883199999999999</v>
      </c>
      <c r="W3560" t="str">
        <f>VLOOKUP(K3560, Helper!A:C, 3, FALSE)</f>
        <v>2020-03</v>
      </c>
    </row>
    <row r="3561" spans="1:23" x14ac:dyDescent="0.3">
      <c r="A3561">
        <v>7171</v>
      </c>
      <c r="B3561" t="s">
        <v>8405</v>
      </c>
      <c r="C3561" s="1">
        <v>45208</v>
      </c>
      <c r="D3561">
        <v>20231009</v>
      </c>
      <c r="E3561" t="s">
        <v>1426</v>
      </c>
      <c r="F3561" t="s">
        <v>211</v>
      </c>
      <c r="G3561" t="s">
        <v>212</v>
      </c>
      <c r="H3561" t="s">
        <v>25</v>
      </c>
      <c r="I3561" t="s">
        <v>26</v>
      </c>
      <c r="J3561" t="s">
        <v>386</v>
      </c>
      <c r="K3561">
        <v>1045</v>
      </c>
      <c r="L3561" t="s">
        <v>95</v>
      </c>
      <c r="M3561" t="s">
        <v>29</v>
      </c>
      <c r="N3561" t="s">
        <v>41</v>
      </c>
      <c r="O3561" t="s">
        <v>8406</v>
      </c>
      <c r="P3561">
        <v>145.76400000000001</v>
      </c>
      <c r="Q3561">
        <v>2</v>
      </c>
      <c r="R3561">
        <v>0.1</v>
      </c>
      <c r="S3561">
        <v>3.2391999999999999</v>
      </c>
      <c r="T3561" t="s">
        <v>151</v>
      </c>
      <c r="U3561">
        <v>142.5248</v>
      </c>
      <c r="V3561" s="2">
        <f>Table1[[#This Row],[Expenses]]*0.3</f>
        <v>42.757439999999995</v>
      </c>
      <c r="W3561" t="str">
        <f>VLOOKUP(K3561, Helper!A:C, 3, FALSE)</f>
        <v>2020-01</v>
      </c>
    </row>
    <row r="3562" spans="1:23" x14ac:dyDescent="0.3">
      <c r="A3562">
        <v>7172</v>
      </c>
      <c r="B3562" t="s">
        <v>8407</v>
      </c>
      <c r="C3562" s="1">
        <v>45042</v>
      </c>
      <c r="D3562">
        <v>20230426</v>
      </c>
      <c r="E3562" t="s">
        <v>3404</v>
      </c>
      <c r="F3562" t="s">
        <v>35</v>
      </c>
      <c r="G3562" t="s">
        <v>110</v>
      </c>
      <c r="H3562" t="s">
        <v>37</v>
      </c>
      <c r="I3562" t="s">
        <v>38</v>
      </c>
      <c r="J3562" t="s">
        <v>258</v>
      </c>
      <c r="K3562">
        <v>1098</v>
      </c>
      <c r="L3562" t="s">
        <v>259</v>
      </c>
      <c r="M3562" t="s">
        <v>29</v>
      </c>
      <c r="N3562" t="s">
        <v>185</v>
      </c>
      <c r="O3562" t="s">
        <v>8408</v>
      </c>
      <c r="P3562">
        <v>107.97</v>
      </c>
      <c r="Q3562">
        <v>3</v>
      </c>
      <c r="R3562">
        <v>0</v>
      </c>
      <c r="S3562">
        <v>22.6737</v>
      </c>
      <c r="T3562" t="s">
        <v>68</v>
      </c>
      <c r="U3562">
        <v>85.296300000000002</v>
      </c>
      <c r="V3562" s="2">
        <f>Table1[[#This Row],[Expenses]]*0.3</f>
        <v>25.588889999999999</v>
      </c>
      <c r="W3562" t="str">
        <f>VLOOKUP(K3562, Helper!A:C, 3, FALSE)</f>
        <v>2020-01</v>
      </c>
    </row>
    <row r="3563" spans="1:23" x14ac:dyDescent="0.3">
      <c r="A3563">
        <v>7173</v>
      </c>
      <c r="B3563" t="s">
        <v>8409</v>
      </c>
      <c r="C3563" s="1">
        <v>45012</v>
      </c>
      <c r="D3563">
        <v>20230327</v>
      </c>
      <c r="E3563" t="s">
        <v>542</v>
      </c>
      <c r="F3563" t="s">
        <v>79</v>
      </c>
      <c r="G3563" t="s">
        <v>147</v>
      </c>
      <c r="H3563" t="s">
        <v>81</v>
      </c>
      <c r="I3563" t="s">
        <v>82</v>
      </c>
      <c r="J3563" t="s">
        <v>179</v>
      </c>
      <c r="K3563">
        <v>1015</v>
      </c>
      <c r="L3563" t="s">
        <v>74</v>
      </c>
      <c r="M3563" t="s">
        <v>40</v>
      </c>
      <c r="N3563" t="s">
        <v>185</v>
      </c>
      <c r="O3563" t="s">
        <v>8410</v>
      </c>
      <c r="P3563">
        <v>143.96</v>
      </c>
      <c r="Q3563">
        <v>5</v>
      </c>
      <c r="R3563">
        <v>0.2</v>
      </c>
      <c r="S3563">
        <v>1.7995000000000001</v>
      </c>
      <c r="T3563" t="s">
        <v>761</v>
      </c>
      <c r="U3563">
        <v>142.16050000000001</v>
      </c>
      <c r="V3563" s="2">
        <f>Table1[[#This Row],[Expenses]]*0.3</f>
        <v>42.648150000000001</v>
      </c>
      <c r="W3563" t="str">
        <f>VLOOKUP(K3563, Helper!A:C, 3, FALSE)</f>
        <v>2020-03</v>
      </c>
    </row>
    <row r="3564" spans="1:23" x14ac:dyDescent="0.3">
      <c r="A3564">
        <v>7178</v>
      </c>
      <c r="B3564" t="s">
        <v>8411</v>
      </c>
      <c r="C3564" s="1">
        <v>45051</v>
      </c>
      <c r="D3564">
        <v>20230505</v>
      </c>
      <c r="E3564" t="s">
        <v>2462</v>
      </c>
      <c r="F3564" t="s">
        <v>124</v>
      </c>
      <c r="G3564" t="s">
        <v>125</v>
      </c>
      <c r="H3564" t="s">
        <v>25</v>
      </c>
      <c r="I3564" t="s">
        <v>48</v>
      </c>
      <c r="J3564" t="s">
        <v>55</v>
      </c>
      <c r="K3564">
        <v>1065</v>
      </c>
      <c r="L3564" t="s">
        <v>56</v>
      </c>
      <c r="M3564" t="s">
        <v>40</v>
      </c>
      <c r="N3564" t="s">
        <v>50</v>
      </c>
      <c r="O3564" t="s">
        <v>8412</v>
      </c>
      <c r="P3564">
        <v>2.202</v>
      </c>
      <c r="Q3564">
        <v>2</v>
      </c>
      <c r="R3564">
        <v>0.7</v>
      </c>
      <c r="S3564">
        <v>-1.5414000000000001</v>
      </c>
      <c r="T3564" t="s">
        <v>288</v>
      </c>
      <c r="U3564">
        <v>3.7433999999999998</v>
      </c>
      <c r="V3564" s="2">
        <f>Table1[[#This Row],[Expenses]]*0.3</f>
        <v>1.1230199999999999</v>
      </c>
      <c r="W3564" t="str">
        <f>VLOOKUP(K3564, Helper!A:C, 3, FALSE)</f>
        <v>2020-04</v>
      </c>
    </row>
    <row r="3565" spans="1:23" x14ac:dyDescent="0.3">
      <c r="A3565">
        <v>7180</v>
      </c>
      <c r="B3565" t="s">
        <v>8413</v>
      </c>
      <c r="C3565" s="1">
        <v>44880</v>
      </c>
      <c r="D3565">
        <v>20221115</v>
      </c>
      <c r="E3565" t="s">
        <v>357</v>
      </c>
      <c r="F3565" t="s">
        <v>1548</v>
      </c>
      <c r="G3565" t="s">
        <v>2675</v>
      </c>
      <c r="H3565" t="s">
        <v>81</v>
      </c>
      <c r="I3565" t="s">
        <v>199</v>
      </c>
      <c r="J3565" t="s">
        <v>360</v>
      </c>
      <c r="K3565">
        <v>1004</v>
      </c>
      <c r="L3565" t="s">
        <v>74</v>
      </c>
      <c r="M3565" t="s">
        <v>29</v>
      </c>
      <c r="N3565" t="s">
        <v>156</v>
      </c>
      <c r="O3565" t="s">
        <v>8414</v>
      </c>
      <c r="P3565">
        <v>89.97</v>
      </c>
      <c r="Q3565">
        <v>3</v>
      </c>
      <c r="R3565">
        <v>0</v>
      </c>
      <c r="S3565">
        <v>25.191600000000001</v>
      </c>
      <c r="T3565" t="s">
        <v>32</v>
      </c>
      <c r="U3565">
        <v>64.778400000000005</v>
      </c>
      <c r="V3565" s="2">
        <f>Table1[[#This Row],[Expenses]]*0.3</f>
        <v>19.433520000000001</v>
      </c>
      <c r="W3565" t="str">
        <f>VLOOKUP(K3565, Helper!A:C, 3, FALSE)</f>
        <v>2020-01</v>
      </c>
    </row>
    <row r="3566" spans="1:23" x14ac:dyDescent="0.3">
      <c r="A3566">
        <v>7181</v>
      </c>
      <c r="B3566" t="s">
        <v>8415</v>
      </c>
      <c r="C3566" s="1">
        <v>43837</v>
      </c>
      <c r="D3566">
        <v>20200107</v>
      </c>
      <c r="E3566" t="s">
        <v>4586</v>
      </c>
      <c r="F3566" t="s">
        <v>758</v>
      </c>
      <c r="G3566" t="s">
        <v>5909</v>
      </c>
      <c r="H3566" t="s">
        <v>25</v>
      </c>
      <c r="I3566" t="s">
        <v>64</v>
      </c>
      <c r="J3566" t="s">
        <v>823</v>
      </c>
      <c r="K3566">
        <v>1034</v>
      </c>
      <c r="L3566" t="s">
        <v>28</v>
      </c>
      <c r="M3566" t="s">
        <v>40</v>
      </c>
      <c r="N3566" t="s">
        <v>112</v>
      </c>
      <c r="O3566" t="s">
        <v>8416</v>
      </c>
      <c r="P3566">
        <v>12.78</v>
      </c>
      <c r="Q3566">
        <v>3</v>
      </c>
      <c r="R3566">
        <v>0</v>
      </c>
      <c r="S3566">
        <v>5.2397999999999998</v>
      </c>
      <c r="T3566" t="s">
        <v>1129</v>
      </c>
      <c r="U3566">
        <v>7.5401999999999996</v>
      </c>
      <c r="V3566" s="2">
        <f>Table1[[#This Row],[Expenses]]*0.3</f>
        <v>2.26206</v>
      </c>
      <c r="W3566" t="str">
        <f>VLOOKUP(K3566, Helper!A:C, 3, FALSE)</f>
        <v>2020-01</v>
      </c>
    </row>
    <row r="3567" spans="1:23" x14ac:dyDescent="0.3">
      <c r="A3567">
        <v>7182</v>
      </c>
      <c r="B3567" t="s">
        <v>8417</v>
      </c>
      <c r="C3567" s="1">
        <v>44923</v>
      </c>
      <c r="D3567">
        <v>20221228</v>
      </c>
      <c r="E3567" t="s">
        <v>3255</v>
      </c>
      <c r="F3567" t="s">
        <v>358</v>
      </c>
      <c r="G3567" t="s">
        <v>1235</v>
      </c>
      <c r="H3567" t="s">
        <v>37</v>
      </c>
      <c r="I3567" t="s">
        <v>119</v>
      </c>
      <c r="J3567" t="s">
        <v>120</v>
      </c>
      <c r="K3567">
        <v>1048</v>
      </c>
      <c r="L3567" t="s">
        <v>105</v>
      </c>
      <c r="M3567" t="s">
        <v>29</v>
      </c>
      <c r="N3567" t="s">
        <v>185</v>
      </c>
      <c r="O3567" t="s">
        <v>8418</v>
      </c>
      <c r="P3567">
        <v>40</v>
      </c>
      <c r="Q3567">
        <v>2</v>
      </c>
      <c r="R3567">
        <v>0.2</v>
      </c>
      <c r="S3567">
        <v>0.5</v>
      </c>
      <c r="T3567" t="s">
        <v>76</v>
      </c>
      <c r="U3567">
        <v>39.5</v>
      </c>
      <c r="V3567" s="2">
        <f>Table1[[#This Row],[Expenses]]*0.3</f>
        <v>11.85</v>
      </c>
      <c r="W3567" t="str">
        <f>VLOOKUP(K3567, Helper!A:C, 3, FALSE)</f>
        <v>2020-02</v>
      </c>
    </row>
    <row r="3568" spans="1:23" x14ac:dyDescent="0.3">
      <c r="A3568">
        <v>7183</v>
      </c>
      <c r="B3568" t="s">
        <v>8419</v>
      </c>
      <c r="C3568" s="1">
        <v>45047</v>
      </c>
      <c r="D3568">
        <v>20230501</v>
      </c>
      <c r="E3568" t="s">
        <v>664</v>
      </c>
      <c r="F3568" t="s">
        <v>35</v>
      </c>
      <c r="G3568" t="s">
        <v>36</v>
      </c>
      <c r="H3568" t="s">
        <v>37</v>
      </c>
      <c r="I3568" t="s">
        <v>38</v>
      </c>
      <c r="J3568" t="s">
        <v>138</v>
      </c>
      <c r="K3568">
        <v>1043</v>
      </c>
      <c r="L3568" t="s">
        <v>95</v>
      </c>
      <c r="M3568" t="s">
        <v>85</v>
      </c>
      <c r="N3568" t="s">
        <v>50</v>
      </c>
      <c r="O3568" t="s">
        <v>8420</v>
      </c>
      <c r="P3568">
        <v>23.24</v>
      </c>
      <c r="Q3568">
        <v>5</v>
      </c>
      <c r="R3568">
        <v>0.2</v>
      </c>
      <c r="S3568">
        <v>7.5529999999999999</v>
      </c>
      <c r="T3568" t="s">
        <v>288</v>
      </c>
      <c r="U3568">
        <v>15.6869999999999</v>
      </c>
      <c r="V3568" s="2">
        <f>Table1[[#This Row],[Expenses]]*0.3</f>
        <v>4.70609999999997</v>
      </c>
      <c r="W3568" t="str">
        <f>VLOOKUP(K3568, Helper!A:C, 3, FALSE)</f>
        <v>2020-01</v>
      </c>
    </row>
    <row r="3569" spans="1:23" x14ac:dyDescent="0.3">
      <c r="A3569">
        <v>7184</v>
      </c>
      <c r="B3569" t="s">
        <v>8421</v>
      </c>
      <c r="C3569" s="1">
        <v>45038</v>
      </c>
      <c r="D3569">
        <v>20230422</v>
      </c>
      <c r="E3569" t="s">
        <v>340</v>
      </c>
      <c r="F3569" t="s">
        <v>1548</v>
      </c>
      <c r="G3569" t="s">
        <v>2675</v>
      </c>
      <c r="H3569" t="s">
        <v>81</v>
      </c>
      <c r="I3569" t="s">
        <v>199</v>
      </c>
      <c r="J3569" t="s">
        <v>341</v>
      </c>
      <c r="K3569">
        <v>1019</v>
      </c>
      <c r="L3569" t="s">
        <v>74</v>
      </c>
      <c r="M3569" t="s">
        <v>29</v>
      </c>
      <c r="N3569" t="s">
        <v>41</v>
      </c>
      <c r="O3569" t="s">
        <v>8422</v>
      </c>
      <c r="P3569">
        <v>908.82</v>
      </c>
      <c r="Q3569">
        <v>9</v>
      </c>
      <c r="R3569">
        <v>0</v>
      </c>
      <c r="S3569">
        <v>227.20500000000001</v>
      </c>
      <c r="T3569" t="s">
        <v>68</v>
      </c>
      <c r="U3569">
        <v>681.61500000000001</v>
      </c>
      <c r="V3569" s="2">
        <f>Table1[[#This Row],[Expenses]]*0.3</f>
        <v>204.4845</v>
      </c>
      <c r="W3569" t="str">
        <f>VLOOKUP(K3569, Helper!A:C, 3, FALSE)</f>
        <v>2020-03</v>
      </c>
    </row>
    <row r="3570" spans="1:23" x14ac:dyDescent="0.3">
      <c r="A3570">
        <v>7185</v>
      </c>
      <c r="B3570" t="s">
        <v>8423</v>
      </c>
      <c r="C3570" s="1">
        <v>45156</v>
      </c>
      <c r="D3570">
        <v>20230818</v>
      </c>
      <c r="E3570" t="s">
        <v>2635</v>
      </c>
      <c r="F3570" t="s">
        <v>79</v>
      </c>
      <c r="G3570" t="s">
        <v>147</v>
      </c>
      <c r="H3570" t="s">
        <v>81</v>
      </c>
      <c r="I3570" t="s">
        <v>82</v>
      </c>
      <c r="J3570" t="s">
        <v>291</v>
      </c>
      <c r="K3570">
        <v>1052</v>
      </c>
      <c r="L3570" t="s">
        <v>259</v>
      </c>
      <c r="M3570" t="s">
        <v>85</v>
      </c>
      <c r="N3570" t="s">
        <v>66</v>
      </c>
      <c r="O3570" t="s">
        <v>8424</v>
      </c>
      <c r="P3570">
        <v>5.5519999999999996</v>
      </c>
      <c r="Q3570">
        <v>2</v>
      </c>
      <c r="R3570">
        <v>0.2</v>
      </c>
      <c r="S3570">
        <v>-1.0409999999999999</v>
      </c>
      <c r="T3570" t="s">
        <v>786</v>
      </c>
      <c r="U3570">
        <v>6.593</v>
      </c>
      <c r="V3570" s="2">
        <f>Table1[[#This Row],[Expenses]]*0.3</f>
        <v>1.9779</v>
      </c>
      <c r="W3570" t="str">
        <f>VLOOKUP(K3570, Helper!A:C, 3, FALSE)</f>
        <v>2020-04</v>
      </c>
    </row>
    <row r="3571" spans="1:23" x14ac:dyDescent="0.3">
      <c r="A3571">
        <v>7190</v>
      </c>
      <c r="B3571" t="s">
        <v>8425</v>
      </c>
      <c r="C3571" s="1">
        <v>44878</v>
      </c>
      <c r="D3571">
        <v>20221113</v>
      </c>
      <c r="E3571" t="s">
        <v>591</v>
      </c>
      <c r="F3571" t="s">
        <v>35</v>
      </c>
      <c r="G3571" t="s">
        <v>600</v>
      </c>
      <c r="H3571" t="s">
        <v>37</v>
      </c>
      <c r="I3571" t="s">
        <v>38</v>
      </c>
      <c r="J3571" t="s">
        <v>592</v>
      </c>
      <c r="K3571">
        <v>1030</v>
      </c>
      <c r="L3571" t="s">
        <v>95</v>
      </c>
      <c r="M3571" t="s">
        <v>85</v>
      </c>
      <c r="N3571" t="s">
        <v>156</v>
      </c>
      <c r="O3571" t="s">
        <v>8426</v>
      </c>
      <c r="P3571">
        <v>203.976</v>
      </c>
      <c r="Q3571">
        <v>3</v>
      </c>
      <c r="R3571">
        <v>0.2</v>
      </c>
      <c r="S3571">
        <v>25.497</v>
      </c>
      <c r="T3571" t="s">
        <v>32</v>
      </c>
      <c r="U3571">
        <v>178.47899999999899</v>
      </c>
      <c r="V3571" s="2">
        <f>Table1[[#This Row],[Expenses]]*0.3</f>
        <v>53.543699999999696</v>
      </c>
      <c r="W3571" t="str">
        <f>VLOOKUP(K3571, Helper!A:C, 3, FALSE)</f>
        <v>2020-01</v>
      </c>
    </row>
    <row r="3572" spans="1:23" x14ac:dyDescent="0.3">
      <c r="A3572">
        <v>7192</v>
      </c>
      <c r="B3572" t="s">
        <v>8427</v>
      </c>
      <c r="C3572" s="1">
        <v>44836</v>
      </c>
      <c r="D3572">
        <v>20221002</v>
      </c>
      <c r="E3572" t="s">
        <v>2605</v>
      </c>
      <c r="F3572" t="s">
        <v>46</v>
      </c>
      <c r="G3572" t="s">
        <v>178</v>
      </c>
      <c r="H3572" t="s">
        <v>25</v>
      </c>
      <c r="I3572" t="s">
        <v>48</v>
      </c>
      <c r="J3572" t="s">
        <v>457</v>
      </c>
      <c r="K3572">
        <v>1057</v>
      </c>
      <c r="L3572" t="s">
        <v>105</v>
      </c>
      <c r="M3572" t="s">
        <v>29</v>
      </c>
      <c r="N3572" t="s">
        <v>50</v>
      </c>
      <c r="O3572" t="s">
        <v>8428</v>
      </c>
      <c r="P3572">
        <v>5.3879999999999999</v>
      </c>
      <c r="Q3572">
        <v>4</v>
      </c>
      <c r="R3572">
        <v>0.7</v>
      </c>
      <c r="S3572">
        <v>-4.49</v>
      </c>
      <c r="T3572" t="s">
        <v>400</v>
      </c>
      <c r="U3572">
        <v>9.8780000000000001</v>
      </c>
      <c r="V3572" s="2">
        <f>Table1[[#This Row],[Expenses]]*0.3</f>
        <v>2.9634</v>
      </c>
      <c r="W3572" t="str">
        <f>VLOOKUP(K3572, Helper!A:C, 3, FALSE)</f>
        <v>2020-01</v>
      </c>
    </row>
    <row r="3573" spans="1:23" x14ac:dyDescent="0.3">
      <c r="A3573">
        <v>7194</v>
      </c>
      <c r="B3573" t="s">
        <v>8429</v>
      </c>
      <c r="C3573" s="1">
        <v>44604</v>
      </c>
      <c r="D3573">
        <v>20220212</v>
      </c>
      <c r="E3573" t="s">
        <v>1729</v>
      </c>
      <c r="F3573" t="s">
        <v>758</v>
      </c>
      <c r="G3573" t="s">
        <v>759</v>
      </c>
      <c r="H3573" t="s">
        <v>25</v>
      </c>
      <c r="I3573" t="s">
        <v>64</v>
      </c>
      <c r="J3573" t="s">
        <v>443</v>
      </c>
      <c r="K3573">
        <v>1005</v>
      </c>
      <c r="L3573" t="s">
        <v>56</v>
      </c>
      <c r="M3573" t="s">
        <v>29</v>
      </c>
      <c r="N3573" t="s">
        <v>96</v>
      </c>
      <c r="O3573" t="s">
        <v>8430</v>
      </c>
      <c r="P3573">
        <v>1350.12</v>
      </c>
      <c r="Q3573">
        <v>6</v>
      </c>
      <c r="R3573">
        <v>0</v>
      </c>
      <c r="S3573">
        <v>175.51560000000001</v>
      </c>
      <c r="T3573" t="s">
        <v>1308</v>
      </c>
      <c r="U3573">
        <v>1174.6043999999999</v>
      </c>
      <c r="V3573" s="2">
        <f>Table1[[#This Row],[Expenses]]*0.3</f>
        <v>352.38131999999996</v>
      </c>
      <c r="W3573" t="str">
        <f>VLOOKUP(K3573, Helper!A:C, 3, FALSE)</f>
        <v>2020-03</v>
      </c>
    </row>
    <row r="3574" spans="1:23" x14ac:dyDescent="0.3">
      <c r="A3574">
        <v>7196</v>
      </c>
      <c r="B3574" t="s">
        <v>8431</v>
      </c>
      <c r="C3574" s="1">
        <v>44879</v>
      </c>
      <c r="D3574">
        <v>20221114</v>
      </c>
      <c r="E3574" t="s">
        <v>891</v>
      </c>
      <c r="F3574" t="s">
        <v>71</v>
      </c>
      <c r="G3574" t="s">
        <v>72</v>
      </c>
      <c r="H3574" t="s">
        <v>37</v>
      </c>
      <c r="I3574" t="s">
        <v>38</v>
      </c>
      <c r="J3574" t="s">
        <v>457</v>
      </c>
      <c r="K3574">
        <v>1057</v>
      </c>
      <c r="L3574" t="s">
        <v>105</v>
      </c>
      <c r="M3574" t="s">
        <v>85</v>
      </c>
      <c r="N3574" t="s">
        <v>57</v>
      </c>
      <c r="O3574" t="s">
        <v>8432</v>
      </c>
      <c r="P3574">
        <v>19.54</v>
      </c>
      <c r="Q3574">
        <v>2</v>
      </c>
      <c r="R3574">
        <v>0</v>
      </c>
      <c r="S3574">
        <v>7.2298</v>
      </c>
      <c r="T3574" t="s">
        <v>32</v>
      </c>
      <c r="U3574">
        <v>12.310199999999901</v>
      </c>
      <c r="V3574" s="2">
        <f>Table1[[#This Row],[Expenses]]*0.3</f>
        <v>3.6930599999999698</v>
      </c>
      <c r="W3574" t="str">
        <f>VLOOKUP(K3574, Helper!A:C, 3, FALSE)</f>
        <v>2020-01</v>
      </c>
    </row>
    <row r="3575" spans="1:23" x14ac:dyDescent="0.3">
      <c r="A3575">
        <v>7197</v>
      </c>
      <c r="B3575" t="s">
        <v>8433</v>
      </c>
      <c r="C3575" s="1">
        <v>43947</v>
      </c>
      <c r="D3575">
        <v>20200426</v>
      </c>
      <c r="E3575" t="s">
        <v>6660</v>
      </c>
      <c r="F3575" t="s">
        <v>35</v>
      </c>
      <c r="G3575" t="s">
        <v>36</v>
      </c>
      <c r="H3575" t="s">
        <v>37</v>
      </c>
      <c r="I3575" t="s">
        <v>38</v>
      </c>
      <c r="J3575" t="s">
        <v>143</v>
      </c>
      <c r="K3575">
        <v>1051</v>
      </c>
      <c r="L3575" t="s">
        <v>74</v>
      </c>
      <c r="M3575" t="s">
        <v>85</v>
      </c>
      <c r="N3575" t="s">
        <v>112</v>
      </c>
      <c r="O3575" t="s">
        <v>8434</v>
      </c>
      <c r="P3575">
        <v>21.4</v>
      </c>
      <c r="Q3575">
        <v>5</v>
      </c>
      <c r="R3575">
        <v>0</v>
      </c>
      <c r="S3575">
        <v>6.2060000000000004</v>
      </c>
      <c r="T3575" t="s">
        <v>735</v>
      </c>
      <c r="U3575">
        <v>15.1939999999999</v>
      </c>
      <c r="V3575" s="2">
        <f>Table1[[#This Row],[Expenses]]*0.3</f>
        <v>4.5581999999999701</v>
      </c>
      <c r="W3575" t="str">
        <f>VLOOKUP(K3575, Helper!A:C, 3, FALSE)</f>
        <v>2020-03</v>
      </c>
    </row>
    <row r="3576" spans="1:23" x14ac:dyDescent="0.3">
      <c r="A3576">
        <v>7199</v>
      </c>
      <c r="B3576" t="s">
        <v>8435</v>
      </c>
      <c r="C3576" s="1">
        <v>44419</v>
      </c>
      <c r="D3576">
        <v>20210811</v>
      </c>
      <c r="E3576" t="s">
        <v>891</v>
      </c>
      <c r="F3576" t="s">
        <v>211</v>
      </c>
      <c r="G3576" t="s">
        <v>212</v>
      </c>
      <c r="H3576" t="s">
        <v>25</v>
      </c>
      <c r="I3576" t="s">
        <v>26</v>
      </c>
      <c r="J3576" t="s">
        <v>457</v>
      </c>
      <c r="K3576">
        <v>1057</v>
      </c>
      <c r="L3576" t="s">
        <v>105</v>
      </c>
      <c r="M3576" t="s">
        <v>85</v>
      </c>
      <c r="N3576" t="s">
        <v>112</v>
      </c>
      <c r="O3576" t="s">
        <v>8436</v>
      </c>
      <c r="P3576">
        <v>11.96</v>
      </c>
      <c r="Q3576">
        <v>2</v>
      </c>
      <c r="R3576">
        <v>0</v>
      </c>
      <c r="S3576">
        <v>3.1095999999999999</v>
      </c>
      <c r="T3576" t="s">
        <v>570</v>
      </c>
      <c r="U3576">
        <v>8.8504000000000005</v>
      </c>
      <c r="V3576" s="2">
        <f>Table1[[#This Row],[Expenses]]*0.3</f>
        <v>2.6551200000000001</v>
      </c>
      <c r="W3576" t="str">
        <f>VLOOKUP(K3576, Helper!A:C, 3, FALSE)</f>
        <v>2020-01</v>
      </c>
    </row>
    <row r="3577" spans="1:23" x14ac:dyDescent="0.3">
      <c r="A3577">
        <v>7201</v>
      </c>
      <c r="B3577" t="s">
        <v>8437</v>
      </c>
      <c r="C3577" s="1">
        <v>44893</v>
      </c>
      <c r="D3577">
        <v>20221128</v>
      </c>
      <c r="E3577" t="s">
        <v>2581</v>
      </c>
      <c r="F3577" t="s">
        <v>46</v>
      </c>
      <c r="G3577" t="s">
        <v>47</v>
      </c>
      <c r="H3577" t="s">
        <v>25</v>
      </c>
      <c r="I3577" t="s">
        <v>48</v>
      </c>
      <c r="J3577" t="s">
        <v>219</v>
      </c>
      <c r="K3577">
        <v>1006</v>
      </c>
      <c r="L3577" t="s">
        <v>56</v>
      </c>
      <c r="M3577" t="s">
        <v>29</v>
      </c>
      <c r="N3577" t="s">
        <v>156</v>
      </c>
      <c r="O3577" t="s">
        <v>8438</v>
      </c>
      <c r="P3577">
        <v>116.76</v>
      </c>
      <c r="Q3577">
        <v>1</v>
      </c>
      <c r="R3577">
        <v>0.2</v>
      </c>
      <c r="S3577">
        <v>14.595000000000001</v>
      </c>
      <c r="T3577" t="s">
        <v>32</v>
      </c>
      <c r="U3577">
        <v>102.16500000000001</v>
      </c>
      <c r="V3577" s="2">
        <f>Table1[[#This Row],[Expenses]]*0.3</f>
        <v>30.6495</v>
      </c>
      <c r="W3577" t="str">
        <f>VLOOKUP(K3577, Helper!A:C, 3, FALSE)</f>
        <v>2020-01</v>
      </c>
    </row>
    <row r="3578" spans="1:23" x14ac:dyDescent="0.3">
      <c r="A3578">
        <v>7203</v>
      </c>
      <c r="B3578" t="s">
        <v>8439</v>
      </c>
      <c r="C3578" s="1">
        <v>44863</v>
      </c>
      <c r="D3578">
        <v>20221029</v>
      </c>
      <c r="E3578" t="s">
        <v>757</v>
      </c>
      <c r="F3578" t="s">
        <v>211</v>
      </c>
      <c r="G3578" t="s">
        <v>968</v>
      </c>
      <c r="H3578" t="s">
        <v>25</v>
      </c>
      <c r="I3578" t="s">
        <v>26</v>
      </c>
      <c r="J3578" t="s">
        <v>278</v>
      </c>
      <c r="K3578">
        <v>1032</v>
      </c>
      <c r="L3578" t="s">
        <v>56</v>
      </c>
      <c r="M3578" t="s">
        <v>40</v>
      </c>
      <c r="N3578" t="s">
        <v>57</v>
      </c>
      <c r="O3578" t="s">
        <v>8440</v>
      </c>
      <c r="P3578">
        <v>756.8</v>
      </c>
      <c r="Q3578">
        <v>5</v>
      </c>
      <c r="R3578">
        <v>0</v>
      </c>
      <c r="S3578">
        <v>75.680000000000007</v>
      </c>
      <c r="T3578" t="s">
        <v>400</v>
      </c>
      <c r="U3578">
        <v>681.11999999999898</v>
      </c>
      <c r="V3578" s="2">
        <f>Table1[[#This Row],[Expenses]]*0.3</f>
        <v>204.3359999999997</v>
      </c>
      <c r="W3578" t="str">
        <f>VLOOKUP(K3578, Helper!A:C, 3, FALSE)</f>
        <v>2020-02</v>
      </c>
    </row>
    <row r="3579" spans="1:23" x14ac:dyDescent="0.3">
      <c r="A3579">
        <v>7204</v>
      </c>
      <c r="B3579" t="s">
        <v>8441</v>
      </c>
      <c r="C3579" s="1">
        <v>44194</v>
      </c>
      <c r="D3579">
        <v>20201229</v>
      </c>
      <c r="E3579" t="s">
        <v>2164</v>
      </c>
      <c r="F3579" t="s">
        <v>166</v>
      </c>
      <c r="G3579" t="s">
        <v>6453</v>
      </c>
      <c r="H3579" t="s">
        <v>81</v>
      </c>
      <c r="I3579" t="s">
        <v>168</v>
      </c>
      <c r="J3579" t="s">
        <v>649</v>
      </c>
      <c r="K3579">
        <v>1023</v>
      </c>
      <c r="L3579" t="s">
        <v>28</v>
      </c>
      <c r="M3579" t="s">
        <v>85</v>
      </c>
      <c r="N3579" t="s">
        <v>57</v>
      </c>
      <c r="O3579" t="s">
        <v>8442</v>
      </c>
      <c r="P3579">
        <v>8.7360000000000007</v>
      </c>
      <c r="Q3579">
        <v>3</v>
      </c>
      <c r="R3579">
        <v>0.6</v>
      </c>
      <c r="S3579">
        <v>-4.8048000000000002</v>
      </c>
      <c r="T3579" t="s">
        <v>235</v>
      </c>
      <c r="U3579">
        <v>13.540800000000001</v>
      </c>
      <c r="V3579" s="2">
        <f>Table1[[#This Row],[Expenses]]*0.3</f>
        <v>4.0622400000000001</v>
      </c>
      <c r="W3579" t="str">
        <f>VLOOKUP(K3579, Helper!A:C, 3, FALSE)</f>
        <v>2020-08</v>
      </c>
    </row>
    <row r="3580" spans="1:23" x14ac:dyDescent="0.3">
      <c r="A3580">
        <v>7205</v>
      </c>
      <c r="B3580" t="s">
        <v>8443</v>
      </c>
      <c r="C3580" s="1">
        <v>44449</v>
      </c>
      <c r="D3580">
        <v>20210910</v>
      </c>
      <c r="E3580" t="s">
        <v>2406</v>
      </c>
      <c r="F3580" t="s">
        <v>211</v>
      </c>
      <c r="G3580" t="s">
        <v>212</v>
      </c>
      <c r="H3580" t="s">
        <v>25</v>
      </c>
      <c r="I3580" t="s">
        <v>26</v>
      </c>
      <c r="J3580" t="s">
        <v>1231</v>
      </c>
      <c r="K3580">
        <v>1086</v>
      </c>
      <c r="L3580" t="s">
        <v>74</v>
      </c>
      <c r="M3580" t="s">
        <v>29</v>
      </c>
      <c r="N3580" t="s">
        <v>112</v>
      </c>
      <c r="O3580" t="s">
        <v>8444</v>
      </c>
      <c r="P3580">
        <v>6.08</v>
      </c>
      <c r="Q3580">
        <v>2</v>
      </c>
      <c r="R3580">
        <v>0</v>
      </c>
      <c r="S3580">
        <v>2.0672000000000001</v>
      </c>
      <c r="T3580" t="s">
        <v>135</v>
      </c>
      <c r="U3580">
        <v>4.0128000000000004</v>
      </c>
      <c r="V3580" s="2">
        <f>Table1[[#This Row],[Expenses]]*0.3</f>
        <v>1.20384</v>
      </c>
      <c r="W3580" t="str">
        <f>VLOOKUP(K3580, Helper!A:C, 3, FALSE)</f>
        <v>2020-01</v>
      </c>
    </row>
    <row r="3581" spans="1:23" x14ac:dyDescent="0.3">
      <c r="A3581">
        <v>7206</v>
      </c>
      <c r="B3581" t="s">
        <v>8445</v>
      </c>
      <c r="C3581" s="1">
        <v>45202</v>
      </c>
      <c r="D3581">
        <v>20231003</v>
      </c>
      <c r="E3581" t="s">
        <v>2124</v>
      </c>
      <c r="F3581" t="s">
        <v>35</v>
      </c>
      <c r="G3581" t="s">
        <v>110</v>
      </c>
      <c r="H3581" t="s">
        <v>37</v>
      </c>
      <c r="I3581" t="s">
        <v>38</v>
      </c>
      <c r="J3581" t="s">
        <v>27</v>
      </c>
      <c r="K3581">
        <v>1017</v>
      </c>
      <c r="L3581" t="s">
        <v>28</v>
      </c>
      <c r="M3581" t="s">
        <v>29</v>
      </c>
      <c r="N3581" t="s">
        <v>57</v>
      </c>
      <c r="O3581" t="s">
        <v>8446</v>
      </c>
      <c r="P3581">
        <v>17.46</v>
      </c>
      <c r="Q3581">
        <v>2</v>
      </c>
      <c r="R3581">
        <v>0</v>
      </c>
      <c r="S3581">
        <v>5.9363999999999999</v>
      </c>
      <c r="T3581" t="s">
        <v>151</v>
      </c>
      <c r="U3581">
        <v>11.5236</v>
      </c>
      <c r="V3581" s="2">
        <f>Table1[[#This Row],[Expenses]]*0.3</f>
        <v>3.4570799999999999</v>
      </c>
      <c r="W3581" t="str">
        <f>VLOOKUP(K3581, Helper!A:C, 3, FALSE)</f>
        <v>2020-02</v>
      </c>
    </row>
    <row r="3582" spans="1:23" x14ac:dyDescent="0.3">
      <c r="A3582">
        <v>7208</v>
      </c>
      <c r="B3582" t="s">
        <v>8447</v>
      </c>
      <c r="C3582" s="1">
        <v>44816</v>
      </c>
      <c r="D3582">
        <v>20220912</v>
      </c>
      <c r="E3582" t="s">
        <v>165</v>
      </c>
      <c r="F3582" t="s">
        <v>232</v>
      </c>
      <c r="G3582" t="s">
        <v>385</v>
      </c>
      <c r="H3582" t="s">
        <v>37</v>
      </c>
      <c r="I3582" t="s">
        <v>119</v>
      </c>
      <c r="J3582" t="s">
        <v>169</v>
      </c>
      <c r="K3582">
        <v>1058</v>
      </c>
      <c r="L3582" t="s">
        <v>28</v>
      </c>
      <c r="M3582" t="s">
        <v>40</v>
      </c>
      <c r="N3582" t="s">
        <v>112</v>
      </c>
      <c r="O3582" t="s">
        <v>8448</v>
      </c>
      <c r="P3582">
        <v>2.9119999999999999</v>
      </c>
      <c r="Q3582">
        <v>2</v>
      </c>
      <c r="R3582">
        <v>0.2</v>
      </c>
      <c r="S3582">
        <v>0.91</v>
      </c>
      <c r="T3582" t="s">
        <v>246</v>
      </c>
      <c r="U3582">
        <v>2.0019999999999998</v>
      </c>
      <c r="V3582" s="2">
        <f>Table1[[#This Row],[Expenses]]*0.3</f>
        <v>0.60059999999999991</v>
      </c>
      <c r="W3582" t="str">
        <f>VLOOKUP(K3582, Helper!A:C, 3, FALSE)</f>
        <v>2020-01</v>
      </c>
    </row>
    <row r="3583" spans="1:23" x14ac:dyDescent="0.3">
      <c r="A3583">
        <v>7211</v>
      </c>
      <c r="B3583" t="s">
        <v>8449</v>
      </c>
      <c r="C3583" s="1">
        <v>44715</v>
      </c>
      <c r="D3583">
        <v>20220603</v>
      </c>
      <c r="E3583" t="s">
        <v>2871</v>
      </c>
      <c r="F3583" t="s">
        <v>71</v>
      </c>
      <c r="G3583" t="s">
        <v>72</v>
      </c>
      <c r="H3583" t="s">
        <v>37</v>
      </c>
      <c r="I3583" t="s">
        <v>38</v>
      </c>
      <c r="J3583" t="s">
        <v>560</v>
      </c>
      <c r="K3583">
        <v>1080</v>
      </c>
      <c r="L3583" t="s">
        <v>56</v>
      </c>
      <c r="M3583" t="s">
        <v>40</v>
      </c>
      <c r="N3583" t="s">
        <v>66</v>
      </c>
      <c r="O3583" t="s">
        <v>8450</v>
      </c>
      <c r="P3583">
        <v>30.18</v>
      </c>
      <c r="Q3583">
        <v>3</v>
      </c>
      <c r="R3583">
        <v>0</v>
      </c>
      <c r="S3583">
        <v>13.8828</v>
      </c>
      <c r="T3583" t="s">
        <v>43</v>
      </c>
      <c r="U3583">
        <v>16.2972</v>
      </c>
      <c r="V3583" s="2">
        <f>Table1[[#This Row],[Expenses]]*0.3</f>
        <v>4.8891599999999995</v>
      </c>
      <c r="W3583" t="str">
        <f>VLOOKUP(K3583, Helper!A:C, 3, FALSE)</f>
        <v>2020-03</v>
      </c>
    </row>
    <row r="3584" spans="1:23" x14ac:dyDescent="0.3">
      <c r="A3584">
        <v>7214</v>
      </c>
      <c r="B3584" t="s">
        <v>8451</v>
      </c>
      <c r="C3584" s="1">
        <v>45215</v>
      </c>
      <c r="D3584">
        <v>20231016</v>
      </c>
      <c r="E3584" t="s">
        <v>2507</v>
      </c>
      <c r="F3584" t="s">
        <v>35</v>
      </c>
      <c r="G3584" t="s">
        <v>8452</v>
      </c>
      <c r="H3584" t="s">
        <v>37</v>
      </c>
      <c r="I3584" t="s">
        <v>38</v>
      </c>
      <c r="J3584" t="s">
        <v>2081</v>
      </c>
      <c r="K3584">
        <v>1079</v>
      </c>
      <c r="L3584" t="s">
        <v>105</v>
      </c>
      <c r="M3584" t="s">
        <v>29</v>
      </c>
      <c r="N3584" t="s">
        <v>41</v>
      </c>
      <c r="O3584" t="s">
        <v>8453</v>
      </c>
      <c r="P3584">
        <v>14.73</v>
      </c>
      <c r="Q3584">
        <v>3</v>
      </c>
      <c r="R3584">
        <v>0</v>
      </c>
      <c r="S3584">
        <v>7.2176999999999998</v>
      </c>
      <c r="T3584" t="s">
        <v>151</v>
      </c>
      <c r="U3584">
        <v>7.5122999999999998</v>
      </c>
      <c r="V3584" s="2">
        <f>Table1[[#This Row],[Expenses]]*0.3</f>
        <v>2.2536899999999997</v>
      </c>
      <c r="W3584" t="str">
        <f>VLOOKUP(K3584, Helper!A:C, 3, FALSE)</f>
        <v>2020-05</v>
      </c>
    </row>
    <row r="3585" spans="1:23" x14ac:dyDescent="0.3">
      <c r="A3585">
        <v>7215</v>
      </c>
      <c r="B3585" t="s">
        <v>8454</v>
      </c>
      <c r="C3585" s="1">
        <v>44466</v>
      </c>
      <c r="D3585">
        <v>20210927</v>
      </c>
      <c r="E3585" t="s">
        <v>1417</v>
      </c>
      <c r="F3585" t="s">
        <v>190</v>
      </c>
      <c r="G3585" t="s">
        <v>568</v>
      </c>
      <c r="H3585" t="s">
        <v>37</v>
      </c>
      <c r="I3585" t="s">
        <v>119</v>
      </c>
      <c r="J3585" t="s">
        <v>316</v>
      </c>
      <c r="K3585">
        <v>1093</v>
      </c>
      <c r="L3585" t="s">
        <v>28</v>
      </c>
      <c r="M3585" t="s">
        <v>40</v>
      </c>
      <c r="N3585" t="s">
        <v>112</v>
      </c>
      <c r="O3585" t="s">
        <v>8455</v>
      </c>
      <c r="P3585">
        <v>16.399999999999999</v>
      </c>
      <c r="Q3585">
        <v>5</v>
      </c>
      <c r="R3585">
        <v>0</v>
      </c>
      <c r="S3585">
        <v>4.7560000000000002</v>
      </c>
      <c r="T3585" t="s">
        <v>135</v>
      </c>
      <c r="U3585">
        <v>11.643999999999901</v>
      </c>
      <c r="V3585" s="2">
        <f>Table1[[#This Row],[Expenses]]*0.3</f>
        <v>3.4931999999999701</v>
      </c>
      <c r="W3585" t="str">
        <f>VLOOKUP(K3585, Helper!A:C, 3, FALSE)</f>
        <v>2020-03</v>
      </c>
    </row>
    <row r="3586" spans="1:23" x14ac:dyDescent="0.3">
      <c r="A3586">
        <v>7217</v>
      </c>
      <c r="B3586" t="s">
        <v>8456</v>
      </c>
      <c r="C3586" s="1">
        <v>44319</v>
      </c>
      <c r="D3586">
        <v>20210503</v>
      </c>
      <c r="E3586" t="s">
        <v>333</v>
      </c>
      <c r="F3586" t="s">
        <v>35</v>
      </c>
      <c r="G3586" t="s">
        <v>110</v>
      </c>
      <c r="H3586" t="s">
        <v>37</v>
      </c>
      <c r="I3586" t="s">
        <v>38</v>
      </c>
      <c r="J3586" t="s">
        <v>337</v>
      </c>
      <c r="K3586">
        <v>1096</v>
      </c>
      <c r="L3586" t="s">
        <v>105</v>
      </c>
      <c r="M3586" t="s">
        <v>29</v>
      </c>
      <c r="N3586" t="s">
        <v>112</v>
      </c>
      <c r="O3586" t="s">
        <v>8457</v>
      </c>
      <c r="P3586">
        <v>8.82</v>
      </c>
      <c r="Q3586">
        <v>3</v>
      </c>
      <c r="R3586">
        <v>0</v>
      </c>
      <c r="S3586">
        <v>2.5577999999999999</v>
      </c>
      <c r="T3586" t="s">
        <v>436</v>
      </c>
      <c r="U3586">
        <v>6.2622</v>
      </c>
      <c r="V3586" s="2">
        <f>Table1[[#This Row],[Expenses]]*0.3</f>
        <v>1.87866</v>
      </c>
      <c r="W3586" t="str">
        <f>VLOOKUP(K3586, Helper!A:C, 3, FALSE)</f>
        <v>2020-03</v>
      </c>
    </row>
    <row r="3587" spans="1:23" x14ac:dyDescent="0.3">
      <c r="A3587">
        <v>7221</v>
      </c>
      <c r="B3587" t="s">
        <v>8458</v>
      </c>
      <c r="C3587" s="1">
        <v>44936</v>
      </c>
      <c r="D3587">
        <v>20230110</v>
      </c>
      <c r="E3587" t="s">
        <v>2134</v>
      </c>
      <c r="F3587" t="s">
        <v>124</v>
      </c>
      <c r="G3587" t="s">
        <v>125</v>
      </c>
      <c r="H3587" t="s">
        <v>25</v>
      </c>
      <c r="I3587" t="s">
        <v>48</v>
      </c>
      <c r="J3587" t="s">
        <v>223</v>
      </c>
      <c r="K3587">
        <v>1067</v>
      </c>
      <c r="L3587" t="s">
        <v>133</v>
      </c>
      <c r="M3587" t="s">
        <v>29</v>
      </c>
      <c r="N3587" t="s">
        <v>50</v>
      </c>
      <c r="O3587" t="s">
        <v>8459</v>
      </c>
      <c r="P3587">
        <v>274.49099999999999</v>
      </c>
      <c r="Q3587">
        <v>3</v>
      </c>
      <c r="R3587">
        <v>0.7</v>
      </c>
      <c r="S3587">
        <v>-228.74250000000001</v>
      </c>
      <c r="T3587" t="s">
        <v>898</v>
      </c>
      <c r="U3587">
        <v>503.23349999999999</v>
      </c>
      <c r="V3587" s="2">
        <f>Table1[[#This Row],[Expenses]]*0.3</f>
        <v>150.97004999999999</v>
      </c>
      <c r="W3587" t="str">
        <f>VLOOKUP(K3587, Helper!A:C, 3, FALSE)</f>
        <v>2020-02</v>
      </c>
    </row>
    <row r="3588" spans="1:23" x14ac:dyDescent="0.3">
      <c r="A3588">
        <v>7222</v>
      </c>
      <c r="B3588" t="s">
        <v>8460</v>
      </c>
      <c r="C3588" s="1">
        <v>44954</v>
      </c>
      <c r="D3588">
        <v>20230128</v>
      </c>
      <c r="E3588" t="s">
        <v>3231</v>
      </c>
      <c r="F3588" t="s">
        <v>211</v>
      </c>
      <c r="G3588" t="s">
        <v>212</v>
      </c>
      <c r="H3588" t="s">
        <v>25</v>
      </c>
      <c r="I3588" t="s">
        <v>26</v>
      </c>
      <c r="J3588" t="s">
        <v>528</v>
      </c>
      <c r="K3588">
        <v>1049</v>
      </c>
      <c r="L3588" t="s">
        <v>84</v>
      </c>
      <c r="M3588" t="s">
        <v>29</v>
      </c>
      <c r="N3588" t="s">
        <v>156</v>
      </c>
      <c r="O3588" t="s">
        <v>8461</v>
      </c>
      <c r="P3588">
        <v>137.94</v>
      </c>
      <c r="Q3588">
        <v>3</v>
      </c>
      <c r="R3588">
        <v>0</v>
      </c>
      <c r="S3588">
        <v>35.864400000000003</v>
      </c>
      <c r="T3588" t="s">
        <v>898</v>
      </c>
      <c r="U3588">
        <v>102.07559999999999</v>
      </c>
      <c r="V3588" s="2">
        <f>Table1[[#This Row],[Expenses]]*0.3</f>
        <v>30.622679999999995</v>
      </c>
      <c r="W3588" t="str">
        <f>VLOOKUP(K3588, Helper!A:C, 3, FALSE)</f>
        <v>2020-05</v>
      </c>
    </row>
    <row r="3589" spans="1:23" x14ac:dyDescent="0.3">
      <c r="A3589">
        <v>7223</v>
      </c>
      <c r="B3589" t="s">
        <v>8462</v>
      </c>
      <c r="C3589" s="1">
        <v>45172</v>
      </c>
      <c r="D3589">
        <v>20230903</v>
      </c>
      <c r="E3589" t="s">
        <v>2446</v>
      </c>
      <c r="F3589" t="s">
        <v>166</v>
      </c>
      <c r="G3589" t="s">
        <v>227</v>
      </c>
      <c r="H3589" t="s">
        <v>81</v>
      </c>
      <c r="I3589" t="s">
        <v>168</v>
      </c>
      <c r="J3589" t="s">
        <v>1013</v>
      </c>
      <c r="K3589">
        <v>1073</v>
      </c>
      <c r="L3589" t="s">
        <v>133</v>
      </c>
      <c r="M3589" t="s">
        <v>29</v>
      </c>
      <c r="N3589" t="s">
        <v>185</v>
      </c>
      <c r="O3589" t="s">
        <v>8463</v>
      </c>
      <c r="P3589">
        <v>40.68</v>
      </c>
      <c r="Q3589">
        <v>3</v>
      </c>
      <c r="R3589">
        <v>0.2</v>
      </c>
      <c r="S3589">
        <v>-7.1189999999999998</v>
      </c>
      <c r="T3589" t="s">
        <v>171</v>
      </c>
      <c r="U3589">
        <v>47.798999999999999</v>
      </c>
      <c r="V3589" s="2">
        <f>Table1[[#This Row],[Expenses]]*0.3</f>
        <v>14.339699999999999</v>
      </c>
      <c r="W3589" t="str">
        <f>VLOOKUP(K3589, Helper!A:C, 3, FALSE)</f>
        <v>2020-03</v>
      </c>
    </row>
    <row r="3590" spans="1:23" x14ac:dyDescent="0.3">
      <c r="A3590">
        <v>7224</v>
      </c>
      <c r="B3590" t="s">
        <v>8464</v>
      </c>
      <c r="C3590" s="1">
        <v>44757</v>
      </c>
      <c r="D3590">
        <v>20220715</v>
      </c>
      <c r="E3590" t="s">
        <v>906</v>
      </c>
      <c r="F3590" t="s">
        <v>35</v>
      </c>
      <c r="G3590" t="s">
        <v>110</v>
      </c>
      <c r="H3590" t="s">
        <v>37</v>
      </c>
      <c r="I3590" t="s">
        <v>38</v>
      </c>
      <c r="J3590" t="s">
        <v>223</v>
      </c>
      <c r="K3590">
        <v>1067</v>
      </c>
      <c r="L3590" t="s">
        <v>133</v>
      </c>
      <c r="M3590" t="s">
        <v>29</v>
      </c>
      <c r="N3590" t="s">
        <v>156</v>
      </c>
      <c r="O3590" t="s">
        <v>8465</v>
      </c>
      <c r="P3590">
        <v>110.376</v>
      </c>
      <c r="Q3590">
        <v>3</v>
      </c>
      <c r="R3590">
        <v>0.2</v>
      </c>
      <c r="S3590">
        <v>12.417299999999999</v>
      </c>
      <c r="T3590" t="s">
        <v>175</v>
      </c>
      <c r="U3590">
        <v>97.958699999999993</v>
      </c>
      <c r="V3590" s="2">
        <f>Table1[[#This Row],[Expenses]]*0.3</f>
        <v>29.387609999999995</v>
      </c>
      <c r="W3590" t="str">
        <f>VLOOKUP(K3590, Helper!A:C, 3, FALSE)</f>
        <v>2020-02</v>
      </c>
    </row>
    <row r="3591" spans="1:23" x14ac:dyDescent="0.3">
      <c r="A3591">
        <v>7227</v>
      </c>
      <c r="B3591" t="s">
        <v>8466</v>
      </c>
      <c r="C3591" s="1">
        <v>44982</v>
      </c>
      <c r="D3591">
        <v>20230225</v>
      </c>
      <c r="E3591" t="s">
        <v>177</v>
      </c>
      <c r="F3591" t="s">
        <v>124</v>
      </c>
      <c r="G3591" t="s">
        <v>125</v>
      </c>
      <c r="H3591" t="s">
        <v>25</v>
      </c>
      <c r="I3591" t="s">
        <v>48</v>
      </c>
      <c r="J3591" t="s">
        <v>179</v>
      </c>
      <c r="K3591">
        <v>1015</v>
      </c>
      <c r="L3591" t="s">
        <v>74</v>
      </c>
      <c r="M3591" t="s">
        <v>40</v>
      </c>
      <c r="N3591" t="s">
        <v>66</v>
      </c>
      <c r="O3591" t="s">
        <v>8467</v>
      </c>
      <c r="P3591">
        <v>123.92</v>
      </c>
      <c r="Q3591">
        <v>5</v>
      </c>
      <c r="R3591">
        <v>0.2</v>
      </c>
      <c r="S3591">
        <v>38.725000000000001</v>
      </c>
      <c r="T3591" t="s">
        <v>394</v>
      </c>
      <c r="U3591">
        <v>85.194999999999993</v>
      </c>
      <c r="V3591" s="2">
        <f>Table1[[#This Row],[Expenses]]*0.3</f>
        <v>25.558499999999999</v>
      </c>
      <c r="W3591" t="str">
        <f>VLOOKUP(K3591, Helper!A:C, 3, FALSE)</f>
        <v>2020-03</v>
      </c>
    </row>
    <row r="3592" spans="1:23" x14ac:dyDescent="0.3">
      <c r="A3592">
        <v>7229</v>
      </c>
      <c r="B3592" t="s">
        <v>8468</v>
      </c>
      <c r="C3592" s="1">
        <v>44032</v>
      </c>
      <c r="D3592">
        <v>20200720</v>
      </c>
      <c r="E3592" t="s">
        <v>5525</v>
      </c>
      <c r="F3592" t="s">
        <v>35</v>
      </c>
      <c r="G3592" t="s">
        <v>110</v>
      </c>
      <c r="H3592" t="s">
        <v>37</v>
      </c>
      <c r="I3592" t="s">
        <v>38</v>
      </c>
      <c r="J3592" t="s">
        <v>604</v>
      </c>
      <c r="K3592">
        <v>1042</v>
      </c>
      <c r="L3592" t="s">
        <v>56</v>
      </c>
      <c r="M3592" t="s">
        <v>29</v>
      </c>
      <c r="N3592" t="s">
        <v>50</v>
      </c>
      <c r="O3592" t="s">
        <v>8469</v>
      </c>
      <c r="P3592">
        <v>89.712000000000003</v>
      </c>
      <c r="Q3592">
        <v>6</v>
      </c>
      <c r="R3592">
        <v>0.2</v>
      </c>
      <c r="S3592">
        <v>30.277799999999999</v>
      </c>
      <c r="T3592" t="s">
        <v>729</v>
      </c>
      <c r="U3592">
        <v>59.434199999999997</v>
      </c>
      <c r="V3592" s="2">
        <f>Table1[[#This Row],[Expenses]]*0.3</f>
        <v>17.830259999999999</v>
      </c>
      <c r="W3592" t="str">
        <f>VLOOKUP(K3592, Helper!A:C, 3, FALSE)</f>
        <v>2020-01</v>
      </c>
    </row>
    <row r="3593" spans="1:23" x14ac:dyDescent="0.3">
      <c r="A3593">
        <v>7231</v>
      </c>
      <c r="B3593" t="s">
        <v>8470</v>
      </c>
      <c r="C3593" s="1">
        <v>44999</v>
      </c>
      <c r="D3593">
        <v>20230314</v>
      </c>
      <c r="E3593" t="s">
        <v>3485</v>
      </c>
      <c r="F3593" t="s">
        <v>498</v>
      </c>
      <c r="G3593" t="s">
        <v>2753</v>
      </c>
      <c r="H3593" t="s">
        <v>25</v>
      </c>
      <c r="I3593" t="s">
        <v>103</v>
      </c>
      <c r="J3593" t="s">
        <v>638</v>
      </c>
      <c r="K3593">
        <v>1008</v>
      </c>
      <c r="L3593" t="s">
        <v>74</v>
      </c>
      <c r="M3593" t="s">
        <v>29</v>
      </c>
      <c r="N3593" t="s">
        <v>50</v>
      </c>
      <c r="O3593" t="s">
        <v>8471</v>
      </c>
      <c r="P3593">
        <v>30.88</v>
      </c>
      <c r="Q3593">
        <v>2</v>
      </c>
      <c r="R3593">
        <v>0</v>
      </c>
      <c r="S3593">
        <v>15.44</v>
      </c>
      <c r="T3593" t="s">
        <v>761</v>
      </c>
      <c r="U3593">
        <v>15.44</v>
      </c>
      <c r="V3593" s="2">
        <f>Table1[[#This Row],[Expenses]]*0.3</f>
        <v>4.6319999999999997</v>
      </c>
      <c r="W3593" t="str">
        <f>VLOOKUP(K3593, Helper!A:C, 3, FALSE)</f>
        <v>2020-01</v>
      </c>
    </row>
    <row r="3594" spans="1:23" x14ac:dyDescent="0.3">
      <c r="A3594">
        <v>7234</v>
      </c>
      <c r="B3594" t="s">
        <v>8472</v>
      </c>
      <c r="C3594" s="1">
        <v>44629</v>
      </c>
      <c r="D3594">
        <v>20220309</v>
      </c>
      <c r="E3594" t="s">
        <v>4093</v>
      </c>
      <c r="F3594" t="s">
        <v>211</v>
      </c>
      <c r="G3594" t="s">
        <v>212</v>
      </c>
      <c r="H3594" t="s">
        <v>25</v>
      </c>
      <c r="I3594" t="s">
        <v>26</v>
      </c>
      <c r="J3594" t="s">
        <v>155</v>
      </c>
      <c r="K3594">
        <v>1077</v>
      </c>
      <c r="L3594" t="s">
        <v>133</v>
      </c>
      <c r="M3594" t="s">
        <v>29</v>
      </c>
      <c r="N3594" t="s">
        <v>57</v>
      </c>
      <c r="O3594" t="s">
        <v>8473</v>
      </c>
      <c r="P3594">
        <v>113.6</v>
      </c>
      <c r="Q3594">
        <v>8</v>
      </c>
      <c r="R3594">
        <v>0</v>
      </c>
      <c r="S3594">
        <v>44.304000000000002</v>
      </c>
      <c r="T3594" t="s">
        <v>187</v>
      </c>
      <c r="U3594">
        <v>69.295999999999907</v>
      </c>
      <c r="V3594" s="2">
        <f>Table1[[#This Row],[Expenses]]*0.3</f>
        <v>20.78879999999997</v>
      </c>
      <c r="W3594" t="str">
        <f>VLOOKUP(K3594, Helper!A:C, 3, FALSE)</f>
        <v>2020-03</v>
      </c>
    </row>
    <row r="3595" spans="1:23" x14ac:dyDescent="0.3">
      <c r="A3595">
        <v>7237</v>
      </c>
      <c r="B3595" t="s">
        <v>8474</v>
      </c>
      <c r="C3595" s="1">
        <v>44172</v>
      </c>
      <c r="D3595">
        <v>20201207</v>
      </c>
      <c r="E3595" t="s">
        <v>1096</v>
      </c>
      <c r="F3595" t="s">
        <v>35</v>
      </c>
      <c r="G3595" t="s">
        <v>36</v>
      </c>
      <c r="H3595" t="s">
        <v>37</v>
      </c>
      <c r="I3595" t="s">
        <v>38</v>
      </c>
      <c r="J3595" t="s">
        <v>560</v>
      </c>
      <c r="K3595">
        <v>1080</v>
      </c>
      <c r="L3595" t="s">
        <v>56</v>
      </c>
      <c r="M3595" t="s">
        <v>29</v>
      </c>
      <c r="N3595" t="s">
        <v>112</v>
      </c>
      <c r="O3595" t="s">
        <v>8475</v>
      </c>
      <c r="P3595">
        <v>8.64</v>
      </c>
      <c r="Q3595">
        <v>3</v>
      </c>
      <c r="R3595">
        <v>0</v>
      </c>
      <c r="S3595">
        <v>2.4192</v>
      </c>
      <c r="T3595" t="s">
        <v>235</v>
      </c>
      <c r="U3595">
        <v>6.2207999999999997</v>
      </c>
      <c r="V3595" s="2">
        <f>Table1[[#This Row],[Expenses]]*0.3</f>
        <v>1.8662399999999999</v>
      </c>
      <c r="W3595" t="str">
        <f>VLOOKUP(K3595, Helper!A:C, 3, FALSE)</f>
        <v>2020-03</v>
      </c>
    </row>
    <row r="3596" spans="1:23" x14ac:dyDescent="0.3">
      <c r="A3596">
        <v>7238</v>
      </c>
      <c r="B3596" t="s">
        <v>8476</v>
      </c>
      <c r="C3596" s="1">
        <v>44753</v>
      </c>
      <c r="D3596">
        <v>20220711</v>
      </c>
      <c r="E3596" t="s">
        <v>577</v>
      </c>
      <c r="F3596" t="s">
        <v>124</v>
      </c>
      <c r="G3596" t="s">
        <v>125</v>
      </c>
      <c r="H3596" t="s">
        <v>25</v>
      </c>
      <c r="I3596" t="s">
        <v>48</v>
      </c>
      <c r="J3596" t="s">
        <v>120</v>
      </c>
      <c r="K3596">
        <v>1048</v>
      </c>
      <c r="L3596" t="s">
        <v>105</v>
      </c>
      <c r="M3596" t="s">
        <v>40</v>
      </c>
      <c r="N3596" t="s">
        <v>617</v>
      </c>
      <c r="O3596" t="s">
        <v>8477</v>
      </c>
      <c r="P3596">
        <v>341.99099999999999</v>
      </c>
      <c r="Q3596">
        <v>3</v>
      </c>
      <c r="R3596">
        <v>0.7</v>
      </c>
      <c r="S3596">
        <v>-319.19159999999999</v>
      </c>
      <c r="T3596" t="s">
        <v>175</v>
      </c>
      <c r="U3596">
        <v>661.18259999999998</v>
      </c>
      <c r="V3596" s="2">
        <f>Table1[[#This Row],[Expenses]]*0.3</f>
        <v>198.35477999999998</v>
      </c>
      <c r="W3596" t="str">
        <f>VLOOKUP(K3596, Helper!A:C, 3, FALSE)</f>
        <v>2020-02</v>
      </c>
    </row>
    <row r="3597" spans="1:23" x14ac:dyDescent="0.3">
      <c r="A3597">
        <v>7239</v>
      </c>
      <c r="B3597" t="s">
        <v>8478</v>
      </c>
      <c r="C3597" s="1">
        <v>44920</v>
      </c>
      <c r="D3597">
        <v>20221225</v>
      </c>
      <c r="E3597" t="s">
        <v>1195</v>
      </c>
      <c r="F3597" t="s">
        <v>35</v>
      </c>
      <c r="G3597" t="s">
        <v>434</v>
      </c>
      <c r="H3597" t="s">
        <v>37</v>
      </c>
      <c r="I3597" t="s">
        <v>38</v>
      </c>
      <c r="J3597" t="s">
        <v>413</v>
      </c>
      <c r="K3597">
        <v>1022</v>
      </c>
      <c r="L3597" t="s">
        <v>273</v>
      </c>
      <c r="M3597" t="s">
        <v>29</v>
      </c>
      <c r="N3597" t="s">
        <v>57</v>
      </c>
      <c r="O3597" t="s">
        <v>8479</v>
      </c>
      <c r="P3597">
        <v>43.96</v>
      </c>
      <c r="Q3597">
        <v>7</v>
      </c>
      <c r="R3597">
        <v>0</v>
      </c>
      <c r="S3597">
        <v>18.463200000000001</v>
      </c>
      <c r="T3597" t="s">
        <v>76</v>
      </c>
      <c r="U3597">
        <v>25.4968</v>
      </c>
      <c r="V3597" s="2">
        <f>Table1[[#This Row],[Expenses]]*0.3</f>
        <v>7.6490399999999994</v>
      </c>
      <c r="W3597" t="str">
        <f>VLOOKUP(K3597, Helper!A:C, 3, FALSE)</f>
        <v>2020-03</v>
      </c>
    </row>
    <row r="3598" spans="1:23" x14ac:dyDescent="0.3">
      <c r="A3598">
        <v>7241</v>
      </c>
      <c r="B3598" t="s">
        <v>8480</v>
      </c>
      <c r="C3598" s="1">
        <v>45040</v>
      </c>
      <c r="D3598">
        <v>20230424</v>
      </c>
      <c r="E3598" t="s">
        <v>1318</v>
      </c>
      <c r="F3598" t="s">
        <v>35</v>
      </c>
      <c r="G3598" t="s">
        <v>417</v>
      </c>
      <c r="H3598" t="s">
        <v>37</v>
      </c>
      <c r="I3598" t="s">
        <v>38</v>
      </c>
      <c r="J3598" t="s">
        <v>626</v>
      </c>
      <c r="K3598">
        <v>1009</v>
      </c>
      <c r="L3598" t="s">
        <v>95</v>
      </c>
      <c r="M3598" t="s">
        <v>29</v>
      </c>
      <c r="N3598" t="s">
        <v>57</v>
      </c>
      <c r="O3598" t="s">
        <v>8481</v>
      </c>
      <c r="P3598">
        <v>66.36</v>
      </c>
      <c r="Q3598">
        <v>7</v>
      </c>
      <c r="R3598">
        <v>0</v>
      </c>
      <c r="S3598">
        <v>26.544</v>
      </c>
      <c r="T3598" t="s">
        <v>68</v>
      </c>
      <c r="U3598">
        <v>39.816000000000003</v>
      </c>
      <c r="V3598" s="2">
        <f>Table1[[#This Row],[Expenses]]*0.3</f>
        <v>11.944800000000001</v>
      </c>
      <c r="W3598" t="str">
        <f>VLOOKUP(K3598, Helper!A:C, 3, FALSE)</f>
        <v>2020-03</v>
      </c>
    </row>
    <row r="3599" spans="1:23" x14ac:dyDescent="0.3">
      <c r="A3599">
        <v>7244</v>
      </c>
      <c r="B3599" t="s">
        <v>8482</v>
      </c>
      <c r="C3599" s="1">
        <v>45156</v>
      </c>
      <c r="D3599">
        <v>20230818</v>
      </c>
      <c r="E3599" t="s">
        <v>3266</v>
      </c>
      <c r="F3599" t="s">
        <v>124</v>
      </c>
      <c r="G3599" t="s">
        <v>125</v>
      </c>
      <c r="H3599" t="s">
        <v>25</v>
      </c>
      <c r="I3599" t="s">
        <v>48</v>
      </c>
      <c r="J3599" t="s">
        <v>138</v>
      </c>
      <c r="K3599">
        <v>1043</v>
      </c>
      <c r="L3599" t="s">
        <v>95</v>
      </c>
      <c r="M3599" t="s">
        <v>29</v>
      </c>
      <c r="N3599" t="s">
        <v>41</v>
      </c>
      <c r="O3599" t="s">
        <v>8483</v>
      </c>
      <c r="P3599">
        <v>4416.174</v>
      </c>
      <c r="Q3599">
        <v>9</v>
      </c>
      <c r="R3599">
        <v>0.3</v>
      </c>
      <c r="S3599">
        <v>-630.88199999999995</v>
      </c>
      <c r="T3599" t="s">
        <v>786</v>
      </c>
      <c r="U3599">
        <v>5047.0559999999996</v>
      </c>
      <c r="V3599" s="2">
        <f>Table1[[#This Row],[Expenses]]*0.3</f>
        <v>1514.1167999999998</v>
      </c>
      <c r="W3599" t="str">
        <f>VLOOKUP(K3599, Helper!A:C, 3, FALSE)</f>
        <v>2020-01</v>
      </c>
    </row>
    <row r="3600" spans="1:23" x14ac:dyDescent="0.3">
      <c r="A3600">
        <v>7245</v>
      </c>
      <c r="B3600" t="s">
        <v>8484</v>
      </c>
      <c r="C3600" s="1">
        <v>45069</v>
      </c>
      <c r="D3600">
        <v>20230523</v>
      </c>
      <c r="E3600" t="s">
        <v>1036</v>
      </c>
      <c r="F3600" t="s">
        <v>35</v>
      </c>
      <c r="G3600" t="s">
        <v>36</v>
      </c>
      <c r="H3600" t="s">
        <v>37</v>
      </c>
      <c r="I3600" t="s">
        <v>38</v>
      </c>
      <c r="J3600" t="s">
        <v>27</v>
      </c>
      <c r="K3600">
        <v>1017</v>
      </c>
      <c r="L3600" t="s">
        <v>28</v>
      </c>
      <c r="M3600" t="s">
        <v>29</v>
      </c>
      <c r="N3600" t="s">
        <v>112</v>
      </c>
      <c r="O3600" t="s">
        <v>8485</v>
      </c>
      <c r="P3600">
        <v>49.56</v>
      </c>
      <c r="Q3600">
        <v>7</v>
      </c>
      <c r="R3600">
        <v>0</v>
      </c>
      <c r="S3600">
        <v>18.832799999999999</v>
      </c>
      <c r="T3600" t="s">
        <v>288</v>
      </c>
      <c r="U3600">
        <v>30.7272</v>
      </c>
      <c r="V3600" s="2">
        <f>Table1[[#This Row],[Expenses]]*0.3</f>
        <v>9.2181599999999992</v>
      </c>
      <c r="W3600" t="str">
        <f>VLOOKUP(K3600, Helper!A:C, 3, FALSE)</f>
        <v>2020-02</v>
      </c>
    </row>
    <row r="3601" spans="1:23" x14ac:dyDescent="0.3">
      <c r="A3601">
        <v>7246</v>
      </c>
      <c r="B3601" t="s">
        <v>8486</v>
      </c>
      <c r="C3601" s="1">
        <v>44967</v>
      </c>
      <c r="D3601">
        <v>20230210</v>
      </c>
      <c r="E3601" t="s">
        <v>3680</v>
      </c>
      <c r="F3601" t="s">
        <v>35</v>
      </c>
      <c r="G3601" t="s">
        <v>36</v>
      </c>
      <c r="H3601" t="s">
        <v>37</v>
      </c>
      <c r="I3601" t="s">
        <v>38</v>
      </c>
      <c r="J3601" t="s">
        <v>987</v>
      </c>
      <c r="K3601">
        <v>1018</v>
      </c>
      <c r="L3601" t="s">
        <v>28</v>
      </c>
      <c r="M3601" t="s">
        <v>29</v>
      </c>
      <c r="N3601" t="s">
        <v>96</v>
      </c>
      <c r="O3601" t="s">
        <v>8487</v>
      </c>
      <c r="P3601">
        <v>354.9</v>
      </c>
      <c r="Q3601">
        <v>5</v>
      </c>
      <c r="R3601">
        <v>0</v>
      </c>
      <c r="S3601">
        <v>17.745000000000001</v>
      </c>
      <c r="T3601" t="s">
        <v>394</v>
      </c>
      <c r="U3601">
        <v>337.15499999999997</v>
      </c>
      <c r="V3601" s="2">
        <f>Table1[[#This Row],[Expenses]]*0.3</f>
        <v>101.14649999999999</v>
      </c>
      <c r="W3601" t="str">
        <f>VLOOKUP(K3601, Helper!A:C, 3, FALSE)</f>
        <v>2020-06</v>
      </c>
    </row>
    <row r="3602" spans="1:23" x14ac:dyDescent="0.3">
      <c r="A3602">
        <v>7247</v>
      </c>
      <c r="B3602" t="s">
        <v>8488</v>
      </c>
      <c r="C3602" s="1">
        <v>43893</v>
      </c>
      <c r="D3602">
        <v>20200303</v>
      </c>
      <c r="E3602" t="s">
        <v>1542</v>
      </c>
      <c r="F3602" t="s">
        <v>358</v>
      </c>
      <c r="G3602" t="s">
        <v>359</v>
      </c>
      <c r="H3602" t="s">
        <v>37</v>
      </c>
      <c r="I3602" t="s">
        <v>119</v>
      </c>
      <c r="J3602" t="s">
        <v>917</v>
      </c>
      <c r="K3602">
        <v>1029</v>
      </c>
      <c r="L3602" t="s">
        <v>84</v>
      </c>
      <c r="M3602" t="s">
        <v>40</v>
      </c>
      <c r="N3602" t="s">
        <v>41</v>
      </c>
      <c r="O3602" t="s">
        <v>8489</v>
      </c>
      <c r="P3602">
        <v>15.12</v>
      </c>
      <c r="Q3602">
        <v>3</v>
      </c>
      <c r="R3602">
        <v>0.2</v>
      </c>
      <c r="S3602">
        <v>4.9139999999999997</v>
      </c>
      <c r="T3602" t="s">
        <v>445</v>
      </c>
      <c r="U3602">
        <v>10.206</v>
      </c>
      <c r="V3602" s="2">
        <f>Table1[[#This Row],[Expenses]]*0.3</f>
        <v>3.0617999999999999</v>
      </c>
      <c r="W3602" t="str">
        <f>VLOOKUP(K3602, Helper!A:C, 3, FALSE)</f>
        <v>2020-01</v>
      </c>
    </row>
    <row r="3603" spans="1:23" x14ac:dyDescent="0.3">
      <c r="A3603">
        <v>7250</v>
      </c>
      <c r="B3603" t="s">
        <v>8490</v>
      </c>
      <c r="C3603" s="1">
        <v>44351</v>
      </c>
      <c r="D3603">
        <v>20210604</v>
      </c>
      <c r="E3603" t="s">
        <v>4041</v>
      </c>
      <c r="F3603" t="s">
        <v>35</v>
      </c>
      <c r="G3603" t="s">
        <v>36</v>
      </c>
      <c r="H3603" t="s">
        <v>37</v>
      </c>
      <c r="I3603" t="s">
        <v>38</v>
      </c>
      <c r="J3603" t="s">
        <v>528</v>
      </c>
      <c r="K3603">
        <v>1049</v>
      </c>
      <c r="L3603" t="s">
        <v>84</v>
      </c>
      <c r="M3603" t="s">
        <v>29</v>
      </c>
      <c r="N3603" t="s">
        <v>185</v>
      </c>
      <c r="O3603" t="s">
        <v>8491</v>
      </c>
      <c r="P3603">
        <v>119.98</v>
      </c>
      <c r="Q3603">
        <v>2</v>
      </c>
      <c r="R3603">
        <v>0</v>
      </c>
      <c r="S3603">
        <v>35.994</v>
      </c>
      <c r="T3603" t="s">
        <v>732</v>
      </c>
      <c r="U3603">
        <v>83.986000000000004</v>
      </c>
      <c r="V3603" s="2">
        <f>Table1[[#This Row],[Expenses]]*0.3</f>
        <v>25.195800000000002</v>
      </c>
      <c r="W3603" t="str">
        <f>VLOOKUP(K3603, Helper!A:C, 3, FALSE)</f>
        <v>2020-05</v>
      </c>
    </row>
    <row r="3604" spans="1:23" x14ac:dyDescent="0.3">
      <c r="A3604">
        <v>7252</v>
      </c>
      <c r="B3604" t="s">
        <v>8492</v>
      </c>
      <c r="C3604" s="1">
        <v>44801</v>
      </c>
      <c r="D3604">
        <v>20220828</v>
      </c>
      <c r="E3604" t="s">
        <v>3325</v>
      </c>
      <c r="F3604" t="s">
        <v>46</v>
      </c>
      <c r="G3604" t="s">
        <v>1022</v>
      </c>
      <c r="H3604" t="s">
        <v>25</v>
      </c>
      <c r="I3604" t="s">
        <v>48</v>
      </c>
      <c r="J3604" t="s">
        <v>649</v>
      </c>
      <c r="K3604">
        <v>1023</v>
      </c>
      <c r="L3604" t="s">
        <v>28</v>
      </c>
      <c r="M3604" t="s">
        <v>40</v>
      </c>
      <c r="N3604" t="s">
        <v>41</v>
      </c>
      <c r="O3604" t="s">
        <v>8493</v>
      </c>
      <c r="P3604">
        <v>9.2159999999999993</v>
      </c>
      <c r="Q3604">
        <v>4</v>
      </c>
      <c r="R3604">
        <v>0.2</v>
      </c>
      <c r="S3604">
        <v>3.3408000000000002</v>
      </c>
      <c r="T3604" t="s">
        <v>327</v>
      </c>
      <c r="U3604">
        <v>5.8751999999999898</v>
      </c>
      <c r="V3604" s="2">
        <f>Table1[[#This Row],[Expenses]]*0.3</f>
        <v>1.7625599999999968</v>
      </c>
      <c r="W3604" t="str">
        <f>VLOOKUP(K3604, Helper!A:C, 3, FALSE)</f>
        <v>2020-08</v>
      </c>
    </row>
    <row r="3605" spans="1:23" x14ac:dyDescent="0.3">
      <c r="A3605">
        <v>7253</v>
      </c>
      <c r="B3605" t="s">
        <v>8494</v>
      </c>
      <c r="C3605" s="1">
        <v>44817</v>
      </c>
      <c r="D3605">
        <v>20220913</v>
      </c>
      <c r="E3605" t="s">
        <v>1315</v>
      </c>
      <c r="F3605" t="s">
        <v>190</v>
      </c>
      <c r="G3605" t="s">
        <v>3187</v>
      </c>
      <c r="H3605" t="s">
        <v>37</v>
      </c>
      <c r="I3605" t="s">
        <v>119</v>
      </c>
      <c r="J3605" t="s">
        <v>240</v>
      </c>
      <c r="K3605">
        <v>1035</v>
      </c>
      <c r="L3605" t="s">
        <v>56</v>
      </c>
      <c r="M3605" t="s">
        <v>40</v>
      </c>
      <c r="N3605" t="s">
        <v>66</v>
      </c>
      <c r="O3605" t="s">
        <v>8495</v>
      </c>
      <c r="P3605">
        <v>68.52</v>
      </c>
      <c r="Q3605">
        <v>3</v>
      </c>
      <c r="R3605">
        <v>0</v>
      </c>
      <c r="S3605">
        <v>31.519200000000001</v>
      </c>
      <c r="T3605" t="s">
        <v>246</v>
      </c>
      <c r="U3605">
        <v>37.000799999999998</v>
      </c>
      <c r="V3605" s="2">
        <f>Table1[[#This Row],[Expenses]]*0.3</f>
        <v>11.100239999999999</v>
      </c>
      <c r="W3605" t="str">
        <f>VLOOKUP(K3605, Helper!A:C, 3, FALSE)</f>
        <v>2020-04</v>
      </c>
    </row>
    <row r="3606" spans="1:23" x14ac:dyDescent="0.3">
      <c r="A3606">
        <v>7254</v>
      </c>
      <c r="B3606" t="s">
        <v>8496</v>
      </c>
      <c r="C3606" s="1">
        <v>44712</v>
      </c>
      <c r="D3606">
        <v>20220531</v>
      </c>
      <c r="E3606" t="s">
        <v>4062</v>
      </c>
      <c r="F3606" t="s">
        <v>91</v>
      </c>
      <c r="G3606" t="s">
        <v>5178</v>
      </c>
      <c r="H3606" t="s">
        <v>25</v>
      </c>
      <c r="I3606" t="s">
        <v>93</v>
      </c>
      <c r="J3606" t="s">
        <v>104</v>
      </c>
      <c r="K3606">
        <v>1047</v>
      </c>
      <c r="L3606" t="s">
        <v>105</v>
      </c>
      <c r="M3606" t="s">
        <v>85</v>
      </c>
      <c r="N3606" t="s">
        <v>86</v>
      </c>
      <c r="O3606" t="s">
        <v>8497</v>
      </c>
      <c r="P3606">
        <v>364.74</v>
      </c>
      <c r="Q3606">
        <v>3</v>
      </c>
      <c r="R3606">
        <v>0</v>
      </c>
      <c r="S3606">
        <v>109.422</v>
      </c>
      <c r="T3606" t="s">
        <v>454</v>
      </c>
      <c r="U3606">
        <v>255.31800000000001</v>
      </c>
      <c r="V3606" s="2">
        <f>Table1[[#This Row],[Expenses]]*0.3</f>
        <v>76.595399999999998</v>
      </c>
      <c r="W3606" t="str">
        <f>VLOOKUP(K3606, Helper!A:C, 3, FALSE)</f>
        <v>2020-03</v>
      </c>
    </row>
    <row r="3607" spans="1:23" x14ac:dyDescent="0.3">
      <c r="A3607">
        <v>7262</v>
      </c>
      <c r="B3607" t="s">
        <v>8498</v>
      </c>
      <c r="C3607" s="1">
        <v>45088</v>
      </c>
      <c r="D3607">
        <v>20230611</v>
      </c>
      <c r="E3607" t="s">
        <v>2094</v>
      </c>
      <c r="F3607" t="s">
        <v>35</v>
      </c>
      <c r="G3607" t="s">
        <v>3394</v>
      </c>
      <c r="H3607" t="s">
        <v>37</v>
      </c>
      <c r="I3607" t="s">
        <v>38</v>
      </c>
      <c r="J3607" t="s">
        <v>360</v>
      </c>
      <c r="K3607">
        <v>1004</v>
      </c>
      <c r="L3607" t="s">
        <v>74</v>
      </c>
      <c r="M3607" t="s">
        <v>40</v>
      </c>
      <c r="N3607" t="s">
        <v>112</v>
      </c>
      <c r="O3607" t="s">
        <v>8499</v>
      </c>
      <c r="P3607">
        <v>14.7</v>
      </c>
      <c r="Q3607">
        <v>7</v>
      </c>
      <c r="R3607">
        <v>0</v>
      </c>
      <c r="S3607">
        <v>4.1159999999999997</v>
      </c>
      <c r="T3607" t="s">
        <v>318</v>
      </c>
      <c r="U3607">
        <v>10.584</v>
      </c>
      <c r="V3607" s="2">
        <f>Table1[[#This Row],[Expenses]]*0.3</f>
        <v>3.1751999999999998</v>
      </c>
      <c r="W3607" t="str">
        <f>VLOOKUP(K3607, Helper!A:C, 3, FALSE)</f>
        <v>2020-01</v>
      </c>
    </row>
    <row r="3608" spans="1:23" x14ac:dyDescent="0.3">
      <c r="A3608">
        <v>7263</v>
      </c>
      <c r="B3608" t="s">
        <v>8500</v>
      </c>
      <c r="C3608" s="1">
        <v>45222</v>
      </c>
      <c r="D3608">
        <v>20231023</v>
      </c>
      <c r="E3608" t="s">
        <v>2488</v>
      </c>
      <c r="F3608" t="s">
        <v>124</v>
      </c>
      <c r="G3608" t="s">
        <v>125</v>
      </c>
      <c r="H3608" t="s">
        <v>25</v>
      </c>
      <c r="I3608" t="s">
        <v>48</v>
      </c>
      <c r="J3608" t="s">
        <v>138</v>
      </c>
      <c r="K3608">
        <v>1043</v>
      </c>
      <c r="L3608" t="s">
        <v>95</v>
      </c>
      <c r="M3608" t="s">
        <v>40</v>
      </c>
      <c r="N3608" t="s">
        <v>156</v>
      </c>
      <c r="O3608" t="s">
        <v>8501</v>
      </c>
      <c r="P3608">
        <v>32.700000000000003</v>
      </c>
      <c r="Q3608">
        <v>5</v>
      </c>
      <c r="R3608">
        <v>0.4</v>
      </c>
      <c r="S3608">
        <v>-6.54</v>
      </c>
      <c r="T3608" t="s">
        <v>151</v>
      </c>
      <c r="U3608">
        <v>39.24</v>
      </c>
      <c r="V3608" s="2">
        <f>Table1[[#This Row],[Expenses]]*0.3</f>
        <v>11.772</v>
      </c>
      <c r="W3608" t="str">
        <f>VLOOKUP(K3608, Helper!A:C, 3, FALSE)</f>
        <v>2020-01</v>
      </c>
    </row>
    <row r="3609" spans="1:23" x14ac:dyDescent="0.3">
      <c r="A3609">
        <v>7265</v>
      </c>
      <c r="B3609" t="s">
        <v>8502</v>
      </c>
      <c r="C3609" s="1">
        <v>45091</v>
      </c>
      <c r="D3609">
        <v>20230614</v>
      </c>
      <c r="E3609" t="s">
        <v>290</v>
      </c>
      <c r="F3609" t="s">
        <v>238</v>
      </c>
      <c r="G3609" t="s">
        <v>2560</v>
      </c>
      <c r="H3609" t="s">
        <v>25</v>
      </c>
      <c r="I3609" t="s">
        <v>48</v>
      </c>
      <c r="J3609" t="s">
        <v>291</v>
      </c>
      <c r="K3609">
        <v>1052</v>
      </c>
      <c r="L3609" t="s">
        <v>259</v>
      </c>
      <c r="M3609" t="s">
        <v>29</v>
      </c>
      <c r="N3609" t="s">
        <v>112</v>
      </c>
      <c r="O3609" t="s">
        <v>8503</v>
      </c>
      <c r="P3609">
        <v>181.86</v>
      </c>
      <c r="Q3609">
        <v>7</v>
      </c>
      <c r="R3609">
        <v>0</v>
      </c>
      <c r="S3609">
        <v>50.9208</v>
      </c>
      <c r="T3609" t="s">
        <v>318</v>
      </c>
      <c r="U3609">
        <v>130.9392</v>
      </c>
      <c r="V3609" s="2">
        <f>Table1[[#This Row],[Expenses]]*0.3</f>
        <v>39.281759999999998</v>
      </c>
      <c r="W3609" t="str">
        <f>VLOOKUP(K3609, Helper!A:C, 3, FALSE)</f>
        <v>2020-04</v>
      </c>
    </row>
    <row r="3610" spans="1:23" x14ac:dyDescent="0.3">
      <c r="A3610">
        <v>7266</v>
      </c>
      <c r="B3610" t="s">
        <v>8504</v>
      </c>
      <c r="C3610" s="1">
        <v>44158</v>
      </c>
      <c r="D3610">
        <v>20201123</v>
      </c>
      <c r="E3610" t="s">
        <v>2215</v>
      </c>
      <c r="F3610" t="s">
        <v>79</v>
      </c>
      <c r="G3610" t="s">
        <v>147</v>
      </c>
      <c r="H3610" t="s">
        <v>81</v>
      </c>
      <c r="I3610" t="s">
        <v>82</v>
      </c>
      <c r="J3610" t="s">
        <v>155</v>
      </c>
      <c r="K3610">
        <v>1077</v>
      </c>
      <c r="L3610" t="s">
        <v>133</v>
      </c>
      <c r="M3610" t="s">
        <v>40</v>
      </c>
      <c r="N3610" t="s">
        <v>41</v>
      </c>
      <c r="O3610" t="s">
        <v>8505</v>
      </c>
      <c r="P3610">
        <v>155.37200000000001</v>
      </c>
      <c r="Q3610">
        <v>2</v>
      </c>
      <c r="R3610">
        <v>0.3</v>
      </c>
      <c r="S3610">
        <v>-35.513599999999997</v>
      </c>
      <c r="T3610" t="s">
        <v>98</v>
      </c>
      <c r="U3610">
        <v>190.88560000000001</v>
      </c>
      <c r="V3610" s="2">
        <f>Table1[[#This Row],[Expenses]]*0.3</f>
        <v>57.265680000000003</v>
      </c>
      <c r="W3610" t="str">
        <f>VLOOKUP(K3610, Helper!A:C, 3, FALSE)</f>
        <v>2020-03</v>
      </c>
    </row>
    <row r="3611" spans="1:23" x14ac:dyDescent="0.3">
      <c r="A3611">
        <v>7267</v>
      </c>
      <c r="B3611" t="s">
        <v>8506</v>
      </c>
      <c r="C3611" s="1">
        <v>45155</v>
      </c>
      <c r="D3611">
        <v>20230817</v>
      </c>
      <c r="E3611" t="s">
        <v>4383</v>
      </c>
      <c r="F3611" t="s">
        <v>252</v>
      </c>
      <c r="G3611" t="s">
        <v>573</v>
      </c>
      <c r="H3611" t="s">
        <v>25</v>
      </c>
      <c r="I3611" t="s">
        <v>103</v>
      </c>
      <c r="J3611" t="s">
        <v>244</v>
      </c>
      <c r="K3611">
        <v>1002</v>
      </c>
      <c r="L3611" t="s">
        <v>84</v>
      </c>
      <c r="M3611" t="s">
        <v>29</v>
      </c>
      <c r="N3611" t="s">
        <v>50</v>
      </c>
      <c r="O3611" t="s">
        <v>8507</v>
      </c>
      <c r="P3611">
        <v>13.428000000000001</v>
      </c>
      <c r="Q3611">
        <v>3</v>
      </c>
      <c r="R3611">
        <v>0.7</v>
      </c>
      <c r="S3611">
        <v>-11.19</v>
      </c>
      <c r="T3611" t="s">
        <v>786</v>
      </c>
      <c r="U3611">
        <v>24.617999999999999</v>
      </c>
      <c r="V3611" s="2">
        <f>Table1[[#This Row],[Expenses]]*0.3</f>
        <v>7.3853999999999989</v>
      </c>
      <c r="W3611" t="str">
        <f>VLOOKUP(K3611, Helper!A:C, 3, FALSE)</f>
        <v>2020-03</v>
      </c>
    </row>
    <row r="3612" spans="1:23" x14ac:dyDescent="0.3">
      <c r="A3612">
        <v>7269</v>
      </c>
      <c r="B3612" t="s">
        <v>8508</v>
      </c>
      <c r="C3612" s="1">
        <v>44575</v>
      </c>
      <c r="D3612">
        <v>20220114</v>
      </c>
      <c r="E3612" t="s">
        <v>833</v>
      </c>
      <c r="F3612" t="s">
        <v>62</v>
      </c>
      <c r="G3612" t="s">
        <v>1253</v>
      </c>
      <c r="H3612" t="s">
        <v>25</v>
      </c>
      <c r="I3612" t="s">
        <v>64</v>
      </c>
      <c r="J3612" t="s">
        <v>200</v>
      </c>
      <c r="K3612">
        <v>1011</v>
      </c>
      <c r="L3612" t="s">
        <v>56</v>
      </c>
      <c r="M3612" t="s">
        <v>29</v>
      </c>
      <c r="N3612" t="s">
        <v>66</v>
      </c>
      <c r="O3612" t="s">
        <v>8509</v>
      </c>
      <c r="P3612">
        <v>89.567999999999998</v>
      </c>
      <c r="Q3612">
        <v>2</v>
      </c>
      <c r="R3612">
        <v>0.2</v>
      </c>
      <c r="S3612">
        <v>32.468400000000003</v>
      </c>
      <c r="T3612" t="s">
        <v>140</v>
      </c>
      <c r="U3612">
        <v>57.099599999999903</v>
      </c>
      <c r="V3612" s="2">
        <f>Table1[[#This Row],[Expenses]]*0.3</f>
        <v>17.129879999999972</v>
      </c>
      <c r="W3612" t="str">
        <f>VLOOKUP(K3612, Helper!A:C, 3, FALSE)</f>
        <v>2020-06</v>
      </c>
    </row>
    <row r="3613" spans="1:23" x14ac:dyDescent="0.3">
      <c r="A3613">
        <v>7271</v>
      </c>
      <c r="B3613" t="s">
        <v>8510</v>
      </c>
      <c r="C3613" s="1">
        <v>44821</v>
      </c>
      <c r="D3613">
        <v>20220917</v>
      </c>
      <c r="E3613" t="s">
        <v>2273</v>
      </c>
      <c r="F3613" t="s">
        <v>35</v>
      </c>
      <c r="G3613" t="s">
        <v>434</v>
      </c>
      <c r="H3613" t="s">
        <v>37</v>
      </c>
      <c r="I3613" t="s">
        <v>38</v>
      </c>
      <c r="J3613" t="s">
        <v>504</v>
      </c>
      <c r="K3613">
        <v>1010</v>
      </c>
      <c r="L3613" t="s">
        <v>273</v>
      </c>
      <c r="M3613" t="s">
        <v>40</v>
      </c>
      <c r="N3613" t="s">
        <v>30</v>
      </c>
      <c r="O3613" t="s">
        <v>8511</v>
      </c>
      <c r="P3613">
        <v>273.666</v>
      </c>
      <c r="Q3613">
        <v>2</v>
      </c>
      <c r="R3613">
        <v>0.15</v>
      </c>
      <c r="S3613">
        <v>-12.878399999999999</v>
      </c>
      <c r="T3613" t="s">
        <v>246</v>
      </c>
      <c r="U3613">
        <v>286.5444</v>
      </c>
      <c r="V3613" s="2">
        <f>Table1[[#This Row],[Expenses]]*0.3</f>
        <v>85.963319999999996</v>
      </c>
      <c r="W3613" t="str">
        <f>VLOOKUP(K3613, Helper!A:C, 3, FALSE)</f>
        <v>2020-03</v>
      </c>
    </row>
    <row r="3614" spans="1:23" x14ac:dyDescent="0.3">
      <c r="A3614">
        <v>7273</v>
      </c>
      <c r="B3614" t="s">
        <v>8512</v>
      </c>
      <c r="C3614" s="1">
        <v>44845</v>
      </c>
      <c r="D3614">
        <v>20221011</v>
      </c>
      <c r="E3614" t="s">
        <v>2050</v>
      </c>
      <c r="F3614" t="s">
        <v>62</v>
      </c>
      <c r="G3614" t="s">
        <v>882</v>
      </c>
      <c r="H3614" t="s">
        <v>25</v>
      </c>
      <c r="I3614" t="s">
        <v>64</v>
      </c>
      <c r="J3614" t="s">
        <v>219</v>
      </c>
      <c r="K3614">
        <v>1006</v>
      </c>
      <c r="L3614" t="s">
        <v>56</v>
      </c>
      <c r="M3614" t="s">
        <v>40</v>
      </c>
      <c r="N3614" t="s">
        <v>66</v>
      </c>
      <c r="O3614" t="s">
        <v>8513</v>
      </c>
      <c r="P3614">
        <v>20.608000000000001</v>
      </c>
      <c r="Q3614">
        <v>2</v>
      </c>
      <c r="R3614">
        <v>0.2</v>
      </c>
      <c r="S3614">
        <v>-4.3792</v>
      </c>
      <c r="T3614" t="s">
        <v>400</v>
      </c>
      <c r="U3614">
        <v>24.987200000000001</v>
      </c>
      <c r="V3614" s="2">
        <f>Table1[[#This Row],[Expenses]]*0.3</f>
        <v>7.4961599999999997</v>
      </c>
      <c r="W3614" t="str">
        <f>VLOOKUP(K3614, Helper!A:C, 3, FALSE)</f>
        <v>2020-01</v>
      </c>
    </row>
    <row r="3615" spans="1:23" x14ac:dyDescent="0.3">
      <c r="A3615">
        <v>7275</v>
      </c>
      <c r="B3615" t="s">
        <v>8514</v>
      </c>
      <c r="C3615" s="1">
        <v>44513</v>
      </c>
      <c r="D3615">
        <v>20211113</v>
      </c>
      <c r="E3615" t="s">
        <v>3179</v>
      </c>
      <c r="F3615" t="s">
        <v>353</v>
      </c>
      <c r="G3615" t="s">
        <v>354</v>
      </c>
      <c r="H3615" t="s">
        <v>25</v>
      </c>
      <c r="I3615" t="s">
        <v>48</v>
      </c>
      <c r="J3615" t="s">
        <v>823</v>
      </c>
      <c r="K3615">
        <v>1034</v>
      </c>
      <c r="L3615" t="s">
        <v>28</v>
      </c>
      <c r="M3615" t="s">
        <v>85</v>
      </c>
      <c r="N3615" t="s">
        <v>156</v>
      </c>
      <c r="O3615" t="s">
        <v>8515</v>
      </c>
      <c r="P3615">
        <v>339.96</v>
      </c>
      <c r="Q3615">
        <v>5</v>
      </c>
      <c r="R3615">
        <v>0.2</v>
      </c>
      <c r="S3615">
        <v>42.494999999999997</v>
      </c>
      <c r="T3615" t="s">
        <v>88</v>
      </c>
      <c r="U3615">
        <v>297.46499999999997</v>
      </c>
      <c r="V3615" s="2">
        <f>Table1[[#This Row],[Expenses]]*0.3</f>
        <v>89.239499999999992</v>
      </c>
      <c r="W3615" t="str">
        <f>VLOOKUP(K3615, Helper!A:C, 3, FALSE)</f>
        <v>2020-01</v>
      </c>
    </row>
    <row r="3616" spans="1:23" x14ac:dyDescent="0.3">
      <c r="A3616">
        <v>7277</v>
      </c>
      <c r="B3616" t="s">
        <v>8516</v>
      </c>
      <c r="C3616" s="1">
        <v>44137</v>
      </c>
      <c r="D3616">
        <v>20201102</v>
      </c>
      <c r="E3616" t="s">
        <v>2174</v>
      </c>
      <c r="F3616" t="s">
        <v>46</v>
      </c>
      <c r="G3616" t="s">
        <v>47</v>
      </c>
      <c r="H3616" t="s">
        <v>25</v>
      </c>
      <c r="I3616" t="s">
        <v>48</v>
      </c>
      <c r="J3616" t="s">
        <v>1231</v>
      </c>
      <c r="K3616">
        <v>1086</v>
      </c>
      <c r="L3616" t="s">
        <v>74</v>
      </c>
      <c r="M3616" t="s">
        <v>85</v>
      </c>
      <c r="N3616" t="s">
        <v>185</v>
      </c>
      <c r="O3616" t="s">
        <v>8517</v>
      </c>
      <c r="P3616">
        <v>799.92</v>
      </c>
      <c r="Q3616">
        <v>10</v>
      </c>
      <c r="R3616">
        <v>0.2</v>
      </c>
      <c r="S3616">
        <v>239.976</v>
      </c>
      <c r="T3616" t="s">
        <v>98</v>
      </c>
      <c r="U3616">
        <v>559.94399999999996</v>
      </c>
      <c r="V3616" s="2">
        <f>Table1[[#This Row],[Expenses]]*0.3</f>
        <v>167.98319999999998</v>
      </c>
      <c r="W3616" t="str">
        <f>VLOOKUP(K3616, Helper!A:C, 3, FALSE)</f>
        <v>2020-01</v>
      </c>
    </row>
    <row r="3617" spans="1:23" x14ac:dyDescent="0.3">
      <c r="A3617">
        <v>7278</v>
      </c>
      <c r="B3617" t="s">
        <v>8518</v>
      </c>
      <c r="C3617" s="1">
        <v>44762</v>
      </c>
      <c r="D3617">
        <v>20220720</v>
      </c>
      <c r="E3617" t="s">
        <v>2061</v>
      </c>
      <c r="F3617" t="s">
        <v>35</v>
      </c>
      <c r="G3617" t="s">
        <v>110</v>
      </c>
      <c r="H3617" t="s">
        <v>37</v>
      </c>
      <c r="I3617" t="s">
        <v>38</v>
      </c>
      <c r="J3617" t="s">
        <v>312</v>
      </c>
      <c r="K3617">
        <v>1014</v>
      </c>
      <c r="L3617" t="s">
        <v>95</v>
      </c>
      <c r="M3617" t="s">
        <v>85</v>
      </c>
      <c r="N3617" t="s">
        <v>156</v>
      </c>
      <c r="O3617" t="s">
        <v>8519</v>
      </c>
      <c r="P3617">
        <v>35.984000000000002</v>
      </c>
      <c r="Q3617">
        <v>2</v>
      </c>
      <c r="R3617">
        <v>0.2</v>
      </c>
      <c r="S3617">
        <v>4.4980000000000002</v>
      </c>
      <c r="T3617" t="s">
        <v>175</v>
      </c>
      <c r="U3617">
        <v>31.486000000000001</v>
      </c>
      <c r="V3617" s="2">
        <f>Table1[[#This Row],[Expenses]]*0.3</f>
        <v>9.4458000000000002</v>
      </c>
      <c r="W3617" t="str">
        <f>VLOOKUP(K3617, Helper!A:C, 3, FALSE)</f>
        <v>2020-01</v>
      </c>
    </row>
    <row r="3618" spans="1:23" x14ac:dyDescent="0.3">
      <c r="A3618">
        <v>7280</v>
      </c>
      <c r="B3618" t="s">
        <v>8520</v>
      </c>
      <c r="C3618" s="1">
        <v>44696</v>
      </c>
      <c r="D3618">
        <v>20220515</v>
      </c>
      <c r="E3618" t="s">
        <v>1230</v>
      </c>
      <c r="F3618" t="s">
        <v>232</v>
      </c>
      <c r="G3618" t="s">
        <v>385</v>
      </c>
      <c r="H3618" t="s">
        <v>37</v>
      </c>
      <c r="I3618" t="s">
        <v>119</v>
      </c>
      <c r="J3618" t="s">
        <v>1231</v>
      </c>
      <c r="K3618">
        <v>1086</v>
      </c>
      <c r="L3618" t="s">
        <v>74</v>
      </c>
      <c r="M3618" t="s">
        <v>40</v>
      </c>
      <c r="N3618" t="s">
        <v>185</v>
      </c>
      <c r="O3618" t="s">
        <v>8521</v>
      </c>
      <c r="P3618">
        <v>185.52799999999999</v>
      </c>
      <c r="Q3618">
        <v>7</v>
      </c>
      <c r="R3618">
        <v>0.2</v>
      </c>
      <c r="S3618">
        <v>48.701099999999997</v>
      </c>
      <c r="T3618" t="s">
        <v>454</v>
      </c>
      <c r="U3618">
        <v>136.82689999999999</v>
      </c>
      <c r="V3618" s="2">
        <f>Table1[[#This Row],[Expenses]]*0.3</f>
        <v>41.048069999999996</v>
      </c>
      <c r="W3618" t="str">
        <f>VLOOKUP(K3618, Helper!A:C, 3, FALSE)</f>
        <v>2020-01</v>
      </c>
    </row>
    <row r="3619" spans="1:23" x14ac:dyDescent="0.3">
      <c r="A3619">
        <v>7281</v>
      </c>
      <c r="B3619" t="s">
        <v>8522</v>
      </c>
      <c r="C3619" s="1">
        <v>44248</v>
      </c>
      <c r="D3619">
        <v>20210221</v>
      </c>
      <c r="E3619" t="s">
        <v>3465</v>
      </c>
      <c r="F3619" t="s">
        <v>1548</v>
      </c>
      <c r="G3619" t="s">
        <v>1925</v>
      </c>
      <c r="H3619" t="s">
        <v>81</v>
      </c>
      <c r="I3619" t="s">
        <v>199</v>
      </c>
      <c r="J3619" t="s">
        <v>138</v>
      </c>
      <c r="K3619">
        <v>1043</v>
      </c>
      <c r="L3619" t="s">
        <v>95</v>
      </c>
      <c r="M3619" t="s">
        <v>29</v>
      </c>
      <c r="N3619" t="s">
        <v>50</v>
      </c>
      <c r="O3619" t="s">
        <v>8523</v>
      </c>
      <c r="P3619">
        <v>2541.98</v>
      </c>
      <c r="Q3619">
        <v>2</v>
      </c>
      <c r="R3619">
        <v>0</v>
      </c>
      <c r="S3619">
        <v>1270.99</v>
      </c>
      <c r="T3619" t="s">
        <v>554</v>
      </c>
      <c r="U3619">
        <v>1270.99</v>
      </c>
      <c r="V3619" s="2">
        <f>Table1[[#This Row],[Expenses]]*0.3</f>
        <v>381.29699999999997</v>
      </c>
      <c r="W3619" t="str">
        <f>VLOOKUP(K3619, Helper!A:C, 3, FALSE)</f>
        <v>2020-01</v>
      </c>
    </row>
    <row r="3620" spans="1:23" x14ac:dyDescent="0.3">
      <c r="A3620">
        <v>7282</v>
      </c>
      <c r="B3620" t="s">
        <v>8524</v>
      </c>
      <c r="C3620" s="1">
        <v>45216</v>
      </c>
      <c r="D3620">
        <v>20231017</v>
      </c>
      <c r="E3620" t="s">
        <v>4284</v>
      </c>
      <c r="F3620" t="s">
        <v>232</v>
      </c>
      <c r="G3620" t="s">
        <v>385</v>
      </c>
      <c r="H3620" t="s">
        <v>37</v>
      </c>
      <c r="I3620" t="s">
        <v>119</v>
      </c>
      <c r="J3620" t="s">
        <v>403</v>
      </c>
      <c r="K3620">
        <v>1041</v>
      </c>
      <c r="L3620" t="s">
        <v>95</v>
      </c>
      <c r="M3620" t="s">
        <v>85</v>
      </c>
      <c r="N3620" t="s">
        <v>617</v>
      </c>
      <c r="O3620" t="s">
        <v>8525</v>
      </c>
      <c r="P3620">
        <v>599.98500000000001</v>
      </c>
      <c r="Q3620">
        <v>5</v>
      </c>
      <c r="R3620">
        <v>0.7</v>
      </c>
      <c r="S3620">
        <v>-479.988</v>
      </c>
      <c r="T3620" t="s">
        <v>151</v>
      </c>
      <c r="U3620">
        <v>1079.973</v>
      </c>
      <c r="V3620" s="2">
        <f>Table1[[#This Row],[Expenses]]*0.3</f>
        <v>323.99189999999999</v>
      </c>
      <c r="W3620" t="str">
        <f>VLOOKUP(K3620, Helper!A:C, 3, FALSE)</f>
        <v>2020-03</v>
      </c>
    </row>
    <row r="3621" spans="1:23" x14ac:dyDescent="0.3">
      <c r="A3621">
        <v>7283</v>
      </c>
      <c r="B3621" t="s">
        <v>8526</v>
      </c>
      <c r="C3621" s="1">
        <v>45100</v>
      </c>
      <c r="D3621">
        <v>20230623</v>
      </c>
      <c r="E3621" t="s">
        <v>1402</v>
      </c>
      <c r="F3621" t="s">
        <v>166</v>
      </c>
      <c r="G3621" t="s">
        <v>227</v>
      </c>
      <c r="H3621" t="s">
        <v>81</v>
      </c>
      <c r="I3621" t="s">
        <v>168</v>
      </c>
      <c r="J3621" t="s">
        <v>621</v>
      </c>
      <c r="K3621">
        <v>1060</v>
      </c>
      <c r="L3621" t="s">
        <v>105</v>
      </c>
      <c r="M3621" t="s">
        <v>29</v>
      </c>
      <c r="N3621" t="s">
        <v>50</v>
      </c>
      <c r="O3621" t="s">
        <v>8527</v>
      </c>
      <c r="P3621">
        <v>3.036</v>
      </c>
      <c r="Q3621">
        <v>3</v>
      </c>
      <c r="R3621">
        <v>0.8</v>
      </c>
      <c r="S3621">
        <v>-5.0094000000000003</v>
      </c>
      <c r="T3621" t="s">
        <v>318</v>
      </c>
      <c r="U3621">
        <v>8.0454000000000008</v>
      </c>
      <c r="V3621" s="2">
        <f>Table1[[#This Row],[Expenses]]*0.3</f>
        <v>2.4136200000000003</v>
      </c>
      <c r="W3621" t="str">
        <f>VLOOKUP(K3621, Helper!A:C, 3, FALSE)</f>
        <v>2020-01</v>
      </c>
    </row>
    <row r="3622" spans="1:23" x14ac:dyDescent="0.3">
      <c r="A3622">
        <v>7284</v>
      </c>
      <c r="B3622" t="s">
        <v>8528</v>
      </c>
      <c r="C3622" s="1">
        <v>45179</v>
      </c>
      <c r="D3622">
        <v>20230910</v>
      </c>
      <c r="E3622" t="s">
        <v>538</v>
      </c>
      <c r="F3622" t="s">
        <v>358</v>
      </c>
      <c r="G3622" t="s">
        <v>1235</v>
      </c>
      <c r="H3622" t="s">
        <v>37</v>
      </c>
      <c r="I3622" t="s">
        <v>119</v>
      </c>
      <c r="J3622" t="s">
        <v>539</v>
      </c>
      <c r="K3622">
        <v>1081</v>
      </c>
      <c r="L3622" t="s">
        <v>273</v>
      </c>
      <c r="M3622" t="s">
        <v>29</v>
      </c>
      <c r="N3622" t="s">
        <v>112</v>
      </c>
      <c r="O3622" t="s">
        <v>8529</v>
      </c>
      <c r="P3622">
        <v>25.92</v>
      </c>
      <c r="Q3622">
        <v>5</v>
      </c>
      <c r="R3622">
        <v>0.2</v>
      </c>
      <c r="S3622">
        <v>3.8879999999999999</v>
      </c>
      <c r="T3622" t="s">
        <v>171</v>
      </c>
      <c r="U3622">
        <v>22.032</v>
      </c>
      <c r="V3622" s="2">
        <f>Table1[[#This Row],[Expenses]]*0.3</f>
        <v>6.6095999999999995</v>
      </c>
      <c r="W3622" t="str">
        <f>VLOOKUP(K3622, Helper!A:C, 3, FALSE)</f>
        <v>2020-03</v>
      </c>
    </row>
    <row r="3623" spans="1:23" x14ac:dyDescent="0.3">
      <c r="A3623">
        <v>7286</v>
      </c>
      <c r="B3623" t="s">
        <v>8530</v>
      </c>
      <c r="C3623" s="1">
        <v>45214</v>
      </c>
      <c r="D3623">
        <v>20231015</v>
      </c>
      <c r="E3623" t="s">
        <v>1492</v>
      </c>
      <c r="F3623" t="s">
        <v>35</v>
      </c>
      <c r="G3623" t="s">
        <v>110</v>
      </c>
      <c r="H3623" t="s">
        <v>37</v>
      </c>
      <c r="I3623" t="s">
        <v>38</v>
      </c>
      <c r="J3623" t="s">
        <v>228</v>
      </c>
      <c r="K3623">
        <v>1001</v>
      </c>
      <c r="L3623" t="s">
        <v>84</v>
      </c>
      <c r="M3623" t="s">
        <v>29</v>
      </c>
      <c r="N3623" t="s">
        <v>185</v>
      </c>
      <c r="O3623" t="s">
        <v>8531</v>
      </c>
      <c r="P3623">
        <v>46.36</v>
      </c>
      <c r="Q3623">
        <v>4</v>
      </c>
      <c r="R3623">
        <v>0</v>
      </c>
      <c r="S3623">
        <v>15.2988</v>
      </c>
      <c r="T3623" t="s">
        <v>151</v>
      </c>
      <c r="U3623">
        <v>31.061199999999999</v>
      </c>
      <c r="V3623" s="2">
        <f>Table1[[#This Row],[Expenses]]*0.3</f>
        <v>9.3183600000000002</v>
      </c>
      <c r="W3623" t="str">
        <f>VLOOKUP(K3623, Helper!A:C, 3, FALSE)</f>
        <v>2020-04</v>
      </c>
    </row>
    <row r="3624" spans="1:23" x14ac:dyDescent="0.3">
      <c r="A3624">
        <v>7287</v>
      </c>
      <c r="B3624" t="s">
        <v>8532</v>
      </c>
      <c r="C3624" s="1">
        <v>44733</v>
      </c>
      <c r="D3624">
        <v>20220621</v>
      </c>
      <c r="E3624" t="s">
        <v>5433</v>
      </c>
      <c r="F3624" t="s">
        <v>448</v>
      </c>
      <c r="G3624" t="s">
        <v>448</v>
      </c>
      <c r="H3624" t="s">
        <v>81</v>
      </c>
      <c r="I3624" t="s">
        <v>199</v>
      </c>
      <c r="J3624" t="s">
        <v>621</v>
      </c>
      <c r="K3624">
        <v>1060</v>
      </c>
      <c r="L3624" t="s">
        <v>105</v>
      </c>
      <c r="M3624" t="s">
        <v>40</v>
      </c>
      <c r="N3624" t="s">
        <v>185</v>
      </c>
      <c r="O3624" t="s">
        <v>8533</v>
      </c>
      <c r="P3624">
        <v>6.9</v>
      </c>
      <c r="Q3624">
        <v>1</v>
      </c>
      <c r="R3624">
        <v>0</v>
      </c>
      <c r="S3624">
        <v>0.55200000000000005</v>
      </c>
      <c r="T3624" t="s">
        <v>43</v>
      </c>
      <c r="U3624">
        <v>6.3479999999999999</v>
      </c>
      <c r="V3624" s="2">
        <f>Table1[[#This Row],[Expenses]]*0.3</f>
        <v>1.9043999999999999</v>
      </c>
      <c r="W3624" t="str">
        <f>VLOOKUP(K3624, Helper!A:C, 3, FALSE)</f>
        <v>2020-01</v>
      </c>
    </row>
    <row r="3625" spans="1:23" x14ac:dyDescent="0.3">
      <c r="A3625">
        <v>7289</v>
      </c>
      <c r="B3625" t="s">
        <v>8534</v>
      </c>
      <c r="C3625" s="1">
        <v>44076</v>
      </c>
      <c r="D3625">
        <v>20200902</v>
      </c>
      <c r="E3625" t="s">
        <v>696</v>
      </c>
      <c r="F3625" t="s">
        <v>79</v>
      </c>
      <c r="G3625" t="s">
        <v>147</v>
      </c>
      <c r="H3625" t="s">
        <v>81</v>
      </c>
      <c r="I3625" t="s">
        <v>82</v>
      </c>
      <c r="J3625" t="s">
        <v>698</v>
      </c>
      <c r="K3625">
        <v>1013</v>
      </c>
      <c r="L3625" t="s">
        <v>28</v>
      </c>
      <c r="M3625" t="s">
        <v>40</v>
      </c>
      <c r="N3625" t="s">
        <v>617</v>
      </c>
      <c r="O3625" t="s">
        <v>8535</v>
      </c>
      <c r="P3625">
        <v>559.71</v>
      </c>
      <c r="Q3625">
        <v>3</v>
      </c>
      <c r="R3625">
        <v>0.4</v>
      </c>
      <c r="S3625">
        <v>-121.2705</v>
      </c>
      <c r="T3625" t="s">
        <v>382</v>
      </c>
      <c r="U3625">
        <v>680.98050000000001</v>
      </c>
      <c r="V3625" s="2">
        <f>Table1[[#This Row],[Expenses]]*0.3</f>
        <v>204.29415</v>
      </c>
      <c r="W3625" t="str">
        <f>VLOOKUP(K3625, Helper!A:C, 3, FALSE)</f>
        <v>2020-02</v>
      </c>
    </row>
    <row r="3626" spans="1:23" x14ac:dyDescent="0.3">
      <c r="A3626">
        <v>7290</v>
      </c>
      <c r="B3626" t="s">
        <v>8536</v>
      </c>
      <c r="C3626" s="1">
        <v>44591</v>
      </c>
      <c r="D3626">
        <v>20220130</v>
      </c>
      <c r="E3626" t="s">
        <v>371</v>
      </c>
      <c r="F3626" t="s">
        <v>35</v>
      </c>
      <c r="G3626" t="s">
        <v>110</v>
      </c>
      <c r="H3626" t="s">
        <v>37</v>
      </c>
      <c r="I3626" t="s">
        <v>38</v>
      </c>
      <c r="J3626" t="s">
        <v>244</v>
      </c>
      <c r="K3626">
        <v>1002</v>
      </c>
      <c r="L3626" t="s">
        <v>84</v>
      </c>
      <c r="M3626" t="s">
        <v>29</v>
      </c>
      <c r="N3626" t="s">
        <v>96</v>
      </c>
      <c r="O3626" t="s">
        <v>8537</v>
      </c>
      <c r="P3626">
        <v>305.01</v>
      </c>
      <c r="Q3626">
        <v>9</v>
      </c>
      <c r="R3626">
        <v>0</v>
      </c>
      <c r="S3626">
        <v>76.252499999999998</v>
      </c>
      <c r="T3626" t="s">
        <v>140</v>
      </c>
      <c r="U3626">
        <v>228.75749999999999</v>
      </c>
      <c r="V3626" s="2">
        <f>Table1[[#This Row],[Expenses]]*0.3</f>
        <v>68.627249999999989</v>
      </c>
      <c r="W3626" t="str">
        <f>VLOOKUP(K3626, Helper!A:C, 3, FALSE)</f>
        <v>2020-03</v>
      </c>
    </row>
    <row r="3627" spans="1:23" x14ac:dyDescent="0.3">
      <c r="A3627">
        <v>7293</v>
      </c>
      <c r="B3627" t="s">
        <v>8538</v>
      </c>
      <c r="C3627" s="1">
        <v>45265</v>
      </c>
      <c r="D3627">
        <v>20231205</v>
      </c>
      <c r="E3627" t="s">
        <v>1131</v>
      </c>
      <c r="F3627" t="s">
        <v>252</v>
      </c>
      <c r="G3627" t="s">
        <v>573</v>
      </c>
      <c r="H3627" t="s">
        <v>25</v>
      </c>
      <c r="I3627" t="s">
        <v>103</v>
      </c>
      <c r="J3627" t="s">
        <v>1132</v>
      </c>
      <c r="K3627">
        <v>1053</v>
      </c>
      <c r="L3627" t="s">
        <v>74</v>
      </c>
      <c r="M3627" t="s">
        <v>29</v>
      </c>
      <c r="N3627" t="s">
        <v>617</v>
      </c>
      <c r="O3627" t="s">
        <v>8539</v>
      </c>
      <c r="P3627">
        <v>649</v>
      </c>
      <c r="Q3627">
        <v>2</v>
      </c>
      <c r="R3627">
        <v>0.5</v>
      </c>
      <c r="S3627">
        <v>-272.58</v>
      </c>
      <c r="T3627" t="s">
        <v>261</v>
      </c>
      <c r="U3627">
        <v>921.57999999999902</v>
      </c>
      <c r="V3627" s="2">
        <f>Table1[[#This Row],[Expenses]]*0.3</f>
        <v>276.47399999999971</v>
      </c>
      <c r="W3627" t="str">
        <f>VLOOKUP(K3627, Helper!A:C, 3, FALSE)</f>
        <v>2020-05</v>
      </c>
    </row>
    <row r="3628" spans="1:23" x14ac:dyDescent="0.3">
      <c r="A3628">
        <v>7294</v>
      </c>
      <c r="B3628" t="s">
        <v>8540</v>
      </c>
      <c r="C3628" s="1">
        <v>44584</v>
      </c>
      <c r="D3628">
        <v>20220123</v>
      </c>
      <c r="E3628" t="s">
        <v>2930</v>
      </c>
      <c r="F3628" t="s">
        <v>35</v>
      </c>
      <c r="G3628" t="s">
        <v>36</v>
      </c>
      <c r="H3628" t="s">
        <v>37</v>
      </c>
      <c r="I3628" t="s">
        <v>38</v>
      </c>
      <c r="J3628" t="s">
        <v>291</v>
      </c>
      <c r="K3628">
        <v>1052</v>
      </c>
      <c r="L3628" t="s">
        <v>259</v>
      </c>
      <c r="M3628" t="s">
        <v>29</v>
      </c>
      <c r="N3628" t="s">
        <v>57</v>
      </c>
      <c r="O3628" t="s">
        <v>8541</v>
      </c>
      <c r="P3628">
        <v>59.99</v>
      </c>
      <c r="Q3628">
        <v>7</v>
      </c>
      <c r="R3628">
        <v>0</v>
      </c>
      <c r="S3628">
        <v>21.596399999999999</v>
      </c>
      <c r="T3628" t="s">
        <v>140</v>
      </c>
      <c r="U3628">
        <v>38.393599999999999</v>
      </c>
      <c r="V3628" s="2">
        <f>Table1[[#This Row],[Expenses]]*0.3</f>
        <v>11.518079999999999</v>
      </c>
      <c r="W3628" t="str">
        <f>VLOOKUP(K3628, Helper!A:C, 3, FALSE)</f>
        <v>2020-04</v>
      </c>
    </row>
    <row r="3629" spans="1:23" x14ac:dyDescent="0.3">
      <c r="A3629">
        <v>7295</v>
      </c>
      <c r="B3629" t="s">
        <v>8542</v>
      </c>
      <c r="C3629" s="1">
        <v>44342</v>
      </c>
      <c r="D3629">
        <v>20210526</v>
      </c>
      <c r="E3629" t="s">
        <v>460</v>
      </c>
      <c r="F3629" t="s">
        <v>71</v>
      </c>
      <c r="G3629" t="s">
        <v>2409</v>
      </c>
      <c r="H3629" t="s">
        <v>37</v>
      </c>
      <c r="I3629" t="s">
        <v>38</v>
      </c>
      <c r="J3629" t="s">
        <v>223</v>
      </c>
      <c r="K3629">
        <v>1067</v>
      </c>
      <c r="L3629" t="s">
        <v>133</v>
      </c>
      <c r="M3629" t="s">
        <v>29</v>
      </c>
      <c r="N3629" t="s">
        <v>57</v>
      </c>
      <c r="O3629" t="s">
        <v>8543</v>
      </c>
      <c r="P3629">
        <v>20.239999999999998</v>
      </c>
      <c r="Q3629">
        <v>1</v>
      </c>
      <c r="R3629">
        <v>0</v>
      </c>
      <c r="S3629">
        <v>7.8936000000000002</v>
      </c>
      <c r="T3629" t="s">
        <v>436</v>
      </c>
      <c r="U3629">
        <v>12.346399999999999</v>
      </c>
      <c r="V3629" s="2">
        <f>Table1[[#This Row],[Expenses]]*0.3</f>
        <v>3.7039199999999997</v>
      </c>
      <c r="W3629" t="str">
        <f>VLOOKUP(K3629, Helper!A:C, 3, FALSE)</f>
        <v>2020-02</v>
      </c>
    </row>
    <row r="3630" spans="1:23" x14ac:dyDescent="0.3">
      <c r="A3630">
        <v>7296</v>
      </c>
      <c r="B3630" t="s">
        <v>8544</v>
      </c>
      <c r="C3630" s="1">
        <v>43955</v>
      </c>
      <c r="D3630">
        <v>20200504</v>
      </c>
      <c r="E3630" t="s">
        <v>1882</v>
      </c>
      <c r="F3630" t="s">
        <v>79</v>
      </c>
      <c r="G3630" t="s">
        <v>147</v>
      </c>
      <c r="H3630" t="s">
        <v>81</v>
      </c>
      <c r="I3630" t="s">
        <v>82</v>
      </c>
      <c r="J3630" t="s">
        <v>592</v>
      </c>
      <c r="K3630">
        <v>1030</v>
      </c>
      <c r="L3630" t="s">
        <v>95</v>
      </c>
      <c r="M3630" t="s">
        <v>29</v>
      </c>
      <c r="N3630" t="s">
        <v>112</v>
      </c>
      <c r="O3630" t="s">
        <v>8545</v>
      </c>
      <c r="P3630">
        <v>37.840000000000003</v>
      </c>
      <c r="Q3630">
        <v>2</v>
      </c>
      <c r="R3630">
        <v>0.2</v>
      </c>
      <c r="S3630">
        <v>2.8380000000000001</v>
      </c>
      <c r="T3630" t="s">
        <v>107</v>
      </c>
      <c r="U3630">
        <v>35.002000000000002</v>
      </c>
      <c r="V3630" s="2">
        <f>Table1[[#This Row],[Expenses]]*0.3</f>
        <v>10.5006</v>
      </c>
      <c r="W3630" t="str">
        <f>VLOOKUP(K3630, Helper!A:C, 3, FALSE)</f>
        <v>2020-01</v>
      </c>
    </row>
    <row r="3631" spans="1:23" x14ac:dyDescent="0.3">
      <c r="A3631">
        <v>7298</v>
      </c>
      <c r="B3631" t="s">
        <v>8546</v>
      </c>
      <c r="C3631" s="1">
        <v>44237</v>
      </c>
      <c r="D3631">
        <v>20210210</v>
      </c>
      <c r="E3631" t="s">
        <v>1147</v>
      </c>
      <c r="F3631" t="s">
        <v>124</v>
      </c>
      <c r="G3631" t="s">
        <v>125</v>
      </c>
      <c r="H3631" t="s">
        <v>25</v>
      </c>
      <c r="I3631" t="s">
        <v>48</v>
      </c>
      <c r="J3631" t="s">
        <v>560</v>
      </c>
      <c r="K3631">
        <v>1080</v>
      </c>
      <c r="L3631" t="s">
        <v>56</v>
      </c>
      <c r="M3631" t="s">
        <v>40</v>
      </c>
      <c r="N3631" t="s">
        <v>96</v>
      </c>
      <c r="O3631" t="s">
        <v>8547</v>
      </c>
      <c r="P3631">
        <v>77.239999999999995</v>
      </c>
      <c r="Q3631">
        <v>5</v>
      </c>
      <c r="R3631">
        <v>0.2</v>
      </c>
      <c r="S3631">
        <v>7.7240000000000002</v>
      </c>
      <c r="T3631" t="s">
        <v>554</v>
      </c>
      <c r="U3631">
        <v>69.515999999999906</v>
      </c>
      <c r="V3631" s="2">
        <f>Table1[[#This Row],[Expenses]]*0.3</f>
        <v>20.854799999999972</v>
      </c>
      <c r="W3631" t="str">
        <f>VLOOKUP(K3631, Helper!A:C, 3, FALSE)</f>
        <v>2020-03</v>
      </c>
    </row>
    <row r="3632" spans="1:23" x14ac:dyDescent="0.3">
      <c r="A3632">
        <v>7299</v>
      </c>
      <c r="B3632" t="s">
        <v>8548</v>
      </c>
      <c r="C3632" s="1">
        <v>44153</v>
      </c>
      <c r="D3632">
        <v>20201118</v>
      </c>
      <c r="E3632" t="s">
        <v>1402</v>
      </c>
      <c r="F3632" t="s">
        <v>166</v>
      </c>
      <c r="G3632" t="s">
        <v>816</v>
      </c>
      <c r="H3632" t="s">
        <v>81</v>
      </c>
      <c r="I3632" t="s">
        <v>168</v>
      </c>
      <c r="J3632" t="s">
        <v>621</v>
      </c>
      <c r="K3632">
        <v>1060</v>
      </c>
      <c r="L3632" t="s">
        <v>105</v>
      </c>
      <c r="M3632" t="s">
        <v>29</v>
      </c>
      <c r="N3632" t="s">
        <v>50</v>
      </c>
      <c r="O3632" t="s">
        <v>8549</v>
      </c>
      <c r="P3632">
        <v>292.10000000000002</v>
      </c>
      <c r="Q3632">
        <v>4</v>
      </c>
      <c r="R3632">
        <v>0.5</v>
      </c>
      <c r="S3632">
        <v>-175.26</v>
      </c>
      <c r="T3632" t="s">
        <v>98</v>
      </c>
      <c r="U3632">
        <v>467.36</v>
      </c>
      <c r="V3632" s="2">
        <f>Table1[[#This Row],[Expenses]]*0.3</f>
        <v>140.208</v>
      </c>
      <c r="W3632" t="str">
        <f>VLOOKUP(K3632, Helper!A:C, 3, FALSE)</f>
        <v>2020-01</v>
      </c>
    </row>
    <row r="3633" spans="1:23" x14ac:dyDescent="0.3">
      <c r="A3633">
        <v>7304</v>
      </c>
      <c r="B3633" t="s">
        <v>8550</v>
      </c>
      <c r="C3633" s="1">
        <v>45174</v>
      </c>
      <c r="D3633">
        <v>20230905</v>
      </c>
      <c r="E3633" t="s">
        <v>7092</v>
      </c>
      <c r="F3633" t="s">
        <v>46</v>
      </c>
      <c r="G3633" t="s">
        <v>798</v>
      </c>
      <c r="H3633" t="s">
        <v>25</v>
      </c>
      <c r="I3633" t="s">
        <v>48</v>
      </c>
      <c r="J3633" t="s">
        <v>349</v>
      </c>
      <c r="K3633">
        <v>1078</v>
      </c>
      <c r="L3633" t="s">
        <v>56</v>
      </c>
      <c r="M3633" t="s">
        <v>29</v>
      </c>
      <c r="N3633" t="s">
        <v>41</v>
      </c>
      <c r="O3633" t="s">
        <v>8551</v>
      </c>
      <c r="P3633">
        <v>97.183999999999997</v>
      </c>
      <c r="Q3633">
        <v>2</v>
      </c>
      <c r="R3633">
        <v>0.2</v>
      </c>
      <c r="S3633">
        <v>6.0739999999999998</v>
      </c>
      <c r="T3633" t="s">
        <v>171</v>
      </c>
      <c r="U3633">
        <v>91.11</v>
      </c>
      <c r="V3633" s="2">
        <f>Table1[[#This Row],[Expenses]]*0.3</f>
        <v>27.332999999999998</v>
      </c>
      <c r="W3633" t="str">
        <f>VLOOKUP(K3633, Helper!A:C, 3, FALSE)</f>
        <v>2020-01</v>
      </c>
    </row>
    <row r="3634" spans="1:23" x14ac:dyDescent="0.3">
      <c r="A3634">
        <v>7306</v>
      </c>
      <c r="B3634" t="s">
        <v>8552</v>
      </c>
      <c r="C3634" s="1">
        <v>43919</v>
      </c>
      <c r="D3634">
        <v>20200329</v>
      </c>
      <c r="E3634" t="s">
        <v>1025</v>
      </c>
      <c r="F3634" t="s">
        <v>79</v>
      </c>
      <c r="G3634" t="s">
        <v>2556</v>
      </c>
      <c r="H3634" t="s">
        <v>81</v>
      </c>
      <c r="I3634" t="s">
        <v>82</v>
      </c>
      <c r="J3634" t="s">
        <v>1026</v>
      </c>
      <c r="K3634">
        <v>1040</v>
      </c>
      <c r="L3634" t="s">
        <v>56</v>
      </c>
      <c r="M3634" t="s">
        <v>29</v>
      </c>
      <c r="N3634" t="s">
        <v>50</v>
      </c>
      <c r="O3634" t="s">
        <v>8553</v>
      </c>
      <c r="P3634">
        <v>890.84100000000001</v>
      </c>
      <c r="Q3634">
        <v>3</v>
      </c>
      <c r="R3634">
        <v>0.3</v>
      </c>
      <c r="S3634">
        <v>-152.71559999999999</v>
      </c>
      <c r="T3634" t="s">
        <v>445</v>
      </c>
      <c r="U3634">
        <v>1043.5565999999999</v>
      </c>
      <c r="V3634" s="2">
        <f>Table1[[#This Row],[Expenses]]*0.3</f>
        <v>313.06697999999994</v>
      </c>
      <c r="W3634" t="str">
        <f>VLOOKUP(K3634, Helper!A:C, 3, FALSE)</f>
        <v>2020-02</v>
      </c>
    </row>
    <row r="3635" spans="1:23" x14ac:dyDescent="0.3">
      <c r="A3635">
        <v>7307</v>
      </c>
      <c r="B3635" t="s">
        <v>8554</v>
      </c>
      <c r="C3635" s="1">
        <v>44871</v>
      </c>
      <c r="D3635">
        <v>20221106</v>
      </c>
      <c r="E3635" t="s">
        <v>595</v>
      </c>
      <c r="F3635" t="s">
        <v>35</v>
      </c>
      <c r="G3635" t="s">
        <v>434</v>
      </c>
      <c r="H3635" t="s">
        <v>37</v>
      </c>
      <c r="I3635" t="s">
        <v>38</v>
      </c>
      <c r="J3635" t="s">
        <v>596</v>
      </c>
      <c r="K3635">
        <v>1038</v>
      </c>
      <c r="L3635" t="s">
        <v>84</v>
      </c>
      <c r="M3635" t="s">
        <v>29</v>
      </c>
      <c r="N3635" t="s">
        <v>185</v>
      </c>
      <c r="O3635" t="s">
        <v>8555</v>
      </c>
      <c r="P3635">
        <v>72</v>
      </c>
      <c r="Q3635">
        <v>4</v>
      </c>
      <c r="R3635">
        <v>0</v>
      </c>
      <c r="S3635">
        <v>12.96</v>
      </c>
      <c r="T3635" t="s">
        <v>32</v>
      </c>
      <c r="U3635">
        <v>59.04</v>
      </c>
      <c r="V3635" s="2">
        <f>Table1[[#This Row],[Expenses]]*0.3</f>
        <v>17.712</v>
      </c>
      <c r="W3635" t="str">
        <f>VLOOKUP(K3635, Helper!A:C, 3, FALSE)</f>
        <v>2020-04</v>
      </c>
    </row>
    <row r="3636" spans="1:23" x14ac:dyDescent="0.3">
      <c r="A3636">
        <v>7310</v>
      </c>
      <c r="B3636" t="s">
        <v>8556</v>
      </c>
      <c r="C3636" s="1">
        <v>45088</v>
      </c>
      <c r="D3636">
        <v>20230611</v>
      </c>
      <c r="E3636" t="s">
        <v>780</v>
      </c>
      <c r="F3636" t="s">
        <v>211</v>
      </c>
      <c r="G3636" t="s">
        <v>212</v>
      </c>
      <c r="H3636" t="s">
        <v>25</v>
      </c>
      <c r="I3636" t="s">
        <v>26</v>
      </c>
      <c r="J3636" t="s">
        <v>604</v>
      </c>
      <c r="K3636">
        <v>1042</v>
      </c>
      <c r="L3636" t="s">
        <v>56</v>
      </c>
      <c r="M3636" t="s">
        <v>40</v>
      </c>
      <c r="N3636" t="s">
        <v>214</v>
      </c>
      <c r="O3636" t="s">
        <v>8557</v>
      </c>
      <c r="P3636">
        <v>14.13</v>
      </c>
      <c r="Q3636">
        <v>3</v>
      </c>
      <c r="R3636">
        <v>0</v>
      </c>
      <c r="S3636">
        <v>0.70650000000000002</v>
      </c>
      <c r="T3636" t="s">
        <v>318</v>
      </c>
      <c r="U3636">
        <v>13.423500000000001</v>
      </c>
      <c r="V3636" s="2">
        <f>Table1[[#This Row],[Expenses]]*0.3</f>
        <v>4.02705</v>
      </c>
      <c r="W3636" t="str">
        <f>VLOOKUP(K3636, Helper!A:C, 3, FALSE)</f>
        <v>2020-01</v>
      </c>
    </row>
    <row r="3637" spans="1:23" x14ac:dyDescent="0.3">
      <c r="A3637">
        <v>7311</v>
      </c>
      <c r="B3637" t="s">
        <v>8558</v>
      </c>
      <c r="C3637" s="1">
        <v>44418</v>
      </c>
      <c r="D3637">
        <v>20210810</v>
      </c>
      <c r="E3637" t="s">
        <v>1070</v>
      </c>
      <c r="F3637" t="s">
        <v>190</v>
      </c>
      <c r="G3637" t="s">
        <v>568</v>
      </c>
      <c r="H3637" t="s">
        <v>37</v>
      </c>
      <c r="I3637" t="s">
        <v>119</v>
      </c>
      <c r="J3637" t="s">
        <v>596</v>
      </c>
      <c r="K3637">
        <v>1038</v>
      </c>
      <c r="L3637" t="s">
        <v>84</v>
      </c>
      <c r="M3637" t="s">
        <v>29</v>
      </c>
      <c r="N3637" t="s">
        <v>50</v>
      </c>
      <c r="O3637" t="s">
        <v>8559</v>
      </c>
      <c r="P3637">
        <v>64.75</v>
      </c>
      <c r="Q3637">
        <v>5</v>
      </c>
      <c r="R3637">
        <v>0</v>
      </c>
      <c r="S3637">
        <v>29.137499999999999</v>
      </c>
      <c r="T3637" t="s">
        <v>570</v>
      </c>
      <c r="U3637">
        <v>35.612499999999997</v>
      </c>
      <c r="V3637" s="2">
        <f>Table1[[#This Row],[Expenses]]*0.3</f>
        <v>10.683749999999998</v>
      </c>
      <c r="W3637" t="str">
        <f>VLOOKUP(K3637, Helper!A:C, 3, FALSE)</f>
        <v>2020-04</v>
      </c>
    </row>
    <row r="3638" spans="1:23" x14ac:dyDescent="0.3">
      <c r="A3638">
        <v>7312</v>
      </c>
      <c r="B3638" t="s">
        <v>8560</v>
      </c>
      <c r="C3638" s="1">
        <v>44478</v>
      </c>
      <c r="D3638">
        <v>20211009</v>
      </c>
      <c r="E3638" t="s">
        <v>3522</v>
      </c>
      <c r="F3638" t="s">
        <v>46</v>
      </c>
      <c r="G3638" t="s">
        <v>837</v>
      </c>
      <c r="H3638" t="s">
        <v>25</v>
      </c>
      <c r="I3638" t="s">
        <v>48</v>
      </c>
      <c r="J3638" t="s">
        <v>148</v>
      </c>
      <c r="K3638">
        <v>1083</v>
      </c>
      <c r="L3638" t="s">
        <v>149</v>
      </c>
      <c r="M3638" t="s">
        <v>29</v>
      </c>
      <c r="N3638" t="s">
        <v>50</v>
      </c>
      <c r="O3638" t="s">
        <v>8561</v>
      </c>
      <c r="P3638">
        <v>1.8720000000000001</v>
      </c>
      <c r="Q3638">
        <v>2</v>
      </c>
      <c r="R3638">
        <v>0.7</v>
      </c>
      <c r="S3638">
        <v>-1.3104</v>
      </c>
      <c r="T3638" t="s">
        <v>52</v>
      </c>
      <c r="U3638">
        <v>3.1823999999999999</v>
      </c>
      <c r="V3638" s="2">
        <f>Table1[[#This Row],[Expenses]]*0.3</f>
        <v>0.9547199999999999</v>
      </c>
      <c r="W3638" t="str">
        <f>VLOOKUP(K3638, Helper!A:C, 3, FALSE)</f>
        <v>2020-03</v>
      </c>
    </row>
    <row r="3639" spans="1:23" x14ac:dyDescent="0.3">
      <c r="A3639">
        <v>7315</v>
      </c>
      <c r="B3639" t="s">
        <v>8562</v>
      </c>
      <c r="C3639" s="1">
        <v>44710</v>
      </c>
      <c r="D3639">
        <v>20220529</v>
      </c>
      <c r="E3639" t="s">
        <v>925</v>
      </c>
      <c r="F3639" t="s">
        <v>166</v>
      </c>
      <c r="G3639" t="s">
        <v>488</v>
      </c>
      <c r="H3639" t="s">
        <v>81</v>
      </c>
      <c r="I3639" t="s">
        <v>168</v>
      </c>
      <c r="J3639" t="s">
        <v>278</v>
      </c>
      <c r="K3639">
        <v>1032</v>
      </c>
      <c r="L3639" t="s">
        <v>56</v>
      </c>
      <c r="M3639" t="s">
        <v>85</v>
      </c>
      <c r="N3639" t="s">
        <v>156</v>
      </c>
      <c r="O3639" t="s">
        <v>8563</v>
      </c>
      <c r="P3639">
        <v>286.39999999999998</v>
      </c>
      <c r="Q3639">
        <v>1</v>
      </c>
      <c r="R3639">
        <v>0.2</v>
      </c>
      <c r="S3639">
        <v>25.06</v>
      </c>
      <c r="T3639" t="s">
        <v>454</v>
      </c>
      <c r="U3639">
        <v>261.33999999999997</v>
      </c>
      <c r="V3639" s="2">
        <f>Table1[[#This Row],[Expenses]]*0.3</f>
        <v>78.401999999999987</v>
      </c>
      <c r="W3639" t="str">
        <f>VLOOKUP(K3639, Helper!A:C, 3, FALSE)</f>
        <v>2020-02</v>
      </c>
    </row>
    <row r="3640" spans="1:23" x14ac:dyDescent="0.3">
      <c r="A3640">
        <v>7316</v>
      </c>
      <c r="B3640" t="s">
        <v>8564</v>
      </c>
      <c r="C3640" s="1">
        <v>45058</v>
      </c>
      <c r="D3640">
        <v>20230512</v>
      </c>
      <c r="E3640" t="s">
        <v>1124</v>
      </c>
      <c r="F3640" t="s">
        <v>211</v>
      </c>
      <c r="G3640" t="s">
        <v>212</v>
      </c>
      <c r="H3640" t="s">
        <v>25</v>
      </c>
      <c r="I3640" t="s">
        <v>26</v>
      </c>
      <c r="J3640" t="s">
        <v>466</v>
      </c>
      <c r="K3640">
        <v>1046</v>
      </c>
      <c r="L3640" t="s">
        <v>95</v>
      </c>
      <c r="M3640" t="s">
        <v>29</v>
      </c>
      <c r="N3640" t="s">
        <v>112</v>
      </c>
      <c r="O3640" t="s">
        <v>8565</v>
      </c>
      <c r="P3640">
        <v>43.92</v>
      </c>
      <c r="Q3640">
        <v>3</v>
      </c>
      <c r="R3640">
        <v>0</v>
      </c>
      <c r="S3640">
        <v>12.736800000000001</v>
      </c>
      <c r="T3640" t="s">
        <v>288</v>
      </c>
      <c r="U3640">
        <v>31.183199999999999</v>
      </c>
      <c r="V3640" s="2">
        <f>Table1[[#This Row],[Expenses]]*0.3</f>
        <v>9.3549600000000002</v>
      </c>
      <c r="W3640" t="str">
        <f>VLOOKUP(K3640, Helper!A:C, 3, FALSE)</f>
        <v>2020-02</v>
      </c>
    </row>
    <row r="3641" spans="1:23" x14ac:dyDescent="0.3">
      <c r="A3641">
        <v>7317</v>
      </c>
      <c r="B3641" t="s">
        <v>8566</v>
      </c>
      <c r="C3641" s="1">
        <v>44851</v>
      </c>
      <c r="D3641">
        <v>20221017</v>
      </c>
      <c r="E3641" t="s">
        <v>1147</v>
      </c>
      <c r="F3641" t="s">
        <v>211</v>
      </c>
      <c r="G3641" t="s">
        <v>212</v>
      </c>
      <c r="H3641" t="s">
        <v>25</v>
      </c>
      <c r="I3641" t="s">
        <v>26</v>
      </c>
      <c r="J3641" t="s">
        <v>560</v>
      </c>
      <c r="K3641">
        <v>1080</v>
      </c>
      <c r="L3641" t="s">
        <v>56</v>
      </c>
      <c r="M3641" t="s">
        <v>40</v>
      </c>
      <c r="N3641" t="s">
        <v>50</v>
      </c>
      <c r="O3641" t="s">
        <v>8567</v>
      </c>
      <c r="P3641">
        <v>142.18199999999999</v>
      </c>
      <c r="Q3641">
        <v>1</v>
      </c>
      <c r="R3641">
        <v>0.4</v>
      </c>
      <c r="S3641">
        <v>-37.915199999999999</v>
      </c>
      <c r="T3641" t="s">
        <v>400</v>
      </c>
      <c r="U3641">
        <v>180.09719999999999</v>
      </c>
      <c r="V3641" s="2">
        <f>Table1[[#This Row],[Expenses]]*0.3</f>
        <v>54.029159999999997</v>
      </c>
      <c r="W3641" t="str">
        <f>VLOOKUP(K3641, Helper!A:C, 3, FALSE)</f>
        <v>2020-03</v>
      </c>
    </row>
    <row r="3642" spans="1:23" x14ac:dyDescent="0.3">
      <c r="A3642">
        <v>7318</v>
      </c>
      <c r="B3642" t="s">
        <v>8568</v>
      </c>
      <c r="C3642" s="1">
        <v>45248</v>
      </c>
      <c r="D3642">
        <v>20231118</v>
      </c>
      <c r="E3642" t="s">
        <v>2761</v>
      </c>
      <c r="F3642" t="s">
        <v>306</v>
      </c>
      <c r="G3642" t="s">
        <v>307</v>
      </c>
      <c r="H3642" t="s">
        <v>25</v>
      </c>
      <c r="I3642" t="s">
        <v>48</v>
      </c>
      <c r="J3642" t="s">
        <v>655</v>
      </c>
      <c r="K3642">
        <v>1024</v>
      </c>
      <c r="L3642" t="s">
        <v>28</v>
      </c>
      <c r="M3642" t="s">
        <v>40</v>
      </c>
      <c r="N3642" t="s">
        <v>66</v>
      </c>
      <c r="O3642" t="s">
        <v>8569</v>
      </c>
      <c r="P3642">
        <v>19.608000000000001</v>
      </c>
      <c r="Q3642">
        <v>3</v>
      </c>
      <c r="R3642">
        <v>0.2</v>
      </c>
      <c r="S3642">
        <v>6.6177000000000001</v>
      </c>
      <c r="T3642" t="s">
        <v>283</v>
      </c>
      <c r="U3642">
        <v>12.9903</v>
      </c>
      <c r="V3642" s="2">
        <f>Table1[[#This Row],[Expenses]]*0.3</f>
        <v>3.8970899999999995</v>
      </c>
      <c r="W3642" t="str">
        <f>VLOOKUP(K3642, Helper!A:C, 3, FALSE)</f>
        <v>2020-01</v>
      </c>
    </row>
    <row r="3643" spans="1:23" x14ac:dyDescent="0.3">
      <c r="A3643">
        <v>7320</v>
      </c>
      <c r="B3643" t="s">
        <v>8570</v>
      </c>
      <c r="C3643" s="1">
        <v>45257</v>
      </c>
      <c r="D3643">
        <v>20231127</v>
      </c>
      <c r="E3643" t="s">
        <v>2113</v>
      </c>
      <c r="F3643" t="s">
        <v>211</v>
      </c>
      <c r="G3643" t="s">
        <v>212</v>
      </c>
      <c r="H3643" t="s">
        <v>25</v>
      </c>
      <c r="I3643" t="s">
        <v>26</v>
      </c>
      <c r="J3643" t="s">
        <v>65</v>
      </c>
      <c r="K3643">
        <v>1062</v>
      </c>
      <c r="L3643" t="s">
        <v>28</v>
      </c>
      <c r="M3643" t="s">
        <v>29</v>
      </c>
      <c r="N3643" t="s">
        <v>156</v>
      </c>
      <c r="O3643" t="s">
        <v>8571</v>
      </c>
      <c r="P3643">
        <v>979.95</v>
      </c>
      <c r="Q3643">
        <v>5</v>
      </c>
      <c r="R3643">
        <v>0</v>
      </c>
      <c r="S3643">
        <v>264.5865</v>
      </c>
      <c r="T3643" t="s">
        <v>283</v>
      </c>
      <c r="U3643">
        <v>715.36350000000004</v>
      </c>
      <c r="V3643" s="2">
        <f>Table1[[#This Row],[Expenses]]*0.3</f>
        <v>214.60905</v>
      </c>
      <c r="W3643" t="str">
        <f>VLOOKUP(K3643, Helper!A:C, 3, FALSE)</f>
        <v>2020-01</v>
      </c>
    </row>
    <row r="3644" spans="1:23" x14ac:dyDescent="0.3">
      <c r="A3644">
        <v>7322</v>
      </c>
      <c r="B3644" t="s">
        <v>8572</v>
      </c>
      <c r="C3644" s="1">
        <v>45173</v>
      </c>
      <c r="D3644">
        <v>20230904</v>
      </c>
      <c r="E3644" t="s">
        <v>2462</v>
      </c>
      <c r="F3644" t="s">
        <v>166</v>
      </c>
      <c r="G3644" t="s">
        <v>227</v>
      </c>
      <c r="H3644" t="s">
        <v>81</v>
      </c>
      <c r="I3644" t="s">
        <v>168</v>
      </c>
      <c r="J3644" t="s">
        <v>55</v>
      </c>
      <c r="K3644">
        <v>1065</v>
      </c>
      <c r="L3644" t="s">
        <v>56</v>
      </c>
      <c r="M3644" t="s">
        <v>40</v>
      </c>
      <c r="N3644" t="s">
        <v>66</v>
      </c>
      <c r="O3644" t="s">
        <v>8573</v>
      </c>
      <c r="P3644">
        <v>8.9039999999999999</v>
      </c>
      <c r="Q3644">
        <v>3</v>
      </c>
      <c r="R3644">
        <v>0.2</v>
      </c>
      <c r="S3644">
        <v>3.339</v>
      </c>
      <c r="T3644" t="s">
        <v>171</v>
      </c>
      <c r="U3644">
        <v>5.5649999999999897</v>
      </c>
      <c r="V3644" s="2">
        <f>Table1[[#This Row],[Expenses]]*0.3</f>
        <v>1.6694999999999969</v>
      </c>
      <c r="W3644" t="str">
        <f>VLOOKUP(K3644, Helper!A:C, 3, FALSE)</f>
        <v>2020-04</v>
      </c>
    </row>
    <row r="3645" spans="1:23" x14ac:dyDescent="0.3">
      <c r="A3645">
        <v>7324</v>
      </c>
      <c r="B3645" t="s">
        <v>8574</v>
      </c>
      <c r="C3645" s="1">
        <v>45266</v>
      </c>
      <c r="D3645">
        <v>20231206</v>
      </c>
      <c r="E3645" t="s">
        <v>1112</v>
      </c>
      <c r="F3645" t="s">
        <v>211</v>
      </c>
      <c r="G3645" t="s">
        <v>212</v>
      </c>
      <c r="H3645" t="s">
        <v>25</v>
      </c>
      <c r="I3645" t="s">
        <v>26</v>
      </c>
      <c r="J3645" t="s">
        <v>312</v>
      </c>
      <c r="K3645">
        <v>1014</v>
      </c>
      <c r="L3645" t="s">
        <v>95</v>
      </c>
      <c r="M3645" t="s">
        <v>29</v>
      </c>
      <c r="N3645" t="s">
        <v>57</v>
      </c>
      <c r="O3645" t="s">
        <v>8575</v>
      </c>
      <c r="P3645">
        <v>41.96</v>
      </c>
      <c r="Q3645">
        <v>2</v>
      </c>
      <c r="R3645">
        <v>0</v>
      </c>
      <c r="S3645">
        <v>10.909599999999999</v>
      </c>
      <c r="T3645" t="s">
        <v>261</v>
      </c>
      <c r="U3645">
        <v>31.0504</v>
      </c>
      <c r="V3645" s="2">
        <f>Table1[[#This Row],[Expenses]]*0.3</f>
        <v>9.3151200000000003</v>
      </c>
      <c r="W3645" t="str">
        <f>VLOOKUP(K3645, Helper!A:C, 3, FALSE)</f>
        <v>2020-01</v>
      </c>
    </row>
    <row r="3646" spans="1:23" x14ac:dyDescent="0.3">
      <c r="A3646">
        <v>7326</v>
      </c>
      <c r="B3646" t="s">
        <v>8576</v>
      </c>
      <c r="C3646" s="1">
        <v>45241</v>
      </c>
      <c r="D3646">
        <v>20231111</v>
      </c>
      <c r="E3646" t="s">
        <v>1256</v>
      </c>
      <c r="F3646" t="s">
        <v>71</v>
      </c>
      <c r="G3646" t="s">
        <v>811</v>
      </c>
      <c r="H3646" t="s">
        <v>37</v>
      </c>
      <c r="I3646" t="s">
        <v>38</v>
      </c>
      <c r="J3646" t="s">
        <v>515</v>
      </c>
      <c r="K3646">
        <v>1003</v>
      </c>
      <c r="L3646" t="s">
        <v>56</v>
      </c>
      <c r="M3646" t="s">
        <v>29</v>
      </c>
      <c r="N3646" t="s">
        <v>86</v>
      </c>
      <c r="O3646" t="s">
        <v>8577</v>
      </c>
      <c r="P3646">
        <v>400.8</v>
      </c>
      <c r="Q3646">
        <v>5</v>
      </c>
      <c r="R3646">
        <v>0</v>
      </c>
      <c r="S3646">
        <v>112.224</v>
      </c>
      <c r="T3646" t="s">
        <v>283</v>
      </c>
      <c r="U3646">
        <v>288.57600000000002</v>
      </c>
      <c r="V3646" s="2">
        <f>Table1[[#This Row],[Expenses]]*0.3</f>
        <v>86.572800000000001</v>
      </c>
      <c r="W3646" t="str">
        <f>VLOOKUP(K3646, Helper!A:C, 3, FALSE)</f>
        <v>2020-02</v>
      </c>
    </row>
    <row r="3647" spans="1:23" x14ac:dyDescent="0.3">
      <c r="A3647">
        <v>7328</v>
      </c>
      <c r="B3647" t="s">
        <v>8578</v>
      </c>
      <c r="C3647" s="1">
        <v>43908</v>
      </c>
      <c r="D3647">
        <v>20200318</v>
      </c>
      <c r="E3647" t="s">
        <v>1584</v>
      </c>
      <c r="F3647" t="s">
        <v>35</v>
      </c>
      <c r="G3647" t="s">
        <v>8579</v>
      </c>
      <c r="H3647" t="s">
        <v>37</v>
      </c>
      <c r="I3647" t="s">
        <v>38</v>
      </c>
      <c r="J3647" t="s">
        <v>316</v>
      </c>
      <c r="K3647">
        <v>1093</v>
      </c>
      <c r="L3647" t="s">
        <v>28</v>
      </c>
      <c r="M3647" t="s">
        <v>85</v>
      </c>
      <c r="N3647" t="s">
        <v>57</v>
      </c>
      <c r="O3647" t="s">
        <v>8580</v>
      </c>
      <c r="P3647">
        <v>111</v>
      </c>
      <c r="Q3647">
        <v>2</v>
      </c>
      <c r="R3647">
        <v>0</v>
      </c>
      <c r="S3647">
        <v>14.43</v>
      </c>
      <c r="T3647" t="s">
        <v>445</v>
      </c>
      <c r="U3647">
        <v>96.57</v>
      </c>
      <c r="V3647" s="2">
        <f>Table1[[#This Row],[Expenses]]*0.3</f>
        <v>28.970999999999997</v>
      </c>
      <c r="W3647" t="str">
        <f>VLOOKUP(K3647, Helper!A:C, 3, FALSE)</f>
        <v>2020-03</v>
      </c>
    </row>
    <row r="3648" spans="1:23" x14ac:dyDescent="0.3">
      <c r="A3648">
        <v>7331</v>
      </c>
      <c r="B3648" t="s">
        <v>8581</v>
      </c>
      <c r="C3648" s="1">
        <v>44878</v>
      </c>
      <c r="D3648">
        <v>20221113</v>
      </c>
      <c r="E3648" t="s">
        <v>433</v>
      </c>
      <c r="F3648" t="s">
        <v>166</v>
      </c>
      <c r="G3648" t="s">
        <v>227</v>
      </c>
      <c r="H3648" t="s">
        <v>81</v>
      </c>
      <c r="I3648" t="s">
        <v>168</v>
      </c>
      <c r="J3648" t="s">
        <v>65</v>
      </c>
      <c r="K3648">
        <v>1062</v>
      </c>
      <c r="L3648" t="s">
        <v>28</v>
      </c>
      <c r="M3648" t="s">
        <v>40</v>
      </c>
      <c r="N3648" t="s">
        <v>57</v>
      </c>
      <c r="O3648" t="s">
        <v>8582</v>
      </c>
      <c r="P3648">
        <v>22.751999999999999</v>
      </c>
      <c r="Q3648">
        <v>6</v>
      </c>
      <c r="R3648">
        <v>0.6</v>
      </c>
      <c r="S3648">
        <v>-8.532</v>
      </c>
      <c r="T3648" t="s">
        <v>32</v>
      </c>
      <c r="U3648">
        <v>31.283999999999999</v>
      </c>
      <c r="V3648" s="2">
        <f>Table1[[#This Row],[Expenses]]*0.3</f>
        <v>9.3851999999999993</v>
      </c>
      <c r="W3648" t="str">
        <f>VLOOKUP(K3648, Helper!A:C, 3, FALSE)</f>
        <v>2020-01</v>
      </c>
    </row>
    <row r="3649" spans="1:23" x14ac:dyDescent="0.3">
      <c r="A3649">
        <v>7332</v>
      </c>
      <c r="B3649" t="s">
        <v>8583</v>
      </c>
      <c r="C3649" s="1">
        <v>45226</v>
      </c>
      <c r="D3649">
        <v>20231027</v>
      </c>
      <c r="E3649" t="s">
        <v>2238</v>
      </c>
      <c r="F3649" t="s">
        <v>124</v>
      </c>
      <c r="G3649" t="s">
        <v>1510</v>
      </c>
      <c r="H3649" t="s">
        <v>25</v>
      </c>
      <c r="I3649" t="s">
        <v>48</v>
      </c>
      <c r="J3649" t="s">
        <v>312</v>
      </c>
      <c r="K3649">
        <v>1014</v>
      </c>
      <c r="L3649" t="s">
        <v>95</v>
      </c>
      <c r="M3649" t="s">
        <v>40</v>
      </c>
      <c r="N3649" t="s">
        <v>156</v>
      </c>
      <c r="O3649" t="s">
        <v>8584</v>
      </c>
      <c r="P3649">
        <v>61.542000000000002</v>
      </c>
      <c r="Q3649">
        <v>1</v>
      </c>
      <c r="R3649">
        <v>0.4</v>
      </c>
      <c r="S3649">
        <v>-13.334099999999999</v>
      </c>
      <c r="T3649" t="s">
        <v>151</v>
      </c>
      <c r="U3649">
        <v>74.876099999999994</v>
      </c>
      <c r="V3649" s="2">
        <f>Table1[[#This Row],[Expenses]]*0.3</f>
        <v>22.462829999999997</v>
      </c>
      <c r="W3649" t="str">
        <f>VLOOKUP(K3649, Helper!A:C, 3, FALSE)</f>
        <v>2020-01</v>
      </c>
    </row>
    <row r="3650" spans="1:23" x14ac:dyDescent="0.3">
      <c r="A3650">
        <v>7334</v>
      </c>
      <c r="B3650" t="s">
        <v>8585</v>
      </c>
      <c r="C3650" s="1">
        <v>44297</v>
      </c>
      <c r="D3650">
        <v>20210411</v>
      </c>
      <c r="E3650" t="s">
        <v>4480</v>
      </c>
      <c r="F3650" t="s">
        <v>46</v>
      </c>
      <c r="G3650" t="s">
        <v>580</v>
      </c>
      <c r="H3650" t="s">
        <v>25</v>
      </c>
      <c r="I3650" t="s">
        <v>48</v>
      </c>
      <c r="J3650" t="s">
        <v>223</v>
      </c>
      <c r="K3650">
        <v>1067</v>
      </c>
      <c r="L3650" t="s">
        <v>133</v>
      </c>
      <c r="M3650" t="s">
        <v>29</v>
      </c>
      <c r="N3650" t="s">
        <v>57</v>
      </c>
      <c r="O3650" t="s">
        <v>8586</v>
      </c>
      <c r="P3650">
        <v>67.36</v>
      </c>
      <c r="Q3650">
        <v>2</v>
      </c>
      <c r="R3650">
        <v>0.2</v>
      </c>
      <c r="S3650">
        <v>10.103999999999999</v>
      </c>
      <c r="T3650" t="s">
        <v>208</v>
      </c>
      <c r="U3650">
        <v>57.256</v>
      </c>
      <c r="V3650" s="2">
        <f>Table1[[#This Row],[Expenses]]*0.3</f>
        <v>17.1768</v>
      </c>
      <c r="W3650" t="str">
        <f>VLOOKUP(K3650, Helper!A:C, 3, FALSE)</f>
        <v>2020-02</v>
      </c>
    </row>
    <row r="3651" spans="1:23" x14ac:dyDescent="0.3">
      <c r="A3651">
        <v>7336</v>
      </c>
      <c r="B3651" t="s">
        <v>8587</v>
      </c>
      <c r="C3651" s="1">
        <v>44555</v>
      </c>
      <c r="D3651">
        <v>20211225</v>
      </c>
      <c r="E3651" t="s">
        <v>3282</v>
      </c>
      <c r="F3651" t="s">
        <v>211</v>
      </c>
      <c r="G3651" t="s">
        <v>212</v>
      </c>
      <c r="H3651" t="s">
        <v>25</v>
      </c>
      <c r="I3651" t="s">
        <v>26</v>
      </c>
      <c r="J3651" t="s">
        <v>143</v>
      </c>
      <c r="K3651">
        <v>1051</v>
      </c>
      <c r="L3651" t="s">
        <v>74</v>
      </c>
      <c r="M3651" t="s">
        <v>29</v>
      </c>
      <c r="N3651" t="s">
        <v>185</v>
      </c>
      <c r="O3651" t="s">
        <v>8588</v>
      </c>
      <c r="P3651">
        <v>843.9</v>
      </c>
      <c r="Q3651">
        <v>2</v>
      </c>
      <c r="R3651">
        <v>0</v>
      </c>
      <c r="S3651">
        <v>371.31599999999997</v>
      </c>
      <c r="T3651" t="s">
        <v>163</v>
      </c>
      <c r="U3651">
        <v>472.584</v>
      </c>
      <c r="V3651" s="2">
        <f>Table1[[#This Row],[Expenses]]*0.3</f>
        <v>141.77519999999998</v>
      </c>
      <c r="W3651" t="str">
        <f>VLOOKUP(K3651, Helper!A:C, 3, FALSE)</f>
        <v>2020-03</v>
      </c>
    </row>
    <row r="3652" spans="1:23" x14ac:dyDescent="0.3">
      <c r="A3652">
        <v>7338</v>
      </c>
      <c r="B3652" t="s">
        <v>8589</v>
      </c>
      <c r="C3652" s="1">
        <v>45191</v>
      </c>
      <c r="D3652">
        <v>20230922</v>
      </c>
      <c r="E3652" t="s">
        <v>3336</v>
      </c>
      <c r="F3652" t="s">
        <v>35</v>
      </c>
      <c r="G3652" t="s">
        <v>36</v>
      </c>
      <c r="H3652" t="s">
        <v>37</v>
      </c>
      <c r="I3652" t="s">
        <v>38</v>
      </c>
      <c r="J3652" t="s">
        <v>55</v>
      </c>
      <c r="K3652">
        <v>1065</v>
      </c>
      <c r="L3652" t="s">
        <v>56</v>
      </c>
      <c r="M3652" t="s">
        <v>40</v>
      </c>
      <c r="N3652" t="s">
        <v>96</v>
      </c>
      <c r="O3652" t="s">
        <v>8590</v>
      </c>
      <c r="P3652">
        <v>15.51</v>
      </c>
      <c r="Q3652">
        <v>1</v>
      </c>
      <c r="R3652">
        <v>0</v>
      </c>
      <c r="S3652">
        <v>3.8774999999999999</v>
      </c>
      <c r="T3652" t="s">
        <v>171</v>
      </c>
      <c r="U3652">
        <v>11.6325</v>
      </c>
      <c r="V3652" s="2">
        <f>Table1[[#This Row],[Expenses]]*0.3</f>
        <v>3.4897499999999999</v>
      </c>
      <c r="W3652" t="str">
        <f>VLOOKUP(K3652, Helper!A:C, 3, FALSE)</f>
        <v>2020-04</v>
      </c>
    </row>
    <row r="3653" spans="1:23" x14ac:dyDescent="0.3">
      <c r="A3653">
        <v>7339</v>
      </c>
      <c r="B3653" t="s">
        <v>8591</v>
      </c>
      <c r="C3653" s="1">
        <v>44185</v>
      </c>
      <c r="D3653">
        <v>20201220</v>
      </c>
      <c r="E3653" t="s">
        <v>1999</v>
      </c>
      <c r="F3653" t="s">
        <v>211</v>
      </c>
      <c r="G3653" t="s">
        <v>212</v>
      </c>
      <c r="H3653" t="s">
        <v>25</v>
      </c>
      <c r="I3653" t="s">
        <v>26</v>
      </c>
      <c r="J3653" t="s">
        <v>184</v>
      </c>
      <c r="K3653">
        <v>1028</v>
      </c>
      <c r="L3653" t="s">
        <v>74</v>
      </c>
      <c r="M3653" t="s">
        <v>40</v>
      </c>
      <c r="N3653" t="s">
        <v>41</v>
      </c>
      <c r="O3653" t="s">
        <v>8592</v>
      </c>
      <c r="P3653">
        <v>192.18600000000001</v>
      </c>
      <c r="Q3653">
        <v>3</v>
      </c>
      <c r="R3653">
        <v>0.1</v>
      </c>
      <c r="S3653">
        <v>36.3018</v>
      </c>
      <c r="T3653" t="s">
        <v>235</v>
      </c>
      <c r="U3653">
        <v>155.88419999999999</v>
      </c>
      <c r="V3653" s="2">
        <f>Table1[[#This Row],[Expenses]]*0.3</f>
        <v>46.765259999999998</v>
      </c>
      <c r="W3653" t="str">
        <f>VLOOKUP(K3653, Helper!A:C, 3, FALSE)</f>
        <v>2020-04</v>
      </c>
    </row>
    <row r="3654" spans="1:23" x14ac:dyDescent="0.3">
      <c r="A3654">
        <v>7340</v>
      </c>
      <c r="B3654" t="s">
        <v>8593</v>
      </c>
      <c r="C3654" s="1">
        <v>44395</v>
      </c>
      <c r="D3654">
        <v>20210718</v>
      </c>
      <c r="E3654" t="s">
        <v>1624</v>
      </c>
      <c r="F3654" t="s">
        <v>211</v>
      </c>
      <c r="G3654" t="s">
        <v>212</v>
      </c>
      <c r="H3654" t="s">
        <v>25</v>
      </c>
      <c r="I3654" t="s">
        <v>26</v>
      </c>
      <c r="J3654" t="s">
        <v>604</v>
      </c>
      <c r="K3654">
        <v>1042</v>
      </c>
      <c r="L3654" t="s">
        <v>56</v>
      </c>
      <c r="M3654" t="s">
        <v>40</v>
      </c>
      <c r="N3654" t="s">
        <v>112</v>
      </c>
      <c r="O3654" t="s">
        <v>8594</v>
      </c>
      <c r="P3654">
        <v>5.76</v>
      </c>
      <c r="Q3654">
        <v>2</v>
      </c>
      <c r="R3654">
        <v>0</v>
      </c>
      <c r="S3654">
        <v>1.6128</v>
      </c>
      <c r="T3654" t="s">
        <v>642</v>
      </c>
      <c r="U3654">
        <v>4.1471999999999998</v>
      </c>
      <c r="V3654" s="2">
        <f>Table1[[#This Row],[Expenses]]*0.3</f>
        <v>1.2441599999999999</v>
      </c>
      <c r="W3654" t="str">
        <f>VLOOKUP(K3654, Helper!A:C, 3, FALSE)</f>
        <v>2020-01</v>
      </c>
    </row>
    <row r="3655" spans="1:23" x14ac:dyDescent="0.3">
      <c r="A3655">
        <v>7341</v>
      </c>
      <c r="B3655" t="s">
        <v>8595</v>
      </c>
      <c r="C3655" s="1">
        <v>44038</v>
      </c>
      <c r="D3655">
        <v>20200726</v>
      </c>
      <c r="E3655" t="s">
        <v>2427</v>
      </c>
      <c r="F3655" t="s">
        <v>758</v>
      </c>
      <c r="G3655" t="s">
        <v>759</v>
      </c>
      <c r="H3655" t="s">
        <v>25</v>
      </c>
      <c r="I3655" t="s">
        <v>64</v>
      </c>
      <c r="J3655" t="s">
        <v>104</v>
      </c>
      <c r="K3655">
        <v>1047</v>
      </c>
      <c r="L3655" t="s">
        <v>105</v>
      </c>
      <c r="M3655" t="s">
        <v>29</v>
      </c>
      <c r="N3655" t="s">
        <v>41</v>
      </c>
      <c r="O3655" t="s">
        <v>8596</v>
      </c>
      <c r="P3655">
        <v>67.88</v>
      </c>
      <c r="Q3655">
        <v>2</v>
      </c>
      <c r="R3655">
        <v>0</v>
      </c>
      <c r="S3655">
        <v>18.3276</v>
      </c>
      <c r="T3655" t="s">
        <v>729</v>
      </c>
      <c r="U3655">
        <v>49.552399999999899</v>
      </c>
      <c r="V3655" s="2">
        <f>Table1[[#This Row],[Expenses]]*0.3</f>
        <v>14.865719999999969</v>
      </c>
      <c r="W3655" t="str">
        <f>VLOOKUP(K3655, Helper!A:C, 3, FALSE)</f>
        <v>2020-03</v>
      </c>
    </row>
    <row r="3656" spans="1:23" x14ac:dyDescent="0.3">
      <c r="A3656">
        <v>7344</v>
      </c>
      <c r="B3656" t="s">
        <v>8597</v>
      </c>
      <c r="C3656" s="1">
        <v>44191</v>
      </c>
      <c r="D3656">
        <v>20201226</v>
      </c>
      <c r="E3656" t="s">
        <v>142</v>
      </c>
      <c r="F3656" t="s">
        <v>211</v>
      </c>
      <c r="G3656" t="s">
        <v>212</v>
      </c>
      <c r="H3656" t="s">
        <v>25</v>
      </c>
      <c r="I3656" t="s">
        <v>26</v>
      </c>
      <c r="J3656" t="s">
        <v>143</v>
      </c>
      <c r="K3656">
        <v>1051</v>
      </c>
      <c r="L3656" t="s">
        <v>74</v>
      </c>
      <c r="M3656" t="s">
        <v>29</v>
      </c>
      <c r="N3656" t="s">
        <v>96</v>
      </c>
      <c r="O3656" t="s">
        <v>8598</v>
      </c>
      <c r="P3656">
        <v>191.88</v>
      </c>
      <c r="Q3656">
        <v>6</v>
      </c>
      <c r="R3656">
        <v>0</v>
      </c>
      <c r="S3656">
        <v>19.187999999999999</v>
      </c>
      <c r="T3656" t="s">
        <v>235</v>
      </c>
      <c r="U3656">
        <v>172.69200000000001</v>
      </c>
      <c r="V3656" s="2">
        <f>Table1[[#This Row],[Expenses]]*0.3</f>
        <v>51.807600000000001</v>
      </c>
      <c r="W3656" t="str">
        <f>VLOOKUP(K3656, Helper!A:C, 3, FALSE)</f>
        <v>2020-03</v>
      </c>
    </row>
    <row r="3657" spans="1:23" x14ac:dyDescent="0.3">
      <c r="A3657">
        <v>7345</v>
      </c>
      <c r="B3657" t="s">
        <v>8599</v>
      </c>
      <c r="C3657" s="1">
        <v>45272</v>
      </c>
      <c r="D3657">
        <v>20231212</v>
      </c>
      <c r="E3657" t="s">
        <v>34</v>
      </c>
      <c r="F3657" t="s">
        <v>46</v>
      </c>
      <c r="G3657" t="s">
        <v>888</v>
      </c>
      <c r="H3657" t="s">
        <v>25</v>
      </c>
      <c r="I3657" t="s">
        <v>48</v>
      </c>
      <c r="J3657" t="s">
        <v>39</v>
      </c>
      <c r="K3657">
        <v>1056</v>
      </c>
      <c r="L3657" t="s">
        <v>28</v>
      </c>
      <c r="M3657" t="s">
        <v>40</v>
      </c>
      <c r="N3657" t="s">
        <v>50</v>
      </c>
      <c r="O3657" t="s">
        <v>8600</v>
      </c>
      <c r="P3657">
        <v>721.875</v>
      </c>
      <c r="Q3657">
        <v>6</v>
      </c>
      <c r="R3657">
        <v>0.45</v>
      </c>
      <c r="S3657">
        <v>-420</v>
      </c>
      <c r="T3657" t="s">
        <v>261</v>
      </c>
      <c r="U3657">
        <v>1141.875</v>
      </c>
      <c r="V3657" s="2">
        <f>Table1[[#This Row],[Expenses]]*0.3</f>
        <v>342.5625</v>
      </c>
      <c r="W3657" t="str">
        <f>VLOOKUP(K3657, Helper!A:C, 3, FALSE)</f>
        <v>2020-03</v>
      </c>
    </row>
    <row r="3658" spans="1:23" x14ac:dyDescent="0.3">
      <c r="A3658">
        <v>7349</v>
      </c>
      <c r="B3658" t="s">
        <v>8601</v>
      </c>
      <c r="C3658" s="1">
        <v>43893</v>
      </c>
      <c r="D3658">
        <v>20200303</v>
      </c>
      <c r="E3658" t="s">
        <v>4661</v>
      </c>
      <c r="F3658" t="s">
        <v>79</v>
      </c>
      <c r="G3658" t="s">
        <v>147</v>
      </c>
      <c r="H3658" t="s">
        <v>81</v>
      </c>
      <c r="I3658" t="s">
        <v>82</v>
      </c>
      <c r="J3658" t="s">
        <v>655</v>
      </c>
      <c r="K3658">
        <v>1024</v>
      </c>
      <c r="L3658" t="s">
        <v>28</v>
      </c>
      <c r="M3658" t="s">
        <v>29</v>
      </c>
      <c r="N3658" t="s">
        <v>86</v>
      </c>
      <c r="O3658" t="s">
        <v>8602</v>
      </c>
      <c r="P3658">
        <v>176.77199999999999</v>
      </c>
      <c r="Q3658">
        <v>3</v>
      </c>
      <c r="R3658">
        <v>0.8</v>
      </c>
      <c r="S3658">
        <v>-459.60719999999998</v>
      </c>
      <c r="T3658" t="s">
        <v>445</v>
      </c>
      <c r="U3658">
        <v>636.37919999999997</v>
      </c>
      <c r="V3658" s="2">
        <f>Table1[[#This Row],[Expenses]]*0.3</f>
        <v>190.91376</v>
      </c>
      <c r="W3658" t="str">
        <f>VLOOKUP(K3658, Helper!A:C, 3, FALSE)</f>
        <v>2020-01</v>
      </c>
    </row>
    <row r="3659" spans="1:23" x14ac:dyDescent="0.3">
      <c r="A3659">
        <v>7350</v>
      </c>
      <c r="B3659" t="s">
        <v>8603</v>
      </c>
      <c r="C3659" s="1">
        <v>45221</v>
      </c>
      <c r="D3659">
        <v>20231022</v>
      </c>
      <c r="E3659" t="s">
        <v>476</v>
      </c>
      <c r="F3659" t="s">
        <v>91</v>
      </c>
      <c r="G3659" t="s">
        <v>1441</v>
      </c>
      <c r="H3659" t="s">
        <v>25</v>
      </c>
      <c r="I3659" t="s">
        <v>93</v>
      </c>
      <c r="J3659" t="s">
        <v>49</v>
      </c>
      <c r="K3659">
        <v>1031</v>
      </c>
      <c r="L3659" t="s">
        <v>28</v>
      </c>
      <c r="M3659" t="s">
        <v>40</v>
      </c>
      <c r="N3659" t="s">
        <v>50</v>
      </c>
      <c r="O3659" t="s">
        <v>8604</v>
      </c>
      <c r="P3659">
        <v>38.82</v>
      </c>
      <c r="Q3659">
        <v>6</v>
      </c>
      <c r="R3659">
        <v>0</v>
      </c>
      <c r="S3659">
        <v>19.41</v>
      </c>
      <c r="T3659" t="s">
        <v>151</v>
      </c>
      <c r="U3659">
        <v>19.41</v>
      </c>
      <c r="V3659" s="2">
        <f>Table1[[#This Row],[Expenses]]*0.3</f>
        <v>5.8229999999999995</v>
      </c>
      <c r="W3659" t="str">
        <f>VLOOKUP(K3659, Helper!A:C, 3, FALSE)</f>
        <v>2020-01</v>
      </c>
    </row>
    <row r="3660" spans="1:23" x14ac:dyDescent="0.3">
      <c r="A3660">
        <v>7352</v>
      </c>
      <c r="B3660" t="s">
        <v>8605</v>
      </c>
      <c r="C3660" s="1">
        <v>45241</v>
      </c>
      <c r="D3660">
        <v>20231111</v>
      </c>
      <c r="E3660" t="s">
        <v>2364</v>
      </c>
      <c r="F3660" t="s">
        <v>35</v>
      </c>
      <c r="G3660" t="s">
        <v>8606</v>
      </c>
      <c r="H3660" t="s">
        <v>37</v>
      </c>
      <c r="I3660" t="s">
        <v>38</v>
      </c>
      <c r="J3660" t="s">
        <v>626</v>
      </c>
      <c r="K3660">
        <v>1009</v>
      </c>
      <c r="L3660" t="s">
        <v>95</v>
      </c>
      <c r="M3660" t="s">
        <v>29</v>
      </c>
      <c r="N3660" t="s">
        <v>185</v>
      </c>
      <c r="O3660" t="s">
        <v>8607</v>
      </c>
      <c r="P3660">
        <v>111.79</v>
      </c>
      <c r="Q3660">
        <v>7</v>
      </c>
      <c r="R3660">
        <v>0</v>
      </c>
      <c r="S3660">
        <v>43.598100000000002</v>
      </c>
      <c r="T3660" t="s">
        <v>283</v>
      </c>
      <c r="U3660">
        <v>68.191900000000004</v>
      </c>
      <c r="V3660" s="2">
        <f>Table1[[#This Row],[Expenses]]*0.3</f>
        <v>20.45757</v>
      </c>
      <c r="W3660" t="str">
        <f>VLOOKUP(K3660, Helper!A:C, 3, FALSE)</f>
        <v>2020-03</v>
      </c>
    </row>
    <row r="3661" spans="1:23" x14ac:dyDescent="0.3">
      <c r="A3661">
        <v>7353</v>
      </c>
      <c r="B3661" t="s">
        <v>8608</v>
      </c>
      <c r="C3661" s="1">
        <v>45002</v>
      </c>
      <c r="D3661">
        <v>20230317</v>
      </c>
      <c r="E3661" t="s">
        <v>1785</v>
      </c>
      <c r="F3661" t="s">
        <v>358</v>
      </c>
      <c r="G3661" t="s">
        <v>1235</v>
      </c>
      <c r="H3661" t="s">
        <v>37</v>
      </c>
      <c r="I3661" t="s">
        <v>119</v>
      </c>
      <c r="J3661" t="s">
        <v>812</v>
      </c>
      <c r="K3661">
        <v>1092</v>
      </c>
      <c r="L3661" t="s">
        <v>84</v>
      </c>
      <c r="M3661" t="s">
        <v>85</v>
      </c>
      <c r="N3661" t="s">
        <v>156</v>
      </c>
      <c r="O3661" t="s">
        <v>8609</v>
      </c>
      <c r="P3661">
        <v>445.44</v>
      </c>
      <c r="Q3661">
        <v>8</v>
      </c>
      <c r="R3661">
        <v>0.4</v>
      </c>
      <c r="S3661">
        <v>-81.664000000000001</v>
      </c>
      <c r="T3661" t="s">
        <v>761</v>
      </c>
      <c r="U3661">
        <v>527.10400000000004</v>
      </c>
      <c r="V3661" s="2">
        <f>Table1[[#This Row],[Expenses]]*0.3</f>
        <v>158.13120000000001</v>
      </c>
      <c r="W3661" t="str">
        <f>VLOOKUP(K3661, Helper!A:C, 3, FALSE)</f>
        <v>2020-02</v>
      </c>
    </row>
    <row r="3662" spans="1:23" x14ac:dyDescent="0.3">
      <c r="A3662">
        <v>7354</v>
      </c>
      <c r="B3662" t="s">
        <v>8610</v>
      </c>
      <c r="C3662" s="1">
        <v>44827</v>
      </c>
      <c r="D3662">
        <v>20220923</v>
      </c>
      <c r="E3662" t="s">
        <v>1762</v>
      </c>
      <c r="F3662" t="s">
        <v>124</v>
      </c>
      <c r="G3662" t="s">
        <v>125</v>
      </c>
      <c r="H3662" t="s">
        <v>25</v>
      </c>
      <c r="I3662" t="s">
        <v>48</v>
      </c>
      <c r="J3662" t="s">
        <v>39</v>
      </c>
      <c r="K3662">
        <v>1056</v>
      </c>
      <c r="L3662" t="s">
        <v>28</v>
      </c>
      <c r="M3662" t="s">
        <v>85</v>
      </c>
      <c r="N3662" t="s">
        <v>41</v>
      </c>
      <c r="O3662" t="s">
        <v>8611</v>
      </c>
      <c r="P3662">
        <v>16.52</v>
      </c>
      <c r="Q3662">
        <v>5</v>
      </c>
      <c r="R3662">
        <v>0.2</v>
      </c>
      <c r="S3662">
        <v>5.3689999999999998</v>
      </c>
      <c r="T3662" t="s">
        <v>246</v>
      </c>
      <c r="U3662">
        <v>11.151</v>
      </c>
      <c r="V3662" s="2">
        <f>Table1[[#This Row],[Expenses]]*0.3</f>
        <v>3.3452999999999999</v>
      </c>
      <c r="W3662" t="str">
        <f>VLOOKUP(K3662, Helper!A:C, 3, FALSE)</f>
        <v>2020-03</v>
      </c>
    </row>
    <row r="3663" spans="1:23" x14ac:dyDescent="0.3">
      <c r="A3663">
        <v>7355</v>
      </c>
      <c r="B3663" t="s">
        <v>8612</v>
      </c>
      <c r="C3663" s="1">
        <v>44964</v>
      </c>
      <c r="D3663">
        <v>20230207</v>
      </c>
      <c r="E3663" t="s">
        <v>1801</v>
      </c>
      <c r="F3663" t="s">
        <v>35</v>
      </c>
      <c r="G3663" t="s">
        <v>110</v>
      </c>
      <c r="H3663" t="s">
        <v>37</v>
      </c>
      <c r="I3663" t="s">
        <v>38</v>
      </c>
      <c r="J3663" t="s">
        <v>817</v>
      </c>
      <c r="K3663">
        <v>1050</v>
      </c>
      <c r="L3663" t="s">
        <v>95</v>
      </c>
      <c r="M3663" t="s">
        <v>85</v>
      </c>
      <c r="N3663" t="s">
        <v>66</v>
      </c>
      <c r="O3663" t="s">
        <v>8613</v>
      </c>
      <c r="P3663">
        <v>29.9</v>
      </c>
      <c r="Q3663">
        <v>5</v>
      </c>
      <c r="R3663">
        <v>0</v>
      </c>
      <c r="S3663">
        <v>13.455</v>
      </c>
      <c r="T3663" t="s">
        <v>394</v>
      </c>
      <c r="U3663">
        <v>16.445</v>
      </c>
      <c r="V3663" s="2">
        <f>Table1[[#This Row],[Expenses]]*0.3</f>
        <v>4.9334999999999996</v>
      </c>
      <c r="W3663" t="str">
        <f>VLOOKUP(K3663, Helper!A:C, 3, FALSE)</f>
        <v>2020-01</v>
      </c>
    </row>
    <row r="3664" spans="1:23" x14ac:dyDescent="0.3">
      <c r="A3664">
        <v>7356</v>
      </c>
      <c r="B3664" t="s">
        <v>8614</v>
      </c>
      <c r="C3664" s="1">
        <v>44561</v>
      </c>
      <c r="D3664">
        <v>20211231</v>
      </c>
      <c r="E3664" t="s">
        <v>4591</v>
      </c>
      <c r="F3664" t="s">
        <v>190</v>
      </c>
      <c r="G3664" t="s">
        <v>568</v>
      </c>
      <c r="H3664" t="s">
        <v>37</v>
      </c>
      <c r="I3664" t="s">
        <v>119</v>
      </c>
      <c r="J3664" t="s">
        <v>1065</v>
      </c>
      <c r="K3664">
        <v>1097</v>
      </c>
      <c r="L3664" t="s">
        <v>273</v>
      </c>
      <c r="M3664" t="s">
        <v>40</v>
      </c>
      <c r="N3664" t="s">
        <v>50</v>
      </c>
      <c r="O3664" t="s">
        <v>8615</v>
      </c>
      <c r="P3664">
        <v>116.4</v>
      </c>
      <c r="Q3664">
        <v>8</v>
      </c>
      <c r="R3664">
        <v>0</v>
      </c>
      <c r="S3664">
        <v>52.38</v>
      </c>
      <c r="T3664" t="s">
        <v>163</v>
      </c>
      <c r="U3664">
        <v>64.02</v>
      </c>
      <c r="V3664" s="2">
        <f>Table1[[#This Row],[Expenses]]*0.3</f>
        <v>19.206</v>
      </c>
      <c r="W3664" t="str">
        <f>VLOOKUP(K3664, Helper!A:C, 3, FALSE)</f>
        <v>2020-04</v>
      </c>
    </row>
    <row r="3665" spans="1:23" x14ac:dyDescent="0.3">
      <c r="A3665">
        <v>7357</v>
      </c>
      <c r="B3665" t="s">
        <v>8616</v>
      </c>
      <c r="C3665" s="1">
        <v>44844</v>
      </c>
      <c r="D3665">
        <v>20221010</v>
      </c>
      <c r="E3665" t="s">
        <v>3252</v>
      </c>
      <c r="F3665" t="s">
        <v>232</v>
      </c>
      <c r="G3665" t="s">
        <v>385</v>
      </c>
      <c r="H3665" t="s">
        <v>37</v>
      </c>
      <c r="I3665" t="s">
        <v>119</v>
      </c>
      <c r="J3665" t="s">
        <v>341</v>
      </c>
      <c r="K3665">
        <v>1019</v>
      </c>
      <c r="L3665" t="s">
        <v>74</v>
      </c>
      <c r="M3665" t="s">
        <v>85</v>
      </c>
      <c r="N3665" t="s">
        <v>112</v>
      </c>
      <c r="O3665" t="s">
        <v>8617</v>
      </c>
      <c r="P3665">
        <v>1.4079999999999999</v>
      </c>
      <c r="Q3665">
        <v>1</v>
      </c>
      <c r="R3665">
        <v>0.2</v>
      </c>
      <c r="S3665">
        <v>0.15840000000000001</v>
      </c>
      <c r="T3665" t="s">
        <v>400</v>
      </c>
      <c r="U3665">
        <v>1.2495999999999901</v>
      </c>
      <c r="V3665" s="2">
        <f>Table1[[#This Row],[Expenses]]*0.3</f>
        <v>0.37487999999999699</v>
      </c>
      <c r="W3665" t="str">
        <f>VLOOKUP(K3665, Helper!A:C, 3, FALSE)</f>
        <v>2020-03</v>
      </c>
    </row>
    <row r="3666" spans="1:23" x14ac:dyDescent="0.3">
      <c r="A3666">
        <v>7359</v>
      </c>
      <c r="B3666" t="s">
        <v>8618</v>
      </c>
      <c r="C3666" s="1">
        <v>44195</v>
      </c>
      <c r="D3666">
        <v>20201230</v>
      </c>
      <c r="E3666" t="s">
        <v>6109</v>
      </c>
      <c r="F3666" t="s">
        <v>124</v>
      </c>
      <c r="G3666" t="s">
        <v>125</v>
      </c>
      <c r="H3666" t="s">
        <v>25</v>
      </c>
      <c r="I3666" t="s">
        <v>48</v>
      </c>
      <c r="J3666" t="s">
        <v>2081</v>
      </c>
      <c r="K3666">
        <v>1079</v>
      </c>
      <c r="L3666" t="s">
        <v>105</v>
      </c>
      <c r="M3666" t="s">
        <v>40</v>
      </c>
      <c r="N3666" t="s">
        <v>156</v>
      </c>
      <c r="O3666" t="s">
        <v>8619</v>
      </c>
      <c r="P3666">
        <v>251.964</v>
      </c>
      <c r="Q3666">
        <v>6</v>
      </c>
      <c r="R3666">
        <v>0.4</v>
      </c>
      <c r="S3666">
        <v>-50.392800000000001</v>
      </c>
      <c r="T3666" t="s">
        <v>235</v>
      </c>
      <c r="U3666">
        <v>302.35680000000002</v>
      </c>
      <c r="V3666" s="2">
        <f>Table1[[#This Row],[Expenses]]*0.3</f>
        <v>90.707040000000006</v>
      </c>
      <c r="W3666" t="str">
        <f>VLOOKUP(K3666, Helper!A:C, 3, FALSE)</f>
        <v>2020-05</v>
      </c>
    </row>
    <row r="3667" spans="1:23" x14ac:dyDescent="0.3">
      <c r="A3667">
        <v>7361</v>
      </c>
      <c r="B3667" t="s">
        <v>8620</v>
      </c>
      <c r="C3667" s="1">
        <v>44664</v>
      </c>
      <c r="D3667">
        <v>20220413</v>
      </c>
      <c r="E3667" t="s">
        <v>3672</v>
      </c>
      <c r="F3667" t="s">
        <v>35</v>
      </c>
      <c r="G3667" t="s">
        <v>36</v>
      </c>
      <c r="H3667" t="s">
        <v>37</v>
      </c>
      <c r="I3667" t="s">
        <v>38</v>
      </c>
      <c r="J3667" t="s">
        <v>223</v>
      </c>
      <c r="K3667">
        <v>1067</v>
      </c>
      <c r="L3667" t="s">
        <v>133</v>
      </c>
      <c r="M3667" t="s">
        <v>29</v>
      </c>
      <c r="N3667" t="s">
        <v>66</v>
      </c>
      <c r="O3667" t="s">
        <v>8621</v>
      </c>
      <c r="P3667">
        <v>19.440000000000001</v>
      </c>
      <c r="Q3667">
        <v>3</v>
      </c>
      <c r="R3667">
        <v>0</v>
      </c>
      <c r="S3667">
        <v>9.3312000000000008</v>
      </c>
      <c r="T3667" t="s">
        <v>296</v>
      </c>
      <c r="U3667">
        <v>10.1088</v>
      </c>
      <c r="V3667" s="2">
        <f>Table1[[#This Row],[Expenses]]*0.3</f>
        <v>3.0326400000000002</v>
      </c>
      <c r="W3667" t="str">
        <f>VLOOKUP(K3667, Helper!A:C, 3, FALSE)</f>
        <v>2020-02</v>
      </c>
    </row>
    <row r="3668" spans="1:23" x14ac:dyDescent="0.3">
      <c r="A3668">
        <v>7364</v>
      </c>
      <c r="B3668" t="s">
        <v>8622</v>
      </c>
      <c r="C3668" s="1">
        <v>44894</v>
      </c>
      <c r="D3668">
        <v>20221129</v>
      </c>
      <c r="E3668" t="s">
        <v>567</v>
      </c>
      <c r="F3668" t="s">
        <v>124</v>
      </c>
      <c r="G3668" t="s">
        <v>125</v>
      </c>
      <c r="H3668" t="s">
        <v>25</v>
      </c>
      <c r="I3668" t="s">
        <v>48</v>
      </c>
      <c r="J3668" t="s">
        <v>111</v>
      </c>
      <c r="K3668">
        <v>1099</v>
      </c>
      <c r="L3668" t="s">
        <v>56</v>
      </c>
      <c r="M3668" t="s">
        <v>40</v>
      </c>
      <c r="N3668" t="s">
        <v>156</v>
      </c>
      <c r="O3668" t="s">
        <v>8623</v>
      </c>
      <c r="P3668">
        <v>340.18200000000002</v>
      </c>
      <c r="Q3668">
        <v>3</v>
      </c>
      <c r="R3668">
        <v>0.4</v>
      </c>
      <c r="S3668">
        <v>-73.706100000000006</v>
      </c>
      <c r="T3668" t="s">
        <v>32</v>
      </c>
      <c r="U3668">
        <v>413.88810000000001</v>
      </c>
      <c r="V3668" s="2">
        <f>Table1[[#This Row],[Expenses]]*0.3</f>
        <v>124.16642999999999</v>
      </c>
      <c r="W3668" t="str">
        <f>VLOOKUP(K3668, Helper!A:C, 3, FALSE)</f>
        <v>2020-01</v>
      </c>
    </row>
    <row r="3669" spans="1:23" x14ac:dyDescent="0.3">
      <c r="A3669">
        <v>7369</v>
      </c>
      <c r="B3669" t="s">
        <v>8624</v>
      </c>
      <c r="C3669" s="1">
        <v>45032</v>
      </c>
      <c r="D3669">
        <v>20230416</v>
      </c>
      <c r="E3669" t="s">
        <v>815</v>
      </c>
      <c r="F3669" t="s">
        <v>46</v>
      </c>
      <c r="G3669" t="s">
        <v>837</v>
      </c>
      <c r="H3669" t="s">
        <v>25</v>
      </c>
      <c r="I3669" t="s">
        <v>48</v>
      </c>
      <c r="J3669" t="s">
        <v>817</v>
      </c>
      <c r="K3669">
        <v>1050</v>
      </c>
      <c r="L3669" t="s">
        <v>95</v>
      </c>
      <c r="M3669" t="s">
        <v>40</v>
      </c>
      <c r="N3669" t="s">
        <v>50</v>
      </c>
      <c r="O3669" t="s">
        <v>8625</v>
      </c>
      <c r="P3669">
        <v>15.57</v>
      </c>
      <c r="Q3669">
        <v>3</v>
      </c>
      <c r="R3669">
        <v>0.7</v>
      </c>
      <c r="S3669">
        <v>-11.936999999999999</v>
      </c>
      <c r="T3669" t="s">
        <v>68</v>
      </c>
      <c r="U3669">
        <v>27.506999999999898</v>
      </c>
      <c r="V3669" s="2">
        <f>Table1[[#This Row],[Expenses]]*0.3</f>
        <v>8.2520999999999685</v>
      </c>
      <c r="W3669" t="str">
        <f>VLOOKUP(K3669, Helper!A:C, 3, FALSE)</f>
        <v>2020-01</v>
      </c>
    </row>
    <row r="3670" spans="1:23" x14ac:dyDescent="0.3">
      <c r="A3670">
        <v>7370</v>
      </c>
      <c r="B3670" t="s">
        <v>8626</v>
      </c>
      <c r="C3670" s="1">
        <v>44264</v>
      </c>
      <c r="D3670">
        <v>20210309</v>
      </c>
      <c r="E3670" t="s">
        <v>3231</v>
      </c>
      <c r="F3670" t="s">
        <v>62</v>
      </c>
      <c r="G3670" t="s">
        <v>63</v>
      </c>
      <c r="H3670" t="s">
        <v>25</v>
      </c>
      <c r="I3670" t="s">
        <v>64</v>
      </c>
      <c r="J3670" t="s">
        <v>528</v>
      </c>
      <c r="K3670">
        <v>1049</v>
      </c>
      <c r="L3670" t="s">
        <v>84</v>
      </c>
      <c r="M3670" t="s">
        <v>29</v>
      </c>
      <c r="N3670" t="s">
        <v>41</v>
      </c>
      <c r="O3670" t="s">
        <v>8627</v>
      </c>
      <c r="P3670">
        <v>4.6079999999999997</v>
      </c>
      <c r="Q3670">
        <v>2</v>
      </c>
      <c r="R3670">
        <v>0.2</v>
      </c>
      <c r="S3670">
        <v>1.6704000000000001</v>
      </c>
      <c r="T3670" t="s">
        <v>365</v>
      </c>
      <c r="U3670">
        <v>2.93759999999999</v>
      </c>
      <c r="V3670" s="2">
        <f>Table1[[#This Row],[Expenses]]*0.3</f>
        <v>0.88127999999999695</v>
      </c>
      <c r="W3670" t="str">
        <f>VLOOKUP(K3670, Helper!A:C, 3, FALSE)</f>
        <v>2020-05</v>
      </c>
    </row>
    <row r="3671" spans="1:23" x14ac:dyDescent="0.3">
      <c r="A3671">
        <v>7371</v>
      </c>
      <c r="B3671" t="s">
        <v>8628</v>
      </c>
      <c r="C3671" s="1">
        <v>44132</v>
      </c>
      <c r="D3671">
        <v>20201028</v>
      </c>
      <c r="E3671" t="s">
        <v>1819</v>
      </c>
      <c r="F3671" t="s">
        <v>2699</v>
      </c>
      <c r="G3671" t="s">
        <v>8629</v>
      </c>
      <c r="H3671" t="s">
        <v>81</v>
      </c>
      <c r="I3671" t="s">
        <v>199</v>
      </c>
      <c r="J3671" t="s">
        <v>325</v>
      </c>
      <c r="K3671">
        <v>1075</v>
      </c>
      <c r="L3671" t="s">
        <v>133</v>
      </c>
      <c r="M3671" t="s">
        <v>40</v>
      </c>
      <c r="N3671" t="s">
        <v>156</v>
      </c>
      <c r="O3671" t="s">
        <v>8630</v>
      </c>
      <c r="P3671">
        <v>257.98</v>
      </c>
      <c r="Q3671">
        <v>2</v>
      </c>
      <c r="R3671">
        <v>0</v>
      </c>
      <c r="S3671">
        <v>74.8142</v>
      </c>
      <c r="T3671" t="s">
        <v>194</v>
      </c>
      <c r="U3671">
        <v>183.16579999999999</v>
      </c>
      <c r="V3671" s="2">
        <f>Table1[[#This Row],[Expenses]]*0.3</f>
        <v>54.949739999999998</v>
      </c>
      <c r="W3671" t="str">
        <f>VLOOKUP(K3671, Helper!A:C, 3, FALSE)</f>
        <v>2020-03</v>
      </c>
    </row>
    <row r="3672" spans="1:23" x14ac:dyDescent="0.3">
      <c r="A3672">
        <v>7372</v>
      </c>
      <c r="B3672" t="s">
        <v>8631</v>
      </c>
      <c r="C3672" s="1">
        <v>44934</v>
      </c>
      <c r="D3672">
        <v>20230108</v>
      </c>
      <c r="E3672" t="s">
        <v>2121</v>
      </c>
      <c r="F3672" t="s">
        <v>35</v>
      </c>
      <c r="G3672" t="s">
        <v>708</v>
      </c>
      <c r="H3672" t="s">
        <v>37</v>
      </c>
      <c r="I3672" t="s">
        <v>38</v>
      </c>
      <c r="J3672" t="s">
        <v>349</v>
      </c>
      <c r="K3672">
        <v>1078</v>
      </c>
      <c r="L3672" t="s">
        <v>56</v>
      </c>
      <c r="M3672" t="s">
        <v>29</v>
      </c>
      <c r="N3672" t="s">
        <v>96</v>
      </c>
      <c r="O3672" t="s">
        <v>8632</v>
      </c>
      <c r="P3672">
        <v>153.78</v>
      </c>
      <c r="Q3672">
        <v>11</v>
      </c>
      <c r="R3672">
        <v>0</v>
      </c>
      <c r="S3672">
        <v>44.596200000000003</v>
      </c>
      <c r="T3672" t="s">
        <v>898</v>
      </c>
      <c r="U3672">
        <v>109.183799999999</v>
      </c>
      <c r="V3672" s="2">
        <f>Table1[[#This Row],[Expenses]]*0.3</f>
        <v>32.755139999999699</v>
      </c>
      <c r="W3672" t="str">
        <f>VLOOKUP(K3672, Helper!A:C, 3, FALSE)</f>
        <v>2020-01</v>
      </c>
    </row>
    <row r="3673" spans="1:23" x14ac:dyDescent="0.3">
      <c r="A3673">
        <v>7376</v>
      </c>
      <c r="B3673" t="s">
        <v>8633</v>
      </c>
      <c r="C3673" s="1">
        <v>45152</v>
      </c>
      <c r="D3673">
        <v>20230814</v>
      </c>
      <c r="E3673" t="s">
        <v>770</v>
      </c>
      <c r="F3673" t="s">
        <v>35</v>
      </c>
      <c r="G3673" t="s">
        <v>600</v>
      </c>
      <c r="H3673" t="s">
        <v>37</v>
      </c>
      <c r="I3673" t="s">
        <v>38</v>
      </c>
      <c r="J3673" t="s">
        <v>360</v>
      </c>
      <c r="K3673">
        <v>1004</v>
      </c>
      <c r="L3673" t="s">
        <v>74</v>
      </c>
      <c r="M3673" t="s">
        <v>40</v>
      </c>
      <c r="N3673" t="s">
        <v>50</v>
      </c>
      <c r="O3673" t="s">
        <v>8634</v>
      </c>
      <c r="P3673">
        <v>36.024000000000001</v>
      </c>
      <c r="Q3673">
        <v>3</v>
      </c>
      <c r="R3673">
        <v>0.2</v>
      </c>
      <c r="S3673">
        <v>11.707800000000001</v>
      </c>
      <c r="T3673" t="s">
        <v>786</v>
      </c>
      <c r="U3673">
        <v>24.316199999999998</v>
      </c>
      <c r="V3673" s="2">
        <f>Table1[[#This Row],[Expenses]]*0.3</f>
        <v>7.294859999999999</v>
      </c>
      <c r="W3673" t="str">
        <f>VLOOKUP(K3673, Helper!A:C, 3, FALSE)</f>
        <v>2020-01</v>
      </c>
    </row>
    <row r="3674" spans="1:23" x14ac:dyDescent="0.3">
      <c r="A3674">
        <v>7377</v>
      </c>
      <c r="B3674" t="s">
        <v>8635</v>
      </c>
      <c r="C3674" s="1">
        <v>45233</v>
      </c>
      <c r="D3674">
        <v>20231103</v>
      </c>
      <c r="E3674" t="s">
        <v>367</v>
      </c>
      <c r="F3674" t="s">
        <v>166</v>
      </c>
      <c r="G3674" t="s">
        <v>380</v>
      </c>
      <c r="H3674" t="s">
        <v>81</v>
      </c>
      <c r="I3674" t="s">
        <v>168</v>
      </c>
      <c r="J3674" t="s">
        <v>368</v>
      </c>
      <c r="K3674">
        <v>1027</v>
      </c>
      <c r="L3674" t="s">
        <v>28</v>
      </c>
      <c r="M3674" t="s">
        <v>40</v>
      </c>
      <c r="N3674" t="s">
        <v>112</v>
      </c>
      <c r="O3674" t="s">
        <v>8636</v>
      </c>
      <c r="P3674">
        <v>54.335999999999999</v>
      </c>
      <c r="Q3674">
        <v>4</v>
      </c>
      <c r="R3674">
        <v>0.2</v>
      </c>
      <c r="S3674">
        <v>5.4336000000000002</v>
      </c>
      <c r="T3674" t="s">
        <v>283</v>
      </c>
      <c r="U3674">
        <v>48.9024</v>
      </c>
      <c r="V3674" s="2">
        <f>Table1[[#This Row],[Expenses]]*0.3</f>
        <v>14.670719999999999</v>
      </c>
      <c r="W3674" t="str">
        <f>VLOOKUP(K3674, Helper!A:C, 3, FALSE)</f>
        <v>2020-08</v>
      </c>
    </row>
    <row r="3675" spans="1:23" x14ac:dyDescent="0.3">
      <c r="A3675">
        <v>7378</v>
      </c>
      <c r="B3675" t="s">
        <v>8637</v>
      </c>
      <c r="C3675" s="1">
        <v>44093</v>
      </c>
      <c r="D3675">
        <v>20200919</v>
      </c>
      <c r="E3675" t="s">
        <v>1422</v>
      </c>
      <c r="F3675" t="s">
        <v>71</v>
      </c>
      <c r="G3675" t="s">
        <v>72</v>
      </c>
      <c r="H3675" t="s">
        <v>37</v>
      </c>
      <c r="I3675" t="s">
        <v>38</v>
      </c>
      <c r="J3675" t="s">
        <v>49</v>
      </c>
      <c r="K3675">
        <v>1031</v>
      </c>
      <c r="L3675" t="s">
        <v>28</v>
      </c>
      <c r="M3675" t="s">
        <v>40</v>
      </c>
      <c r="N3675" t="s">
        <v>96</v>
      </c>
      <c r="O3675" t="s">
        <v>8638</v>
      </c>
      <c r="P3675">
        <v>92.52</v>
      </c>
      <c r="Q3675">
        <v>6</v>
      </c>
      <c r="R3675">
        <v>0</v>
      </c>
      <c r="S3675">
        <v>24.980399999999999</v>
      </c>
      <c r="T3675" t="s">
        <v>382</v>
      </c>
      <c r="U3675">
        <v>67.539599999999993</v>
      </c>
      <c r="V3675" s="2">
        <f>Table1[[#This Row],[Expenses]]*0.3</f>
        <v>20.261879999999998</v>
      </c>
      <c r="W3675" t="str">
        <f>VLOOKUP(K3675, Helper!A:C, 3, FALSE)</f>
        <v>2020-01</v>
      </c>
    </row>
    <row r="3676" spans="1:23" x14ac:dyDescent="0.3">
      <c r="A3676">
        <v>7379</v>
      </c>
      <c r="B3676" t="s">
        <v>8639</v>
      </c>
      <c r="C3676" s="1">
        <v>44347</v>
      </c>
      <c r="D3676">
        <v>20210531</v>
      </c>
      <c r="E3676" t="s">
        <v>6631</v>
      </c>
      <c r="F3676" t="s">
        <v>62</v>
      </c>
      <c r="G3676" t="s">
        <v>1253</v>
      </c>
      <c r="H3676" t="s">
        <v>25</v>
      </c>
      <c r="I3676" t="s">
        <v>64</v>
      </c>
      <c r="J3676" t="s">
        <v>1009</v>
      </c>
      <c r="K3676">
        <v>1021</v>
      </c>
      <c r="L3676" t="s">
        <v>133</v>
      </c>
      <c r="M3676" t="s">
        <v>29</v>
      </c>
      <c r="N3676" t="s">
        <v>112</v>
      </c>
      <c r="O3676" t="s">
        <v>8640</v>
      </c>
      <c r="P3676">
        <v>10.272</v>
      </c>
      <c r="Q3676">
        <v>3</v>
      </c>
      <c r="R3676">
        <v>0.2</v>
      </c>
      <c r="S3676">
        <v>1.1556</v>
      </c>
      <c r="T3676" t="s">
        <v>436</v>
      </c>
      <c r="U3676">
        <v>9.1164000000000005</v>
      </c>
      <c r="V3676" s="2">
        <f>Table1[[#This Row],[Expenses]]*0.3</f>
        <v>2.7349200000000002</v>
      </c>
      <c r="W3676" t="str">
        <f>VLOOKUP(K3676, Helper!A:C, 3, FALSE)</f>
        <v>2020-02</v>
      </c>
    </row>
    <row r="3677" spans="1:23" x14ac:dyDescent="0.3">
      <c r="A3677">
        <v>7380</v>
      </c>
      <c r="B3677" t="s">
        <v>8641</v>
      </c>
      <c r="C3677" s="1">
        <v>44818</v>
      </c>
      <c r="D3677">
        <v>20220914</v>
      </c>
      <c r="E3677" t="s">
        <v>100</v>
      </c>
      <c r="F3677" t="s">
        <v>117</v>
      </c>
      <c r="G3677" t="s">
        <v>118</v>
      </c>
      <c r="H3677" t="s">
        <v>37</v>
      </c>
      <c r="I3677" t="s">
        <v>119</v>
      </c>
      <c r="J3677" t="s">
        <v>104</v>
      </c>
      <c r="K3677">
        <v>1047</v>
      </c>
      <c r="L3677" t="s">
        <v>105</v>
      </c>
      <c r="M3677" t="s">
        <v>29</v>
      </c>
      <c r="N3677" t="s">
        <v>96</v>
      </c>
      <c r="O3677" t="s">
        <v>8642</v>
      </c>
      <c r="P3677">
        <v>40.74</v>
      </c>
      <c r="Q3677">
        <v>3</v>
      </c>
      <c r="R3677">
        <v>0</v>
      </c>
      <c r="S3677">
        <v>0.40739999999999998</v>
      </c>
      <c r="T3677" t="s">
        <v>246</v>
      </c>
      <c r="U3677">
        <v>40.332599999999999</v>
      </c>
      <c r="V3677" s="2">
        <f>Table1[[#This Row],[Expenses]]*0.3</f>
        <v>12.099779999999999</v>
      </c>
      <c r="W3677" t="str">
        <f>VLOOKUP(K3677, Helper!A:C, 3, FALSE)</f>
        <v>2020-03</v>
      </c>
    </row>
    <row r="3678" spans="1:23" x14ac:dyDescent="0.3">
      <c r="A3678">
        <v>7390</v>
      </c>
      <c r="B3678" t="s">
        <v>8643</v>
      </c>
      <c r="C3678" s="1">
        <v>45260</v>
      </c>
      <c r="D3678">
        <v>20231130</v>
      </c>
      <c r="E3678" t="s">
        <v>451</v>
      </c>
      <c r="F3678" t="s">
        <v>252</v>
      </c>
      <c r="G3678" t="s">
        <v>573</v>
      </c>
      <c r="H3678" t="s">
        <v>25</v>
      </c>
      <c r="I3678" t="s">
        <v>103</v>
      </c>
      <c r="J3678" t="s">
        <v>452</v>
      </c>
      <c r="K3678">
        <v>1054</v>
      </c>
      <c r="L3678" t="s">
        <v>56</v>
      </c>
      <c r="M3678" t="s">
        <v>29</v>
      </c>
      <c r="N3678" t="s">
        <v>41</v>
      </c>
      <c r="O3678" t="s">
        <v>8644</v>
      </c>
      <c r="P3678">
        <v>390.36799999999999</v>
      </c>
      <c r="Q3678">
        <v>2</v>
      </c>
      <c r="R3678">
        <v>0.2</v>
      </c>
      <c r="S3678">
        <v>48.795999999999999</v>
      </c>
      <c r="T3678" t="s">
        <v>283</v>
      </c>
      <c r="U3678">
        <v>341.572</v>
      </c>
      <c r="V3678" s="2">
        <f>Table1[[#This Row],[Expenses]]*0.3</f>
        <v>102.4716</v>
      </c>
      <c r="W3678" t="str">
        <f>VLOOKUP(K3678, Helper!A:C, 3, FALSE)</f>
        <v>2020-05</v>
      </c>
    </row>
    <row r="3679" spans="1:23" x14ac:dyDescent="0.3">
      <c r="A3679">
        <v>7392</v>
      </c>
      <c r="B3679" t="s">
        <v>8645</v>
      </c>
      <c r="C3679" s="1">
        <v>45265</v>
      </c>
      <c r="D3679">
        <v>20231205</v>
      </c>
      <c r="E3679" t="s">
        <v>1898</v>
      </c>
      <c r="F3679" t="s">
        <v>358</v>
      </c>
      <c r="G3679" t="s">
        <v>1235</v>
      </c>
      <c r="H3679" t="s">
        <v>37</v>
      </c>
      <c r="I3679" t="s">
        <v>119</v>
      </c>
      <c r="J3679" t="s">
        <v>418</v>
      </c>
      <c r="K3679">
        <v>1007</v>
      </c>
      <c r="L3679" t="s">
        <v>84</v>
      </c>
      <c r="M3679" t="s">
        <v>29</v>
      </c>
      <c r="N3679" t="s">
        <v>66</v>
      </c>
      <c r="O3679" t="s">
        <v>8646</v>
      </c>
      <c r="P3679">
        <v>74.352000000000004</v>
      </c>
      <c r="Q3679">
        <v>3</v>
      </c>
      <c r="R3679">
        <v>0.2</v>
      </c>
      <c r="S3679">
        <v>23.234999999999999</v>
      </c>
      <c r="T3679" t="s">
        <v>261</v>
      </c>
      <c r="U3679">
        <v>51.116999999999997</v>
      </c>
      <c r="V3679" s="2">
        <f>Table1[[#This Row],[Expenses]]*0.3</f>
        <v>15.335099999999999</v>
      </c>
      <c r="W3679" t="str">
        <f>VLOOKUP(K3679, Helper!A:C, 3, FALSE)</f>
        <v>2020-02</v>
      </c>
    </row>
    <row r="3680" spans="1:23" x14ac:dyDescent="0.3">
      <c r="A3680">
        <v>7393</v>
      </c>
      <c r="B3680" t="s">
        <v>8647</v>
      </c>
      <c r="C3680" s="1">
        <v>45049</v>
      </c>
      <c r="D3680">
        <v>20230503</v>
      </c>
      <c r="E3680" t="s">
        <v>5263</v>
      </c>
      <c r="F3680" t="s">
        <v>35</v>
      </c>
      <c r="G3680" t="s">
        <v>36</v>
      </c>
      <c r="H3680" t="s">
        <v>37</v>
      </c>
      <c r="I3680" t="s">
        <v>38</v>
      </c>
      <c r="J3680" t="s">
        <v>244</v>
      </c>
      <c r="K3680">
        <v>1002</v>
      </c>
      <c r="L3680" t="s">
        <v>84</v>
      </c>
      <c r="M3680" t="s">
        <v>29</v>
      </c>
      <c r="N3680" t="s">
        <v>66</v>
      </c>
      <c r="O3680" t="s">
        <v>8648</v>
      </c>
      <c r="P3680">
        <v>15.7</v>
      </c>
      <c r="Q3680">
        <v>5</v>
      </c>
      <c r="R3680">
        <v>0</v>
      </c>
      <c r="S3680">
        <v>7.0650000000000004</v>
      </c>
      <c r="T3680" t="s">
        <v>288</v>
      </c>
      <c r="U3680">
        <v>8.6349999999999891</v>
      </c>
      <c r="V3680" s="2">
        <f>Table1[[#This Row],[Expenses]]*0.3</f>
        <v>2.5904999999999965</v>
      </c>
      <c r="W3680" t="str">
        <f>VLOOKUP(K3680, Helper!A:C, 3, FALSE)</f>
        <v>2020-03</v>
      </c>
    </row>
    <row r="3681" spans="1:23" x14ac:dyDescent="0.3">
      <c r="A3681">
        <v>7396</v>
      </c>
      <c r="B3681" t="s">
        <v>8649</v>
      </c>
      <c r="C3681" s="1">
        <v>44921</v>
      </c>
      <c r="D3681">
        <v>20221226</v>
      </c>
      <c r="E3681" t="s">
        <v>4791</v>
      </c>
      <c r="F3681" t="s">
        <v>211</v>
      </c>
      <c r="G3681" t="s">
        <v>212</v>
      </c>
      <c r="H3681" t="s">
        <v>25</v>
      </c>
      <c r="I3681" t="s">
        <v>26</v>
      </c>
      <c r="J3681" t="s">
        <v>452</v>
      </c>
      <c r="K3681">
        <v>1054</v>
      </c>
      <c r="L3681" t="s">
        <v>56</v>
      </c>
      <c r="M3681" t="s">
        <v>40</v>
      </c>
      <c r="N3681" t="s">
        <v>50</v>
      </c>
      <c r="O3681" t="s">
        <v>8650</v>
      </c>
      <c r="P3681">
        <v>313.17599999999999</v>
      </c>
      <c r="Q3681">
        <v>2</v>
      </c>
      <c r="R3681">
        <v>0.4</v>
      </c>
      <c r="S3681">
        <v>-120.0508</v>
      </c>
      <c r="T3681" t="s">
        <v>76</v>
      </c>
      <c r="U3681">
        <v>433.226799999999</v>
      </c>
      <c r="V3681" s="2">
        <f>Table1[[#This Row],[Expenses]]*0.3</f>
        <v>129.96803999999969</v>
      </c>
      <c r="W3681" t="str">
        <f>VLOOKUP(K3681, Helper!A:C, 3, FALSE)</f>
        <v>2020-05</v>
      </c>
    </row>
    <row r="3682" spans="1:23" x14ac:dyDescent="0.3">
      <c r="A3682">
        <v>7398</v>
      </c>
      <c r="B3682" t="s">
        <v>8651</v>
      </c>
      <c r="C3682" s="1">
        <v>44104</v>
      </c>
      <c r="D3682">
        <v>20200930</v>
      </c>
      <c r="E3682" t="s">
        <v>4156</v>
      </c>
      <c r="F3682" t="s">
        <v>358</v>
      </c>
      <c r="G3682" t="s">
        <v>1235</v>
      </c>
      <c r="H3682" t="s">
        <v>37</v>
      </c>
      <c r="I3682" t="s">
        <v>119</v>
      </c>
      <c r="J3682" t="s">
        <v>244</v>
      </c>
      <c r="K3682">
        <v>1002</v>
      </c>
      <c r="L3682" t="s">
        <v>84</v>
      </c>
      <c r="M3682" t="s">
        <v>40</v>
      </c>
      <c r="N3682" t="s">
        <v>86</v>
      </c>
      <c r="O3682" t="s">
        <v>8652</v>
      </c>
      <c r="P3682">
        <v>795.40800000000002</v>
      </c>
      <c r="Q3682">
        <v>6</v>
      </c>
      <c r="R3682">
        <v>0.2</v>
      </c>
      <c r="S3682">
        <v>59.6556</v>
      </c>
      <c r="T3682" t="s">
        <v>382</v>
      </c>
      <c r="U3682">
        <v>735.75239999999997</v>
      </c>
      <c r="V3682" s="2">
        <f>Table1[[#This Row],[Expenses]]*0.3</f>
        <v>220.72572</v>
      </c>
      <c r="W3682" t="str">
        <f>VLOOKUP(K3682, Helper!A:C, 3, FALSE)</f>
        <v>2020-03</v>
      </c>
    </row>
    <row r="3683" spans="1:23" x14ac:dyDescent="0.3">
      <c r="A3683">
        <v>7399</v>
      </c>
      <c r="B3683" t="s">
        <v>8653</v>
      </c>
      <c r="C3683" s="1">
        <v>44024</v>
      </c>
      <c r="D3683">
        <v>20200712</v>
      </c>
      <c r="E3683" t="s">
        <v>1182</v>
      </c>
      <c r="F3683" t="s">
        <v>166</v>
      </c>
      <c r="G3683" t="s">
        <v>227</v>
      </c>
      <c r="H3683" t="s">
        <v>81</v>
      </c>
      <c r="I3683" t="s">
        <v>168</v>
      </c>
      <c r="J3683" t="s">
        <v>386</v>
      </c>
      <c r="K3683">
        <v>1045</v>
      </c>
      <c r="L3683" t="s">
        <v>95</v>
      </c>
      <c r="M3683" t="s">
        <v>29</v>
      </c>
      <c r="N3683" t="s">
        <v>66</v>
      </c>
      <c r="O3683" t="s">
        <v>8654</v>
      </c>
      <c r="P3683">
        <v>35.856000000000002</v>
      </c>
      <c r="Q3683">
        <v>9</v>
      </c>
      <c r="R3683">
        <v>0.2</v>
      </c>
      <c r="S3683">
        <v>12.9978</v>
      </c>
      <c r="T3683" t="s">
        <v>729</v>
      </c>
      <c r="U3683">
        <v>22.8582</v>
      </c>
      <c r="V3683" s="2">
        <f>Table1[[#This Row],[Expenses]]*0.3</f>
        <v>6.8574599999999997</v>
      </c>
      <c r="W3683" t="str">
        <f>VLOOKUP(K3683, Helper!A:C, 3, FALSE)</f>
        <v>2020-01</v>
      </c>
    </row>
    <row r="3684" spans="1:23" x14ac:dyDescent="0.3">
      <c r="A3684">
        <v>7401</v>
      </c>
      <c r="B3684" t="s">
        <v>8655</v>
      </c>
      <c r="C3684" s="1">
        <v>44813</v>
      </c>
      <c r="D3684">
        <v>20220909</v>
      </c>
      <c r="E3684" t="s">
        <v>1448</v>
      </c>
      <c r="F3684" t="s">
        <v>71</v>
      </c>
      <c r="G3684" t="s">
        <v>72</v>
      </c>
      <c r="H3684" t="s">
        <v>37</v>
      </c>
      <c r="I3684" t="s">
        <v>38</v>
      </c>
      <c r="J3684" t="s">
        <v>330</v>
      </c>
      <c r="K3684">
        <v>1100</v>
      </c>
      <c r="L3684" t="s">
        <v>56</v>
      </c>
      <c r="M3684" t="s">
        <v>29</v>
      </c>
      <c r="N3684" t="s">
        <v>57</v>
      </c>
      <c r="O3684" t="s">
        <v>8656</v>
      </c>
      <c r="P3684">
        <v>43.13</v>
      </c>
      <c r="Q3684">
        <v>1</v>
      </c>
      <c r="R3684">
        <v>0</v>
      </c>
      <c r="S3684">
        <v>14.664199999999999</v>
      </c>
      <c r="T3684" t="s">
        <v>246</v>
      </c>
      <c r="U3684">
        <v>28.465800000000002</v>
      </c>
      <c r="V3684" s="2">
        <f>Table1[[#This Row],[Expenses]]*0.3</f>
        <v>8.5397400000000001</v>
      </c>
      <c r="W3684" t="str">
        <f>VLOOKUP(K3684, Helper!A:C, 3, FALSE)</f>
        <v>2020-03</v>
      </c>
    </row>
    <row r="3685" spans="1:23" x14ac:dyDescent="0.3">
      <c r="A3685">
        <v>7403</v>
      </c>
      <c r="B3685" t="s">
        <v>8657</v>
      </c>
      <c r="C3685" s="1">
        <v>45145</v>
      </c>
      <c r="D3685">
        <v>20230807</v>
      </c>
      <c r="E3685" t="s">
        <v>684</v>
      </c>
      <c r="F3685" t="s">
        <v>211</v>
      </c>
      <c r="G3685" t="s">
        <v>212</v>
      </c>
      <c r="H3685" t="s">
        <v>25</v>
      </c>
      <c r="I3685" t="s">
        <v>26</v>
      </c>
      <c r="J3685" t="s">
        <v>685</v>
      </c>
      <c r="K3685">
        <v>1076</v>
      </c>
      <c r="L3685" t="s">
        <v>74</v>
      </c>
      <c r="M3685" t="s">
        <v>29</v>
      </c>
      <c r="N3685" t="s">
        <v>66</v>
      </c>
      <c r="O3685" t="s">
        <v>8658</v>
      </c>
      <c r="P3685">
        <v>70.12</v>
      </c>
      <c r="Q3685">
        <v>4</v>
      </c>
      <c r="R3685">
        <v>0</v>
      </c>
      <c r="S3685">
        <v>21.036000000000001</v>
      </c>
      <c r="T3685" t="s">
        <v>786</v>
      </c>
      <c r="U3685">
        <v>49.084000000000003</v>
      </c>
      <c r="V3685" s="2">
        <f>Table1[[#This Row],[Expenses]]*0.3</f>
        <v>14.725200000000001</v>
      </c>
      <c r="W3685" t="str">
        <f>VLOOKUP(K3685, Helper!A:C, 3, FALSE)</f>
        <v>2020-01</v>
      </c>
    </row>
    <row r="3686" spans="1:23" x14ac:dyDescent="0.3">
      <c r="A3686">
        <v>7404</v>
      </c>
      <c r="B3686" t="s">
        <v>8659</v>
      </c>
      <c r="C3686" s="1">
        <v>44330</v>
      </c>
      <c r="D3686">
        <v>20210514</v>
      </c>
      <c r="E3686" t="s">
        <v>629</v>
      </c>
      <c r="F3686" t="s">
        <v>35</v>
      </c>
      <c r="G3686" t="s">
        <v>8452</v>
      </c>
      <c r="H3686" t="s">
        <v>37</v>
      </c>
      <c r="I3686" t="s">
        <v>38</v>
      </c>
      <c r="J3686" t="s">
        <v>398</v>
      </c>
      <c r="K3686">
        <v>1026</v>
      </c>
      <c r="L3686" t="s">
        <v>105</v>
      </c>
      <c r="M3686" t="s">
        <v>40</v>
      </c>
      <c r="N3686" t="s">
        <v>30</v>
      </c>
      <c r="O3686" t="s">
        <v>8660</v>
      </c>
      <c r="P3686">
        <v>509.95749999999998</v>
      </c>
      <c r="Q3686">
        <v>5</v>
      </c>
      <c r="R3686">
        <v>0.15</v>
      </c>
      <c r="S3686">
        <v>41.996499999999997</v>
      </c>
      <c r="T3686" t="s">
        <v>436</v>
      </c>
      <c r="U3686">
        <v>467.96100000000001</v>
      </c>
      <c r="V3686" s="2">
        <f>Table1[[#This Row],[Expenses]]*0.3</f>
        <v>140.38829999999999</v>
      </c>
      <c r="W3686" t="str">
        <f>VLOOKUP(K3686, Helper!A:C, 3, FALSE)</f>
        <v>2020-01</v>
      </c>
    </row>
    <row r="3687" spans="1:23" x14ac:dyDescent="0.3">
      <c r="A3687">
        <v>7408</v>
      </c>
      <c r="B3687" t="s">
        <v>8661</v>
      </c>
      <c r="C3687" s="1">
        <v>44947</v>
      </c>
      <c r="D3687">
        <v>20230121</v>
      </c>
      <c r="E3687" t="s">
        <v>3184</v>
      </c>
      <c r="F3687" t="s">
        <v>166</v>
      </c>
      <c r="G3687" t="s">
        <v>227</v>
      </c>
      <c r="H3687" t="s">
        <v>81</v>
      </c>
      <c r="I3687" t="s">
        <v>168</v>
      </c>
      <c r="J3687" t="s">
        <v>1472</v>
      </c>
      <c r="K3687">
        <v>1091</v>
      </c>
      <c r="L3687" t="s">
        <v>74</v>
      </c>
      <c r="M3687" t="s">
        <v>29</v>
      </c>
      <c r="N3687" t="s">
        <v>41</v>
      </c>
      <c r="O3687" t="s">
        <v>8662</v>
      </c>
      <c r="P3687">
        <v>11.52</v>
      </c>
      <c r="Q3687">
        <v>5</v>
      </c>
      <c r="R3687">
        <v>0.2</v>
      </c>
      <c r="S3687">
        <v>4.1760000000000002</v>
      </c>
      <c r="T3687" t="s">
        <v>898</v>
      </c>
      <c r="U3687">
        <v>7.3439999999999896</v>
      </c>
      <c r="V3687" s="2">
        <f>Table1[[#This Row],[Expenses]]*0.3</f>
        <v>2.2031999999999967</v>
      </c>
      <c r="W3687" t="str">
        <f>VLOOKUP(K3687, Helper!A:C, 3, FALSE)</f>
        <v>2020-02</v>
      </c>
    </row>
    <row r="3688" spans="1:23" x14ac:dyDescent="0.3">
      <c r="A3688">
        <v>7409</v>
      </c>
      <c r="B3688" t="s">
        <v>8663</v>
      </c>
      <c r="C3688" s="1">
        <v>44712</v>
      </c>
      <c r="D3688">
        <v>20220531</v>
      </c>
      <c r="E3688" t="s">
        <v>4233</v>
      </c>
      <c r="F3688" t="s">
        <v>35</v>
      </c>
      <c r="G3688" t="s">
        <v>36</v>
      </c>
      <c r="H3688" t="s">
        <v>37</v>
      </c>
      <c r="I3688" t="s">
        <v>38</v>
      </c>
      <c r="J3688" t="s">
        <v>812</v>
      </c>
      <c r="K3688">
        <v>1092</v>
      </c>
      <c r="L3688" t="s">
        <v>84</v>
      </c>
      <c r="M3688" t="s">
        <v>40</v>
      </c>
      <c r="N3688" t="s">
        <v>57</v>
      </c>
      <c r="O3688" t="s">
        <v>8664</v>
      </c>
      <c r="P3688">
        <v>167.84</v>
      </c>
      <c r="Q3688">
        <v>8</v>
      </c>
      <c r="R3688">
        <v>0</v>
      </c>
      <c r="S3688">
        <v>11.748799999999999</v>
      </c>
      <c r="T3688" t="s">
        <v>454</v>
      </c>
      <c r="U3688">
        <v>156.09119999999999</v>
      </c>
      <c r="V3688" s="2">
        <f>Table1[[#This Row],[Expenses]]*0.3</f>
        <v>46.827359999999992</v>
      </c>
      <c r="W3688" t="str">
        <f>VLOOKUP(K3688, Helper!A:C, 3, FALSE)</f>
        <v>2020-02</v>
      </c>
    </row>
    <row r="3689" spans="1:23" x14ac:dyDescent="0.3">
      <c r="A3689">
        <v>7410</v>
      </c>
      <c r="B3689" t="s">
        <v>8665</v>
      </c>
      <c r="C3689" s="1">
        <v>43929</v>
      </c>
      <c r="D3689">
        <v>20200408</v>
      </c>
      <c r="E3689" t="s">
        <v>1729</v>
      </c>
      <c r="F3689" t="s">
        <v>358</v>
      </c>
      <c r="G3689" t="s">
        <v>1609</v>
      </c>
      <c r="H3689" t="s">
        <v>37</v>
      </c>
      <c r="I3689" t="s">
        <v>119</v>
      </c>
      <c r="J3689" t="s">
        <v>443</v>
      </c>
      <c r="K3689">
        <v>1005</v>
      </c>
      <c r="L3689" t="s">
        <v>56</v>
      </c>
      <c r="M3689" t="s">
        <v>29</v>
      </c>
      <c r="N3689" t="s">
        <v>50</v>
      </c>
      <c r="O3689" t="s">
        <v>8666</v>
      </c>
      <c r="P3689">
        <v>172.11</v>
      </c>
      <c r="Q3689">
        <v>1</v>
      </c>
      <c r="R3689">
        <v>0.4</v>
      </c>
      <c r="S3689">
        <v>-94.660499999999999</v>
      </c>
      <c r="T3689" t="s">
        <v>735</v>
      </c>
      <c r="U3689">
        <v>266.77050000000003</v>
      </c>
      <c r="V3689" s="2">
        <f>Table1[[#This Row],[Expenses]]*0.3</f>
        <v>80.031150000000011</v>
      </c>
      <c r="W3689" t="str">
        <f>VLOOKUP(K3689, Helper!A:C, 3, FALSE)</f>
        <v>2020-03</v>
      </c>
    </row>
    <row r="3690" spans="1:23" x14ac:dyDescent="0.3">
      <c r="A3690">
        <v>7411</v>
      </c>
      <c r="B3690" t="s">
        <v>8667</v>
      </c>
      <c r="C3690" s="1">
        <v>44035</v>
      </c>
      <c r="D3690">
        <v>20200723</v>
      </c>
      <c r="E3690" t="s">
        <v>100</v>
      </c>
      <c r="F3690" t="s">
        <v>211</v>
      </c>
      <c r="G3690" t="s">
        <v>212</v>
      </c>
      <c r="H3690" t="s">
        <v>25</v>
      </c>
      <c r="I3690" t="s">
        <v>26</v>
      </c>
      <c r="J3690" t="s">
        <v>104</v>
      </c>
      <c r="K3690">
        <v>1047</v>
      </c>
      <c r="L3690" t="s">
        <v>105</v>
      </c>
      <c r="M3690" t="s">
        <v>29</v>
      </c>
      <c r="N3690" t="s">
        <v>185</v>
      </c>
      <c r="O3690" t="s">
        <v>8668</v>
      </c>
      <c r="P3690">
        <v>99.98</v>
      </c>
      <c r="Q3690">
        <v>2</v>
      </c>
      <c r="R3690">
        <v>0</v>
      </c>
      <c r="S3690">
        <v>7.9984000000000002</v>
      </c>
      <c r="T3690" t="s">
        <v>729</v>
      </c>
      <c r="U3690">
        <v>91.9816</v>
      </c>
      <c r="V3690" s="2">
        <f>Table1[[#This Row],[Expenses]]*0.3</f>
        <v>27.594480000000001</v>
      </c>
      <c r="W3690" t="str">
        <f>VLOOKUP(K3690, Helper!A:C, 3, FALSE)</f>
        <v>2020-03</v>
      </c>
    </row>
    <row r="3691" spans="1:23" x14ac:dyDescent="0.3">
      <c r="A3691">
        <v>7412</v>
      </c>
      <c r="B3691" t="s">
        <v>8669</v>
      </c>
      <c r="C3691" s="1">
        <v>45077</v>
      </c>
      <c r="D3691">
        <v>20230531</v>
      </c>
      <c r="E3691" t="s">
        <v>2164</v>
      </c>
      <c r="F3691" t="s">
        <v>306</v>
      </c>
      <c r="G3691" t="s">
        <v>2515</v>
      </c>
      <c r="H3691" t="s">
        <v>25</v>
      </c>
      <c r="I3691" t="s">
        <v>48</v>
      </c>
      <c r="J3691" t="s">
        <v>649</v>
      </c>
      <c r="K3691">
        <v>1023</v>
      </c>
      <c r="L3691" t="s">
        <v>28</v>
      </c>
      <c r="M3691" t="s">
        <v>85</v>
      </c>
      <c r="N3691" t="s">
        <v>156</v>
      </c>
      <c r="O3691" t="s">
        <v>8670</v>
      </c>
      <c r="P3691">
        <v>156.792</v>
      </c>
      <c r="Q3691">
        <v>1</v>
      </c>
      <c r="R3691">
        <v>0.2</v>
      </c>
      <c r="S3691">
        <v>17.639099999999999</v>
      </c>
      <c r="T3691" t="s">
        <v>288</v>
      </c>
      <c r="U3691">
        <v>139.15289999999999</v>
      </c>
      <c r="V3691" s="2">
        <f>Table1[[#This Row],[Expenses]]*0.3</f>
        <v>41.745869999999996</v>
      </c>
      <c r="W3691" t="str">
        <f>VLOOKUP(K3691, Helper!A:C, 3, FALSE)</f>
        <v>2020-08</v>
      </c>
    </row>
    <row r="3692" spans="1:23" x14ac:dyDescent="0.3">
      <c r="A3692">
        <v>7415</v>
      </c>
      <c r="B3692" t="s">
        <v>8671</v>
      </c>
      <c r="C3692" s="1">
        <v>44634</v>
      </c>
      <c r="D3692">
        <v>20220314</v>
      </c>
      <c r="E3692" t="s">
        <v>265</v>
      </c>
      <c r="F3692" t="s">
        <v>124</v>
      </c>
      <c r="G3692" t="s">
        <v>125</v>
      </c>
      <c r="H3692" t="s">
        <v>25</v>
      </c>
      <c r="I3692" t="s">
        <v>48</v>
      </c>
      <c r="J3692" t="s">
        <v>268</v>
      </c>
      <c r="K3692">
        <v>1088</v>
      </c>
      <c r="L3692" t="s">
        <v>133</v>
      </c>
      <c r="M3692" t="s">
        <v>40</v>
      </c>
      <c r="N3692" t="s">
        <v>41</v>
      </c>
      <c r="O3692" t="s">
        <v>8672</v>
      </c>
      <c r="P3692">
        <v>386.68</v>
      </c>
      <c r="Q3692">
        <v>2</v>
      </c>
      <c r="R3692">
        <v>0.3</v>
      </c>
      <c r="S3692">
        <v>-5.524</v>
      </c>
      <c r="T3692" t="s">
        <v>187</v>
      </c>
      <c r="U3692">
        <v>392.20400000000001</v>
      </c>
      <c r="V3692" s="2">
        <f>Table1[[#This Row],[Expenses]]*0.3</f>
        <v>117.66119999999999</v>
      </c>
      <c r="W3692" t="str">
        <f>VLOOKUP(K3692, Helper!A:C, 3, FALSE)</f>
        <v>2020-03</v>
      </c>
    </row>
    <row r="3693" spans="1:23" x14ac:dyDescent="0.3">
      <c r="A3693">
        <v>7424</v>
      </c>
      <c r="B3693" t="s">
        <v>8673</v>
      </c>
      <c r="C3693" s="1">
        <v>45027</v>
      </c>
      <c r="D3693">
        <v>20230411</v>
      </c>
      <c r="E3693" t="s">
        <v>535</v>
      </c>
      <c r="F3693" t="s">
        <v>124</v>
      </c>
      <c r="G3693" t="s">
        <v>125</v>
      </c>
      <c r="H3693" t="s">
        <v>25</v>
      </c>
      <c r="I3693" t="s">
        <v>48</v>
      </c>
      <c r="J3693" t="s">
        <v>430</v>
      </c>
      <c r="K3693">
        <v>1055</v>
      </c>
      <c r="L3693" t="s">
        <v>84</v>
      </c>
      <c r="M3693" t="s">
        <v>29</v>
      </c>
      <c r="N3693" t="s">
        <v>86</v>
      </c>
      <c r="O3693" t="s">
        <v>8674</v>
      </c>
      <c r="P3693">
        <v>195.10400000000001</v>
      </c>
      <c r="Q3693">
        <v>4</v>
      </c>
      <c r="R3693">
        <v>0.2</v>
      </c>
      <c r="S3693">
        <v>21.949200000000001</v>
      </c>
      <c r="T3693" t="s">
        <v>68</v>
      </c>
      <c r="U3693">
        <v>173.15479999999999</v>
      </c>
      <c r="V3693" s="2">
        <f>Table1[[#This Row],[Expenses]]*0.3</f>
        <v>51.946439999999996</v>
      </c>
      <c r="W3693" t="str">
        <f>VLOOKUP(K3693, Helper!A:C, 3, FALSE)</f>
        <v>2020-01</v>
      </c>
    </row>
    <row r="3694" spans="1:23" x14ac:dyDescent="0.3">
      <c r="A3694">
        <v>7426</v>
      </c>
      <c r="B3694" t="s">
        <v>8675</v>
      </c>
      <c r="C3694" s="1">
        <v>44738</v>
      </c>
      <c r="D3694">
        <v>20220626</v>
      </c>
      <c r="E3694" t="s">
        <v>538</v>
      </c>
      <c r="F3694" t="s">
        <v>79</v>
      </c>
      <c r="G3694" t="s">
        <v>147</v>
      </c>
      <c r="H3694" t="s">
        <v>81</v>
      </c>
      <c r="I3694" t="s">
        <v>82</v>
      </c>
      <c r="J3694" t="s">
        <v>539</v>
      </c>
      <c r="K3694">
        <v>1081</v>
      </c>
      <c r="L3694" t="s">
        <v>273</v>
      </c>
      <c r="M3694" t="s">
        <v>29</v>
      </c>
      <c r="N3694" t="s">
        <v>41</v>
      </c>
      <c r="O3694" t="s">
        <v>8676</v>
      </c>
      <c r="P3694">
        <v>85.245999999999995</v>
      </c>
      <c r="Q3694">
        <v>2</v>
      </c>
      <c r="R3694">
        <v>0.3</v>
      </c>
      <c r="S3694">
        <v>-6.0890000000000004</v>
      </c>
      <c r="T3694" t="s">
        <v>43</v>
      </c>
      <c r="U3694">
        <v>91.334999999999994</v>
      </c>
      <c r="V3694" s="2">
        <f>Table1[[#This Row],[Expenses]]*0.3</f>
        <v>27.400499999999997</v>
      </c>
      <c r="W3694" t="str">
        <f>VLOOKUP(K3694, Helper!A:C, 3, FALSE)</f>
        <v>2020-03</v>
      </c>
    </row>
    <row r="3695" spans="1:23" x14ac:dyDescent="0.3">
      <c r="A3695">
        <v>7428</v>
      </c>
      <c r="B3695" t="s">
        <v>8677</v>
      </c>
      <c r="C3695" s="1">
        <v>43907</v>
      </c>
      <c r="D3695">
        <v>20200317</v>
      </c>
      <c r="E3695" t="s">
        <v>7426</v>
      </c>
      <c r="F3695" t="s">
        <v>868</v>
      </c>
      <c r="G3695" t="s">
        <v>869</v>
      </c>
      <c r="H3695" t="s">
        <v>25</v>
      </c>
      <c r="I3695" t="s">
        <v>336</v>
      </c>
      <c r="J3695" t="s">
        <v>223</v>
      </c>
      <c r="K3695">
        <v>1067</v>
      </c>
      <c r="L3695" t="s">
        <v>133</v>
      </c>
      <c r="M3695" t="s">
        <v>40</v>
      </c>
      <c r="N3695" t="s">
        <v>50</v>
      </c>
      <c r="O3695" t="s">
        <v>8678</v>
      </c>
      <c r="P3695">
        <v>11.43</v>
      </c>
      <c r="Q3695">
        <v>3</v>
      </c>
      <c r="R3695">
        <v>0</v>
      </c>
      <c r="S3695">
        <v>5.3720999999999997</v>
      </c>
      <c r="T3695" t="s">
        <v>445</v>
      </c>
      <c r="U3695">
        <v>6.0579000000000001</v>
      </c>
      <c r="V3695" s="2">
        <f>Table1[[#This Row],[Expenses]]*0.3</f>
        <v>1.8173699999999999</v>
      </c>
      <c r="W3695" t="str">
        <f>VLOOKUP(K3695, Helper!A:C, 3, FALSE)</f>
        <v>2020-02</v>
      </c>
    </row>
    <row r="3696" spans="1:23" x14ac:dyDescent="0.3">
      <c r="A3696">
        <v>7433</v>
      </c>
      <c r="B3696" t="s">
        <v>8679</v>
      </c>
      <c r="C3696" s="1">
        <v>44052</v>
      </c>
      <c r="D3696">
        <v>20200809</v>
      </c>
      <c r="E3696" t="s">
        <v>5525</v>
      </c>
      <c r="F3696" t="s">
        <v>232</v>
      </c>
      <c r="G3696" t="s">
        <v>385</v>
      </c>
      <c r="H3696" t="s">
        <v>37</v>
      </c>
      <c r="I3696" t="s">
        <v>119</v>
      </c>
      <c r="J3696" t="s">
        <v>604</v>
      </c>
      <c r="K3696">
        <v>1042</v>
      </c>
      <c r="L3696" t="s">
        <v>56</v>
      </c>
      <c r="M3696" t="s">
        <v>29</v>
      </c>
      <c r="N3696" t="s">
        <v>214</v>
      </c>
      <c r="O3696" t="s">
        <v>8680</v>
      </c>
      <c r="P3696">
        <v>4.4640000000000004</v>
      </c>
      <c r="Q3696">
        <v>3</v>
      </c>
      <c r="R3696">
        <v>0.2</v>
      </c>
      <c r="S3696">
        <v>-0.9486</v>
      </c>
      <c r="T3696" t="s">
        <v>114</v>
      </c>
      <c r="U3696">
        <v>5.4126000000000003</v>
      </c>
      <c r="V3696" s="2">
        <f>Table1[[#This Row],[Expenses]]*0.3</f>
        <v>1.62378</v>
      </c>
      <c r="W3696" t="str">
        <f>VLOOKUP(K3696, Helper!A:C, 3, FALSE)</f>
        <v>2020-01</v>
      </c>
    </row>
    <row r="3697" spans="1:23" x14ac:dyDescent="0.3">
      <c r="A3697">
        <v>7435</v>
      </c>
      <c r="B3697" t="s">
        <v>8681</v>
      </c>
      <c r="C3697" s="1">
        <v>44403</v>
      </c>
      <c r="D3697">
        <v>20210726</v>
      </c>
      <c r="E3697" t="s">
        <v>815</v>
      </c>
      <c r="F3697" t="s">
        <v>35</v>
      </c>
      <c r="G3697" t="s">
        <v>7581</v>
      </c>
      <c r="H3697" t="s">
        <v>37</v>
      </c>
      <c r="I3697" t="s">
        <v>38</v>
      </c>
      <c r="J3697" t="s">
        <v>817</v>
      </c>
      <c r="K3697">
        <v>1050</v>
      </c>
      <c r="L3697" t="s">
        <v>95</v>
      </c>
      <c r="M3697" t="s">
        <v>40</v>
      </c>
      <c r="N3697" t="s">
        <v>50</v>
      </c>
      <c r="O3697" t="s">
        <v>8682</v>
      </c>
      <c r="P3697">
        <v>9.1440000000000001</v>
      </c>
      <c r="Q3697">
        <v>3</v>
      </c>
      <c r="R3697">
        <v>0.2</v>
      </c>
      <c r="S3697">
        <v>3.0861000000000001</v>
      </c>
      <c r="T3697" t="s">
        <v>642</v>
      </c>
      <c r="U3697">
        <v>6.0579000000000001</v>
      </c>
      <c r="V3697" s="2">
        <f>Table1[[#This Row],[Expenses]]*0.3</f>
        <v>1.8173699999999999</v>
      </c>
      <c r="W3697" t="str">
        <f>VLOOKUP(K3697, Helper!A:C, 3, FALSE)</f>
        <v>2020-01</v>
      </c>
    </row>
    <row r="3698" spans="1:23" x14ac:dyDescent="0.3">
      <c r="A3698">
        <v>7438</v>
      </c>
      <c r="B3698" t="s">
        <v>8683</v>
      </c>
      <c r="C3698" s="1">
        <v>43877</v>
      </c>
      <c r="D3698">
        <v>20200216</v>
      </c>
      <c r="E3698" t="s">
        <v>1359</v>
      </c>
      <c r="F3698" t="s">
        <v>71</v>
      </c>
      <c r="G3698" t="s">
        <v>72</v>
      </c>
      <c r="H3698" t="s">
        <v>37</v>
      </c>
      <c r="I3698" t="s">
        <v>38</v>
      </c>
      <c r="J3698" t="s">
        <v>698</v>
      </c>
      <c r="K3698">
        <v>1013</v>
      </c>
      <c r="L3698" t="s">
        <v>28</v>
      </c>
      <c r="M3698" t="s">
        <v>40</v>
      </c>
      <c r="N3698" t="s">
        <v>50</v>
      </c>
      <c r="O3698" t="s">
        <v>8684</v>
      </c>
      <c r="P3698">
        <v>21.36</v>
      </c>
      <c r="Q3698">
        <v>5</v>
      </c>
      <c r="R3698">
        <v>0.2</v>
      </c>
      <c r="S3698">
        <v>7.2089999999999996</v>
      </c>
      <c r="T3698" t="s">
        <v>919</v>
      </c>
      <c r="U3698">
        <v>14.151</v>
      </c>
      <c r="V3698" s="2">
        <f>Table1[[#This Row],[Expenses]]*0.3</f>
        <v>4.2452999999999994</v>
      </c>
      <c r="W3698" t="str">
        <f>VLOOKUP(K3698, Helper!A:C, 3, FALSE)</f>
        <v>2020-02</v>
      </c>
    </row>
    <row r="3699" spans="1:23" x14ac:dyDescent="0.3">
      <c r="A3699">
        <v>7439</v>
      </c>
      <c r="B3699" t="s">
        <v>8685</v>
      </c>
      <c r="C3699" s="1">
        <v>44279</v>
      </c>
      <c r="D3699">
        <v>20210324</v>
      </c>
      <c r="E3699" t="s">
        <v>2101</v>
      </c>
      <c r="F3699" t="s">
        <v>71</v>
      </c>
      <c r="G3699" t="s">
        <v>5192</v>
      </c>
      <c r="H3699" t="s">
        <v>37</v>
      </c>
      <c r="I3699" t="s">
        <v>38</v>
      </c>
      <c r="J3699" t="s">
        <v>524</v>
      </c>
      <c r="K3699">
        <v>1039</v>
      </c>
      <c r="L3699" t="s">
        <v>95</v>
      </c>
      <c r="M3699" t="s">
        <v>40</v>
      </c>
      <c r="N3699" t="s">
        <v>57</v>
      </c>
      <c r="O3699" t="s">
        <v>8686</v>
      </c>
      <c r="P3699">
        <v>46.9</v>
      </c>
      <c r="Q3699">
        <v>5</v>
      </c>
      <c r="R3699">
        <v>0</v>
      </c>
      <c r="S3699">
        <v>13.132</v>
      </c>
      <c r="T3699" t="s">
        <v>365</v>
      </c>
      <c r="U3699">
        <v>33.768000000000001</v>
      </c>
      <c r="V3699" s="2">
        <f>Table1[[#This Row],[Expenses]]*0.3</f>
        <v>10.1304</v>
      </c>
      <c r="W3699" t="str">
        <f>VLOOKUP(K3699, Helper!A:C, 3, FALSE)</f>
        <v>2020-01</v>
      </c>
    </row>
    <row r="3700" spans="1:23" x14ac:dyDescent="0.3">
      <c r="A3700">
        <v>7440</v>
      </c>
      <c r="B3700" t="s">
        <v>8687</v>
      </c>
      <c r="C3700" s="1">
        <v>45172</v>
      </c>
      <c r="D3700">
        <v>20230903</v>
      </c>
      <c r="E3700" t="s">
        <v>2732</v>
      </c>
      <c r="F3700" t="s">
        <v>35</v>
      </c>
      <c r="G3700" t="s">
        <v>36</v>
      </c>
      <c r="H3700" t="s">
        <v>37</v>
      </c>
      <c r="I3700" t="s">
        <v>38</v>
      </c>
      <c r="J3700" t="s">
        <v>1263</v>
      </c>
      <c r="K3700">
        <v>1016</v>
      </c>
      <c r="L3700" t="s">
        <v>95</v>
      </c>
      <c r="M3700" t="s">
        <v>29</v>
      </c>
      <c r="N3700" t="s">
        <v>50</v>
      </c>
      <c r="O3700" t="s">
        <v>8688</v>
      </c>
      <c r="P3700">
        <v>18.72</v>
      </c>
      <c r="Q3700">
        <v>5</v>
      </c>
      <c r="R3700">
        <v>0.2</v>
      </c>
      <c r="S3700">
        <v>6.5519999999999996</v>
      </c>
      <c r="T3700" t="s">
        <v>171</v>
      </c>
      <c r="U3700">
        <v>12.167999999999999</v>
      </c>
      <c r="V3700" s="2">
        <f>Table1[[#This Row],[Expenses]]*0.3</f>
        <v>3.6503999999999994</v>
      </c>
      <c r="W3700" t="str">
        <f>VLOOKUP(K3700, Helper!A:C, 3, FALSE)</f>
        <v>2020-03</v>
      </c>
    </row>
    <row r="3701" spans="1:23" x14ac:dyDescent="0.3">
      <c r="A3701">
        <v>7442</v>
      </c>
      <c r="B3701" t="s">
        <v>8689</v>
      </c>
      <c r="C3701" s="1">
        <v>44516</v>
      </c>
      <c r="D3701">
        <v>20211116</v>
      </c>
      <c r="E3701" t="s">
        <v>948</v>
      </c>
      <c r="F3701" t="s">
        <v>35</v>
      </c>
      <c r="G3701" t="s">
        <v>600</v>
      </c>
      <c r="H3701" t="s">
        <v>37</v>
      </c>
      <c r="I3701" t="s">
        <v>38</v>
      </c>
      <c r="J3701" t="s">
        <v>291</v>
      </c>
      <c r="K3701">
        <v>1052</v>
      </c>
      <c r="L3701" t="s">
        <v>259</v>
      </c>
      <c r="M3701" t="s">
        <v>40</v>
      </c>
      <c r="N3701" t="s">
        <v>41</v>
      </c>
      <c r="O3701" t="s">
        <v>8690</v>
      </c>
      <c r="P3701">
        <v>18.899999999999999</v>
      </c>
      <c r="Q3701">
        <v>3</v>
      </c>
      <c r="R3701">
        <v>0</v>
      </c>
      <c r="S3701">
        <v>8.6940000000000008</v>
      </c>
      <c r="T3701" t="s">
        <v>88</v>
      </c>
      <c r="U3701">
        <v>10.2059999999999</v>
      </c>
      <c r="V3701" s="2">
        <f>Table1[[#This Row],[Expenses]]*0.3</f>
        <v>3.0617999999999701</v>
      </c>
      <c r="W3701" t="str">
        <f>VLOOKUP(K3701, Helper!A:C, 3, FALSE)</f>
        <v>2020-04</v>
      </c>
    </row>
    <row r="3702" spans="1:23" x14ac:dyDescent="0.3">
      <c r="A3702">
        <v>7443</v>
      </c>
      <c r="B3702" t="s">
        <v>8691</v>
      </c>
      <c r="C3702" s="1">
        <v>44174</v>
      </c>
      <c r="D3702">
        <v>20201209</v>
      </c>
      <c r="E3702" t="s">
        <v>7858</v>
      </c>
      <c r="F3702" t="s">
        <v>79</v>
      </c>
      <c r="G3702" t="s">
        <v>470</v>
      </c>
      <c r="H3702" t="s">
        <v>81</v>
      </c>
      <c r="I3702" t="s">
        <v>82</v>
      </c>
      <c r="J3702" t="s">
        <v>685</v>
      </c>
      <c r="K3702">
        <v>1076</v>
      </c>
      <c r="L3702" t="s">
        <v>74</v>
      </c>
      <c r="M3702" t="s">
        <v>40</v>
      </c>
      <c r="N3702" t="s">
        <v>66</v>
      </c>
      <c r="O3702" t="s">
        <v>8692</v>
      </c>
      <c r="P3702">
        <v>10.688000000000001</v>
      </c>
      <c r="Q3702">
        <v>2</v>
      </c>
      <c r="R3702">
        <v>0.2</v>
      </c>
      <c r="S3702">
        <v>3.7408000000000001</v>
      </c>
      <c r="T3702" t="s">
        <v>235</v>
      </c>
      <c r="U3702">
        <v>6.9471999999999996</v>
      </c>
      <c r="V3702" s="2">
        <f>Table1[[#This Row],[Expenses]]*0.3</f>
        <v>2.0841599999999998</v>
      </c>
      <c r="W3702" t="str">
        <f>VLOOKUP(K3702, Helper!A:C, 3, FALSE)</f>
        <v>2020-01</v>
      </c>
    </row>
    <row r="3703" spans="1:23" x14ac:dyDescent="0.3">
      <c r="A3703">
        <v>7445</v>
      </c>
      <c r="B3703" t="s">
        <v>8693</v>
      </c>
      <c r="C3703" s="1">
        <v>44961</v>
      </c>
      <c r="D3703">
        <v>20230204</v>
      </c>
      <c r="E3703" t="s">
        <v>1306</v>
      </c>
      <c r="F3703" t="s">
        <v>166</v>
      </c>
      <c r="G3703" t="s">
        <v>227</v>
      </c>
      <c r="H3703" t="s">
        <v>81</v>
      </c>
      <c r="I3703" t="s">
        <v>168</v>
      </c>
      <c r="J3703" t="s">
        <v>457</v>
      </c>
      <c r="K3703">
        <v>1057</v>
      </c>
      <c r="L3703" t="s">
        <v>105</v>
      </c>
      <c r="M3703" t="s">
        <v>85</v>
      </c>
      <c r="N3703" t="s">
        <v>66</v>
      </c>
      <c r="O3703" t="s">
        <v>8694</v>
      </c>
      <c r="P3703">
        <v>5.1840000000000002</v>
      </c>
      <c r="Q3703">
        <v>1</v>
      </c>
      <c r="R3703">
        <v>0.2</v>
      </c>
      <c r="S3703">
        <v>1.8144</v>
      </c>
      <c r="T3703" t="s">
        <v>394</v>
      </c>
      <c r="U3703">
        <v>3.3696000000000002</v>
      </c>
      <c r="V3703" s="2">
        <f>Table1[[#This Row],[Expenses]]*0.3</f>
        <v>1.01088</v>
      </c>
      <c r="W3703" t="str">
        <f>VLOOKUP(K3703, Helper!A:C, 3, FALSE)</f>
        <v>2020-01</v>
      </c>
    </row>
    <row r="3704" spans="1:23" x14ac:dyDescent="0.3">
      <c r="A3704">
        <v>7449</v>
      </c>
      <c r="B3704" t="s">
        <v>8695</v>
      </c>
      <c r="C3704" s="1">
        <v>45242</v>
      </c>
      <c r="D3704">
        <v>20231112</v>
      </c>
      <c r="E3704" t="s">
        <v>3894</v>
      </c>
      <c r="F3704" t="s">
        <v>252</v>
      </c>
      <c r="G3704" t="s">
        <v>573</v>
      </c>
      <c r="H3704" t="s">
        <v>25</v>
      </c>
      <c r="I3704" t="s">
        <v>103</v>
      </c>
      <c r="J3704" t="s">
        <v>407</v>
      </c>
      <c r="K3704">
        <v>1082</v>
      </c>
      <c r="L3704" t="s">
        <v>56</v>
      </c>
      <c r="M3704" t="s">
        <v>29</v>
      </c>
      <c r="N3704" t="s">
        <v>57</v>
      </c>
      <c r="O3704" t="s">
        <v>8696</v>
      </c>
      <c r="P3704">
        <v>88.92</v>
      </c>
      <c r="Q3704">
        <v>5</v>
      </c>
      <c r="R3704">
        <v>0.2</v>
      </c>
      <c r="S3704">
        <v>14.4495</v>
      </c>
      <c r="T3704" t="s">
        <v>283</v>
      </c>
      <c r="U3704">
        <v>74.470500000000001</v>
      </c>
      <c r="V3704" s="2">
        <f>Table1[[#This Row],[Expenses]]*0.3</f>
        <v>22.341149999999999</v>
      </c>
      <c r="W3704" t="str">
        <f>VLOOKUP(K3704, Helper!A:C, 3, FALSE)</f>
        <v>2020-07</v>
      </c>
    </row>
    <row r="3705" spans="1:23" x14ac:dyDescent="0.3">
      <c r="A3705">
        <v>7450</v>
      </c>
      <c r="B3705" t="s">
        <v>8697</v>
      </c>
      <c r="C3705" s="1">
        <v>45187</v>
      </c>
      <c r="D3705">
        <v>20230918</v>
      </c>
      <c r="E3705" t="s">
        <v>1495</v>
      </c>
      <c r="F3705" t="s">
        <v>79</v>
      </c>
      <c r="G3705" t="s">
        <v>147</v>
      </c>
      <c r="H3705" t="s">
        <v>81</v>
      </c>
      <c r="I3705" t="s">
        <v>82</v>
      </c>
      <c r="J3705" t="s">
        <v>376</v>
      </c>
      <c r="K3705">
        <v>1036</v>
      </c>
      <c r="L3705" t="s">
        <v>259</v>
      </c>
      <c r="M3705" t="s">
        <v>85</v>
      </c>
      <c r="N3705" t="s">
        <v>112</v>
      </c>
      <c r="O3705" t="s">
        <v>8698</v>
      </c>
      <c r="P3705">
        <v>9.9120000000000008</v>
      </c>
      <c r="Q3705">
        <v>3</v>
      </c>
      <c r="R3705">
        <v>0.2</v>
      </c>
      <c r="S3705">
        <v>3.2214</v>
      </c>
      <c r="T3705" t="s">
        <v>171</v>
      </c>
      <c r="U3705">
        <v>6.6905999999999999</v>
      </c>
      <c r="V3705" s="2">
        <f>Table1[[#This Row],[Expenses]]*0.3</f>
        <v>2.00718</v>
      </c>
      <c r="W3705" t="str">
        <f>VLOOKUP(K3705, Helper!A:C, 3, FALSE)</f>
        <v>2020-04</v>
      </c>
    </row>
    <row r="3706" spans="1:23" x14ac:dyDescent="0.3">
      <c r="A3706">
        <v>7454</v>
      </c>
      <c r="B3706" t="s">
        <v>8699</v>
      </c>
      <c r="C3706" s="1">
        <v>45103</v>
      </c>
      <c r="D3706">
        <v>20230626</v>
      </c>
      <c r="E3706" t="s">
        <v>1173</v>
      </c>
      <c r="F3706" t="s">
        <v>166</v>
      </c>
      <c r="G3706" t="s">
        <v>3445</v>
      </c>
      <c r="H3706" t="s">
        <v>81</v>
      </c>
      <c r="I3706" t="s">
        <v>168</v>
      </c>
      <c r="J3706" t="s">
        <v>698</v>
      </c>
      <c r="K3706">
        <v>1013</v>
      </c>
      <c r="L3706" t="s">
        <v>28</v>
      </c>
      <c r="M3706" t="s">
        <v>29</v>
      </c>
      <c r="N3706" t="s">
        <v>156</v>
      </c>
      <c r="O3706" t="s">
        <v>8700</v>
      </c>
      <c r="P3706">
        <v>148.47999999999999</v>
      </c>
      <c r="Q3706">
        <v>2</v>
      </c>
      <c r="R3706">
        <v>0.2</v>
      </c>
      <c r="S3706">
        <v>16.704000000000001</v>
      </c>
      <c r="T3706" t="s">
        <v>318</v>
      </c>
      <c r="U3706">
        <v>131.77599999999899</v>
      </c>
      <c r="V3706" s="2">
        <f>Table1[[#This Row],[Expenses]]*0.3</f>
        <v>39.532799999999696</v>
      </c>
      <c r="W3706" t="str">
        <f>VLOOKUP(K3706, Helper!A:C, 3, FALSE)</f>
        <v>2020-02</v>
      </c>
    </row>
    <row r="3707" spans="1:23" x14ac:dyDescent="0.3">
      <c r="A3707">
        <v>7455</v>
      </c>
      <c r="B3707" t="s">
        <v>8701</v>
      </c>
      <c r="C3707" s="1">
        <v>44773</v>
      </c>
      <c r="D3707">
        <v>20220731</v>
      </c>
      <c r="E3707" t="s">
        <v>1636</v>
      </c>
      <c r="F3707" t="s">
        <v>166</v>
      </c>
      <c r="G3707" t="s">
        <v>227</v>
      </c>
      <c r="H3707" t="s">
        <v>81</v>
      </c>
      <c r="I3707" t="s">
        <v>168</v>
      </c>
      <c r="J3707" t="s">
        <v>126</v>
      </c>
      <c r="K3707">
        <v>1025</v>
      </c>
      <c r="L3707" t="s">
        <v>105</v>
      </c>
      <c r="M3707" t="s">
        <v>29</v>
      </c>
      <c r="N3707" t="s">
        <v>41</v>
      </c>
      <c r="O3707" t="s">
        <v>8702</v>
      </c>
      <c r="P3707">
        <v>9.2479999999999993</v>
      </c>
      <c r="Q3707">
        <v>4</v>
      </c>
      <c r="R3707">
        <v>0.2</v>
      </c>
      <c r="S3707">
        <v>3.1212</v>
      </c>
      <c r="T3707" t="s">
        <v>175</v>
      </c>
      <c r="U3707">
        <v>6.1267999999999896</v>
      </c>
      <c r="V3707" s="2">
        <f>Table1[[#This Row],[Expenses]]*0.3</f>
        <v>1.8380399999999968</v>
      </c>
      <c r="W3707" t="str">
        <f>VLOOKUP(K3707, Helper!A:C, 3, FALSE)</f>
        <v>2020-04</v>
      </c>
    </row>
    <row r="3708" spans="1:23" x14ac:dyDescent="0.3">
      <c r="A3708">
        <v>7457</v>
      </c>
      <c r="B3708" t="s">
        <v>8703</v>
      </c>
      <c r="C3708" s="1">
        <v>44302</v>
      </c>
      <c r="D3708">
        <v>20210416</v>
      </c>
      <c r="E3708" t="s">
        <v>1539</v>
      </c>
      <c r="F3708" t="s">
        <v>238</v>
      </c>
      <c r="G3708" t="s">
        <v>239</v>
      </c>
      <c r="H3708" t="s">
        <v>25</v>
      </c>
      <c r="I3708" t="s">
        <v>48</v>
      </c>
      <c r="J3708" t="s">
        <v>244</v>
      </c>
      <c r="K3708">
        <v>1002</v>
      </c>
      <c r="L3708" t="s">
        <v>84</v>
      </c>
      <c r="M3708" t="s">
        <v>29</v>
      </c>
      <c r="N3708" t="s">
        <v>156</v>
      </c>
      <c r="O3708" t="s">
        <v>8704</v>
      </c>
      <c r="P3708">
        <v>569.64</v>
      </c>
      <c r="Q3708">
        <v>2</v>
      </c>
      <c r="R3708">
        <v>0</v>
      </c>
      <c r="S3708">
        <v>148.10640000000001</v>
      </c>
      <c r="T3708" t="s">
        <v>208</v>
      </c>
      <c r="U3708">
        <v>421.53359999999998</v>
      </c>
      <c r="V3708" s="2">
        <f>Table1[[#This Row],[Expenses]]*0.3</f>
        <v>126.46007999999999</v>
      </c>
      <c r="W3708" t="str">
        <f>VLOOKUP(K3708, Helper!A:C, 3, FALSE)</f>
        <v>2020-03</v>
      </c>
    </row>
    <row r="3709" spans="1:23" x14ac:dyDescent="0.3">
      <c r="A3709">
        <v>7461</v>
      </c>
      <c r="B3709" t="s">
        <v>8705</v>
      </c>
      <c r="C3709" s="1">
        <v>44297</v>
      </c>
      <c r="D3709">
        <v>20210411</v>
      </c>
      <c r="E3709" t="s">
        <v>2337</v>
      </c>
      <c r="F3709" t="s">
        <v>35</v>
      </c>
      <c r="G3709" t="s">
        <v>36</v>
      </c>
      <c r="H3709" t="s">
        <v>37</v>
      </c>
      <c r="I3709" t="s">
        <v>38</v>
      </c>
      <c r="J3709" t="s">
        <v>1132</v>
      </c>
      <c r="K3709">
        <v>1053</v>
      </c>
      <c r="L3709" t="s">
        <v>74</v>
      </c>
      <c r="M3709" t="s">
        <v>29</v>
      </c>
      <c r="N3709" t="s">
        <v>1005</v>
      </c>
      <c r="O3709" t="s">
        <v>8706</v>
      </c>
      <c r="P3709">
        <v>639.96799999999996</v>
      </c>
      <c r="Q3709">
        <v>4</v>
      </c>
      <c r="R3709">
        <v>0.2</v>
      </c>
      <c r="S3709">
        <v>215.98920000000001</v>
      </c>
      <c r="T3709" t="s">
        <v>208</v>
      </c>
      <c r="U3709">
        <v>423.97879999999998</v>
      </c>
      <c r="V3709" s="2">
        <f>Table1[[#This Row],[Expenses]]*0.3</f>
        <v>127.19363999999999</v>
      </c>
      <c r="W3709" t="str">
        <f>VLOOKUP(K3709, Helper!A:C, 3, FALSE)</f>
        <v>2020-05</v>
      </c>
    </row>
    <row r="3710" spans="1:23" x14ac:dyDescent="0.3">
      <c r="A3710">
        <v>7463</v>
      </c>
      <c r="B3710" t="s">
        <v>8707</v>
      </c>
      <c r="C3710" s="1">
        <v>44254</v>
      </c>
      <c r="D3710">
        <v>20210227</v>
      </c>
      <c r="E3710" t="s">
        <v>447</v>
      </c>
      <c r="F3710" t="s">
        <v>71</v>
      </c>
      <c r="G3710" t="s">
        <v>72</v>
      </c>
      <c r="H3710" t="s">
        <v>37</v>
      </c>
      <c r="I3710" t="s">
        <v>38</v>
      </c>
      <c r="J3710" t="s">
        <v>291</v>
      </c>
      <c r="K3710">
        <v>1052</v>
      </c>
      <c r="L3710" t="s">
        <v>259</v>
      </c>
      <c r="M3710" t="s">
        <v>29</v>
      </c>
      <c r="N3710" t="s">
        <v>185</v>
      </c>
      <c r="O3710" t="s">
        <v>8708</v>
      </c>
      <c r="P3710">
        <v>538.91999999999996</v>
      </c>
      <c r="Q3710">
        <v>9</v>
      </c>
      <c r="R3710">
        <v>0</v>
      </c>
      <c r="S3710">
        <v>80.837999999999994</v>
      </c>
      <c r="T3710" t="s">
        <v>554</v>
      </c>
      <c r="U3710">
        <v>458.08199999999999</v>
      </c>
      <c r="V3710" s="2">
        <f>Table1[[#This Row],[Expenses]]*0.3</f>
        <v>137.4246</v>
      </c>
      <c r="W3710" t="str">
        <f>VLOOKUP(K3710, Helper!A:C, 3, FALSE)</f>
        <v>2020-04</v>
      </c>
    </row>
    <row r="3711" spans="1:23" x14ac:dyDescent="0.3">
      <c r="A3711">
        <v>7464</v>
      </c>
      <c r="B3711" t="s">
        <v>8709</v>
      </c>
      <c r="C3711" s="1">
        <v>44813</v>
      </c>
      <c r="D3711">
        <v>20220909</v>
      </c>
      <c r="E3711" t="s">
        <v>2087</v>
      </c>
      <c r="F3711" t="s">
        <v>35</v>
      </c>
      <c r="G3711" t="s">
        <v>1650</v>
      </c>
      <c r="H3711" t="s">
        <v>37</v>
      </c>
      <c r="I3711" t="s">
        <v>38</v>
      </c>
      <c r="J3711" t="s">
        <v>1009</v>
      </c>
      <c r="K3711">
        <v>1021</v>
      </c>
      <c r="L3711" t="s">
        <v>133</v>
      </c>
      <c r="M3711" t="s">
        <v>29</v>
      </c>
      <c r="N3711" t="s">
        <v>112</v>
      </c>
      <c r="O3711" t="s">
        <v>8710</v>
      </c>
      <c r="P3711">
        <v>14.88</v>
      </c>
      <c r="Q3711">
        <v>2</v>
      </c>
      <c r="R3711">
        <v>0</v>
      </c>
      <c r="S3711">
        <v>3.72</v>
      </c>
      <c r="T3711" t="s">
        <v>246</v>
      </c>
      <c r="U3711">
        <v>11.16</v>
      </c>
      <c r="V3711" s="2">
        <f>Table1[[#This Row],[Expenses]]*0.3</f>
        <v>3.3479999999999999</v>
      </c>
      <c r="W3711" t="str">
        <f>VLOOKUP(K3711, Helper!A:C, 3, FALSE)</f>
        <v>2020-02</v>
      </c>
    </row>
    <row r="3712" spans="1:23" x14ac:dyDescent="0.3">
      <c r="A3712">
        <v>7467</v>
      </c>
      <c r="B3712" t="s">
        <v>8711</v>
      </c>
      <c r="C3712" s="1">
        <v>44701</v>
      </c>
      <c r="D3712">
        <v>20220520</v>
      </c>
      <c r="E3712" t="s">
        <v>4591</v>
      </c>
      <c r="F3712" t="s">
        <v>35</v>
      </c>
      <c r="G3712" t="s">
        <v>36</v>
      </c>
      <c r="H3712" t="s">
        <v>37</v>
      </c>
      <c r="I3712" t="s">
        <v>38</v>
      </c>
      <c r="J3712" t="s">
        <v>1065</v>
      </c>
      <c r="K3712">
        <v>1097</v>
      </c>
      <c r="L3712" t="s">
        <v>273</v>
      </c>
      <c r="M3712" t="s">
        <v>40</v>
      </c>
      <c r="N3712" t="s">
        <v>86</v>
      </c>
      <c r="O3712" t="s">
        <v>8712</v>
      </c>
      <c r="P3712">
        <v>87.84</v>
      </c>
      <c r="Q3712">
        <v>8</v>
      </c>
      <c r="R3712">
        <v>0</v>
      </c>
      <c r="S3712">
        <v>23.716799999999999</v>
      </c>
      <c r="T3712" t="s">
        <v>454</v>
      </c>
      <c r="U3712">
        <v>64.123199999999997</v>
      </c>
      <c r="V3712" s="2">
        <f>Table1[[#This Row],[Expenses]]*0.3</f>
        <v>19.23696</v>
      </c>
      <c r="W3712" t="str">
        <f>VLOOKUP(K3712, Helper!A:C, 3, FALSE)</f>
        <v>2020-04</v>
      </c>
    </row>
    <row r="3713" spans="1:23" x14ac:dyDescent="0.3">
      <c r="A3713">
        <v>7468</v>
      </c>
      <c r="B3713" t="s">
        <v>8713</v>
      </c>
      <c r="C3713" s="1">
        <v>45242</v>
      </c>
      <c r="D3713">
        <v>20231112</v>
      </c>
      <c r="E3713" t="s">
        <v>1656</v>
      </c>
      <c r="F3713" t="s">
        <v>35</v>
      </c>
      <c r="G3713" t="s">
        <v>36</v>
      </c>
      <c r="H3713" t="s">
        <v>37</v>
      </c>
      <c r="I3713" t="s">
        <v>38</v>
      </c>
      <c r="J3713" t="s">
        <v>1472</v>
      </c>
      <c r="K3713">
        <v>1091</v>
      </c>
      <c r="L3713" t="s">
        <v>74</v>
      </c>
      <c r="M3713" t="s">
        <v>85</v>
      </c>
      <c r="N3713" t="s">
        <v>57</v>
      </c>
      <c r="O3713" t="s">
        <v>8714</v>
      </c>
      <c r="P3713">
        <v>34.92</v>
      </c>
      <c r="Q3713">
        <v>4</v>
      </c>
      <c r="R3713">
        <v>0</v>
      </c>
      <c r="S3713">
        <v>11.8728</v>
      </c>
      <c r="T3713" t="s">
        <v>283</v>
      </c>
      <c r="U3713">
        <v>23.0472</v>
      </c>
      <c r="V3713" s="2">
        <f>Table1[[#This Row],[Expenses]]*0.3</f>
        <v>6.9141599999999999</v>
      </c>
      <c r="W3713" t="str">
        <f>VLOOKUP(K3713, Helper!A:C, 3, FALSE)</f>
        <v>2020-02</v>
      </c>
    </row>
    <row r="3714" spans="1:23" x14ac:dyDescent="0.3">
      <c r="A3714">
        <v>7469</v>
      </c>
      <c r="B3714" t="s">
        <v>8715</v>
      </c>
      <c r="C3714" s="1">
        <v>44089</v>
      </c>
      <c r="D3714">
        <v>20200915</v>
      </c>
      <c r="E3714" t="s">
        <v>1895</v>
      </c>
      <c r="F3714" t="s">
        <v>211</v>
      </c>
      <c r="G3714" t="s">
        <v>212</v>
      </c>
      <c r="H3714" t="s">
        <v>25</v>
      </c>
      <c r="I3714" t="s">
        <v>26</v>
      </c>
      <c r="J3714" t="s">
        <v>27</v>
      </c>
      <c r="K3714">
        <v>1017</v>
      </c>
      <c r="L3714" t="s">
        <v>28</v>
      </c>
      <c r="M3714" t="s">
        <v>29</v>
      </c>
      <c r="N3714" t="s">
        <v>66</v>
      </c>
      <c r="O3714" t="s">
        <v>8716</v>
      </c>
      <c r="P3714">
        <v>14.94</v>
      </c>
      <c r="Q3714">
        <v>3</v>
      </c>
      <c r="R3714">
        <v>0</v>
      </c>
      <c r="S3714">
        <v>7.0217999999999998</v>
      </c>
      <c r="T3714" t="s">
        <v>382</v>
      </c>
      <c r="U3714">
        <v>7.9181999999999997</v>
      </c>
      <c r="V3714" s="2">
        <f>Table1[[#This Row],[Expenses]]*0.3</f>
        <v>2.3754599999999999</v>
      </c>
      <c r="W3714" t="str">
        <f>VLOOKUP(K3714, Helper!A:C, 3, FALSE)</f>
        <v>2020-02</v>
      </c>
    </row>
    <row r="3715" spans="1:23" x14ac:dyDescent="0.3">
      <c r="A3715">
        <v>7471</v>
      </c>
      <c r="B3715" t="s">
        <v>8717</v>
      </c>
      <c r="C3715" s="1">
        <v>44454</v>
      </c>
      <c r="D3715">
        <v>20210915</v>
      </c>
      <c r="E3715" t="s">
        <v>2904</v>
      </c>
      <c r="F3715" t="s">
        <v>124</v>
      </c>
      <c r="G3715" t="s">
        <v>125</v>
      </c>
      <c r="H3715" t="s">
        <v>25</v>
      </c>
      <c r="I3715" t="s">
        <v>48</v>
      </c>
      <c r="J3715" t="s">
        <v>179</v>
      </c>
      <c r="K3715">
        <v>1015</v>
      </c>
      <c r="L3715" t="s">
        <v>74</v>
      </c>
      <c r="M3715" t="s">
        <v>40</v>
      </c>
      <c r="N3715" t="s">
        <v>50</v>
      </c>
      <c r="O3715" t="s">
        <v>8718</v>
      </c>
      <c r="P3715">
        <v>3.5760000000000001</v>
      </c>
      <c r="Q3715">
        <v>4</v>
      </c>
      <c r="R3715">
        <v>0.7</v>
      </c>
      <c r="S3715">
        <v>-2.8607999999999998</v>
      </c>
      <c r="T3715" t="s">
        <v>135</v>
      </c>
      <c r="U3715">
        <v>6.4367999999999999</v>
      </c>
      <c r="V3715" s="2">
        <f>Table1[[#This Row],[Expenses]]*0.3</f>
        <v>1.9310399999999999</v>
      </c>
      <c r="W3715" t="str">
        <f>VLOOKUP(K3715, Helper!A:C, 3, FALSE)</f>
        <v>2020-03</v>
      </c>
    </row>
    <row r="3716" spans="1:23" x14ac:dyDescent="0.3">
      <c r="A3716">
        <v>7473</v>
      </c>
      <c r="B3716" t="s">
        <v>8719</v>
      </c>
      <c r="C3716" s="1">
        <v>44744</v>
      </c>
      <c r="D3716">
        <v>20220702</v>
      </c>
      <c r="E3716" t="s">
        <v>4062</v>
      </c>
      <c r="F3716" t="s">
        <v>101</v>
      </c>
      <c r="G3716" t="s">
        <v>6123</v>
      </c>
      <c r="H3716" t="s">
        <v>25</v>
      </c>
      <c r="I3716" t="s">
        <v>103</v>
      </c>
      <c r="J3716" t="s">
        <v>104</v>
      </c>
      <c r="K3716">
        <v>1047</v>
      </c>
      <c r="L3716" t="s">
        <v>105</v>
      </c>
      <c r="M3716" t="s">
        <v>85</v>
      </c>
      <c r="N3716" t="s">
        <v>1005</v>
      </c>
      <c r="O3716" t="s">
        <v>8720</v>
      </c>
      <c r="P3716">
        <v>1499.95</v>
      </c>
      <c r="Q3716">
        <v>5</v>
      </c>
      <c r="R3716">
        <v>0</v>
      </c>
      <c r="S3716">
        <v>449.98500000000001</v>
      </c>
      <c r="T3716" t="s">
        <v>175</v>
      </c>
      <c r="U3716">
        <v>1049.9649999999999</v>
      </c>
      <c r="V3716" s="2">
        <f>Table1[[#This Row],[Expenses]]*0.3</f>
        <v>314.98949999999996</v>
      </c>
      <c r="W3716" t="str">
        <f>VLOOKUP(K3716, Helper!A:C, 3, FALSE)</f>
        <v>2020-03</v>
      </c>
    </row>
    <row r="3717" spans="1:23" x14ac:dyDescent="0.3">
      <c r="A3717">
        <v>7474</v>
      </c>
      <c r="B3717" t="s">
        <v>8721</v>
      </c>
      <c r="C3717" s="1">
        <v>44662</v>
      </c>
      <c r="D3717">
        <v>20220411</v>
      </c>
      <c r="E3717" t="s">
        <v>2054</v>
      </c>
      <c r="F3717" t="s">
        <v>166</v>
      </c>
      <c r="G3717" t="s">
        <v>227</v>
      </c>
      <c r="H3717" t="s">
        <v>81</v>
      </c>
      <c r="I3717" t="s">
        <v>168</v>
      </c>
      <c r="J3717" t="s">
        <v>179</v>
      </c>
      <c r="K3717">
        <v>1015</v>
      </c>
      <c r="L3717" t="s">
        <v>74</v>
      </c>
      <c r="M3717" t="s">
        <v>40</v>
      </c>
      <c r="N3717" t="s">
        <v>112</v>
      </c>
      <c r="O3717" t="s">
        <v>8722</v>
      </c>
      <c r="P3717">
        <v>13.568</v>
      </c>
      <c r="Q3717">
        <v>4</v>
      </c>
      <c r="R3717">
        <v>0.2</v>
      </c>
      <c r="S3717">
        <v>3.2223999999999999</v>
      </c>
      <c r="T3717" t="s">
        <v>296</v>
      </c>
      <c r="U3717">
        <v>10.345599999999999</v>
      </c>
      <c r="V3717" s="2">
        <f>Table1[[#This Row],[Expenses]]*0.3</f>
        <v>3.1036799999999998</v>
      </c>
      <c r="W3717" t="str">
        <f>VLOOKUP(K3717, Helper!A:C, 3, FALSE)</f>
        <v>2020-03</v>
      </c>
    </row>
    <row r="3718" spans="1:23" x14ac:dyDescent="0.3">
      <c r="A3718">
        <v>7475</v>
      </c>
      <c r="B3718" t="s">
        <v>8723</v>
      </c>
      <c r="C3718" s="1">
        <v>43837</v>
      </c>
      <c r="D3718">
        <v>20200107</v>
      </c>
      <c r="E3718" t="s">
        <v>2255</v>
      </c>
      <c r="F3718" t="s">
        <v>23</v>
      </c>
      <c r="G3718" t="s">
        <v>24</v>
      </c>
      <c r="H3718" t="s">
        <v>25</v>
      </c>
      <c r="I3718" t="s">
        <v>26</v>
      </c>
      <c r="J3718" t="s">
        <v>49</v>
      </c>
      <c r="K3718">
        <v>1031</v>
      </c>
      <c r="L3718" t="s">
        <v>28</v>
      </c>
      <c r="M3718" t="s">
        <v>85</v>
      </c>
      <c r="N3718" t="s">
        <v>41</v>
      </c>
      <c r="O3718" t="s">
        <v>8724</v>
      </c>
      <c r="P3718">
        <v>2573.8200000000002</v>
      </c>
      <c r="Q3718">
        <v>9</v>
      </c>
      <c r="R3718">
        <v>0</v>
      </c>
      <c r="S3718">
        <v>746.40779999999995</v>
      </c>
      <c r="T3718" t="s">
        <v>1129</v>
      </c>
      <c r="U3718">
        <v>1827.4122</v>
      </c>
      <c r="V3718" s="2">
        <f>Table1[[#This Row],[Expenses]]*0.3</f>
        <v>548.22366</v>
      </c>
      <c r="W3718" t="str">
        <f>VLOOKUP(K3718, Helper!A:C, 3, FALSE)</f>
        <v>2020-01</v>
      </c>
    </row>
    <row r="3719" spans="1:23" x14ac:dyDescent="0.3">
      <c r="A3719">
        <v>7482</v>
      </c>
      <c r="B3719" t="s">
        <v>8725</v>
      </c>
      <c r="C3719" s="1">
        <v>44806</v>
      </c>
      <c r="D3719">
        <v>20220902</v>
      </c>
      <c r="E3719" t="s">
        <v>4403</v>
      </c>
      <c r="F3719" t="s">
        <v>35</v>
      </c>
      <c r="G3719" t="s">
        <v>852</v>
      </c>
      <c r="H3719" t="s">
        <v>37</v>
      </c>
      <c r="I3719" t="s">
        <v>38</v>
      </c>
      <c r="J3719" t="s">
        <v>278</v>
      </c>
      <c r="K3719">
        <v>1032</v>
      </c>
      <c r="L3719" t="s">
        <v>56</v>
      </c>
      <c r="M3719" t="s">
        <v>85</v>
      </c>
      <c r="N3719" t="s">
        <v>161</v>
      </c>
      <c r="O3719" t="s">
        <v>8726</v>
      </c>
      <c r="P3719">
        <v>12.78</v>
      </c>
      <c r="Q3719">
        <v>1</v>
      </c>
      <c r="R3719">
        <v>0</v>
      </c>
      <c r="S3719">
        <v>5.7510000000000003</v>
      </c>
      <c r="T3719" t="s">
        <v>246</v>
      </c>
      <c r="U3719">
        <v>7.0289999999999901</v>
      </c>
      <c r="V3719" s="2">
        <f>Table1[[#This Row],[Expenses]]*0.3</f>
        <v>2.1086999999999971</v>
      </c>
      <c r="W3719" t="str">
        <f>VLOOKUP(K3719, Helper!A:C, 3, FALSE)</f>
        <v>2020-02</v>
      </c>
    </row>
    <row r="3720" spans="1:23" x14ac:dyDescent="0.3">
      <c r="A3720">
        <v>7483</v>
      </c>
      <c r="B3720" t="s">
        <v>8727</v>
      </c>
      <c r="C3720" s="1">
        <v>44097</v>
      </c>
      <c r="D3720">
        <v>20200923</v>
      </c>
      <c r="E3720" t="s">
        <v>3827</v>
      </c>
      <c r="F3720" t="s">
        <v>211</v>
      </c>
      <c r="G3720" t="s">
        <v>212</v>
      </c>
      <c r="H3720" t="s">
        <v>25</v>
      </c>
      <c r="I3720" t="s">
        <v>26</v>
      </c>
      <c r="J3720" t="s">
        <v>752</v>
      </c>
      <c r="K3720">
        <v>1084</v>
      </c>
      <c r="L3720" t="s">
        <v>133</v>
      </c>
      <c r="M3720" t="s">
        <v>85</v>
      </c>
      <c r="N3720" t="s">
        <v>50</v>
      </c>
      <c r="O3720" t="s">
        <v>8728</v>
      </c>
      <c r="P3720">
        <v>18.463999999999999</v>
      </c>
      <c r="Q3720">
        <v>4</v>
      </c>
      <c r="R3720">
        <v>0.2</v>
      </c>
      <c r="S3720">
        <v>6.9240000000000004</v>
      </c>
      <c r="T3720" t="s">
        <v>382</v>
      </c>
      <c r="U3720">
        <v>11.54</v>
      </c>
      <c r="V3720" s="2">
        <f>Table1[[#This Row],[Expenses]]*0.3</f>
        <v>3.4619999999999997</v>
      </c>
      <c r="W3720" t="str">
        <f>VLOOKUP(K3720, Helper!A:C, 3, FALSE)</f>
        <v>2020-02</v>
      </c>
    </row>
    <row r="3721" spans="1:23" x14ac:dyDescent="0.3">
      <c r="A3721">
        <v>7484</v>
      </c>
      <c r="B3721" t="s">
        <v>8729</v>
      </c>
      <c r="C3721" s="1">
        <v>44180</v>
      </c>
      <c r="D3721">
        <v>20201215</v>
      </c>
      <c r="E3721" t="s">
        <v>910</v>
      </c>
      <c r="F3721" t="s">
        <v>124</v>
      </c>
      <c r="G3721" t="s">
        <v>125</v>
      </c>
      <c r="H3721" t="s">
        <v>25</v>
      </c>
      <c r="I3721" t="s">
        <v>48</v>
      </c>
      <c r="J3721" t="s">
        <v>272</v>
      </c>
      <c r="K3721">
        <v>1094</v>
      </c>
      <c r="L3721" t="s">
        <v>273</v>
      </c>
      <c r="M3721" t="s">
        <v>40</v>
      </c>
      <c r="N3721" t="s">
        <v>41</v>
      </c>
      <c r="O3721" t="s">
        <v>8730</v>
      </c>
      <c r="P3721">
        <v>445.80200000000002</v>
      </c>
      <c r="Q3721">
        <v>7</v>
      </c>
      <c r="R3721">
        <v>0.3</v>
      </c>
      <c r="S3721">
        <v>-108.2662</v>
      </c>
      <c r="T3721" t="s">
        <v>235</v>
      </c>
      <c r="U3721">
        <v>554.06820000000005</v>
      </c>
      <c r="V3721" s="2">
        <f>Table1[[#This Row],[Expenses]]*0.3</f>
        <v>166.22046</v>
      </c>
      <c r="W3721" t="str">
        <f>VLOOKUP(K3721, Helper!A:C, 3, FALSE)</f>
        <v>2020-02</v>
      </c>
    </row>
    <row r="3722" spans="1:23" x14ac:dyDescent="0.3">
      <c r="A3722">
        <v>7485</v>
      </c>
      <c r="B3722" t="s">
        <v>8731</v>
      </c>
      <c r="C3722" s="1">
        <v>45289</v>
      </c>
      <c r="D3722">
        <v>20231229</v>
      </c>
      <c r="E3722" t="s">
        <v>281</v>
      </c>
      <c r="F3722" t="s">
        <v>5560</v>
      </c>
      <c r="G3722" t="s">
        <v>5561</v>
      </c>
      <c r="H3722" t="s">
        <v>25</v>
      </c>
      <c r="I3722" t="s">
        <v>103</v>
      </c>
      <c r="J3722" t="s">
        <v>49</v>
      </c>
      <c r="K3722">
        <v>1031</v>
      </c>
      <c r="L3722" t="s">
        <v>28</v>
      </c>
      <c r="M3722" t="s">
        <v>85</v>
      </c>
      <c r="N3722" t="s">
        <v>112</v>
      </c>
      <c r="O3722" t="s">
        <v>8732</v>
      </c>
      <c r="P3722">
        <v>2.48</v>
      </c>
      <c r="Q3722">
        <v>1</v>
      </c>
      <c r="R3722">
        <v>0</v>
      </c>
      <c r="S3722">
        <v>0.86799999999999999</v>
      </c>
      <c r="T3722" t="s">
        <v>261</v>
      </c>
      <c r="U3722">
        <v>1.6120000000000001</v>
      </c>
      <c r="V3722" s="2">
        <f>Table1[[#This Row],[Expenses]]*0.3</f>
        <v>0.48360000000000003</v>
      </c>
      <c r="W3722" t="str">
        <f>VLOOKUP(K3722, Helper!A:C, 3, FALSE)</f>
        <v>2020-01</v>
      </c>
    </row>
    <row r="3723" spans="1:23" x14ac:dyDescent="0.3">
      <c r="A3723">
        <v>7487</v>
      </c>
      <c r="B3723" t="s">
        <v>8733</v>
      </c>
      <c r="C3723" s="1">
        <v>44549</v>
      </c>
      <c r="D3723">
        <v>20211219</v>
      </c>
      <c r="E3723" t="s">
        <v>1536</v>
      </c>
      <c r="F3723" t="s">
        <v>1516</v>
      </c>
      <c r="G3723" t="s">
        <v>1517</v>
      </c>
      <c r="H3723" t="s">
        <v>25</v>
      </c>
      <c r="I3723" t="s">
        <v>336</v>
      </c>
      <c r="J3723" t="s">
        <v>291</v>
      </c>
      <c r="K3723">
        <v>1052</v>
      </c>
      <c r="L3723" t="s">
        <v>259</v>
      </c>
      <c r="M3723" t="s">
        <v>85</v>
      </c>
      <c r="N3723" t="s">
        <v>66</v>
      </c>
      <c r="O3723" t="s">
        <v>8734</v>
      </c>
      <c r="P3723">
        <v>29.9</v>
      </c>
      <c r="Q3723">
        <v>5</v>
      </c>
      <c r="R3723">
        <v>0</v>
      </c>
      <c r="S3723">
        <v>14.651</v>
      </c>
      <c r="T3723" t="s">
        <v>163</v>
      </c>
      <c r="U3723">
        <v>15.248999999999899</v>
      </c>
      <c r="V3723" s="2">
        <f>Table1[[#This Row],[Expenses]]*0.3</f>
        <v>4.5746999999999698</v>
      </c>
      <c r="W3723" t="str">
        <f>VLOOKUP(K3723, Helper!A:C, 3, FALSE)</f>
        <v>2020-04</v>
      </c>
    </row>
    <row r="3724" spans="1:23" x14ac:dyDescent="0.3">
      <c r="A3724">
        <v>7490</v>
      </c>
      <c r="B3724" t="s">
        <v>8735</v>
      </c>
      <c r="C3724" s="1">
        <v>45236</v>
      </c>
      <c r="D3724">
        <v>20231106</v>
      </c>
      <c r="E3724" t="s">
        <v>5183</v>
      </c>
      <c r="F3724" t="s">
        <v>35</v>
      </c>
      <c r="G3724" t="s">
        <v>600</v>
      </c>
      <c r="H3724" t="s">
        <v>37</v>
      </c>
      <c r="I3724" t="s">
        <v>38</v>
      </c>
      <c r="J3724" t="s">
        <v>574</v>
      </c>
      <c r="K3724">
        <v>1090</v>
      </c>
      <c r="L3724" t="s">
        <v>259</v>
      </c>
      <c r="M3724" t="s">
        <v>29</v>
      </c>
      <c r="N3724" t="s">
        <v>66</v>
      </c>
      <c r="O3724" t="s">
        <v>8736</v>
      </c>
      <c r="P3724">
        <v>12.96</v>
      </c>
      <c r="Q3724">
        <v>2</v>
      </c>
      <c r="R3724">
        <v>0</v>
      </c>
      <c r="S3724">
        <v>6.2207999999999997</v>
      </c>
      <c r="T3724" t="s">
        <v>283</v>
      </c>
      <c r="U3724">
        <v>6.7392000000000003</v>
      </c>
      <c r="V3724" s="2">
        <f>Table1[[#This Row],[Expenses]]*0.3</f>
        <v>2.02176</v>
      </c>
      <c r="W3724" t="str">
        <f>VLOOKUP(K3724, Helper!A:C, 3, FALSE)</f>
        <v>2020-02</v>
      </c>
    </row>
    <row r="3725" spans="1:23" x14ac:dyDescent="0.3">
      <c r="A3725">
        <v>7491</v>
      </c>
      <c r="B3725" t="s">
        <v>8737</v>
      </c>
      <c r="C3725" s="1">
        <v>44449</v>
      </c>
      <c r="D3725">
        <v>20210910</v>
      </c>
      <c r="E3725" t="s">
        <v>707</v>
      </c>
      <c r="F3725" t="s">
        <v>35</v>
      </c>
      <c r="G3725" t="s">
        <v>36</v>
      </c>
      <c r="H3725" t="s">
        <v>37</v>
      </c>
      <c r="I3725" t="s">
        <v>38</v>
      </c>
      <c r="J3725" t="s">
        <v>574</v>
      </c>
      <c r="K3725">
        <v>1090</v>
      </c>
      <c r="L3725" t="s">
        <v>259</v>
      </c>
      <c r="M3725" t="s">
        <v>40</v>
      </c>
      <c r="N3725" t="s">
        <v>57</v>
      </c>
      <c r="O3725" t="s">
        <v>8738</v>
      </c>
      <c r="P3725">
        <v>106.68</v>
      </c>
      <c r="Q3725">
        <v>6</v>
      </c>
      <c r="R3725">
        <v>0</v>
      </c>
      <c r="S3725">
        <v>33.070799999999998</v>
      </c>
      <c r="T3725" t="s">
        <v>135</v>
      </c>
      <c r="U3725">
        <v>73.609200000000001</v>
      </c>
      <c r="V3725" s="2">
        <f>Table1[[#This Row],[Expenses]]*0.3</f>
        <v>22.08276</v>
      </c>
      <c r="W3725" t="str">
        <f>VLOOKUP(K3725, Helper!A:C, 3, FALSE)</f>
        <v>2020-02</v>
      </c>
    </row>
    <row r="3726" spans="1:23" x14ac:dyDescent="0.3">
      <c r="A3726">
        <v>7492</v>
      </c>
      <c r="B3726" t="s">
        <v>8739</v>
      </c>
      <c r="C3726" s="1">
        <v>45247</v>
      </c>
      <c r="D3726">
        <v>20231117</v>
      </c>
      <c r="E3726" t="s">
        <v>2430</v>
      </c>
      <c r="F3726" t="s">
        <v>211</v>
      </c>
      <c r="G3726" t="s">
        <v>937</v>
      </c>
      <c r="H3726" t="s">
        <v>25</v>
      </c>
      <c r="I3726" t="s">
        <v>26</v>
      </c>
      <c r="J3726" t="s">
        <v>560</v>
      </c>
      <c r="K3726">
        <v>1080</v>
      </c>
      <c r="L3726" t="s">
        <v>56</v>
      </c>
      <c r="M3726" t="s">
        <v>29</v>
      </c>
      <c r="N3726" t="s">
        <v>156</v>
      </c>
      <c r="O3726" t="s">
        <v>8740</v>
      </c>
      <c r="P3726">
        <v>119.94</v>
      </c>
      <c r="Q3726">
        <v>6</v>
      </c>
      <c r="R3726">
        <v>0</v>
      </c>
      <c r="S3726">
        <v>5.9969999999999999</v>
      </c>
      <c r="T3726" t="s">
        <v>283</v>
      </c>
      <c r="U3726">
        <v>113.943</v>
      </c>
      <c r="V3726" s="2">
        <f>Table1[[#This Row],[Expenses]]*0.3</f>
        <v>34.182899999999997</v>
      </c>
      <c r="W3726" t="str">
        <f>VLOOKUP(K3726, Helper!A:C, 3, FALSE)</f>
        <v>2020-03</v>
      </c>
    </row>
    <row r="3727" spans="1:23" x14ac:dyDescent="0.3">
      <c r="A3727">
        <v>7493</v>
      </c>
      <c r="B3727" t="s">
        <v>8741</v>
      </c>
      <c r="C3727" s="1">
        <v>45181</v>
      </c>
      <c r="D3727">
        <v>20230912</v>
      </c>
      <c r="E3727" t="s">
        <v>4373</v>
      </c>
      <c r="F3727" t="s">
        <v>79</v>
      </c>
      <c r="G3727" t="s">
        <v>147</v>
      </c>
      <c r="H3727" t="s">
        <v>81</v>
      </c>
      <c r="I3727" t="s">
        <v>82</v>
      </c>
      <c r="J3727" t="s">
        <v>55</v>
      </c>
      <c r="K3727">
        <v>1065</v>
      </c>
      <c r="L3727" t="s">
        <v>56</v>
      </c>
      <c r="M3727" t="s">
        <v>29</v>
      </c>
      <c r="N3727" t="s">
        <v>66</v>
      </c>
      <c r="O3727" t="s">
        <v>8742</v>
      </c>
      <c r="P3727">
        <v>10.272</v>
      </c>
      <c r="Q3727">
        <v>3</v>
      </c>
      <c r="R3727">
        <v>0.2</v>
      </c>
      <c r="S3727">
        <v>3.21</v>
      </c>
      <c r="T3727" t="s">
        <v>171</v>
      </c>
      <c r="U3727">
        <v>7.0620000000000003</v>
      </c>
      <c r="V3727" s="2">
        <f>Table1[[#This Row],[Expenses]]*0.3</f>
        <v>2.1185999999999998</v>
      </c>
      <c r="W3727" t="str">
        <f>VLOOKUP(K3727, Helper!A:C, 3, FALSE)</f>
        <v>2020-04</v>
      </c>
    </row>
    <row r="3728" spans="1:23" x14ac:dyDescent="0.3">
      <c r="A3728">
        <v>7496</v>
      </c>
      <c r="B3728" t="s">
        <v>8743</v>
      </c>
      <c r="C3728" s="1">
        <v>45122</v>
      </c>
      <c r="D3728">
        <v>20230715</v>
      </c>
      <c r="E3728" t="s">
        <v>3715</v>
      </c>
      <c r="F3728" t="s">
        <v>35</v>
      </c>
      <c r="G3728" t="s">
        <v>2297</v>
      </c>
      <c r="H3728" t="s">
        <v>37</v>
      </c>
      <c r="I3728" t="s">
        <v>38</v>
      </c>
      <c r="J3728" t="s">
        <v>200</v>
      </c>
      <c r="K3728">
        <v>1011</v>
      </c>
      <c r="L3728" t="s">
        <v>56</v>
      </c>
      <c r="M3728" t="s">
        <v>29</v>
      </c>
      <c r="N3728" t="s">
        <v>50</v>
      </c>
      <c r="O3728" t="s">
        <v>8744</v>
      </c>
      <c r="P3728">
        <v>4.4480000000000004</v>
      </c>
      <c r="Q3728">
        <v>2</v>
      </c>
      <c r="R3728">
        <v>0.2</v>
      </c>
      <c r="S3728">
        <v>1.4456</v>
      </c>
      <c r="T3728" t="s">
        <v>128</v>
      </c>
      <c r="U3728">
        <v>3.0024000000000002</v>
      </c>
      <c r="V3728" s="2">
        <f>Table1[[#This Row],[Expenses]]*0.3</f>
        <v>0.90071999999999997</v>
      </c>
      <c r="W3728" t="str">
        <f>VLOOKUP(K3728, Helper!A:C, 3, FALSE)</f>
        <v>2020-06</v>
      </c>
    </row>
    <row r="3729" spans="1:23" x14ac:dyDescent="0.3">
      <c r="A3729">
        <v>7503</v>
      </c>
      <c r="B3729" t="s">
        <v>8745</v>
      </c>
      <c r="C3729" s="1">
        <v>45016</v>
      </c>
      <c r="D3729">
        <v>20230331</v>
      </c>
      <c r="E3729" t="s">
        <v>2356</v>
      </c>
      <c r="F3729" t="s">
        <v>35</v>
      </c>
      <c r="G3729" t="s">
        <v>36</v>
      </c>
      <c r="H3729" t="s">
        <v>37</v>
      </c>
      <c r="I3729" t="s">
        <v>38</v>
      </c>
      <c r="J3729" t="s">
        <v>430</v>
      </c>
      <c r="K3729">
        <v>1055</v>
      </c>
      <c r="L3729" t="s">
        <v>84</v>
      </c>
      <c r="M3729" t="s">
        <v>29</v>
      </c>
      <c r="N3729" t="s">
        <v>112</v>
      </c>
      <c r="O3729" t="s">
        <v>8746</v>
      </c>
      <c r="P3729">
        <v>6.08</v>
      </c>
      <c r="Q3729">
        <v>2</v>
      </c>
      <c r="R3729">
        <v>0</v>
      </c>
      <c r="S3729">
        <v>2.0672000000000001</v>
      </c>
      <c r="T3729" t="s">
        <v>761</v>
      </c>
      <c r="U3729">
        <v>4.0128000000000004</v>
      </c>
      <c r="V3729" s="2">
        <f>Table1[[#This Row],[Expenses]]*0.3</f>
        <v>1.20384</v>
      </c>
      <c r="W3729" t="str">
        <f>VLOOKUP(K3729, Helper!A:C, 3, FALSE)</f>
        <v>2020-01</v>
      </c>
    </row>
    <row r="3730" spans="1:23" x14ac:dyDescent="0.3">
      <c r="A3730">
        <v>7505</v>
      </c>
      <c r="B3730" t="s">
        <v>8747</v>
      </c>
      <c r="C3730" s="1">
        <v>44592</v>
      </c>
      <c r="D3730">
        <v>20220131</v>
      </c>
      <c r="E3730" t="s">
        <v>6563</v>
      </c>
      <c r="F3730" t="s">
        <v>522</v>
      </c>
      <c r="G3730" t="s">
        <v>671</v>
      </c>
      <c r="H3730" t="s">
        <v>37</v>
      </c>
      <c r="I3730" t="s">
        <v>119</v>
      </c>
      <c r="J3730" t="s">
        <v>823</v>
      </c>
      <c r="K3730">
        <v>1034</v>
      </c>
      <c r="L3730" t="s">
        <v>28</v>
      </c>
      <c r="M3730" t="s">
        <v>40</v>
      </c>
      <c r="N3730" t="s">
        <v>161</v>
      </c>
      <c r="O3730" t="s">
        <v>8748</v>
      </c>
      <c r="P3730">
        <v>23.36</v>
      </c>
      <c r="Q3730">
        <v>2</v>
      </c>
      <c r="R3730">
        <v>0</v>
      </c>
      <c r="S3730">
        <v>11.68</v>
      </c>
      <c r="T3730" t="s">
        <v>140</v>
      </c>
      <c r="U3730">
        <v>11.68</v>
      </c>
      <c r="V3730" s="2">
        <f>Table1[[#This Row],[Expenses]]*0.3</f>
        <v>3.504</v>
      </c>
      <c r="W3730" t="str">
        <f>VLOOKUP(K3730, Helper!A:C, 3, FALSE)</f>
        <v>2020-01</v>
      </c>
    </row>
    <row r="3731" spans="1:23" x14ac:dyDescent="0.3">
      <c r="A3731">
        <v>7506</v>
      </c>
      <c r="B3731" t="s">
        <v>8749</v>
      </c>
      <c r="C3731" s="1">
        <v>45086</v>
      </c>
      <c r="D3731">
        <v>20230609</v>
      </c>
      <c r="E3731" t="s">
        <v>3054</v>
      </c>
      <c r="F3731" t="s">
        <v>166</v>
      </c>
      <c r="G3731" t="s">
        <v>1339</v>
      </c>
      <c r="H3731" t="s">
        <v>81</v>
      </c>
      <c r="I3731" t="s">
        <v>168</v>
      </c>
      <c r="J3731" t="s">
        <v>83</v>
      </c>
      <c r="K3731">
        <v>1074</v>
      </c>
      <c r="L3731" t="s">
        <v>84</v>
      </c>
      <c r="M3731" t="s">
        <v>29</v>
      </c>
      <c r="N3731" t="s">
        <v>50</v>
      </c>
      <c r="O3731" t="s">
        <v>8750</v>
      </c>
      <c r="P3731">
        <v>12.176</v>
      </c>
      <c r="Q3731">
        <v>4</v>
      </c>
      <c r="R3731">
        <v>0.8</v>
      </c>
      <c r="S3731">
        <v>-18.872800000000002</v>
      </c>
      <c r="T3731" t="s">
        <v>318</v>
      </c>
      <c r="U3731">
        <v>31.0488</v>
      </c>
      <c r="V3731" s="2">
        <f>Table1[[#This Row],[Expenses]]*0.3</f>
        <v>9.3146399999999989</v>
      </c>
      <c r="W3731" t="str">
        <f>VLOOKUP(K3731, Helper!A:C, 3, FALSE)</f>
        <v>2020-05</v>
      </c>
    </row>
    <row r="3732" spans="1:23" x14ac:dyDescent="0.3">
      <c r="A3732">
        <v>7507</v>
      </c>
      <c r="B3732" t="s">
        <v>8751</v>
      </c>
      <c r="C3732" s="1">
        <v>44137</v>
      </c>
      <c r="D3732">
        <v>20201102</v>
      </c>
      <c r="E3732" t="s">
        <v>684</v>
      </c>
      <c r="F3732" t="s">
        <v>35</v>
      </c>
      <c r="G3732" t="s">
        <v>110</v>
      </c>
      <c r="H3732" t="s">
        <v>37</v>
      </c>
      <c r="I3732" t="s">
        <v>38</v>
      </c>
      <c r="J3732" t="s">
        <v>685</v>
      </c>
      <c r="K3732">
        <v>1076</v>
      </c>
      <c r="L3732" t="s">
        <v>74</v>
      </c>
      <c r="M3732" t="s">
        <v>29</v>
      </c>
      <c r="N3732" t="s">
        <v>156</v>
      </c>
      <c r="O3732" t="s">
        <v>8752</v>
      </c>
      <c r="P3732">
        <v>46.384</v>
      </c>
      <c r="Q3732">
        <v>2</v>
      </c>
      <c r="R3732">
        <v>0.2</v>
      </c>
      <c r="S3732">
        <v>5.2182000000000004</v>
      </c>
      <c r="T3732" t="s">
        <v>98</v>
      </c>
      <c r="U3732">
        <v>41.165799999999997</v>
      </c>
      <c r="V3732" s="2">
        <f>Table1[[#This Row],[Expenses]]*0.3</f>
        <v>12.349739999999999</v>
      </c>
      <c r="W3732" t="str">
        <f>VLOOKUP(K3732, Helper!A:C, 3, FALSE)</f>
        <v>2020-01</v>
      </c>
    </row>
    <row r="3733" spans="1:23" x14ac:dyDescent="0.3">
      <c r="A3733">
        <v>7509</v>
      </c>
      <c r="B3733" t="s">
        <v>8753</v>
      </c>
      <c r="C3733" s="1">
        <v>45122</v>
      </c>
      <c r="D3733">
        <v>20230715</v>
      </c>
      <c r="E3733" t="s">
        <v>1191</v>
      </c>
      <c r="F3733" t="s">
        <v>358</v>
      </c>
      <c r="G3733" t="s">
        <v>359</v>
      </c>
      <c r="H3733" t="s">
        <v>37</v>
      </c>
      <c r="I3733" t="s">
        <v>119</v>
      </c>
      <c r="J3733" t="s">
        <v>244</v>
      </c>
      <c r="K3733">
        <v>1002</v>
      </c>
      <c r="L3733" t="s">
        <v>84</v>
      </c>
      <c r="M3733" t="s">
        <v>29</v>
      </c>
      <c r="N3733" t="s">
        <v>66</v>
      </c>
      <c r="O3733" t="s">
        <v>8754</v>
      </c>
      <c r="P3733">
        <v>9.2479999999999993</v>
      </c>
      <c r="Q3733">
        <v>2</v>
      </c>
      <c r="R3733">
        <v>0.2</v>
      </c>
      <c r="S3733">
        <v>3.3523999999999998</v>
      </c>
      <c r="T3733" t="s">
        <v>128</v>
      </c>
      <c r="U3733">
        <v>5.8956</v>
      </c>
      <c r="V3733" s="2">
        <f>Table1[[#This Row],[Expenses]]*0.3</f>
        <v>1.76868</v>
      </c>
      <c r="W3733" t="str">
        <f>VLOOKUP(K3733, Helper!A:C, 3, FALSE)</f>
        <v>2020-03</v>
      </c>
    </row>
    <row r="3734" spans="1:23" x14ac:dyDescent="0.3">
      <c r="A3734">
        <v>7515</v>
      </c>
      <c r="B3734" t="s">
        <v>8755</v>
      </c>
      <c r="C3734" s="1">
        <v>45270</v>
      </c>
      <c r="D3734">
        <v>20231210</v>
      </c>
      <c r="E3734" t="s">
        <v>1191</v>
      </c>
      <c r="F3734" t="s">
        <v>211</v>
      </c>
      <c r="G3734" t="s">
        <v>2088</v>
      </c>
      <c r="H3734" t="s">
        <v>25</v>
      </c>
      <c r="I3734" t="s">
        <v>26</v>
      </c>
      <c r="J3734" t="s">
        <v>244</v>
      </c>
      <c r="K3734">
        <v>1002</v>
      </c>
      <c r="L3734" t="s">
        <v>84</v>
      </c>
      <c r="M3734" t="s">
        <v>29</v>
      </c>
      <c r="N3734" t="s">
        <v>50</v>
      </c>
      <c r="O3734" t="s">
        <v>8756</v>
      </c>
      <c r="P3734">
        <v>29.36</v>
      </c>
      <c r="Q3734">
        <v>2</v>
      </c>
      <c r="R3734">
        <v>0</v>
      </c>
      <c r="S3734">
        <v>13.505599999999999</v>
      </c>
      <c r="T3734" t="s">
        <v>261</v>
      </c>
      <c r="U3734">
        <v>15.8544</v>
      </c>
      <c r="V3734" s="2">
        <f>Table1[[#This Row],[Expenses]]*0.3</f>
        <v>4.7563199999999997</v>
      </c>
      <c r="W3734" t="str">
        <f>VLOOKUP(K3734, Helper!A:C, 3, FALSE)</f>
        <v>2020-03</v>
      </c>
    </row>
    <row r="3735" spans="1:23" x14ac:dyDescent="0.3">
      <c r="A3735">
        <v>7522</v>
      </c>
      <c r="B3735" t="s">
        <v>8757</v>
      </c>
      <c r="C3735" s="1">
        <v>44810</v>
      </c>
      <c r="D3735">
        <v>20220906</v>
      </c>
      <c r="E3735" t="s">
        <v>977</v>
      </c>
      <c r="F3735" t="s">
        <v>358</v>
      </c>
      <c r="G3735" t="s">
        <v>1235</v>
      </c>
      <c r="H3735" t="s">
        <v>37</v>
      </c>
      <c r="I3735" t="s">
        <v>119</v>
      </c>
      <c r="J3735" t="s">
        <v>321</v>
      </c>
      <c r="K3735">
        <v>1089</v>
      </c>
      <c r="L3735" t="s">
        <v>133</v>
      </c>
      <c r="M3735" t="s">
        <v>29</v>
      </c>
      <c r="N3735" t="s">
        <v>50</v>
      </c>
      <c r="O3735" t="s">
        <v>8758</v>
      </c>
      <c r="P3735">
        <v>8.952</v>
      </c>
      <c r="Q3735">
        <v>2</v>
      </c>
      <c r="R3735">
        <v>0.7</v>
      </c>
      <c r="S3735">
        <v>-7.46</v>
      </c>
      <c r="T3735" t="s">
        <v>246</v>
      </c>
      <c r="U3735">
        <v>16.411999999999999</v>
      </c>
      <c r="V3735" s="2">
        <f>Table1[[#This Row],[Expenses]]*0.3</f>
        <v>4.9235999999999995</v>
      </c>
      <c r="W3735" t="str">
        <f>VLOOKUP(K3735, Helper!A:C, 3, FALSE)</f>
        <v>2020-01</v>
      </c>
    </row>
    <row r="3736" spans="1:23" x14ac:dyDescent="0.3">
      <c r="A3736">
        <v>7525</v>
      </c>
      <c r="B3736" t="s">
        <v>8759</v>
      </c>
      <c r="C3736" s="1">
        <v>44084</v>
      </c>
      <c r="D3736">
        <v>20200910</v>
      </c>
      <c r="E3736" t="s">
        <v>352</v>
      </c>
      <c r="F3736" t="s">
        <v>306</v>
      </c>
      <c r="G3736" t="s">
        <v>4153</v>
      </c>
      <c r="H3736" t="s">
        <v>25</v>
      </c>
      <c r="I3736" t="s">
        <v>48</v>
      </c>
      <c r="J3736" t="s">
        <v>337</v>
      </c>
      <c r="K3736">
        <v>1096</v>
      </c>
      <c r="L3736" t="s">
        <v>105</v>
      </c>
      <c r="M3736" t="s">
        <v>29</v>
      </c>
      <c r="N3736" t="s">
        <v>161</v>
      </c>
      <c r="O3736" t="s">
        <v>8760</v>
      </c>
      <c r="P3736">
        <v>21.728000000000002</v>
      </c>
      <c r="Q3736">
        <v>7</v>
      </c>
      <c r="R3736">
        <v>0.2</v>
      </c>
      <c r="S3736">
        <v>7.6048</v>
      </c>
      <c r="T3736" t="s">
        <v>382</v>
      </c>
      <c r="U3736">
        <v>14.123200000000001</v>
      </c>
      <c r="V3736" s="2">
        <f>Table1[[#This Row],[Expenses]]*0.3</f>
        <v>4.2369599999999998</v>
      </c>
      <c r="W3736" t="str">
        <f>VLOOKUP(K3736, Helper!A:C, 3, FALSE)</f>
        <v>2020-03</v>
      </c>
    </row>
    <row r="3737" spans="1:23" x14ac:dyDescent="0.3">
      <c r="A3737">
        <v>7527</v>
      </c>
      <c r="B3737" t="s">
        <v>8761</v>
      </c>
      <c r="C3737" s="1">
        <v>45196</v>
      </c>
      <c r="D3737">
        <v>20230927</v>
      </c>
      <c r="E3737" t="s">
        <v>173</v>
      </c>
      <c r="F3737" t="s">
        <v>35</v>
      </c>
      <c r="G3737" t="s">
        <v>110</v>
      </c>
      <c r="H3737" t="s">
        <v>37</v>
      </c>
      <c r="I3737" t="s">
        <v>38</v>
      </c>
      <c r="J3737" t="s">
        <v>138</v>
      </c>
      <c r="K3737">
        <v>1043</v>
      </c>
      <c r="L3737" t="s">
        <v>95</v>
      </c>
      <c r="M3737" t="s">
        <v>40</v>
      </c>
      <c r="N3737" t="s">
        <v>161</v>
      </c>
      <c r="O3737" t="s">
        <v>8762</v>
      </c>
      <c r="P3737">
        <v>71.88</v>
      </c>
      <c r="Q3737">
        <v>6</v>
      </c>
      <c r="R3737">
        <v>0</v>
      </c>
      <c r="S3737">
        <v>33.064799999999998</v>
      </c>
      <c r="T3737" t="s">
        <v>171</v>
      </c>
      <c r="U3737">
        <v>38.815199999999997</v>
      </c>
      <c r="V3737" s="2">
        <f>Table1[[#This Row],[Expenses]]*0.3</f>
        <v>11.644559999999998</v>
      </c>
      <c r="W3737" t="str">
        <f>VLOOKUP(K3737, Helper!A:C, 3, FALSE)</f>
        <v>2020-01</v>
      </c>
    </row>
    <row r="3738" spans="1:23" x14ac:dyDescent="0.3">
      <c r="A3738">
        <v>7532</v>
      </c>
      <c r="B3738" t="s">
        <v>8763</v>
      </c>
      <c r="C3738" s="1">
        <v>44730</v>
      </c>
      <c r="D3738">
        <v>20220618</v>
      </c>
      <c r="E3738" t="s">
        <v>396</v>
      </c>
      <c r="F3738" t="s">
        <v>334</v>
      </c>
      <c r="G3738" t="s">
        <v>335</v>
      </c>
      <c r="H3738" t="s">
        <v>25</v>
      </c>
      <c r="I3738" t="s">
        <v>336</v>
      </c>
      <c r="J3738" t="s">
        <v>398</v>
      </c>
      <c r="K3738">
        <v>1026</v>
      </c>
      <c r="L3738" t="s">
        <v>105</v>
      </c>
      <c r="M3738" t="s">
        <v>29</v>
      </c>
      <c r="N3738" t="s">
        <v>57</v>
      </c>
      <c r="O3738" t="s">
        <v>8764</v>
      </c>
      <c r="P3738">
        <v>266.35199999999998</v>
      </c>
      <c r="Q3738">
        <v>3</v>
      </c>
      <c r="R3738">
        <v>0.2</v>
      </c>
      <c r="S3738">
        <v>-13.317600000000001</v>
      </c>
      <c r="T3738" t="s">
        <v>43</v>
      </c>
      <c r="U3738">
        <v>279.6696</v>
      </c>
      <c r="V3738" s="2">
        <f>Table1[[#This Row],[Expenses]]*0.3</f>
        <v>83.900880000000001</v>
      </c>
      <c r="W3738" t="str">
        <f>VLOOKUP(K3738, Helper!A:C, 3, FALSE)</f>
        <v>2020-01</v>
      </c>
    </row>
    <row r="3739" spans="1:23" x14ac:dyDescent="0.3">
      <c r="A3739">
        <v>7534</v>
      </c>
      <c r="B3739" t="s">
        <v>8765</v>
      </c>
      <c r="C3739" s="1">
        <v>44983</v>
      </c>
      <c r="D3739">
        <v>20230226</v>
      </c>
      <c r="E3739" t="s">
        <v>3063</v>
      </c>
      <c r="F3739" t="s">
        <v>62</v>
      </c>
      <c r="G3739" t="s">
        <v>277</v>
      </c>
      <c r="H3739" t="s">
        <v>25</v>
      </c>
      <c r="I3739" t="s">
        <v>64</v>
      </c>
      <c r="J3739" t="s">
        <v>560</v>
      </c>
      <c r="K3739">
        <v>1080</v>
      </c>
      <c r="L3739" t="s">
        <v>56</v>
      </c>
      <c r="M3739" t="s">
        <v>29</v>
      </c>
      <c r="N3739" t="s">
        <v>41</v>
      </c>
      <c r="O3739" t="s">
        <v>8766</v>
      </c>
      <c r="P3739">
        <v>196.78399999999999</v>
      </c>
      <c r="Q3739">
        <v>2</v>
      </c>
      <c r="R3739">
        <v>0.2</v>
      </c>
      <c r="S3739">
        <v>-22.138200000000001</v>
      </c>
      <c r="T3739" t="s">
        <v>394</v>
      </c>
      <c r="U3739">
        <v>218.9222</v>
      </c>
      <c r="V3739" s="2">
        <f>Table1[[#This Row],[Expenses]]*0.3</f>
        <v>65.676659999999998</v>
      </c>
      <c r="W3739" t="str">
        <f>VLOOKUP(K3739, Helper!A:C, 3, FALSE)</f>
        <v>2020-03</v>
      </c>
    </row>
    <row r="3740" spans="1:23" x14ac:dyDescent="0.3">
      <c r="A3740">
        <v>7536</v>
      </c>
      <c r="B3740" t="s">
        <v>8767</v>
      </c>
      <c r="C3740" s="1">
        <v>45017</v>
      </c>
      <c r="D3740">
        <v>20230401</v>
      </c>
      <c r="E3740" t="s">
        <v>2075</v>
      </c>
      <c r="F3740" t="s">
        <v>35</v>
      </c>
      <c r="G3740" t="s">
        <v>36</v>
      </c>
      <c r="H3740" t="s">
        <v>37</v>
      </c>
      <c r="I3740" t="s">
        <v>38</v>
      </c>
      <c r="J3740" t="s">
        <v>626</v>
      </c>
      <c r="K3740">
        <v>1009</v>
      </c>
      <c r="L3740" t="s">
        <v>95</v>
      </c>
      <c r="M3740" t="s">
        <v>40</v>
      </c>
      <c r="N3740" t="s">
        <v>66</v>
      </c>
      <c r="O3740" t="s">
        <v>8768</v>
      </c>
      <c r="P3740">
        <v>29.7</v>
      </c>
      <c r="Q3740">
        <v>3</v>
      </c>
      <c r="R3740">
        <v>0</v>
      </c>
      <c r="S3740">
        <v>8.0190000000000001</v>
      </c>
      <c r="T3740" t="s">
        <v>68</v>
      </c>
      <c r="U3740">
        <v>21.680999999999901</v>
      </c>
      <c r="V3740" s="2">
        <f>Table1[[#This Row],[Expenses]]*0.3</f>
        <v>6.5042999999999704</v>
      </c>
      <c r="W3740" t="str">
        <f>VLOOKUP(K3740, Helper!A:C, 3, FALSE)</f>
        <v>2020-03</v>
      </c>
    </row>
    <row r="3741" spans="1:23" x14ac:dyDescent="0.3">
      <c r="A3741">
        <v>7537</v>
      </c>
      <c r="B3741" t="s">
        <v>8769</v>
      </c>
      <c r="C3741" s="1">
        <v>45264</v>
      </c>
      <c r="D3741">
        <v>20231204</v>
      </c>
      <c r="E3741" t="s">
        <v>3258</v>
      </c>
      <c r="F3741" t="s">
        <v>79</v>
      </c>
      <c r="G3741" t="s">
        <v>147</v>
      </c>
      <c r="H3741" t="s">
        <v>81</v>
      </c>
      <c r="I3741" t="s">
        <v>82</v>
      </c>
      <c r="J3741" t="s">
        <v>65</v>
      </c>
      <c r="K3741">
        <v>1062</v>
      </c>
      <c r="L3741" t="s">
        <v>28</v>
      </c>
      <c r="M3741" t="s">
        <v>29</v>
      </c>
      <c r="N3741" t="s">
        <v>57</v>
      </c>
      <c r="O3741" t="s">
        <v>8770</v>
      </c>
      <c r="P3741">
        <v>13.592000000000001</v>
      </c>
      <c r="Q3741">
        <v>2</v>
      </c>
      <c r="R3741">
        <v>0.6</v>
      </c>
      <c r="S3741">
        <v>-14.271599999999999</v>
      </c>
      <c r="T3741" t="s">
        <v>261</v>
      </c>
      <c r="U3741">
        <v>27.863599999999899</v>
      </c>
      <c r="V3741" s="2">
        <f>Table1[[#This Row],[Expenses]]*0.3</f>
        <v>8.3590799999999685</v>
      </c>
      <c r="W3741" t="str">
        <f>VLOOKUP(K3741, Helper!A:C, 3, FALSE)</f>
        <v>2020-01</v>
      </c>
    </row>
    <row r="3742" spans="1:23" x14ac:dyDescent="0.3">
      <c r="A3742">
        <v>7538</v>
      </c>
      <c r="B3742" t="s">
        <v>8771</v>
      </c>
      <c r="C3742" s="1">
        <v>44611</v>
      </c>
      <c r="D3742">
        <v>20220219</v>
      </c>
      <c r="E3742" t="s">
        <v>1075</v>
      </c>
      <c r="F3742" t="s">
        <v>35</v>
      </c>
      <c r="G3742" t="s">
        <v>110</v>
      </c>
      <c r="H3742" t="s">
        <v>37</v>
      </c>
      <c r="I3742" t="s">
        <v>38</v>
      </c>
      <c r="J3742" t="s">
        <v>993</v>
      </c>
      <c r="K3742">
        <v>1044</v>
      </c>
      <c r="L3742" t="s">
        <v>28</v>
      </c>
      <c r="M3742" t="s">
        <v>29</v>
      </c>
      <c r="N3742" t="s">
        <v>66</v>
      </c>
      <c r="O3742" t="s">
        <v>8772</v>
      </c>
      <c r="P3742">
        <v>70.88</v>
      </c>
      <c r="Q3742">
        <v>2</v>
      </c>
      <c r="R3742">
        <v>0</v>
      </c>
      <c r="S3742">
        <v>33.313600000000001</v>
      </c>
      <c r="T3742" t="s">
        <v>1308</v>
      </c>
      <c r="U3742">
        <v>37.566399999999902</v>
      </c>
      <c r="V3742" s="2">
        <f>Table1[[#This Row],[Expenses]]*0.3</f>
        <v>11.269919999999971</v>
      </c>
      <c r="W3742" t="str">
        <f>VLOOKUP(K3742, Helper!A:C, 3, FALSE)</f>
        <v>2020-02</v>
      </c>
    </row>
    <row r="3743" spans="1:23" x14ac:dyDescent="0.3">
      <c r="A3743">
        <v>7539</v>
      </c>
      <c r="B3743" t="s">
        <v>8773</v>
      </c>
      <c r="C3743" s="1">
        <v>45263</v>
      </c>
      <c r="D3743">
        <v>20231203</v>
      </c>
      <c r="E3743" t="s">
        <v>2521</v>
      </c>
      <c r="F3743" t="s">
        <v>334</v>
      </c>
      <c r="G3743" t="s">
        <v>335</v>
      </c>
      <c r="H3743" t="s">
        <v>25</v>
      </c>
      <c r="I3743" t="s">
        <v>336</v>
      </c>
      <c r="J3743" t="s">
        <v>685</v>
      </c>
      <c r="K3743">
        <v>1076</v>
      </c>
      <c r="L3743" t="s">
        <v>74</v>
      </c>
      <c r="M3743" t="s">
        <v>40</v>
      </c>
      <c r="N3743" t="s">
        <v>96</v>
      </c>
      <c r="O3743" t="s">
        <v>8774</v>
      </c>
      <c r="P3743">
        <v>114.288</v>
      </c>
      <c r="Q3743">
        <v>1</v>
      </c>
      <c r="R3743">
        <v>0.2</v>
      </c>
      <c r="S3743">
        <v>12.8574</v>
      </c>
      <c r="T3743" t="s">
        <v>261</v>
      </c>
      <c r="U3743">
        <v>101.4306</v>
      </c>
      <c r="V3743" s="2">
        <f>Table1[[#This Row],[Expenses]]*0.3</f>
        <v>30.429179999999999</v>
      </c>
      <c r="W3743" t="str">
        <f>VLOOKUP(K3743, Helper!A:C, 3, FALSE)</f>
        <v>2020-01</v>
      </c>
    </row>
    <row r="3744" spans="1:23" x14ac:dyDescent="0.3">
      <c r="A3744">
        <v>7546</v>
      </c>
      <c r="B3744" t="s">
        <v>8775</v>
      </c>
      <c r="C3744" s="1">
        <v>44114</v>
      </c>
      <c r="D3744">
        <v>20201010</v>
      </c>
      <c r="E3744" t="s">
        <v>8776</v>
      </c>
      <c r="F3744" t="s">
        <v>79</v>
      </c>
      <c r="G3744" t="s">
        <v>964</v>
      </c>
      <c r="H3744" t="s">
        <v>81</v>
      </c>
      <c r="I3744" t="s">
        <v>82</v>
      </c>
      <c r="J3744" t="s">
        <v>1231</v>
      </c>
      <c r="K3744">
        <v>1086</v>
      </c>
      <c r="L3744" t="s">
        <v>74</v>
      </c>
      <c r="M3744" t="s">
        <v>40</v>
      </c>
      <c r="N3744" t="s">
        <v>156</v>
      </c>
      <c r="O3744" t="s">
        <v>8777</v>
      </c>
      <c r="P3744">
        <v>719.952</v>
      </c>
      <c r="Q3744">
        <v>6</v>
      </c>
      <c r="R3744">
        <v>0.2</v>
      </c>
      <c r="S3744">
        <v>71.995199999999997</v>
      </c>
      <c r="T3744" t="s">
        <v>194</v>
      </c>
      <c r="U3744">
        <v>647.95680000000004</v>
      </c>
      <c r="V3744" s="2">
        <f>Table1[[#This Row],[Expenses]]*0.3</f>
        <v>194.38704000000001</v>
      </c>
      <c r="W3744" t="str">
        <f>VLOOKUP(K3744, Helper!A:C, 3, FALSE)</f>
        <v>2020-01</v>
      </c>
    </row>
    <row r="3745" spans="1:23" x14ac:dyDescent="0.3">
      <c r="A3745">
        <v>7550</v>
      </c>
      <c r="B3745" t="s">
        <v>8778</v>
      </c>
      <c r="C3745" s="1">
        <v>44810</v>
      </c>
      <c r="D3745">
        <v>20220906</v>
      </c>
      <c r="E3745" t="s">
        <v>3325</v>
      </c>
      <c r="F3745" t="s">
        <v>79</v>
      </c>
      <c r="G3745" t="s">
        <v>147</v>
      </c>
      <c r="H3745" t="s">
        <v>81</v>
      </c>
      <c r="I3745" t="s">
        <v>82</v>
      </c>
      <c r="J3745" t="s">
        <v>649</v>
      </c>
      <c r="K3745">
        <v>1023</v>
      </c>
      <c r="L3745" t="s">
        <v>28</v>
      </c>
      <c r="M3745" t="s">
        <v>40</v>
      </c>
      <c r="N3745" t="s">
        <v>57</v>
      </c>
      <c r="O3745" t="s">
        <v>8779</v>
      </c>
      <c r="P3745">
        <v>21.204000000000001</v>
      </c>
      <c r="Q3745">
        <v>3</v>
      </c>
      <c r="R3745">
        <v>0.6</v>
      </c>
      <c r="S3745">
        <v>-11.6622</v>
      </c>
      <c r="T3745" t="s">
        <v>246</v>
      </c>
      <c r="U3745">
        <v>32.866199999999999</v>
      </c>
      <c r="V3745" s="2">
        <f>Table1[[#This Row],[Expenses]]*0.3</f>
        <v>9.8598599999999994</v>
      </c>
      <c r="W3745" t="str">
        <f>VLOOKUP(K3745, Helper!A:C, 3, FALSE)</f>
        <v>2020-08</v>
      </c>
    </row>
    <row r="3746" spans="1:23" x14ac:dyDescent="0.3">
      <c r="A3746">
        <v>7551</v>
      </c>
      <c r="B3746" t="s">
        <v>8780</v>
      </c>
      <c r="C3746" s="1">
        <v>44155</v>
      </c>
      <c r="D3746">
        <v>20201120</v>
      </c>
      <c r="E3746" t="s">
        <v>2761</v>
      </c>
      <c r="F3746" t="s">
        <v>211</v>
      </c>
      <c r="G3746" t="s">
        <v>212</v>
      </c>
      <c r="H3746" t="s">
        <v>25</v>
      </c>
      <c r="I3746" t="s">
        <v>26</v>
      </c>
      <c r="J3746" t="s">
        <v>655</v>
      </c>
      <c r="K3746">
        <v>1024</v>
      </c>
      <c r="L3746" t="s">
        <v>28</v>
      </c>
      <c r="M3746" t="s">
        <v>40</v>
      </c>
      <c r="N3746" t="s">
        <v>161</v>
      </c>
      <c r="O3746" t="s">
        <v>8781</v>
      </c>
      <c r="P3746">
        <v>34.74</v>
      </c>
      <c r="Q3746">
        <v>3</v>
      </c>
      <c r="R3746">
        <v>0</v>
      </c>
      <c r="S3746">
        <v>17.37</v>
      </c>
      <c r="T3746" t="s">
        <v>98</v>
      </c>
      <c r="U3746">
        <v>17.37</v>
      </c>
      <c r="V3746" s="2">
        <f>Table1[[#This Row],[Expenses]]*0.3</f>
        <v>5.2110000000000003</v>
      </c>
      <c r="W3746" t="str">
        <f>VLOOKUP(K3746, Helper!A:C, 3, FALSE)</f>
        <v>2020-01</v>
      </c>
    </row>
    <row r="3747" spans="1:23" x14ac:dyDescent="0.3">
      <c r="A3747">
        <v>7555</v>
      </c>
      <c r="B3747" t="s">
        <v>8782</v>
      </c>
      <c r="C3747" s="1">
        <v>43961</v>
      </c>
      <c r="D3747">
        <v>20200510</v>
      </c>
      <c r="E3747" t="s">
        <v>1475</v>
      </c>
      <c r="F3747" t="s">
        <v>124</v>
      </c>
      <c r="G3747" t="s">
        <v>125</v>
      </c>
      <c r="H3747" t="s">
        <v>25</v>
      </c>
      <c r="I3747" t="s">
        <v>48</v>
      </c>
      <c r="J3747" t="s">
        <v>132</v>
      </c>
      <c r="K3747">
        <v>1063</v>
      </c>
      <c r="L3747" t="s">
        <v>133</v>
      </c>
      <c r="M3747" t="s">
        <v>29</v>
      </c>
      <c r="N3747" t="s">
        <v>30</v>
      </c>
      <c r="O3747" t="s">
        <v>8783</v>
      </c>
      <c r="P3747">
        <v>349.96499999999997</v>
      </c>
      <c r="Q3747">
        <v>7</v>
      </c>
      <c r="R3747">
        <v>0.5</v>
      </c>
      <c r="S3747">
        <v>-216.97829999999999</v>
      </c>
      <c r="T3747" t="s">
        <v>107</v>
      </c>
      <c r="U3747">
        <v>566.943299999999</v>
      </c>
      <c r="V3747" s="2">
        <f>Table1[[#This Row],[Expenses]]*0.3</f>
        <v>170.08298999999968</v>
      </c>
      <c r="W3747" t="str">
        <f>VLOOKUP(K3747, Helper!A:C, 3, FALSE)</f>
        <v>2020-05</v>
      </c>
    </row>
    <row r="3748" spans="1:23" x14ac:dyDescent="0.3">
      <c r="A3748">
        <v>7557</v>
      </c>
      <c r="B3748" t="s">
        <v>8784</v>
      </c>
      <c r="C3748" s="1">
        <v>45258</v>
      </c>
      <c r="D3748">
        <v>20231128</v>
      </c>
      <c r="E3748" t="s">
        <v>1570</v>
      </c>
      <c r="F3748" t="s">
        <v>204</v>
      </c>
      <c r="G3748" t="s">
        <v>4026</v>
      </c>
      <c r="H3748" t="s">
        <v>81</v>
      </c>
      <c r="I3748" t="s">
        <v>206</v>
      </c>
      <c r="J3748" t="s">
        <v>337</v>
      </c>
      <c r="K3748">
        <v>1096</v>
      </c>
      <c r="L3748" t="s">
        <v>105</v>
      </c>
      <c r="M3748" t="s">
        <v>40</v>
      </c>
      <c r="N3748" t="s">
        <v>66</v>
      </c>
      <c r="O3748" t="s">
        <v>8785</v>
      </c>
      <c r="P3748">
        <v>158.28</v>
      </c>
      <c r="Q3748">
        <v>6</v>
      </c>
      <c r="R3748">
        <v>0</v>
      </c>
      <c r="S3748">
        <v>72.808800000000005</v>
      </c>
      <c r="T3748" t="s">
        <v>283</v>
      </c>
      <c r="U3748">
        <v>85.471199999999996</v>
      </c>
      <c r="V3748" s="2">
        <f>Table1[[#This Row],[Expenses]]*0.3</f>
        <v>25.641359999999999</v>
      </c>
      <c r="W3748" t="str">
        <f>VLOOKUP(K3748, Helper!A:C, 3, FALSE)</f>
        <v>2020-03</v>
      </c>
    </row>
    <row r="3749" spans="1:23" x14ac:dyDescent="0.3">
      <c r="A3749">
        <v>7559</v>
      </c>
      <c r="B3749" t="s">
        <v>8786</v>
      </c>
      <c r="C3749" s="1">
        <v>44136</v>
      </c>
      <c r="D3749">
        <v>20201101</v>
      </c>
      <c r="E3749" t="s">
        <v>1649</v>
      </c>
      <c r="F3749" t="s">
        <v>211</v>
      </c>
      <c r="G3749" t="s">
        <v>5333</v>
      </c>
      <c r="H3749" t="s">
        <v>25</v>
      </c>
      <c r="I3749" t="s">
        <v>26</v>
      </c>
      <c r="J3749" t="s">
        <v>407</v>
      </c>
      <c r="K3749">
        <v>1082</v>
      </c>
      <c r="L3749" t="s">
        <v>56</v>
      </c>
      <c r="M3749" t="s">
        <v>29</v>
      </c>
      <c r="N3749" t="s">
        <v>86</v>
      </c>
      <c r="O3749" t="s">
        <v>8787</v>
      </c>
      <c r="P3749">
        <v>533.94000000000005</v>
      </c>
      <c r="Q3749">
        <v>3</v>
      </c>
      <c r="R3749">
        <v>0</v>
      </c>
      <c r="S3749">
        <v>154.8426</v>
      </c>
      <c r="T3749" t="s">
        <v>98</v>
      </c>
      <c r="U3749">
        <v>379.09739999999999</v>
      </c>
      <c r="V3749" s="2">
        <f>Table1[[#This Row],[Expenses]]*0.3</f>
        <v>113.72922</v>
      </c>
      <c r="W3749" t="str">
        <f>VLOOKUP(K3749, Helper!A:C, 3, FALSE)</f>
        <v>2020-07</v>
      </c>
    </row>
    <row r="3750" spans="1:23" x14ac:dyDescent="0.3">
      <c r="A3750">
        <v>7562</v>
      </c>
      <c r="B3750" t="s">
        <v>8788</v>
      </c>
      <c r="C3750" s="1">
        <v>44926</v>
      </c>
      <c r="D3750">
        <v>20221231</v>
      </c>
      <c r="E3750" t="s">
        <v>1018</v>
      </c>
      <c r="F3750" t="s">
        <v>124</v>
      </c>
      <c r="G3750" t="s">
        <v>1510</v>
      </c>
      <c r="H3750" t="s">
        <v>25</v>
      </c>
      <c r="I3750" t="s">
        <v>48</v>
      </c>
      <c r="J3750" t="s">
        <v>360</v>
      </c>
      <c r="K3750">
        <v>1004</v>
      </c>
      <c r="L3750" t="s">
        <v>74</v>
      </c>
      <c r="M3750" t="s">
        <v>29</v>
      </c>
      <c r="N3750" t="s">
        <v>41</v>
      </c>
      <c r="O3750" t="s">
        <v>8789</v>
      </c>
      <c r="P3750">
        <v>170.786</v>
      </c>
      <c r="Q3750">
        <v>1</v>
      </c>
      <c r="R3750">
        <v>0.3</v>
      </c>
      <c r="S3750">
        <v>0</v>
      </c>
      <c r="T3750" t="s">
        <v>76</v>
      </c>
      <c r="U3750">
        <v>170.786</v>
      </c>
      <c r="V3750" s="2">
        <f>Table1[[#This Row],[Expenses]]*0.3</f>
        <v>51.235799999999998</v>
      </c>
      <c r="W3750" t="str">
        <f>VLOOKUP(K3750, Helper!A:C, 3, FALSE)</f>
        <v>2020-01</v>
      </c>
    </row>
    <row r="3751" spans="1:23" x14ac:dyDescent="0.3">
      <c r="A3751">
        <v>7563</v>
      </c>
      <c r="B3751" t="s">
        <v>8790</v>
      </c>
      <c r="C3751" s="1">
        <v>44808</v>
      </c>
      <c r="D3751">
        <v>20220904</v>
      </c>
      <c r="E3751" t="s">
        <v>1242</v>
      </c>
      <c r="F3751" t="s">
        <v>166</v>
      </c>
      <c r="G3751" t="s">
        <v>227</v>
      </c>
      <c r="H3751" t="s">
        <v>81</v>
      </c>
      <c r="I3751" t="s">
        <v>168</v>
      </c>
      <c r="J3751" t="s">
        <v>398</v>
      </c>
      <c r="K3751">
        <v>1026</v>
      </c>
      <c r="L3751" t="s">
        <v>105</v>
      </c>
      <c r="M3751" t="s">
        <v>29</v>
      </c>
      <c r="N3751" t="s">
        <v>30</v>
      </c>
      <c r="O3751" t="s">
        <v>8791</v>
      </c>
      <c r="P3751">
        <v>198.744</v>
      </c>
      <c r="Q3751">
        <v>4</v>
      </c>
      <c r="R3751">
        <v>0.3</v>
      </c>
      <c r="S3751">
        <v>0</v>
      </c>
      <c r="T3751" t="s">
        <v>246</v>
      </c>
      <c r="U3751">
        <v>198.744</v>
      </c>
      <c r="V3751" s="2">
        <f>Table1[[#This Row],[Expenses]]*0.3</f>
        <v>59.623199999999997</v>
      </c>
      <c r="W3751" t="str">
        <f>VLOOKUP(K3751, Helper!A:C, 3, FALSE)</f>
        <v>2020-01</v>
      </c>
    </row>
    <row r="3752" spans="1:23" x14ac:dyDescent="0.3">
      <c r="A3752">
        <v>7564</v>
      </c>
      <c r="B3752" t="s">
        <v>8792</v>
      </c>
      <c r="C3752" s="1">
        <v>45205</v>
      </c>
      <c r="D3752">
        <v>20231006</v>
      </c>
      <c r="E3752" t="s">
        <v>881</v>
      </c>
      <c r="F3752" t="s">
        <v>334</v>
      </c>
      <c r="G3752" t="s">
        <v>335</v>
      </c>
      <c r="H3752" t="s">
        <v>25</v>
      </c>
      <c r="I3752" t="s">
        <v>336</v>
      </c>
      <c r="J3752" t="s">
        <v>621</v>
      </c>
      <c r="K3752">
        <v>1060</v>
      </c>
      <c r="L3752" t="s">
        <v>105</v>
      </c>
      <c r="M3752" t="s">
        <v>85</v>
      </c>
      <c r="N3752" t="s">
        <v>185</v>
      </c>
      <c r="O3752" t="s">
        <v>8793</v>
      </c>
      <c r="P3752">
        <v>63.823999999999998</v>
      </c>
      <c r="Q3752">
        <v>2</v>
      </c>
      <c r="R3752">
        <v>0.2</v>
      </c>
      <c r="S3752">
        <v>13.5626</v>
      </c>
      <c r="T3752" t="s">
        <v>151</v>
      </c>
      <c r="U3752">
        <v>50.261399999999902</v>
      </c>
      <c r="V3752" s="2">
        <f>Table1[[#This Row],[Expenses]]*0.3</f>
        <v>15.078419999999969</v>
      </c>
      <c r="W3752" t="str">
        <f>VLOOKUP(K3752, Helper!A:C, 3, FALSE)</f>
        <v>2020-01</v>
      </c>
    </row>
    <row r="3753" spans="1:23" x14ac:dyDescent="0.3">
      <c r="A3753">
        <v>7565</v>
      </c>
      <c r="B3753" t="s">
        <v>8794</v>
      </c>
      <c r="C3753" s="1">
        <v>44591</v>
      </c>
      <c r="D3753">
        <v>20220130</v>
      </c>
      <c r="E3753" t="s">
        <v>3511</v>
      </c>
      <c r="F3753" t="s">
        <v>71</v>
      </c>
      <c r="G3753" t="s">
        <v>72</v>
      </c>
      <c r="H3753" t="s">
        <v>37</v>
      </c>
      <c r="I3753" t="s">
        <v>38</v>
      </c>
      <c r="J3753" t="s">
        <v>244</v>
      </c>
      <c r="K3753">
        <v>1002</v>
      </c>
      <c r="L3753" t="s">
        <v>84</v>
      </c>
      <c r="M3753" t="s">
        <v>29</v>
      </c>
      <c r="N3753" t="s">
        <v>41</v>
      </c>
      <c r="O3753" t="s">
        <v>8795</v>
      </c>
      <c r="P3753">
        <v>435.16800000000001</v>
      </c>
      <c r="Q3753">
        <v>4</v>
      </c>
      <c r="R3753">
        <v>0.2</v>
      </c>
      <c r="S3753">
        <v>-59.835599999999999</v>
      </c>
      <c r="T3753" t="s">
        <v>140</v>
      </c>
      <c r="U3753">
        <v>495.00360000000001</v>
      </c>
      <c r="V3753" s="2">
        <f>Table1[[#This Row],[Expenses]]*0.3</f>
        <v>148.50108</v>
      </c>
      <c r="W3753" t="str">
        <f>VLOOKUP(K3753, Helper!A:C, 3, FALSE)</f>
        <v>2020-03</v>
      </c>
    </row>
    <row r="3754" spans="1:23" x14ac:dyDescent="0.3">
      <c r="A3754">
        <v>7567</v>
      </c>
      <c r="B3754" t="s">
        <v>8796</v>
      </c>
      <c r="C3754" s="1">
        <v>45038</v>
      </c>
      <c r="D3754">
        <v>20230422</v>
      </c>
      <c r="E3754" t="s">
        <v>2284</v>
      </c>
      <c r="F3754" t="s">
        <v>79</v>
      </c>
      <c r="G3754" t="s">
        <v>147</v>
      </c>
      <c r="H3754" t="s">
        <v>81</v>
      </c>
      <c r="I3754" t="s">
        <v>82</v>
      </c>
      <c r="J3754" t="s">
        <v>452</v>
      </c>
      <c r="K3754">
        <v>1054</v>
      </c>
      <c r="L3754" t="s">
        <v>56</v>
      </c>
      <c r="M3754" t="s">
        <v>40</v>
      </c>
      <c r="N3754" t="s">
        <v>185</v>
      </c>
      <c r="O3754" t="s">
        <v>8797</v>
      </c>
      <c r="P3754">
        <v>47.975999999999999</v>
      </c>
      <c r="Q3754">
        <v>3</v>
      </c>
      <c r="R3754">
        <v>0.2</v>
      </c>
      <c r="S3754">
        <v>8.3957999999999995</v>
      </c>
      <c r="T3754" t="s">
        <v>68</v>
      </c>
      <c r="U3754">
        <v>39.580199999999998</v>
      </c>
      <c r="V3754" s="2">
        <f>Table1[[#This Row],[Expenses]]*0.3</f>
        <v>11.874059999999998</v>
      </c>
      <c r="W3754" t="str">
        <f>VLOOKUP(K3754, Helper!A:C, 3, FALSE)</f>
        <v>2020-05</v>
      </c>
    </row>
    <row r="3755" spans="1:23" x14ac:dyDescent="0.3">
      <c r="A3755">
        <v>7569</v>
      </c>
      <c r="B3755" t="s">
        <v>8798</v>
      </c>
      <c r="C3755" s="1">
        <v>44170</v>
      </c>
      <c r="D3755">
        <v>20201205</v>
      </c>
      <c r="E3755" t="s">
        <v>1036</v>
      </c>
      <c r="F3755" t="s">
        <v>35</v>
      </c>
      <c r="G3755" t="s">
        <v>36</v>
      </c>
      <c r="H3755" t="s">
        <v>37</v>
      </c>
      <c r="I3755" t="s">
        <v>38</v>
      </c>
      <c r="J3755" t="s">
        <v>27</v>
      </c>
      <c r="K3755">
        <v>1017</v>
      </c>
      <c r="L3755" t="s">
        <v>28</v>
      </c>
      <c r="M3755" t="s">
        <v>29</v>
      </c>
      <c r="N3755" t="s">
        <v>112</v>
      </c>
      <c r="O3755" t="s">
        <v>8799</v>
      </c>
      <c r="P3755">
        <v>26.46</v>
      </c>
      <c r="Q3755">
        <v>9</v>
      </c>
      <c r="R3755">
        <v>0</v>
      </c>
      <c r="S3755">
        <v>11.907</v>
      </c>
      <c r="T3755" t="s">
        <v>235</v>
      </c>
      <c r="U3755">
        <v>14.553000000000001</v>
      </c>
      <c r="V3755" s="2">
        <f>Table1[[#This Row],[Expenses]]*0.3</f>
        <v>4.3658999999999999</v>
      </c>
      <c r="W3755" t="str">
        <f>VLOOKUP(K3755, Helper!A:C, 3, FALSE)</f>
        <v>2020-02</v>
      </c>
    </row>
    <row r="3756" spans="1:23" x14ac:dyDescent="0.3">
      <c r="A3756">
        <v>7572</v>
      </c>
      <c r="B3756" t="s">
        <v>8800</v>
      </c>
      <c r="C3756" s="1">
        <v>44125</v>
      </c>
      <c r="D3756">
        <v>20201021</v>
      </c>
      <c r="E3756" t="s">
        <v>1877</v>
      </c>
      <c r="F3756" t="s">
        <v>238</v>
      </c>
      <c r="G3756" t="s">
        <v>3490</v>
      </c>
      <c r="H3756" t="s">
        <v>25</v>
      </c>
      <c r="I3756" t="s">
        <v>48</v>
      </c>
      <c r="J3756" t="s">
        <v>398</v>
      </c>
      <c r="K3756">
        <v>1026</v>
      </c>
      <c r="L3756" t="s">
        <v>105</v>
      </c>
      <c r="M3756" t="s">
        <v>40</v>
      </c>
      <c r="N3756" t="s">
        <v>96</v>
      </c>
      <c r="O3756" t="s">
        <v>8801</v>
      </c>
      <c r="P3756">
        <v>194.7</v>
      </c>
      <c r="Q3756">
        <v>5</v>
      </c>
      <c r="R3756">
        <v>0</v>
      </c>
      <c r="S3756">
        <v>9.7349999999999994</v>
      </c>
      <c r="T3756" t="s">
        <v>194</v>
      </c>
      <c r="U3756">
        <v>184.96499999999901</v>
      </c>
      <c r="V3756" s="2">
        <f>Table1[[#This Row],[Expenses]]*0.3</f>
        <v>55.489499999999701</v>
      </c>
      <c r="W3756" t="str">
        <f>VLOOKUP(K3756, Helper!A:C, 3, FALSE)</f>
        <v>2020-01</v>
      </c>
    </row>
    <row r="3757" spans="1:23" x14ac:dyDescent="0.3">
      <c r="A3757">
        <v>7575</v>
      </c>
      <c r="B3757" t="s">
        <v>8802</v>
      </c>
      <c r="C3757" s="1">
        <v>44538</v>
      </c>
      <c r="D3757">
        <v>20211208</v>
      </c>
      <c r="E3757" t="s">
        <v>2180</v>
      </c>
      <c r="F3757" t="s">
        <v>35</v>
      </c>
      <c r="G3757" t="s">
        <v>36</v>
      </c>
      <c r="H3757" t="s">
        <v>37</v>
      </c>
      <c r="I3757" t="s">
        <v>38</v>
      </c>
      <c r="J3757" t="s">
        <v>200</v>
      </c>
      <c r="K3757">
        <v>1011</v>
      </c>
      <c r="L3757" t="s">
        <v>56</v>
      </c>
      <c r="M3757" t="s">
        <v>40</v>
      </c>
      <c r="N3757" t="s">
        <v>96</v>
      </c>
      <c r="O3757" t="s">
        <v>8803</v>
      </c>
      <c r="P3757">
        <v>221.96</v>
      </c>
      <c r="Q3757">
        <v>2</v>
      </c>
      <c r="R3757">
        <v>0</v>
      </c>
      <c r="S3757">
        <v>4.4391999999999996</v>
      </c>
      <c r="T3757" t="s">
        <v>163</v>
      </c>
      <c r="U3757">
        <v>217.52080000000001</v>
      </c>
      <c r="V3757" s="2">
        <f>Table1[[#This Row],[Expenses]]*0.3</f>
        <v>65.256240000000005</v>
      </c>
      <c r="W3757" t="str">
        <f>VLOOKUP(K3757, Helper!A:C, 3, FALSE)</f>
        <v>2020-06</v>
      </c>
    </row>
    <row r="3758" spans="1:23" x14ac:dyDescent="0.3">
      <c r="A3758">
        <v>7577</v>
      </c>
      <c r="B3758" t="s">
        <v>8804</v>
      </c>
      <c r="C3758" s="1">
        <v>44137</v>
      </c>
      <c r="D3758">
        <v>20201102</v>
      </c>
      <c r="E3758" t="s">
        <v>1950</v>
      </c>
      <c r="F3758" t="s">
        <v>71</v>
      </c>
      <c r="G3758" t="s">
        <v>72</v>
      </c>
      <c r="H3758" t="s">
        <v>37</v>
      </c>
      <c r="I3758" t="s">
        <v>38</v>
      </c>
      <c r="J3758" t="s">
        <v>169</v>
      </c>
      <c r="K3758">
        <v>1058</v>
      </c>
      <c r="L3758" t="s">
        <v>28</v>
      </c>
      <c r="M3758" t="s">
        <v>40</v>
      </c>
      <c r="N3758" t="s">
        <v>185</v>
      </c>
      <c r="O3758" t="s">
        <v>8805</v>
      </c>
      <c r="P3758">
        <v>41.94</v>
      </c>
      <c r="Q3758">
        <v>2</v>
      </c>
      <c r="R3758">
        <v>0</v>
      </c>
      <c r="S3758">
        <v>15.0984</v>
      </c>
      <c r="T3758" t="s">
        <v>98</v>
      </c>
      <c r="U3758">
        <v>26.8416</v>
      </c>
      <c r="V3758" s="2">
        <f>Table1[[#This Row],[Expenses]]*0.3</f>
        <v>8.0524799999999992</v>
      </c>
      <c r="W3758" t="str">
        <f>VLOOKUP(K3758, Helper!A:C, 3, FALSE)</f>
        <v>2020-01</v>
      </c>
    </row>
    <row r="3759" spans="1:23" x14ac:dyDescent="0.3">
      <c r="A3759">
        <v>7579</v>
      </c>
      <c r="B3759" t="s">
        <v>8806</v>
      </c>
      <c r="C3759" s="1">
        <v>44914</v>
      </c>
      <c r="D3759">
        <v>20221219</v>
      </c>
      <c r="E3759" t="s">
        <v>311</v>
      </c>
      <c r="F3759" t="s">
        <v>117</v>
      </c>
      <c r="G3759" t="s">
        <v>118</v>
      </c>
      <c r="H3759" t="s">
        <v>37</v>
      </c>
      <c r="I3759" t="s">
        <v>119</v>
      </c>
      <c r="J3759" t="s">
        <v>312</v>
      </c>
      <c r="K3759">
        <v>1014</v>
      </c>
      <c r="L3759" t="s">
        <v>95</v>
      </c>
      <c r="M3759" t="s">
        <v>85</v>
      </c>
      <c r="N3759" t="s">
        <v>41</v>
      </c>
      <c r="O3759" t="s">
        <v>8807</v>
      </c>
      <c r="P3759">
        <v>563.94000000000005</v>
      </c>
      <c r="Q3759">
        <v>3</v>
      </c>
      <c r="R3759">
        <v>0</v>
      </c>
      <c r="S3759">
        <v>112.788</v>
      </c>
      <c r="T3759" t="s">
        <v>76</v>
      </c>
      <c r="U3759">
        <v>451.15199999999999</v>
      </c>
      <c r="V3759" s="2">
        <f>Table1[[#This Row],[Expenses]]*0.3</f>
        <v>135.34559999999999</v>
      </c>
      <c r="W3759" t="str">
        <f>VLOOKUP(K3759, Helper!A:C, 3, FALSE)</f>
        <v>2020-01</v>
      </c>
    </row>
    <row r="3760" spans="1:23" x14ac:dyDescent="0.3">
      <c r="A3760">
        <v>7580</v>
      </c>
      <c r="B3760" t="s">
        <v>8808</v>
      </c>
      <c r="C3760" s="1">
        <v>44523</v>
      </c>
      <c r="D3760">
        <v>20211123</v>
      </c>
      <c r="E3760" t="s">
        <v>1168</v>
      </c>
      <c r="F3760" t="s">
        <v>522</v>
      </c>
      <c r="G3760" t="s">
        <v>523</v>
      </c>
      <c r="H3760" t="s">
        <v>37</v>
      </c>
      <c r="I3760" t="s">
        <v>119</v>
      </c>
      <c r="J3760" t="s">
        <v>104</v>
      </c>
      <c r="K3760">
        <v>1047</v>
      </c>
      <c r="L3760" t="s">
        <v>105</v>
      </c>
      <c r="M3760" t="s">
        <v>29</v>
      </c>
      <c r="N3760" t="s">
        <v>86</v>
      </c>
      <c r="O3760" t="s">
        <v>8809</v>
      </c>
      <c r="P3760">
        <v>2625.12</v>
      </c>
      <c r="Q3760">
        <v>8</v>
      </c>
      <c r="R3760">
        <v>0</v>
      </c>
      <c r="S3760">
        <v>735.03359999999998</v>
      </c>
      <c r="T3760" t="s">
        <v>88</v>
      </c>
      <c r="U3760">
        <v>1890.0863999999999</v>
      </c>
      <c r="V3760" s="2">
        <f>Table1[[#This Row],[Expenses]]*0.3</f>
        <v>567.02591999999993</v>
      </c>
      <c r="W3760" t="str">
        <f>VLOOKUP(K3760, Helper!A:C, 3, FALSE)</f>
        <v>2020-03</v>
      </c>
    </row>
    <row r="3761" spans="1:23" x14ac:dyDescent="0.3">
      <c r="A3761">
        <v>7582</v>
      </c>
      <c r="B3761" t="s">
        <v>8810</v>
      </c>
      <c r="C3761" s="1">
        <v>44421</v>
      </c>
      <c r="D3761">
        <v>20210813</v>
      </c>
      <c r="E3761" t="s">
        <v>4954</v>
      </c>
      <c r="F3761" t="s">
        <v>124</v>
      </c>
      <c r="G3761" t="s">
        <v>125</v>
      </c>
      <c r="H3761" t="s">
        <v>25</v>
      </c>
      <c r="I3761" t="s">
        <v>48</v>
      </c>
      <c r="J3761" t="s">
        <v>457</v>
      </c>
      <c r="K3761">
        <v>1057</v>
      </c>
      <c r="L3761" t="s">
        <v>105</v>
      </c>
      <c r="M3761" t="s">
        <v>29</v>
      </c>
      <c r="N3761" t="s">
        <v>96</v>
      </c>
      <c r="O3761" t="s">
        <v>8811</v>
      </c>
      <c r="P3761">
        <v>422.85599999999999</v>
      </c>
      <c r="Q3761">
        <v>3</v>
      </c>
      <c r="R3761">
        <v>0.2</v>
      </c>
      <c r="S3761">
        <v>15.857100000000001</v>
      </c>
      <c r="T3761" t="s">
        <v>570</v>
      </c>
      <c r="U3761">
        <v>406.99889999999999</v>
      </c>
      <c r="V3761" s="2">
        <f>Table1[[#This Row],[Expenses]]*0.3</f>
        <v>122.09966999999999</v>
      </c>
      <c r="W3761" t="str">
        <f>VLOOKUP(K3761, Helper!A:C, 3, FALSE)</f>
        <v>2020-01</v>
      </c>
    </row>
    <row r="3762" spans="1:23" x14ac:dyDescent="0.3">
      <c r="A3762">
        <v>7583</v>
      </c>
      <c r="B3762" t="s">
        <v>8812</v>
      </c>
      <c r="C3762" s="1">
        <v>44302</v>
      </c>
      <c r="D3762">
        <v>20210416</v>
      </c>
      <c r="E3762" t="s">
        <v>3939</v>
      </c>
      <c r="F3762" t="s">
        <v>211</v>
      </c>
      <c r="G3762" t="s">
        <v>212</v>
      </c>
      <c r="H3762" t="s">
        <v>25</v>
      </c>
      <c r="I3762" t="s">
        <v>26</v>
      </c>
      <c r="J3762" t="s">
        <v>1065</v>
      </c>
      <c r="K3762">
        <v>1097</v>
      </c>
      <c r="L3762" t="s">
        <v>273</v>
      </c>
      <c r="M3762" t="s">
        <v>40</v>
      </c>
      <c r="N3762" t="s">
        <v>41</v>
      </c>
      <c r="O3762" t="s">
        <v>8813</v>
      </c>
      <c r="P3762">
        <v>127.764</v>
      </c>
      <c r="Q3762">
        <v>2</v>
      </c>
      <c r="R3762">
        <v>0.1</v>
      </c>
      <c r="S3762">
        <v>2.8391999999999999</v>
      </c>
      <c r="T3762" t="s">
        <v>208</v>
      </c>
      <c r="U3762">
        <v>124.924799999999</v>
      </c>
      <c r="V3762" s="2">
        <f>Table1[[#This Row],[Expenses]]*0.3</f>
        <v>37.477439999999696</v>
      </c>
      <c r="W3762" t="str">
        <f>VLOOKUP(K3762, Helper!A:C, 3, FALSE)</f>
        <v>2020-04</v>
      </c>
    </row>
    <row r="3763" spans="1:23" x14ac:dyDescent="0.3">
      <c r="A3763">
        <v>7584</v>
      </c>
      <c r="B3763" t="s">
        <v>8814</v>
      </c>
      <c r="C3763" s="1">
        <v>43911</v>
      </c>
      <c r="D3763">
        <v>20200321</v>
      </c>
      <c r="E3763" t="s">
        <v>637</v>
      </c>
      <c r="F3763" t="s">
        <v>238</v>
      </c>
      <c r="G3763" t="s">
        <v>2560</v>
      </c>
      <c r="H3763" t="s">
        <v>25</v>
      </c>
      <c r="I3763" t="s">
        <v>48</v>
      </c>
      <c r="J3763" t="s">
        <v>638</v>
      </c>
      <c r="K3763">
        <v>1008</v>
      </c>
      <c r="L3763" t="s">
        <v>74</v>
      </c>
      <c r="M3763" t="s">
        <v>40</v>
      </c>
      <c r="N3763" t="s">
        <v>156</v>
      </c>
      <c r="O3763" t="s">
        <v>8815</v>
      </c>
      <c r="P3763">
        <v>3499.93</v>
      </c>
      <c r="Q3763">
        <v>7</v>
      </c>
      <c r="R3763">
        <v>0</v>
      </c>
      <c r="S3763">
        <v>909.98180000000002</v>
      </c>
      <c r="T3763" t="s">
        <v>445</v>
      </c>
      <c r="U3763">
        <v>2589.9481999999998</v>
      </c>
      <c r="V3763" s="2">
        <f>Table1[[#This Row],[Expenses]]*0.3</f>
        <v>776.9844599999999</v>
      </c>
      <c r="W3763" t="str">
        <f>VLOOKUP(K3763, Helper!A:C, 3, FALSE)</f>
        <v>2020-01</v>
      </c>
    </row>
    <row r="3764" spans="1:23" x14ac:dyDescent="0.3">
      <c r="A3764">
        <v>7589</v>
      </c>
      <c r="B3764" t="s">
        <v>8816</v>
      </c>
      <c r="C3764" s="1">
        <v>45247</v>
      </c>
      <c r="D3764">
        <v>20231117</v>
      </c>
      <c r="E3764" t="s">
        <v>2268</v>
      </c>
      <c r="F3764" t="s">
        <v>35</v>
      </c>
      <c r="G3764" t="s">
        <v>397</v>
      </c>
      <c r="H3764" t="s">
        <v>37</v>
      </c>
      <c r="I3764" t="s">
        <v>38</v>
      </c>
      <c r="J3764" t="s">
        <v>817</v>
      </c>
      <c r="K3764">
        <v>1050</v>
      </c>
      <c r="L3764" t="s">
        <v>95</v>
      </c>
      <c r="M3764" t="s">
        <v>29</v>
      </c>
      <c r="N3764" t="s">
        <v>57</v>
      </c>
      <c r="O3764" t="s">
        <v>8817</v>
      </c>
      <c r="P3764">
        <v>17.309999999999999</v>
      </c>
      <c r="Q3764">
        <v>3</v>
      </c>
      <c r="R3764">
        <v>0</v>
      </c>
      <c r="S3764">
        <v>5.1929999999999996</v>
      </c>
      <c r="T3764" t="s">
        <v>283</v>
      </c>
      <c r="U3764">
        <v>12.1169999999999</v>
      </c>
      <c r="V3764" s="2">
        <f>Table1[[#This Row],[Expenses]]*0.3</f>
        <v>3.6350999999999698</v>
      </c>
      <c r="W3764" t="str">
        <f>VLOOKUP(K3764, Helper!A:C, 3, FALSE)</f>
        <v>2020-01</v>
      </c>
    </row>
    <row r="3765" spans="1:23" x14ac:dyDescent="0.3">
      <c r="A3765">
        <v>7590</v>
      </c>
      <c r="B3765" t="s">
        <v>8818</v>
      </c>
      <c r="C3765" s="1">
        <v>44464</v>
      </c>
      <c r="D3765">
        <v>20210925</v>
      </c>
      <c r="E3765" t="s">
        <v>5160</v>
      </c>
      <c r="F3765" t="s">
        <v>166</v>
      </c>
      <c r="G3765" t="s">
        <v>488</v>
      </c>
      <c r="H3765" t="s">
        <v>81</v>
      </c>
      <c r="I3765" t="s">
        <v>168</v>
      </c>
      <c r="J3765" t="s">
        <v>407</v>
      </c>
      <c r="K3765">
        <v>1082</v>
      </c>
      <c r="L3765" t="s">
        <v>56</v>
      </c>
      <c r="M3765" t="s">
        <v>29</v>
      </c>
      <c r="N3765" t="s">
        <v>112</v>
      </c>
      <c r="O3765" t="s">
        <v>8819</v>
      </c>
      <c r="P3765">
        <v>128.744</v>
      </c>
      <c r="Q3765">
        <v>7</v>
      </c>
      <c r="R3765">
        <v>0.2</v>
      </c>
      <c r="S3765">
        <v>12.8744</v>
      </c>
      <c r="T3765" t="s">
        <v>135</v>
      </c>
      <c r="U3765">
        <v>115.86960000000001</v>
      </c>
      <c r="V3765" s="2">
        <f>Table1[[#This Row],[Expenses]]*0.3</f>
        <v>34.76088</v>
      </c>
      <c r="W3765" t="str">
        <f>VLOOKUP(K3765, Helper!A:C, 3, FALSE)</f>
        <v>2020-07</v>
      </c>
    </row>
    <row r="3766" spans="1:23" x14ac:dyDescent="0.3">
      <c r="A3766">
        <v>7591</v>
      </c>
      <c r="B3766" t="s">
        <v>8820</v>
      </c>
      <c r="C3766" s="1">
        <v>44810</v>
      </c>
      <c r="D3766">
        <v>20220906</v>
      </c>
      <c r="E3766" t="s">
        <v>1008</v>
      </c>
      <c r="F3766" t="s">
        <v>124</v>
      </c>
      <c r="G3766" t="s">
        <v>125</v>
      </c>
      <c r="H3766" t="s">
        <v>25</v>
      </c>
      <c r="I3766" t="s">
        <v>48</v>
      </c>
      <c r="J3766" t="s">
        <v>1009</v>
      </c>
      <c r="K3766">
        <v>1021</v>
      </c>
      <c r="L3766" t="s">
        <v>133</v>
      </c>
      <c r="M3766" t="s">
        <v>29</v>
      </c>
      <c r="N3766" t="s">
        <v>57</v>
      </c>
      <c r="O3766" t="s">
        <v>8821</v>
      </c>
      <c r="P3766">
        <v>58.247999999999998</v>
      </c>
      <c r="Q3766">
        <v>9</v>
      </c>
      <c r="R3766">
        <v>0.2</v>
      </c>
      <c r="S3766">
        <v>11.6496</v>
      </c>
      <c r="T3766" t="s">
        <v>246</v>
      </c>
      <c r="U3766">
        <v>46.598399999999998</v>
      </c>
      <c r="V3766" s="2">
        <f>Table1[[#This Row],[Expenses]]*0.3</f>
        <v>13.979519999999999</v>
      </c>
      <c r="W3766" t="str">
        <f>VLOOKUP(K3766, Helper!A:C, 3, FALSE)</f>
        <v>2020-02</v>
      </c>
    </row>
    <row r="3767" spans="1:23" x14ac:dyDescent="0.3">
      <c r="A3767">
        <v>7595</v>
      </c>
      <c r="B3767" t="s">
        <v>8822</v>
      </c>
      <c r="C3767" s="1">
        <v>45037</v>
      </c>
      <c r="D3767">
        <v>20230421</v>
      </c>
      <c r="E3767" t="s">
        <v>3399</v>
      </c>
      <c r="F3767" t="s">
        <v>190</v>
      </c>
      <c r="G3767" t="s">
        <v>568</v>
      </c>
      <c r="H3767" t="s">
        <v>37</v>
      </c>
      <c r="I3767" t="s">
        <v>119</v>
      </c>
      <c r="J3767" t="s">
        <v>341</v>
      </c>
      <c r="K3767">
        <v>1019</v>
      </c>
      <c r="L3767" t="s">
        <v>74</v>
      </c>
      <c r="M3767" t="s">
        <v>29</v>
      </c>
      <c r="N3767" t="s">
        <v>50</v>
      </c>
      <c r="O3767" t="s">
        <v>8823</v>
      </c>
      <c r="P3767">
        <v>146.86000000000001</v>
      </c>
      <c r="Q3767">
        <v>7</v>
      </c>
      <c r="R3767">
        <v>0</v>
      </c>
      <c r="S3767">
        <v>70.492800000000003</v>
      </c>
      <c r="T3767" t="s">
        <v>68</v>
      </c>
      <c r="U3767">
        <v>76.367199999999997</v>
      </c>
      <c r="V3767" s="2">
        <f>Table1[[#This Row],[Expenses]]*0.3</f>
        <v>22.910159999999998</v>
      </c>
      <c r="W3767" t="str">
        <f>VLOOKUP(K3767, Helper!A:C, 3, FALSE)</f>
        <v>2020-03</v>
      </c>
    </row>
    <row r="3768" spans="1:23" x14ac:dyDescent="0.3">
      <c r="A3768">
        <v>7597</v>
      </c>
      <c r="B3768" t="s">
        <v>8824</v>
      </c>
      <c r="C3768" s="1">
        <v>44362</v>
      </c>
      <c r="D3768">
        <v>20210615</v>
      </c>
      <c r="E3768" t="s">
        <v>711</v>
      </c>
      <c r="F3768" t="s">
        <v>35</v>
      </c>
      <c r="G3768" t="s">
        <v>36</v>
      </c>
      <c r="H3768" t="s">
        <v>37</v>
      </c>
      <c r="I3768" t="s">
        <v>38</v>
      </c>
      <c r="J3768" t="s">
        <v>685</v>
      </c>
      <c r="K3768">
        <v>1076</v>
      </c>
      <c r="L3768" t="s">
        <v>74</v>
      </c>
      <c r="M3768" t="s">
        <v>40</v>
      </c>
      <c r="N3768" t="s">
        <v>156</v>
      </c>
      <c r="O3768" t="s">
        <v>8825</v>
      </c>
      <c r="P3768">
        <v>225.57599999999999</v>
      </c>
      <c r="Q3768">
        <v>3</v>
      </c>
      <c r="R3768">
        <v>0.2</v>
      </c>
      <c r="S3768">
        <v>22.557600000000001</v>
      </c>
      <c r="T3768" t="s">
        <v>732</v>
      </c>
      <c r="U3768">
        <v>203.01839999999899</v>
      </c>
      <c r="V3768" s="2">
        <f>Table1[[#This Row],[Expenses]]*0.3</f>
        <v>60.905519999999697</v>
      </c>
      <c r="W3768" t="str">
        <f>VLOOKUP(K3768, Helper!A:C, 3, FALSE)</f>
        <v>2020-01</v>
      </c>
    </row>
    <row r="3769" spans="1:23" x14ac:dyDescent="0.3">
      <c r="A3769">
        <v>7598</v>
      </c>
      <c r="B3769" t="s">
        <v>8826</v>
      </c>
      <c r="C3769" s="1">
        <v>44091</v>
      </c>
      <c r="D3769">
        <v>20200917</v>
      </c>
      <c r="E3769" t="s">
        <v>1646</v>
      </c>
      <c r="F3769" t="s">
        <v>306</v>
      </c>
      <c r="G3769" t="s">
        <v>307</v>
      </c>
      <c r="H3769" t="s">
        <v>25</v>
      </c>
      <c r="I3769" t="s">
        <v>48</v>
      </c>
      <c r="J3769" t="s">
        <v>418</v>
      </c>
      <c r="K3769">
        <v>1007</v>
      </c>
      <c r="L3769" t="s">
        <v>84</v>
      </c>
      <c r="M3769" t="s">
        <v>29</v>
      </c>
      <c r="N3769" t="s">
        <v>112</v>
      </c>
      <c r="O3769" t="s">
        <v>8827</v>
      </c>
      <c r="P3769">
        <v>5.2480000000000002</v>
      </c>
      <c r="Q3769">
        <v>2</v>
      </c>
      <c r="R3769">
        <v>0.2</v>
      </c>
      <c r="S3769">
        <v>0.4592</v>
      </c>
      <c r="T3769" t="s">
        <v>382</v>
      </c>
      <c r="U3769">
        <v>4.7888000000000002</v>
      </c>
      <c r="V3769" s="2">
        <f>Table1[[#This Row],[Expenses]]*0.3</f>
        <v>1.4366399999999999</v>
      </c>
      <c r="W3769" t="str">
        <f>VLOOKUP(K3769, Helper!A:C, 3, FALSE)</f>
        <v>2020-02</v>
      </c>
    </row>
    <row r="3770" spans="1:23" x14ac:dyDescent="0.3">
      <c r="A3770">
        <v>7604</v>
      </c>
      <c r="B3770" t="s">
        <v>8828</v>
      </c>
      <c r="C3770" s="1">
        <v>44751</v>
      </c>
      <c r="D3770">
        <v>20220709</v>
      </c>
      <c r="E3770" t="s">
        <v>6744</v>
      </c>
      <c r="F3770" t="s">
        <v>827</v>
      </c>
      <c r="G3770" t="s">
        <v>2034</v>
      </c>
      <c r="H3770" t="s">
        <v>25</v>
      </c>
      <c r="I3770" t="s">
        <v>64</v>
      </c>
      <c r="J3770" t="s">
        <v>254</v>
      </c>
      <c r="K3770">
        <v>1072</v>
      </c>
      <c r="L3770" t="s">
        <v>74</v>
      </c>
      <c r="M3770" t="s">
        <v>40</v>
      </c>
      <c r="N3770" t="s">
        <v>66</v>
      </c>
      <c r="O3770" t="s">
        <v>8829</v>
      </c>
      <c r="P3770">
        <v>12.96</v>
      </c>
      <c r="Q3770">
        <v>2</v>
      </c>
      <c r="R3770">
        <v>0</v>
      </c>
      <c r="S3770">
        <v>6.2207999999999997</v>
      </c>
      <c r="T3770" t="s">
        <v>175</v>
      </c>
      <c r="U3770">
        <v>6.7392000000000003</v>
      </c>
      <c r="V3770" s="2">
        <f>Table1[[#This Row],[Expenses]]*0.3</f>
        <v>2.02176</v>
      </c>
      <c r="W3770" t="str">
        <f>VLOOKUP(K3770, Helper!A:C, 3, FALSE)</f>
        <v>2020-06</v>
      </c>
    </row>
    <row r="3771" spans="1:23" x14ac:dyDescent="0.3">
      <c r="A3771">
        <v>7605</v>
      </c>
      <c r="B3771" t="s">
        <v>8830</v>
      </c>
      <c r="C3771" s="1">
        <v>44709</v>
      </c>
      <c r="D3771">
        <v>20220528</v>
      </c>
      <c r="E3771" t="s">
        <v>3078</v>
      </c>
      <c r="F3771" t="s">
        <v>166</v>
      </c>
      <c r="G3771" t="s">
        <v>227</v>
      </c>
      <c r="H3771" t="s">
        <v>81</v>
      </c>
      <c r="I3771" t="s">
        <v>168</v>
      </c>
      <c r="J3771" t="s">
        <v>192</v>
      </c>
      <c r="K3771">
        <v>1068</v>
      </c>
      <c r="L3771" t="s">
        <v>56</v>
      </c>
      <c r="M3771" t="s">
        <v>29</v>
      </c>
      <c r="N3771" t="s">
        <v>57</v>
      </c>
      <c r="O3771" t="s">
        <v>8831</v>
      </c>
      <c r="P3771">
        <v>25.175999999999998</v>
      </c>
      <c r="Q3771">
        <v>3</v>
      </c>
      <c r="R3771">
        <v>0.6</v>
      </c>
      <c r="S3771">
        <v>-33.358199999999997</v>
      </c>
      <c r="T3771" t="s">
        <v>454</v>
      </c>
      <c r="U3771">
        <v>58.534199999999998</v>
      </c>
      <c r="V3771" s="2">
        <f>Table1[[#This Row],[Expenses]]*0.3</f>
        <v>17.56026</v>
      </c>
      <c r="W3771" t="str">
        <f>VLOOKUP(K3771, Helper!A:C, 3, FALSE)</f>
        <v>2020-01</v>
      </c>
    </row>
    <row r="3772" spans="1:23" x14ac:dyDescent="0.3">
      <c r="A3772">
        <v>7608</v>
      </c>
      <c r="B3772" t="s">
        <v>8832</v>
      </c>
      <c r="C3772" s="1">
        <v>45285</v>
      </c>
      <c r="D3772">
        <v>20231225</v>
      </c>
      <c r="E3772" t="s">
        <v>2546</v>
      </c>
      <c r="F3772" t="s">
        <v>79</v>
      </c>
      <c r="G3772" t="s">
        <v>154</v>
      </c>
      <c r="H3772" t="s">
        <v>81</v>
      </c>
      <c r="I3772" t="s">
        <v>82</v>
      </c>
      <c r="J3772" t="s">
        <v>418</v>
      </c>
      <c r="K3772">
        <v>1007</v>
      </c>
      <c r="L3772" t="s">
        <v>84</v>
      </c>
      <c r="M3772" t="s">
        <v>29</v>
      </c>
      <c r="N3772" t="s">
        <v>96</v>
      </c>
      <c r="O3772" t="s">
        <v>8833</v>
      </c>
      <c r="P3772">
        <v>264.32</v>
      </c>
      <c r="Q3772">
        <v>2</v>
      </c>
      <c r="R3772">
        <v>0.2</v>
      </c>
      <c r="S3772">
        <v>19.824000000000002</v>
      </c>
      <c r="T3772" t="s">
        <v>261</v>
      </c>
      <c r="U3772">
        <v>244.49599999999899</v>
      </c>
      <c r="V3772" s="2">
        <f>Table1[[#This Row],[Expenses]]*0.3</f>
        <v>73.348799999999699</v>
      </c>
      <c r="W3772" t="str">
        <f>VLOOKUP(K3772, Helper!A:C, 3, FALSE)</f>
        <v>2020-02</v>
      </c>
    </row>
    <row r="3773" spans="1:23" x14ac:dyDescent="0.3">
      <c r="A3773">
        <v>7609</v>
      </c>
      <c r="B3773" t="s">
        <v>8834</v>
      </c>
      <c r="C3773" s="1">
        <v>45050</v>
      </c>
      <c r="D3773">
        <v>20230504</v>
      </c>
      <c r="E3773" t="s">
        <v>887</v>
      </c>
      <c r="F3773" t="s">
        <v>35</v>
      </c>
      <c r="G3773" t="s">
        <v>110</v>
      </c>
      <c r="H3773" t="s">
        <v>37</v>
      </c>
      <c r="I3773" t="s">
        <v>38</v>
      </c>
      <c r="J3773" t="s">
        <v>398</v>
      </c>
      <c r="K3773">
        <v>1026</v>
      </c>
      <c r="L3773" t="s">
        <v>105</v>
      </c>
      <c r="M3773" t="s">
        <v>29</v>
      </c>
      <c r="N3773" t="s">
        <v>66</v>
      </c>
      <c r="O3773" t="s">
        <v>8835</v>
      </c>
      <c r="P3773">
        <v>25.92</v>
      </c>
      <c r="Q3773">
        <v>4</v>
      </c>
      <c r="R3773">
        <v>0</v>
      </c>
      <c r="S3773">
        <v>12.441599999999999</v>
      </c>
      <c r="T3773" t="s">
        <v>288</v>
      </c>
      <c r="U3773">
        <v>13.478400000000001</v>
      </c>
      <c r="V3773" s="2">
        <f>Table1[[#This Row],[Expenses]]*0.3</f>
        <v>4.04352</v>
      </c>
      <c r="W3773" t="str">
        <f>VLOOKUP(K3773, Helper!A:C, 3, FALSE)</f>
        <v>2020-01</v>
      </c>
    </row>
    <row r="3774" spans="1:23" x14ac:dyDescent="0.3">
      <c r="A3774">
        <v>7611</v>
      </c>
      <c r="B3774" t="s">
        <v>8836</v>
      </c>
      <c r="C3774" s="1">
        <v>43884</v>
      </c>
      <c r="D3774">
        <v>20200223</v>
      </c>
      <c r="E3774" t="s">
        <v>960</v>
      </c>
      <c r="F3774" t="s">
        <v>35</v>
      </c>
      <c r="G3774" t="s">
        <v>6251</v>
      </c>
      <c r="H3774" t="s">
        <v>37</v>
      </c>
      <c r="I3774" t="s">
        <v>38</v>
      </c>
      <c r="J3774" t="s">
        <v>27</v>
      </c>
      <c r="K3774">
        <v>1017</v>
      </c>
      <c r="L3774" t="s">
        <v>28</v>
      </c>
      <c r="M3774" t="s">
        <v>29</v>
      </c>
      <c r="N3774" t="s">
        <v>66</v>
      </c>
      <c r="O3774" t="s">
        <v>8837</v>
      </c>
      <c r="P3774">
        <v>19.440000000000001</v>
      </c>
      <c r="Q3774">
        <v>3</v>
      </c>
      <c r="R3774">
        <v>0</v>
      </c>
      <c r="S3774">
        <v>9.3312000000000008</v>
      </c>
      <c r="T3774" t="s">
        <v>919</v>
      </c>
      <c r="U3774">
        <v>10.1088</v>
      </c>
      <c r="V3774" s="2">
        <f>Table1[[#This Row],[Expenses]]*0.3</f>
        <v>3.0326400000000002</v>
      </c>
      <c r="W3774" t="str">
        <f>VLOOKUP(K3774, Helper!A:C, 3, FALSE)</f>
        <v>2020-02</v>
      </c>
    </row>
    <row r="3775" spans="1:23" x14ac:dyDescent="0.3">
      <c r="A3775">
        <v>7612</v>
      </c>
      <c r="B3775" t="s">
        <v>8838</v>
      </c>
      <c r="C3775" s="1">
        <v>44235</v>
      </c>
      <c r="D3775">
        <v>20210208</v>
      </c>
      <c r="E3775" t="s">
        <v>54</v>
      </c>
      <c r="F3775" t="s">
        <v>2699</v>
      </c>
      <c r="G3775" t="s">
        <v>8629</v>
      </c>
      <c r="H3775" t="s">
        <v>81</v>
      </c>
      <c r="I3775" t="s">
        <v>199</v>
      </c>
      <c r="J3775" t="s">
        <v>55</v>
      </c>
      <c r="K3775">
        <v>1065</v>
      </c>
      <c r="L3775" t="s">
        <v>56</v>
      </c>
      <c r="M3775" t="s">
        <v>29</v>
      </c>
      <c r="N3775" t="s">
        <v>66</v>
      </c>
      <c r="O3775" t="s">
        <v>8839</v>
      </c>
      <c r="P3775">
        <v>9.5399999999999991</v>
      </c>
      <c r="Q3775">
        <v>2</v>
      </c>
      <c r="R3775">
        <v>0</v>
      </c>
      <c r="S3775">
        <v>4.2930000000000001</v>
      </c>
      <c r="T3775" t="s">
        <v>554</v>
      </c>
      <c r="U3775">
        <v>5.2469999999999901</v>
      </c>
      <c r="V3775" s="2">
        <f>Table1[[#This Row],[Expenses]]*0.3</f>
        <v>1.5740999999999969</v>
      </c>
      <c r="W3775" t="str">
        <f>VLOOKUP(K3775, Helper!A:C, 3, FALSE)</f>
        <v>2020-04</v>
      </c>
    </row>
    <row r="3776" spans="1:23" x14ac:dyDescent="0.3">
      <c r="A3776">
        <v>7615</v>
      </c>
      <c r="B3776" t="s">
        <v>8840</v>
      </c>
      <c r="C3776" s="1">
        <v>44432</v>
      </c>
      <c r="D3776">
        <v>20210824</v>
      </c>
      <c r="E3776" t="s">
        <v>3485</v>
      </c>
      <c r="F3776" t="s">
        <v>211</v>
      </c>
      <c r="G3776" t="s">
        <v>212</v>
      </c>
      <c r="H3776" t="s">
        <v>25</v>
      </c>
      <c r="I3776" t="s">
        <v>26</v>
      </c>
      <c r="J3776" t="s">
        <v>638</v>
      </c>
      <c r="K3776">
        <v>1008</v>
      </c>
      <c r="L3776" t="s">
        <v>74</v>
      </c>
      <c r="M3776" t="s">
        <v>29</v>
      </c>
      <c r="N3776" t="s">
        <v>57</v>
      </c>
      <c r="O3776" t="s">
        <v>8841</v>
      </c>
      <c r="P3776">
        <v>14.91</v>
      </c>
      <c r="Q3776">
        <v>3</v>
      </c>
      <c r="R3776">
        <v>0</v>
      </c>
      <c r="S3776">
        <v>4.6220999999999997</v>
      </c>
      <c r="T3776" t="s">
        <v>570</v>
      </c>
      <c r="U3776">
        <v>10.2879</v>
      </c>
      <c r="V3776" s="2">
        <f>Table1[[#This Row],[Expenses]]*0.3</f>
        <v>3.0863700000000001</v>
      </c>
      <c r="W3776" t="str">
        <f>VLOOKUP(K3776, Helper!A:C, 3, FALSE)</f>
        <v>2020-01</v>
      </c>
    </row>
    <row r="3777" spans="1:23" x14ac:dyDescent="0.3">
      <c r="A3777">
        <v>7616</v>
      </c>
      <c r="B3777" t="s">
        <v>8842</v>
      </c>
      <c r="C3777" s="1">
        <v>44165</v>
      </c>
      <c r="D3777">
        <v>20201130</v>
      </c>
      <c r="E3777" t="s">
        <v>3083</v>
      </c>
      <c r="F3777" t="s">
        <v>46</v>
      </c>
      <c r="G3777" t="s">
        <v>3858</v>
      </c>
      <c r="H3777" t="s">
        <v>25</v>
      </c>
      <c r="I3777" t="s">
        <v>48</v>
      </c>
      <c r="J3777" t="s">
        <v>272</v>
      </c>
      <c r="K3777">
        <v>1094</v>
      </c>
      <c r="L3777" t="s">
        <v>273</v>
      </c>
      <c r="M3777" t="s">
        <v>40</v>
      </c>
      <c r="N3777" t="s">
        <v>50</v>
      </c>
      <c r="O3777" t="s">
        <v>8843</v>
      </c>
      <c r="P3777">
        <v>6.6420000000000003</v>
      </c>
      <c r="Q3777">
        <v>9</v>
      </c>
      <c r="R3777">
        <v>0.7</v>
      </c>
      <c r="S3777">
        <v>-4.4279999999999999</v>
      </c>
      <c r="T3777" t="s">
        <v>98</v>
      </c>
      <c r="U3777">
        <v>11.07</v>
      </c>
      <c r="V3777" s="2">
        <f>Table1[[#This Row],[Expenses]]*0.3</f>
        <v>3.3210000000000002</v>
      </c>
      <c r="W3777" t="str">
        <f>VLOOKUP(K3777, Helper!A:C, 3, FALSE)</f>
        <v>2020-02</v>
      </c>
    </row>
    <row r="3778" spans="1:23" x14ac:dyDescent="0.3">
      <c r="A3778">
        <v>7617</v>
      </c>
      <c r="B3778" t="s">
        <v>8844</v>
      </c>
      <c r="C3778" s="1">
        <v>44906</v>
      </c>
      <c r="D3778">
        <v>20221211</v>
      </c>
      <c r="E3778" t="s">
        <v>3619</v>
      </c>
      <c r="F3778" t="s">
        <v>211</v>
      </c>
      <c r="G3778" t="s">
        <v>2391</v>
      </c>
      <c r="H3778" t="s">
        <v>25</v>
      </c>
      <c r="I3778" t="s">
        <v>26</v>
      </c>
      <c r="J3778" t="s">
        <v>466</v>
      </c>
      <c r="K3778">
        <v>1046</v>
      </c>
      <c r="L3778" t="s">
        <v>95</v>
      </c>
      <c r="M3778" t="s">
        <v>29</v>
      </c>
      <c r="N3778" t="s">
        <v>66</v>
      </c>
      <c r="O3778" t="s">
        <v>8845</v>
      </c>
      <c r="P3778">
        <v>18.54</v>
      </c>
      <c r="Q3778">
        <v>2</v>
      </c>
      <c r="R3778">
        <v>0</v>
      </c>
      <c r="S3778">
        <v>8.7138000000000009</v>
      </c>
      <c r="T3778" t="s">
        <v>76</v>
      </c>
      <c r="U3778">
        <v>9.8261999999999894</v>
      </c>
      <c r="V3778" s="2">
        <f>Table1[[#This Row],[Expenses]]*0.3</f>
        <v>2.9478599999999968</v>
      </c>
      <c r="W3778" t="str">
        <f>VLOOKUP(K3778, Helper!A:C, 3, FALSE)</f>
        <v>2020-02</v>
      </c>
    </row>
    <row r="3779" spans="1:23" x14ac:dyDescent="0.3">
      <c r="A3779">
        <v>7619</v>
      </c>
      <c r="B3779" t="s">
        <v>8846</v>
      </c>
      <c r="C3779" s="1">
        <v>45227</v>
      </c>
      <c r="D3779">
        <v>20231028</v>
      </c>
      <c r="E3779" t="s">
        <v>2380</v>
      </c>
      <c r="F3779" t="s">
        <v>35</v>
      </c>
      <c r="G3779" t="s">
        <v>36</v>
      </c>
      <c r="H3779" t="s">
        <v>37</v>
      </c>
      <c r="I3779" t="s">
        <v>38</v>
      </c>
      <c r="J3779" t="s">
        <v>120</v>
      </c>
      <c r="K3779">
        <v>1048</v>
      </c>
      <c r="L3779" t="s">
        <v>105</v>
      </c>
      <c r="M3779" t="s">
        <v>40</v>
      </c>
      <c r="N3779" t="s">
        <v>50</v>
      </c>
      <c r="O3779" t="s">
        <v>8847</v>
      </c>
      <c r="P3779">
        <v>189.57599999999999</v>
      </c>
      <c r="Q3779">
        <v>1</v>
      </c>
      <c r="R3779">
        <v>0.2</v>
      </c>
      <c r="S3779">
        <v>9.4787999999999997</v>
      </c>
      <c r="T3779" t="s">
        <v>151</v>
      </c>
      <c r="U3779">
        <v>180.09719999999999</v>
      </c>
      <c r="V3779" s="2">
        <f>Table1[[#This Row],[Expenses]]*0.3</f>
        <v>54.029159999999997</v>
      </c>
      <c r="W3779" t="str">
        <f>VLOOKUP(K3779, Helper!A:C, 3, FALSE)</f>
        <v>2020-02</v>
      </c>
    </row>
    <row r="3780" spans="1:23" x14ac:dyDescent="0.3">
      <c r="A3780">
        <v>7621</v>
      </c>
      <c r="B3780" t="s">
        <v>8848</v>
      </c>
      <c r="C3780" s="1">
        <v>44160</v>
      </c>
      <c r="D3780">
        <v>20201125</v>
      </c>
      <c r="E3780" t="s">
        <v>3110</v>
      </c>
      <c r="F3780" t="s">
        <v>35</v>
      </c>
      <c r="G3780" t="s">
        <v>36</v>
      </c>
      <c r="H3780" t="s">
        <v>37</v>
      </c>
      <c r="I3780" t="s">
        <v>38</v>
      </c>
      <c r="J3780" t="s">
        <v>504</v>
      </c>
      <c r="K3780">
        <v>1010</v>
      </c>
      <c r="L3780" t="s">
        <v>273</v>
      </c>
      <c r="M3780" t="s">
        <v>29</v>
      </c>
      <c r="N3780" t="s">
        <v>156</v>
      </c>
      <c r="O3780" t="s">
        <v>8849</v>
      </c>
      <c r="P3780">
        <v>539.91999999999996</v>
      </c>
      <c r="Q3780">
        <v>5</v>
      </c>
      <c r="R3780">
        <v>0.2</v>
      </c>
      <c r="S3780">
        <v>47.243000000000002</v>
      </c>
      <c r="T3780" t="s">
        <v>98</v>
      </c>
      <c r="U3780">
        <v>492.676999999999</v>
      </c>
      <c r="V3780" s="2">
        <f>Table1[[#This Row],[Expenses]]*0.3</f>
        <v>147.80309999999969</v>
      </c>
      <c r="W3780" t="str">
        <f>VLOOKUP(K3780, Helper!A:C, 3, FALSE)</f>
        <v>2020-03</v>
      </c>
    </row>
    <row r="3781" spans="1:23" x14ac:dyDescent="0.3">
      <c r="A3781">
        <v>7624</v>
      </c>
      <c r="B3781" t="s">
        <v>8850</v>
      </c>
      <c r="C3781" s="1">
        <v>44026</v>
      </c>
      <c r="D3781">
        <v>20200714</v>
      </c>
      <c r="E3781" t="s">
        <v>7752</v>
      </c>
      <c r="F3781" t="s">
        <v>197</v>
      </c>
      <c r="G3781" t="s">
        <v>6408</v>
      </c>
      <c r="H3781" t="s">
        <v>81</v>
      </c>
      <c r="I3781" t="s">
        <v>199</v>
      </c>
      <c r="J3781" t="s">
        <v>2081</v>
      </c>
      <c r="K3781">
        <v>1079</v>
      </c>
      <c r="L3781" t="s">
        <v>105</v>
      </c>
      <c r="M3781" t="s">
        <v>85</v>
      </c>
      <c r="N3781" t="s">
        <v>86</v>
      </c>
      <c r="O3781" t="s">
        <v>8851</v>
      </c>
      <c r="P3781">
        <v>39.479999999999997</v>
      </c>
      <c r="Q3781">
        <v>1</v>
      </c>
      <c r="R3781">
        <v>0</v>
      </c>
      <c r="S3781">
        <v>11.054399999999999</v>
      </c>
      <c r="T3781" t="s">
        <v>729</v>
      </c>
      <c r="U3781">
        <v>28.4255999999999</v>
      </c>
      <c r="V3781" s="2">
        <f>Table1[[#This Row],[Expenses]]*0.3</f>
        <v>8.52767999999997</v>
      </c>
      <c r="W3781" t="str">
        <f>VLOOKUP(K3781, Helper!A:C, 3, FALSE)</f>
        <v>2020-05</v>
      </c>
    </row>
    <row r="3782" spans="1:23" x14ac:dyDescent="0.3">
      <c r="A3782">
        <v>7625</v>
      </c>
      <c r="B3782" t="s">
        <v>8852</v>
      </c>
      <c r="C3782" s="1">
        <v>44339</v>
      </c>
      <c r="D3782">
        <v>20210523</v>
      </c>
      <c r="E3782" t="s">
        <v>704</v>
      </c>
      <c r="F3782" t="s">
        <v>190</v>
      </c>
      <c r="G3782" t="s">
        <v>568</v>
      </c>
      <c r="H3782" t="s">
        <v>37</v>
      </c>
      <c r="I3782" t="s">
        <v>119</v>
      </c>
      <c r="J3782" t="s">
        <v>278</v>
      </c>
      <c r="K3782">
        <v>1032</v>
      </c>
      <c r="L3782" t="s">
        <v>56</v>
      </c>
      <c r="M3782" t="s">
        <v>85</v>
      </c>
      <c r="N3782" t="s">
        <v>86</v>
      </c>
      <c r="O3782" t="s">
        <v>8853</v>
      </c>
      <c r="P3782">
        <v>850.5</v>
      </c>
      <c r="Q3782">
        <v>5</v>
      </c>
      <c r="R3782">
        <v>0.1</v>
      </c>
      <c r="S3782">
        <v>245.7</v>
      </c>
      <c r="T3782" t="s">
        <v>436</v>
      </c>
      <c r="U3782">
        <v>604.79999999999995</v>
      </c>
      <c r="V3782" s="2">
        <f>Table1[[#This Row],[Expenses]]*0.3</f>
        <v>181.43999999999997</v>
      </c>
      <c r="W3782" t="str">
        <f>VLOOKUP(K3782, Helper!A:C, 3, FALSE)</f>
        <v>2020-02</v>
      </c>
    </row>
    <row r="3783" spans="1:23" x14ac:dyDescent="0.3">
      <c r="A3783">
        <v>7627</v>
      </c>
      <c r="B3783" t="s">
        <v>8854</v>
      </c>
      <c r="C3783" s="1">
        <v>44521</v>
      </c>
      <c r="D3783">
        <v>20211121</v>
      </c>
      <c r="E3783" t="s">
        <v>1471</v>
      </c>
      <c r="F3783" t="s">
        <v>232</v>
      </c>
      <c r="G3783" t="s">
        <v>385</v>
      </c>
      <c r="H3783" t="s">
        <v>37</v>
      </c>
      <c r="I3783" t="s">
        <v>119</v>
      </c>
      <c r="J3783" t="s">
        <v>1472</v>
      </c>
      <c r="K3783">
        <v>1091</v>
      </c>
      <c r="L3783" t="s">
        <v>74</v>
      </c>
      <c r="M3783" t="s">
        <v>40</v>
      </c>
      <c r="N3783" t="s">
        <v>86</v>
      </c>
      <c r="O3783" t="s">
        <v>8855</v>
      </c>
      <c r="P3783">
        <v>325.63200000000001</v>
      </c>
      <c r="Q3783">
        <v>6</v>
      </c>
      <c r="R3783">
        <v>0.2</v>
      </c>
      <c r="S3783">
        <v>28.492799999999999</v>
      </c>
      <c r="T3783" t="s">
        <v>88</v>
      </c>
      <c r="U3783">
        <v>297.13920000000002</v>
      </c>
      <c r="V3783" s="2">
        <f>Table1[[#This Row],[Expenses]]*0.3</f>
        <v>89.141760000000005</v>
      </c>
      <c r="W3783" t="str">
        <f>VLOOKUP(K3783, Helper!A:C, 3, FALSE)</f>
        <v>2020-02</v>
      </c>
    </row>
    <row r="3784" spans="1:23" x14ac:dyDescent="0.3">
      <c r="A3784">
        <v>7630</v>
      </c>
      <c r="B3784" t="s">
        <v>8856</v>
      </c>
      <c r="C3784" s="1">
        <v>43920</v>
      </c>
      <c r="D3784">
        <v>20200330</v>
      </c>
      <c r="E3784" t="s">
        <v>510</v>
      </c>
      <c r="F3784" t="s">
        <v>79</v>
      </c>
      <c r="G3784" t="s">
        <v>470</v>
      </c>
      <c r="H3784" t="s">
        <v>81</v>
      </c>
      <c r="I3784" t="s">
        <v>82</v>
      </c>
      <c r="J3784" t="s">
        <v>439</v>
      </c>
      <c r="K3784">
        <v>1033</v>
      </c>
      <c r="L3784" t="s">
        <v>74</v>
      </c>
      <c r="M3784" t="s">
        <v>85</v>
      </c>
      <c r="N3784" t="s">
        <v>161</v>
      </c>
      <c r="O3784" t="s">
        <v>8857</v>
      </c>
      <c r="P3784">
        <v>335.72</v>
      </c>
      <c r="Q3784">
        <v>5</v>
      </c>
      <c r="R3784">
        <v>0.2</v>
      </c>
      <c r="S3784">
        <v>113.30549999999999</v>
      </c>
      <c r="T3784" t="s">
        <v>445</v>
      </c>
      <c r="U3784">
        <v>222.4145</v>
      </c>
      <c r="V3784" s="2">
        <f>Table1[[#This Row],[Expenses]]*0.3</f>
        <v>66.724350000000001</v>
      </c>
      <c r="W3784" t="str">
        <f>VLOOKUP(K3784, Helper!A:C, 3, FALSE)</f>
        <v>2020-03</v>
      </c>
    </row>
    <row r="3785" spans="1:23" x14ac:dyDescent="0.3">
      <c r="A3785">
        <v>7633</v>
      </c>
      <c r="B3785" t="s">
        <v>8858</v>
      </c>
      <c r="C3785" s="1">
        <v>45290</v>
      </c>
      <c r="D3785">
        <v>20231230</v>
      </c>
      <c r="E3785" t="s">
        <v>1636</v>
      </c>
      <c r="F3785" t="s">
        <v>23</v>
      </c>
      <c r="G3785" t="s">
        <v>24</v>
      </c>
      <c r="H3785" t="s">
        <v>25</v>
      </c>
      <c r="I3785" t="s">
        <v>26</v>
      </c>
      <c r="J3785" t="s">
        <v>126</v>
      </c>
      <c r="K3785">
        <v>1025</v>
      </c>
      <c r="L3785" t="s">
        <v>105</v>
      </c>
      <c r="M3785" t="s">
        <v>29</v>
      </c>
      <c r="N3785" t="s">
        <v>41</v>
      </c>
      <c r="O3785" t="s">
        <v>8859</v>
      </c>
      <c r="P3785">
        <v>1207.8399999999999</v>
      </c>
      <c r="Q3785">
        <v>8</v>
      </c>
      <c r="R3785">
        <v>0</v>
      </c>
      <c r="S3785">
        <v>314.03840000000002</v>
      </c>
      <c r="T3785" t="s">
        <v>261</v>
      </c>
      <c r="U3785">
        <v>893.80159999999898</v>
      </c>
      <c r="V3785" s="2">
        <f>Table1[[#This Row],[Expenses]]*0.3</f>
        <v>268.14047999999968</v>
      </c>
      <c r="W3785" t="str">
        <f>VLOOKUP(K3785, Helper!A:C, 3, FALSE)</f>
        <v>2020-04</v>
      </c>
    </row>
    <row r="3786" spans="1:23" x14ac:dyDescent="0.3">
      <c r="A3786">
        <v>7638</v>
      </c>
      <c r="B3786" t="s">
        <v>8860</v>
      </c>
      <c r="C3786" s="1">
        <v>44988</v>
      </c>
      <c r="D3786">
        <v>20230303</v>
      </c>
      <c r="E3786" t="s">
        <v>3194</v>
      </c>
      <c r="F3786" t="s">
        <v>197</v>
      </c>
      <c r="G3786" t="s">
        <v>6408</v>
      </c>
      <c r="H3786" t="s">
        <v>81</v>
      </c>
      <c r="I3786" t="s">
        <v>199</v>
      </c>
      <c r="J3786" t="s">
        <v>316</v>
      </c>
      <c r="K3786">
        <v>1093</v>
      </c>
      <c r="L3786" t="s">
        <v>28</v>
      </c>
      <c r="M3786" t="s">
        <v>40</v>
      </c>
      <c r="N3786" t="s">
        <v>112</v>
      </c>
      <c r="O3786" t="s">
        <v>8861</v>
      </c>
      <c r="P3786">
        <v>59.52</v>
      </c>
      <c r="Q3786">
        <v>3</v>
      </c>
      <c r="R3786">
        <v>0</v>
      </c>
      <c r="S3786">
        <v>15.475199999999999</v>
      </c>
      <c r="T3786" t="s">
        <v>761</v>
      </c>
      <c r="U3786">
        <v>44.044800000000002</v>
      </c>
      <c r="V3786" s="2">
        <f>Table1[[#This Row],[Expenses]]*0.3</f>
        <v>13.21344</v>
      </c>
      <c r="W3786" t="str">
        <f>VLOOKUP(K3786, Helper!A:C, 3, FALSE)</f>
        <v>2020-03</v>
      </c>
    </row>
    <row r="3787" spans="1:23" x14ac:dyDescent="0.3">
      <c r="A3787">
        <v>7642</v>
      </c>
      <c r="B3787" t="s">
        <v>8862</v>
      </c>
      <c r="C3787" s="1">
        <v>44841</v>
      </c>
      <c r="D3787">
        <v>20221007</v>
      </c>
      <c r="E3787" t="s">
        <v>4403</v>
      </c>
      <c r="F3787" t="s">
        <v>334</v>
      </c>
      <c r="G3787" t="s">
        <v>2047</v>
      </c>
      <c r="H3787" t="s">
        <v>25</v>
      </c>
      <c r="I3787" t="s">
        <v>336</v>
      </c>
      <c r="J3787" t="s">
        <v>278</v>
      </c>
      <c r="K3787">
        <v>1032</v>
      </c>
      <c r="L3787" t="s">
        <v>56</v>
      </c>
      <c r="M3787" t="s">
        <v>85</v>
      </c>
      <c r="N3787" t="s">
        <v>617</v>
      </c>
      <c r="O3787" t="s">
        <v>8863</v>
      </c>
      <c r="P3787">
        <v>703.71</v>
      </c>
      <c r="Q3787">
        <v>6</v>
      </c>
      <c r="R3787">
        <v>0.7</v>
      </c>
      <c r="S3787">
        <v>-938.28</v>
      </c>
      <c r="T3787" t="s">
        <v>400</v>
      </c>
      <c r="U3787">
        <v>1641.99</v>
      </c>
      <c r="V3787" s="2">
        <f>Table1[[#This Row],[Expenses]]*0.3</f>
        <v>492.59699999999998</v>
      </c>
      <c r="W3787" t="str">
        <f>VLOOKUP(K3787, Helper!A:C, 3, FALSE)</f>
        <v>2020-02</v>
      </c>
    </row>
    <row r="3788" spans="1:23" x14ac:dyDescent="0.3">
      <c r="A3788">
        <v>7646</v>
      </c>
      <c r="B3788" t="s">
        <v>8864</v>
      </c>
      <c r="C3788" s="1">
        <v>44291</v>
      </c>
      <c r="D3788">
        <v>20210405</v>
      </c>
      <c r="E3788" t="s">
        <v>3915</v>
      </c>
      <c r="F3788" t="s">
        <v>35</v>
      </c>
      <c r="G3788" t="s">
        <v>36</v>
      </c>
      <c r="H3788" t="s">
        <v>37</v>
      </c>
      <c r="I3788" t="s">
        <v>38</v>
      </c>
      <c r="J3788" t="s">
        <v>138</v>
      </c>
      <c r="K3788">
        <v>1043</v>
      </c>
      <c r="L3788" t="s">
        <v>95</v>
      </c>
      <c r="M3788" t="s">
        <v>40</v>
      </c>
      <c r="N3788" t="s">
        <v>41</v>
      </c>
      <c r="O3788" t="s">
        <v>8865</v>
      </c>
      <c r="P3788">
        <v>892.22400000000005</v>
      </c>
      <c r="Q3788">
        <v>3</v>
      </c>
      <c r="R3788">
        <v>0.2</v>
      </c>
      <c r="S3788">
        <v>89.222399999999993</v>
      </c>
      <c r="T3788" t="s">
        <v>208</v>
      </c>
      <c r="U3788">
        <v>803.00160000000005</v>
      </c>
      <c r="V3788" s="2">
        <f>Table1[[#This Row],[Expenses]]*0.3</f>
        <v>240.90048000000002</v>
      </c>
      <c r="W3788" t="str">
        <f>VLOOKUP(K3788, Helper!A:C, 3, FALSE)</f>
        <v>2020-01</v>
      </c>
    </row>
    <row r="3789" spans="1:23" x14ac:dyDescent="0.3">
      <c r="A3789">
        <v>7647</v>
      </c>
      <c r="B3789" t="s">
        <v>8866</v>
      </c>
      <c r="C3789" s="1">
        <v>44083</v>
      </c>
      <c r="D3789">
        <v>20200909</v>
      </c>
      <c r="E3789" t="s">
        <v>1649</v>
      </c>
      <c r="F3789" t="s">
        <v>62</v>
      </c>
      <c r="G3789" t="s">
        <v>277</v>
      </c>
      <c r="H3789" t="s">
        <v>25</v>
      </c>
      <c r="I3789" t="s">
        <v>64</v>
      </c>
      <c r="J3789" t="s">
        <v>407</v>
      </c>
      <c r="K3789">
        <v>1082</v>
      </c>
      <c r="L3789" t="s">
        <v>56</v>
      </c>
      <c r="M3789" t="s">
        <v>29</v>
      </c>
      <c r="N3789" t="s">
        <v>617</v>
      </c>
      <c r="O3789" t="s">
        <v>8867</v>
      </c>
      <c r="P3789">
        <v>1299.99</v>
      </c>
      <c r="Q3789">
        <v>2</v>
      </c>
      <c r="R3789">
        <v>0.5</v>
      </c>
      <c r="S3789">
        <v>-571.99559999999997</v>
      </c>
      <c r="T3789" t="s">
        <v>382</v>
      </c>
      <c r="U3789">
        <v>1871.9856</v>
      </c>
      <c r="V3789" s="2">
        <f>Table1[[#This Row],[Expenses]]*0.3</f>
        <v>561.59568000000002</v>
      </c>
      <c r="W3789" t="str">
        <f>VLOOKUP(K3789, Helper!A:C, 3, FALSE)</f>
        <v>2020-07</v>
      </c>
    </row>
    <row r="3790" spans="1:23" x14ac:dyDescent="0.3">
      <c r="A3790">
        <v>7648</v>
      </c>
      <c r="B3790" t="s">
        <v>8868</v>
      </c>
      <c r="C3790" s="1">
        <v>44636</v>
      </c>
      <c r="D3790">
        <v>20220316</v>
      </c>
      <c r="E3790" t="s">
        <v>4723</v>
      </c>
      <c r="F3790" t="s">
        <v>35</v>
      </c>
      <c r="G3790" t="s">
        <v>110</v>
      </c>
      <c r="H3790" t="s">
        <v>37</v>
      </c>
      <c r="I3790" t="s">
        <v>38</v>
      </c>
      <c r="J3790" t="s">
        <v>240</v>
      </c>
      <c r="K3790">
        <v>1035</v>
      </c>
      <c r="L3790" t="s">
        <v>56</v>
      </c>
      <c r="M3790" t="s">
        <v>40</v>
      </c>
      <c r="N3790" t="s">
        <v>50</v>
      </c>
      <c r="O3790" t="s">
        <v>8869</v>
      </c>
      <c r="P3790">
        <v>4.5439999999999996</v>
      </c>
      <c r="Q3790">
        <v>2</v>
      </c>
      <c r="R3790">
        <v>0.2</v>
      </c>
      <c r="S3790">
        <v>1.6472</v>
      </c>
      <c r="T3790" t="s">
        <v>187</v>
      </c>
      <c r="U3790">
        <v>2.8967999999999998</v>
      </c>
      <c r="V3790" s="2">
        <f>Table1[[#This Row],[Expenses]]*0.3</f>
        <v>0.86903999999999992</v>
      </c>
      <c r="W3790" t="str">
        <f>VLOOKUP(K3790, Helper!A:C, 3, FALSE)</f>
        <v>2020-04</v>
      </c>
    </row>
    <row r="3791" spans="1:23" x14ac:dyDescent="0.3">
      <c r="A3791">
        <v>7650</v>
      </c>
      <c r="B3791" t="s">
        <v>8870</v>
      </c>
      <c r="C3791" s="1">
        <v>44557</v>
      </c>
      <c r="D3791">
        <v>20211227</v>
      </c>
      <c r="E3791" t="s">
        <v>583</v>
      </c>
      <c r="F3791" t="s">
        <v>358</v>
      </c>
      <c r="G3791" t="s">
        <v>359</v>
      </c>
      <c r="H3791" t="s">
        <v>37</v>
      </c>
      <c r="I3791" t="s">
        <v>119</v>
      </c>
      <c r="J3791" t="s">
        <v>489</v>
      </c>
      <c r="K3791">
        <v>1064</v>
      </c>
      <c r="L3791" t="s">
        <v>84</v>
      </c>
      <c r="M3791" t="s">
        <v>40</v>
      </c>
      <c r="N3791" t="s">
        <v>50</v>
      </c>
      <c r="O3791" t="s">
        <v>8871</v>
      </c>
      <c r="P3791">
        <v>1548.99</v>
      </c>
      <c r="Q3791">
        <v>9</v>
      </c>
      <c r="R3791">
        <v>0.4</v>
      </c>
      <c r="S3791">
        <v>-464.697</v>
      </c>
      <c r="T3791" t="s">
        <v>163</v>
      </c>
      <c r="U3791">
        <v>2013.6869999999999</v>
      </c>
      <c r="V3791" s="2">
        <f>Table1[[#This Row],[Expenses]]*0.3</f>
        <v>604.10609999999997</v>
      </c>
      <c r="W3791" t="str">
        <f>VLOOKUP(K3791, Helper!A:C, 3, FALSE)</f>
        <v>2020-06</v>
      </c>
    </row>
    <row r="3792" spans="1:23" x14ac:dyDescent="0.3">
      <c r="A3792">
        <v>7652</v>
      </c>
      <c r="B3792" t="s">
        <v>8872</v>
      </c>
      <c r="C3792" s="1">
        <v>45146</v>
      </c>
      <c r="D3792">
        <v>20230808</v>
      </c>
      <c r="E3792" t="s">
        <v>1138</v>
      </c>
      <c r="F3792" t="s">
        <v>79</v>
      </c>
      <c r="G3792" t="s">
        <v>154</v>
      </c>
      <c r="H3792" t="s">
        <v>81</v>
      </c>
      <c r="I3792" t="s">
        <v>82</v>
      </c>
      <c r="J3792" t="s">
        <v>160</v>
      </c>
      <c r="K3792">
        <v>1101</v>
      </c>
      <c r="L3792" t="s">
        <v>56</v>
      </c>
      <c r="M3792" t="s">
        <v>29</v>
      </c>
      <c r="N3792" t="s">
        <v>185</v>
      </c>
      <c r="O3792" t="s">
        <v>8873</v>
      </c>
      <c r="P3792">
        <v>119.44799999999999</v>
      </c>
      <c r="Q3792">
        <v>3</v>
      </c>
      <c r="R3792">
        <v>0.2</v>
      </c>
      <c r="S3792">
        <v>-13.437900000000001</v>
      </c>
      <c r="T3792" t="s">
        <v>786</v>
      </c>
      <c r="U3792">
        <v>132.88589999999999</v>
      </c>
      <c r="V3792" s="2">
        <f>Table1[[#This Row],[Expenses]]*0.3</f>
        <v>39.865769999999998</v>
      </c>
      <c r="W3792" t="str">
        <f>VLOOKUP(K3792, Helper!A:C, 3, FALSE)</f>
        <v>2020-03</v>
      </c>
    </row>
    <row r="3793" spans="1:23" x14ac:dyDescent="0.3">
      <c r="A3793">
        <v>7654</v>
      </c>
      <c r="B3793" t="s">
        <v>8874</v>
      </c>
      <c r="C3793" s="1">
        <v>44277</v>
      </c>
      <c r="D3793">
        <v>20210322</v>
      </c>
      <c r="E3793" t="s">
        <v>8875</v>
      </c>
      <c r="F3793" t="s">
        <v>266</v>
      </c>
      <c r="G3793" t="s">
        <v>1037</v>
      </c>
      <c r="H3793" t="s">
        <v>25</v>
      </c>
      <c r="I3793" t="s">
        <v>48</v>
      </c>
      <c r="J3793" t="s">
        <v>457</v>
      </c>
      <c r="K3793">
        <v>1057</v>
      </c>
      <c r="L3793" t="s">
        <v>105</v>
      </c>
      <c r="M3793" t="s">
        <v>40</v>
      </c>
      <c r="N3793" t="s">
        <v>112</v>
      </c>
      <c r="O3793" t="s">
        <v>8876</v>
      </c>
      <c r="P3793">
        <v>19.559999999999999</v>
      </c>
      <c r="Q3793">
        <v>4</v>
      </c>
      <c r="R3793">
        <v>0</v>
      </c>
      <c r="S3793">
        <v>5.4767999999999999</v>
      </c>
      <c r="T3793" t="s">
        <v>365</v>
      </c>
      <c r="U3793">
        <v>14.0831999999999</v>
      </c>
      <c r="V3793" s="2">
        <f>Table1[[#This Row],[Expenses]]*0.3</f>
        <v>4.2249599999999701</v>
      </c>
      <c r="W3793" t="str">
        <f>VLOOKUP(K3793, Helper!A:C, 3, FALSE)</f>
        <v>2020-01</v>
      </c>
    </row>
    <row r="3794" spans="1:23" x14ac:dyDescent="0.3">
      <c r="A3794">
        <v>7655</v>
      </c>
      <c r="B3794" t="s">
        <v>8877</v>
      </c>
      <c r="C3794" s="1">
        <v>44530</v>
      </c>
      <c r="D3794">
        <v>20211130</v>
      </c>
      <c r="E3794" t="s">
        <v>3516</v>
      </c>
      <c r="F3794" t="s">
        <v>821</v>
      </c>
      <c r="G3794" t="s">
        <v>822</v>
      </c>
      <c r="H3794" t="s">
        <v>25</v>
      </c>
      <c r="I3794" t="s">
        <v>336</v>
      </c>
      <c r="J3794" t="s">
        <v>655</v>
      </c>
      <c r="K3794">
        <v>1024</v>
      </c>
      <c r="L3794" t="s">
        <v>28</v>
      </c>
      <c r="M3794" t="s">
        <v>29</v>
      </c>
      <c r="N3794" t="s">
        <v>57</v>
      </c>
      <c r="O3794" t="s">
        <v>8878</v>
      </c>
      <c r="P3794">
        <v>80.959999999999994</v>
      </c>
      <c r="Q3794">
        <v>4</v>
      </c>
      <c r="R3794">
        <v>0</v>
      </c>
      <c r="S3794">
        <v>29.145600000000002</v>
      </c>
      <c r="T3794" t="s">
        <v>88</v>
      </c>
      <c r="U3794">
        <v>51.8143999999999</v>
      </c>
      <c r="V3794" s="2">
        <f>Table1[[#This Row],[Expenses]]*0.3</f>
        <v>15.544319999999969</v>
      </c>
      <c r="W3794" t="str">
        <f>VLOOKUP(K3794, Helper!A:C, 3, FALSE)</f>
        <v>2020-01</v>
      </c>
    </row>
    <row r="3795" spans="1:23" x14ac:dyDescent="0.3">
      <c r="A3795">
        <v>7657</v>
      </c>
      <c r="B3795" t="s">
        <v>8879</v>
      </c>
      <c r="C3795" s="1">
        <v>43936</v>
      </c>
      <c r="D3795">
        <v>20200415</v>
      </c>
      <c r="E3795" t="s">
        <v>226</v>
      </c>
      <c r="F3795" t="s">
        <v>35</v>
      </c>
      <c r="G3795" t="s">
        <v>36</v>
      </c>
      <c r="H3795" t="s">
        <v>37</v>
      </c>
      <c r="I3795" t="s">
        <v>38</v>
      </c>
      <c r="J3795" t="s">
        <v>228</v>
      </c>
      <c r="K3795">
        <v>1001</v>
      </c>
      <c r="L3795" t="s">
        <v>84</v>
      </c>
      <c r="M3795" t="s">
        <v>85</v>
      </c>
      <c r="N3795" t="s">
        <v>86</v>
      </c>
      <c r="O3795" t="s">
        <v>8880</v>
      </c>
      <c r="P3795">
        <v>106.96</v>
      </c>
      <c r="Q3795">
        <v>2</v>
      </c>
      <c r="R3795">
        <v>0</v>
      </c>
      <c r="S3795">
        <v>31.0184</v>
      </c>
      <c r="T3795" t="s">
        <v>735</v>
      </c>
      <c r="U3795">
        <v>75.941599999999994</v>
      </c>
      <c r="V3795" s="2">
        <f>Table1[[#This Row],[Expenses]]*0.3</f>
        <v>22.782479999999996</v>
      </c>
      <c r="W3795" t="str">
        <f>VLOOKUP(K3795, Helper!A:C, 3, FALSE)</f>
        <v>2020-04</v>
      </c>
    </row>
    <row r="3796" spans="1:23" x14ac:dyDescent="0.3">
      <c r="A3796">
        <v>7659</v>
      </c>
      <c r="B3796" t="s">
        <v>8881</v>
      </c>
      <c r="C3796" s="1">
        <v>45138</v>
      </c>
      <c r="D3796">
        <v>20230731</v>
      </c>
      <c r="E3796" t="s">
        <v>4177</v>
      </c>
      <c r="F3796" t="s">
        <v>358</v>
      </c>
      <c r="G3796" t="s">
        <v>1235</v>
      </c>
      <c r="H3796" t="s">
        <v>37</v>
      </c>
      <c r="I3796" t="s">
        <v>119</v>
      </c>
      <c r="J3796" t="s">
        <v>179</v>
      </c>
      <c r="K3796">
        <v>1015</v>
      </c>
      <c r="L3796" t="s">
        <v>74</v>
      </c>
      <c r="M3796" t="s">
        <v>85</v>
      </c>
      <c r="N3796" t="s">
        <v>50</v>
      </c>
      <c r="O3796" t="s">
        <v>8882</v>
      </c>
      <c r="P3796">
        <v>76.775999999999996</v>
      </c>
      <c r="Q3796">
        <v>4</v>
      </c>
      <c r="R3796">
        <v>0.7</v>
      </c>
      <c r="S3796">
        <v>-53.743200000000002</v>
      </c>
      <c r="T3796" t="s">
        <v>128</v>
      </c>
      <c r="U3796">
        <v>130.51920000000001</v>
      </c>
      <c r="V3796" s="2">
        <f>Table1[[#This Row],[Expenses]]*0.3</f>
        <v>39.155760000000001</v>
      </c>
      <c r="W3796" t="str">
        <f>VLOOKUP(K3796, Helper!A:C, 3, FALSE)</f>
        <v>2020-03</v>
      </c>
    </row>
    <row r="3797" spans="1:23" x14ac:dyDescent="0.3">
      <c r="A3797">
        <v>7660</v>
      </c>
      <c r="B3797" t="s">
        <v>8883</v>
      </c>
      <c r="C3797" s="1">
        <v>45079</v>
      </c>
      <c r="D3797">
        <v>20230602</v>
      </c>
      <c r="E3797" t="s">
        <v>348</v>
      </c>
      <c r="F3797" t="s">
        <v>117</v>
      </c>
      <c r="G3797" t="s">
        <v>118</v>
      </c>
      <c r="H3797" t="s">
        <v>37</v>
      </c>
      <c r="I3797" t="s">
        <v>119</v>
      </c>
      <c r="J3797" t="s">
        <v>349</v>
      </c>
      <c r="K3797">
        <v>1078</v>
      </c>
      <c r="L3797" t="s">
        <v>56</v>
      </c>
      <c r="M3797" t="s">
        <v>40</v>
      </c>
      <c r="N3797" t="s">
        <v>50</v>
      </c>
      <c r="O3797" t="s">
        <v>8884</v>
      </c>
      <c r="P3797">
        <v>53.9</v>
      </c>
      <c r="Q3797">
        <v>5</v>
      </c>
      <c r="R3797">
        <v>0</v>
      </c>
      <c r="S3797">
        <v>25.872</v>
      </c>
      <c r="T3797" t="s">
        <v>318</v>
      </c>
      <c r="U3797">
        <v>28.027999999999999</v>
      </c>
      <c r="V3797" s="2">
        <f>Table1[[#This Row],[Expenses]]*0.3</f>
        <v>8.4083999999999985</v>
      </c>
      <c r="W3797" t="str">
        <f>VLOOKUP(K3797, Helper!A:C, 3, FALSE)</f>
        <v>2020-01</v>
      </c>
    </row>
    <row r="3798" spans="1:23" x14ac:dyDescent="0.3">
      <c r="A3798">
        <v>7661</v>
      </c>
      <c r="B3798" t="s">
        <v>8885</v>
      </c>
      <c r="C3798" s="1">
        <v>43838</v>
      </c>
      <c r="D3798">
        <v>20200108</v>
      </c>
      <c r="E3798" t="s">
        <v>5683</v>
      </c>
      <c r="F3798" t="s">
        <v>79</v>
      </c>
      <c r="G3798" t="s">
        <v>964</v>
      </c>
      <c r="H3798" t="s">
        <v>81</v>
      </c>
      <c r="I3798" t="s">
        <v>82</v>
      </c>
      <c r="J3798" t="s">
        <v>321</v>
      </c>
      <c r="K3798">
        <v>1089</v>
      </c>
      <c r="L3798" t="s">
        <v>133</v>
      </c>
      <c r="M3798" t="s">
        <v>29</v>
      </c>
      <c r="N3798" t="s">
        <v>57</v>
      </c>
      <c r="O3798" t="s">
        <v>8886</v>
      </c>
      <c r="P3798">
        <v>76.727999999999994</v>
      </c>
      <c r="Q3798">
        <v>3</v>
      </c>
      <c r="R3798">
        <v>0.6</v>
      </c>
      <c r="S3798">
        <v>-53.709600000000002</v>
      </c>
      <c r="T3798" t="s">
        <v>1129</v>
      </c>
      <c r="U3798">
        <v>130.4376</v>
      </c>
      <c r="V3798" s="2">
        <f>Table1[[#This Row],[Expenses]]*0.3</f>
        <v>39.131279999999997</v>
      </c>
      <c r="W3798" t="str">
        <f>VLOOKUP(K3798, Helper!A:C, 3, FALSE)</f>
        <v>2020-01</v>
      </c>
    </row>
    <row r="3799" spans="1:23" x14ac:dyDescent="0.3">
      <c r="A3799">
        <v>7663</v>
      </c>
      <c r="B3799" t="s">
        <v>8887</v>
      </c>
      <c r="C3799" s="1">
        <v>45199</v>
      </c>
      <c r="D3799">
        <v>20230930</v>
      </c>
      <c r="E3799" t="s">
        <v>3522</v>
      </c>
      <c r="F3799" t="s">
        <v>35</v>
      </c>
      <c r="G3799" t="s">
        <v>36</v>
      </c>
      <c r="H3799" t="s">
        <v>37</v>
      </c>
      <c r="I3799" t="s">
        <v>38</v>
      </c>
      <c r="J3799" t="s">
        <v>148</v>
      </c>
      <c r="K3799">
        <v>1083</v>
      </c>
      <c r="L3799" t="s">
        <v>149</v>
      </c>
      <c r="M3799" t="s">
        <v>29</v>
      </c>
      <c r="N3799" t="s">
        <v>112</v>
      </c>
      <c r="O3799" t="s">
        <v>8888</v>
      </c>
      <c r="P3799">
        <v>99.2</v>
      </c>
      <c r="Q3799">
        <v>5</v>
      </c>
      <c r="R3799">
        <v>0</v>
      </c>
      <c r="S3799">
        <v>25.792000000000002</v>
      </c>
      <c r="T3799" t="s">
        <v>171</v>
      </c>
      <c r="U3799">
        <v>73.408000000000001</v>
      </c>
      <c r="V3799" s="2">
        <f>Table1[[#This Row],[Expenses]]*0.3</f>
        <v>22.022400000000001</v>
      </c>
      <c r="W3799" t="str">
        <f>VLOOKUP(K3799, Helper!A:C, 3, FALSE)</f>
        <v>2020-03</v>
      </c>
    </row>
    <row r="3800" spans="1:23" x14ac:dyDescent="0.3">
      <c r="A3800">
        <v>7664</v>
      </c>
      <c r="B3800" t="s">
        <v>8889</v>
      </c>
      <c r="C3800" s="1">
        <v>45183</v>
      </c>
      <c r="D3800">
        <v>20230914</v>
      </c>
      <c r="E3800" t="s">
        <v>3404</v>
      </c>
      <c r="F3800" t="s">
        <v>62</v>
      </c>
      <c r="G3800" t="s">
        <v>63</v>
      </c>
      <c r="H3800" t="s">
        <v>25</v>
      </c>
      <c r="I3800" t="s">
        <v>64</v>
      </c>
      <c r="J3800" t="s">
        <v>258</v>
      </c>
      <c r="K3800">
        <v>1098</v>
      </c>
      <c r="L3800" t="s">
        <v>259</v>
      </c>
      <c r="M3800" t="s">
        <v>29</v>
      </c>
      <c r="N3800" t="s">
        <v>112</v>
      </c>
      <c r="O3800" t="s">
        <v>8890</v>
      </c>
      <c r="P3800">
        <v>15.92</v>
      </c>
      <c r="Q3800">
        <v>5</v>
      </c>
      <c r="R3800">
        <v>0.2</v>
      </c>
      <c r="S3800">
        <v>2.786</v>
      </c>
      <c r="T3800" t="s">
        <v>171</v>
      </c>
      <c r="U3800">
        <v>13.134</v>
      </c>
      <c r="V3800" s="2">
        <f>Table1[[#This Row],[Expenses]]*0.3</f>
        <v>3.9401999999999999</v>
      </c>
      <c r="W3800" t="str">
        <f>VLOOKUP(K3800, Helper!A:C, 3, FALSE)</f>
        <v>2020-01</v>
      </c>
    </row>
    <row r="3801" spans="1:23" x14ac:dyDescent="0.3">
      <c r="A3801">
        <v>7665</v>
      </c>
      <c r="B3801" t="s">
        <v>8891</v>
      </c>
      <c r="C3801" s="1">
        <v>44126</v>
      </c>
      <c r="D3801">
        <v>20201022</v>
      </c>
      <c r="E3801" t="s">
        <v>3580</v>
      </c>
      <c r="F3801" t="s">
        <v>493</v>
      </c>
      <c r="G3801" t="s">
        <v>1371</v>
      </c>
      <c r="H3801" t="s">
        <v>25</v>
      </c>
      <c r="I3801" t="s">
        <v>336</v>
      </c>
      <c r="J3801" t="s">
        <v>398</v>
      </c>
      <c r="K3801">
        <v>1026</v>
      </c>
      <c r="L3801" t="s">
        <v>105</v>
      </c>
      <c r="M3801" t="s">
        <v>40</v>
      </c>
      <c r="N3801" t="s">
        <v>57</v>
      </c>
      <c r="O3801" t="s">
        <v>8892</v>
      </c>
      <c r="P3801">
        <v>129.91999999999999</v>
      </c>
      <c r="Q3801">
        <v>4</v>
      </c>
      <c r="R3801">
        <v>0</v>
      </c>
      <c r="S3801">
        <v>10.393599999999999</v>
      </c>
      <c r="T3801" t="s">
        <v>194</v>
      </c>
      <c r="U3801">
        <v>119.5264</v>
      </c>
      <c r="V3801" s="2">
        <f>Table1[[#This Row],[Expenses]]*0.3</f>
        <v>35.85792</v>
      </c>
      <c r="W3801" t="str">
        <f>VLOOKUP(K3801, Helper!A:C, 3, FALSE)</f>
        <v>2020-01</v>
      </c>
    </row>
    <row r="3802" spans="1:23" x14ac:dyDescent="0.3">
      <c r="A3802">
        <v>7666</v>
      </c>
      <c r="B3802" t="s">
        <v>8893</v>
      </c>
      <c r="C3802" s="1">
        <v>44839</v>
      </c>
      <c r="D3802">
        <v>20221005</v>
      </c>
      <c r="E3802" t="s">
        <v>3899</v>
      </c>
      <c r="F3802" t="s">
        <v>827</v>
      </c>
      <c r="G3802" t="s">
        <v>2034</v>
      </c>
      <c r="H3802" t="s">
        <v>25</v>
      </c>
      <c r="I3802" t="s">
        <v>64</v>
      </c>
      <c r="J3802" t="s">
        <v>148</v>
      </c>
      <c r="K3802">
        <v>1083</v>
      </c>
      <c r="L3802" t="s">
        <v>149</v>
      </c>
      <c r="M3802" t="s">
        <v>85</v>
      </c>
      <c r="N3802" t="s">
        <v>50</v>
      </c>
      <c r="O3802" t="s">
        <v>8894</v>
      </c>
      <c r="P3802">
        <v>30.4</v>
      </c>
      <c r="Q3802">
        <v>1</v>
      </c>
      <c r="R3802">
        <v>0</v>
      </c>
      <c r="S3802">
        <v>13.984</v>
      </c>
      <c r="T3802" t="s">
        <v>400</v>
      </c>
      <c r="U3802">
        <v>16.415999999999901</v>
      </c>
      <c r="V3802" s="2">
        <f>Table1[[#This Row],[Expenses]]*0.3</f>
        <v>4.9247999999999701</v>
      </c>
      <c r="W3802" t="str">
        <f>VLOOKUP(K3802, Helper!A:C, 3, FALSE)</f>
        <v>2020-03</v>
      </c>
    </row>
    <row r="3803" spans="1:23" x14ac:dyDescent="0.3">
      <c r="A3803">
        <v>7669</v>
      </c>
      <c r="B3803" t="s">
        <v>8895</v>
      </c>
      <c r="C3803" s="1">
        <v>44527</v>
      </c>
      <c r="D3803">
        <v>20211127</v>
      </c>
      <c r="E3803" t="s">
        <v>146</v>
      </c>
      <c r="F3803" t="s">
        <v>744</v>
      </c>
      <c r="G3803" t="s">
        <v>745</v>
      </c>
      <c r="H3803" t="s">
        <v>81</v>
      </c>
      <c r="I3803" t="s">
        <v>199</v>
      </c>
      <c r="J3803" t="s">
        <v>148</v>
      </c>
      <c r="K3803">
        <v>1083</v>
      </c>
      <c r="L3803" t="s">
        <v>149</v>
      </c>
      <c r="M3803" t="s">
        <v>85</v>
      </c>
      <c r="N3803" t="s">
        <v>66</v>
      </c>
      <c r="O3803" t="s">
        <v>8896</v>
      </c>
      <c r="P3803">
        <v>40.08</v>
      </c>
      <c r="Q3803">
        <v>6</v>
      </c>
      <c r="R3803">
        <v>0</v>
      </c>
      <c r="S3803">
        <v>19.238399999999999</v>
      </c>
      <c r="T3803" t="s">
        <v>88</v>
      </c>
      <c r="U3803">
        <v>20.8416</v>
      </c>
      <c r="V3803" s="2">
        <f>Table1[[#This Row],[Expenses]]*0.3</f>
        <v>6.2524799999999994</v>
      </c>
      <c r="W3803" t="str">
        <f>VLOOKUP(K3803, Helper!A:C, 3, FALSE)</f>
        <v>2020-03</v>
      </c>
    </row>
    <row r="3804" spans="1:23" x14ac:dyDescent="0.3">
      <c r="A3804">
        <v>7676</v>
      </c>
      <c r="B3804" t="s">
        <v>8897</v>
      </c>
      <c r="C3804" s="1">
        <v>45053</v>
      </c>
      <c r="D3804">
        <v>20230507</v>
      </c>
      <c r="E3804" t="s">
        <v>7304</v>
      </c>
      <c r="F3804" t="s">
        <v>35</v>
      </c>
      <c r="G3804" t="s">
        <v>3031</v>
      </c>
      <c r="H3804" t="s">
        <v>37</v>
      </c>
      <c r="I3804" t="s">
        <v>38</v>
      </c>
      <c r="J3804" t="s">
        <v>268</v>
      </c>
      <c r="K3804">
        <v>1088</v>
      </c>
      <c r="L3804" t="s">
        <v>133</v>
      </c>
      <c r="M3804" t="s">
        <v>29</v>
      </c>
      <c r="N3804" t="s">
        <v>86</v>
      </c>
      <c r="O3804" t="s">
        <v>8898</v>
      </c>
      <c r="P3804">
        <v>152.94</v>
      </c>
      <c r="Q3804">
        <v>3</v>
      </c>
      <c r="R3804">
        <v>0</v>
      </c>
      <c r="S3804">
        <v>41.293799999999997</v>
      </c>
      <c r="T3804" t="s">
        <v>288</v>
      </c>
      <c r="U3804">
        <v>111.64619999999999</v>
      </c>
      <c r="V3804" s="2">
        <f>Table1[[#This Row],[Expenses]]*0.3</f>
        <v>33.493859999999998</v>
      </c>
      <c r="W3804" t="str">
        <f>VLOOKUP(K3804, Helper!A:C, 3, FALSE)</f>
        <v>2020-03</v>
      </c>
    </row>
    <row r="3805" spans="1:23" x14ac:dyDescent="0.3">
      <c r="A3805">
        <v>7677</v>
      </c>
      <c r="B3805" t="s">
        <v>8899</v>
      </c>
      <c r="C3805" s="1">
        <v>44112</v>
      </c>
      <c r="D3805">
        <v>20201008</v>
      </c>
      <c r="E3805" t="s">
        <v>810</v>
      </c>
      <c r="F3805" t="s">
        <v>62</v>
      </c>
      <c r="G3805" t="s">
        <v>63</v>
      </c>
      <c r="H3805" t="s">
        <v>25</v>
      </c>
      <c r="I3805" t="s">
        <v>64</v>
      </c>
      <c r="J3805" t="s">
        <v>812</v>
      </c>
      <c r="K3805">
        <v>1092</v>
      </c>
      <c r="L3805" t="s">
        <v>84</v>
      </c>
      <c r="M3805" t="s">
        <v>29</v>
      </c>
      <c r="N3805" t="s">
        <v>185</v>
      </c>
      <c r="O3805" t="s">
        <v>8900</v>
      </c>
      <c r="P3805">
        <v>23.472000000000001</v>
      </c>
      <c r="Q3805">
        <v>3</v>
      </c>
      <c r="R3805">
        <v>0.2</v>
      </c>
      <c r="S3805">
        <v>4.9878</v>
      </c>
      <c r="T3805" t="s">
        <v>194</v>
      </c>
      <c r="U3805">
        <v>18.484200000000001</v>
      </c>
      <c r="V3805" s="2">
        <f>Table1[[#This Row],[Expenses]]*0.3</f>
        <v>5.5452599999999999</v>
      </c>
      <c r="W3805" t="str">
        <f>VLOOKUP(K3805, Helper!A:C, 3, FALSE)</f>
        <v>2020-02</v>
      </c>
    </row>
    <row r="3806" spans="1:23" x14ac:dyDescent="0.3">
      <c r="A3806">
        <v>7678</v>
      </c>
      <c r="B3806" t="s">
        <v>8901</v>
      </c>
      <c r="C3806" s="1">
        <v>44196</v>
      </c>
      <c r="D3806">
        <v>20201231</v>
      </c>
      <c r="E3806" t="s">
        <v>2187</v>
      </c>
      <c r="F3806" t="s">
        <v>827</v>
      </c>
      <c r="G3806" t="s">
        <v>2034</v>
      </c>
      <c r="H3806" t="s">
        <v>25</v>
      </c>
      <c r="I3806" t="s">
        <v>64</v>
      </c>
      <c r="J3806" t="s">
        <v>1065</v>
      </c>
      <c r="K3806">
        <v>1097</v>
      </c>
      <c r="L3806" t="s">
        <v>273</v>
      </c>
      <c r="M3806" t="s">
        <v>85</v>
      </c>
      <c r="N3806" t="s">
        <v>66</v>
      </c>
      <c r="O3806" t="s">
        <v>8902</v>
      </c>
      <c r="P3806">
        <v>195.64</v>
      </c>
      <c r="Q3806">
        <v>4</v>
      </c>
      <c r="R3806">
        <v>0</v>
      </c>
      <c r="S3806">
        <v>91.950800000000001</v>
      </c>
      <c r="T3806" t="s">
        <v>235</v>
      </c>
      <c r="U3806">
        <v>103.689199999999</v>
      </c>
      <c r="V3806" s="2">
        <f>Table1[[#This Row],[Expenses]]*0.3</f>
        <v>31.106759999999699</v>
      </c>
      <c r="W3806" t="str">
        <f>VLOOKUP(K3806, Helper!A:C, 3, FALSE)</f>
        <v>2020-04</v>
      </c>
    </row>
    <row r="3807" spans="1:23" x14ac:dyDescent="0.3">
      <c r="A3807">
        <v>7683</v>
      </c>
      <c r="B3807" t="s">
        <v>8903</v>
      </c>
      <c r="C3807" s="1">
        <v>44314</v>
      </c>
      <c r="D3807">
        <v>20210428</v>
      </c>
      <c r="E3807" t="s">
        <v>874</v>
      </c>
      <c r="F3807" t="s">
        <v>190</v>
      </c>
      <c r="G3807" t="s">
        <v>3187</v>
      </c>
      <c r="H3807" t="s">
        <v>37</v>
      </c>
      <c r="I3807" t="s">
        <v>119</v>
      </c>
      <c r="J3807" t="s">
        <v>524</v>
      </c>
      <c r="K3807">
        <v>1039</v>
      </c>
      <c r="L3807" t="s">
        <v>95</v>
      </c>
      <c r="M3807" t="s">
        <v>85</v>
      </c>
      <c r="N3807" t="s">
        <v>86</v>
      </c>
      <c r="O3807" t="s">
        <v>8904</v>
      </c>
      <c r="P3807">
        <v>186.732</v>
      </c>
      <c r="Q3807">
        <v>1</v>
      </c>
      <c r="R3807">
        <v>0.1</v>
      </c>
      <c r="S3807">
        <v>41.496000000000002</v>
      </c>
      <c r="T3807" t="s">
        <v>208</v>
      </c>
      <c r="U3807">
        <v>145.23599999999999</v>
      </c>
      <c r="V3807" s="2">
        <f>Table1[[#This Row],[Expenses]]*0.3</f>
        <v>43.570799999999998</v>
      </c>
      <c r="W3807" t="str">
        <f>VLOOKUP(K3807, Helper!A:C, 3, FALSE)</f>
        <v>2020-01</v>
      </c>
    </row>
    <row r="3808" spans="1:23" x14ac:dyDescent="0.3">
      <c r="A3808">
        <v>7685</v>
      </c>
      <c r="B3808" t="s">
        <v>8905</v>
      </c>
      <c r="C3808" s="1">
        <v>44241</v>
      </c>
      <c r="D3808">
        <v>20210214</v>
      </c>
      <c r="E3808" t="s">
        <v>451</v>
      </c>
      <c r="F3808" t="s">
        <v>211</v>
      </c>
      <c r="G3808" t="s">
        <v>968</v>
      </c>
      <c r="H3808" t="s">
        <v>25</v>
      </c>
      <c r="I3808" t="s">
        <v>26</v>
      </c>
      <c r="J3808" t="s">
        <v>452</v>
      </c>
      <c r="K3808">
        <v>1054</v>
      </c>
      <c r="L3808" t="s">
        <v>56</v>
      </c>
      <c r="M3808" t="s">
        <v>29</v>
      </c>
      <c r="N3808" t="s">
        <v>50</v>
      </c>
      <c r="O3808" t="s">
        <v>8906</v>
      </c>
      <c r="P3808">
        <v>26.423999999999999</v>
      </c>
      <c r="Q3808">
        <v>9</v>
      </c>
      <c r="R3808">
        <v>0.2</v>
      </c>
      <c r="S3808">
        <v>9.5786999999999995</v>
      </c>
      <c r="T3808" t="s">
        <v>554</v>
      </c>
      <c r="U3808">
        <v>16.845300000000002</v>
      </c>
      <c r="V3808" s="2">
        <f>Table1[[#This Row],[Expenses]]*0.3</f>
        <v>5.0535900000000007</v>
      </c>
      <c r="W3808" t="str">
        <f>VLOOKUP(K3808, Helper!A:C, 3, FALSE)</f>
        <v>2020-05</v>
      </c>
    </row>
    <row r="3809" spans="1:23" x14ac:dyDescent="0.3">
      <c r="A3809">
        <v>7687</v>
      </c>
      <c r="B3809" t="s">
        <v>8907</v>
      </c>
      <c r="C3809" s="1">
        <v>44891</v>
      </c>
      <c r="D3809">
        <v>20221126</v>
      </c>
      <c r="E3809" t="s">
        <v>894</v>
      </c>
      <c r="F3809" t="s">
        <v>190</v>
      </c>
      <c r="G3809" t="s">
        <v>248</v>
      </c>
      <c r="H3809" t="s">
        <v>37</v>
      </c>
      <c r="I3809" t="s">
        <v>119</v>
      </c>
      <c r="J3809" t="s">
        <v>443</v>
      </c>
      <c r="K3809">
        <v>1005</v>
      </c>
      <c r="L3809" t="s">
        <v>56</v>
      </c>
      <c r="M3809" t="s">
        <v>40</v>
      </c>
      <c r="N3809" t="s">
        <v>50</v>
      </c>
      <c r="O3809" t="s">
        <v>8908</v>
      </c>
      <c r="P3809">
        <v>1568.61</v>
      </c>
      <c r="Q3809">
        <v>9</v>
      </c>
      <c r="R3809">
        <v>0</v>
      </c>
      <c r="S3809">
        <v>329.40809999999999</v>
      </c>
      <c r="T3809" t="s">
        <v>32</v>
      </c>
      <c r="U3809">
        <v>1239.2019</v>
      </c>
      <c r="V3809" s="2">
        <f>Table1[[#This Row],[Expenses]]*0.3</f>
        <v>371.76056999999997</v>
      </c>
      <c r="W3809" t="str">
        <f>VLOOKUP(K3809, Helper!A:C, 3, FALSE)</f>
        <v>2020-03</v>
      </c>
    </row>
    <row r="3810" spans="1:23" x14ac:dyDescent="0.3">
      <c r="A3810">
        <v>7690</v>
      </c>
      <c r="B3810" t="s">
        <v>8909</v>
      </c>
      <c r="C3810" s="1">
        <v>45123</v>
      </c>
      <c r="D3810">
        <v>20230716</v>
      </c>
      <c r="E3810" t="s">
        <v>3298</v>
      </c>
      <c r="F3810" t="s">
        <v>238</v>
      </c>
      <c r="G3810" t="s">
        <v>2560</v>
      </c>
      <c r="H3810" t="s">
        <v>25</v>
      </c>
      <c r="I3810" t="s">
        <v>48</v>
      </c>
      <c r="J3810" t="s">
        <v>466</v>
      </c>
      <c r="K3810">
        <v>1046</v>
      </c>
      <c r="L3810" t="s">
        <v>95</v>
      </c>
      <c r="M3810" t="s">
        <v>40</v>
      </c>
      <c r="N3810" t="s">
        <v>86</v>
      </c>
      <c r="O3810" t="s">
        <v>8910</v>
      </c>
      <c r="P3810">
        <v>179.94</v>
      </c>
      <c r="Q3810">
        <v>3</v>
      </c>
      <c r="R3810">
        <v>0</v>
      </c>
      <c r="S3810">
        <v>50.383200000000002</v>
      </c>
      <c r="T3810" t="s">
        <v>128</v>
      </c>
      <c r="U3810">
        <v>129.55680000000001</v>
      </c>
      <c r="V3810" s="2">
        <f>Table1[[#This Row],[Expenses]]*0.3</f>
        <v>38.867040000000003</v>
      </c>
      <c r="W3810" t="str">
        <f>VLOOKUP(K3810, Helper!A:C, 3, FALSE)</f>
        <v>2020-02</v>
      </c>
    </row>
    <row r="3811" spans="1:23" x14ac:dyDescent="0.3">
      <c r="A3811">
        <v>7693</v>
      </c>
      <c r="B3811" t="s">
        <v>8911</v>
      </c>
      <c r="C3811" s="1">
        <v>44194</v>
      </c>
      <c r="D3811">
        <v>20201229</v>
      </c>
      <c r="E3811" t="s">
        <v>2351</v>
      </c>
      <c r="F3811" t="s">
        <v>35</v>
      </c>
      <c r="G3811" t="s">
        <v>625</v>
      </c>
      <c r="H3811" t="s">
        <v>37</v>
      </c>
      <c r="I3811" t="s">
        <v>38</v>
      </c>
      <c r="J3811" t="s">
        <v>376</v>
      </c>
      <c r="K3811">
        <v>1036</v>
      </c>
      <c r="L3811" t="s">
        <v>259</v>
      </c>
      <c r="M3811" t="s">
        <v>29</v>
      </c>
      <c r="N3811" t="s">
        <v>41</v>
      </c>
      <c r="O3811" t="s">
        <v>8912</v>
      </c>
      <c r="P3811">
        <v>88.8</v>
      </c>
      <c r="Q3811">
        <v>6</v>
      </c>
      <c r="R3811">
        <v>0</v>
      </c>
      <c r="S3811">
        <v>44.4</v>
      </c>
      <c r="T3811" t="s">
        <v>235</v>
      </c>
      <c r="U3811">
        <v>44.4</v>
      </c>
      <c r="V3811" s="2">
        <f>Table1[[#This Row],[Expenses]]*0.3</f>
        <v>13.319999999999999</v>
      </c>
      <c r="W3811" t="str">
        <f>VLOOKUP(K3811, Helper!A:C, 3, FALSE)</f>
        <v>2020-04</v>
      </c>
    </row>
    <row r="3812" spans="1:23" x14ac:dyDescent="0.3">
      <c r="A3812">
        <v>7695</v>
      </c>
      <c r="B3812" t="s">
        <v>8913</v>
      </c>
      <c r="C3812" s="1">
        <v>44643</v>
      </c>
      <c r="D3812">
        <v>20220323</v>
      </c>
      <c r="E3812" t="s">
        <v>2507</v>
      </c>
      <c r="F3812" t="s">
        <v>71</v>
      </c>
      <c r="G3812" t="s">
        <v>72</v>
      </c>
      <c r="H3812" t="s">
        <v>37</v>
      </c>
      <c r="I3812" t="s">
        <v>38</v>
      </c>
      <c r="J3812" t="s">
        <v>2081</v>
      </c>
      <c r="K3812">
        <v>1079</v>
      </c>
      <c r="L3812" t="s">
        <v>105</v>
      </c>
      <c r="M3812" t="s">
        <v>29</v>
      </c>
      <c r="N3812" t="s">
        <v>41</v>
      </c>
      <c r="O3812" t="s">
        <v>8914</v>
      </c>
      <c r="P3812">
        <v>167.88800000000001</v>
      </c>
      <c r="Q3812">
        <v>7</v>
      </c>
      <c r="R3812">
        <v>0.2</v>
      </c>
      <c r="S3812">
        <v>14.690200000000001</v>
      </c>
      <c r="T3812" t="s">
        <v>187</v>
      </c>
      <c r="U3812">
        <v>153.1978</v>
      </c>
      <c r="V3812" s="2">
        <f>Table1[[#This Row],[Expenses]]*0.3</f>
        <v>45.959339999999997</v>
      </c>
      <c r="W3812" t="str">
        <f>VLOOKUP(K3812, Helper!A:C, 3, FALSE)</f>
        <v>2020-05</v>
      </c>
    </row>
    <row r="3813" spans="1:23" x14ac:dyDescent="0.3">
      <c r="A3813">
        <v>7696</v>
      </c>
      <c r="B3813" t="s">
        <v>8915</v>
      </c>
      <c r="C3813" s="1">
        <v>45110</v>
      </c>
      <c r="D3813">
        <v>20230703</v>
      </c>
      <c r="E3813" t="s">
        <v>3049</v>
      </c>
      <c r="F3813" t="s">
        <v>79</v>
      </c>
      <c r="G3813" t="s">
        <v>147</v>
      </c>
      <c r="H3813" t="s">
        <v>81</v>
      </c>
      <c r="I3813" t="s">
        <v>82</v>
      </c>
      <c r="J3813" t="s">
        <v>626</v>
      </c>
      <c r="K3813">
        <v>1009</v>
      </c>
      <c r="L3813" t="s">
        <v>95</v>
      </c>
      <c r="M3813" t="s">
        <v>85</v>
      </c>
      <c r="N3813" t="s">
        <v>66</v>
      </c>
      <c r="O3813" t="s">
        <v>8916</v>
      </c>
      <c r="P3813">
        <v>163.96</v>
      </c>
      <c r="Q3813">
        <v>5</v>
      </c>
      <c r="R3813">
        <v>0.2</v>
      </c>
      <c r="S3813">
        <v>59.435499999999998</v>
      </c>
      <c r="T3813" t="s">
        <v>128</v>
      </c>
      <c r="U3813">
        <v>104.5245</v>
      </c>
      <c r="V3813" s="2">
        <f>Table1[[#This Row],[Expenses]]*0.3</f>
        <v>31.35735</v>
      </c>
      <c r="W3813" t="str">
        <f>VLOOKUP(K3813, Helper!A:C, 3, FALSE)</f>
        <v>2020-03</v>
      </c>
    </row>
    <row r="3814" spans="1:23" x14ac:dyDescent="0.3">
      <c r="A3814">
        <v>7698</v>
      </c>
      <c r="B3814" t="s">
        <v>8917</v>
      </c>
      <c r="C3814" s="1">
        <v>45275</v>
      </c>
      <c r="D3814">
        <v>20231215</v>
      </c>
      <c r="E3814" t="s">
        <v>1956</v>
      </c>
      <c r="F3814" t="s">
        <v>744</v>
      </c>
      <c r="G3814" t="s">
        <v>745</v>
      </c>
      <c r="H3814" t="s">
        <v>81</v>
      </c>
      <c r="I3814" t="s">
        <v>199</v>
      </c>
      <c r="J3814" t="s">
        <v>341</v>
      </c>
      <c r="K3814">
        <v>1019</v>
      </c>
      <c r="L3814" t="s">
        <v>74</v>
      </c>
      <c r="M3814" t="s">
        <v>85</v>
      </c>
      <c r="N3814" t="s">
        <v>1005</v>
      </c>
      <c r="O3814" t="s">
        <v>8918</v>
      </c>
      <c r="P3814">
        <v>1199.98</v>
      </c>
      <c r="Q3814">
        <v>2</v>
      </c>
      <c r="R3814">
        <v>0</v>
      </c>
      <c r="S3814">
        <v>467.99220000000003</v>
      </c>
      <c r="T3814" t="s">
        <v>261</v>
      </c>
      <c r="U3814">
        <v>731.98779999999999</v>
      </c>
      <c r="V3814" s="2">
        <f>Table1[[#This Row],[Expenses]]*0.3</f>
        <v>219.59634</v>
      </c>
      <c r="W3814" t="str">
        <f>VLOOKUP(K3814, Helper!A:C, 3, FALSE)</f>
        <v>2020-03</v>
      </c>
    </row>
    <row r="3815" spans="1:23" x14ac:dyDescent="0.3">
      <c r="A3815">
        <v>7703</v>
      </c>
      <c r="B3815" t="s">
        <v>8919</v>
      </c>
      <c r="C3815" s="1">
        <v>44800</v>
      </c>
      <c r="D3815">
        <v>20220827</v>
      </c>
      <c r="E3815" t="s">
        <v>61</v>
      </c>
      <c r="F3815" t="s">
        <v>190</v>
      </c>
      <c r="G3815" t="s">
        <v>568</v>
      </c>
      <c r="H3815" t="s">
        <v>37</v>
      </c>
      <c r="I3815" t="s">
        <v>119</v>
      </c>
      <c r="J3815" t="s">
        <v>65</v>
      </c>
      <c r="K3815">
        <v>1062</v>
      </c>
      <c r="L3815" t="s">
        <v>28</v>
      </c>
      <c r="M3815" t="s">
        <v>29</v>
      </c>
      <c r="N3815" t="s">
        <v>66</v>
      </c>
      <c r="O3815" t="s">
        <v>8920</v>
      </c>
      <c r="P3815">
        <v>11.56</v>
      </c>
      <c r="Q3815">
        <v>2</v>
      </c>
      <c r="R3815">
        <v>0</v>
      </c>
      <c r="S3815">
        <v>5.6643999999999997</v>
      </c>
      <c r="T3815" t="s">
        <v>327</v>
      </c>
      <c r="U3815">
        <v>5.8956</v>
      </c>
      <c r="V3815" s="2">
        <f>Table1[[#This Row],[Expenses]]*0.3</f>
        <v>1.76868</v>
      </c>
      <c r="W3815" t="str">
        <f>VLOOKUP(K3815, Helper!A:C, 3, FALSE)</f>
        <v>2020-01</v>
      </c>
    </row>
    <row r="3816" spans="1:23" x14ac:dyDescent="0.3">
      <c r="A3816">
        <v>7708</v>
      </c>
      <c r="B3816" t="s">
        <v>8921</v>
      </c>
      <c r="C3816" s="1">
        <v>45215</v>
      </c>
      <c r="D3816">
        <v>20231016</v>
      </c>
      <c r="E3816" t="s">
        <v>2209</v>
      </c>
      <c r="F3816" t="s">
        <v>101</v>
      </c>
      <c r="G3816" t="s">
        <v>131</v>
      </c>
      <c r="H3816" t="s">
        <v>25</v>
      </c>
      <c r="I3816" t="s">
        <v>103</v>
      </c>
      <c r="J3816" t="s">
        <v>993</v>
      </c>
      <c r="K3816">
        <v>1044</v>
      </c>
      <c r="L3816" t="s">
        <v>28</v>
      </c>
      <c r="M3816" t="s">
        <v>40</v>
      </c>
      <c r="N3816" t="s">
        <v>112</v>
      </c>
      <c r="O3816" t="s">
        <v>8922</v>
      </c>
      <c r="P3816">
        <v>11.68</v>
      </c>
      <c r="Q3816">
        <v>2</v>
      </c>
      <c r="R3816">
        <v>0</v>
      </c>
      <c r="S3816">
        <v>4.2047999999999996</v>
      </c>
      <c r="T3816" t="s">
        <v>151</v>
      </c>
      <c r="U3816">
        <v>7.4752000000000001</v>
      </c>
      <c r="V3816" s="2">
        <f>Table1[[#This Row],[Expenses]]*0.3</f>
        <v>2.2425600000000001</v>
      </c>
      <c r="W3816" t="str">
        <f>VLOOKUP(K3816, Helper!A:C, 3, FALSE)</f>
        <v>2020-02</v>
      </c>
    </row>
    <row r="3817" spans="1:23" x14ac:dyDescent="0.3">
      <c r="A3817">
        <v>7709</v>
      </c>
      <c r="B3817" t="s">
        <v>8923</v>
      </c>
      <c r="C3817" s="1">
        <v>44129</v>
      </c>
      <c r="D3817">
        <v>20201025</v>
      </c>
      <c r="E3817" t="s">
        <v>4415</v>
      </c>
      <c r="F3817" t="s">
        <v>124</v>
      </c>
      <c r="G3817" t="s">
        <v>125</v>
      </c>
      <c r="H3817" t="s">
        <v>25</v>
      </c>
      <c r="I3817" t="s">
        <v>48</v>
      </c>
      <c r="J3817" t="s">
        <v>244</v>
      </c>
      <c r="K3817">
        <v>1002</v>
      </c>
      <c r="L3817" t="s">
        <v>84</v>
      </c>
      <c r="M3817" t="s">
        <v>29</v>
      </c>
      <c r="N3817" t="s">
        <v>185</v>
      </c>
      <c r="O3817" t="s">
        <v>8924</v>
      </c>
      <c r="P3817">
        <v>40.776000000000003</v>
      </c>
      <c r="Q3817">
        <v>3</v>
      </c>
      <c r="R3817">
        <v>0.2</v>
      </c>
      <c r="S3817">
        <v>0.50970000000000004</v>
      </c>
      <c r="T3817" t="s">
        <v>194</v>
      </c>
      <c r="U3817">
        <v>40.266300000000001</v>
      </c>
      <c r="V3817" s="2">
        <f>Table1[[#This Row],[Expenses]]*0.3</f>
        <v>12.079890000000001</v>
      </c>
      <c r="W3817" t="str">
        <f>VLOOKUP(K3817, Helper!A:C, 3, FALSE)</f>
        <v>2020-03</v>
      </c>
    </row>
    <row r="3818" spans="1:23" x14ac:dyDescent="0.3">
      <c r="A3818">
        <v>7711</v>
      </c>
      <c r="B3818" t="s">
        <v>8925</v>
      </c>
      <c r="C3818" s="1">
        <v>44288</v>
      </c>
      <c r="D3818">
        <v>20210402</v>
      </c>
      <c r="E3818" t="s">
        <v>721</v>
      </c>
      <c r="F3818" t="s">
        <v>232</v>
      </c>
      <c r="G3818" t="s">
        <v>1041</v>
      </c>
      <c r="H3818" t="s">
        <v>37</v>
      </c>
      <c r="I3818" t="s">
        <v>119</v>
      </c>
      <c r="J3818" t="s">
        <v>418</v>
      </c>
      <c r="K3818">
        <v>1007</v>
      </c>
      <c r="L3818" t="s">
        <v>84</v>
      </c>
      <c r="M3818" t="s">
        <v>29</v>
      </c>
      <c r="N3818" t="s">
        <v>156</v>
      </c>
      <c r="O3818" t="s">
        <v>8926</v>
      </c>
      <c r="P3818">
        <v>87.8</v>
      </c>
      <c r="Q3818">
        <v>5</v>
      </c>
      <c r="R3818">
        <v>0.2</v>
      </c>
      <c r="S3818">
        <v>32.924999999999997</v>
      </c>
      <c r="T3818" t="s">
        <v>208</v>
      </c>
      <c r="U3818">
        <v>54.875</v>
      </c>
      <c r="V3818" s="2">
        <f>Table1[[#This Row],[Expenses]]*0.3</f>
        <v>16.462499999999999</v>
      </c>
      <c r="W3818" t="str">
        <f>VLOOKUP(K3818, Helper!A:C, 3, FALSE)</f>
        <v>2020-02</v>
      </c>
    </row>
    <row r="3819" spans="1:23" x14ac:dyDescent="0.3">
      <c r="A3819">
        <v>7712</v>
      </c>
      <c r="B3819" t="s">
        <v>8927</v>
      </c>
      <c r="C3819" s="1">
        <v>45228</v>
      </c>
      <c r="D3819">
        <v>20231029</v>
      </c>
      <c r="E3819" t="s">
        <v>340</v>
      </c>
      <c r="F3819" t="s">
        <v>62</v>
      </c>
      <c r="G3819" t="s">
        <v>1253</v>
      </c>
      <c r="H3819" t="s">
        <v>25</v>
      </c>
      <c r="I3819" t="s">
        <v>64</v>
      </c>
      <c r="J3819" t="s">
        <v>341</v>
      </c>
      <c r="K3819">
        <v>1019</v>
      </c>
      <c r="L3819" t="s">
        <v>74</v>
      </c>
      <c r="M3819" t="s">
        <v>29</v>
      </c>
      <c r="N3819" t="s">
        <v>57</v>
      </c>
      <c r="O3819" t="s">
        <v>8928</v>
      </c>
      <c r="P3819">
        <v>77.951999999999998</v>
      </c>
      <c r="Q3819">
        <v>3</v>
      </c>
      <c r="R3819">
        <v>0.2</v>
      </c>
      <c r="S3819">
        <v>15.590400000000001</v>
      </c>
      <c r="T3819" t="s">
        <v>151</v>
      </c>
      <c r="U3819">
        <v>62.361599999999903</v>
      </c>
      <c r="V3819" s="2">
        <f>Table1[[#This Row],[Expenses]]*0.3</f>
        <v>18.70847999999997</v>
      </c>
      <c r="W3819" t="str">
        <f>VLOOKUP(K3819, Helper!A:C, 3, FALSE)</f>
        <v>2020-03</v>
      </c>
    </row>
    <row r="3820" spans="1:23" x14ac:dyDescent="0.3">
      <c r="A3820">
        <v>7715</v>
      </c>
      <c r="B3820" t="s">
        <v>8929</v>
      </c>
      <c r="C3820" s="1">
        <v>44170</v>
      </c>
      <c r="D3820">
        <v>20201205</v>
      </c>
      <c r="E3820" t="s">
        <v>563</v>
      </c>
      <c r="F3820" t="s">
        <v>35</v>
      </c>
      <c r="G3820" t="s">
        <v>36</v>
      </c>
      <c r="H3820" t="s">
        <v>37</v>
      </c>
      <c r="I3820" t="s">
        <v>38</v>
      </c>
      <c r="J3820" t="s">
        <v>368</v>
      </c>
      <c r="K3820">
        <v>1027</v>
      </c>
      <c r="L3820" t="s">
        <v>28</v>
      </c>
      <c r="M3820" t="s">
        <v>29</v>
      </c>
      <c r="N3820" t="s">
        <v>86</v>
      </c>
      <c r="O3820" t="s">
        <v>8930</v>
      </c>
      <c r="P3820">
        <v>250.26</v>
      </c>
      <c r="Q3820">
        <v>6</v>
      </c>
      <c r="R3820">
        <v>0</v>
      </c>
      <c r="S3820">
        <v>72.575400000000002</v>
      </c>
      <c r="T3820" t="s">
        <v>235</v>
      </c>
      <c r="U3820">
        <v>177.68459999999999</v>
      </c>
      <c r="V3820" s="2">
        <f>Table1[[#This Row],[Expenses]]*0.3</f>
        <v>53.305379999999992</v>
      </c>
      <c r="W3820" t="str">
        <f>VLOOKUP(K3820, Helper!A:C, 3, FALSE)</f>
        <v>2020-08</v>
      </c>
    </row>
    <row r="3821" spans="1:23" x14ac:dyDescent="0.3">
      <c r="A3821">
        <v>7716</v>
      </c>
      <c r="B3821" t="s">
        <v>8931</v>
      </c>
      <c r="C3821" s="1">
        <v>45234</v>
      </c>
      <c r="D3821">
        <v>20231104</v>
      </c>
      <c r="E3821" t="s">
        <v>1338</v>
      </c>
      <c r="F3821" t="s">
        <v>124</v>
      </c>
      <c r="G3821" t="s">
        <v>125</v>
      </c>
      <c r="H3821" t="s">
        <v>25</v>
      </c>
      <c r="I3821" t="s">
        <v>48</v>
      </c>
      <c r="J3821" t="s">
        <v>94</v>
      </c>
      <c r="K3821">
        <v>1087</v>
      </c>
      <c r="L3821" t="s">
        <v>95</v>
      </c>
      <c r="M3821" t="s">
        <v>29</v>
      </c>
      <c r="N3821" t="s">
        <v>185</v>
      </c>
      <c r="O3821" t="s">
        <v>8932</v>
      </c>
      <c r="P3821">
        <v>40.776000000000003</v>
      </c>
      <c r="Q3821">
        <v>3</v>
      </c>
      <c r="R3821">
        <v>0.2</v>
      </c>
      <c r="S3821">
        <v>0.50970000000000004</v>
      </c>
      <c r="T3821" t="s">
        <v>283</v>
      </c>
      <c r="U3821">
        <v>40.266300000000001</v>
      </c>
      <c r="V3821" s="2">
        <f>Table1[[#This Row],[Expenses]]*0.3</f>
        <v>12.079890000000001</v>
      </c>
      <c r="W3821" t="str">
        <f>VLOOKUP(K3821, Helper!A:C, 3, FALSE)</f>
        <v>2020-06</v>
      </c>
    </row>
    <row r="3822" spans="1:23" x14ac:dyDescent="0.3">
      <c r="A3822">
        <v>7717</v>
      </c>
      <c r="B3822" t="s">
        <v>8933</v>
      </c>
      <c r="C3822" s="1">
        <v>44202</v>
      </c>
      <c r="D3822">
        <v>20210106</v>
      </c>
      <c r="E3822" t="s">
        <v>1953</v>
      </c>
      <c r="F3822" t="s">
        <v>334</v>
      </c>
      <c r="G3822" t="s">
        <v>668</v>
      </c>
      <c r="H3822" t="s">
        <v>25</v>
      </c>
      <c r="I3822" t="s">
        <v>336</v>
      </c>
      <c r="J3822" t="s">
        <v>312</v>
      </c>
      <c r="K3822">
        <v>1014</v>
      </c>
      <c r="L3822" t="s">
        <v>95</v>
      </c>
      <c r="M3822" t="s">
        <v>40</v>
      </c>
      <c r="N3822" t="s">
        <v>66</v>
      </c>
      <c r="O3822" t="s">
        <v>8934</v>
      </c>
      <c r="P3822">
        <v>29.6</v>
      </c>
      <c r="Q3822">
        <v>5</v>
      </c>
      <c r="R3822">
        <v>0.2</v>
      </c>
      <c r="S3822">
        <v>9.25</v>
      </c>
      <c r="T3822" t="s">
        <v>303</v>
      </c>
      <c r="U3822">
        <v>20.350000000000001</v>
      </c>
      <c r="V3822" s="2">
        <f>Table1[[#This Row],[Expenses]]*0.3</f>
        <v>6.1050000000000004</v>
      </c>
      <c r="W3822" t="str">
        <f>VLOOKUP(K3822, Helper!A:C, 3, FALSE)</f>
        <v>2020-01</v>
      </c>
    </row>
    <row r="3823" spans="1:23" x14ac:dyDescent="0.3">
      <c r="A3823">
        <v>7719</v>
      </c>
      <c r="B3823" t="s">
        <v>8935</v>
      </c>
      <c r="C3823" s="1">
        <v>45179</v>
      </c>
      <c r="D3823">
        <v>20230910</v>
      </c>
      <c r="E3823" t="s">
        <v>1012</v>
      </c>
      <c r="F3823" t="s">
        <v>35</v>
      </c>
      <c r="G3823" t="s">
        <v>36</v>
      </c>
      <c r="H3823" t="s">
        <v>37</v>
      </c>
      <c r="I3823" t="s">
        <v>38</v>
      </c>
      <c r="J3823" t="s">
        <v>1013</v>
      </c>
      <c r="K3823">
        <v>1073</v>
      </c>
      <c r="L3823" t="s">
        <v>133</v>
      </c>
      <c r="M3823" t="s">
        <v>40</v>
      </c>
      <c r="N3823" t="s">
        <v>185</v>
      </c>
      <c r="O3823" t="s">
        <v>8936</v>
      </c>
      <c r="P3823">
        <v>159.96</v>
      </c>
      <c r="Q3823">
        <v>4</v>
      </c>
      <c r="R3823">
        <v>0</v>
      </c>
      <c r="S3823">
        <v>51.187199999999997</v>
      </c>
      <c r="T3823" t="s">
        <v>171</v>
      </c>
      <c r="U3823">
        <v>108.7728</v>
      </c>
      <c r="V3823" s="2">
        <f>Table1[[#This Row],[Expenses]]*0.3</f>
        <v>32.631839999999997</v>
      </c>
      <c r="W3823" t="str">
        <f>VLOOKUP(K3823, Helper!A:C, 3, FALSE)</f>
        <v>2020-03</v>
      </c>
    </row>
    <row r="3824" spans="1:23" x14ac:dyDescent="0.3">
      <c r="A3824">
        <v>7720</v>
      </c>
      <c r="B3824" t="s">
        <v>8937</v>
      </c>
      <c r="C3824" s="1">
        <v>44201</v>
      </c>
      <c r="D3824">
        <v>20210105</v>
      </c>
      <c r="E3824" t="s">
        <v>1967</v>
      </c>
      <c r="F3824" t="s">
        <v>211</v>
      </c>
      <c r="G3824" t="s">
        <v>212</v>
      </c>
      <c r="H3824" t="s">
        <v>25</v>
      </c>
      <c r="I3824" t="s">
        <v>26</v>
      </c>
      <c r="J3824" t="s">
        <v>83</v>
      </c>
      <c r="K3824">
        <v>1074</v>
      </c>
      <c r="L3824" t="s">
        <v>84</v>
      </c>
      <c r="M3824" t="s">
        <v>40</v>
      </c>
      <c r="N3824" t="s">
        <v>112</v>
      </c>
      <c r="O3824" t="s">
        <v>8938</v>
      </c>
      <c r="P3824">
        <v>59.52</v>
      </c>
      <c r="Q3824">
        <v>3</v>
      </c>
      <c r="R3824">
        <v>0</v>
      </c>
      <c r="S3824">
        <v>15.475199999999999</v>
      </c>
      <c r="T3824" t="s">
        <v>303</v>
      </c>
      <c r="U3824">
        <v>44.044800000000002</v>
      </c>
      <c r="V3824" s="2">
        <f>Table1[[#This Row],[Expenses]]*0.3</f>
        <v>13.21344</v>
      </c>
      <c r="W3824" t="str">
        <f>VLOOKUP(K3824, Helper!A:C, 3, FALSE)</f>
        <v>2020-05</v>
      </c>
    </row>
    <row r="3825" spans="1:23" x14ac:dyDescent="0.3">
      <c r="A3825">
        <v>7723</v>
      </c>
      <c r="B3825" t="s">
        <v>8939</v>
      </c>
      <c r="C3825" s="1">
        <v>45033</v>
      </c>
      <c r="D3825">
        <v>20230417</v>
      </c>
      <c r="E3825" t="s">
        <v>1269</v>
      </c>
      <c r="F3825" t="s">
        <v>35</v>
      </c>
      <c r="G3825" t="s">
        <v>110</v>
      </c>
      <c r="H3825" t="s">
        <v>37</v>
      </c>
      <c r="I3825" t="s">
        <v>38</v>
      </c>
      <c r="J3825" t="s">
        <v>138</v>
      </c>
      <c r="K3825">
        <v>1043</v>
      </c>
      <c r="L3825" t="s">
        <v>95</v>
      </c>
      <c r="M3825" t="s">
        <v>85</v>
      </c>
      <c r="N3825" t="s">
        <v>86</v>
      </c>
      <c r="O3825" t="s">
        <v>8940</v>
      </c>
      <c r="P3825">
        <v>40.74</v>
      </c>
      <c r="Q3825">
        <v>3</v>
      </c>
      <c r="R3825">
        <v>0</v>
      </c>
      <c r="S3825">
        <v>12.222</v>
      </c>
      <c r="T3825" t="s">
        <v>68</v>
      </c>
      <c r="U3825">
        <v>28.518000000000001</v>
      </c>
      <c r="V3825" s="2">
        <f>Table1[[#This Row],[Expenses]]*0.3</f>
        <v>8.5554000000000006</v>
      </c>
      <c r="W3825" t="str">
        <f>VLOOKUP(K3825, Helper!A:C, 3, FALSE)</f>
        <v>2020-01</v>
      </c>
    </row>
    <row r="3826" spans="1:23" x14ac:dyDescent="0.3">
      <c r="A3826">
        <v>7724</v>
      </c>
      <c r="B3826" t="s">
        <v>8941</v>
      </c>
      <c r="C3826" s="1">
        <v>44449</v>
      </c>
      <c r="D3826">
        <v>20210910</v>
      </c>
      <c r="E3826" t="s">
        <v>6109</v>
      </c>
      <c r="F3826" t="s">
        <v>79</v>
      </c>
      <c r="G3826" t="s">
        <v>737</v>
      </c>
      <c r="H3826" t="s">
        <v>81</v>
      </c>
      <c r="I3826" t="s">
        <v>82</v>
      </c>
      <c r="J3826" t="s">
        <v>2081</v>
      </c>
      <c r="K3826">
        <v>1079</v>
      </c>
      <c r="L3826" t="s">
        <v>105</v>
      </c>
      <c r="M3826" t="s">
        <v>40</v>
      </c>
      <c r="N3826" t="s">
        <v>41</v>
      </c>
      <c r="O3826" t="s">
        <v>8942</v>
      </c>
      <c r="P3826">
        <v>179.886</v>
      </c>
      <c r="Q3826">
        <v>1</v>
      </c>
      <c r="R3826">
        <v>0.3</v>
      </c>
      <c r="S3826">
        <v>-2.5697999999999999</v>
      </c>
      <c r="T3826" t="s">
        <v>135</v>
      </c>
      <c r="U3826">
        <v>182.45579999999899</v>
      </c>
      <c r="V3826" s="2">
        <f>Table1[[#This Row],[Expenses]]*0.3</f>
        <v>54.736739999999692</v>
      </c>
      <c r="W3826" t="str">
        <f>VLOOKUP(K3826, Helper!A:C, 3, FALSE)</f>
        <v>2020-05</v>
      </c>
    </row>
    <row r="3827" spans="1:23" x14ac:dyDescent="0.3">
      <c r="A3827">
        <v>7725</v>
      </c>
      <c r="B3827" t="s">
        <v>8943</v>
      </c>
      <c r="C3827" s="1">
        <v>44830</v>
      </c>
      <c r="D3827">
        <v>20220926</v>
      </c>
      <c r="E3827" t="s">
        <v>4471</v>
      </c>
      <c r="F3827" t="s">
        <v>358</v>
      </c>
      <c r="G3827" t="s">
        <v>1235</v>
      </c>
      <c r="H3827" t="s">
        <v>37</v>
      </c>
      <c r="I3827" t="s">
        <v>119</v>
      </c>
      <c r="J3827" t="s">
        <v>430</v>
      </c>
      <c r="K3827">
        <v>1055</v>
      </c>
      <c r="L3827" t="s">
        <v>84</v>
      </c>
      <c r="M3827" t="s">
        <v>29</v>
      </c>
      <c r="N3827" t="s">
        <v>86</v>
      </c>
      <c r="O3827" t="s">
        <v>8944</v>
      </c>
      <c r="P3827">
        <v>286.25599999999997</v>
      </c>
      <c r="Q3827">
        <v>1</v>
      </c>
      <c r="R3827">
        <v>0.2</v>
      </c>
      <c r="S3827">
        <v>17.890999999999998</v>
      </c>
      <c r="T3827" t="s">
        <v>246</v>
      </c>
      <c r="U3827">
        <v>268.36499999999899</v>
      </c>
      <c r="V3827" s="2">
        <f>Table1[[#This Row],[Expenses]]*0.3</f>
        <v>80.50949999999969</v>
      </c>
      <c r="W3827" t="str">
        <f>VLOOKUP(K3827, Helper!A:C, 3, FALSE)</f>
        <v>2020-01</v>
      </c>
    </row>
    <row r="3828" spans="1:23" x14ac:dyDescent="0.3">
      <c r="A3828">
        <v>7728</v>
      </c>
      <c r="B3828" t="s">
        <v>8945</v>
      </c>
      <c r="C3828" s="1">
        <v>44271</v>
      </c>
      <c r="D3828">
        <v>20210316</v>
      </c>
      <c r="E3828" t="s">
        <v>484</v>
      </c>
      <c r="F3828" t="s">
        <v>211</v>
      </c>
      <c r="G3828" t="s">
        <v>212</v>
      </c>
      <c r="H3828" t="s">
        <v>25</v>
      </c>
      <c r="I3828" t="s">
        <v>26</v>
      </c>
      <c r="J3828" t="s">
        <v>73</v>
      </c>
      <c r="K3828">
        <v>1066</v>
      </c>
      <c r="L3828" t="s">
        <v>74</v>
      </c>
      <c r="M3828" t="s">
        <v>85</v>
      </c>
      <c r="N3828" t="s">
        <v>112</v>
      </c>
      <c r="O3828" t="s">
        <v>8946</v>
      </c>
      <c r="P3828">
        <v>17.52</v>
      </c>
      <c r="Q3828">
        <v>3</v>
      </c>
      <c r="R3828">
        <v>0</v>
      </c>
      <c r="S3828">
        <v>6.3071999999999999</v>
      </c>
      <c r="T3828" t="s">
        <v>365</v>
      </c>
      <c r="U3828">
        <v>11.2128</v>
      </c>
      <c r="V3828" s="2">
        <f>Table1[[#This Row],[Expenses]]*0.3</f>
        <v>3.3638399999999997</v>
      </c>
      <c r="W3828" t="str">
        <f>VLOOKUP(K3828, Helper!A:C, 3, FALSE)</f>
        <v>2020-09</v>
      </c>
    </row>
    <row r="3829" spans="1:23" x14ac:dyDescent="0.3">
      <c r="A3829">
        <v>7729</v>
      </c>
      <c r="B3829" t="s">
        <v>8947</v>
      </c>
      <c r="C3829" s="1">
        <v>44892</v>
      </c>
      <c r="D3829">
        <v>20221127</v>
      </c>
      <c r="E3829" t="s">
        <v>3822</v>
      </c>
      <c r="F3829" t="s">
        <v>79</v>
      </c>
      <c r="G3829" t="s">
        <v>2447</v>
      </c>
      <c r="H3829" t="s">
        <v>81</v>
      </c>
      <c r="I3829" t="s">
        <v>82</v>
      </c>
      <c r="J3829" t="s">
        <v>376</v>
      </c>
      <c r="K3829">
        <v>1036</v>
      </c>
      <c r="L3829" t="s">
        <v>259</v>
      </c>
      <c r="M3829" t="s">
        <v>29</v>
      </c>
      <c r="N3829" t="s">
        <v>112</v>
      </c>
      <c r="O3829" t="s">
        <v>8948</v>
      </c>
      <c r="P3829">
        <v>17.856000000000002</v>
      </c>
      <c r="Q3829">
        <v>4</v>
      </c>
      <c r="R3829">
        <v>0.2</v>
      </c>
      <c r="S3829">
        <v>4.2408000000000001</v>
      </c>
      <c r="T3829" t="s">
        <v>32</v>
      </c>
      <c r="U3829">
        <v>13.6152</v>
      </c>
      <c r="V3829" s="2">
        <f>Table1[[#This Row],[Expenses]]*0.3</f>
        <v>4.0845599999999997</v>
      </c>
      <c r="W3829" t="str">
        <f>VLOOKUP(K3829, Helper!A:C, 3, FALSE)</f>
        <v>2020-04</v>
      </c>
    </row>
    <row r="3830" spans="1:23" x14ac:dyDescent="0.3">
      <c r="A3830">
        <v>7730</v>
      </c>
      <c r="B3830" t="s">
        <v>8949</v>
      </c>
      <c r="C3830" s="1">
        <v>44831</v>
      </c>
      <c r="D3830">
        <v>20220927</v>
      </c>
      <c r="E3830" t="s">
        <v>925</v>
      </c>
      <c r="F3830" t="s">
        <v>46</v>
      </c>
      <c r="G3830" t="s">
        <v>661</v>
      </c>
      <c r="H3830" t="s">
        <v>25</v>
      </c>
      <c r="I3830" t="s">
        <v>48</v>
      </c>
      <c r="J3830" t="s">
        <v>278</v>
      </c>
      <c r="K3830">
        <v>1032</v>
      </c>
      <c r="L3830" t="s">
        <v>56</v>
      </c>
      <c r="M3830" t="s">
        <v>85</v>
      </c>
      <c r="N3830" t="s">
        <v>185</v>
      </c>
      <c r="O3830" t="s">
        <v>8950</v>
      </c>
      <c r="P3830">
        <v>431.976</v>
      </c>
      <c r="Q3830">
        <v>3</v>
      </c>
      <c r="R3830">
        <v>0.2</v>
      </c>
      <c r="S3830">
        <v>-75.595799999999997</v>
      </c>
      <c r="T3830" t="s">
        <v>246</v>
      </c>
      <c r="U3830">
        <v>507.5718</v>
      </c>
      <c r="V3830" s="2">
        <f>Table1[[#This Row],[Expenses]]*0.3</f>
        <v>152.27153999999999</v>
      </c>
      <c r="W3830" t="str">
        <f>VLOOKUP(K3830, Helper!A:C, 3, FALSE)</f>
        <v>2020-02</v>
      </c>
    </row>
    <row r="3831" spans="1:23" x14ac:dyDescent="0.3">
      <c r="A3831">
        <v>7731</v>
      </c>
      <c r="B3831" t="s">
        <v>8951</v>
      </c>
      <c r="C3831" s="1">
        <v>45091</v>
      </c>
      <c r="D3831">
        <v>20230614</v>
      </c>
      <c r="E3831" t="s">
        <v>429</v>
      </c>
      <c r="F3831" t="s">
        <v>71</v>
      </c>
      <c r="G3831" t="s">
        <v>72</v>
      </c>
      <c r="H3831" t="s">
        <v>37</v>
      </c>
      <c r="I3831" t="s">
        <v>38</v>
      </c>
      <c r="J3831" t="s">
        <v>430</v>
      </c>
      <c r="K3831">
        <v>1055</v>
      </c>
      <c r="L3831" t="s">
        <v>84</v>
      </c>
      <c r="M3831" t="s">
        <v>85</v>
      </c>
      <c r="N3831" t="s">
        <v>41</v>
      </c>
      <c r="O3831" t="s">
        <v>8952</v>
      </c>
      <c r="P3831">
        <v>291.13600000000002</v>
      </c>
      <c r="Q3831">
        <v>4</v>
      </c>
      <c r="R3831">
        <v>0.2</v>
      </c>
      <c r="S3831">
        <v>-25.474399999999999</v>
      </c>
      <c r="T3831" t="s">
        <v>318</v>
      </c>
      <c r="U3831">
        <v>316.61040000000003</v>
      </c>
      <c r="V3831" s="2">
        <f>Table1[[#This Row],[Expenses]]*0.3</f>
        <v>94.98312</v>
      </c>
      <c r="W3831" t="str">
        <f>VLOOKUP(K3831, Helper!A:C, 3, FALSE)</f>
        <v>2020-01</v>
      </c>
    </row>
    <row r="3832" spans="1:23" x14ac:dyDescent="0.3">
      <c r="A3832">
        <v>7732</v>
      </c>
      <c r="B3832" t="s">
        <v>8953</v>
      </c>
      <c r="C3832" s="1">
        <v>45188</v>
      </c>
      <c r="D3832">
        <v>20230919</v>
      </c>
      <c r="E3832" t="s">
        <v>344</v>
      </c>
      <c r="F3832" t="s">
        <v>79</v>
      </c>
      <c r="G3832" t="s">
        <v>154</v>
      </c>
      <c r="H3832" t="s">
        <v>81</v>
      </c>
      <c r="I3832" t="s">
        <v>82</v>
      </c>
      <c r="J3832" t="s">
        <v>258</v>
      </c>
      <c r="K3832">
        <v>1098</v>
      </c>
      <c r="L3832" t="s">
        <v>259</v>
      </c>
      <c r="M3832" t="s">
        <v>85</v>
      </c>
      <c r="N3832" t="s">
        <v>161</v>
      </c>
      <c r="O3832" t="s">
        <v>8954</v>
      </c>
      <c r="P3832">
        <v>114.848</v>
      </c>
      <c r="Q3832">
        <v>4</v>
      </c>
      <c r="R3832">
        <v>0.2</v>
      </c>
      <c r="S3832">
        <v>35.89</v>
      </c>
      <c r="T3832" t="s">
        <v>171</v>
      </c>
      <c r="U3832">
        <v>78.957999999999998</v>
      </c>
      <c r="V3832" s="2">
        <f>Table1[[#This Row],[Expenses]]*0.3</f>
        <v>23.6874</v>
      </c>
      <c r="W3832" t="str">
        <f>VLOOKUP(K3832, Helper!A:C, 3, FALSE)</f>
        <v>2020-01</v>
      </c>
    </row>
    <row r="3833" spans="1:23" x14ac:dyDescent="0.3">
      <c r="A3833">
        <v>7733</v>
      </c>
      <c r="B3833" t="s">
        <v>8955</v>
      </c>
      <c r="C3833" s="1">
        <v>45080</v>
      </c>
      <c r="D3833">
        <v>20230603</v>
      </c>
      <c r="E3833" t="s">
        <v>2325</v>
      </c>
      <c r="F3833" t="s">
        <v>79</v>
      </c>
      <c r="G3833" t="s">
        <v>147</v>
      </c>
      <c r="H3833" t="s">
        <v>81</v>
      </c>
      <c r="I3833" t="s">
        <v>82</v>
      </c>
      <c r="J3833" t="s">
        <v>823</v>
      </c>
      <c r="K3833">
        <v>1034</v>
      </c>
      <c r="L3833" t="s">
        <v>28</v>
      </c>
      <c r="M3833" t="s">
        <v>29</v>
      </c>
      <c r="N3833" t="s">
        <v>66</v>
      </c>
      <c r="O3833" t="s">
        <v>8956</v>
      </c>
      <c r="P3833">
        <v>10.688000000000001</v>
      </c>
      <c r="Q3833">
        <v>2</v>
      </c>
      <c r="R3833">
        <v>0.2</v>
      </c>
      <c r="S3833">
        <v>3.7408000000000001</v>
      </c>
      <c r="T3833" t="s">
        <v>318</v>
      </c>
      <c r="U3833">
        <v>6.9471999999999996</v>
      </c>
      <c r="V3833" s="2">
        <f>Table1[[#This Row],[Expenses]]*0.3</f>
        <v>2.0841599999999998</v>
      </c>
      <c r="W3833" t="str">
        <f>VLOOKUP(K3833, Helper!A:C, 3, FALSE)</f>
        <v>2020-01</v>
      </c>
    </row>
    <row r="3834" spans="1:23" x14ac:dyDescent="0.3">
      <c r="A3834">
        <v>7734</v>
      </c>
      <c r="B3834" t="s">
        <v>8957</v>
      </c>
      <c r="C3834" s="1">
        <v>44697</v>
      </c>
      <c r="D3834">
        <v>20220516</v>
      </c>
      <c r="E3834" t="s">
        <v>2113</v>
      </c>
      <c r="F3834" t="s">
        <v>358</v>
      </c>
      <c r="G3834" t="s">
        <v>1059</v>
      </c>
      <c r="H3834" t="s">
        <v>37</v>
      </c>
      <c r="I3834" t="s">
        <v>119</v>
      </c>
      <c r="J3834" t="s">
        <v>65</v>
      </c>
      <c r="K3834">
        <v>1062</v>
      </c>
      <c r="L3834" t="s">
        <v>28</v>
      </c>
      <c r="M3834" t="s">
        <v>29</v>
      </c>
      <c r="N3834" t="s">
        <v>66</v>
      </c>
      <c r="O3834" t="s">
        <v>8958</v>
      </c>
      <c r="P3834">
        <v>15.231999999999999</v>
      </c>
      <c r="Q3834">
        <v>4</v>
      </c>
      <c r="R3834">
        <v>0.2</v>
      </c>
      <c r="S3834">
        <v>5.5216000000000003</v>
      </c>
      <c r="T3834" t="s">
        <v>454</v>
      </c>
      <c r="U3834">
        <v>9.7103999999999999</v>
      </c>
      <c r="V3834" s="2">
        <f>Table1[[#This Row],[Expenses]]*0.3</f>
        <v>2.9131199999999997</v>
      </c>
      <c r="W3834" t="str">
        <f>VLOOKUP(K3834, Helper!A:C, 3, FALSE)</f>
        <v>2020-01</v>
      </c>
    </row>
    <row r="3835" spans="1:23" x14ac:dyDescent="0.3">
      <c r="A3835">
        <v>7735</v>
      </c>
      <c r="B3835" t="s">
        <v>8959</v>
      </c>
      <c r="C3835" s="1">
        <v>45185</v>
      </c>
      <c r="D3835">
        <v>20230916</v>
      </c>
      <c r="E3835" t="s">
        <v>2033</v>
      </c>
      <c r="F3835" t="s">
        <v>71</v>
      </c>
      <c r="G3835" t="s">
        <v>72</v>
      </c>
      <c r="H3835" t="s">
        <v>37</v>
      </c>
      <c r="I3835" t="s">
        <v>38</v>
      </c>
      <c r="J3835" t="s">
        <v>254</v>
      </c>
      <c r="K3835">
        <v>1072</v>
      </c>
      <c r="L3835" t="s">
        <v>74</v>
      </c>
      <c r="M3835" t="s">
        <v>29</v>
      </c>
      <c r="N3835" t="s">
        <v>112</v>
      </c>
      <c r="O3835" t="s">
        <v>8960</v>
      </c>
      <c r="P3835">
        <v>12.42</v>
      </c>
      <c r="Q3835">
        <v>3</v>
      </c>
      <c r="R3835">
        <v>0</v>
      </c>
      <c r="S3835">
        <v>5.2164000000000001</v>
      </c>
      <c r="T3835" t="s">
        <v>171</v>
      </c>
      <c r="U3835">
        <v>7.2035999999999998</v>
      </c>
      <c r="V3835" s="2">
        <f>Table1[[#This Row],[Expenses]]*0.3</f>
        <v>2.1610799999999997</v>
      </c>
      <c r="W3835" t="str">
        <f>VLOOKUP(K3835, Helper!A:C, 3, FALSE)</f>
        <v>2020-06</v>
      </c>
    </row>
    <row r="3836" spans="1:23" x14ac:dyDescent="0.3">
      <c r="A3836">
        <v>7736</v>
      </c>
      <c r="B3836" t="s">
        <v>8961</v>
      </c>
      <c r="C3836" s="1">
        <v>44796</v>
      </c>
      <c r="D3836">
        <v>20220823</v>
      </c>
      <c r="E3836" t="s">
        <v>1777</v>
      </c>
      <c r="F3836" t="s">
        <v>71</v>
      </c>
      <c r="G3836" t="s">
        <v>72</v>
      </c>
      <c r="H3836" t="s">
        <v>37</v>
      </c>
      <c r="I3836" t="s">
        <v>38</v>
      </c>
      <c r="J3836" t="s">
        <v>132</v>
      </c>
      <c r="K3836">
        <v>1063</v>
      </c>
      <c r="L3836" t="s">
        <v>133</v>
      </c>
      <c r="M3836" t="s">
        <v>40</v>
      </c>
      <c r="N3836" t="s">
        <v>66</v>
      </c>
      <c r="O3836" t="s">
        <v>8962</v>
      </c>
      <c r="P3836">
        <v>19.440000000000001</v>
      </c>
      <c r="Q3836">
        <v>3</v>
      </c>
      <c r="R3836">
        <v>0</v>
      </c>
      <c r="S3836">
        <v>9.3312000000000008</v>
      </c>
      <c r="T3836" t="s">
        <v>327</v>
      </c>
      <c r="U3836">
        <v>10.1088</v>
      </c>
      <c r="V3836" s="2">
        <f>Table1[[#This Row],[Expenses]]*0.3</f>
        <v>3.0326400000000002</v>
      </c>
      <c r="W3836" t="str">
        <f>VLOOKUP(K3836, Helper!A:C, 3, FALSE)</f>
        <v>2020-05</v>
      </c>
    </row>
    <row r="3837" spans="1:23" x14ac:dyDescent="0.3">
      <c r="A3837">
        <v>7737</v>
      </c>
      <c r="B3837" t="s">
        <v>8963</v>
      </c>
      <c r="C3837" s="1">
        <v>43981</v>
      </c>
      <c r="D3837">
        <v>20200530</v>
      </c>
      <c r="E3837" t="s">
        <v>2502</v>
      </c>
      <c r="F3837" t="s">
        <v>211</v>
      </c>
      <c r="G3837" t="s">
        <v>212</v>
      </c>
      <c r="H3837" t="s">
        <v>25</v>
      </c>
      <c r="I3837" t="s">
        <v>26</v>
      </c>
      <c r="J3837" t="s">
        <v>457</v>
      </c>
      <c r="K3837">
        <v>1057</v>
      </c>
      <c r="L3837" t="s">
        <v>105</v>
      </c>
      <c r="M3837" t="s">
        <v>29</v>
      </c>
      <c r="N3837" t="s">
        <v>50</v>
      </c>
      <c r="O3837" t="s">
        <v>8964</v>
      </c>
      <c r="P3837">
        <v>70.367999999999995</v>
      </c>
      <c r="Q3837">
        <v>4</v>
      </c>
      <c r="R3837">
        <v>0.2</v>
      </c>
      <c r="S3837">
        <v>26.388000000000002</v>
      </c>
      <c r="T3837" t="s">
        <v>107</v>
      </c>
      <c r="U3837">
        <v>43.979999999999897</v>
      </c>
      <c r="V3837" s="2">
        <f>Table1[[#This Row],[Expenses]]*0.3</f>
        <v>13.193999999999969</v>
      </c>
      <c r="W3837" t="str">
        <f>VLOOKUP(K3837, Helper!A:C, 3, FALSE)</f>
        <v>2020-01</v>
      </c>
    </row>
    <row r="3838" spans="1:23" x14ac:dyDescent="0.3">
      <c r="A3838">
        <v>7738</v>
      </c>
      <c r="B3838" t="s">
        <v>8965</v>
      </c>
      <c r="C3838" s="1">
        <v>45279</v>
      </c>
      <c r="D3838">
        <v>20231219</v>
      </c>
      <c r="E3838" t="s">
        <v>5547</v>
      </c>
      <c r="F3838" t="s">
        <v>62</v>
      </c>
      <c r="G3838" t="s">
        <v>63</v>
      </c>
      <c r="H3838" t="s">
        <v>25</v>
      </c>
      <c r="I3838" t="s">
        <v>64</v>
      </c>
      <c r="J3838" t="s">
        <v>126</v>
      </c>
      <c r="K3838">
        <v>1025</v>
      </c>
      <c r="L3838" t="s">
        <v>105</v>
      </c>
      <c r="M3838" t="s">
        <v>29</v>
      </c>
      <c r="N3838" t="s">
        <v>112</v>
      </c>
      <c r="O3838" t="s">
        <v>8966</v>
      </c>
      <c r="P3838">
        <v>12.672000000000001</v>
      </c>
      <c r="Q3838">
        <v>9</v>
      </c>
      <c r="R3838">
        <v>0.2</v>
      </c>
      <c r="S3838">
        <v>1.4256</v>
      </c>
      <c r="T3838" t="s">
        <v>261</v>
      </c>
      <c r="U3838">
        <v>11.2464</v>
      </c>
      <c r="V3838" s="2">
        <f>Table1[[#This Row],[Expenses]]*0.3</f>
        <v>3.3739199999999996</v>
      </c>
      <c r="W3838" t="str">
        <f>VLOOKUP(K3838, Helper!A:C, 3, FALSE)</f>
        <v>2020-04</v>
      </c>
    </row>
    <row r="3839" spans="1:23" x14ac:dyDescent="0.3">
      <c r="A3839">
        <v>7739</v>
      </c>
      <c r="B3839" t="s">
        <v>8967</v>
      </c>
      <c r="C3839" s="1">
        <v>45138</v>
      </c>
      <c r="D3839">
        <v>20230731</v>
      </c>
      <c r="E3839" t="s">
        <v>1318</v>
      </c>
      <c r="F3839" t="s">
        <v>1548</v>
      </c>
      <c r="G3839" t="s">
        <v>2675</v>
      </c>
      <c r="H3839" t="s">
        <v>81</v>
      </c>
      <c r="I3839" t="s">
        <v>199</v>
      </c>
      <c r="J3839" t="s">
        <v>626</v>
      </c>
      <c r="K3839">
        <v>1009</v>
      </c>
      <c r="L3839" t="s">
        <v>95</v>
      </c>
      <c r="M3839" t="s">
        <v>29</v>
      </c>
      <c r="N3839" t="s">
        <v>156</v>
      </c>
      <c r="O3839" t="s">
        <v>8968</v>
      </c>
      <c r="P3839">
        <v>89.95</v>
      </c>
      <c r="Q3839">
        <v>5</v>
      </c>
      <c r="R3839">
        <v>0</v>
      </c>
      <c r="S3839">
        <v>43.176000000000002</v>
      </c>
      <c r="T3839" t="s">
        <v>128</v>
      </c>
      <c r="U3839">
        <v>46.774000000000001</v>
      </c>
      <c r="V3839" s="2">
        <f>Table1[[#This Row],[Expenses]]*0.3</f>
        <v>14.0322</v>
      </c>
      <c r="W3839" t="str">
        <f>VLOOKUP(K3839, Helper!A:C, 3, FALSE)</f>
        <v>2020-03</v>
      </c>
    </row>
    <row r="3840" spans="1:23" x14ac:dyDescent="0.3">
      <c r="A3840">
        <v>7740</v>
      </c>
      <c r="B3840" t="s">
        <v>8969</v>
      </c>
      <c r="C3840" s="1">
        <v>44156</v>
      </c>
      <c r="D3840">
        <v>20201121</v>
      </c>
      <c r="E3840" t="s">
        <v>3768</v>
      </c>
      <c r="F3840" t="s">
        <v>35</v>
      </c>
      <c r="G3840" t="s">
        <v>110</v>
      </c>
      <c r="H3840" t="s">
        <v>37</v>
      </c>
      <c r="I3840" t="s">
        <v>38</v>
      </c>
      <c r="J3840" t="s">
        <v>104</v>
      </c>
      <c r="K3840">
        <v>1047</v>
      </c>
      <c r="L3840" t="s">
        <v>105</v>
      </c>
      <c r="M3840" t="s">
        <v>85</v>
      </c>
      <c r="N3840" t="s">
        <v>66</v>
      </c>
      <c r="O3840" t="s">
        <v>8970</v>
      </c>
      <c r="P3840">
        <v>6.58</v>
      </c>
      <c r="Q3840">
        <v>2</v>
      </c>
      <c r="R3840">
        <v>0</v>
      </c>
      <c r="S3840">
        <v>3.0268000000000002</v>
      </c>
      <c r="T3840" t="s">
        <v>98</v>
      </c>
      <c r="U3840">
        <v>3.5531999999999999</v>
      </c>
      <c r="V3840" s="2">
        <f>Table1[[#This Row],[Expenses]]*0.3</f>
        <v>1.06596</v>
      </c>
      <c r="W3840" t="str">
        <f>VLOOKUP(K3840, Helper!A:C, 3, FALSE)</f>
        <v>2020-03</v>
      </c>
    </row>
    <row r="3841" spans="1:23" x14ac:dyDescent="0.3">
      <c r="A3841">
        <v>7742</v>
      </c>
      <c r="B3841" t="s">
        <v>8971</v>
      </c>
      <c r="C3841" s="1">
        <v>44463</v>
      </c>
      <c r="D3841">
        <v>20210924</v>
      </c>
      <c r="E3841" t="s">
        <v>3493</v>
      </c>
      <c r="F3841" t="s">
        <v>232</v>
      </c>
      <c r="G3841" t="s">
        <v>385</v>
      </c>
      <c r="H3841" t="s">
        <v>37</v>
      </c>
      <c r="I3841" t="s">
        <v>119</v>
      </c>
      <c r="J3841" t="s">
        <v>155</v>
      </c>
      <c r="K3841">
        <v>1077</v>
      </c>
      <c r="L3841" t="s">
        <v>133</v>
      </c>
      <c r="M3841" t="s">
        <v>29</v>
      </c>
      <c r="N3841" t="s">
        <v>156</v>
      </c>
      <c r="O3841" t="s">
        <v>8972</v>
      </c>
      <c r="P3841">
        <v>35.119999999999997</v>
      </c>
      <c r="Q3841">
        <v>2</v>
      </c>
      <c r="R3841">
        <v>0.2</v>
      </c>
      <c r="S3841">
        <v>13.17</v>
      </c>
      <c r="T3841" t="s">
        <v>135</v>
      </c>
      <c r="U3841">
        <v>21.9499999999999</v>
      </c>
      <c r="V3841" s="2">
        <f>Table1[[#This Row],[Expenses]]*0.3</f>
        <v>6.5849999999999698</v>
      </c>
      <c r="W3841" t="str">
        <f>VLOOKUP(K3841, Helper!A:C, 3, FALSE)</f>
        <v>2020-03</v>
      </c>
    </row>
    <row r="3842" spans="1:23" x14ac:dyDescent="0.3">
      <c r="A3842">
        <v>7743</v>
      </c>
      <c r="B3842" t="s">
        <v>8973</v>
      </c>
      <c r="C3842" s="1">
        <v>45159</v>
      </c>
      <c r="D3842">
        <v>20230821</v>
      </c>
      <c r="E3842" t="s">
        <v>1963</v>
      </c>
      <c r="F3842" t="s">
        <v>35</v>
      </c>
      <c r="G3842" t="s">
        <v>36</v>
      </c>
      <c r="H3842" t="s">
        <v>37</v>
      </c>
      <c r="I3842" t="s">
        <v>38</v>
      </c>
      <c r="J3842" t="s">
        <v>626</v>
      </c>
      <c r="K3842">
        <v>1009</v>
      </c>
      <c r="L3842" t="s">
        <v>95</v>
      </c>
      <c r="M3842" t="s">
        <v>29</v>
      </c>
      <c r="N3842" t="s">
        <v>66</v>
      </c>
      <c r="O3842" t="s">
        <v>8974</v>
      </c>
      <c r="P3842">
        <v>25.92</v>
      </c>
      <c r="Q3842">
        <v>4</v>
      </c>
      <c r="R3842">
        <v>0</v>
      </c>
      <c r="S3842">
        <v>12.441599999999999</v>
      </c>
      <c r="T3842" t="s">
        <v>786</v>
      </c>
      <c r="U3842">
        <v>13.478400000000001</v>
      </c>
      <c r="V3842" s="2">
        <f>Table1[[#This Row],[Expenses]]*0.3</f>
        <v>4.04352</v>
      </c>
      <c r="W3842" t="str">
        <f>VLOOKUP(K3842, Helper!A:C, 3, FALSE)</f>
        <v>2020-03</v>
      </c>
    </row>
    <row r="3843" spans="1:23" x14ac:dyDescent="0.3">
      <c r="A3843">
        <v>7744</v>
      </c>
      <c r="B3843" t="s">
        <v>8975</v>
      </c>
      <c r="C3843" s="1">
        <v>44730</v>
      </c>
      <c r="D3843">
        <v>20220618</v>
      </c>
      <c r="E3843" t="s">
        <v>1356</v>
      </c>
      <c r="F3843" t="s">
        <v>498</v>
      </c>
      <c r="G3843" t="s">
        <v>499</v>
      </c>
      <c r="H3843" t="s">
        <v>25</v>
      </c>
      <c r="I3843" t="s">
        <v>103</v>
      </c>
      <c r="J3843" t="s">
        <v>515</v>
      </c>
      <c r="K3843">
        <v>1003</v>
      </c>
      <c r="L3843" t="s">
        <v>56</v>
      </c>
      <c r="M3843" t="s">
        <v>40</v>
      </c>
      <c r="N3843" t="s">
        <v>50</v>
      </c>
      <c r="O3843" t="s">
        <v>8976</v>
      </c>
      <c r="P3843">
        <v>7.96</v>
      </c>
      <c r="Q3843">
        <v>2</v>
      </c>
      <c r="R3843">
        <v>0</v>
      </c>
      <c r="S3843">
        <v>3.7412000000000001</v>
      </c>
      <c r="T3843" t="s">
        <v>43</v>
      </c>
      <c r="U3843">
        <v>4.2187999999999999</v>
      </c>
      <c r="V3843" s="2">
        <f>Table1[[#This Row],[Expenses]]*0.3</f>
        <v>1.2656399999999999</v>
      </c>
      <c r="W3843" t="str">
        <f>VLOOKUP(K3843, Helper!A:C, 3, FALSE)</f>
        <v>2020-02</v>
      </c>
    </row>
    <row r="3844" spans="1:23" x14ac:dyDescent="0.3">
      <c r="A3844">
        <v>7747</v>
      </c>
      <c r="B3844" t="s">
        <v>8977</v>
      </c>
      <c r="C3844" s="1">
        <v>44549</v>
      </c>
      <c r="D3844">
        <v>20211219</v>
      </c>
      <c r="E3844" t="s">
        <v>5344</v>
      </c>
      <c r="F3844" t="s">
        <v>166</v>
      </c>
      <c r="G3844" t="s">
        <v>227</v>
      </c>
      <c r="H3844" t="s">
        <v>81</v>
      </c>
      <c r="I3844" t="s">
        <v>168</v>
      </c>
      <c r="J3844" t="s">
        <v>104</v>
      </c>
      <c r="K3844">
        <v>1047</v>
      </c>
      <c r="L3844" t="s">
        <v>105</v>
      </c>
      <c r="M3844" t="s">
        <v>85</v>
      </c>
      <c r="N3844" t="s">
        <v>185</v>
      </c>
      <c r="O3844" t="s">
        <v>8978</v>
      </c>
      <c r="P3844">
        <v>25.488</v>
      </c>
      <c r="Q3844">
        <v>2</v>
      </c>
      <c r="R3844">
        <v>0.2</v>
      </c>
      <c r="S3844">
        <v>4.7789999999999999</v>
      </c>
      <c r="T3844" t="s">
        <v>163</v>
      </c>
      <c r="U3844">
        <v>20.709</v>
      </c>
      <c r="V3844" s="2">
        <f>Table1[[#This Row],[Expenses]]*0.3</f>
        <v>6.2126999999999999</v>
      </c>
      <c r="W3844" t="str">
        <f>VLOOKUP(K3844, Helper!A:C, 3, FALSE)</f>
        <v>2020-03</v>
      </c>
    </row>
    <row r="3845" spans="1:23" x14ac:dyDescent="0.3">
      <c r="A3845">
        <v>7748</v>
      </c>
      <c r="B3845" t="s">
        <v>8979</v>
      </c>
      <c r="C3845" s="1">
        <v>44347</v>
      </c>
      <c r="D3845">
        <v>20210531</v>
      </c>
      <c r="E3845" t="s">
        <v>963</v>
      </c>
      <c r="F3845" t="s">
        <v>211</v>
      </c>
      <c r="G3845" t="s">
        <v>5333</v>
      </c>
      <c r="H3845" t="s">
        <v>25</v>
      </c>
      <c r="I3845" t="s">
        <v>26</v>
      </c>
      <c r="J3845" t="s">
        <v>169</v>
      </c>
      <c r="K3845">
        <v>1058</v>
      </c>
      <c r="L3845" t="s">
        <v>28</v>
      </c>
      <c r="M3845" t="s">
        <v>85</v>
      </c>
      <c r="N3845" t="s">
        <v>214</v>
      </c>
      <c r="O3845" t="s">
        <v>8980</v>
      </c>
      <c r="P3845">
        <v>7.56</v>
      </c>
      <c r="Q3845">
        <v>6</v>
      </c>
      <c r="R3845">
        <v>0</v>
      </c>
      <c r="S3845">
        <v>0.3024</v>
      </c>
      <c r="T3845" t="s">
        <v>436</v>
      </c>
      <c r="U3845">
        <v>7.2576000000000001</v>
      </c>
      <c r="V3845" s="2">
        <f>Table1[[#This Row],[Expenses]]*0.3</f>
        <v>2.1772800000000001</v>
      </c>
      <c r="W3845" t="str">
        <f>VLOOKUP(K3845, Helper!A:C, 3, FALSE)</f>
        <v>2020-01</v>
      </c>
    </row>
    <row r="3846" spans="1:23" x14ac:dyDescent="0.3">
      <c r="A3846">
        <v>7749</v>
      </c>
      <c r="B3846" t="s">
        <v>8981</v>
      </c>
      <c r="C3846" s="1">
        <v>44365</v>
      </c>
      <c r="D3846">
        <v>20210618</v>
      </c>
      <c r="E3846" t="s">
        <v>845</v>
      </c>
      <c r="F3846" t="s">
        <v>238</v>
      </c>
      <c r="G3846" t="s">
        <v>2560</v>
      </c>
      <c r="H3846" t="s">
        <v>25</v>
      </c>
      <c r="I3846" t="s">
        <v>48</v>
      </c>
      <c r="J3846" t="s">
        <v>360</v>
      </c>
      <c r="K3846">
        <v>1004</v>
      </c>
      <c r="L3846" t="s">
        <v>74</v>
      </c>
      <c r="M3846" t="s">
        <v>29</v>
      </c>
      <c r="N3846" t="s">
        <v>57</v>
      </c>
      <c r="O3846" t="s">
        <v>8982</v>
      </c>
      <c r="P3846">
        <v>60.84</v>
      </c>
      <c r="Q3846">
        <v>3</v>
      </c>
      <c r="R3846">
        <v>0</v>
      </c>
      <c r="S3846">
        <v>19.468800000000002</v>
      </c>
      <c r="T3846" t="s">
        <v>732</v>
      </c>
      <c r="U3846">
        <v>41.371200000000002</v>
      </c>
      <c r="V3846" s="2">
        <f>Table1[[#This Row],[Expenses]]*0.3</f>
        <v>12.41136</v>
      </c>
      <c r="W3846" t="str">
        <f>VLOOKUP(K3846, Helper!A:C, 3, FALSE)</f>
        <v>2020-01</v>
      </c>
    </row>
    <row r="3847" spans="1:23" x14ac:dyDescent="0.3">
      <c r="A3847">
        <v>7754</v>
      </c>
      <c r="B3847" t="s">
        <v>8983</v>
      </c>
      <c r="C3847" s="1">
        <v>44530</v>
      </c>
      <c r="D3847">
        <v>20211130</v>
      </c>
      <c r="E3847" t="s">
        <v>2155</v>
      </c>
      <c r="F3847" t="s">
        <v>62</v>
      </c>
      <c r="G3847" t="s">
        <v>1253</v>
      </c>
      <c r="H3847" t="s">
        <v>25</v>
      </c>
      <c r="I3847" t="s">
        <v>64</v>
      </c>
      <c r="J3847" t="s">
        <v>987</v>
      </c>
      <c r="K3847">
        <v>1018</v>
      </c>
      <c r="L3847" t="s">
        <v>28</v>
      </c>
      <c r="M3847" t="s">
        <v>40</v>
      </c>
      <c r="N3847" t="s">
        <v>57</v>
      </c>
      <c r="O3847" t="s">
        <v>8984</v>
      </c>
      <c r="P3847">
        <v>17.088000000000001</v>
      </c>
      <c r="Q3847">
        <v>2</v>
      </c>
      <c r="R3847">
        <v>0.2</v>
      </c>
      <c r="S3847">
        <v>1.0680000000000001</v>
      </c>
      <c r="T3847" t="s">
        <v>88</v>
      </c>
      <c r="U3847">
        <v>16.02</v>
      </c>
      <c r="V3847" s="2">
        <f>Table1[[#This Row],[Expenses]]*0.3</f>
        <v>4.806</v>
      </c>
      <c r="W3847" t="str">
        <f>VLOOKUP(K3847, Helper!A:C, 3, FALSE)</f>
        <v>2020-06</v>
      </c>
    </row>
    <row r="3848" spans="1:23" x14ac:dyDescent="0.3">
      <c r="A3848">
        <v>7755</v>
      </c>
      <c r="B3848" t="s">
        <v>8985</v>
      </c>
      <c r="C3848" s="1">
        <v>44551</v>
      </c>
      <c r="D3848">
        <v>20211221</v>
      </c>
      <c r="E3848" t="s">
        <v>1600</v>
      </c>
      <c r="F3848" t="s">
        <v>358</v>
      </c>
      <c r="G3848" t="s">
        <v>359</v>
      </c>
      <c r="H3848" t="s">
        <v>37</v>
      </c>
      <c r="I3848" t="s">
        <v>119</v>
      </c>
      <c r="J3848" t="s">
        <v>457</v>
      </c>
      <c r="K3848">
        <v>1057</v>
      </c>
      <c r="L3848" t="s">
        <v>105</v>
      </c>
      <c r="M3848" t="s">
        <v>40</v>
      </c>
      <c r="N3848" t="s">
        <v>112</v>
      </c>
      <c r="O3848" t="s">
        <v>8986</v>
      </c>
      <c r="P3848">
        <v>3.008</v>
      </c>
      <c r="Q3848">
        <v>2</v>
      </c>
      <c r="R3848">
        <v>0.2</v>
      </c>
      <c r="S3848">
        <v>0.33839999999999998</v>
      </c>
      <c r="T3848" t="s">
        <v>163</v>
      </c>
      <c r="U3848">
        <v>2.6696</v>
      </c>
      <c r="V3848" s="2">
        <f>Table1[[#This Row],[Expenses]]*0.3</f>
        <v>0.80087999999999993</v>
      </c>
      <c r="W3848" t="str">
        <f>VLOOKUP(K3848, Helper!A:C, 3, FALSE)</f>
        <v>2020-01</v>
      </c>
    </row>
    <row r="3849" spans="1:23" x14ac:dyDescent="0.3">
      <c r="A3849">
        <v>7756</v>
      </c>
      <c r="B3849" t="s">
        <v>8987</v>
      </c>
      <c r="C3849" s="1">
        <v>45248</v>
      </c>
      <c r="D3849">
        <v>20231118</v>
      </c>
      <c r="E3849" t="s">
        <v>1153</v>
      </c>
      <c r="F3849" t="s">
        <v>62</v>
      </c>
      <c r="G3849" t="s">
        <v>63</v>
      </c>
      <c r="H3849" t="s">
        <v>25</v>
      </c>
      <c r="I3849" t="s">
        <v>64</v>
      </c>
      <c r="J3849" t="s">
        <v>592</v>
      </c>
      <c r="K3849">
        <v>1030</v>
      </c>
      <c r="L3849" t="s">
        <v>95</v>
      </c>
      <c r="M3849" t="s">
        <v>29</v>
      </c>
      <c r="N3849" t="s">
        <v>66</v>
      </c>
      <c r="O3849" t="s">
        <v>8988</v>
      </c>
      <c r="P3849">
        <v>268.24</v>
      </c>
      <c r="Q3849">
        <v>7</v>
      </c>
      <c r="R3849">
        <v>0.2</v>
      </c>
      <c r="S3849">
        <v>93.884</v>
      </c>
      <c r="T3849" t="s">
        <v>283</v>
      </c>
      <c r="U3849">
        <v>174.35599999999999</v>
      </c>
      <c r="V3849" s="2">
        <f>Table1[[#This Row],[Expenses]]*0.3</f>
        <v>52.306799999999996</v>
      </c>
      <c r="W3849" t="str">
        <f>VLOOKUP(K3849, Helper!A:C, 3, FALSE)</f>
        <v>2020-01</v>
      </c>
    </row>
    <row r="3850" spans="1:23" x14ac:dyDescent="0.3">
      <c r="A3850">
        <v>7758</v>
      </c>
      <c r="B3850" t="s">
        <v>8989</v>
      </c>
      <c r="C3850" s="1">
        <v>45244</v>
      </c>
      <c r="D3850">
        <v>20231114</v>
      </c>
      <c r="E3850" t="s">
        <v>1953</v>
      </c>
      <c r="F3850" t="s">
        <v>211</v>
      </c>
      <c r="G3850" t="s">
        <v>1964</v>
      </c>
      <c r="H3850" t="s">
        <v>25</v>
      </c>
      <c r="I3850" t="s">
        <v>26</v>
      </c>
      <c r="J3850" t="s">
        <v>312</v>
      </c>
      <c r="K3850">
        <v>1014</v>
      </c>
      <c r="L3850" t="s">
        <v>95</v>
      </c>
      <c r="M3850" t="s">
        <v>40</v>
      </c>
      <c r="N3850" t="s">
        <v>156</v>
      </c>
      <c r="O3850" t="s">
        <v>8990</v>
      </c>
      <c r="P3850">
        <v>43.6</v>
      </c>
      <c r="Q3850">
        <v>4</v>
      </c>
      <c r="R3850">
        <v>0</v>
      </c>
      <c r="S3850">
        <v>12.208</v>
      </c>
      <c r="T3850" t="s">
        <v>283</v>
      </c>
      <c r="U3850">
        <v>31.391999999999999</v>
      </c>
      <c r="V3850" s="2">
        <f>Table1[[#This Row],[Expenses]]*0.3</f>
        <v>9.4176000000000002</v>
      </c>
      <c r="W3850" t="str">
        <f>VLOOKUP(K3850, Helper!A:C, 3, FALSE)</f>
        <v>2020-01</v>
      </c>
    </row>
    <row r="3851" spans="1:23" x14ac:dyDescent="0.3">
      <c r="A3851">
        <v>7760</v>
      </c>
      <c r="B3851" t="s">
        <v>8991</v>
      </c>
      <c r="C3851" s="1">
        <v>44859</v>
      </c>
      <c r="D3851">
        <v>20221025</v>
      </c>
      <c r="E3851" t="s">
        <v>4258</v>
      </c>
      <c r="F3851" t="s">
        <v>79</v>
      </c>
      <c r="G3851" t="s">
        <v>147</v>
      </c>
      <c r="H3851" t="s">
        <v>81</v>
      </c>
      <c r="I3851" t="s">
        <v>82</v>
      </c>
      <c r="J3851" t="s">
        <v>649</v>
      </c>
      <c r="K3851">
        <v>1023</v>
      </c>
      <c r="L3851" t="s">
        <v>28</v>
      </c>
      <c r="M3851" t="s">
        <v>40</v>
      </c>
      <c r="N3851" t="s">
        <v>66</v>
      </c>
      <c r="O3851" t="s">
        <v>8992</v>
      </c>
      <c r="P3851">
        <v>15.552</v>
      </c>
      <c r="Q3851">
        <v>3</v>
      </c>
      <c r="R3851">
        <v>0.2</v>
      </c>
      <c r="S3851">
        <v>5.4432</v>
      </c>
      <c r="T3851" t="s">
        <v>400</v>
      </c>
      <c r="U3851">
        <v>10.108799999999899</v>
      </c>
      <c r="V3851" s="2">
        <f>Table1[[#This Row],[Expenses]]*0.3</f>
        <v>3.0326399999999696</v>
      </c>
      <c r="W3851" t="str">
        <f>VLOOKUP(K3851, Helper!A:C, 3, FALSE)</f>
        <v>2020-08</v>
      </c>
    </row>
    <row r="3852" spans="1:23" x14ac:dyDescent="0.3">
      <c r="A3852">
        <v>7761</v>
      </c>
      <c r="B3852" t="s">
        <v>8993</v>
      </c>
      <c r="C3852" s="1">
        <v>44171</v>
      </c>
      <c r="D3852">
        <v>20201206</v>
      </c>
      <c r="E3852" t="s">
        <v>6850</v>
      </c>
      <c r="F3852" t="s">
        <v>252</v>
      </c>
      <c r="G3852" t="s">
        <v>253</v>
      </c>
      <c r="H3852" t="s">
        <v>25</v>
      </c>
      <c r="I3852" t="s">
        <v>103</v>
      </c>
      <c r="J3852" t="s">
        <v>94</v>
      </c>
      <c r="K3852">
        <v>1087</v>
      </c>
      <c r="L3852" t="s">
        <v>95</v>
      </c>
      <c r="M3852" t="s">
        <v>29</v>
      </c>
      <c r="N3852" t="s">
        <v>66</v>
      </c>
      <c r="O3852" t="s">
        <v>8994</v>
      </c>
      <c r="P3852">
        <v>42.207999999999998</v>
      </c>
      <c r="Q3852">
        <v>2</v>
      </c>
      <c r="R3852">
        <v>0.2</v>
      </c>
      <c r="S3852">
        <v>13.717599999999999</v>
      </c>
      <c r="T3852" t="s">
        <v>235</v>
      </c>
      <c r="U3852">
        <v>28.490400000000001</v>
      </c>
      <c r="V3852" s="2">
        <f>Table1[[#This Row],[Expenses]]*0.3</f>
        <v>8.5471199999999996</v>
      </c>
      <c r="W3852" t="str">
        <f>VLOOKUP(K3852, Helper!A:C, 3, FALSE)</f>
        <v>2020-06</v>
      </c>
    </row>
    <row r="3853" spans="1:23" x14ac:dyDescent="0.3">
      <c r="A3853">
        <v>7762</v>
      </c>
      <c r="B3853" t="s">
        <v>8995</v>
      </c>
      <c r="C3853" s="1">
        <v>45264</v>
      </c>
      <c r="D3853">
        <v>20231204</v>
      </c>
      <c r="E3853" t="s">
        <v>740</v>
      </c>
      <c r="F3853" t="s">
        <v>79</v>
      </c>
      <c r="G3853" t="s">
        <v>2556</v>
      </c>
      <c r="H3853" t="s">
        <v>81</v>
      </c>
      <c r="I3853" t="s">
        <v>82</v>
      </c>
      <c r="J3853" t="s">
        <v>337</v>
      </c>
      <c r="K3853">
        <v>1096</v>
      </c>
      <c r="L3853" t="s">
        <v>105</v>
      </c>
      <c r="M3853" t="s">
        <v>29</v>
      </c>
      <c r="N3853" t="s">
        <v>66</v>
      </c>
      <c r="O3853" t="s">
        <v>8996</v>
      </c>
      <c r="P3853">
        <v>10.368</v>
      </c>
      <c r="Q3853">
        <v>2</v>
      </c>
      <c r="R3853">
        <v>0.2</v>
      </c>
      <c r="S3853">
        <v>3.6288</v>
      </c>
      <c r="T3853" t="s">
        <v>261</v>
      </c>
      <c r="U3853">
        <v>6.7392000000000003</v>
      </c>
      <c r="V3853" s="2">
        <f>Table1[[#This Row],[Expenses]]*0.3</f>
        <v>2.02176</v>
      </c>
      <c r="W3853" t="str">
        <f>VLOOKUP(K3853, Helper!A:C, 3, FALSE)</f>
        <v>2020-03</v>
      </c>
    </row>
    <row r="3854" spans="1:23" x14ac:dyDescent="0.3">
      <c r="A3854">
        <v>7763</v>
      </c>
      <c r="B3854" t="s">
        <v>8997</v>
      </c>
      <c r="C3854" s="1">
        <v>45196</v>
      </c>
      <c r="D3854">
        <v>20230927</v>
      </c>
      <c r="E3854" t="s">
        <v>1692</v>
      </c>
      <c r="F3854" t="s">
        <v>306</v>
      </c>
      <c r="G3854" t="s">
        <v>307</v>
      </c>
      <c r="H3854" t="s">
        <v>25</v>
      </c>
      <c r="I3854" t="s">
        <v>48</v>
      </c>
      <c r="J3854" t="s">
        <v>626</v>
      </c>
      <c r="K3854">
        <v>1009</v>
      </c>
      <c r="L3854" t="s">
        <v>95</v>
      </c>
      <c r="M3854" t="s">
        <v>85</v>
      </c>
      <c r="N3854" t="s">
        <v>112</v>
      </c>
      <c r="O3854" t="s">
        <v>8998</v>
      </c>
      <c r="P3854">
        <v>2.2240000000000002</v>
      </c>
      <c r="Q3854">
        <v>1</v>
      </c>
      <c r="R3854">
        <v>0.2</v>
      </c>
      <c r="S3854">
        <v>0.55600000000000005</v>
      </c>
      <c r="T3854" t="s">
        <v>171</v>
      </c>
      <c r="U3854">
        <v>1.6679999999999999</v>
      </c>
      <c r="V3854" s="2">
        <f>Table1[[#This Row],[Expenses]]*0.3</f>
        <v>0.50039999999999996</v>
      </c>
      <c r="W3854" t="str">
        <f>VLOOKUP(K3854, Helper!A:C, 3, FALSE)</f>
        <v>2020-03</v>
      </c>
    </row>
    <row r="3855" spans="1:23" x14ac:dyDescent="0.3">
      <c r="A3855">
        <v>7764</v>
      </c>
      <c r="B3855" t="s">
        <v>8999</v>
      </c>
      <c r="C3855" s="1">
        <v>44230</v>
      </c>
      <c r="D3855">
        <v>20210203</v>
      </c>
      <c r="E3855" t="s">
        <v>1807</v>
      </c>
      <c r="F3855" t="s">
        <v>758</v>
      </c>
      <c r="G3855" t="s">
        <v>5909</v>
      </c>
      <c r="H3855" t="s">
        <v>25</v>
      </c>
      <c r="I3855" t="s">
        <v>64</v>
      </c>
      <c r="J3855" t="s">
        <v>638</v>
      </c>
      <c r="K3855">
        <v>1008</v>
      </c>
      <c r="L3855" t="s">
        <v>74</v>
      </c>
      <c r="M3855" t="s">
        <v>29</v>
      </c>
      <c r="N3855" t="s">
        <v>161</v>
      </c>
      <c r="O3855" t="s">
        <v>9000</v>
      </c>
      <c r="P3855">
        <v>74.52</v>
      </c>
      <c r="Q3855">
        <v>9</v>
      </c>
      <c r="R3855">
        <v>0</v>
      </c>
      <c r="S3855">
        <v>35.0244</v>
      </c>
      <c r="T3855" t="s">
        <v>554</v>
      </c>
      <c r="U3855">
        <v>39.495599999999897</v>
      </c>
      <c r="V3855" s="2">
        <f>Table1[[#This Row],[Expenses]]*0.3</f>
        <v>11.848679999999968</v>
      </c>
      <c r="W3855" t="str">
        <f>VLOOKUP(K3855, Helper!A:C, 3, FALSE)</f>
        <v>2020-01</v>
      </c>
    </row>
    <row r="3856" spans="1:23" x14ac:dyDescent="0.3">
      <c r="A3856">
        <v>7765</v>
      </c>
      <c r="B3856" t="s">
        <v>9001</v>
      </c>
      <c r="C3856" s="1">
        <v>45151</v>
      </c>
      <c r="D3856">
        <v>20230813</v>
      </c>
      <c r="E3856" t="s">
        <v>894</v>
      </c>
      <c r="F3856" t="s">
        <v>1548</v>
      </c>
      <c r="G3856" t="s">
        <v>1925</v>
      </c>
      <c r="H3856" t="s">
        <v>81</v>
      </c>
      <c r="I3856" t="s">
        <v>199</v>
      </c>
      <c r="J3856" t="s">
        <v>443</v>
      </c>
      <c r="K3856">
        <v>1005</v>
      </c>
      <c r="L3856" t="s">
        <v>56</v>
      </c>
      <c r="M3856" t="s">
        <v>40</v>
      </c>
      <c r="N3856" t="s">
        <v>112</v>
      </c>
      <c r="O3856" t="s">
        <v>9002</v>
      </c>
      <c r="P3856">
        <v>17.52</v>
      </c>
      <c r="Q3856">
        <v>3</v>
      </c>
      <c r="R3856">
        <v>0</v>
      </c>
      <c r="S3856">
        <v>5.2560000000000002</v>
      </c>
      <c r="T3856" t="s">
        <v>786</v>
      </c>
      <c r="U3856">
        <v>12.263999999999999</v>
      </c>
      <c r="V3856" s="2">
        <f>Table1[[#This Row],[Expenses]]*0.3</f>
        <v>3.6791999999999998</v>
      </c>
      <c r="W3856" t="str">
        <f>VLOOKUP(K3856, Helper!A:C, 3, FALSE)</f>
        <v>2020-03</v>
      </c>
    </row>
    <row r="3857" spans="1:23" x14ac:dyDescent="0.3">
      <c r="A3857">
        <v>7768</v>
      </c>
      <c r="B3857" t="s">
        <v>9003</v>
      </c>
      <c r="C3857" s="1">
        <v>44432</v>
      </c>
      <c r="D3857">
        <v>20210824</v>
      </c>
      <c r="E3857" t="s">
        <v>797</v>
      </c>
      <c r="F3857" t="s">
        <v>306</v>
      </c>
      <c r="G3857" t="s">
        <v>307</v>
      </c>
      <c r="H3857" t="s">
        <v>25</v>
      </c>
      <c r="I3857" t="s">
        <v>48</v>
      </c>
      <c r="J3857" t="s">
        <v>272</v>
      </c>
      <c r="K3857">
        <v>1094</v>
      </c>
      <c r="L3857" t="s">
        <v>273</v>
      </c>
      <c r="M3857" t="s">
        <v>29</v>
      </c>
      <c r="N3857" t="s">
        <v>112</v>
      </c>
      <c r="O3857" t="s">
        <v>9004</v>
      </c>
      <c r="P3857">
        <v>7.1520000000000001</v>
      </c>
      <c r="Q3857">
        <v>3</v>
      </c>
      <c r="R3857">
        <v>0.2</v>
      </c>
      <c r="S3857">
        <v>0.71519999999999995</v>
      </c>
      <c r="T3857" t="s">
        <v>570</v>
      </c>
      <c r="U3857">
        <v>6.4367999999999999</v>
      </c>
      <c r="V3857" s="2">
        <f>Table1[[#This Row],[Expenses]]*0.3</f>
        <v>1.9310399999999999</v>
      </c>
      <c r="W3857" t="str">
        <f>VLOOKUP(K3857, Helper!A:C, 3, FALSE)</f>
        <v>2020-02</v>
      </c>
    </row>
    <row r="3858" spans="1:23" x14ac:dyDescent="0.3">
      <c r="A3858">
        <v>7769</v>
      </c>
      <c r="B3858" t="s">
        <v>9005</v>
      </c>
      <c r="C3858" s="1">
        <v>45243</v>
      </c>
      <c r="D3858">
        <v>20231113</v>
      </c>
      <c r="E3858" t="s">
        <v>2146</v>
      </c>
      <c r="F3858" t="s">
        <v>46</v>
      </c>
      <c r="G3858" t="s">
        <v>661</v>
      </c>
      <c r="H3858" t="s">
        <v>25</v>
      </c>
      <c r="I3858" t="s">
        <v>48</v>
      </c>
      <c r="J3858" t="s">
        <v>1009</v>
      </c>
      <c r="K3858">
        <v>1021</v>
      </c>
      <c r="L3858" t="s">
        <v>133</v>
      </c>
      <c r="M3858" t="s">
        <v>29</v>
      </c>
      <c r="N3858" t="s">
        <v>66</v>
      </c>
      <c r="O3858" t="s">
        <v>9006</v>
      </c>
      <c r="P3858">
        <v>26.72</v>
      </c>
      <c r="Q3858">
        <v>5</v>
      </c>
      <c r="R3858">
        <v>0.2</v>
      </c>
      <c r="S3858">
        <v>9.3520000000000003</v>
      </c>
      <c r="T3858" t="s">
        <v>283</v>
      </c>
      <c r="U3858">
        <v>17.367999999999999</v>
      </c>
      <c r="V3858" s="2">
        <f>Table1[[#This Row],[Expenses]]*0.3</f>
        <v>5.210399999999999</v>
      </c>
      <c r="W3858" t="str">
        <f>VLOOKUP(K3858, Helper!A:C, 3, FALSE)</f>
        <v>2020-02</v>
      </c>
    </row>
    <row r="3859" spans="1:23" x14ac:dyDescent="0.3">
      <c r="A3859">
        <v>7770</v>
      </c>
      <c r="B3859" t="s">
        <v>9007</v>
      </c>
      <c r="C3859" s="1">
        <v>44775</v>
      </c>
      <c r="D3859">
        <v>20220802</v>
      </c>
      <c r="E3859" t="s">
        <v>691</v>
      </c>
      <c r="F3859" t="s">
        <v>35</v>
      </c>
      <c r="G3859" t="s">
        <v>916</v>
      </c>
      <c r="H3859" t="s">
        <v>37</v>
      </c>
      <c r="I3859" t="s">
        <v>38</v>
      </c>
      <c r="J3859" t="s">
        <v>693</v>
      </c>
      <c r="K3859">
        <v>1070</v>
      </c>
      <c r="L3859" t="s">
        <v>56</v>
      </c>
      <c r="M3859" t="s">
        <v>40</v>
      </c>
      <c r="N3859" t="s">
        <v>156</v>
      </c>
      <c r="O3859" t="s">
        <v>9008</v>
      </c>
      <c r="P3859">
        <v>1039.7280000000001</v>
      </c>
      <c r="Q3859">
        <v>2</v>
      </c>
      <c r="R3859">
        <v>0.2</v>
      </c>
      <c r="S3859">
        <v>90.976200000000006</v>
      </c>
      <c r="T3859" t="s">
        <v>327</v>
      </c>
      <c r="U3859">
        <v>948.7518</v>
      </c>
      <c r="V3859" s="2">
        <f>Table1[[#This Row],[Expenses]]*0.3</f>
        <v>284.62554</v>
      </c>
      <c r="W3859" t="str">
        <f>VLOOKUP(K3859, Helper!A:C, 3, FALSE)</f>
        <v>2020-02</v>
      </c>
    </row>
    <row r="3860" spans="1:23" x14ac:dyDescent="0.3">
      <c r="A3860">
        <v>7772</v>
      </c>
      <c r="B3860" t="s">
        <v>9009</v>
      </c>
      <c r="C3860" s="1">
        <v>44891</v>
      </c>
      <c r="D3860">
        <v>20221126</v>
      </c>
      <c r="E3860" t="s">
        <v>2294</v>
      </c>
      <c r="F3860" t="s">
        <v>358</v>
      </c>
      <c r="G3860" t="s">
        <v>1235</v>
      </c>
      <c r="H3860" t="s">
        <v>37</v>
      </c>
      <c r="I3860" t="s">
        <v>119</v>
      </c>
      <c r="J3860" t="s">
        <v>515</v>
      </c>
      <c r="K3860">
        <v>1003</v>
      </c>
      <c r="L3860" t="s">
        <v>56</v>
      </c>
      <c r="M3860" t="s">
        <v>29</v>
      </c>
      <c r="N3860" t="s">
        <v>50</v>
      </c>
      <c r="O3860" t="s">
        <v>9010</v>
      </c>
      <c r="P3860">
        <v>456.58800000000002</v>
      </c>
      <c r="Q3860">
        <v>2</v>
      </c>
      <c r="R3860">
        <v>0.7</v>
      </c>
      <c r="S3860">
        <v>-304.392</v>
      </c>
      <c r="T3860" t="s">
        <v>32</v>
      </c>
      <c r="U3860">
        <v>760.98</v>
      </c>
      <c r="V3860" s="2">
        <f>Table1[[#This Row],[Expenses]]*0.3</f>
        <v>228.29400000000001</v>
      </c>
      <c r="W3860" t="str">
        <f>VLOOKUP(K3860, Helper!A:C, 3, FALSE)</f>
        <v>2020-02</v>
      </c>
    </row>
    <row r="3861" spans="1:23" x14ac:dyDescent="0.3">
      <c r="A3861">
        <v>7775</v>
      </c>
      <c r="B3861" t="s">
        <v>9011</v>
      </c>
      <c r="C3861" s="1">
        <v>44665</v>
      </c>
      <c r="D3861">
        <v>20220414</v>
      </c>
      <c r="E3861" t="s">
        <v>5130</v>
      </c>
      <c r="F3861" t="s">
        <v>35</v>
      </c>
      <c r="G3861" t="s">
        <v>110</v>
      </c>
      <c r="H3861" t="s">
        <v>37</v>
      </c>
      <c r="I3861" t="s">
        <v>38</v>
      </c>
      <c r="J3861" t="s">
        <v>574</v>
      </c>
      <c r="K3861">
        <v>1090</v>
      </c>
      <c r="L3861" t="s">
        <v>259</v>
      </c>
      <c r="M3861" t="s">
        <v>29</v>
      </c>
      <c r="N3861" t="s">
        <v>161</v>
      </c>
      <c r="O3861" t="s">
        <v>9012</v>
      </c>
      <c r="P3861">
        <v>6.12</v>
      </c>
      <c r="Q3861">
        <v>3</v>
      </c>
      <c r="R3861">
        <v>0</v>
      </c>
      <c r="S3861">
        <v>2.8763999999999998</v>
      </c>
      <c r="T3861" t="s">
        <v>296</v>
      </c>
      <c r="U3861">
        <v>3.2435999999999998</v>
      </c>
      <c r="V3861" s="2">
        <f>Table1[[#This Row],[Expenses]]*0.3</f>
        <v>0.97307999999999995</v>
      </c>
      <c r="W3861" t="str">
        <f>VLOOKUP(K3861, Helper!A:C, 3, FALSE)</f>
        <v>2020-02</v>
      </c>
    </row>
    <row r="3862" spans="1:23" x14ac:dyDescent="0.3">
      <c r="A3862">
        <v>7776</v>
      </c>
      <c r="B3862" t="s">
        <v>9013</v>
      </c>
      <c r="C3862" s="1">
        <v>44192</v>
      </c>
      <c r="D3862">
        <v>20201227</v>
      </c>
      <c r="E3862" t="s">
        <v>2598</v>
      </c>
      <c r="F3862" t="s">
        <v>35</v>
      </c>
      <c r="G3862" t="s">
        <v>6251</v>
      </c>
      <c r="H3862" t="s">
        <v>37</v>
      </c>
      <c r="I3862" t="s">
        <v>38</v>
      </c>
      <c r="J3862" t="s">
        <v>120</v>
      </c>
      <c r="K3862">
        <v>1048</v>
      </c>
      <c r="L3862" t="s">
        <v>105</v>
      </c>
      <c r="M3862" t="s">
        <v>85</v>
      </c>
      <c r="N3862" t="s">
        <v>86</v>
      </c>
      <c r="O3862" t="s">
        <v>9014</v>
      </c>
      <c r="P3862">
        <v>10.98</v>
      </c>
      <c r="Q3862">
        <v>1</v>
      </c>
      <c r="R3862">
        <v>0</v>
      </c>
      <c r="S3862">
        <v>2.9645999999999999</v>
      </c>
      <c r="T3862" t="s">
        <v>235</v>
      </c>
      <c r="U3862">
        <v>8.0153999999999996</v>
      </c>
      <c r="V3862" s="2">
        <f>Table1[[#This Row],[Expenses]]*0.3</f>
        <v>2.40462</v>
      </c>
      <c r="W3862" t="str">
        <f>VLOOKUP(K3862, Helper!A:C, 3, FALSE)</f>
        <v>2020-02</v>
      </c>
    </row>
    <row r="3863" spans="1:23" x14ac:dyDescent="0.3">
      <c r="A3863">
        <v>7780</v>
      </c>
      <c r="B3863" t="s">
        <v>9015</v>
      </c>
      <c r="C3863" s="1">
        <v>44670</v>
      </c>
      <c r="D3863">
        <v>20220419</v>
      </c>
      <c r="E3863" t="s">
        <v>842</v>
      </c>
      <c r="F3863" t="s">
        <v>238</v>
      </c>
      <c r="G3863" t="s">
        <v>2832</v>
      </c>
      <c r="H3863" t="s">
        <v>25</v>
      </c>
      <c r="I3863" t="s">
        <v>48</v>
      </c>
      <c r="J3863" t="s">
        <v>452</v>
      </c>
      <c r="K3863">
        <v>1054</v>
      </c>
      <c r="L3863" t="s">
        <v>56</v>
      </c>
      <c r="M3863" t="s">
        <v>29</v>
      </c>
      <c r="N3863" t="s">
        <v>86</v>
      </c>
      <c r="O3863" t="s">
        <v>9016</v>
      </c>
      <c r="P3863">
        <v>203.92</v>
      </c>
      <c r="Q3863">
        <v>4</v>
      </c>
      <c r="R3863">
        <v>0</v>
      </c>
      <c r="S3863">
        <v>55.058399999999999</v>
      </c>
      <c r="T3863" t="s">
        <v>296</v>
      </c>
      <c r="U3863">
        <v>148.86159999999899</v>
      </c>
      <c r="V3863" s="2">
        <f>Table1[[#This Row],[Expenses]]*0.3</f>
        <v>44.658479999999692</v>
      </c>
      <c r="W3863" t="str">
        <f>VLOOKUP(K3863, Helper!A:C, 3, FALSE)</f>
        <v>2020-05</v>
      </c>
    </row>
    <row r="3864" spans="1:23" x14ac:dyDescent="0.3">
      <c r="A3864">
        <v>7782</v>
      </c>
      <c r="B3864" t="s">
        <v>9017</v>
      </c>
      <c r="C3864" s="1">
        <v>44263</v>
      </c>
      <c r="D3864">
        <v>20210308</v>
      </c>
      <c r="E3864" t="s">
        <v>1807</v>
      </c>
      <c r="F3864" t="s">
        <v>166</v>
      </c>
      <c r="G3864" t="s">
        <v>227</v>
      </c>
      <c r="H3864" t="s">
        <v>81</v>
      </c>
      <c r="I3864" t="s">
        <v>168</v>
      </c>
      <c r="J3864" t="s">
        <v>638</v>
      </c>
      <c r="K3864">
        <v>1008</v>
      </c>
      <c r="L3864" t="s">
        <v>74</v>
      </c>
      <c r="M3864" t="s">
        <v>29</v>
      </c>
      <c r="N3864" t="s">
        <v>50</v>
      </c>
      <c r="O3864" t="s">
        <v>9018</v>
      </c>
      <c r="P3864">
        <v>8.5679999999999996</v>
      </c>
      <c r="Q3864">
        <v>3</v>
      </c>
      <c r="R3864">
        <v>0.8</v>
      </c>
      <c r="S3864">
        <v>-14.5656</v>
      </c>
      <c r="T3864" t="s">
        <v>365</v>
      </c>
      <c r="U3864">
        <v>23.133600000000001</v>
      </c>
      <c r="V3864" s="2">
        <f>Table1[[#This Row],[Expenses]]*0.3</f>
        <v>6.94008</v>
      </c>
      <c r="W3864" t="str">
        <f>VLOOKUP(K3864, Helper!A:C, 3, FALSE)</f>
        <v>2020-01</v>
      </c>
    </row>
    <row r="3865" spans="1:23" x14ac:dyDescent="0.3">
      <c r="A3865">
        <v>7783</v>
      </c>
      <c r="B3865" t="s">
        <v>9019</v>
      </c>
      <c r="C3865" s="1">
        <v>44870</v>
      </c>
      <c r="D3865">
        <v>20221105</v>
      </c>
      <c r="E3865" t="s">
        <v>320</v>
      </c>
      <c r="F3865" t="s">
        <v>62</v>
      </c>
      <c r="G3865" t="s">
        <v>63</v>
      </c>
      <c r="H3865" t="s">
        <v>25</v>
      </c>
      <c r="I3865" t="s">
        <v>64</v>
      </c>
      <c r="J3865" t="s">
        <v>321</v>
      </c>
      <c r="K3865">
        <v>1089</v>
      </c>
      <c r="L3865" t="s">
        <v>133</v>
      </c>
      <c r="M3865" t="s">
        <v>40</v>
      </c>
      <c r="N3865" t="s">
        <v>96</v>
      </c>
      <c r="O3865" t="s">
        <v>9020</v>
      </c>
      <c r="P3865">
        <v>45.247999999999998</v>
      </c>
      <c r="Q3865">
        <v>2</v>
      </c>
      <c r="R3865">
        <v>0.2</v>
      </c>
      <c r="S3865">
        <v>3.9592000000000001</v>
      </c>
      <c r="T3865" t="s">
        <v>32</v>
      </c>
      <c r="U3865">
        <v>41.288799999999902</v>
      </c>
      <c r="V3865" s="2">
        <f>Table1[[#This Row],[Expenses]]*0.3</f>
        <v>12.38663999999997</v>
      </c>
      <c r="W3865" t="str">
        <f>VLOOKUP(K3865, Helper!A:C, 3, FALSE)</f>
        <v>2020-01</v>
      </c>
    </row>
    <row r="3866" spans="1:23" x14ac:dyDescent="0.3">
      <c r="A3866">
        <v>7786</v>
      </c>
      <c r="B3866" t="s">
        <v>9021</v>
      </c>
      <c r="C3866" s="1">
        <v>44164</v>
      </c>
      <c r="D3866">
        <v>20201129</v>
      </c>
      <c r="E3866" t="s">
        <v>855</v>
      </c>
      <c r="F3866" t="s">
        <v>211</v>
      </c>
      <c r="G3866" t="s">
        <v>212</v>
      </c>
      <c r="H3866" t="s">
        <v>25</v>
      </c>
      <c r="I3866" t="s">
        <v>26</v>
      </c>
      <c r="J3866" t="s">
        <v>443</v>
      </c>
      <c r="K3866">
        <v>1005</v>
      </c>
      <c r="L3866" t="s">
        <v>56</v>
      </c>
      <c r="M3866" t="s">
        <v>29</v>
      </c>
      <c r="N3866" t="s">
        <v>41</v>
      </c>
      <c r="O3866" t="s">
        <v>9022</v>
      </c>
      <c r="P3866">
        <v>25.06</v>
      </c>
      <c r="Q3866">
        <v>2</v>
      </c>
      <c r="R3866">
        <v>0</v>
      </c>
      <c r="S3866">
        <v>11.7782</v>
      </c>
      <c r="T3866" t="s">
        <v>98</v>
      </c>
      <c r="U3866">
        <v>13.281799999999899</v>
      </c>
      <c r="V3866" s="2">
        <f>Table1[[#This Row],[Expenses]]*0.3</f>
        <v>3.9845399999999698</v>
      </c>
      <c r="W3866" t="str">
        <f>VLOOKUP(K3866, Helper!A:C, 3, FALSE)</f>
        <v>2020-03</v>
      </c>
    </row>
    <row r="3867" spans="1:23" x14ac:dyDescent="0.3">
      <c r="A3867">
        <v>7787</v>
      </c>
      <c r="B3867" t="s">
        <v>9023</v>
      </c>
      <c r="C3867" s="1">
        <v>44699</v>
      </c>
      <c r="D3867">
        <v>20220518</v>
      </c>
      <c r="E3867" t="s">
        <v>2944</v>
      </c>
      <c r="F3867" t="s">
        <v>166</v>
      </c>
      <c r="G3867" t="s">
        <v>227</v>
      </c>
      <c r="H3867" t="s">
        <v>81</v>
      </c>
      <c r="I3867" t="s">
        <v>168</v>
      </c>
      <c r="J3867" t="s">
        <v>560</v>
      </c>
      <c r="K3867">
        <v>1080</v>
      </c>
      <c r="L3867" t="s">
        <v>56</v>
      </c>
      <c r="M3867" t="s">
        <v>29</v>
      </c>
      <c r="N3867" t="s">
        <v>50</v>
      </c>
      <c r="O3867" t="s">
        <v>9024</v>
      </c>
      <c r="P3867">
        <v>2.89</v>
      </c>
      <c r="Q3867">
        <v>1</v>
      </c>
      <c r="R3867">
        <v>0.8</v>
      </c>
      <c r="S3867">
        <v>-4.7685000000000004</v>
      </c>
      <c r="T3867" t="s">
        <v>454</v>
      </c>
      <c r="U3867">
        <v>7.6585000000000001</v>
      </c>
      <c r="V3867" s="2">
        <f>Table1[[#This Row],[Expenses]]*0.3</f>
        <v>2.2975499999999998</v>
      </c>
      <c r="W3867" t="str">
        <f>VLOOKUP(K3867, Helper!A:C, 3, FALSE)</f>
        <v>2020-03</v>
      </c>
    </row>
    <row r="3868" spans="1:23" x14ac:dyDescent="0.3">
      <c r="A3868">
        <v>7791</v>
      </c>
      <c r="B3868" t="s">
        <v>9025</v>
      </c>
      <c r="C3868" s="1">
        <v>45189</v>
      </c>
      <c r="D3868">
        <v>20230920</v>
      </c>
      <c r="E3868" t="s">
        <v>2104</v>
      </c>
      <c r="F3868" t="s">
        <v>124</v>
      </c>
      <c r="G3868" t="s">
        <v>125</v>
      </c>
      <c r="H3868" t="s">
        <v>25</v>
      </c>
      <c r="I3868" t="s">
        <v>48</v>
      </c>
      <c r="J3868" t="s">
        <v>1246</v>
      </c>
      <c r="K3868">
        <v>1071</v>
      </c>
      <c r="L3868" t="s">
        <v>149</v>
      </c>
      <c r="M3868" t="s">
        <v>85</v>
      </c>
      <c r="N3868" t="s">
        <v>50</v>
      </c>
      <c r="O3868" t="s">
        <v>9026</v>
      </c>
      <c r="P3868">
        <v>4.8419999999999996</v>
      </c>
      <c r="Q3868">
        <v>3</v>
      </c>
      <c r="R3868">
        <v>0.7</v>
      </c>
      <c r="S3868">
        <v>-3.3894000000000002</v>
      </c>
      <c r="T3868" t="s">
        <v>171</v>
      </c>
      <c r="U3868">
        <v>8.2314000000000007</v>
      </c>
      <c r="V3868" s="2">
        <f>Table1[[#This Row],[Expenses]]*0.3</f>
        <v>2.4694199999999999</v>
      </c>
      <c r="W3868" t="str">
        <f>VLOOKUP(K3868, Helper!A:C, 3, FALSE)</f>
        <v>2020-04</v>
      </c>
    </row>
    <row r="3869" spans="1:23" x14ac:dyDescent="0.3">
      <c r="A3869">
        <v>7792</v>
      </c>
      <c r="B3869" t="s">
        <v>9027</v>
      </c>
      <c r="C3869" s="1">
        <v>44915</v>
      </c>
      <c r="D3869">
        <v>20221220</v>
      </c>
      <c r="E3869" t="s">
        <v>7143</v>
      </c>
      <c r="F3869" t="s">
        <v>166</v>
      </c>
      <c r="G3869" t="s">
        <v>227</v>
      </c>
      <c r="H3869" t="s">
        <v>81</v>
      </c>
      <c r="I3869" t="s">
        <v>168</v>
      </c>
      <c r="J3869" t="s">
        <v>258</v>
      </c>
      <c r="K3869">
        <v>1098</v>
      </c>
      <c r="L3869" t="s">
        <v>259</v>
      </c>
      <c r="M3869" t="s">
        <v>40</v>
      </c>
      <c r="N3869" t="s">
        <v>50</v>
      </c>
      <c r="O3869" t="s">
        <v>9028</v>
      </c>
      <c r="P3869">
        <v>1.8</v>
      </c>
      <c r="Q3869">
        <v>5</v>
      </c>
      <c r="R3869">
        <v>0.8</v>
      </c>
      <c r="S3869">
        <v>-2.88</v>
      </c>
      <c r="T3869" t="s">
        <v>76</v>
      </c>
      <c r="U3869">
        <v>4.68</v>
      </c>
      <c r="V3869" s="2">
        <f>Table1[[#This Row],[Expenses]]*0.3</f>
        <v>1.4039999999999999</v>
      </c>
      <c r="W3869" t="str">
        <f>VLOOKUP(K3869, Helper!A:C, 3, FALSE)</f>
        <v>2020-01</v>
      </c>
    </row>
    <row r="3870" spans="1:23" x14ac:dyDescent="0.3">
      <c r="A3870">
        <v>7793</v>
      </c>
      <c r="B3870" t="s">
        <v>9029</v>
      </c>
      <c r="C3870" s="1">
        <v>45212</v>
      </c>
      <c r="D3870">
        <v>20231013</v>
      </c>
      <c r="E3870" t="s">
        <v>701</v>
      </c>
      <c r="F3870" t="s">
        <v>79</v>
      </c>
      <c r="G3870" t="s">
        <v>154</v>
      </c>
      <c r="H3870" t="s">
        <v>81</v>
      </c>
      <c r="I3870" t="s">
        <v>82</v>
      </c>
      <c r="J3870" t="s">
        <v>504</v>
      </c>
      <c r="K3870">
        <v>1010</v>
      </c>
      <c r="L3870" t="s">
        <v>273</v>
      </c>
      <c r="M3870" t="s">
        <v>40</v>
      </c>
      <c r="N3870" t="s">
        <v>185</v>
      </c>
      <c r="O3870" t="s">
        <v>9030</v>
      </c>
      <c r="P3870">
        <v>39.984000000000002</v>
      </c>
      <c r="Q3870">
        <v>2</v>
      </c>
      <c r="R3870">
        <v>0.2</v>
      </c>
      <c r="S3870">
        <v>-1.4994000000000001</v>
      </c>
      <c r="T3870" t="s">
        <v>151</v>
      </c>
      <c r="U3870">
        <v>41.483400000000003</v>
      </c>
      <c r="V3870" s="2">
        <f>Table1[[#This Row],[Expenses]]*0.3</f>
        <v>12.445020000000001</v>
      </c>
      <c r="W3870" t="str">
        <f>VLOOKUP(K3870, Helper!A:C, 3, FALSE)</f>
        <v>2020-03</v>
      </c>
    </row>
    <row r="3871" spans="1:23" x14ac:dyDescent="0.3">
      <c r="A3871">
        <v>7794</v>
      </c>
      <c r="B3871" t="s">
        <v>9031</v>
      </c>
      <c r="C3871" s="1">
        <v>44542</v>
      </c>
      <c r="D3871">
        <v>20211212</v>
      </c>
      <c r="E3871" t="s">
        <v>402</v>
      </c>
      <c r="F3871" t="s">
        <v>821</v>
      </c>
      <c r="G3871" t="s">
        <v>822</v>
      </c>
      <c r="H3871" t="s">
        <v>25</v>
      </c>
      <c r="I3871" t="s">
        <v>336</v>
      </c>
      <c r="J3871" t="s">
        <v>403</v>
      </c>
      <c r="K3871">
        <v>1041</v>
      </c>
      <c r="L3871" t="s">
        <v>95</v>
      </c>
      <c r="M3871" t="s">
        <v>40</v>
      </c>
      <c r="N3871" t="s">
        <v>66</v>
      </c>
      <c r="O3871" t="s">
        <v>9032</v>
      </c>
      <c r="P3871">
        <v>32.4</v>
      </c>
      <c r="Q3871">
        <v>5</v>
      </c>
      <c r="R3871">
        <v>0</v>
      </c>
      <c r="S3871">
        <v>15.875999999999999</v>
      </c>
      <c r="T3871" t="s">
        <v>163</v>
      </c>
      <c r="U3871">
        <v>16.524000000000001</v>
      </c>
      <c r="V3871" s="2">
        <f>Table1[[#This Row],[Expenses]]*0.3</f>
        <v>4.9572000000000003</v>
      </c>
      <c r="W3871" t="str">
        <f>VLOOKUP(K3871, Helper!A:C, 3, FALSE)</f>
        <v>2020-03</v>
      </c>
    </row>
    <row r="3872" spans="1:23" x14ac:dyDescent="0.3">
      <c r="A3872">
        <v>7796</v>
      </c>
      <c r="B3872" t="s">
        <v>9033</v>
      </c>
      <c r="C3872" s="1">
        <v>44389</v>
      </c>
      <c r="D3872">
        <v>20210712</v>
      </c>
      <c r="E3872" t="s">
        <v>1173</v>
      </c>
      <c r="F3872" t="s">
        <v>79</v>
      </c>
      <c r="G3872" t="s">
        <v>931</v>
      </c>
      <c r="H3872" t="s">
        <v>81</v>
      </c>
      <c r="I3872" t="s">
        <v>82</v>
      </c>
      <c r="J3872" t="s">
        <v>698</v>
      </c>
      <c r="K3872">
        <v>1013</v>
      </c>
      <c r="L3872" t="s">
        <v>28</v>
      </c>
      <c r="M3872" t="s">
        <v>29</v>
      </c>
      <c r="N3872" t="s">
        <v>156</v>
      </c>
      <c r="O3872" t="s">
        <v>9034</v>
      </c>
      <c r="P3872">
        <v>307.16800000000001</v>
      </c>
      <c r="Q3872">
        <v>4</v>
      </c>
      <c r="R3872">
        <v>0.2</v>
      </c>
      <c r="S3872">
        <v>30.716799999999999</v>
      </c>
      <c r="T3872" t="s">
        <v>642</v>
      </c>
      <c r="U3872">
        <v>276.45119999999997</v>
      </c>
      <c r="V3872" s="2">
        <f>Table1[[#This Row],[Expenses]]*0.3</f>
        <v>82.935359999999989</v>
      </c>
      <c r="W3872" t="str">
        <f>VLOOKUP(K3872, Helper!A:C, 3, FALSE)</f>
        <v>2020-02</v>
      </c>
    </row>
    <row r="3873" spans="1:23" x14ac:dyDescent="0.3">
      <c r="A3873">
        <v>7797</v>
      </c>
      <c r="B3873" t="s">
        <v>9035</v>
      </c>
      <c r="C3873" s="1">
        <v>44471</v>
      </c>
      <c r="D3873">
        <v>20211002</v>
      </c>
      <c r="E3873" t="s">
        <v>864</v>
      </c>
      <c r="F3873" t="s">
        <v>498</v>
      </c>
      <c r="G3873" t="s">
        <v>771</v>
      </c>
      <c r="H3873" t="s">
        <v>25</v>
      </c>
      <c r="I3873" t="s">
        <v>103</v>
      </c>
      <c r="J3873" t="s">
        <v>413</v>
      </c>
      <c r="K3873">
        <v>1022</v>
      </c>
      <c r="L3873" t="s">
        <v>273</v>
      </c>
      <c r="M3873" t="s">
        <v>40</v>
      </c>
      <c r="N3873" t="s">
        <v>50</v>
      </c>
      <c r="O3873" t="s">
        <v>9036</v>
      </c>
      <c r="P3873">
        <v>26.9</v>
      </c>
      <c r="Q3873">
        <v>5</v>
      </c>
      <c r="R3873">
        <v>0</v>
      </c>
      <c r="S3873">
        <v>13.180999999999999</v>
      </c>
      <c r="T3873" t="s">
        <v>52</v>
      </c>
      <c r="U3873">
        <v>13.718999999999999</v>
      </c>
      <c r="V3873" s="2">
        <f>Table1[[#This Row],[Expenses]]*0.3</f>
        <v>4.1156999999999995</v>
      </c>
      <c r="W3873" t="str">
        <f>VLOOKUP(K3873, Helper!A:C, 3, FALSE)</f>
        <v>2020-03</v>
      </c>
    </row>
    <row r="3874" spans="1:23" x14ac:dyDescent="0.3">
      <c r="A3874">
        <v>7798</v>
      </c>
      <c r="B3874" t="s">
        <v>9037</v>
      </c>
      <c r="C3874" s="1">
        <v>45010</v>
      </c>
      <c r="D3874">
        <v>20230325</v>
      </c>
      <c r="E3874" t="s">
        <v>1935</v>
      </c>
      <c r="F3874" t="s">
        <v>211</v>
      </c>
      <c r="G3874" t="s">
        <v>212</v>
      </c>
      <c r="H3874" t="s">
        <v>25</v>
      </c>
      <c r="I3874" t="s">
        <v>26</v>
      </c>
      <c r="J3874" t="s">
        <v>655</v>
      </c>
      <c r="K3874">
        <v>1024</v>
      </c>
      <c r="L3874" t="s">
        <v>28</v>
      </c>
      <c r="M3874" t="s">
        <v>40</v>
      </c>
      <c r="N3874" t="s">
        <v>161</v>
      </c>
      <c r="O3874" t="s">
        <v>9038</v>
      </c>
      <c r="P3874">
        <v>47.01</v>
      </c>
      <c r="Q3874">
        <v>3</v>
      </c>
      <c r="R3874">
        <v>0</v>
      </c>
      <c r="S3874">
        <v>22.0947</v>
      </c>
      <c r="T3874" t="s">
        <v>761</v>
      </c>
      <c r="U3874">
        <v>24.915299999999998</v>
      </c>
      <c r="V3874" s="2">
        <f>Table1[[#This Row],[Expenses]]*0.3</f>
        <v>7.4745899999999992</v>
      </c>
      <c r="W3874" t="str">
        <f>VLOOKUP(K3874, Helper!A:C, 3, FALSE)</f>
        <v>2020-01</v>
      </c>
    </row>
    <row r="3875" spans="1:23" x14ac:dyDescent="0.3">
      <c r="A3875">
        <v>7801</v>
      </c>
      <c r="B3875" t="s">
        <v>9039</v>
      </c>
      <c r="C3875" s="1">
        <v>45079</v>
      </c>
      <c r="D3875">
        <v>20230602</v>
      </c>
      <c r="E3875" t="s">
        <v>7006</v>
      </c>
      <c r="F3875" t="s">
        <v>124</v>
      </c>
      <c r="G3875" t="s">
        <v>125</v>
      </c>
      <c r="H3875" t="s">
        <v>25</v>
      </c>
      <c r="I3875" t="s">
        <v>48</v>
      </c>
      <c r="J3875" t="s">
        <v>1132</v>
      </c>
      <c r="K3875">
        <v>1053</v>
      </c>
      <c r="L3875" t="s">
        <v>74</v>
      </c>
      <c r="M3875" t="s">
        <v>29</v>
      </c>
      <c r="N3875" t="s">
        <v>96</v>
      </c>
      <c r="O3875" t="s">
        <v>9040</v>
      </c>
      <c r="P3875">
        <v>324.74400000000003</v>
      </c>
      <c r="Q3875">
        <v>3</v>
      </c>
      <c r="R3875">
        <v>0.2</v>
      </c>
      <c r="S3875">
        <v>-77.1267</v>
      </c>
      <c r="T3875" t="s">
        <v>318</v>
      </c>
      <c r="U3875">
        <v>401.8707</v>
      </c>
      <c r="V3875" s="2">
        <f>Table1[[#This Row],[Expenses]]*0.3</f>
        <v>120.56120999999999</v>
      </c>
      <c r="W3875" t="str">
        <f>VLOOKUP(K3875, Helper!A:C, 3, FALSE)</f>
        <v>2020-05</v>
      </c>
    </row>
    <row r="3876" spans="1:23" x14ac:dyDescent="0.3">
      <c r="A3876">
        <v>7802</v>
      </c>
      <c r="B3876" t="s">
        <v>9041</v>
      </c>
      <c r="C3876" s="1">
        <v>43914</v>
      </c>
      <c r="D3876">
        <v>20200324</v>
      </c>
      <c r="E3876" t="s">
        <v>1810</v>
      </c>
      <c r="F3876" t="s">
        <v>35</v>
      </c>
      <c r="G3876" t="s">
        <v>1984</v>
      </c>
      <c r="H3876" t="s">
        <v>37</v>
      </c>
      <c r="I3876" t="s">
        <v>38</v>
      </c>
      <c r="J3876" t="s">
        <v>764</v>
      </c>
      <c r="K3876">
        <v>1061</v>
      </c>
      <c r="L3876" t="s">
        <v>28</v>
      </c>
      <c r="M3876" t="s">
        <v>29</v>
      </c>
      <c r="N3876" t="s">
        <v>57</v>
      </c>
      <c r="O3876" t="s">
        <v>9042</v>
      </c>
      <c r="P3876">
        <v>40.479999999999997</v>
      </c>
      <c r="Q3876">
        <v>2</v>
      </c>
      <c r="R3876">
        <v>0</v>
      </c>
      <c r="S3876">
        <v>14.572800000000001</v>
      </c>
      <c r="T3876" t="s">
        <v>445</v>
      </c>
      <c r="U3876">
        <v>25.9071999999999</v>
      </c>
      <c r="V3876" s="2">
        <f>Table1[[#This Row],[Expenses]]*0.3</f>
        <v>7.7721599999999693</v>
      </c>
      <c r="W3876" t="str">
        <f>VLOOKUP(K3876, Helper!A:C, 3, FALSE)</f>
        <v>2020-03</v>
      </c>
    </row>
    <row r="3877" spans="1:23" x14ac:dyDescent="0.3">
      <c r="A3877">
        <v>7803</v>
      </c>
      <c r="B3877" t="s">
        <v>9043</v>
      </c>
      <c r="C3877" s="1">
        <v>44461</v>
      </c>
      <c r="D3877">
        <v>20210922</v>
      </c>
      <c r="E3877" t="s">
        <v>1495</v>
      </c>
      <c r="F3877" t="s">
        <v>252</v>
      </c>
      <c r="G3877" t="s">
        <v>253</v>
      </c>
      <c r="H3877" t="s">
        <v>25</v>
      </c>
      <c r="I3877" t="s">
        <v>103</v>
      </c>
      <c r="J3877" t="s">
        <v>376</v>
      </c>
      <c r="K3877">
        <v>1036</v>
      </c>
      <c r="L3877" t="s">
        <v>259</v>
      </c>
      <c r="M3877" t="s">
        <v>85</v>
      </c>
      <c r="N3877" t="s">
        <v>41</v>
      </c>
      <c r="O3877" t="s">
        <v>9044</v>
      </c>
      <c r="P3877">
        <v>12</v>
      </c>
      <c r="Q3877">
        <v>4</v>
      </c>
      <c r="R3877">
        <v>0.2</v>
      </c>
      <c r="S3877">
        <v>4.2</v>
      </c>
      <c r="T3877" t="s">
        <v>135</v>
      </c>
      <c r="U3877">
        <v>7.8</v>
      </c>
      <c r="V3877" s="2">
        <f>Table1[[#This Row],[Expenses]]*0.3</f>
        <v>2.34</v>
      </c>
      <c r="W3877" t="str">
        <f>VLOOKUP(K3877, Helper!A:C, 3, FALSE)</f>
        <v>2020-04</v>
      </c>
    </row>
    <row r="3878" spans="1:23" x14ac:dyDescent="0.3">
      <c r="A3878">
        <v>7808</v>
      </c>
      <c r="B3878" t="s">
        <v>9045</v>
      </c>
      <c r="C3878" s="1">
        <v>44569</v>
      </c>
      <c r="D3878">
        <v>20220108</v>
      </c>
      <c r="E3878" t="s">
        <v>5683</v>
      </c>
      <c r="F3878" t="s">
        <v>62</v>
      </c>
      <c r="G3878" t="s">
        <v>63</v>
      </c>
      <c r="H3878" t="s">
        <v>25</v>
      </c>
      <c r="I3878" t="s">
        <v>64</v>
      </c>
      <c r="J3878" t="s">
        <v>321</v>
      </c>
      <c r="K3878">
        <v>1089</v>
      </c>
      <c r="L3878" t="s">
        <v>133</v>
      </c>
      <c r="M3878" t="s">
        <v>29</v>
      </c>
      <c r="N3878" t="s">
        <v>50</v>
      </c>
      <c r="O3878" t="s">
        <v>9046</v>
      </c>
      <c r="P3878">
        <v>30.827999999999999</v>
      </c>
      <c r="Q3878">
        <v>7</v>
      </c>
      <c r="R3878">
        <v>0.7</v>
      </c>
      <c r="S3878">
        <v>-24.662400000000002</v>
      </c>
      <c r="T3878" t="s">
        <v>140</v>
      </c>
      <c r="U3878">
        <v>55.490400000000001</v>
      </c>
      <c r="V3878" s="2">
        <f>Table1[[#This Row],[Expenses]]*0.3</f>
        <v>16.647120000000001</v>
      </c>
      <c r="W3878" t="str">
        <f>VLOOKUP(K3878, Helper!A:C, 3, FALSE)</f>
        <v>2020-01</v>
      </c>
    </row>
    <row r="3879" spans="1:23" x14ac:dyDescent="0.3">
      <c r="A3879">
        <v>7811</v>
      </c>
      <c r="B3879" t="s">
        <v>9047</v>
      </c>
      <c r="C3879" s="1">
        <v>44606</v>
      </c>
      <c r="D3879">
        <v>20220214</v>
      </c>
      <c r="E3879" t="s">
        <v>363</v>
      </c>
      <c r="F3879" t="s">
        <v>1548</v>
      </c>
      <c r="G3879" t="s">
        <v>1836</v>
      </c>
      <c r="H3879" t="s">
        <v>81</v>
      </c>
      <c r="I3879" t="s">
        <v>199</v>
      </c>
      <c r="J3879" t="s">
        <v>330</v>
      </c>
      <c r="K3879">
        <v>1100</v>
      </c>
      <c r="L3879" t="s">
        <v>56</v>
      </c>
      <c r="M3879" t="s">
        <v>29</v>
      </c>
      <c r="N3879" t="s">
        <v>66</v>
      </c>
      <c r="O3879" t="s">
        <v>9048</v>
      </c>
      <c r="P3879">
        <v>4.7699999999999996</v>
      </c>
      <c r="Q3879">
        <v>1</v>
      </c>
      <c r="R3879">
        <v>0</v>
      </c>
      <c r="S3879">
        <v>2.1465000000000001</v>
      </c>
      <c r="T3879" t="s">
        <v>1308</v>
      </c>
      <c r="U3879">
        <v>2.6234999999999902</v>
      </c>
      <c r="V3879" s="2">
        <f>Table1[[#This Row],[Expenses]]*0.3</f>
        <v>0.78704999999999703</v>
      </c>
      <c r="W3879" t="str">
        <f>VLOOKUP(K3879, Helper!A:C, 3, FALSE)</f>
        <v>2020-03</v>
      </c>
    </row>
    <row r="3880" spans="1:23" x14ac:dyDescent="0.3">
      <c r="A3880">
        <v>7815</v>
      </c>
      <c r="B3880" t="s">
        <v>9049</v>
      </c>
      <c r="C3880" s="1">
        <v>45086</v>
      </c>
      <c r="D3880">
        <v>20230609</v>
      </c>
      <c r="E3880" t="s">
        <v>421</v>
      </c>
      <c r="F3880" t="s">
        <v>35</v>
      </c>
      <c r="G3880" t="s">
        <v>36</v>
      </c>
      <c r="H3880" t="s">
        <v>37</v>
      </c>
      <c r="I3880" t="s">
        <v>38</v>
      </c>
      <c r="J3880" t="s">
        <v>94</v>
      </c>
      <c r="K3880">
        <v>1087</v>
      </c>
      <c r="L3880" t="s">
        <v>95</v>
      </c>
      <c r="M3880" t="s">
        <v>85</v>
      </c>
      <c r="N3880" t="s">
        <v>30</v>
      </c>
      <c r="O3880" t="s">
        <v>9050</v>
      </c>
      <c r="P3880">
        <v>1497.6659999999999</v>
      </c>
      <c r="Q3880">
        <v>2</v>
      </c>
      <c r="R3880">
        <v>0.15</v>
      </c>
      <c r="S3880">
        <v>140.95679999999999</v>
      </c>
      <c r="T3880" t="s">
        <v>318</v>
      </c>
      <c r="U3880">
        <v>1356.7092</v>
      </c>
      <c r="V3880" s="2">
        <f>Table1[[#This Row],[Expenses]]*0.3</f>
        <v>407.01276000000001</v>
      </c>
      <c r="W3880" t="str">
        <f>VLOOKUP(K3880, Helper!A:C, 3, FALSE)</f>
        <v>2020-06</v>
      </c>
    </row>
    <row r="3881" spans="1:23" x14ac:dyDescent="0.3">
      <c r="A3881">
        <v>7817</v>
      </c>
      <c r="B3881" t="s">
        <v>9051</v>
      </c>
      <c r="C3881" s="1">
        <v>44856</v>
      </c>
      <c r="D3881">
        <v>20221022</v>
      </c>
      <c r="E3881" t="s">
        <v>2470</v>
      </c>
      <c r="F3881" t="s">
        <v>821</v>
      </c>
      <c r="G3881" t="s">
        <v>822</v>
      </c>
      <c r="H3881" t="s">
        <v>25</v>
      </c>
      <c r="I3881" t="s">
        <v>336</v>
      </c>
      <c r="J3881" t="s">
        <v>638</v>
      </c>
      <c r="K3881">
        <v>1008</v>
      </c>
      <c r="L3881" t="s">
        <v>74</v>
      </c>
      <c r="M3881" t="s">
        <v>85</v>
      </c>
      <c r="N3881" t="s">
        <v>112</v>
      </c>
      <c r="O3881" t="s">
        <v>9052</v>
      </c>
      <c r="P3881">
        <v>113.22</v>
      </c>
      <c r="Q3881">
        <v>3</v>
      </c>
      <c r="R3881">
        <v>0</v>
      </c>
      <c r="S3881">
        <v>29.437200000000001</v>
      </c>
      <c r="T3881" t="s">
        <v>400</v>
      </c>
      <c r="U3881">
        <v>83.782799999999995</v>
      </c>
      <c r="V3881" s="2">
        <f>Table1[[#This Row],[Expenses]]*0.3</f>
        <v>25.134839999999997</v>
      </c>
      <c r="W3881" t="str">
        <f>VLOOKUP(K3881, Helper!A:C, 3, FALSE)</f>
        <v>2020-01</v>
      </c>
    </row>
    <row r="3882" spans="1:23" x14ac:dyDescent="0.3">
      <c r="A3882">
        <v>7820</v>
      </c>
      <c r="B3882" t="s">
        <v>9053</v>
      </c>
      <c r="C3882" s="1">
        <v>44953</v>
      </c>
      <c r="D3882">
        <v>20230127</v>
      </c>
      <c r="E3882" t="s">
        <v>851</v>
      </c>
      <c r="F3882" t="s">
        <v>35</v>
      </c>
      <c r="G3882" t="s">
        <v>110</v>
      </c>
      <c r="H3882" t="s">
        <v>37</v>
      </c>
      <c r="I3882" t="s">
        <v>38</v>
      </c>
      <c r="J3882" t="s">
        <v>812</v>
      </c>
      <c r="K3882">
        <v>1092</v>
      </c>
      <c r="L3882" t="s">
        <v>84</v>
      </c>
      <c r="M3882" t="s">
        <v>29</v>
      </c>
      <c r="N3882" t="s">
        <v>214</v>
      </c>
      <c r="O3882" t="s">
        <v>9054</v>
      </c>
      <c r="P3882">
        <v>11.84</v>
      </c>
      <c r="Q3882">
        <v>8</v>
      </c>
      <c r="R3882">
        <v>0</v>
      </c>
      <c r="S3882">
        <v>5.6832000000000003</v>
      </c>
      <c r="T3882" t="s">
        <v>898</v>
      </c>
      <c r="U3882">
        <v>6.1567999999999996</v>
      </c>
      <c r="V3882" s="2">
        <f>Table1[[#This Row],[Expenses]]*0.3</f>
        <v>1.8470399999999998</v>
      </c>
      <c r="W3882" t="str">
        <f>VLOOKUP(K3882, Helper!A:C, 3, FALSE)</f>
        <v>2020-02</v>
      </c>
    </row>
    <row r="3883" spans="1:23" x14ac:dyDescent="0.3">
      <c r="A3883">
        <v>7821</v>
      </c>
      <c r="B3883" t="s">
        <v>9055</v>
      </c>
      <c r="C3883" s="1">
        <v>45269</v>
      </c>
      <c r="D3883">
        <v>20231209</v>
      </c>
      <c r="E3883" t="s">
        <v>963</v>
      </c>
      <c r="F3883" t="s">
        <v>827</v>
      </c>
      <c r="G3883" t="s">
        <v>2034</v>
      </c>
      <c r="H3883" t="s">
        <v>25</v>
      </c>
      <c r="I3883" t="s">
        <v>64</v>
      </c>
      <c r="J3883" t="s">
        <v>169</v>
      </c>
      <c r="K3883">
        <v>1058</v>
      </c>
      <c r="L3883" t="s">
        <v>28</v>
      </c>
      <c r="M3883" t="s">
        <v>85</v>
      </c>
      <c r="N3883" t="s">
        <v>96</v>
      </c>
      <c r="O3883" t="s">
        <v>9056</v>
      </c>
      <c r="P3883">
        <v>592.74</v>
      </c>
      <c r="Q3883">
        <v>6</v>
      </c>
      <c r="R3883">
        <v>0</v>
      </c>
      <c r="S3883">
        <v>160.03980000000001</v>
      </c>
      <c r="T3883" t="s">
        <v>261</v>
      </c>
      <c r="U3883">
        <v>432.7002</v>
      </c>
      <c r="V3883" s="2">
        <f>Table1[[#This Row],[Expenses]]*0.3</f>
        <v>129.81005999999999</v>
      </c>
      <c r="W3883" t="str">
        <f>VLOOKUP(K3883, Helper!A:C, 3, FALSE)</f>
        <v>2020-01</v>
      </c>
    </row>
    <row r="3884" spans="1:23" x14ac:dyDescent="0.3">
      <c r="A3884">
        <v>7822</v>
      </c>
      <c r="B3884" t="s">
        <v>9057</v>
      </c>
      <c r="C3884" s="1">
        <v>44856</v>
      </c>
      <c r="D3884">
        <v>20221022</v>
      </c>
      <c r="E3884" t="s">
        <v>2766</v>
      </c>
      <c r="F3884" t="s">
        <v>252</v>
      </c>
      <c r="G3884" t="s">
        <v>573</v>
      </c>
      <c r="H3884" t="s">
        <v>25</v>
      </c>
      <c r="I3884" t="s">
        <v>103</v>
      </c>
      <c r="J3884" t="s">
        <v>360</v>
      </c>
      <c r="K3884">
        <v>1004</v>
      </c>
      <c r="L3884" t="s">
        <v>74</v>
      </c>
      <c r="M3884" t="s">
        <v>29</v>
      </c>
      <c r="N3884" t="s">
        <v>96</v>
      </c>
      <c r="O3884" t="s">
        <v>9058</v>
      </c>
      <c r="P3884">
        <v>111.672</v>
      </c>
      <c r="Q3884">
        <v>9</v>
      </c>
      <c r="R3884">
        <v>0.2</v>
      </c>
      <c r="S3884">
        <v>6.9794999999999998</v>
      </c>
      <c r="T3884" t="s">
        <v>400</v>
      </c>
      <c r="U3884">
        <v>104.6925</v>
      </c>
      <c r="V3884" s="2">
        <f>Table1[[#This Row],[Expenses]]*0.3</f>
        <v>31.407749999999997</v>
      </c>
      <c r="W3884" t="str">
        <f>VLOOKUP(K3884, Helper!A:C, 3, FALSE)</f>
        <v>2020-01</v>
      </c>
    </row>
    <row r="3885" spans="1:23" x14ac:dyDescent="0.3">
      <c r="A3885">
        <v>7823</v>
      </c>
      <c r="B3885" t="s">
        <v>9059</v>
      </c>
      <c r="C3885" s="1">
        <v>44069</v>
      </c>
      <c r="D3885">
        <v>20200826</v>
      </c>
      <c r="E3885" t="s">
        <v>2177</v>
      </c>
      <c r="F3885" t="s">
        <v>197</v>
      </c>
      <c r="G3885" t="s">
        <v>6408</v>
      </c>
      <c r="H3885" t="s">
        <v>81</v>
      </c>
      <c r="I3885" t="s">
        <v>199</v>
      </c>
      <c r="J3885" t="s">
        <v>817</v>
      </c>
      <c r="K3885">
        <v>1050</v>
      </c>
      <c r="L3885" t="s">
        <v>95</v>
      </c>
      <c r="M3885" t="s">
        <v>85</v>
      </c>
      <c r="N3885" t="s">
        <v>112</v>
      </c>
      <c r="O3885" t="s">
        <v>9060</v>
      </c>
      <c r="P3885">
        <v>8.64</v>
      </c>
      <c r="Q3885">
        <v>3</v>
      </c>
      <c r="R3885">
        <v>0</v>
      </c>
      <c r="S3885">
        <v>2.5055999999999998</v>
      </c>
      <c r="T3885" t="s">
        <v>114</v>
      </c>
      <c r="U3885">
        <v>6.1344000000000003</v>
      </c>
      <c r="V3885" s="2">
        <f>Table1[[#This Row],[Expenses]]*0.3</f>
        <v>1.84032</v>
      </c>
      <c r="W3885" t="str">
        <f>VLOOKUP(K3885, Helper!A:C, 3, FALSE)</f>
        <v>2020-01</v>
      </c>
    </row>
    <row r="3886" spans="1:23" x14ac:dyDescent="0.3">
      <c r="A3886">
        <v>7825</v>
      </c>
      <c r="B3886" t="s">
        <v>9061</v>
      </c>
      <c r="C3886" s="1">
        <v>43967</v>
      </c>
      <c r="D3886">
        <v>20200516</v>
      </c>
      <c r="E3886" t="s">
        <v>2235</v>
      </c>
      <c r="F3886" t="s">
        <v>35</v>
      </c>
      <c r="G3886" t="s">
        <v>36</v>
      </c>
      <c r="H3886" t="s">
        <v>37</v>
      </c>
      <c r="I3886" t="s">
        <v>38</v>
      </c>
      <c r="J3886" t="s">
        <v>515</v>
      </c>
      <c r="K3886">
        <v>1003</v>
      </c>
      <c r="L3886" t="s">
        <v>56</v>
      </c>
      <c r="M3886" t="s">
        <v>40</v>
      </c>
      <c r="N3886" t="s">
        <v>41</v>
      </c>
      <c r="O3886" t="s">
        <v>9062</v>
      </c>
      <c r="P3886">
        <v>232.88</v>
      </c>
      <c r="Q3886">
        <v>5</v>
      </c>
      <c r="R3886">
        <v>0.2</v>
      </c>
      <c r="S3886">
        <v>17.466000000000001</v>
      </c>
      <c r="T3886" t="s">
        <v>107</v>
      </c>
      <c r="U3886">
        <v>215.41399999999999</v>
      </c>
      <c r="V3886" s="2">
        <f>Table1[[#This Row],[Expenses]]*0.3</f>
        <v>64.624199999999988</v>
      </c>
      <c r="W3886" t="str">
        <f>VLOOKUP(K3886, Helper!A:C, 3, FALSE)</f>
        <v>2020-02</v>
      </c>
    </row>
    <row r="3887" spans="1:23" x14ac:dyDescent="0.3">
      <c r="A3887">
        <v>7826</v>
      </c>
      <c r="B3887" t="s">
        <v>9063</v>
      </c>
      <c r="C3887" s="1">
        <v>44230</v>
      </c>
      <c r="D3887">
        <v>20210203</v>
      </c>
      <c r="E3887" t="s">
        <v>2235</v>
      </c>
      <c r="F3887" t="s">
        <v>211</v>
      </c>
      <c r="G3887" t="s">
        <v>1964</v>
      </c>
      <c r="H3887" t="s">
        <v>25</v>
      </c>
      <c r="I3887" t="s">
        <v>26</v>
      </c>
      <c r="J3887" t="s">
        <v>515</v>
      </c>
      <c r="K3887">
        <v>1003</v>
      </c>
      <c r="L3887" t="s">
        <v>56</v>
      </c>
      <c r="M3887" t="s">
        <v>40</v>
      </c>
      <c r="N3887" t="s">
        <v>41</v>
      </c>
      <c r="O3887" t="s">
        <v>9064</v>
      </c>
      <c r="P3887">
        <v>90.882000000000005</v>
      </c>
      <c r="Q3887">
        <v>1</v>
      </c>
      <c r="R3887">
        <v>0.1</v>
      </c>
      <c r="S3887">
        <v>15.147</v>
      </c>
      <c r="T3887" t="s">
        <v>554</v>
      </c>
      <c r="U3887">
        <v>75.734999999999999</v>
      </c>
      <c r="V3887" s="2">
        <f>Table1[[#This Row],[Expenses]]*0.3</f>
        <v>22.720499999999998</v>
      </c>
      <c r="W3887" t="str">
        <f>VLOOKUP(K3887, Helper!A:C, 3, FALSE)</f>
        <v>2020-02</v>
      </c>
    </row>
    <row r="3888" spans="1:23" x14ac:dyDescent="0.3">
      <c r="A3888">
        <v>7827</v>
      </c>
      <c r="B3888" t="s">
        <v>9065</v>
      </c>
      <c r="C3888" s="1">
        <v>45231</v>
      </c>
      <c r="D3888">
        <v>20231101</v>
      </c>
      <c r="E3888" t="s">
        <v>1827</v>
      </c>
      <c r="F3888" t="s">
        <v>166</v>
      </c>
      <c r="G3888" t="s">
        <v>227</v>
      </c>
      <c r="H3888" t="s">
        <v>81</v>
      </c>
      <c r="I3888" t="s">
        <v>168</v>
      </c>
      <c r="J3888" t="s">
        <v>184</v>
      </c>
      <c r="K3888">
        <v>1028</v>
      </c>
      <c r="L3888" t="s">
        <v>74</v>
      </c>
      <c r="M3888" t="s">
        <v>40</v>
      </c>
      <c r="N3888" t="s">
        <v>156</v>
      </c>
      <c r="O3888" t="s">
        <v>9066</v>
      </c>
      <c r="P3888">
        <v>508.76799999999997</v>
      </c>
      <c r="Q3888">
        <v>4</v>
      </c>
      <c r="R3888">
        <v>0.2</v>
      </c>
      <c r="S3888">
        <v>38.157600000000002</v>
      </c>
      <c r="T3888" t="s">
        <v>283</v>
      </c>
      <c r="U3888">
        <v>470.610399999999</v>
      </c>
      <c r="V3888" s="2">
        <f>Table1[[#This Row],[Expenses]]*0.3</f>
        <v>141.18311999999969</v>
      </c>
      <c r="W3888" t="str">
        <f>VLOOKUP(K3888, Helper!A:C, 3, FALSE)</f>
        <v>2020-04</v>
      </c>
    </row>
    <row r="3889" spans="1:23" x14ac:dyDescent="0.3">
      <c r="A3889">
        <v>7829</v>
      </c>
      <c r="B3889" t="s">
        <v>9067</v>
      </c>
      <c r="C3889" s="1">
        <v>44312</v>
      </c>
      <c r="D3889">
        <v>20210426</v>
      </c>
      <c r="E3889" t="s">
        <v>1440</v>
      </c>
      <c r="F3889" t="s">
        <v>35</v>
      </c>
      <c r="G3889" t="s">
        <v>600</v>
      </c>
      <c r="H3889" t="s">
        <v>37</v>
      </c>
      <c r="I3889" t="s">
        <v>38</v>
      </c>
      <c r="J3889" t="s">
        <v>649</v>
      </c>
      <c r="K3889">
        <v>1023</v>
      </c>
      <c r="L3889" t="s">
        <v>28</v>
      </c>
      <c r="M3889" t="s">
        <v>40</v>
      </c>
      <c r="N3889" t="s">
        <v>41</v>
      </c>
      <c r="O3889" t="s">
        <v>9068</v>
      </c>
      <c r="P3889">
        <v>63.936</v>
      </c>
      <c r="Q3889">
        <v>3</v>
      </c>
      <c r="R3889">
        <v>0.2</v>
      </c>
      <c r="S3889">
        <v>6.3936000000000002</v>
      </c>
      <c r="T3889" t="s">
        <v>208</v>
      </c>
      <c r="U3889">
        <v>57.542400000000001</v>
      </c>
      <c r="V3889" s="2">
        <f>Table1[[#This Row],[Expenses]]*0.3</f>
        <v>17.262719999999998</v>
      </c>
      <c r="W3889" t="str">
        <f>VLOOKUP(K3889, Helper!A:C, 3, FALSE)</f>
        <v>2020-08</v>
      </c>
    </row>
    <row r="3890" spans="1:23" x14ac:dyDescent="0.3">
      <c r="A3890">
        <v>7833</v>
      </c>
      <c r="B3890" t="s">
        <v>9069</v>
      </c>
      <c r="C3890" s="1">
        <v>44691</v>
      </c>
      <c r="D3890">
        <v>20220510</v>
      </c>
      <c r="E3890" t="s">
        <v>2268</v>
      </c>
      <c r="F3890" t="s">
        <v>79</v>
      </c>
      <c r="G3890" t="s">
        <v>147</v>
      </c>
      <c r="H3890" t="s">
        <v>81</v>
      </c>
      <c r="I3890" t="s">
        <v>82</v>
      </c>
      <c r="J3890" t="s">
        <v>817</v>
      </c>
      <c r="K3890">
        <v>1050</v>
      </c>
      <c r="L3890" t="s">
        <v>95</v>
      </c>
      <c r="M3890" t="s">
        <v>29</v>
      </c>
      <c r="N3890" t="s">
        <v>156</v>
      </c>
      <c r="O3890" t="s">
        <v>9070</v>
      </c>
      <c r="P3890">
        <v>19.135999999999999</v>
      </c>
      <c r="Q3890">
        <v>2</v>
      </c>
      <c r="R3890">
        <v>0.2</v>
      </c>
      <c r="S3890">
        <v>1.9136</v>
      </c>
      <c r="T3890" t="s">
        <v>454</v>
      </c>
      <c r="U3890">
        <v>17.2224</v>
      </c>
      <c r="V3890" s="2">
        <f>Table1[[#This Row],[Expenses]]*0.3</f>
        <v>5.1667199999999998</v>
      </c>
      <c r="W3890" t="str">
        <f>VLOOKUP(K3890, Helper!A:C, 3, FALSE)</f>
        <v>2020-01</v>
      </c>
    </row>
    <row r="3891" spans="1:23" x14ac:dyDescent="0.3">
      <c r="A3891">
        <v>7834</v>
      </c>
      <c r="B3891" t="s">
        <v>9071</v>
      </c>
      <c r="C3891" s="1">
        <v>44220</v>
      </c>
      <c r="D3891">
        <v>20210124</v>
      </c>
      <c r="E3891" t="s">
        <v>5355</v>
      </c>
      <c r="F3891" t="s">
        <v>46</v>
      </c>
      <c r="G3891" t="s">
        <v>580</v>
      </c>
      <c r="H3891" t="s">
        <v>25</v>
      </c>
      <c r="I3891" t="s">
        <v>48</v>
      </c>
      <c r="J3891" t="s">
        <v>111</v>
      </c>
      <c r="K3891">
        <v>1099</v>
      </c>
      <c r="L3891" t="s">
        <v>56</v>
      </c>
      <c r="M3891" t="s">
        <v>85</v>
      </c>
      <c r="N3891" t="s">
        <v>112</v>
      </c>
      <c r="O3891" t="s">
        <v>9072</v>
      </c>
      <c r="P3891">
        <v>13.12</v>
      </c>
      <c r="Q3891">
        <v>5</v>
      </c>
      <c r="R3891">
        <v>0.2</v>
      </c>
      <c r="S3891">
        <v>2.1320000000000001</v>
      </c>
      <c r="T3891" t="s">
        <v>303</v>
      </c>
      <c r="U3891">
        <v>10.988</v>
      </c>
      <c r="V3891" s="2">
        <f>Table1[[#This Row],[Expenses]]*0.3</f>
        <v>3.2963999999999998</v>
      </c>
      <c r="W3891" t="str">
        <f>VLOOKUP(K3891, Helper!A:C, 3, FALSE)</f>
        <v>2020-01</v>
      </c>
    </row>
    <row r="3892" spans="1:23" x14ac:dyDescent="0.3">
      <c r="A3892">
        <v>7835</v>
      </c>
      <c r="B3892" t="s">
        <v>9073</v>
      </c>
      <c r="C3892" s="1">
        <v>44299</v>
      </c>
      <c r="D3892">
        <v>20210413</v>
      </c>
      <c r="E3892" t="s">
        <v>4251</v>
      </c>
      <c r="F3892" t="s">
        <v>35</v>
      </c>
      <c r="G3892" t="s">
        <v>36</v>
      </c>
      <c r="H3892" t="s">
        <v>37</v>
      </c>
      <c r="I3892" t="s">
        <v>38</v>
      </c>
      <c r="J3892" t="s">
        <v>1013</v>
      </c>
      <c r="K3892">
        <v>1073</v>
      </c>
      <c r="L3892" t="s">
        <v>133</v>
      </c>
      <c r="M3892" t="s">
        <v>29</v>
      </c>
      <c r="N3892" t="s">
        <v>50</v>
      </c>
      <c r="O3892" t="s">
        <v>9074</v>
      </c>
      <c r="P3892">
        <v>241.56800000000001</v>
      </c>
      <c r="Q3892">
        <v>2</v>
      </c>
      <c r="R3892">
        <v>0.2</v>
      </c>
      <c r="S3892">
        <v>-15.098000000000001</v>
      </c>
      <c r="T3892" t="s">
        <v>208</v>
      </c>
      <c r="U3892">
        <v>256.666</v>
      </c>
      <c r="V3892" s="2">
        <f>Table1[[#This Row],[Expenses]]*0.3</f>
        <v>76.999799999999993</v>
      </c>
      <c r="W3892" t="str">
        <f>VLOOKUP(K3892, Helper!A:C, 3, FALSE)</f>
        <v>2020-03</v>
      </c>
    </row>
    <row r="3893" spans="1:23" x14ac:dyDescent="0.3">
      <c r="A3893">
        <v>7837</v>
      </c>
      <c r="B3893" t="s">
        <v>9075</v>
      </c>
      <c r="C3893" s="1">
        <v>44464</v>
      </c>
      <c r="D3893">
        <v>20210925</v>
      </c>
      <c r="E3893" t="s">
        <v>406</v>
      </c>
      <c r="F3893" t="s">
        <v>71</v>
      </c>
      <c r="G3893" t="s">
        <v>72</v>
      </c>
      <c r="H3893" t="s">
        <v>37</v>
      </c>
      <c r="I3893" t="s">
        <v>38</v>
      </c>
      <c r="J3893" t="s">
        <v>407</v>
      </c>
      <c r="K3893">
        <v>1082</v>
      </c>
      <c r="L3893" t="s">
        <v>56</v>
      </c>
      <c r="M3893" t="s">
        <v>40</v>
      </c>
      <c r="N3893" t="s">
        <v>41</v>
      </c>
      <c r="O3893" t="s">
        <v>9076</v>
      </c>
      <c r="P3893">
        <v>307.13600000000002</v>
      </c>
      <c r="Q3893">
        <v>4</v>
      </c>
      <c r="R3893">
        <v>0.2</v>
      </c>
      <c r="S3893">
        <v>-11.5176</v>
      </c>
      <c r="T3893" t="s">
        <v>135</v>
      </c>
      <c r="U3893">
        <v>318.65359999999998</v>
      </c>
      <c r="V3893" s="2">
        <f>Table1[[#This Row],[Expenses]]*0.3</f>
        <v>95.596079999999986</v>
      </c>
      <c r="W3893" t="str">
        <f>VLOOKUP(K3893, Helper!A:C, 3, FALSE)</f>
        <v>2020-07</v>
      </c>
    </row>
    <row r="3894" spans="1:23" x14ac:dyDescent="0.3">
      <c r="A3894">
        <v>7840</v>
      </c>
      <c r="B3894" t="s">
        <v>9077</v>
      </c>
      <c r="C3894" s="1">
        <v>43918</v>
      </c>
      <c r="D3894">
        <v>20200328</v>
      </c>
      <c r="E3894" t="s">
        <v>3399</v>
      </c>
      <c r="F3894" t="s">
        <v>353</v>
      </c>
      <c r="G3894" t="s">
        <v>1380</v>
      </c>
      <c r="H3894" t="s">
        <v>25</v>
      </c>
      <c r="I3894" t="s">
        <v>48</v>
      </c>
      <c r="J3894" t="s">
        <v>341</v>
      </c>
      <c r="K3894">
        <v>1019</v>
      </c>
      <c r="L3894" t="s">
        <v>74</v>
      </c>
      <c r="M3894" t="s">
        <v>29</v>
      </c>
      <c r="N3894" t="s">
        <v>161</v>
      </c>
      <c r="O3894" t="s">
        <v>9078</v>
      </c>
      <c r="P3894">
        <v>6.12</v>
      </c>
      <c r="Q3894">
        <v>3</v>
      </c>
      <c r="R3894">
        <v>0</v>
      </c>
      <c r="S3894">
        <v>2.8763999999999998</v>
      </c>
      <c r="T3894" t="s">
        <v>445</v>
      </c>
      <c r="U3894">
        <v>3.2435999999999998</v>
      </c>
      <c r="V3894" s="2">
        <f>Table1[[#This Row],[Expenses]]*0.3</f>
        <v>0.97307999999999995</v>
      </c>
      <c r="W3894" t="str">
        <f>VLOOKUP(K3894, Helper!A:C, 3, FALSE)</f>
        <v>2020-03</v>
      </c>
    </row>
    <row r="3895" spans="1:23" x14ac:dyDescent="0.3">
      <c r="A3895">
        <v>7842</v>
      </c>
      <c r="B3895" t="s">
        <v>9079</v>
      </c>
      <c r="C3895" s="1">
        <v>44760</v>
      </c>
      <c r="D3895">
        <v>20220718</v>
      </c>
      <c r="E3895" t="s">
        <v>1168</v>
      </c>
      <c r="F3895" t="s">
        <v>211</v>
      </c>
      <c r="G3895" t="s">
        <v>212</v>
      </c>
      <c r="H3895" t="s">
        <v>25</v>
      </c>
      <c r="I3895" t="s">
        <v>26</v>
      </c>
      <c r="J3895" t="s">
        <v>104</v>
      </c>
      <c r="K3895">
        <v>1047</v>
      </c>
      <c r="L3895" t="s">
        <v>105</v>
      </c>
      <c r="M3895" t="s">
        <v>29</v>
      </c>
      <c r="N3895" t="s">
        <v>86</v>
      </c>
      <c r="O3895" t="s">
        <v>9080</v>
      </c>
      <c r="P3895">
        <v>45.96</v>
      </c>
      <c r="Q3895">
        <v>2</v>
      </c>
      <c r="R3895">
        <v>0</v>
      </c>
      <c r="S3895">
        <v>13.788</v>
      </c>
      <c r="T3895" t="s">
        <v>175</v>
      </c>
      <c r="U3895">
        <v>32.171999999999997</v>
      </c>
      <c r="V3895" s="2">
        <f>Table1[[#This Row],[Expenses]]*0.3</f>
        <v>9.6515999999999984</v>
      </c>
      <c r="W3895" t="str">
        <f>VLOOKUP(K3895, Helper!A:C, 3, FALSE)</f>
        <v>2020-03</v>
      </c>
    </row>
    <row r="3896" spans="1:23" x14ac:dyDescent="0.3">
      <c r="A3896">
        <v>7843</v>
      </c>
      <c r="B3896" t="s">
        <v>9081</v>
      </c>
      <c r="C3896" s="1">
        <v>43940</v>
      </c>
      <c r="D3896">
        <v>20200419</v>
      </c>
      <c r="E3896" t="s">
        <v>1751</v>
      </c>
      <c r="F3896" t="s">
        <v>238</v>
      </c>
      <c r="G3896" t="s">
        <v>2832</v>
      </c>
      <c r="H3896" t="s">
        <v>25</v>
      </c>
      <c r="I3896" t="s">
        <v>48</v>
      </c>
      <c r="J3896" t="s">
        <v>308</v>
      </c>
      <c r="K3896">
        <v>1095</v>
      </c>
      <c r="L3896" t="s">
        <v>105</v>
      </c>
      <c r="M3896" t="s">
        <v>29</v>
      </c>
      <c r="N3896" t="s">
        <v>50</v>
      </c>
      <c r="O3896" t="s">
        <v>9082</v>
      </c>
      <c r="P3896">
        <v>58.05</v>
      </c>
      <c r="Q3896">
        <v>3</v>
      </c>
      <c r="R3896">
        <v>0</v>
      </c>
      <c r="S3896">
        <v>26.702999999999999</v>
      </c>
      <c r="T3896" t="s">
        <v>735</v>
      </c>
      <c r="U3896">
        <v>31.346999999999898</v>
      </c>
      <c r="V3896" s="2">
        <f>Table1[[#This Row],[Expenses]]*0.3</f>
        <v>9.4040999999999695</v>
      </c>
      <c r="W3896" t="str">
        <f>VLOOKUP(K3896, Helper!A:C, 3, FALSE)</f>
        <v>2020-02</v>
      </c>
    </row>
    <row r="3897" spans="1:23" x14ac:dyDescent="0.3">
      <c r="A3897">
        <v>7845</v>
      </c>
      <c r="B3897" t="s">
        <v>9083</v>
      </c>
      <c r="C3897" s="1">
        <v>45129</v>
      </c>
      <c r="D3897">
        <v>20230722</v>
      </c>
      <c r="E3897" t="s">
        <v>2033</v>
      </c>
      <c r="F3897" t="s">
        <v>79</v>
      </c>
      <c r="G3897" t="s">
        <v>147</v>
      </c>
      <c r="H3897" t="s">
        <v>81</v>
      </c>
      <c r="I3897" t="s">
        <v>82</v>
      </c>
      <c r="J3897" t="s">
        <v>254</v>
      </c>
      <c r="K3897">
        <v>1072</v>
      </c>
      <c r="L3897" t="s">
        <v>74</v>
      </c>
      <c r="M3897" t="s">
        <v>29</v>
      </c>
      <c r="N3897" t="s">
        <v>50</v>
      </c>
      <c r="O3897" t="s">
        <v>9084</v>
      </c>
      <c r="P3897">
        <v>124.404</v>
      </c>
      <c r="Q3897">
        <v>4</v>
      </c>
      <c r="R3897">
        <v>0.3</v>
      </c>
      <c r="S3897">
        <v>-21.3264</v>
      </c>
      <c r="T3897" t="s">
        <v>128</v>
      </c>
      <c r="U3897">
        <v>145.7304</v>
      </c>
      <c r="V3897" s="2">
        <f>Table1[[#This Row],[Expenses]]*0.3</f>
        <v>43.719119999999997</v>
      </c>
      <c r="W3897" t="str">
        <f>VLOOKUP(K3897, Helper!A:C, 3, FALSE)</f>
        <v>2020-06</v>
      </c>
    </row>
    <row r="3898" spans="1:23" x14ac:dyDescent="0.3">
      <c r="A3898">
        <v>7846</v>
      </c>
      <c r="B3898" t="s">
        <v>9085</v>
      </c>
      <c r="C3898" s="1">
        <v>44466</v>
      </c>
      <c r="D3898">
        <v>20210927</v>
      </c>
      <c r="E3898" t="s">
        <v>2605</v>
      </c>
      <c r="F3898" t="s">
        <v>238</v>
      </c>
      <c r="G3898" t="s">
        <v>2832</v>
      </c>
      <c r="H3898" t="s">
        <v>25</v>
      </c>
      <c r="I3898" t="s">
        <v>48</v>
      </c>
      <c r="J3898" t="s">
        <v>457</v>
      </c>
      <c r="K3898">
        <v>1057</v>
      </c>
      <c r="L3898" t="s">
        <v>105</v>
      </c>
      <c r="M3898" t="s">
        <v>29</v>
      </c>
      <c r="N3898" t="s">
        <v>66</v>
      </c>
      <c r="O3898" t="s">
        <v>9086</v>
      </c>
      <c r="P3898">
        <v>154.9</v>
      </c>
      <c r="Q3898">
        <v>5</v>
      </c>
      <c r="R3898">
        <v>0</v>
      </c>
      <c r="S3898">
        <v>69.704999999999998</v>
      </c>
      <c r="T3898" t="s">
        <v>135</v>
      </c>
      <c r="U3898">
        <v>85.194999999999993</v>
      </c>
      <c r="V3898" s="2">
        <f>Table1[[#This Row],[Expenses]]*0.3</f>
        <v>25.558499999999999</v>
      </c>
      <c r="W3898" t="str">
        <f>VLOOKUP(K3898, Helper!A:C, 3, FALSE)</f>
        <v>2020-01</v>
      </c>
    </row>
    <row r="3899" spans="1:23" x14ac:dyDescent="0.3">
      <c r="A3899">
        <v>7848</v>
      </c>
      <c r="B3899" t="s">
        <v>9087</v>
      </c>
      <c r="C3899" s="1">
        <v>44619</v>
      </c>
      <c r="D3899">
        <v>20220227</v>
      </c>
      <c r="E3899" t="s">
        <v>1816</v>
      </c>
      <c r="F3899" t="s">
        <v>79</v>
      </c>
      <c r="G3899" t="s">
        <v>147</v>
      </c>
      <c r="H3899" t="s">
        <v>81</v>
      </c>
      <c r="I3899" t="s">
        <v>82</v>
      </c>
      <c r="J3899" t="s">
        <v>278</v>
      </c>
      <c r="K3899">
        <v>1032</v>
      </c>
      <c r="L3899" t="s">
        <v>56</v>
      </c>
      <c r="M3899" t="s">
        <v>29</v>
      </c>
      <c r="N3899" t="s">
        <v>57</v>
      </c>
      <c r="O3899" t="s">
        <v>9088</v>
      </c>
      <c r="P3899">
        <v>16.192</v>
      </c>
      <c r="Q3899">
        <v>2</v>
      </c>
      <c r="R3899">
        <v>0.6</v>
      </c>
      <c r="S3899">
        <v>-6.8815999999999997</v>
      </c>
      <c r="T3899" t="s">
        <v>1308</v>
      </c>
      <c r="U3899">
        <v>23.073599999999999</v>
      </c>
      <c r="V3899" s="2">
        <f>Table1[[#This Row],[Expenses]]*0.3</f>
        <v>6.9220799999999993</v>
      </c>
      <c r="W3899" t="str">
        <f>VLOOKUP(K3899, Helper!A:C, 3, FALSE)</f>
        <v>2020-02</v>
      </c>
    </row>
    <row r="3900" spans="1:23" x14ac:dyDescent="0.3">
      <c r="A3900">
        <v>7849</v>
      </c>
      <c r="B3900" t="s">
        <v>9089</v>
      </c>
      <c r="C3900" s="1">
        <v>44684</v>
      </c>
      <c r="D3900">
        <v>20220503</v>
      </c>
      <c r="E3900" t="s">
        <v>2831</v>
      </c>
      <c r="F3900" t="s">
        <v>79</v>
      </c>
      <c r="G3900" t="s">
        <v>147</v>
      </c>
      <c r="H3900" t="s">
        <v>81</v>
      </c>
      <c r="I3900" t="s">
        <v>82</v>
      </c>
      <c r="J3900" t="s">
        <v>192</v>
      </c>
      <c r="K3900">
        <v>1068</v>
      </c>
      <c r="L3900" t="s">
        <v>56</v>
      </c>
      <c r="M3900" t="s">
        <v>29</v>
      </c>
      <c r="N3900" t="s">
        <v>96</v>
      </c>
      <c r="O3900" t="s">
        <v>9090</v>
      </c>
      <c r="P3900">
        <v>18.936</v>
      </c>
      <c r="Q3900">
        <v>3</v>
      </c>
      <c r="R3900">
        <v>0.2</v>
      </c>
      <c r="S3900">
        <v>-3.7871999999999999</v>
      </c>
      <c r="T3900" t="s">
        <v>454</v>
      </c>
      <c r="U3900">
        <v>22.723199999999999</v>
      </c>
      <c r="V3900" s="2">
        <f>Table1[[#This Row],[Expenses]]*0.3</f>
        <v>6.816959999999999</v>
      </c>
      <c r="W3900" t="str">
        <f>VLOOKUP(K3900, Helper!A:C, 3, FALSE)</f>
        <v>2020-01</v>
      </c>
    </row>
    <row r="3901" spans="1:23" x14ac:dyDescent="0.3">
      <c r="A3901">
        <v>7852</v>
      </c>
      <c r="B3901" t="s">
        <v>9091</v>
      </c>
      <c r="C3901" s="1">
        <v>44174</v>
      </c>
      <c r="D3901">
        <v>20201209</v>
      </c>
      <c r="E3901" t="s">
        <v>691</v>
      </c>
      <c r="F3901" t="s">
        <v>166</v>
      </c>
      <c r="G3901" t="s">
        <v>227</v>
      </c>
      <c r="H3901" t="s">
        <v>81</v>
      </c>
      <c r="I3901" t="s">
        <v>168</v>
      </c>
      <c r="J3901" t="s">
        <v>693</v>
      </c>
      <c r="K3901">
        <v>1070</v>
      </c>
      <c r="L3901" t="s">
        <v>56</v>
      </c>
      <c r="M3901" t="s">
        <v>40</v>
      </c>
      <c r="N3901" t="s">
        <v>66</v>
      </c>
      <c r="O3901" t="s">
        <v>9092</v>
      </c>
      <c r="P3901">
        <v>8.4480000000000004</v>
      </c>
      <c r="Q3901">
        <v>2</v>
      </c>
      <c r="R3901">
        <v>0.2</v>
      </c>
      <c r="S3901">
        <v>2.9567999999999999</v>
      </c>
      <c r="T3901" t="s">
        <v>235</v>
      </c>
      <c r="U3901">
        <v>5.4912000000000001</v>
      </c>
      <c r="V3901" s="2">
        <f>Table1[[#This Row],[Expenses]]*0.3</f>
        <v>1.6473599999999999</v>
      </c>
      <c r="W3901" t="str">
        <f>VLOOKUP(K3901, Helper!A:C, 3, FALSE)</f>
        <v>2020-02</v>
      </c>
    </row>
    <row r="3902" spans="1:23" x14ac:dyDescent="0.3">
      <c r="A3902">
        <v>7854</v>
      </c>
      <c r="B3902" t="s">
        <v>9093</v>
      </c>
      <c r="C3902" s="1">
        <v>44555</v>
      </c>
      <c r="D3902">
        <v>20211225</v>
      </c>
      <c r="E3902" t="s">
        <v>3263</v>
      </c>
      <c r="F3902" t="s">
        <v>35</v>
      </c>
      <c r="G3902" t="s">
        <v>36</v>
      </c>
      <c r="H3902" t="s">
        <v>37</v>
      </c>
      <c r="I3902" t="s">
        <v>38</v>
      </c>
      <c r="J3902" t="s">
        <v>917</v>
      </c>
      <c r="K3902">
        <v>1029</v>
      </c>
      <c r="L3902" t="s">
        <v>84</v>
      </c>
      <c r="M3902" t="s">
        <v>85</v>
      </c>
      <c r="N3902" t="s">
        <v>66</v>
      </c>
      <c r="O3902" t="s">
        <v>9094</v>
      </c>
      <c r="P3902">
        <v>9.9600000000000009</v>
      </c>
      <c r="Q3902">
        <v>2</v>
      </c>
      <c r="R3902">
        <v>0</v>
      </c>
      <c r="S3902">
        <v>4.8803999999999998</v>
      </c>
      <c r="T3902" t="s">
        <v>163</v>
      </c>
      <c r="U3902">
        <v>5.0796000000000001</v>
      </c>
      <c r="V3902" s="2">
        <f>Table1[[#This Row],[Expenses]]*0.3</f>
        <v>1.5238799999999999</v>
      </c>
      <c r="W3902" t="str">
        <f>VLOOKUP(K3902, Helper!A:C, 3, FALSE)</f>
        <v>2020-01</v>
      </c>
    </row>
    <row r="3903" spans="1:23" x14ac:dyDescent="0.3">
      <c r="A3903">
        <v>7855</v>
      </c>
      <c r="B3903" t="s">
        <v>9095</v>
      </c>
      <c r="C3903" s="1">
        <v>45268</v>
      </c>
      <c r="D3903">
        <v>20231208</v>
      </c>
      <c r="E3903" t="s">
        <v>54</v>
      </c>
      <c r="F3903" t="s">
        <v>868</v>
      </c>
      <c r="G3903" t="s">
        <v>5772</v>
      </c>
      <c r="H3903" t="s">
        <v>25</v>
      </c>
      <c r="I3903" t="s">
        <v>336</v>
      </c>
      <c r="J3903" t="s">
        <v>55</v>
      </c>
      <c r="K3903">
        <v>1065</v>
      </c>
      <c r="L3903" t="s">
        <v>56</v>
      </c>
      <c r="M3903" t="s">
        <v>29</v>
      </c>
      <c r="N3903" t="s">
        <v>86</v>
      </c>
      <c r="O3903" t="s">
        <v>9096</v>
      </c>
      <c r="P3903">
        <v>320.64</v>
      </c>
      <c r="Q3903">
        <v>4</v>
      </c>
      <c r="R3903">
        <v>0</v>
      </c>
      <c r="S3903">
        <v>89.779200000000003</v>
      </c>
      <c r="T3903" t="s">
        <v>261</v>
      </c>
      <c r="U3903">
        <v>230.86079999999899</v>
      </c>
      <c r="V3903" s="2">
        <f>Table1[[#This Row],[Expenses]]*0.3</f>
        <v>69.258239999999688</v>
      </c>
      <c r="W3903" t="str">
        <f>VLOOKUP(K3903, Helper!A:C, 3, FALSE)</f>
        <v>2020-04</v>
      </c>
    </row>
    <row r="3904" spans="1:23" x14ac:dyDescent="0.3">
      <c r="A3904">
        <v>7857</v>
      </c>
      <c r="B3904" t="s">
        <v>9097</v>
      </c>
      <c r="C3904" s="1">
        <v>43981</v>
      </c>
      <c r="D3904">
        <v>20200530</v>
      </c>
      <c r="E3904" t="s">
        <v>2080</v>
      </c>
      <c r="F3904" t="s">
        <v>211</v>
      </c>
      <c r="G3904" t="s">
        <v>212</v>
      </c>
      <c r="H3904" t="s">
        <v>25</v>
      </c>
      <c r="I3904" t="s">
        <v>26</v>
      </c>
      <c r="J3904" t="s">
        <v>2081</v>
      </c>
      <c r="K3904">
        <v>1079</v>
      </c>
      <c r="L3904" t="s">
        <v>105</v>
      </c>
      <c r="M3904" t="s">
        <v>40</v>
      </c>
      <c r="N3904" t="s">
        <v>50</v>
      </c>
      <c r="O3904" t="s">
        <v>9098</v>
      </c>
      <c r="P3904">
        <v>25.584</v>
      </c>
      <c r="Q3904">
        <v>2</v>
      </c>
      <c r="R3904">
        <v>0.2</v>
      </c>
      <c r="S3904">
        <v>8.9543999999999997</v>
      </c>
      <c r="T3904" t="s">
        <v>107</v>
      </c>
      <c r="U3904">
        <v>16.6296</v>
      </c>
      <c r="V3904" s="2">
        <f>Table1[[#This Row],[Expenses]]*0.3</f>
        <v>4.98888</v>
      </c>
      <c r="W3904" t="str">
        <f>VLOOKUP(K3904, Helper!A:C, 3, FALSE)</f>
        <v>2020-05</v>
      </c>
    </row>
    <row r="3905" spans="1:23" x14ac:dyDescent="0.3">
      <c r="A3905">
        <v>7861</v>
      </c>
      <c r="B3905" t="s">
        <v>9099</v>
      </c>
      <c r="C3905" s="1">
        <v>44988</v>
      </c>
      <c r="D3905">
        <v>20230303</v>
      </c>
      <c r="E3905" t="s">
        <v>1646</v>
      </c>
      <c r="F3905" t="s">
        <v>358</v>
      </c>
      <c r="G3905" t="s">
        <v>532</v>
      </c>
      <c r="H3905" t="s">
        <v>37</v>
      </c>
      <c r="I3905" t="s">
        <v>119</v>
      </c>
      <c r="J3905" t="s">
        <v>418</v>
      </c>
      <c r="K3905">
        <v>1007</v>
      </c>
      <c r="L3905" t="s">
        <v>84</v>
      </c>
      <c r="M3905" t="s">
        <v>29</v>
      </c>
      <c r="N3905" t="s">
        <v>50</v>
      </c>
      <c r="O3905" t="s">
        <v>9100</v>
      </c>
      <c r="P3905">
        <v>18.527999999999999</v>
      </c>
      <c r="Q3905">
        <v>4</v>
      </c>
      <c r="R3905">
        <v>0.7</v>
      </c>
      <c r="S3905">
        <v>-12.352</v>
      </c>
      <c r="T3905" t="s">
        <v>761</v>
      </c>
      <c r="U3905">
        <v>30.88</v>
      </c>
      <c r="V3905" s="2">
        <f>Table1[[#This Row],[Expenses]]*0.3</f>
        <v>9.2639999999999993</v>
      </c>
      <c r="W3905" t="str">
        <f>VLOOKUP(K3905, Helper!A:C, 3, FALSE)</f>
        <v>2020-02</v>
      </c>
    </row>
    <row r="3906" spans="1:23" x14ac:dyDescent="0.3">
      <c r="A3906">
        <v>7862</v>
      </c>
      <c r="B3906" t="s">
        <v>9101</v>
      </c>
      <c r="C3906" s="1">
        <v>44481</v>
      </c>
      <c r="D3906">
        <v>20211012</v>
      </c>
      <c r="E3906" t="s">
        <v>3009</v>
      </c>
      <c r="F3906" t="s">
        <v>71</v>
      </c>
      <c r="G3906" t="s">
        <v>72</v>
      </c>
      <c r="H3906" t="s">
        <v>37</v>
      </c>
      <c r="I3906" t="s">
        <v>38</v>
      </c>
      <c r="J3906" t="s">
        <v>515</v>
      </c>
      <c r="K3906">
        <v>1003</v>
      </c>
      <c r="L3906" t="s">
        <v>56</v>
      </c>
      <c r="M3906" t="s">
        <v>29</v>
      </c>
      <c r="N3906" t="s">
        <v>185</v>
      </c>
      <c r="O3906" t="s">
        <v>9102</v>
      </c>
      <c r="P3906">
        <v>17.899999999999999</v>
      </c>
      <c r="Q3906">
        <v>2</v>
      </c>
      <c r="R3906">
        <v>0</v>
      </c>
      <c r="S3906">
        <v>3.4009999999999998</v>
      </c>
      <c r="T3906" t="s">
        <v>52</v>
      </c>
      <c r="U3906">
        <v>14.498999999999899</v>
      </c>
      <c r="V3906" s="2">
        <f>Table1[[#This Row],[Expenses]]*0.3</f>
        <v>4.3496999999999693</v>
      </c>
      <c r="W3906" t="str">
        <f>VLOOKUP(K3906, Helper!A:C, 3, FALSE)</f>
        <v>2020-02</v>
      </c>
    </row>
    <row r="3907" spans="1:23" x14ac:dyDescent="0.3">
      <c r="A3907">
        <v>7864</v>
      </c>
      <c r="B3907" t="s">
        <v>9103</v>
      </c>
      <c r="C3907" s="1">
        <v>44391</v>
      </c>
      <c r="D3907">
        <v>20210714</v>
      </c>
      <c r="E3907" t="s">
        <v>3231</v>
      </c>
      <c r="F3907" t="s">
        <v>232</v>
      </c>
      <c r="G3907" t="s">
        <v>1041</v>
      </c>
      <c r="H3907" t="s">
        <v>37</v>
      </c>
      <c r="I3907" t="s">
        <v>119</v>
      </c>
      <c r="J3907" t="s">
        <v>528</v>
      </c>
      <c r="K3907">
        <v>1049</v>
      </c>
      <c r="L3907" t="s">
        <v>84</v>
      </c>
      <c r="M3907" t="s">
        <v>29</v>
      </c>
      <c r="N3907" t="s">
        <v>96</v>
      </c>
      <c r="O3907" t="s">
        <v>9104</v>
      </c>
      <c r="P3907">
        <v>272.73599999999999</v>
      </c>
      <c r="Q3907">
        <v>3</v>
      </c>
      <c r="R3907">
        <v>0.2</v>
      </c>
      <c r="S3907">
        <v>-64.774799999999999</v>
      </c>
      <c r="T3907" t="s">
        <v>642</v>
      </c>
      <c r="U3907">
        <v>337.51080000000002</v>
      </c>
      <c r="V3907" s="2">
        <f>Table1[[#This Row],[Expenses]]*0.3</f>
        <v>101.25324000000001</v>
      </c>
      <c r="W3907" t="str">
        <f>VLOOKUP(K3907, Helper!A:C, 3, FALSE)</f>
        <v>2020-05</v>
      </c>
    </row>
    <row r="3908" spans="1:23" x14ac:dyDescent="0.3">
      <c r="A3908">
        <v>7868</v>
      </c>
      <c r="B3908" t="s">
        <v>9105</v>
      </c>
      <c r="C3908" s="1">
        <v>44154</v>
      </c>
      <c r="D3908">
        <v>20201119</v>
      </c>
      <c r="E3908" t="s">
        <v>5837</v>
      </c>
      <c r="F3908" t="s">
        <v>101</v>
      </c>
      <c r="G3908" t="s">
        <v>131</v>
      </c>
      <c r="H3908" t="s">
        <v>25</v>
      </c>
      <c r="I3908" t="s">
        <v>103</v>
      </c>
      <c r="J3908" t="s">
        <v>457</v>
      </c>
      <c r="K3908">
        <v>1057</v>
      </c>
      <c r="L3908" t="s">
        <v>105</v>
      </c>
      <c r="M3908" t="s">
        <v>85</v>
      </c>
      <c r="N3908" t="s">
        <v>66</v>
      </c>
      <c r="O3908" t="s">
        <v>9106</v>
      </c>
      <c r="P3908">
        <v>166.44</v>
      </c>
      <c r="Q3908">
        <v>3</v>
      </c>
      <c r="R3908">
        <v>0</v>
      </c>
      <c r="S3908">
        <v>79.891199999999998</v>
      </c>
      <c r="T3908" t="s">
        <v>98</v>
      </c>
      <c r="U3908">
        <v>86.5488</v>
      </c>
      <c r="V3908" s="2">
        <f>Table1[[#This Row],[Expenses]]*0.3</f>
        <v>25.964639999999999</v>
      </c>
      <c r="W3908" t="str">
        <f>VLOOKUP(K3908, Helper!A:C, 3, FALSE)</f>
        <v>2020-01</v>
      </c>
    </row>
    <row r="3909" spans="1:23" x14ac:dyDescent="0.3">
      <c r="A3909">
        <v>7869</v>
      </c>
      <c r="B3909" t="s">
        <v>9107</v>
      </c>
      <c r="C3909" s="1">
        <v>44709</v>
      </c>
      <c r="D3909">
        <v>20220528</v>
      </c>
      <c r="E3909" t="s">
        <v>996</v>
      </c>
      <c r="F3909" t="s">
        <v>35</v>
      </c>
      <c r="G3909" t="s">
        <v>36</v>
      </c>
      <c r="H3909" t="s">
        <v>37</v>
      </c>
      <c r="I3909" t="s">
        <v>38</v>
      </c>
      <c r="J3909" t="s">
        <v>254</v>
      </c>
      <c r="K3909">
        <v>1072</v>
      </c>
      <c r="L3909" t="s">
        <v>74</v>
      </c>
      <c r="M3909" t="s">
        <v>29</v>
      </c>
      <c r="N3909" t="s">
        <v>66</v>
      </c>
      <c r="O3909" t="s">
        <v>9108</v>
      </c>
      <c r="P3909">
        <v>13.38</v>
      </c>
      <c r="Q3909">
        <v>2</v>
      </c>
      <c r="R3909">
        <v>0</v>
      </c>
      <c r="S3909">
        <v>6.1547999999999998</v>
      </c>
      <c r="T3909" t="s">
        <v>454</v>
      </c>
      <c r="U3909">
        <v>7.2252000000000001</v>
      </c>
      <c r="V3909" s="2">
        <f>Table1[[#This Row],[Expenses]]*0.3</f>
        <v>2.1675599999999999</v>
      </c>
      <c r="W3909" t="str">
        <f>VLOOKUP(K3909, Helper!A:C, 3, FALSE)</f>
        <v>2020-06</v>
      </c>
    </row>
    <row r="3910" spans="1:23" x14ac:dyDescent="0.3">
      <c r="A3910">
        <v>7870</v>
      </c>
      <c r="B3910" t="s">
        <v>9109</v>
      </c>
      <c r="C3910" s="1">
        <v>45111</v>
      </c>
      <c r="D3910">
        <v>20230704</v>
      </c>
      <c r="E3910" t="s">
        <v>3839</v>
      </c>
      <c r="F3910" t="s">
        <v>62</v>
      </c>
      <c r="G3910" t="s">
        <v>1253</v>
      </c>
      <c r="H3910" t="s">
        <v>25</v>
      </c>
      <c r="I3910" t="s">
        <v>64</v>
      </c>
      <c r="J3910" t="s">
        <v>764</v>
      </c>
      <c r="K3910">
        <v>1061</v>
      </c>
      <c r="L3910" t="s">
        <v>28</v>
      </c>
      <c r="M3910" t="s">
        <v>29</v>
      </c>
      <c r="N3910" t="s">
        <v>185</v>
      </c>
      <c r="O3910" t="s">
        <v>9110</v>
      </c>
      <c r="P3910">
        <v>24</v>
      </c>
      <c r="Q3910">
        <v>2</v>
      </c>
      <c r="R3910">
        <v>0.2</v>
      </c>
      <c r="S3910">
        <v>-2.7</v>
      </c>
      <c r="T3910" t="s">
        <v>128</v>
      </c>
      <c r="U3910">
        <v>26.7</v>
      </c>
      <c r="V3910" s="2">
        <f>Table1[[#This Row],[Expenses]]*0.3</f>
        <v>8.01</v>
      </c>
      <c r="W3910" t="str">
        <f>VLOOKUP(K3910, Helper!A:C, 3, FALSE)</f>
        <v>2020-03</v>
      </c>
    </row>
    <row r="3911" spans="1:23" x14ac:dyDescent="0.3">
      <c r="A3911">
        <v>7871</v>
      </c>
      <c r="B3911" t="s">
        <v>9111</v>
      </c>
      <c r="C3911" s="1">
        <v>45195</v>
      </c>
      <c r="D3911">
        <v>20230926</v>
      </c>
      <c r="E3911" t="s">
        <v>3915</v>
      </c>
      <c r="F3911" t="s">
        <v>358</v>
      </c>
      <c r="G3911" t="s">
        <v>359</v>
      </c>
      <c r="H3911" t="s">
        <v>37</v>
      </c>
      <c r="I3911" t="s">
        <v>119</v>
      </c>
      <c r="J3911" t="s">
        <v>138</v>
      </c>
      <c r="K3911">
        <v>1043</v>
      </c>
      <c r="L3911" t="s">
        <v>95</v>
      </c>
      <c r="M3911" t="s">
        <v>40</v>
      </c>
      <c r="N3911" t="s">
        <v>161</v>
      </c>
      <c r="O3911" t="s">
        <v>9112</v>
      </c>
      <c r="P3911">
        <v>24.448</v>
      </c>
      <c r="Q3911">
        <v>4</v>
      </c>
      <c r="R3911">
        <v>0.2</v>
      </c>
      <c r="S3911">
        <v>8.8623999999999992</v>
      </c>
      <c r="T3911" t="s">
        <v>171</v>
      </c>
      <c r="U3911">
        <v>15.585599999999999</v>
      </c>
      <c r="V3911" s="2">
        <f>Table1[[#This Row],[Expenses]]*0.3</f>
        <v>4.6756799999999998</v>
      </c>
      <c r="W3911" t="str">
        <f>VLOOKUP(K3911, Helper!A:C, 3, FALSE)</f>
        <v>2020-01</v>
      </c>
    </row>
    <row r="3912" spans="1:23" x14ac:dyDescent="0.3">
      <c r="A3912">
        <v>7872</v>
      </c>
      <c r="B3912" t="s">
        <v>9113</v>
      </c>
      <c r="C3912" s="1">
        <v>44838</v>
      </c>
      <c r="D3912">
        <v>20221004</v>
      </c>
      <c r="E3912" t="s">
        <v>3548</v>
      </c>
      <c r="F3912" t="s">
        <v>35</v>
      </c>
      <c r="G3912" t="s">
        <v>7013</v>
      </c>
      <c r="H3912" t="s">
        <v>37</v>
      </c>
      <c r="I3912" t="s">
        <v>38</v>
      </c>
      <c r="J3912" t="s">
        <v>466</v>
      </c>
      <c r="K3912">
        <v>1046</v>
      </c>
      <c r="L3912" t="s">
        <v>95</v>
      </c>
      <c r="M3912" t="s">
        <v>85</v>
      </c>
      <c r="N3912" t="s">
        <v>41</v>
      </c>
      <c r="O3912" t="s">
        <v>9114</v>
      </c>
      <c r="P3912">
        <v>6.16</v>
      </c>
      <c r="Q3912">
        <v>2</v>
      </c>
      <c r="R3912">
        <v>0</v>
      </c>
      <c r="S3912">
        <v>2.9567999999999999</v>
      </c>
      <c r="T3912" t="s">
        <v>400</v>
      </c>
      <c r="U3912">
        <v>3.2031999999999998</v>
      </c>
      <c r="V3912" s="2">
        <f>Table1[[#This Row],[Expenses]]*0.3</f>
        <v>0.96095999999999993</v>
      </c>
      <c r="W3912" t="str">
        <f>VLOOKUP(K3912, Helper!A:C, 3, FALSE)</f>
        <v>2020-02</v>
      </c>
    </row>
    <row r="3913" spans="1:23" x14ac:dyDescent="0.3">
      <c r="A3913">
        <v>7876</v>
      </c>
      <c r="B3913" t="s">
        <v>9115</v>
      </c>
      <c r="C3913" s="1">
        <v>45179</v>
      </c>
      <c r="D3913">
        <v>20230910</v>
      </c>
      <c r="E3913" t="s">
        <v>2215</v>
      </c>
      <c r="F3913" t="s">
        <v>306</v>
      </c>
      <c r="G3913" t="s">
        <v>307</v>
      </c>
      <c r="H3913" t="s">
        <v>25</v>
      </c>
      <c r="I3913" t="s">
        <v>48</v>
      </c>
      <c r="J3913" t="s">
        <v>155</v>
      </c>
      <c r="K3913">
        <v>1077</v>
      </c>
      <c r="L3913" t="s">
        <v>133</v>
      </c>
      <c r="M3913" t="s">
        <v>40</v>
      </c>
      <c r="N3913" t="s">
        <v>66</v>
      </c>
      <c r="O3913" t="s">
        <v>9116</v>
      </c>
      <c r="P3913">
        <v>31.103999999999999</v>
      </c>
      <c r="Q3913">
        <v>6</v>
      </c>
      <c r="R3913">
        <v>0.2</v>
      </c>
      <c r="S3913">
        <v>11.2752</v>
      </c>
      <c r="T3913" t="s">
        <v>171</v>
      </c>
      <c r="U3913">
        <v>19.828800000000001</v>
      </c>
      <c r="V3913" s="2">
        <f>Table1[[#This Row],[Expenses]]*0.3</f>
        <v>5.9486400000000001</v>
      </c>
      <c r="W3913" t="str">
        <f>VLOOKUP(K3913, Helper!A:C, 3, FALSE)</f>
        <v>2020-03</v>
      </c>
    </row>
    <row r="3914" spans="1:23" x14ac:dyDescent="0.3">
      <c r="A3914">
        <v>7878</v>
      </c>
      <c r="B3914" t="s">
        <v>9117</v>
      </c>
      <c r="C3914" s="1">
        <v>44267</v>
      </c>
      <c r="D3914">
        <v>20210312</v>
      </c>
      <c r="E3914" t="s">
        <v>2091</v>
      </c>
      <c r="F3914" t="s">
        <v>62</v>
      </c>
      <c r="G3914" t="s">
        <v>63</v>
      </c>
      <c r="H3914" t="s">
        <v>25</v>
      </c>
      <c r="I3914" t="s">
        <v>64</v>
      </c>
      <c r="J3914" t="s">
        <v>184</v>
      </c>
      <c r="K3914">
        <v>1028</v>
      </c>
      <c r="L3914" t="s">
        <v>74</v>
      </c>
      <c r="M3914" t="s">
        <v>29</v>
      </c>
      <c r="N3914" t="s">
        <v>41</v>
      </c>
      <c r="O3914" t="s">
        <v>9118</v>
      </c>
      <c r="P3914">
        <v>5.04</v>
      </c>
      <c r="Q3914">
        <v>2</v>
      </c>
      <c r="R3914">
        <v>0.2</v>
      </c>
      <c r="S3914">
        <v>1.764</v>
      </c>
      <c r="T3914" t="s">
        <v>365</v>
      </c>
      <c r="U3914">
        <v>3.2759999999999998</v>
      </c>
      <c r="V3914" s="2">
        <f>Table1[[#This Row],[Expenses]]*0.3</f>
        <v>0.9827999999999999</v>
      </c>
      <c r="W3914" t="str">
        <f>VLOOKUP(K3914, Helper!A:C, 3, FALSE)</f>
        <v>2020-04</v>
      </c>
    </row>
    <row r="3915" spans="1:23" x14ac:dyDescent="0.3">
      <c r="A3915">
        <v>7879</v>
      </c>
      <c r="B3915" t="s">
        <v>9119</v>
      </c>
      <c r="C3915" s="1">
        <v>44895</v>
      </c>
      <c r="D3915">
        <v>20221130</v>
      </c>
      <c r="E3915" t="s">
        <v>3899</v>
      </c>
      <c r="F3915" t="s">
        <v>166</v>
      </c>
      <c r="G3915" t="s">
        <v>488</v>
      </c>
      <c r="H3915" t="s">
        <v>81</v>
      </c>
      <c r="I3915" t="s">
        <v>168</v>
      </c>
      <c r="J3915" t="s">
        <v>148</v>
      </c>
      <c r="K3915">
        <v>1083</v>
      </c>
      <c r="L3915" t="s">
        <v>149</v>
      </c>
      <c r="M3915" t="s">
        <v>85</v>
      </c>
      <c r="N3915" t="s">
        <v>57</v>
      </c>
      <c r="O3915" t="s">
        <v>9120</v>
      </c>
      <c r="P3915">
        <v>242.17599999999999</v>
      </c>
      <c r="Q3915">
        <v>4</v>
      </c>
      <c r="R3915">
        <v>0.6</v>
      </c>
      <c r="S3915">
        <v>-302.72000000000003</v>
      </c>
      <c r="T3915" t="s">
        <v>32</v>
      </c>
      <c r="U3915">
        <v>544.89599999999996</v>
      </c>
      <c r="V3915" s="2">
        <f>Table1[[#This Row],[Expenses]]*0.3</f>
        <v>163.46879999999999</v>
      </c>
      <c r="W3915" t="str">
        <f>VLOOKUP(K3915, Helper!A:C, 3, FALSE)</f>
        <v>2020-03</v>
      </c>
    </row>
    <row r="3916" spans="1:23" x14ac:dyDescent="0.3">
      <c r="A3916">
        <v>7880</v>
      </c>
      <c r="B3916" t="s">
        <v>9121</v>
      </c>
      <c r="C3916" s="1">
        <v>44727</v>
      </c>
      <c r="D3916">
        <v>20220615</v>
      </c>
      <c r="E3916" t="s">
        <v>298</v>
      </c>
      <c r="F3916" t="s">
        <v>124</v>
      </c>
      <c r="G3916" t="s">
        <v>125</v>
      </c>
      <c r="H3916" t="s">
        <v>25</v>
      </c>
      <c r="I3916" t="s">
        <v>48</v>
      </c>
      <c r="J3916" t="s">
        <v>291</v>
      </c>
      <c r="K3916">
        <v>1052</v>
      </c>
      <c r="L3916" t="s">
        <v>259</v>
      </c>
      <c r="M3916" t="s">
        <v>40</v>
      </c>
      <c r="N3916" t="s">
        <v>50</v>
      </c>
      <c r="O3916" t="s">
        <v>9122</v>
      </c>
      <c r="P3916">
        <v>337.17599999999999</v>
      </c>
      <c r="Q3916">
        <v>2</v>
      </c>
      <c r="R3916">
        <v>0.4</v>
      </c>
      <c r="S3916">
        <v>-118.0116</v>
      </c>
      <c r="T3916" t="s">
        <v>43</v>
      </c>
      <c r="U3916">
        <v>455.18759999999997</v>
      </c>
      <c r="V3916" s="2">
        <f>Table1[[#This Row],[Expenses]]*0.3</f>
        <v>136.55627999999999</v>
      </c>
      <c r="W3916" t="str">
        <f>VLOOKUP(K3916, Helper!A:C, 3, FALSE)</f>
        <v>2020-04</v>
      </c>
    </row>
    <row r="3917" spans="1:23" x14ac:dyDescent="0.3">
      <c r="A3917">
        <v>7881</v>
      </c>
      <c r="B3917" t="s">
        <v>9123</v>
      </c>
      <c r="C3917" s="1">
        <v>45264</v>
      </c>
      <c r="D3917">
        <v>20231204</v>
      </c>
      <c r="E3917" t="s">
        <v>333</v>
      </c>
      <c r="F3917" t="s">
        <v>334</v>
      </c>
      <c r="G3917" t="s">
        <v>335</v>
      </c>
      <c r="H3917" t="s">
        <v>25</v>
      </c>
      <c r="I3917" t="s">
        <v>336</v>
      </c>
      <c r="J3917" t="s">
        <v>337</v>
      </c>
      <c r="K3917">
        <v>1096</v>
      </c>
      <c r="L3917" t="s">
        <v>105</v>
      </c>
      <c r="M3917" t="s">
        <v>29</v>
      </c>
      <c r="N3917" t="s">
        <v>112</v>
      </c>
      <c r="O3917" t="s">
        <v>9124</v>
      </c>
      <c r="P3917">
        <v>13.343999999999999</v>
      </c>
      <c r="Q3917">
        <v>6</v>
      </c>
      <c r="R3917">
        <v>0.2</v>
      </c>
      <c r="S3917">
        <v>1.0007999999999999</v>
      </c>
      <c r="T3917" t="s">
        <v>261</v>
      </c>
      <c r="U3917">
        <v>12.3432</v>
      </c>
      <c r="V3917" s="2">
        <f>Table1[[#This Row],[Expenses]]*0.3</f>
        <v>3.7029599999999996</v>
      </c>
      <c r="W3917" t="str">
        <f>VLOOKUP(K3917, Helper!A:C, 3, FALSE)</f>
        <v>2020-03</v>
      </c>
    </row>
    <row r="3918" spans="1:23" x14ac:dyDescent="0.3">
      <c r="A3918">
        <v>7889</v>
      </c>
      <c r="B3918" t="s">
        <v>9125</v>
      </c>
      <c r="C3918" s="1">
        <v>44790</v>
      </c>
      <c r="D3918">
        <v>20220817</v>
      </c>
      <c r="E3918" t="s">
        <v>940</v>
      </c>
      <c r="F3918" t="s">
        <v>35</v>
      </c>
      <c r="G3918" t="s">
        <v>9126</v>
      </c>
      <c r="H3918" t="s">
        <v>37</v>
      </c>
      <c r="I3918" t="s">
        <v>38</v>
      </c>
      <c r="J3918" t="s">
        <v>812</v>
      </c>
      <c r="K3918">
        <v>1092</v>
      </c>
      <c r="L3918" t="s">
        <v>84</v>
      </c>
      <c r="M3918" t="s">
        <v>29</v>
      </c>
      <c r="N3918" t="s">
        <v>66</v>
      </c>
      <c r="O3918" t="s">
        <v>9127</v>
      </c>
      <c r="P3918">
        <v>32.4</v>
      </c>
      <c r="Q3918">
        <v>5</v>
      </c>
      <c r="R3918">
        <v>0</v>
      </c>
      <c r="S3918">
        <v>15.552</v>
      </c>
      <c r="T3918" t="s">
        <v>327</v>
      </c>
      <c r="U3918">
        <v>16.847999999999999</v>
      </c>
      <c r="V3918" s="2">
        <f>Table1[[#This Row],[Expenses]]*0.3</f>
        <v>5.0543999999999993</v>
      </c>
      <c r="W3918" t="str">
        <f>VLOOKUP(K3918, Helper!A:C, 3, FALSE)</f>
        <v>2020-02</v>
      </c>
    </row>
    <row r="3919" spans="1:23" x14ac:dyDescent="0.3">
      <c r="A3919">
        <v>7890</v>
      </c>
      <c r="B3919" t="s">
        <v>9128</v>
      </c>
      <c r="C3919" s="1">
        <v>44921</v>
      </c>
      <c r="D3919">
        <v>20221226</v>
      </c>
      <c r="E3919" t="s">
        <v>7304</v>
      </c>
      <c r="F3919" t="s">
        <v>978</v>
      </c>
      <c r="G3919" t="s">
        <v>1863</v>
      </c>
      <c r="H3919" t="s">
        <v>25</v>
      </c>
      <c r="I3919" t="s">
        <v>103</v>
      </c>
      <c r="J3919" t="s">
        <v>268</v>
      </c>
      <c r="K3919">
        <v>1088</v>
      </c>
      <c r="L3919" t="s">
        <v>133</v>
      </c>
      <c r="M3919" t="s">
        <v>29</v>
      </c>
      <c r="N3919" t="s">
        <v>112</v>
      </c>
      <c r="O3919" t="s">
        <v>9129</v>
      </c>
      <c r="P3919">
        <v>19.89</v>
      </c>
      <c r="Q3919">
        <v>9</v>
      </c>
      <c r="R3919">
        <v>0</v>
      </c>
      <c r="S3919">
        <v>5.3703000000000003</v>
      </c>
      <c r="T3919" t="s">
        <v>76</v>
      </c>
      <c r="U3919">
        <v>14.5197</v>
      </c>
      <c r="V3919" s="2">
        <f>Table1[[#This Row],[Expenses]]*0.3</f>
        <v>4.3559099999999997</v>
      </c>
      <c r="W3919" t="str">
        <f>VLOOKUP(K3919, Helper!A:C, 3, FALSE)</f>
        <v>2020-03</v>
      </c>
    </row>
    <row r="3920" spans="1:23" x14ac:dyDescent="0.3">
      <c r="A3920">
        <v>7894</v>
      </c>
      <c r="B3920" t="s">
        <v>9130</v>
      </c>
      <c r="C3920" s="1">
        <v>45131</v>
      </c>
      <c r="D3920">
        <v>20230724</v>
      </c>
      <c r="E3920" t="s">
        <v>704</v>
      </c>
      <c r="F3920" t="s">
        <v>211</v>
      </c>
      <c r="G3920" t="s">
        <v>212</v>
      </c>
      <c r="H3920" t="s">
        <v>25</v>
      </c>
      <c r="I3920" t="s">
        <v>26</v>
      </c>
      <c r="J3920" t="s">
        <v>278</v>
      </c>
      <c r="K3920">
        <v>1032</v>
      </c>
      <c r="L3920" t="s">
        <v>56</v>
      </c>
      <c r="M3920" t="s">
        <v>85</v>
      </c>
      <c r="N3920" t="s">
        <v>50</v>
      </c>
      <c r="O3920" t="s">
        <v>9131</v>
      </c>
      <c r="P3920">
        <v>13.92</v>
      </c>
      <c r="Q3920">
        <v>3</v>
      </c>
      <c r="R3920">
        <v>0.2</v>
      </c>
      <c r="S3920">
        <v>4.3499999999999996</v>
      </c>
      <c r="T3920" t="s">
        <v>128</v>
      </c>
      <c r="U3920">
        <v>9.57</v>
      </c>
      <c r="V3920" s="2">
        <f>Table1[[#This Row],[Expenses]]*0.3</f>
        <v>2.871</v>
      </c>
      <c r="W3920" t="str">
        <f>VLOOKUP(K3920, Helper!A:C, 3, FALSE)</f>
        <v>2020-02</v>
      </c>
    </row>
    <row r="3921" spans="1:23" x14ac:dyDescent="0.3">
      <c r="A3921">
        <v>7895</v>
      </c>
      <c r="B3921" t="s">
        <v>9132</v>
      </c>
      <c r="C3921" s="1">
        <v>45099</v>
      </c>
      <c r="D3921">
        <v>20230622</v>
      </c>
      <c r="E3921" t="s">
        <v>1219</v>
      </c>
      <c r="F3921" t="s">
        <v>9133</v>
      </c>
      <c r="G3921" t="s">
        <v>9134</v>
      </c>
      <c r="H3921" t="s">
        <v>25</v>
      </c>
      <c r="I3921" t="s">
        <v>48</v>
      </c>
      <c r="J3921" t="s">
        <v>325</v>
      </c>
      <c r="K3921">
        <v>1075</v>
      </c>
      <c r="L3921" t="s">
        <v>133</v>
      </c>
      <c r="M3921" t="s">
        <v>85</v>
      </c>
      <c r="N3921" t="s">
        <v>50</v>
      </c>
      <c r="O3921" t="s">
        <v>9135</v>
      </c>
      <c r="P3921">
        <v>82.4</v>
      </c>
      <c r="Q3921">
        <v>5</v>
      </c>
      <c r="R3921">
        <v>0</v>
      </c>
      <c r="S3921">
        <v>40.375999999999998</v>
      </c>
      <c r="T3921" t="s">
        <v>318</v>
      </c>
      <c r="U3921">
        <v>42.024000000000001</v>
      </c>
      <c r="V3921" s="2">
        <f>Table1[[#This Row],[Expenses]]*0.3</f>
        <v>12.607200000000001</v>
      </c>
      <c r="W3921" t="str">
        <f>VLOOKUP(K3921, Helper!A:C, 3, FALSE)</f>
        <v>2020-03</v>
      </c>
    </row>
    <row r="3922" spans="1:23" x14ac:dyDescent="0.3">
      <c r="A3922">
        <v>7898</v>
      </c>
      <c r="B3922" t="s">
        <v>9136</v>
      </c>
      <c r="C3922" s="1">
        <v>45152</v>
      </c>
      <c r="D3922">
        <v>20230814</v>
      </c>
      <c r="E3922" t="s">
        <v>2014</v>
      </c>
      <c r="F3922" t="s">
        <v>252</v>
      </c>
      <c r="G3922" t="s">
        <v>253</v>
      </c>
      <c r="H3922" t="s">
        <v>25</v>
      </c>
      <c r="I3922" t="s">
        <v>103</v>
      </c>
      <c r="J3922" t="s">
        <v>539</v>
      </c>
      <c r="K3922">
        <v>1081</v>
      </c>
      <c r="L3922" t="s">
        <v>273</v>
      </c>
      <c r="M3922" t="s">
        <v>29</v>
      </c>
      <c r="N3922" t="s">
        <v>86</v>
      </c>
      <c r="O3922" t="s">
        <v>9137</v>
      </c>
      <c r="P3922">
        <v>272.048</v>
      </c>
      <c r="Q3922">
        <v>7</v>
      </c>
      <c r="R3922">
        <v>0.2</v>
      </c>
      <c r="S3922">
        <v>30.605399999999999</v>
      </c>
      <c r="T3922" t="s">
        <v>786</v>
      </c>
      <c r="U3922">
        <v>241.4426</v>
      </c>
      <c r="V3922" s="2">
        <f>Table1[[#This Row],[Expenses]]*0.3</f>
        <v>72.432779999999994</v>
      </c>
      <c r="W3922" t="str">
        <f>VLOOKUP(K3922, Helper!A:C, 3, FALSE)</f>
        <v>2020-03</v>
      </c>
    </row>
    <row r="3923" spans="1:23" x14ac:dyDescent="0.3">
      <c r="A3923">
        <v>7905</v>
      </c>
      <c r="B3923" t="s">
        <v>9138</v>
      </c>
      <c r="C3923" s="1">
        <v>44507</v>
      </c>
      <c r="D3923">
        <v>20211107</v>
      </c>
      <c r="E3923" t="s">
        <v>7092</v>
      </c>
      <c r="F3923" t="s">
        <v>79</v>
      </c>
      <c r="G3923" t="s">
        <v>147</v>
      </c>
      <c r="H3923" t="s">
        <v>81</v>
      </c>
      <c r="I3923" t="s">
        <v>82</v>
      </c>
      <c r="J3923" t="s">
        <v>349</v>
      </c>
      <c r="K3923">
        <v>1078</v>
      </c>
      <c r="L3923" t="s">
        <v>56</v>
      </c>
      <c r="M3923" t="s">
        <v>29</v>
      </c>
      <c r="N3923" t="s">
        <v>66</v>
      </c>
      <c r="O3923" t="s">
        <v>9139</v>
      </c>
      <c r="P3923">
        <v>76.64</v>
      </c>
      <c r="Q3923">
        <v>2</v>
      </c>
      <c r="R3923">
        <v>0.2</v>
      </c>
      <c r="S3923">
        <v>26.824000000000002</v>
      </c>
      <c r="T3923" t="s">
        <v>88</v>
      </c>
      <c r="U3923">
        <v>49.816000000000003</v>
      </c>
      <c r="V3923" s="2">
        <f>Table1[[#This Row],[Expenses]]*0.3</f>
        <v>14.944800000000001</v>
      </c>
      <c r="W3923" t="str">
        <f>VLOOKUP(K3923, Helper!A:C, 3, FALSE)</f>
        <v>2020-01</v>
      </c>
    </row>
    <row r="3924" spans="1:23" x14ac:dyDescent="0.3">
      <c r="A3924">
        <v>7906</v>
      </c>
      <c r="B3924" t="s">
        <v>9140</v>
      </c>
      <c r="C3924" s="1">
        <v>44484</v>
      </c>
      <c r="D3924">
        <v>20211015</v>
      </c>
      <c r="E3924" t="s">
        <v>389</v>
      </c>
      <c r="F3924" t="s">
        <v>79</v>
      </c>
      <c r="G3924" t="s">
        <v>154</v>
      </c>
      <c r="H3924" t="s">
        <v>81</v>
      </c>
      <c r="I3924" t="s">
        <v>82</v>
      </c>
      <c r="J3924" t="s">
        <v>349</v>
      </c>
      <c r="K3924">
        <v>1078</v>
      </c>
      <c r="L3924" t="s">
        <v>56</v>
      </c>
      <c r="M3924" t="s">
        <v>85</v>
      </c>
      <c r="N3924" t="s">
        <v>161</v>
      </c>
      <c r="O3924" t="s">
        <v>9141</v>
      </c>
      <c r="P3924">
        <v>4.4640000000000004</v>
      </c>
      <c r="Q3924">
        <v>1</v>
      </c>
      <c r="R3924">
        <v>0.2</v>
      </c>
      <c r="S3924">
        <v>1.6739999999999999</v>
      </c>
      <c r="T3924" t="s">
        <v>52</v>
      </c>
      <c r="U3924">
        <v>2.79</v>
      </c>
      <c r="V3924" s="2">
        <f>Table1[[#This Row],[Expenses]]*0.3</f>
        <v>0.83699999999999997</v>
      </c>
      <c r="W3924" t="str">
        <f>VLOOKUP(K3924, Helper!A:C, 3, FALSE)</f>
        <v>2020-01</v>
      </c>
    </row>
    <row r="3925" spans="1:23" x14ac:dyDescent="0.3">
      <c r="A3925">
        <v>7908</v>
      </c>
      <c r="B3925" t="s">
        <v>9142</v>
      </c>
      <c r="C3925" s="1">
        <v>44773</v>
      </c>
      <c r="D3925">
        <v>20220731</v>
      </c>
      <c r="E3925" t="s">
        <v>1591</v>
      </c>
      <c r="F3925" t="s">
        <v>35</v>
      </c>
      <c r="G3925" t="s">
        <v>110</v>
      </c>
      <c r="H3925" t="s">
        <v>37</v>
      </c>
      <c r="I3925" t="s">
        <v>38</v>
      </c>
      <c r="J3925" t="s">
        <v>27</v>
      </c>
      <c r="K3925">
        <v>1017</v>
      </c>
      <c r="L3925" t="s">
        <v>28</v>
      </c>
      <c r="M3925" t="s">
        <v>40</v>
      </c>
      <c r="N3925" t="s">
        <v>86</v>
      </c>
      <c r="O3925" t="s">
        <v>9143</v>
      </c>
      <c r="P3925">
        <v>715.64</v>
      </c>
      <c r="Q3925">
        <v>2</v>
      </c>
      <c r="R3925">
        <v>0</v>
      </c>
      <c r="S3925">
        <v>178.91</v>
      </c>
      <c r="T3925" t="s">
        <v>175</v>
      </c>
      <c r="U3925">
        <v>536.73</v>
      </c>
      <c r="V3925" s="2">
        <f>Table1[[#This Row],[Expenses]]*0.3</f>
        <v>161.01900000000001</v>
      </c>
      <c r="W3925" t="str">
        <f>VLOOKUP(K3925, Helper!A:C, 3, FALSE)</f>
        <v>2020-02</v>
      </c>
    </row>
    <row r="3926" spans="1:23" x14ac:dyDescent="0.3">
      <c r="A3926">
        <v>7909</v>
      </c>
      <c r="B3926" t="s">
        <v>9144</v>
      </c>
      <c r="C3926" s="1">
        <v>44899</v>
      </c>
      <c r="D3926">
        <v>20221204</v>
      </c>
      <c r="E3926" t="s">
        <v>5525</v>
      </c>
      <c r="F3926" t="s">
        <v>35</v>
      </c>
      <c r="G3926" t="s">
        <v>9145</v>
      </c>
      <c r="H3926" t="s">
        <v>37</v>
      </c>
      <c r="I3926" t="s">
        <v>38</v>
      </c>
      <c r="J3926" t="s">
        <v>604</v>
      </c>
      <c r="K3926">
        <v>1042</v>
      </c>
      <c r="L3926" t="s">
        <v>56</v>
      </c>
      <c r="M3926" t="s">
        <v>29</v>
      </c>
      <c r="N3926" t="s">
        <v>50</v>
      </c>
      <c r="O3926" t="s">
        <v>9146</v>
      </c>
      <c r="P3926">
        <v>268.70400000000001</v>
      </c>
      <c r="Q3926">
        <v>3</v>
      </c>
      <c r="R3926">
        <v>0.2</v>
      </c>
      <c r="S3926">
        <v>6.7176</v>
      </c>
      <c r="T3926" t="s">
        <v>76</v>
      </c>
      <c r="U3926">
        <v>261.9864</v>
      </c>
      <c r="V3926" s="2">
        <f>Table1[[#This Row],[Expenses]]*0.3</f>
        <v>78.595919999999992</v>
      </c>
      <c r="W3926" t="str">
        <f>VLOOKUP(K3926, Helper!A:C, 3, FALSE)</f>
        <v>2020-01</v>
      </c>
    </row>
    <row r="3927" spans="1:23" x14ac:dyDescent="0.3">
      <c r="A3927">
        <v>7913</v>
      </c>
      <c r="B3927" t="s">
        <v>9147</v>
      </c>
      <c r="C3927" s="1">
        <v>44680</v>
      </c>
      <c r="D3927">
        <v>20220429</v>
      </c>
      <c r="E3927" t="s">
        <v>1242</v>
      </c>
      <c r="F3927" t="s">
        <v>166</v>
      </c>
      <c r="G3927" t="s">
        <v>6453</v>
      </c>
      <c r="H3927" t="s">
        <v>81</v>
      </c>
      <c r="I3927" t="s">
        <v>168</v>
      </c>
      <c r="J3927" t="s">
        <v>398</v>
      </c>
      <c r="K3927">
        <v>1026</v>
      </c>
      <c r="L3927" t="s">
        <v>105</v>
      </c>
      <c r="M3927" t="s">
        <v>29</v>
      </c>
      <c r="N3927" t="s">
        <v>57</v>
      </c>
      <c r="O3927" t="s">
        <v>9148</v>
      </c>
      <c r="P3927">
        <v>30.344000000000001</v>
      </c>
      <c r="Q3927">
        <v>2</v>
      </c>
      <c r="R3927">
        <v>0.6</v>
      </c>
      <c r="S3927">
        <v>-31.8612</v>
      </c>
      <c r="T3927" t="s">
        <v>296</v>
      </c>
      <c r="U3927">
        <v>62.205199999999998</v>
      </c>
      <c r="V3927" s="2">
        <f>Table1[[#This Row],[Expenses]]*0.3</f>
        <v>18.661559999999998</v>
      </c>
      <c r="W3927" t="str">
        <f>VLOOKUP(K3927, Helper!A:C, 3, FALSE)</f>
        <v>2020-01</v>
      </c>
    </row>
    <row r="3928" spans="1:23" x14ac:dyDescent="0.3">
      <c r="A3928">
        <v>7914</v>
      </c>
      <c r="B3928" t="s">
        <v>9149</v>
      </c>
      <c r="C3928" s="1">
        <v>45164</v>
      </c>
      <c r="D3928">
        <v>20230826</v>
      </c>
      <c r="E3928" t="s">
        <v>2897</v>
      </c>
      <c r="F3928" t="s">
        <v>358</v>
      </c>
      <c r="G3928" t="s">
        <v>1235</v>
      </c>
      <c r="H3928" t="s">
        <v>37</v>
      </c>
      <c r="I3928" t="s">
        <v>119</v>
      </c>
      <c r="J3928" t="s">
        <v>418</v>
      </c>
      <c r="K3928">
        <v>1007</v>
      </c>
      <c r="L3928" t="s">
        <v>84</v>
      </c>
      <c r="M3928" t="s">
        <v>29</v>
      </c>
      <c r="N3928" t="s">
        <v>96</v>
      </c>
      <c r="O3928" t="s">
        <v>9150</v>
      </c>
      <c r="P3928">
        <v>25.696000000000002</v>
      </c>
      <c r="Q3928">
        <v>2</v>
      </c>
      <c r="R3928">
        <v>0.2</v>
      </c>
      <c r="S3928">
        <v>1.9272</v>
      </c>
      <c r="T3928" t="s">
        <v>786</v>
      </c>
      <c r="U3928">
        <v>23.768799999999999</v>
      </c>
      <c r="V3928" s="2">
        <f>Table1[[#This Row],[Expenses]]*0.3</f>
        <v>7.1306399999999996</v>
      </c>
      <c r="W3928" t="str">
        <f>VLOOKUP(K3928, Helper!A:C, 3, FALSE)</f>
        <v>2020-02</v>
      </c>
    </row>
    <row r="3929" spans="1:23" x14ac:dyDescent="0.3">
      <c r="A3929">
        <v>7915</v>
      </c>
      <c r="B3929" t="s">
        <v>9151</v>
      </c>
      <c r="C3929" s="1">
        <v>45095</v>
      </c>
      <c r="D3929">
        <v>20230618</v>
      </c>
      <c r="E3929" t="s">
        <v>1211</v>
      </c>
      <c r="F3929" t="s">
        <v>211</v>
      </c>
      <c r="G3929" t="s">
        <v>212</v>
      </c>
      <c r="H3929" t="s">
        <v>25</v>
      </c>
      <c r="I3929" t="s">
        <v>26</v>
      </c>
      <c r="J3929" t="s">
        <v>574</v>
      </c>
      <c r="K3929">
        <v>1090</v>
      </c>
      <c r="L3929" t="s">
        <v>259</v>
      </c>
      <c r="M3929" t="s">
        <v>85</v>
      </c>
      <c r="N3929" t="s">
        <v>617</v>
      </c>
      <c r="O3929" t="s">
        <v>9152</v>
      </c>
      <c r="P3929">
        <v>3404.5</v>
      </c>
      <c r="Q3929">
        <v>5</v>
      </c>
      <c r="R3929">
        <v>0</v>
      </c>
      <c r="S3929">
        <v>1668.2049999999999</v>
      </c>
      <c r="T3929" t="s">
        <v>318</v>
      </c>
      <c r="U3929">
        <v>1736.2950000000001</v>
      </c>
      <c r="V3929" s="2">
        <f>Table1[[#This Row],[Expenses]]*0.3</f>
        <v>520.88850000000002</v>
      </c>
      <c r="W3929" t="str">
        <f>VLOOKUP(K3929, Helper!A:C, 3, FALSE)</f>
        <v>2020-02</v>
      </c>
    </row>
    <row r="3930" spans="1:23" x14ac:dyDescent="0.3">
      <c r="A3930">
        <v>7917</v>
      </c>
      <c r="B3930" t="s">
        <v>9153</v>
      </c>
      <c r="C3930" s="1">
        <v>44520</v>
      </c>
      <c r="D3930">
        <v>20211120</v>
      </c>
      <c r="E3930" t="s">
        <v>1330</v>
      </c>
      <c r="F3930" t="s">
        <v>124</v>
      </c>
      <c r="G3930" t="s">
        <v>125</v>
      </c>
      <c r="H3930" t="s">
        <v>25</v>
      </c>
      <c r="I3930" t="s">
        <v>48</v>
      </c>
      <c r="J3930" t="s">
        <v>398</v>
      </c>
      <c r="K3930">
        <v>1026</v>
      </c>
      <c r="L3930" t="s">
        <v>105</v>
      </c>
      <c r="M3930" t="s">
        <v>85</v>
      </c>
      <c r="N3930" t="s">
        <v>41</v>
      </c>
      <c r="O3930" t="s">
        <v>9154</v>
      </c>
      <c r="P3930">
        <v>344.37200000000001</v>
      </c>
      <c r="Q3930">
        <v>4</v>
      </c>
      <c r="R3930">
        <v>0.3</v>
      </c>
      <c r="S3930">
        <v>-93.472399999999993</v>
      </c>
      <c r="T3930" t="s">
        <v>88</v>
      </c>
      <c r="U3930">
        <v>437.84440000000001</v>
      </c>
      <c r="V3930" s="2">
        <f>Table1[[#This Row],[Expenses]]*0.3</f>
        <v>131.35332</v>
      </c>
      <c r="W3930" t="str">
        <f>VLOOKUP(K3930, Helper!A:C, 3, FALSE)</f>
        <v>2020-01</v>
      </c>
    </row>
    <row r="3931" spans="1:23" x14ac:dyDescent="0.3">
      <c r="A3931">
        <v>7918</v>
      </c>
      <c r="B3931" t="s">
        <v>9155</v>
      </c>
      <c r="C3931" s="1">
        <v>45174</v>
      </c>
      <c r="D3931">
        <v>20230905</v>
      </c>
      <c r="E3931" t="s">
        <v>2174</v>
      </c>
      <c r="F3931" t="s">
        <v>79</v>
      </c>
      <c r="G3931" t="s">
        <v>737</v>
      </c>
      <c r="H3931" t="s">
        <v>81</v>
      </c>
      <c r="I3931" t="s">
        <v>82</v>
      </c>
      <c r="J3931" t="s">
        <v>1231</v>
      </c>
      <c r="K3931">
        <v>1086</v>
      </c>
      <c r="L3931" t="s">
        <v>74</v>
      </c>
      <c r="M3931" t="s">
        <v>85</v>
      </c>
      <c r="N3931" t="s">
        <v>112</v>
      </c>
      <c r="O3931" t="s">
        <v>9156</v>
      </c>
      <c r="P3931">
        <v>30.384</v>
      </c>
      <c r="Q3931">
        <v>1</v>
      </c>
      <c r="R3931">
        <v>0.2</v>
      </c>
      <c r="S3931">
        <v>3.798</v>
      </c>
      <c r="T3931" t="s">
        <v>171</v>
      </c>
      <c r="U3931">
        <v>26.585999999999999</v>
      </c>
      <c r="V3931" s="2">
        <f>Table1[[#This Row],[Expenses]]*0.3</f>
        <v>7.9757999999999996</v>
      </c>
      <c r="W3931" t="str">
        <f>VLOOKUP(K3931, Helper!A:C, 3, FALSE)</f>
        <v>2020-01</v>
      </c>
    </row>
    <row r="3932" spans="1:23" x14ac:dyDescent="0.3">
      <c r="A3932">
        <v>7919</v>
      </c>
      <c r="B3932" t="s">
        <v>9157</v>
      </c>
      <c r="C3932" s="1">
        <v>44381</v>
      </c>
      <c r="D3932">
        <v>20210704</v>
      </c>
      <c r="E3932" t="s">
        <v>3827</v>
      </c>
      <c r="F3932" t="s">
        <v>35</v>
      </c>
      <c r="G3932" t="s">
        <v>600</v>
      </c>
      <c r="H3932" t="s">
        <v>37</v>
      </c>
      <c r="I3932" t="s">
        <v>38</v>
      </c>
      <c r="J3932" t="s">
        <v>752</v>
      </c>
      <c r="K3932">
        <v>1084</v>
      </c>
      <c r="L3932" t="s">
        <v>133</v>
      </c>
      <c r="M3932" t="s">
        <v>85</v>
      </c>
      <c r="N3932" t="s">
        <v>50</v>
      </c>
      <c r="O3932" t="s">
        <v>9158</v>
      </c>
      <c r="P3932">
        <v>22.847999999999999</v>
      </c>
      <c r="Q3932">
        <v>2</v>
      </c>
      <c r="R3932">
        <v>0.2</v>
      </c>
      <c r="S3932">
        <v>7.4256000000000002</v>
      </c>
      <c r="T3932" t="s">
        <v>642</v>
      </c>
      <c r="U3932">
        <v>15.4224</v>
      </c>
      <c r="V3932" s="2">
        <f>Table1[[#This Row],[Expenses]]*0.3</f>
        <v>4.6267199999999997</v>
      </c>
      <c r="W3932" t="str">
        <f>VLOOKUP(K3932, Helper!A:C, 3, FALSE)</f>
        <v>2020-02</v>
      </c>
    </row>
    <row r="3933" spans="1:23" x14ac:dyDescent="0.3">
      <c r="A3933">
        <v>7920</v>
      </c>
      <c r="B3933" t="s">
        <v>9159</v>
      </c>
      <c r="C3933" s="1">
        <v>45185</v>
      </c>
      <c r="D3933">
        <v>20230916</v>
      </c>
      <c r="E3933" t="s">
        <v>3830</v>
      </c>
      <c r="F3933" t="s">
        <v>498</v>
      </c>
      <c r="G3933" t="s">
        <v>499</v>
      </c>
      <c r="H3933" t="s">
        <v>25</v>
      </c>
      <c r="I3933" t="s">
        <v>103</v>
      </c>
      <c r="J3933" t="s">
        <v>993</v>
      </c>
      <c r="K3933">
        <v>1044</v>
      </c>
      <c r="L3933" t="s">
        <v>28</v>
      </c>
      <c r="M3933" t="s">
        <v>85</v>
      </c>
      <c r="N3933" t="s">
        <v>96</v>
      </c>
      <c r="O3933" t="s">
        <v>9160</v>
      </c>
      <c r="P3933">
        <v>38.619999999999997</v>
      </c>
      <c r="Q3933">
        <v>2</v>
      </c>
      <c r="R3933">
        <v>0</v>
      </c>
      <c r="S3933">
        <v>10.813599999999999</v>
      </c>
      <c r="T3933" t="s">
        <v>171</v>
      </c>
      <c r="U3933">
        <v>27.806399999999901</v>
      </c>
      <c r="V3933" s="2">
        <f>Table1[[#This Row],[Expenses]]*0.3</f>
        <v>8.3419199999999698</v>
      </c>
      <c r="W3933" t="str">
        <f>VLOOKUP(K3933, Helper!A:C, 3, FALSE)</f>
        <v>2020-02</v>
      </c>
    </row>
    <row r="3934" spans="1:23" x14ac:dyDescent="0.3">
      <c r="A3934">
        <v>7922</v>
      </c>
      <c r="B3934" t="s">
        <v>9161</v>
      </c>
      <c r="C3934" s="1">
        <v>44999</v>
      </c>
      <c r="D3934">
        <v>20230314</v>
      </c>
      <c r="E3934" t="s">
        <v>4142</v>
      </c>
      <c r="F3934" t="s">
        <v>1548</v>
      </c>
      <c r="G3934" t="s">
        <v>1925</v>
      </c>
      <c r="H3934" t="s">
        <v>81</v>
      </c>
      <c r="I3934" t="s">
        <v>199</v>
      </c>
      <c r="J3934" t="s">
        <v>268</v>
      </c>
      <c r="K3934">
        <v>1088</v>
      </c>
      <c r="L3934" t="s">
        <v>133</v>
      </c>
      <c r="M3934" t="s">
        <v>29</v>
      </c>
      <c r="N3934" t="s">
        <v>50</v>
      </c>
      <c r="O3934" t="s">
        <v>9162</v>
      </c>
      <c r="P3934">
        <v>174.3</v>
      </c>
      <c r="Q3934">
        <v>3</v>
      </c>
      <c r="R3934">
        <v>0</v>
      </c>
      <c r="S3934">
        <v>81.921000000000006</v>
      </c>
      <c r="T3934" t="s">
        <v>761</v>
      </c>
      <c r="U3934">
        <v>92.379000000000005</v>
      </c>
      <c r="V3934" s="2">
        <f>Table1[[#This Row],[Expenses]]*0.3</f>
        <v>27.713699999999999</v>
      </c>
      <c r="W3934" t="str">
        <f>VLOOKUP(K3934, Helper!A:C, 3, FALSE)</f>
        <v>2020-03</v>
      </c>
    </row>
    <row r="3935" spans="1:23" x14ac:dyDescent="0.3">
      <c r="A3935">
        <v>7923</v>
      </c>
      <c r="B3935" t="s">
        <v>9163</v>
      </c>
      <c r="C3935" s="1">
        <v>45194</v>
      </c>
      <c r="D3935">
        <v>20230925</v>
      </c>
      <c r="E3935" t="s">
        <v>2177</v>
      </c>
      <c r="F3935" t="s">
        <v>46</v>
      </c>
      <c r="G3935" t="s">
        <v>1022</v>
      </c>
      <c r="H3935" t="s">
        <v>25</v>
      </c>
      <c r="I3935" t="s">
        <v>48</v>
      </c>
      <c r="J3935" t="s">
        <v>817</v>
      </c>
      <c r="K3935">
        <v>1050</v>
      </c>
      <c r="L3935" t="s">
        <v>95</v>
      </c>
      <c r="M3935" t="s">
        <v>85</v>
      </c>
      <c r="N3935" t="s">
        <v>156</v>
      </c>
      <c r="O3935" t="s">
        <v>9164</v>
      </c>
      <c r="P3935">
        <v>383.96</v>
      </c>
      <c r="Q3935">
        <v>5</v>
      </c>
      <c r="R3935">
        <v>0.2</v>
      </c>
      <c r="S3935">
        <v>38.396000000000001</v>
      </c>
      <c r="T3935" t="s">
        <v>171</v>
      </c>
      <c r="U3935">
        <v>345.563999999999</v>
      </c>
      <c r="V3935" s="2">
        <f>Table1[[#This Row],[Expenses]]*0.3</f>
        <v>103.66919999999969</v>
      </c>
      <c r="W3935" t="str">
        <f>VLOOKUP(K3935, Helper!A:C, 3, FALSE)</f>
        <v>2020-01</v>
      </c>
    </row>
    <row r="3936" spans="1:23" x14ac:dyDescent="0.3">
      <c r="A3936">
        <v>7925</v>
      </c>
      <c r="B3936" t="s">
        <v>9165</v>
      </c>
      <c r="C3936" s="1">
        <v>44787</v>
      </c>
      <c r="D3936">
        <v>20220814</v>
      </c>
      <c r="E3936" t="s">
        <v>842</v>
      </c>
      <c r="F3936" t="s">
        <v>238</v>
      </c>
      <c r="G3936" t="s">
        <v>2832</v>
      </c>
      <c r="H3936" t="s">
        <v>25</v>
      </c>
      <c r="I3936" t="s">
        <v>48</v>
      </c>
      <c r="J3936" t="s">
        <v>452</v>
      </c>
      <c r="K3936">
        <v>1054</v>
      </c>
      <c r="L3936" t="s">
        <v>56</v>
      </c>
      <c r="M3936" t="s">
        <v>29</v>
      </c>
      <c r="N3936" t="s">
        <v>50</v>
      </c>
      <c r="O3936" t="s">
        <v>9166</v>
      </c>
      <c r="P3936">
        <v>22.32</v>
      </c>
      <c r="Q3936">
        <v>4</v>
      </c>
      <c r="R3936">
        <v>0</v>
      </c>
      <c r="S3936">
        <v>10.7136</v>
      </c>
      <c r="T3936" t="s">
        <v>327</v>
      </c>
      <c r="U3936">
        <v>11.606400000000001</v>
      </c>
      <c r="V3936" s="2">
        <f>Table1[[#This Row],[Expenses]]*0.3</f>
        <v>3.4819200000000001</v>
      </c>
      <c r="W3936" t="str">
        <f>VLOOKUP(K3936, Helper!A:C, 3, FALSE)</f>
        <v>2020-05</v>
      </c>
    </row>
    <row r="3937" spans="1:23" x14ac:dyDescent="0.3">
      <c r="A3937">
        <v>7927</v>
      </c>
      <c r="B3937" t="s">
        <v>9167</v>
      </c>
      <c r="C3937" s="1">
        <v>45251</v>
      </c>
      <c r="D3937">
        <v>20231121</v>
      </c>
      <c r="E3937" t="s">
        <v>2761</v>
      </c>
      <c r="F3937" t="s">
        <v>211</v>
      </c>
      <c r="G3937" t="s">
        <v>212</v>
      </c>
      <c r="H3937" t="s">
        <v>25</v>
      </c>
      <c r="I3937" t="s">
        <v>26</v>
      </c>
      <c r="J3937" t="s">
        <v>655</v>
      </c>
      <c r="K3937">
        <v>1024</v>
      </c>
      <c r="L3937" t="s">
        <v>28</v>
      </c>
      <c r="M3937" t="s">
        <v>40</v>
      </c>
      <c r="N3937" t="s">
        <v>185</v>
      </c>
      <c r="O3937" t="s">
        <v>9168</v>
      </c>
      <c r="P3937">
        <v>2.97</v>
      </c>
      <c r="Q3937">
        <v>3</v>
      </c>
      <c r="R3937">
        <v>0</v>
      </c>
      <c r="S3937">
        <v>1.3365</v>
      </c>
      <c r="T3937" t="s">
        <v>283</v>
      </c>
      <c r="U3937">
        <v>1.6335</v>
      </c>
      <c r="V3937" s="2">
        <f>Table1[[#This Row],[Expenses]]*0.3</f>
        <v>0.49004999999999999</v>
      </c>
      <c r="W3937" t="str">
        <f>VLOOKUP(K3937, Helper!A:C, 3, FALSE)</f>
        <v>2020-01</v>
      </c>
    </row>
    <row r="3938" spans="1:23" x14ac:dyDescent="0.3">
      <c r="A3938">
        <v>7930</v>
      </c>
      <c r="B3938" t="s">
        <v>9169</v>
      </c>
      <c r="C3938" s="1">
        <v>45133</v>
      </c>
      <c r="D3938">
        <v>20230726</v>
      </c>
      <c r="E3938" t="s">
        <v>7374</v>
      </c>
      <c r="F3938" t="s">
        <v>79</v>
      </c>
      <c r="G3938" t="s">
        <v>154</v>
      </c>
      <c r="H3938" t="s">
        <v>81</v>
      </c>
      <c r="I3938" t="s">
        <v>82</v>
      </c>
      <c r="J3938" t="s">
        <v>120</v>
      </c>
      <c r="K3938">
        <v>1048</v>
      </c>
      <c r="L3938" t="s">
        <v>105</v>
      </c>
      <c r="M3938" t="s">
        <v>85</v>
      </c>
      <c r="N3938" t="s">
        <v>50</v>
      </c>
      <c r="O3938" t="s">
        <v>9170</v>
      </c>
      <c r="P3938">
        <v>298.11599999999999</v>
      </c>
      <c r="Q3938">
        <v>6</v>
      </c>
      <c r="R3938">
        <v>0.3</v>
      </c>
      <c r="S3938">
        <v>-4.2587999999999999</v>
      </c>
      <c r="T3938" t="s">
        <v>128</v>
      </c>
      <c r="U3938">
        <v>302.37479999999999</v>
      </c>
      <c r="V3938" s="2">
        <f>Table1[[#This Row],[Expenses]]*0.3</f>
        <v>90.712440000000001</v>
      </c>
      <c r="W3938" t="str">
        <f>VLOOKUP(K3938, Helper!A:C, 3, FALSE)</f>
        <v>2020-02</v>
      </c>
    </row>
    <row r="3939" spans="1:23" x14ac:dyDescent="0.3">
      <c r="A3939">
        <v>7931</v>
      </c>
      <c r="B3939" t="s">
        <v>9171</v>
      </c>
      <c r="C3939" s="1">
        <v>44646</v>
      </c>
      <c r="D3939">
        <v>20220326</v>
      </c>
      <c r="E3939" t="s">
        <v>2215</v>
      </c>
      <c r="F3939" t="s">
        <v>211</v>
      </c>
      <c r="G3939" t="s">
        <v>212</v>
      </c>
      <c r="H3939" t="s">
        <v>25</v>
      </c>
      <c r="I3939" t="s">
        <v>26</v>
      </c>
      <c r="J3939" t="s">
        <v>155</v>
      </c>
      <c r="K3939">
        <v>1077</v>
      </c>
      <c r="L3939" t="s">
        <v>133</v>
      </c>
      <c r="M3939" t="s">
        <v>40</v>
      </c>
      <c r="N3939" t="s">
        <v>112</v>
      </c>
      <c r="O3939" t="s">
        <v>9172</v>
      </c>
      <c r="P3939">
        <v>59.52</v>
      </c>
      <c r="Q3939">
        <v>3</v>
      </c>
      <c r="R3939">
        <v>0</v>
      </c>
      <c r="S3939">
        <v>17.856000000000002</v>
      </c>
      <c r="T3939" t="s">
        <v>187</v>
      </c>
      <c r="U3939">
        <v>41.664000000000001</v>
      </c>
      <c r="V3939" s="2">
        <f>Table1[[#This Row],[Expenses]]*0.3</f>
        <v>12.4992</v>
      </c>
      <c r="W3939" t="str">
        <f>VLOOKUP(K3939, Helper!A:C, 3, FALSE)</f>
        <v>2020-03</v>
      </c>
    </row>
    <row r="3940" spans="1:23" x14ac:dyDescent="0.3">
      <c r="A3940">
        <v>7932</v>
      </c>
      <c r="B3940" t="s">
        <v>9173</v>
      </c>
      <c r="C3940" s="1">
        <v>44758</v>
      </c>
      <c r="D3940">
        <v>20220716</v>
      </c>
      <c r="E3940" t="s">
        <v>2252</v>
      </c>
      <c r="F3940" t="s">
        <v>306</v>
      </c>
      <c r="G3940" t="s">
        <v>307</v>
      </c>
      <c r="H3940" t="s">
        <v>25</v>
      </c>
      <c r="I3940" t="s">
        <v>48</v>
      </c>
      <c r="J3940" t="s">
        <v>418</v>
      </c>
      <c r="K3940">
        <v>1007</v>
      </c>
      <c r="L3940" t="s">
        <v>84</v>
      </c>
      <c r="M3940" t="s">
        <v>40</v>
      </c>
      <c r="N3940" t="s">
        <v>41</v>
      </c>
      <c r="O3940" t="s">
        <v>9174</v>
      </c>
      <c r="P3940">
        <v>230.28</v>
      </c>
      <c r="Q3940">
        <v>3</v>
      </c>
      <c r="R3940">
        <v>0.2</v>
      </c>
      <c r="S3940">
        <v>23.027999999999999</v>
      </c>
      <c r="T3940" t="s">
        <v>175</v>
      </c>
      <c r="U3940">
        <v>207.25200000000001</v>
      </c>
      <c r="V3940" s="2">
        <f>Table1[[#This Row],[Expenses]]*0.3</f>
        <v>62.175600000000003</v>
      </c>
      <c r="W3940" t="str">
        <f>VLOOKUP(K3940, Helper!A:C, 3, FALSE)</f>
        <v>2020-02</v>
      </c>
    </row>
    <row r="3941" spans="1:23" x14ac:dyDescent="0.3">
      <c r="A3941">
        <v>7934</v>
      </c>
      <c r="B3941" t="s">
        <v>9175</v>
      </c>
      <c r="C3941" s="1">
        <v>45156</v>
      </c>
      <c r="D3941">
        <v>20230818</v>
      </c>
      <c r="E3941" t="s">
        <v>2212</v>
      </c>
      <c r="F3941" t="s">
        <v>35</v>
      </c>
      <c r="G3941" t="s">
        <v>625</v>
      </c>
      <c r="H3941" t="s">
        <v>37</v>
      </c>
      <c r="I3941" t="s">
        <v>38</v>
      </c>
      <c r="J3941" t="s">
        <v>228</v>
      </c>
      <c r="K3941">
        <v>1001</v>
      </c>
      <c r="L3941" t="s">
        <v>84</v>
      </c>
      <c r="M3941" t="s">
        <v>40</v>
      </c>
      <c r="N3941" t="s">
        <v>161</v>
      </c>
      <c r="O3941" t="s">
        <v>9176</v>
      </c>
      <c r="P3941">
        <v>23.36</v>
      </c>
      <c r="Q3941">
        <v>2</v>
      </c>
      <c r="R3941">
        <v>0</v>
      </c>
      <c r="S3941">
        <v>11.68</v>
      </c>
      <c r="T3941" t="s">
        <v>786</v>
      </c>
      <c r="U3941">
        <v>11.68</v>
      </c>
      <c r="V3941" s="2">
        <f>Table1[[#This Row],[Expenses]]*0.3</f>
        <v>3.504</v>
      </c>
      <c r="W3941" t="str">
        <f>VLOOKUP(K3941, Helper!A:C, 3, FALSE)</f>
        <v>2020-04</v>
      </c>
    </row>
    <row r="3942" spans="1:23" x14ac:dyDescent="0.3">
      <c r="A3942">
        <v>7941</v>
      </c>
      <c r="B3942" t="s">
        <v>9177</v>
      </c>
      <c r="C3942" s="1">
        <v>44910</v>
      </c>
      <c r="D3942">
        <v>20221215</v>
      </c>
      <c r="E3942" t="s">
        <v>567</v>
      </c>
      <c r="F3942" t="s">
        <v>35</v>
      </c>
      <c r="G3942" t="s">
        <v>600</v>
      </c>
      <c r="H3942" t="s">
        <v>37</v>
      </c>
      <c r="I3942" t="s">
        <v>38</v>
      </c>
      <c r="J3942" t="s">
        <v>111</v>
      </c>
      <c r="K3942">
        <v>1099</v>
      </c>
      <c r="L3942" t="s">
        <v>56</v>
      </c>
      <c r="M3942" t="s">
        <v>40</v>
      </c>
      <c r="N3942" t="s">
        <v>41</v>
      </c>
      <c r="O3942" t="s">
        <v>9178</v>
      </c>
      <c r="P3942">
        <v>81.424000000000007</v>
      </c>
      <c r="Q3942">
        <v>2</v>
      </c>
      <c r="R3942">
        <v>0.2</v>
      </c>
      <c r="S3942">
        <v>-9.1601999999999997</v>
      </c>
      <c r="T3942" t="s">
        <v>76</v>
      </c>
      <c r="U3942">
        <v>90.584199999999996</v>
      </c>
      <c r="V3942" s="2">
        <f>Table1[[#This Row],[Expenses]]*0.3</f>
        <v>27.175259999999998</v>
      </c>
      <c r="W3942" t="str">
        <f>VLOOKUP(K3942, Helper!A:C, 3, FALSE)</f>
        <v>2020-01</v>
      </c>
    </row>
    <row r="3943" spans="1:23" x14ac:dyDescent="0.3">
      <c r="A3943">
        <v>7943</v>
      </c>
      <c r="B3943" t="s">
        <v>9179</v>
      </c>
      <c r="C3943" s="1">
        <v>45286</v>
      </c>
      <c r="D3943">
        <v>20231226</v>
      </c>
      <c r="E3943" t="s">
        <v>1478</v>
      </c>
      <c r="F3943" t="s">
        <v>79</v>
      </c>
      <c r="G3943" t="s">
        <v>154</v>
      </c>
      <c r="H3943" t="s">
        <v>81</v>
      </c>
      <c r="I3943" t="s">
        <v>82</v>
      </c>
      <c r="J3943" t="s">
        <v>1026</v>
      </c>
      <c r="K3943">
        <v>1040</v>
      </c>
      <c r="L3943" t="s">
        <v>56</v>
      </c>
      <c r="M3943" t="s">
        <v>29</v>
      </c>
      <c r="N3943" t="s">
        <v>50</v>
      </c>
      <c r="O3943" t="s">
        <v>9180</v>
      </c>
      <c r="P3943">
        <v>39.582000000000001</v>
      </c>
      <c r="Q3943">
        <v>9</v>
      </c>
      <c r="R3943">
        <v>0.8</v>
      </c>
      <c r="S3943">
        <v>-59.372999999999998</v>
      </c>
      <c r="T3943" t="s">
        <v>261</v>
      </c>
      <c r="U3943">
        <v>98.954999999999998</v>
      </c>
      <c r="V3943" s="2">
        <f>Table1[[#This Row],[Expenses]]*0.3</f>
        <v>29.686499999999999</v>
      </c>
      <c r="W3943" t="str">
        <f>VLOOKUP(K3943, Helper!A:C, 3, FALSE)</f>
        <v>2020-02</v>
      </c>
    </row>
    <row r="3944" spans="1:23" x14ac:dyDescent="0.3">
      <c r="A3944">
        <v>7948</v>
      </c>
      <c r="B3944" t="s">
        <v>9181</v>
      </c>
      <c r="C3944" s="1">
        <v>43891</v>
      </c>
      <c r="D3944">
        <v>20200301</v>
      </c>
      <c r="E3944" t="s">
        <v>3485</v>
      </c>
      <c r="F3944" t="s">
        <v>79</v>
      </c>
      <c r="G3944" t="s">
        <v>2447</v>
      </c>
      <c r="H3944" t="s">
        <v>81</v>
      </c>
      <c r="I3944" t="s">
        <v>82</v>
      </c>
      <c r="J3944" t="s">
        <v>638</v>
      </c>
      <c r="K3944">
        <v>1008</v>
      </c>
      <c r="L3944" t="s">
        <v>74</v>
      </c>
      <c r="M3944" t="s">
        <v>29</v>
      </c>
      <c r="N3944" t="s">
        <v>214</v>
      </c>
      <c r="O3944" t="s">
        <v>9182</v>
      </c>
      <c r="P3944">
        <v>18.84</v>
      </c>
      <c r="Q3944">
        <v>5</v>
      </c>
      <c r="R3944">
        <v>0.2</v>
      </c>
      <c r="S3944">
        <v>-3.5325000000000002</v>
      </c>
      <c r="T3944" t="s">
        <v>445</v>
      </c>
      <c r="U3944">
        <v>22.372499999999999</v>
      </c>
      <c r="V3944" s="2">
        <f>Table1[[#This Row],[Expenses]]*0.3</f>
        <v>6.7117499999999994</v>
      </c>
      <c r="W3944" t="str">
        <f>VLOOKUP(K3944, Helper!A:C, 3, FALSE)</f>
        <v>2020-01</v>
      </c>
    </row>
    <row r="3945" spans="1:23" x14ac:dyDescent="0.3">
      <c r="A3945">
        <v>7952</v>
      </c>
      <c r="B3945" t="s">
        <v>9183</v>
      </c>
      <c r="C3945" s="1">
        <v>44519</v>
      </c>
      <c r="D3945">
        <v>20211119</v>
      </c>
      <c r="E3945" t="s">
        <v>315</v>
      </c>
      <c r="F3945" t="s">
        <v>211</v>
      </c>
      <c r="G3945" t="s">
        <v>212</v>
      </c>
      <c r="H3945" t="s">
        <v>25</v>
      </c>
      <c r="I3945" t="s">
        <v>26</v>
      </c>
      <c r="J3945" t="s">
        <v>316</v>
      </c>
      <c r="K3945">
        <v>1093</v>
      </c>
      <c r="L3945" t="s">
        <v>28</v>
      </c>
      <c r="M3945" t="s">
        <v>29</v>
      </c>
      <c r="N3945" t="s">
        <v>50</v>
      </c>
      <c r="O3945" t="s">
        <v>9184</v>
      </c>
      <c r="P3945">
        <v>5.984</v>
      </c>
      <c r="Q3945">
        <v>2</v>
      </c>
      <c r="R3945">
        <v>0.2</v>
      </c>
      <c r="S3945">
        <v>2.2440000000000002</v>
      </c>
      <c r="T3945" t="s">
        <v>88</v>
      </c>
      <c r="U3945">
        <v>3.73999999999999</v>
      </c>
      <c r="V3945" s="2">
        <f>Table1[[#This Row],[Expenses]]*0.3</f>
        <v>1.121999999999997</v>
      </c>
      <c r="W3945" t="str">
        <f>VLOOKUP(K3945, Helper!A:C, 3, FALSE)</f>
        <v>2020-03</v>
      </c>
    </row>
    <row r="3946" spans="1:23" x14ac:dyDescent="0.3">
      <c r="A3946">
        <v>7954</v>
      </c>
      <c r="B3946" t="s">
        <v>9185</v>
      </c>
      <c r="C3946" s="1">
        <v>43922</v>
      </c>
      <c r="D3946">
        <v>20200401</v>
      </c>
      <c r="E3946" t="s">
        <v>2761</v>
      </c>
      <c r="F3946" t="s">
        <v>744</v>
      </c>
      <c r="G3946" t="s">
        <v>2975</v>
      </c>
      <c r="H3946" t="s">
        <v>81</v>
      </c>
      <c r="I3946" t="s">
        <v>199</v>
      </c>
      <c r="J3946" t="s">
        <v>655</v>
      </c>
      <c r="K3946">
        <v>1024</v>
      </c>
      <c r="L3946" t="s">
        <v>28</v>
      </c>
      <c r="M3946" t="s">
        <v>40</v>
      </c>
      <c r="N3946" t="s">
        <v>96</v>
      </c>
      <c r="O3946" t="s">
        <v>9186</v>
      </c>
      <c r="P3946">
        <v>66.959999999999994</v>
      </c>
      <c r="Q3946">
        <v>4</v>
      </c>
      <c r="R3946">
        <v>0</v>
      </c>
      <c r="S3946">
        <v>2.6783999999999999</v>
      </c>
      <c r="T3946" t="s">
        <v>735</v>
      </c>
      <c r="U3946">
        <v>64.281599999999997</v>
      </c>
      <c r="V3946" s="2">
        <f>Table1[[#This Row],[Expenses]]*0.3</f>
        <v>19.284479999999999</v>
      </c>
      <c r="W3946" t="str">
        <f>VLOOKUP(K3946, Helper!A:C, 3, FALSE)</f>
        <v>2020-01</v>
      </c>
    </row>
    <row r="3947" spans="1:23" x14ac:dyDescent="0.3">
      <c r="A3947">
        <v>7956</v>
      </c>
      <c r="B3947" t="s">
        <v>9187</v>
      </c>
      <c r="C3947" s="1">
        <v>45205</v>
      </c>
      <c r="D3947">
        <v>20231006</v>
      </c>
      <c r="E3947" t="s">
        <v>367</v>
      </c>
      <c r="F3947" t="s">
        <v>35</v>
      </c>
      <c r="G3947" t="s">
        <v>1627</v>
      </c>
      <c r="H3947" t="s">
        <v>37</v>
      </c>
      <c r="I3947" t="s">
        <v>38</v>
      </c>
      <c r="J3947" t="s">
        <v>368</v>
      </c>
      <c r="K3947">
        <v>1027</v>
      </c>
      <c r="L3947" t="s">
        <v>28</v>
      </c>
      <c r="M3947" t="s">
        <v>40</v>
      </c>
      <c r="N3947" t="s">
        <v>41</v>
      </c>
      <c r="O3947" t="s">
        <v>9188</v>
      </c>
      <c r="P3947">
        <v>435.16800000000001</v>
      </c>
      <c r="Q3947">
        <v>4</v>
      </c>
      <c r="R3947">
        <v>0.2</v>
      </c>
      <c r="S3947">
        <v>-59.835599999999999</v>
      </c>
      <c r="T3947" t="s">
        <v>151</v>
      </c>
      <c r="U3947">
        <v>495.00360000000001</v>
      </c>
      <c r="V3947" s="2">
        <f>Table1[[#This Row],[Expenses]]*0.3</f>
        <v>148.50108</v>
      </c>
      <c r="W3947" t="str">
        <f>VLOOKUP(K3947, Helper!A:C, 3, FALSE)</f>
        <v>2020-08</v>
      </c>
    </row>
    <row r="3948" spans="1:23" x14ac:dyDescent="0.3">
      <c r="A3948">
        <v>7962</v>
      </c>
      <c r="B3948" t="s">
        <v>9189</v>
      </c>
      <c r="C3948" s="1">
        <v>45249</v>
      </c>
      <c r="D3948">
        <v>20231119</v>
      </c>
      <c r="E3948" t="s">
        <v>298</v>
      </c>
      <c r="F3948" t="s">
        <v>46</v>
      </c>
      <c r="G3948" t="s">
        <v>4728</v>
      </c>
      <c r="H3948" t="s">
        <v>25</v>
      </c>
      <c r="I3948" t="s">
        <v>48</v>
      </c>
      <c r="J3948" t="s">
        <v>291</v>
      </c>
      <c r="K3948">
        <v>1052</v>
      </c>
      <c r="L3948" t="s">
        <v>259</v>
      </c>
      <c r="M3948" t="s">
        <v>40</v>
      </c>
      <c r="N3948" t="s">
        <v>96</v>
      </c>
      <c r="O3948" t="s">
        <v>9190</v>
      </c>
      <c r="P3948">
        <v>81.36</v>
      </c>
      <c r="Q3948">
        <v>5</v>
      </c>
      <c r="R3948">
        <v>0.2</v>
      </c>
      <c r="S3948">
        <v>-19.323</v>
      </c>
      <c r="T3948" t="s">
        <v>283</v>
      </c>
      <c r="U3948">
        <v>100.682999999999</v>
      </c>
      <c r="V3948" s="2">
        <f>Table1[[#This Row],[Expenses]]*0.3</f>
        <v>30.204899999999697</v>
      </c>
      <c r="W3948" t="str">
        <f>VLOOKUP(K3948, Helper!A:C, 3, FALSE)</f>
        <v>2020-04</v>
      </c>
    </row>
    <row r="3949" spans="1:23" x14ac:dyDescent="0.3">
      <c r="A3949">
        <v>7967</v>
      </c>
      <c r="B3949" t="s">
        <v>9191</v>
      </c>
      <c r="C3949" s="1">
        <v>44278</v>
      </c>
      <c r="D3949">
        <v>20210323</v>
      </c>
      <c r="E3949" t="s">
        <v>815</v>
      </c>
      <c r="F3949" t="s">
        <v>35</v>
      </c>
      <c r="G3949" t="s">
        <v>36</v>
      </c>
      <c r="H3949" t="s">
        <v>37</v>
      </c>
      <c r="I3949" t="s">
        <v>38</v>
      </c>
      <c r="J3949" t="s">
        <v>817</v>
      </c>
      <c r="K3949">
        <v>1050</v>
      </c>
      <c r="L3949" t="s">
        <v>95</v>
      </c>
      <c r="M3949" t="s">
        <v>40</v>
      </c>
      <c r="N3949" t="s">
        <v>66</v>
      </c>
      <c r="O3949" t="s">
        <v>9192</v>
      </c>
      <c r="P3949">
        <v>33.36</v>
      </c>
      <c r="Q3949">
        <v>4</v>
      </c>
      <c r="R3949">
        <v>0</v>
      </c>
      <c r="S3949">
        <v>16.68</v>
      </c>
      <c r="T3949" t="s">
        <v>365</v>
      </c>
      <c r="U3949">
        <v>16.68</v>
      </c>
      <c r="V3949" s="2">
        <f>Table1[[#This Row],[Expenses]]*0.3</f>
        <v>5.0039999999999996</v>
      </c>
      <c r="W3949" t="str">
        <f>VLOOKUP(K3949, Helper!A:C, 3, FALSE)</f>
        <v>2020-01</v>
      </c>
    </row>
    <row r="3950" spans="1:23" x14ac:dyDescent="0.3">
      <c r="A3950">
        <v>7968</v>
      </c>
      <c r="B3950" t="s">
        <v>9193</v>
      </c>
      <c r="C3950" s="1">
        <v>44845</v>
      </c>
      <c r="D3950">
        <v>20221011</v>
      </c>
      <c r="E3950" t="s">
        <v>3006</v>
      </c>
      <c r="F3950" t="s">
        <v>334</v>
      </c>
      <c r="G3950" t="s">
        <v>335</v>
      </c>
      <c r="H3950" t="s">
        <v>25</v>
      </c>
      <c r="I3950" t="s">
        <v>336</v>
      </c>
      <c r="J3950" t="s">
        <v>111</v>
      </c>
      <c r="K3950">
        <v>1099</v>
      </c>
      <c r="L3950" t="s">
        <v>56</v>
      </c>
      <c r="M3950" t="s">
        <v>40</v>
      </c>
      <c r="N3950" t="s">
        <v>30</v>
      </c>
      <c r="O3950" t="s">
        <v>9194</v>
      </c>
      <c r="P3950">
        <v>90.882000000000005</v>
      </c>
      <c r="Q3950">
        <v>3</v>
      </c>
      <c r="R3950">
        <v>0.7</v>
      </c>
      <c r="S3950">
        <v>-190.85220000000001</v>
      </c>
      <c r="T3950" t="s">
        <v>400</v>
      </c>
      <c r="U3950">
        <v>281.73419999999999</v>
      </c>
      <c r="V3950" s="2">
        <f>Table1[[#This Row],[Expenses]]*0.3</f>
        <v>84.520259999999993</v>
      </c>
      <c r="W3950" t="str">
        <f>VLOOKUP(K3950, Helper!A:C, 3, FALSE)</f>
        <v>2020-01</v>
      </c>
    </row>
    <row r="3951" spans="1:23" x14ac:dyDescent="0.3">
      <c r="A3951">
        <v>7971</v>
      </c>
      <c r="B3951" t="s">
        <v>9195</v>
      </c>
      <c r="C3951" s="1">
        <v>44424</v>
      </c>
      <c r="D3951">
        <v>20210816</v>
      </c>
      <c r="E3951" t="s">
        <v>701</v>
      </c>
      <c r="F3951" t="s">
        <v>124</v>
      </c>
      <c r="G3951" t="s">
        <v>125</v>
      </c>
      <c r="H3951" t="s">
        <v>25</v>
      </c>
      <c r="I3951" t="s">
        <v>48</v>
      </c>
      <c r="J3951" t="s">
        <v>504</v>
      </c>
      <c r="K3951">
        <v>1010</v>
      </c>
      <c r="L3951" t="s">
        <v>273</v>
      </c>
      <c r="M3951" t="s">
        <v>40</v>
      </c>
      <c r="N3951" t="s">
        <v>156</v>
      </c>
      <c r="O3951" t="s">
        <v>9196</v>
      </c>
      <c r="P3951">
        <v>519.79200000000003</v>
      </c>
      <c r="Q3951">
        <v>4</v>
      </c>
      <c r="R3951">
        <v>0.4</v>
      </c>
      <c r="S3951">
        <v>-112.6216</v>
      </c>
      <c r="T3951" t="s">
        <v>570</v>
      </c>
      <c r="U3951">
        <v>632.41359999999997</v>
      </c>
      <c r="V3951" s="2">
        <f>Table1[[#This Row],[Expenses]]*0.3</f>
        <v>189.72407999999999</v>
      </c>
      <c r="W3951" t="str">
        <f>VLOOKUP(K3951, Helper!A:C, 3, FALSE)</f>
        <v>2020-03</v>
      </c>
    </row>
    <row r="3952" spans="1:23" x14ac:dyDescent="0.3">
      <c r="A3952">
        <v>7978</v>
      </c>
      <c r="B3952" t="s">
        <v>9197</v>
      </c>
      <c r="C3952" s="1">
        <v>43982</v>
      </c>
      <c r="D3952">
        <v>20200531</v>
      </c>
      <c r="E3952" t="s">
        <v>3282</v>
      </c>
      <c r="F3952" t="s">
        <v>868</v>
      </c>
      <c r="G3952" t="s">
        <v>869</v>
      </c>
      <c r="H3952" t="s">
        <v>25</v>
      </c>
      <c r="I3952" t="s">
        <v>336</v>
      </c>
      <c r="J3952" t="s">
        <v>143</v>
      </c>
      <c r="K3952">
        <v>1051</v>
      </c>
      <c r="L3952" t="s">
        <v>74</v>
      </c>
      <c r="M3952" t="s">
        <v>29</v>
      </c>
      <c r="N3952" t="s">
        <v>156</v>
      </c>
      <c r="O3952" t="s">
        <v>9198</v>
      </c>
      <c r="P3952">
        <v>659.97</v>
      </c>
      <c r="Q3952">
        <v>3</v>
      </c>
      <c r="R3952">
        <v>0</v>
      </c>
      <c r="S3952">
        <v>197.99100000000001</v>
      </c>
      <c r="T3952" t="s">
        <v>107</v>
      </c>
      <c r="U3952">
        <v>461.97899999999998</v>
      </c>
      <c r="V3952" s="2">
        <f>Table1[[#This Row],[Expenses]]*0.3</f>
        <v>138.59369999999998</v>
      </c>
      <c r="W3952" t="str">
        <f>VLOOKUP(K3952, Helper!A:C, 3, FALSE)</f>
        <v>2020-03</v>
      </c>
    </row>
    <row r="3953" spans="1:23" x14ac:dyDescent="0.3">
      <c r="A3953">
        <v>7980</v>
      </c>
      <c r="B3953" t="s">
        <v>9199</v>
      </c>
      <c r="C3953" s="1">
        <v>44435</v>
      </c>
      <c r="D3953">
        <v>20210827</v>
      </c>
      <c r="E3953" t="s">
        <v>1813</v>
      </c>
      <c r="F3953" t="s">
        <v>35</v>
      </c>
      <c r="G3953" t="s">
        <v>36</v>
      </c>
      <c r="H3953" t="s">
        <v>37</v>
      </c>
      <c r="I3953" t="s">
        <v>38</v>
      </c>
      <c r="J3953" t="s">
        <v>638</v>
      </c>
      <c r="K3953">
        <v>1008</v>
      </c>
      <c r="L3953" t="s">
        <v>74</v>
      </c>
      <c r="M3953" t="s">
        <v>85</v>
      </c>
      <c r="N3953" t="s">
        <v>50</v>
      </c>
      <c r="O3953" t="s">
        <v>9200</v>
      </c>
      <c r="P3953">
        <v>5.1040000000000001</v>
      </c>
      <c r="Q3953">
        <v>1</v>
      </c>
      <c r="R3953">
        <v>0.2</v>
      </c>
      <c r="S3953">
        <v>1.6588000000000001</v>
      </c>
      <c r="T3953" t="s">
        <v>570</v>
      </c>
      <c r="U3953">
        <v>3.4451999999999998</v>
      </c>
      <c r="V3953" s="2">
        <f>Table1[[#This Row],[Expenses]]*0.3</f>
        <v>1.0335599999999998</v>
      </c>
      <c r="W3953" t="str">
        <f>VLOOKUP(K3953, Helper!A:C, 3, FALSE)</f>
        <v>2020-01</v>
      </c>
    </row>
    <row r="3954" spans="1:23" x14ac:dyDescent="0.3">
      <c r="A3954">
        <v>7981</v>
      </c>
      <c r="B3954" t="s">
        <v>9201</v>
      </c>
      <c r="C3954" s="1">
        <v>43834</v>
      </c>
      <c r="D3954">
        <v>20200104</v>
      </c>
      <c r="E3954" t="s">
        <v>203</v>
      </c>
      <c r="F3954" t="s">
        <v>79</v>
      </c>
      <c r="G3954" t="s">
        <v>147</v>
      </c>
      <c r="H3954" t="s">
        <v>81</v>
      </c>
      <c r="I3954" t="s">
        <v>82</v>
      </c>
      <c r="J3954" t="s">
        <v>138</v>
      </c>
      <c r="K3954">
        <v>1043</v>
      </c>
      <c r="L3954" t="s">
        <v>95</v>
      </c>
      <c r="M3954" t="s">
        <v>29</v>
      </c>
      <c r="N3954" t="s">
        <v>66</v>
      </c>
      <c r="O3954" t="s">
        <v>9202</v>
      </c>
      <c r="P3954">
        <v>16.448</v>
      </c>
      <c r="Q3954">
        <v>2</v>
      </c>
      <c r="R3954">
        <v>0.2</v>
      </c>
      <c r="S3954">
        <v>5.5511999999999997</v>
      </c>
      <c r="T3954" t="s">
        <v>1129</v>
      </c>
      <c r="U3954">
        <v>10.896800000000001</v>
      </c>
      <c r="V3954" s="2">
        <f>Table1[[#This Row],[Expenses]]*0.3</f>
        <v>3.2690399999999999</v>
      </c>
      <c r="W3954" t="str">
        <f>VLOOKUP(K3954, Helper!A:C, 3, FALSE)</f>
        <v>2020-01</v>
      </c>
    </row>
    <row r="3955" spans="1:23" x14ac:dyDescent="0.3">
      <c r="A3955">
        <v>7982</v>
      </c>
      <c r="B3955" t="s">
        <v>9203</v>
      </c>
      <c r="C3955" s="1">
        <v>44084</v>
      </c>
      <c r="D3955">
        <v>20200910</v>
      </c>
      <c r="E3955" t="s">
        <v>123</v>
      </c>
      <c r="F3955" t="s">
        <v>522</v>
      </c>
      <c r="G3955" t="s">
        <v>692</v>
      </c>
      <c r="H3955" t="s">
        <v>37</v>
      </c>
      <c r="I3955" t="s">
        <v>119</v>
      </c>
      <c r="J3955" t="s">
        <v>126</v>
      </c>
      <c r="K3955">
        <v>1025</v>
      </c>
      <c r="L3955" t="s">
        <v>105</v>
      </c>
      <c r="M3955" t="s">
        <v>29</v>
      </c>
      <c r="N3955" t="s">
        <v>86</v>
      </c>
      <c r="O3955" t="s">
        <v>9204</v>
      </c>
      <c r="P3955">
        <v>81.92</v>
      </c>
      <c r="Q3955">
        <v>4</v>
      </c>
      <c r="R3955">
        <v>0</v>
      </c>
      <c r="S3955">
        <v>22.118400000000001</v>
      </c>
      <c r="T3955" t="s">
        <v>382</v>
      </c>
      <c r="U3955">
        <v>59.801600000000001</v>
      </c>
      <c r="V3955" s="2">
        <f>Table1[[#This Row],[Expenses]]*0.3</f>
        <v>17.940480000000001</v>
      </c>
      <c r="W3955" t="str">
        <f>VLOOKUP(K3955, Helper!A:C, 3, FALSE)</f>
        <v>2020-04</v>
      </c>
    </row>
    <row r="3956" spans="1:23" x14ac:dyDescent="0.3">
      <c r="A3956">
        <v>7984</v>
      </c>
      <c r="B3956" t="s">
        <v>9205</v>
      </c>
      <c r="C3956" s="1">
        <v>44949</v>
      </c>
      <c r="D3956">
        <v>20230123</v>
      </c>
      <c r="E3956" t="s">
        <v>2871</v>
      </c>
      <c r="F3956" t="s">
        <v>166</v>
      </c>
      <c r="G3956" t="s">
        <v>227</v>
      </c>
      <c r="H3956" t="s">
        <v>81</v>
      </c>
      <c r="I3956" t="s">
        <v>168</v>
      </c>
      <c r="J3956" t="s">
        <v>560</v>
      </c>
      <c r="K3956">
        <v>1080</v>
      </c>
      <c r="L3956" t="s">
        <v>56</v>
      </c>
      <c r="M3956" t="s">
        <v>40</v>
      </c>
      <c r="N3956" t="s">
        <v>214</v>
      </c>
      <c r="O3956" t="s">
        <v>9206</v>
      </c>
      <c r="P3956">
        <v>15.12</v>
      </c>
      <c r="Q3956">
        <v>5</v>
      </c>
      <c r="R3956">
        <v>0.2</v>
      </c>
      <c r="S3956">
        <v>4.9139999999999997</v>
      </c>
      <c r="T3956" t="s">
        <v>898</v>
      </c>
      <c r="U3956">
        <v>10.206</v>
      </c>
      <c r="V3956" s="2">
        <f>Table1[[#This Row],[Expenses]]*0.3</f>
        <v>3.0617999999999999</v>
      </c>
      <c r="W3956" t="str">
        <f>VLOOKUP(K3956, Helper!A:C, 3, FALSE)</f>
        <v>2020-03</v>
      </c>
    </row>
    <row r="3957" spans="1:23" x14ac:dyDescent="0.3">
      <c r="A3957">
        <v>7986</v>
      </c>
      <c r="B3957" t="s">
        <v>9207</v>
      </c>
      <c r="C3957" s="1">
        <v>44673</v>
      </c>
      <c r="D3957">
        <v>20220422</v>
      </c>
      <c r="E3957" t="s">
        <v>271</v>
      </c>
      <c r="F3957" t="s">
        <v>71</v>
      </c>
      <c r="G3957" t="s">
        <v>72</v>
      </c>
      <c r="H3957" t="s">
        <v>37</v>
      </c>
      <c r="I3957" t="s">
        <v>38</v>
      </c>
      <c r="J3957" t="s">
        <v>272</v>
      </c>
      <c r="K3957">
        <v>1094</v>
      </c>
      <c r="L3957" t="s">
        <v>273</v>
      </c>
      <c r="M3957" t="s">
        <v>29</v>
      </c>
      <c r="N3957" t="s">
        <v>50</v>
      </c>
      <c r="O3957" t="s">
        <v>9208</v>
      </c>
      <c r="P3957">
        <v>8.32</v>
      </c>
      <c r="Q3957">
        <v>5</v>
      </c>
      <c r="R3957">
        <v>0.2</v>
      </c>
      <c r="S3957">
        <v>2.8079999999999998</v>
      </c>
      <c r="T3957" t="s">
        <v>296</v>
      </c>
      <c r="U3957">
        <v>5.5119999999999996</v>
      </c>
      <c r="V3957" s="2">
        <f>Table1[[#This Row],[Expenses]]*0.3</f>
        <v>1.6535999999999997</v>
      </c>
      <c r="W3957" t="str">
        <f>VLOOKUP(K3957, Helper!A:C, 3, FALSE)</f>
        <v>2020-02</v>
      </c>
    </row>
    <row r="3958" spans="1:23" x14ac:dyDescent="0.3">
      <c r="A3958">
        <v>7987</v>
      </c>
      <c r="B3958" t="s">
        <v>9209</v>
      </c>
      <c r="C3958" s="1">
        <v>44763</v>
      </c>
      <c r="D3958">
        <v>20220721</v>
      </c>
      <c r="E3958" t="s">
        <v>1436</v>
      </c>
      <c r="F3958" t="s">
        <v>211</v>
      </c>
      <c r="G3958" t="s">
        <v>5333</v>
      </c>
      <c r="H3958" t="s">
        <v>25</v>
      </c>
      <c r="I3958" t="s">
        <v>26</v>
      </c>
      <c r="J3958" t="s">
        <v>169</v>
      </c>
      <c r="K3958">
        <v>1058</v>
      </c>
      <c r="L3958" t="s">
        <v>28</v>
      </c>
      <c r="M3958" t="s">
        <v>29</v>
      </c>
      <c r="N3958" t="s">
        <v>156</v>
      </c>
      <c r="O3958" t="s">
        <v>9210</v>
      </c>
      <c r="P3958">
        <v>89.95</v>
      </c>
      <c r="Q3958">
        <v>5</v>
      </c>
      <c r="R3958">
        <v>0</v>
      </c>
      <c r="S3958">
        <v>43.176000000000002</v>
      </c>
      <c r="T3958" t="s">
        <v>175</v>
      </c>
      <c r="U3958">
        <v>46.774000000000001</v>
      </c>
      <c r="V3958" s="2">
        <f>Table1[[#This Row],[Expenses]]*0.3</f>
        <v>14.0322</v>
      </c>
      <c r="W3958" t="str">
        <f>VLOOKUP(K3958, Helper!A:C, 3, FALSE)</f>
        <v>2020-01</v>
      </c>
    </row>
    <row r="3959" spans="1:23" x14ac:dyDescent="0.3">
      <c r="A3959">
        <v>7988</v>
      </c>
      <c r="B3959" t="s">
        <v>9211</v>
      </c>
      <c r="C3959" s="1">
        <v>44797</v>
      </c>
      <c r="D3959">
        <v>20220824</v>
      </c>
      <c r="E3959" t="s">
        <v>146</v>
      </c>
      <c r="F3959" t="s">
        <v>91</v>
      </c>
      <c r="G3959" t="s">
        <v>3842</v>
      </c>
      <c r="H3959" t="s">
        <v>25</v>
      </c>
      <c r="I3959" t="s">
        <v>93</v>
      </c>
      <c r="J3959" t="s">
        <v>148</v>
      </c>
      <c r="K3959">
        <v>1083</v>
      </c>
      <c r="L3959" t="s">
        <v>149</v>
      </c>
      <c r="M3959" t="s">
        <v>85</v>
      </c>
      <c r="N3959" t="s">
        <v>41</v>
      </c>
      <c r="O3959" t="s">
        <v>9212</v>
      </c>
      <c r="P3959">
        <v>25.2</v>
      </c>
      <c r="Q3959">
        <v>4</v>
      </c>
      <c r="R3959">
        <v>0</v>
      </c>
      <c r="S3959">
        <v>11.592000000000001</v>
      </c>
      <c r="T3959" t="s">
        <v>327</v>
      </c>
      <c r="U3959">
        <v>13.607999999999899</v>
      </c>
      <c r="V3959" s="2">
        <f>Table1[[#This Row],[Expenses]]*0.3</f>
        <v>4.0823999999999696</v>
      </c>
      <c r="W3959" t="str">
        <f>VLOOKUP(K3959, Helper!A:C, 3, FALSE)</f>
        <v>2020-03</v>
      </c>
    </row>
    <row r="3960" spans="1:23" x14ac:dyDescent="0.3">
      <c r="A3960">
        <v>7992</v>
      </c>
      <c r="B3960" t="s">
        <v>9213</v>
      </c>
      <c r="C3960" s="1">
        <v>44727</v>
      </c>
      <c r="D3960">
        <v>20220615</v>
      </c>
      <c r="E3960" t="s">
        <v>4885</v>
      </c>
      <c r="F3960" t="s">
        <v>46</v>
      </c>
      <c r="G3960" t="s">
        <v>697</v>
      </c>
      <c r="H3960" t="s">
        <v>25</v>
      </c>
      <c r="I3960" t="s">
        <v>48</v>
      </c>
      <c r="J3960" t="s">
        <v>560</v>
      </c>
      <c r="K3960">
        <v>1080</v>
      </c>
      <c r="L3960" t="s">
        <v>56</v>
      </c>
      <c r="M3960" t="s">
        <v>29</v>
      </c>
      <c r="N3960" t="s">
        <v>50</v>
      </c>
      <c r="O3960" t="s">
        <v>9214</v>
      </c>
      <c r="P3960">
        <v>39.936</v>
      </c>
      <c r="Q3960">
        <v>4</v>
      </c>
      <c r="R3960">
        <v>0.7</v>
      </c>
      <c r="S3960">
        <v>-26.623999999999999</v>
      </c>
      <c r="T3960" t="s">
        <v>43</v>
      </c>
      <c r="U3960">
        <v>66.56</v>
      </c>
      <c r="V3960" s="2">
        <f>Table1[[#This Row],[Expenses]]*0.3</f>
        <v>19.968</v>
      </c>
      <c r="W3960" t="str">
        <f>VLOOKUP(K3960, Helper!A:C, 3, FALSE)</f>
        <v>2020-03</v>
      </c>
    </row>
    <row r="3961" spans="1:23" x14ac:dyDescent="0.3">
      <c r="A3961">
        <v>7994</v>
      </c>
      <c r="B3961" t="s">
        <v>9215</v>
      </c>
      <c r="C3961" s="1">
        <v>44520</v>
      </c>
      <c r="D3961">
        <v>20211120</v>
      </c>
      <c r="E3961" t="s">
        <v>2541</v>
      </c>
      <c r="F3961" t="s">
        <v>334</v>
      </c>
      <c r="G3961" t="s">
        <v>668</v>
      </c>
      <c r="H3961" t="s">
        <v>25</v>
      </c>
      <c r="I3961" t="s">
        <v>336</v>
      </c>
      <c r="J3961" t="s">
        <v>693</v>
      </c>
      <c r="K3961">
        <v>1070</v>
      </c>
      <c r="L3961" t="s">
        <v>56</v>
      </c>
      <c r="M3961" t="s">
        <v>29</v>
      </c>
      <c r="N3961" t="s">
        <v>50</v>
      </c>
      <c r="O3961" t="s">
        <v>9216</v>
      </c>
      <c r="P3961">
        <v>4.8959999999999999</v>
      </c>
      <c r="Q3961">
        <v>3</v>
      </c>
      <c r="R3961">
        <v>0.7</v>
      </c>
      <c r="S3961">
        <v>-3.4272</v>
      </c>
      <c r="T3961" t="s">
        <v>88</v>
      </c>
      <c r="U3961">
        <v>8.3231999999999999</v>
      </c>
      <c r="V3961" s="2">
        <f>Table1[[#This Row],[Expenses]]*0.3</f>
        <v>2.4969600000000001</v>
      </c>
      <c r="W3961" t="str">
        <f>VLOOKUP(K3961, Helper!A:C, 3, FALSE)</f>
        <v>2020-02</v>
      </c>
    </row>
    <row r="3962" spans="1:23" x14ac:dyDescent="0.3">
      <c r="A3962">
        <v>7997</v>
      </c>
      <c r="B3962" t="s">
        <v>9217</v>
      </c>
      <c r="C3962" s="1">
        <v>45234</v>
      </c>
      <c r="D3962">
        <v>20231104</v>
      </c>
      <c r="E3962" t="s">
        <v>3444</v>
      </c>
      <c r="F3962" t="s">
        <v>35</v>
      </c>
      <c r="G3962" t="s">
        <v>600</v>
      </c>
      <c r="H3962" t="s">
        <v>37</v>
      </c>
      <c r="I3962" t="s">
        <v>38</v>
      </c>
      <c r="J3962" t="s">
        <v>812</v>
      </c>
      <c r="K3962">
        <v>1092</v>
      </c>
      <c r="L3962" t="s">
        <v>84</v>
      </c>
      <c r="M3962" t="s">
        <v>85</v>
      </c>
      <c r="N3962" t="s">
        <v>185</v>
      </c>
      <c r="O3962" t="s">
        <v>9218</v>
      </c>
      <c r="P3962">
        <v>199.75</v>
      </c>
      <c r="Q3962">
        <v>5</v>
      </c>
      <c r="R3962">
        <v>0</v>
      </c>
      <c r="S3962">
        <v>87.89</v>
      </c>
      <c r="T3962" t="s">
        <v>283</v>
      </c>
      <c r="U3962">
        <v>111.86</v>
      </c>
      <c r="V3962" s="2">
        <f>Table1[[#This Row],[Expenses]]*0.3</f>
        <v>33.558</v>
      </c>
      <c r="W3962" t="str">
        <f>VLOOKUP(K3962, Helper!A:C, 3, FALSE)</f>
        <v>2020-02</v>
      </c>
    </row>
    <row r="3963" spans="1:23" x14ac:dyDescent="0.3">
      <c r="A3963">
        <v>7999</v>
      </c>
      <c r="B3963" t="s">
        <v>9219</v>
      </c>
      <c r="C3963" s="1">
        <v>43955</v>
      </c>
      <c r="D3963">
        <v>20200504</v>
      </c>
      <c r="E3963" t="s">
        <v>5433</v>
      </c>
      <c r="F3963" t="s">
        <v>71</v>
      </c>
      <c r="G3963" t="s">
        <v>72</v>
      </c>
      <c r="H3963" t="s">
        <v>37</v>
      </c>
      <c r="I3963" t="s">
        <v>38</v>
      </c>
      <c r="J3963" t="s">
        <v>621</v>
      </c>
      <c r="K3963">
        <v>1060</v>
      </c>
      <c r="L3963" t="s">
        <v>105</v>
      </c>
      <c r="M3963" t="s">
        <v>40</v>
      </c>
      <c r="N3963" t="s">
        <v>57</v>
      </c>
      <c r="O3963" t="s">
        <v>9220</v>
      </c>
      <c r="P3963">
        <v>12.18</v>
      </c>
      <c r="Q3963">
        <v>7</v>
      </c>
      <c r="R3963">
        <v>0</v>
      </c>
      <c r="S3963">
        <v>3.8976000000000002</v>
      </c>
      <c r="T3963" t="s">
        <v>107</v>
      </c>
      <c r="U3963">
        <v>8.2823999999999902</v>
      </c>
      <c r="V3963" s="2">
        <f>Table1[[#This Row],[Expenses]]*0.3</f>
        <v>2.4847199999999972</v>
      </c>
      <c r="W3963" t="str">
        <f>VLOOKUP(K3963, Helper!A:C, 3, FALSE)</f>
        <v>2020-01</v>
      </c>
    </row>
    <row r="3964" spans="1:23" x14ac:dyDescent="0.3">
      <c r="A3964">
        <v>8001</v>
      </c>
      <c r="B3964" t="s">
        <v>9221</v>
      </c>
      <c r="C3964" s="1">
        <v>44508</v>
      </c>
      <c r="D3964">
        <v>20211108</v>
      </c>
      <c r="E3964" t="s">
        <v>1703</v>
      </c>
      <c r="F3964" t="s">
        <v>353</v>
      </c>
      <c r="G3964" t="s">
        <v>4567</v>
      </c>
      <c r="H3964" t="s">
        <v>25</v>
      </c>
      <c r="I3964" t="s">
        <v>48</v>
      </c>
      <c r="J3964" t="s">
        <v>596</v>
      </c>
      <c r="K3964">
        <v>1038</v>
      </c>
      <c r="L3964" t="s">
        <v>84</v>
      </c>
      <c r="M3964" t="s">
        <v>29</v>
      </c>
      <c r="N3964" t="s">
        <v>156</v>
      </c>
      <c r="O3964" t="s">
        <v>9222</v>
      </c>
      <c r="P3964">
        <v>263.95999999999998</v>
      </c>
      <c r="Q3964">
        <v>4</v>
      </c>
      <c r="R3964">
        <v>0</v>
      </c>
      <c r="S3964">
        <v>76.548400000000001</v>
      </c>
      <c r="T3964" t="s">
        <v>88</v>
      </c>
      <c r="U3964">
        <v>187.411599999999</v>
      </c>
      <c r="V3964" s="2">
        <f>Table1[[#This Row],[Expenses]]*0.3</f>
        <v>56.223479999999697</v>
      </c>
      <c r="W3964" t="str">
        <f>VLOOKUP(K3964, Helper!A:C, 3, FALSE)</f>
        <v>2020-04</v>
      </c>
    </row>
    <row r="3965" spans="1:23" x14ac:dyDescent="0.3">
      <c r="A3965">
        <v>8002</v>
      </c>
      <c r="B3965" t="s">
        <v>9223</v>
      </c>
      <c r="C3965" s="1">
        <v>44542</v>
      </c>
      <c r="D3965">
        <v>20211212</v>
      </c>
      <c r="E3965" t="s">
        <v>237</v>
      </c>
      <c r="F3965" t="s">
        <v>35</v>
      </c>
      <c r="G3965" t="s">
        <v>36</v>
      </c>
      <c r="H3965" t="s">
        <v>37</v>
      </c>
      <c r="I3965" t="s">
        <v>38</v>
      </c>
      <c r="J3965" t="s">
        <v>240</v>
      </c>
      <c r="K3965">
        <v>1035</v>
      </c>
      <c r="L3965" t="s">
        <v>56</v>
      </c>
      <c r="M3965" t="s">
        <v>29</v>
      </c>
      <c r="N3965" t="s">
        <v>185</v>
      </c>
      <c r="O3965" t="s">
        <v>9224</v>
      </c>
      <c r="P3965">
        <v>299.94</v>
      </c>
      <c r="Q3965">
        <v>6</v>
      </c>
      <c r="R3965">
        <v>0</v>
      </c>
      <c r="S3965">
        <v>128.9742</v>
      </c>
      <c r="T3965" t="s">
        <v>163</v>
      </c>
      <c r="U3965">
        <v>170.9658</v>
      </c>
      <c r="V3965" s="2">
        <f>Table1[[#This Row],[Expenses]]*0.3</f>
        <v>51.289740000000002</v>
      </c>
      <c r="W3965" t="str">
        <f>VLOOKUP(K3965, Helper!A:C, 3, FALSE)</f>
        <v>2020-04</v>
      </c>
    </row>
    <row r="3966" spans="1:23" x14ac:dyDescent="0.3">
      <c r="A3966">
        <v>8004</v>
      </c>
      <c r="B3966" t="s">
        <v>9225</v>
      </c>
      <c r="C3966" s="1">
        <v>44166</v>
      </c>
      <c r="D3966">
        <v>20201201</v>
      </c>
      <c r="E3966" t="s">
        <v>5183</v>
      </c>
      <c r="F3966" t="s">
        <v>744</v>
      </c>
      <c r="G3966" t="s">
        <v>745</v>
      </c>
      <c r="H3966" t="s">
        <v>81</v>
      </c>
      <c r="I3966" t="s">
        <v>199</v>
      </c>
      <c r="J3966" t="s">
        <v>574</v>
      </c>
      <c r="K3966">
        <v>1090</v>
      </c>
      <c r="L3966" t="s">
        <v>259</v>
      </c>
      <c r="M3966" t="s">
        <v>29</v>
      </c>
      <c r="N3966" t="s">
        <v>156</v>
      </c>
      <c r="O3966" t="s">
        <v>9226</v>
      </c>
      <c r="P3966">
        <v>271.89999999999998</v>
      </c>
      <c r="Q3966">
        <v>2</v>
      </c>
      <c r="R3966">
        <v>0</v>
      </c>
      <c r="S3966">
        <v>78.850999999999999</v>
      </c>
      <c r="T3966" t="s">
        <v>235</v>
      </c>
      <c r="U3966">
        <v>193.04899999999901</v>
      </c>
      <c r="V3966" s="2">
        <f>Table1[[#This Row],[Expenses]]*0.3</f>
        <v>57.914699999999698</v>
      </c>
      <c r="W3966" t="str">
        <f>VLOOKUP(K3966, Helper!A:C, 3, FALSE)</f>
        <v>2020-02</v>
      </c>
    </row>
    <row r="3967" spans="1:23" x14ac:dyDescent="0.3">
      <c r="A3967">
        <v>8007</v>
      </c>
      <c r="B3967" t="s">
        <v>9227</v>
      </c>
      <c r="C3967" s="1">
        <v>44842</v>
      </c>
      <c r="D3967">
        <v>20221008</v>
      </c>
      <c r="E3967" t="s">
        <v>2446</v>
      </c>
      <c r="F3967" t="s">
        <v>71</v>
      </c>
      <c r="G3967" t="s">
        <v>1106</v>
      </c>
      <c r="H3967" t="s">
        <v>37</v>
      </c>
      <c r="I3967" t="s">
        <v>38</v>
      </c>
      <c r="J3967" t="s">
        <v>1013</v>
      </c>
      <c r="K3967">
        <v>1073</v>
      </c>
      <c r="L3967" t="s">
        <v>133</v>
      </c>
      <c r="M3967" t="s">
        <v>29</v>
      </c>
      <c r="N3967" t="s">
        <v>214</v>
      </c>
      <c r="O3967" t="s">
        <v>9228</v>
      </c>
      <c r="P3967">
        <v>93.36</v>
      </c>
      <c r="Q3967">
        <v>12</v>
      </c>
      <c r="R3967">
        <v>0</v>
      </c>
      <c r="S3967">
        <v>0.93359999999999999</v>
      </c>
      <c r="T3967" t="s">
        <v>400</v>
      </c>
      <c r="U3967">
        <v>92.426400000000001</v>
      </c>
      <c r="V3967" s="2">
        <f>Table1[[#This Row],[Expenses]]*0.3</f>
        <v>27.727920000000001</v>
      </c>
      <c r="W3967" t="str">
        <f>VLOOKUP(K3967, Helper!A:C, 3, FALSE)</f>
        <v>2020-03</v>
      </c>
    </row>
    <row r="3968" spans="1:23" x14ac:dyDescent="0.3">
      <c r="A3968">
        <v>8008</v>
      </c>
      <c r="B3968" t="s">
        <v>9229</v>
      </c>
      <c r="C3968" s="1">
        <v>44517</v>
      </c>
      <c r="D3968">
        <v>20211117</v>
      </c>
      <c r="E3968" t="s">
        <v>5183</v>
      </c>
      <c r="F3968" t="s">
        <v>448</v>
      </c>
      <c r="G3968" t="s">
        <v>448</v>
      </c>
      <c r="H3968" t="s">
        <v>81</v>
      </c>
      <c r="I3968" t="s">
        <v>199</v>
      </c>
      <c r="J3968" t="s">
        <v>574</v>
      </c>
      <c r="K3968">
        <v>1090</v>
      </c>
      <c r="L3968" t="s">
        <v>259</v>
      </c>
      <c r="M3968" t="s">
        <v>29</v>
      </c>
      <c r="N3968" t="s">
        <v>96</v>
      </c>
      <c r="O3968" t="s">
        <v>9230</v>
      </c>
      <c r="P3968">
        <v>541.24</v>
      </c>
      <c r="Q3968">
        <v>4</v>
      </c>
      <c r="R3968">
        <v>0</v>
      </c>
      <c r="S3968">
        <v>5.4123999999999999</v>
      </c>
      <c r="T3968" t="s">
        <v>88</v>
      </c>
      <c r="U3968">
        <v>535.82759999999996</v>
      </c>
      <c r="V3968" s="2">
        <f>Table1[[#This Row],[Expenses]]*0.3</f>
        <v>160.74827999999999</v>
      </c>
      <c r="W3968" t="str">
        <f>VLOOKUP(K3968, Helper!A:C, 3, FALSE)</f>
        <v>2020-02</v>
      </c>
    </row>
    <row r="3969" spans="1:23" x14ac:dyDescent="0.3">
      <c r="A3969">
        <v>8011</v>
      </c>
      <c r="B3969" t="s">
        <v>9231</v>
      </c>
      <c r="C3969" s="1">
        <v>43907</v>
      </c>
      <c r="D3969">
        <v>20200317</v>
      </c>
      <c r="E3969" t="s">
        <v>2054</v>
      </c>
      <c r="F3969" t="s">
        <v>124</v>
      </c>
      <c r="G3969" t="s">
        <v>125</v>
      </c>
      <c r="H3969" t="s">
        <v>25</v>
      </c>
      <c r="I3969" t="s">
        <v>48</v>
      </c>
      <c r="J3969" t="s">
        <v>179</v>
      </c>
      <c r="K3969">
        <v>1015</v>
      </c>
      <c r="L3969" t="s">
        <v>74</v>
      </c>
      <c r="M3969" t="s">
        <v>40</v>
      </c>
      <c r="N3969" t="s">
        <v>66</v>
      </c>
      <c r="O3969" t="s">
        <v>9232</v>
      </c>
      <c r="P3969">
        <v>126.624</v>
      </c>
      <c r="Q3969">
        <v>6</v>
      </c>
      <c r="R3969">
        <v>0.2</v>
      </c>
      <c r="S3969">
        <v>41.152799999999999</v>
      </c>
      <c r="T3969" t="s">
        <v>445</v>
      </c>
      <c r="U3969">
        <v>85.471199999999996</v>
      </c>
      <c r="V3969" s="2">
        <f>Table1[[#This Row],[Expenses]]*0.3</f>
        <v>25.641359999999999</v>
      </c>
      <c r="W3969" t="str">
        <f>VLOOKUP(K3969, Helper!A:C, 3, FALSE)</f>
        <v>2020-03</v>
      </c>
    </row>
    <row r="3970" spans="1:23" x14ac:dyDescent="0.3">
      <c r="A3970">
        <v>8012</v>
      </c>
      <c r="B3970" t="s">
        <v>9233</v>
      </c>
      <c r="C3970" s="1">
        <v>44367</v>
      </c>
      <c r="D3970">
        <v>20210620</v>
      </c>
      <c r="E3970" t="s">
        <v>3239</v>
      </c>
      <c r="F3970" t="s">
        <v>334</v>
      </c>
      <c r="G3970" t="s">
        <v>668</v>
      </c>
      <c r="H3970" t="s">
        <v>25</v>
      </c>
      <c r="I3970" t="s">
        <v>336</v>
      </c>
      <c r="J3970" t="s">
        <v>685</v>
      </c>
      <c r="K3970">
        <v>1076</v>
      </c>
      <c r="L3970" t="s">
        <v>74</v>
      </c>
      <c r="M3970" t="s">
        <v>29</v>
      </c>
      <c r="N3970" t="s">
        <v>156</v>
      </c>
      <c r="O3970" t="s">
        <v>9234</v>
      </c>
      <c r="P3970">
        <v>125.944</v>
      </c>
      <c r="Q3970">
        <v>7</v>
      </c>
      <c r="R3970">
        <v>0.2</v>
      </c>
      <c r="S3970">
        <v>15.743</v>
      </c>
      <c r="T3970" t="s">
        <v>732</v>
      </c>
      <c r="U3970">
        <v>110.20099999999999</v>
      </c>
      <c r="V3970" s="2">
        <f>Table1[[#This Row],[Expenses]]*0.3</f>
        <v>33.060299999999998</v>
      </c>
      <c r="W3970" t="str">
        <f>VLOOKUP(K3970, Helper!A:C, 3, FALSE)</f>
        <v>2020-01</v>
      </c>
    </row>
    <row r="3971" spans="1:23" x14ac:dyDescent="0.3">
      <c r="A3971">
        <v>8013</v>
      </c>
      <c r="B3971" t="s">
        <v>9235</v>
      </c>
      <c r="C3971" s="1">
        <v>45072</v>
      </c>
      <c r="D3971">
        <v>20230526</v>
      </c>
      <c r="E3971" t="s">
        <v>3091</v>
      </c>
      <c r="F3971" t="s">
        <v>211</v>
      </c>
      <c r="G3971" t="s">
        <v>212</v>
      </c>
      <c r="H3971" t="s">
        <v>25</v>
      </c>
      <c r="I3971" t="s">
        <v>26</v>
      </c>
      <c r="J3971" t="s">
        <v>341</v>
      </c>
      <c r="K3971">
        <v>1019</v>
      </c>
      <c r="L3971" t="s">
        <v>74</v>
      </c>
      <c r="M3971" t="s">
        <v>29</v>
      </c>
      <c r="N3971" t="s">
        <v>50</v>
      </c>
      <c r="O3971" t="s">
        <v>9236</v>
      </c>
      <c r="P3971">
        <v>663.92</v>
      </c>
      <c r="Q3971">
        <v>5</v>
      </c>
      <c r="R3971">
        <v>0.2</v>
      </c>
      <c r="S3971">
        <v>207.47499999999999</v>
      </c>
      <c r="T3971" t="s">
        <v>288</v>
      </c>
      <c r="U3971">
        <v>456.44499999999903</v>
      </c>
      <c r="V3971" s="2">
        <f>Table1[[#This Row],[Expenses]]*0.3</f>
        <v>136.9334999999997</v>
      </c>
      <c r="W3971" t="str">
        <f>VLOOKUP(K3971, Helper!A:C, 3, FALSE)</f>
        <v>2020-03</v>
      </c>
    </row>
    <row r="3972" spans="1:23" x14ac:dyDescent="0.3">
      <c r="A3972">
        <v>8017</v>
      </c>
      <c r="B3972" t="s">
        <v>9237</v>
      </c>
      <c r="C3972" s="1">
        <v>44083</v>
      </c>
      <c r="D3972">
        <v>20200909</v>
      </c>
      <c r="E3972" t="s">
        <v>1780</v>
      </c>
      <c r="F3972" t="s">
        <v>358</v>
      </c>
      <c r="G3972" t="s">
        <v>359</v>
      </c>
      <c r="H3972" t="s">
        <v>37</v>
      </c>
      <c r="I3972" t="s">
        <v>119</v>
      </c>
      <c r="J3972" t="s">
        <v>179</v>
      </c>
      <c r="K3972">
        <v>1015</v>
      </c>
      <c r="L3972" t="s">
        <v>74</v>
      </c>
      <c r="M3972" t="s">
        <v>85</v>
      </c>
      <c r="N3972" t="s">
        <v>57</v>
      </c>
      <c r="O3972" t="s">
        <v>9238</v>
      </c>
      <c r="P3972">
        <v>60.671999999999997</v>
      </c>
      <c r="Q3972">
        <v>6</v>
      </c>
      <c r="R3972">
        <v>0.2</v>
      </c>
      <c r="S3972">
        <v>12.892799999999999</v>
      </c>
      <c r="T3972" t="s">
        <v>382</v>
      </c>
      <c r="U3972">
        <v>47.779199999999904</v>
      </c>
      <c r="V3972" s="2">
        <f>Table1[[#This Row],[Expenses]]*0.3</f>
        <v>14.333759999999971</v>
      </c>
      <c r="W3972" t="str">
        <f>VLOOKUP(K3972, Helper!A:C, 3, FALSE)</f>
        <v>2020-03</v>
      </c>
    </row>
    <row r="3973" spans="1:23" x14ac:dyDescent="0.3">
      <c r="A3973">
        <v>8019</v>
      </c>
      <c r="B3973" t="s">
        <v>9239</v>
      </c>
      <c r="C3973" s="1">
        <v>45217</v>
      </c>
      <c r="D3973">
        <v>20231018</v>
      </c>
      <c r="E3973" t="s">
        <v>1359</v>
      </c>
      <c r="F3973" t="s">
        <v>35</v>
      </c>
      <c r="G3973" t="s">
        <v>8606</v>
      </c>
      <c r="H3973" t="s">
        <v>37</v>
      </c>
      <c r="I3973" t="s">
        <v>38</v>
      </c>
      <c r="J3973" t="s">
        <v>698</v>
      </c>
      <c r="K3973">
        <v>1013</v>
      </c>
      <c r="L3973" t="s">
        <v>28</v>
      </c>
      <c r="M3973" t="s">
        <v>40</v>
      </c>
      <c r="N3973" t="s">
        <v>156</v>
      </c>
      <c r="O3973" t="s">
        <v>9240</v>
      </c>
      <c r="P3973">
        <v>52.792000000000002</v>
      </c>
      <c r="Q3973">
        <v>1</v>
      </c>
      <c r="R3973">
        <v>0.2</v>
      </c>
      <c r="S3973">
        <v>4.6193</v>
      </c>
      <c r="T3973" t="s">
        <v>151</v>
      </c>
      <c r="U3973">
        <v>48.172699999999999</v>
      </c>
      <c r="V3973" s="2">
        <f>Table1[[#This Row],[Expenses]]*0.3</f>
        <v>14.451809999999998</v>
      </c>
      <c r="W3973" t="str">
        <f>VLOOKUP(K3973, Helper!A:C, 3, FALSE)</f>
        <v>2020-02</v>
      </c>
    </row>
    <row r="3974" spans="1:23" x14ac:dyDescent="0.3">
      <c r="A3974">
        <v>8020</v>
      </c>
      <c r="B3974" t="s">
        <v>9241</v>
      </c>
      <c r="C3974" s="1">
        <v>45233</v>
      </c>
      <c r="D3974">
        <v>20231103</v>
      </c>
      <c r="E3974" t="s">
        <v>447</v>
      </c>
      <c r="F3974" t="s">
        <v>411</v>
      </c>
      <c r="G3974" t="s">
        <v>412</v>
      </c>
      <c r="H3974" t="s">
        <v>25</v>
      </c>
      <c r="I3974" t="s">
        <v>48</v>
      </c>
      <c r="J3974" t="s">
        <v>291</v>
      </c>
      <c r="K3974">
        <v>1052</v>
      </c>
      <c r="L3974" t="s">
        <v>259</v>
      </c>
      <c r="M3974" t="s">
        <v>29</v>
      </c>
      <c r="N3974" t="s">
        <v>86</v>
      </c>
      <c r="O3974" t="s">
        <v>9242</v>
      </c>
      <c r="P3974">
        <v>83.9</v>
      </c>
      <c r="Q3974">
        <v>10</v>
      </c>
      <c r="R3974">
        <v>0</v>
      </c>
      <c r="S3974">
        <v>20.975000000000001</v>
      </c>
      <c r="T3974" t="s">
        <v>283</v>
      </c>
      <c r="U3974">
        <v>62.924999999999997</v>
      </c>
      <c r="V3974" s="2">
        <f>Table1[[#This Row],[Expenses]]*0.3</f>
        <v>18.877499999999998</v>
      </c>
      <c r="W3974" t="str">
        <f>VLOOKUP(K3974, Helper!A:C, 3, FALSE)</f>
        <v>2020-04</v>
      </c>
    </row>
    <row r="3975" spans="1:23" x14ac:dyDescent="0.3">
      <c r="A3975">
        <v>8022</v>
      </c>
      <c r="B3975" t="s">
        <v>9243</v>
      </c>
      <c r="C3975" s="1">
        <v>44033</v>
      </c>
      <c r="D3975">
        <v>20200721</v>
      </c>
      <c r="E3975" t="s">
        <v>2152</v>
      </c>
      <c r="F3975" t="s">
        <v>79</v>
      </c>
      <c r="G3975" t="s">
        <v>154</v>
      </c>
      <c r="H3975" t="s">
        <v>81</v>
      </c>
      <c r="I3975" t="s">
        <v>82</v>
      </c>
      <c r="J3975" t="s">
        <v>55</v>
      </c>
      <c r="K3975">
        <v>1065</v>
      </c>
      <c r="L3975" t="s">
        <v>56</v>
      </c>
      <c r="M3975" t="s">
        <v>40</v>
      </c>
      <c r="N3975" t="s">
        <v>86</v>
      </c>
      <c r="O3975" t="s">
        <v>9244</v>
      </c>
      <c r="P3975">
        <v>4.992</v>
      </c>
      <c r="Q3975">
        <v>3</v>
      </c>
      <c r="R3975">
        <v>0.8</v>
      </c>
      <c r="S3975">
        <v>-12.979200000000001</v>
      </c>
      <c r="T3975" t="s">
        <v>729</v>
      </c>
      <c r="U3975">
        <v>17.9712</v>
      </c>
      <c r="V3975" s="2">
        <f>Table1[[#This Row],[Expenses]]*0.3</f>
        <v>5.3913599999999997</v>
      </c>
      <c r="W3975" t="str">
        <f>VLOOKUP(K3975, Helper!A:C, 3, FALSE)</f>
        <v>2020-04</v>
      </c>
    </row>
    <row r="3976" spans="1:23" x14ac:dyDescent="0.3">
      <c r="A3976">
        <v>8026</v>
      </c>
      <c r="B3976" t="s">
        <v>9245</v>
      </c>
      <c r="C3976" s="1">
        <v>44450</v>
      </c>
      <c r="D3976">
        <v>20210911</v>
      </c>
      <c r="E3976" t="s">
        <v>6608</v>
      </c>
      <c r="F3976" t="s">
        <v>211</v>
      </c>
      <c r="G3976" t="s">
        <v>212</v>
      </c>
      <c r="H3976" t="s">
        <v>25</v>
      </c>
      <c r="I3976" t="s">
        <v>26</v>
      </c>
      <c r="J3976" t="s">
        <v>466</v>
      </c>
      <c r="K3976">
        <v>1046</v>
      </c>
      <c r="L3976" t="s">
        <v>95</v>
      </c>
      <c r="M3976" t="s">
        <v>40</v>
      </c>
      <c r="N3976" t="s">
        <v>57</v>
      </c>
      <c r="O3976" t="s">
        <v>9246</v>
      </c>
      <c r="P3976">
        <v>210.68</v>
      </c>
      <c r="Q3976">
        <v>2</v>
      </c>
      <c r="R3976">
        <v>0</v>
      </c>
      <c r="S3976">
        <v>50.563200000000002</v>
      </c>
      <c r="T3976" t="s">
        <v>135</v>
      </c>
      <c r="U3976">
        <v>160.11680000000001</v>
      </c>
      <c r="V3976" s="2">
        <f>Table1[[#This Row],[Expenses]]*0.3</f>
        <v>48.035040000000002</v>
      </c>
      <c r="W3976" t="str">
        <f>VLOOKUP(K3976, Helper!A:C, 3, FALSE)</f>
        <v>2020-02</v>
      </c>
    </row>
    <row r="3977" spans="1:23" x14ac:dyDescent="0.3">
      <c r="A3977">
        <v>8030</v>
      </c>
      <c r="B3977" t="s">
        <v>9247</v>
      </c>
      <c r="C3977" s="1">
        <v>44856</v>
      </c>
      <c r="D3977">
        <v>20221022</v>
      </c>
      <c r="E3977" t="s">
        <v>2707</v>
      </c>
      <c r="F3977" t="s">
        <v>79</v>
      </c>
      <c r="G3977" t="s">
        <v>470</v>
      </c>
      <c r="H3977" t="s">
        <v>81</v>
      </c>
      <c r="I3977" t="s">
        <v>82</v>
      </c>
      <c r="J3977" t="s">
        <v>524</v>
      </c>
      <c r="K3977">
        <v>1039</v>
      </c>
      <c r="L3977" t="s">
        <v>95</v>
      </c>
      <c r="M3977" t="s">
        <v>29</v>
      </c>
      <c r="N3977" t="s">
        <v>185</v>
      </c>
      <c r="O3977" t="s">
        <v>9248</v>
      </c>
      <c r="P3977">
        <v>106.08</v>
      </c>
      <c r="Q3977">
        <v>6</v>
      </c>
      <c r="R3977">
        <v>0.2</v>
      </c>
      <c r="S3977">
        <v>-9.282</v>
      </c>
      <c r="T3977" t="s">
        <v>400</v>
      </c>
      <c r="U3977">
        <v>115.36199999999999</v>
      </c>
      <c r="V3977" s="2">
        <f>Table1[[#This Row],[Expenses]]*0.3</f>
        <v>34.608599999999996</v>
      </c>
      <c r="W3977" t="str">
        <f>VLOOKUP(K3977, Helper!A:C, 3, FALSE)</f>
        <v>2020-01</v>
      </c>
    </row>
    <row r="3978" spans="1:23" x14ac:dyDescent="0.3">
      <c r="A3978">
        <v>8031</v>
      </c>
      <c r="B3978" t="s">
        <v>9249</v>
      </c>
      <c r="C3978" s="1">
        <v>44568</v>
      </c>
      <c r="D3978">
        <v>20220107</v>
      </c>
      <c r="E3978" t="s">
        <v>1849</v>
      </c>
      <c r="F3978" t="s">
        <v>79</v>
      </c>
      <c r="G3978" t="s">
        <v>931</v>
      </c>
      <c r="H3978" t="s">
        <v>81</v>
      </c>
      <c r="I3978" t="s">
        <v>82</v>
      </c>
      <c r="J3978" t="s">
        <v>604</v>
      </c>
      <c r="K3978">
        <v>1042</v>
      </c>
      <c r="L3978" t="s">
        <v>56</v>
      </c>
      <c r="M3978" t="s">
        <v>29</v>
      </c>
      <c r="N3978" t="s">
        <v>57</v>
      </c>
      <c r="O3978" t="s">
        <v>9250</v>
      </c>
      <c r="P3978">
        <v>23.076000000000001</v>
      </c>
      <c r="Q3978">
        <v>3</v>
      </c>
      <c r="R3978">
        <v>0.6</v>
      </c>
      <c r="S3978">
        <v>-10.9611</v>
      </c>
      <c r="T3978" t="s">
        <v>140</v>
      </c>
      <c r="U3978">
        <v>34.037100000000002</v>
      </c>
      <c r="V3978" s="2">
        <f>Table1[[#This Row],[Expenses]]*0.3</f>
        <v>10.211130000000001</v>
      </c>
      <c r="W3978" t="str">
        <f>VLOOKUP(K3978, Helper!A:C, 3, FALSE)</f>
        <v>2020-01</v>
      </c>
    </row>
    <row r="3979" spans="1:23" x14ac:dyDescent="0.3">
      <c r="A3979">
        <v>8033</v>
      </c>
      <c r="B3979" t="s">
        <v>9251</v>
      </c>
      <c r="C3979" s="1">
        <v>44372</v>
      </c>
      <c r="D3979">
        <v>20210625</v>
      </c>
      <c r="E3979" t="s">
        <v>3258</v>
      </c>
      <c r="F3979" t="s">
        <v>79</v>
      </c>
      <c r="G3979" t="s">
        <v>147</v>
      </c>
      <c r="H3979" t="s">
        <v>81</v>
      </c>
      <c r="I3979" t="s">
        <v>82</v>
      </c>
      <c r="J3979" t="s">
        <v>65</v>
      </c>
      <c r="K3979">
        <v>1062</v>
      </c>
      <c r="L3979" t="s">
        <v>28</v>
      </c>
      <c r="M3979" t="s">
        <v>29</v>
      </c>
      <c r="N3979" t="s">
        <v>66</v>
      </c>
      <c r="O3979" t="s">
        <v>9252</v>
      </c>
      <c r="P3979">
        <v>47.951999999999998</v>
      </c>
      <c r="Q3979">
        <v>3</v>
      </c>
      <c r="R3979">
        <v>0.2</v>
      </c>
      <c r="S3979">
        <v>16.183800000000002</v>
      </c>
      <c r="T3979" t="s">
        <v>732</v>
      </c>
      <c r="U3979">
        <v>31.768199999999901</v>
      </c>
      <c r="V3979" s="2">
        <f>Table1[[#This Row],[Expenses]]*0.3</f>
        <v>9.5304599999999695</v>
      </c>
      <c r="W3979" t="str">
        <f>VLOOKUP(K3979, Helper!A:C, 3, FALSE)</f>
        <v>2020-01</v>
      </c>
    </row>
    <row r="3980" spans="1:23" x14ac:dyDescent="0.3">
      <c r="A3980">
        <v>8037</v>
      </c>
      <c r="B3980" t="s">
        <v>9253</v>
      </c>
      <c r="C3980" s="1">
        <v>44459</v>
      </c>
      <c r="D3980">
        <v>20210920</v>
      </c>
      <c r="E3980" t="s">
        <v>100</v>
      </c>
      <c r="F3980" t="s">
        <v>744</v>
      </c>
      <c r="G3980" t="s">
        <v>2258</v>
      </c>
      <c r="H3980" t="s">
        <v>81</v>
      </c>
      <c r="I3980" t="s">
        <v>199</v>
      </c>
      <c r="J3980" t="s">
        <v>104</v>
      </c>
      <c r="K3980">
        <v>1047</v>
      </c>
      <c r="L3980" t="s">
        <v>105</v>
      </c>
      <c r="M3980" t="s">
        <v>29</v>
      </c>
      <c r="N3980" t="s">
        <v>50</v>
      </c>
      <c r="O3980" t="s">
        <v>9254</v>
      </c>
      <c r="P3980">
        <v>37.68</v>
      </c>
      <c r="Q3980">
        <v>6</v>
      </c>
      <c r="R3980">
        <v>0</v>
      </c>
      <c r="S3980">
        <v>16.956</v>
      </c>
      <c r="T3980" t="s">
        <v>135</v>
      </c>
      <c r="U3980">
        <v>20.724</v>
      </c>
      <c r="V3980" s="2">
        <f>Table1[[#This Row],[Expenses]]*0.3</f>
        <v>6.2172000000000001</v>
      </c>
      <c r="W3980" t="str">
        <f>VLOOKUP(K3980, Helper!A:C, 3, FALSE)</f>
        <v>2020-03</v>
      </c>
    </row>
    <row r="3981" spans="1:23" x14ac:dyDescent="0.3">
      <c r="A3981">
        <v>8038</v>
      </c>
      <c r="B3981" t="s">
        <v>9255</v>
      </c>
      <c r="C3981" s="1">
        <v>45118</v>
      </c>
      <c r="D3981">
        <v>20230711</v>
      </c>
      <c r="E3981" t="s">
        <v>3970</v>
      </c>
      <c r="F3981" t="s">
        <v>758</v>
      </c>
      <c r="G3981" t="s">
        <v>5909</v>
      </c>
      <c r="H3981" t="s">
        <v>25</v>
      </c>
      <c r="I3981" t="s">
        <v>64</v>
      </c>
      <c r="J3981" t="s">
        <v>560</v>
      </c>
      <c r="K3981">
        <v>1080</v>
      </c>
      <c r="L3981" t="s">
        <v>56</v>
      </c>
      <c r="M3981" t="s">
        <v>40</v>
      </c>
      <c r="N3981" t="s">
        <v>86</v>
      </c>
      <c r="O3981" t="s">
        <v>9256</v>
      </c>
      <c r="P3981">
        <v>41.91</v>
      </c>
      <c r="Q3981">
        <v>3</v>
      </c>
      <c r="R3981">
        <v>0</v>
      </c>
      <c r="S3981">
        <v>10.896599999999999</v>
      </c>
      <c r="T3981" t="s">
        <v>128</v>
      </c>
      <c r="U3981">
        <v>31.013399999999901</v>
      </c>
      <c r="V3981" s="2">
        <f>Table1[[#This Row],[Expenses]]*0.3</f>
        <v>9.3040199999999693</v>
      </c>
      <c r="W3981" t="str">
        <f>VLOOKUP(K3981, Helper!A:C, 3, FALSE)</f>
        <v>2020-03</v>
      </c>
    </row>
    <row r="3982" spans="1:23" x14ac:dyDescent="0.3">
      <c r="A3982">
        <v>8039</v>
      </c>
      <c r="B3982" t="s">
        <v>9257</v>
      </c>
      <c r="C3982" s="1">
        <v>45108</v>
      </c>
      <c r="D3982">
        <v>20230701</v>
      </c>
      <c r="E3982" t="s">
        <v>2806</v>
      </c>
      <c r="F3982" t="s">
        <v>35</v>
      </c>
      <c r="G3982" t="s">
        <v>36</v>
      </c>
      <c r="H3982" t="s">
        <v>37</v>
      </c>
      <c r="I3982" t="s">
        <v>38</v>
      </c>
      <c r="J3982" t="s">
        <v>817</v>
      </c>
      <c r="K3982">
        <v>1050</v>
      </c>
      <c r="L3982" t="s">
        <v>95</v>
      </c>
      <c r="M3982" t="s">
        <v>29</v>
      </c>
      <c r="N3982" t="s">
        <v>30</v>
      </c>
      <c r="O3982" t="s">
        <v>9258</v>
      </c>
      <c r="P3982">
        <v>435.99900000000002</v>
      </c>
      <c r="Q3982">
        <v>3</v>
      </c>
      <c r="R3982">
        <v>0.15</v>
      </c>
      <c r="S3982">
        <v>5.1294000000000004</v>
      </c>
      <c r="T3982" t="s">
        <v>128</v>
      </c>
      <c r="U3982">
        <v>430.86959999999999</v>
      </c>
      <c r="V3982" s="2">
        <f>Table1[[#This Row],[Expenses]]*0.3</f>
        <v>129.26087999999999</v>
      </c>
      <c r="W3982" t="str">
        <f>VLOOKUP(K3982, Helper!A:C, 3, FALSE)</f>
        <v>2020-01</v>
      </c>
    </row>
    <row r="3983" spans="1:23" x14ac:dyDescent="0.3">
      <c r="A3983">
        <v>8040</v>
      </c>
      <c r="B3983" t="s">
        <v>9259</v>
      </c>
      <c r="C3983" s="1">
        <v>45160</v>
      </c>
      <c r="D3983">
        <v>20230822</v>
      </c>
      <c r="E3983" t="s">
        <v>4406</v>
      </c>
      <c r="F3983" t="s">
        <v>71</v>
      </c>
      <c r="G3983" t="s">
        <v>72</v>
      </c>
      <c r="H3983" t="s">
        <v>37</v>
      </c>
      <c r="I3983" t="s">
        <v>38</v>
      </c>
      <c r="J3983" t="s">
        <v>993</v>
      </c>
      <c r="K3983">
        <v>1044</v>
      </c>
      <c r="L3983" t="s">
        <v>28</v>
      </c>
      <c r="M3983" t="s">
        <v>40</v>
      </c>
      <c r="N3983" t="s">
        <v>41</v>
      </c>
      <c r="O3983" t="s">
        <v>9260</v>
      </c>
      <c r="P3983">
        <v>388.70400000000001</v>
      </c>
      <c r="Q3983">
        <v>6</v>
      </c>
      <c r="R3983">
        <v>0.2</v>
      </c>
      <c r="S3983">
        <v>38.870399999999997</v>
      </c>
      <c r="T3983" t="s">
        <v>786</v>
      </c>
      <c r="U3983">
        <v>349.83359999999999</v>
      </c>
      <c r="V3983" s="2">
        <f>Table1[[#This Row],[Expenses]]*0.3</f>
        <v>104.95008</v>
      </c>
      <c r="W3983" t="str">
        <f>VLOOKUP(K3983, Helper!A:C, 3, FALSE)</f>
        <v>2020-02</v>
      </c>
    </row>
    <row r="3984" spans="1:23" x14ac:dyDescent="0.3">
      <c r="A3984">
        <v>8043</v>
      </c>
      <c r="B3984" t="s">
        <v>9261</v>
      </c>
      <c r="C3984" s="1">
        <v>44997</v>
      </c>
      <c r="D3984">
        <v>20230312</v>
      </c>
      <c r="E3984" t="s">
        <v>1844</v>
      </c>
      <c r="F3984" t="s">
        <v>744</v>
      </c>
      <c r="G3984" t="s">
        <v>784</v>
      </c>
      <c r="H3984" t="s">
        <v>81</v>
      </c>
      <c r="I3984" t="s">
        <v>199</v>
      </c>
      <c r="J3984" t="s">
        <v>1472</v>
      </c>
      <c r="K3984">
        <v>1091</v>
      </c>
      <c r="L3984" t="s">
        <v>74</v>
      </c>
      <c r="M3984" t="s">
        <v>85</v>
      </c>
      <c r="N3984" t="s">
        <v>185</v>
      </c>
      <c r="O3984" t="s">
        <v>9262</v>
      </c>
      <c r="P3984">
        <v>63.88</v>
      </c>
      <c r="Q3984">
        <v>4</v>
      </c>
      <c r="R3984">
        <v>0</v>
      </c>
      <c r="S3984">
        <v>24.9132</v>
      </c>
      <c r="T3984" t="s">
        <v>761</v>
      </c>
      <c r="U3984">
        <v>38.966799999999999</v>
      </c>
      <c r="V3984" s="2">
        <f>Table1[[#This Row],[Expenses]]*0.3</f>
        <v>11.69004</v>
      </c>
      <c r="W3984" t="str">
        <f>VLOOKUP(K3984, Helper!A:C, 3, FALSE)</f>
        <v>2020-02</v>
      </c>
    </row>
    <row r="3985" spans="1:23" x14ac:dyDescent="0.3">
      <c r="A3985">
        <v>8045</v>
      </c>
      <c r="B3985" t="s">
        <v>9263</v>
      </c>
      <c r="C3985" s="1">
        <v>45185</v>
      </c>
      <c r="D3985">
        <v>20230916</v>
      </c>
      <c r="E3985" t="s">
        <v>7092</v>
      </c>
      <c r="F3985" t="s">
        <v>101</v>
      </c>
      <c r="G3985" t="s">
        <v>131</v>
      </c>
      <c r="H3985" t="s">
        <v>25</v>
      </c>
      <c r="I3985" t="s">
        <v>103</v>
      </c>
      <c r="J3985" t="s">
        <v>349</v>
      </c>
      <c r="K3985">
        <v>1078</v>
      </c>
      <c r="L3985" t="s">
        <v>56</v>
      </c>
      <c r="M3985" t="s">
        <v>29</v>
      </c>
      <c r="N3985" t="s">
        <v>50</v>
      </c>
      <c r="O3985" t="s">
        <v>9264</v>
      </c>
      <c r="P3985">
        <v>295.05599999999998</v>
      </c>
      <c r="Q3985">
        <v>9</v>
      </c>
      <c r="R3985">
        <v>0.2</v>
      </c>
      <c r="S3985">
        <v>106.95780000000001</v>
      </c>
      <c r="T3985" t="s">
        <v>171</v>
      </c>
      <c r="U3985">
        <v>188.098199999999</v>
      </c>
      <c r="V3985" s="2">
        <f>Table1[[#This Row],[Expenses]]*0.3</f>
        <v>56.4294599999997</v>
      </c>
      <c r="W3985" t="str">
        <f>VLOOKUP(K3985, Helper!A:C, 3, FALSE)</f>
        <v>2020-01</v>
      </c>
    </row>
    <row r="3986" spans="1:23" x14ac:dyDescent="0.3">
      <c r="A3986">
        <v>8046</v>
      </c>
      <c r="B3986" t="s">
        <v>9265</v>
      </c>
      <c r="C3986" s="1">
        <v>44825</v>
      </c>
      <c r="D3986">
        <v>20220921</v>
      </c>
      <c r="E3986" t="s">
        <v>2203</v>
      </c>
      <c r="F3986" t="s">
        <v>211</v>
      </c>
      <c r="G3986" t="s">
        <v>212</v>
      </c>
      <c r="H3986" t="s">
        <v>25</v>
      </c>
      <c r="I3986" t="s">
        <v>26</v>
      </c>
      <c r="J3986" t="s">
        <v>443</v>
      </c>
      <c r="K3986">
        <v>1005</v>
      </c>
      <c r="L3986" t="s">
        <v>56</v>
      </c>
      <c r="M3986" t="s">
        <v>29</v>
      </c>
      <c r="N3986" t="s">
        <v>86</v>
      </c>
      <c r="O3986" t="s">
        <v>9266</v>
      </c>
      <c r="P3986">
        <v>393.25</v>
      </c>
      <c r="Q3986">
        <v>5</v>
      </c>
      <c r="R3986">
        <v>0</v>
      </c>
      <c r="S3986">
        <v>129.77250000000001</v>
      </c>
      <c r="T3986" t="s">
        <v>246</v>
      </c>
      <c r="U3986">
        <v>263.477499999999</v>
      </c>
      <c r="V3986" s="2">
        <f>Table1[[#This Row],[Expenses]]*0.3</f>
        <v>79.043249999999702</v>
      </c>
      <c r="W3986" t="str">
        <f>VLOOKUP(K3986, Helper!A:C, 3, FALSE)</f>
        <v>2020-03</v>
      </c>
    </row>
    <row r="3987" spans="1:23" x14ac:dyDescent="0.3">
      <c r="A3987">
        <v>8047</v>
      </c>
      <c r="B3987" t="s">
        <v>9267</v>
      </c>
      <c r="C3987" s="1">
        <v>44911</v>
      </c>
      <c r="D3987">
        <v>20221216</v>
      </c>
      <c r="E3987" t="s">
        <v>684</v>
      </c>
      <c r="F3987" t="s">
        <v>358</v>
      </c>
      <c r="G3987" t="s">
        <v>532</v>
      </c>
      <c r="H3987" t="s">
        <v>37</v>
      </c>
      <c r="I3987" t="s">
        <v>119</v>
      </c>
      <c r="J3987" t="s">
        <v>685</v>
      </c>
      <c r="K3987">
        <v>1076</v>
      </c>
      <c r="L3987" t="s">
        <v>74</v>
      </c>
      <c r="M3987" t="s">
        <v>29</v>
      </c>
      <c r="N3987" t="s">
        <v>50</v>
      </c>
      <c r="O3987" t="s">
        <v>9268</v>
      </c>
      <c r="P3987">
        <v>2.214</v>
      </c>
      <c r="Q3987">
        <v>3</v>
      </c>
      <c r="R3987">
        <v>0.7</v>
      </c>
      <c r="S3987">
        <v>-1.476</v>
      </c>
      <c r="T3987" t="s">
        <v>76</v>
      </c>
      <c r="U3987">
        <v>3.69</v>
      </c>
      <c r="V3987" s="2">
        <f>Table1[[#This Row],[Expenses]]*0.3</f>
        <v>1.107</v>
      </c>
      <c r="W3987" t="str">
        <f>VLOOKUP(K3987, Helper!A:C, 3, FALSE)</f>
        <v>2020-01</v>
      </c>
    </row>
    <row r="3988" spans="1:23" x14ac:dyDescent="0.3">
      <c r="A3988">
        <v>8048</v>
      </c>
      <c r="B3988" t="s">
        <v>9269</v>
      </c>
      <c r="C3988" s="1">
        <v>45234</v>
      </c>
      <c r="D3988">
        <v>20231104</v>
      </c>
      <c r="E3988" t="s">
        <v>3239</v>
      </c>
      <c r="F3988" t="s">
        <v>62</v>
      </c>
      <c r="G3988" t="s">
        <v>63</v>
      </c>
      <c r="H3988" t="s">
        <v>25</v>
      </c>
      <c r="I3988" t="s">
        <v>64</v>
      </c>
      <c r="J3988" t="s">
        <v>685</v>
      </c>
      <c r="K3988">
        <v>1076</v>
      </c>
      <c r="L3988" t="s">
        <v>74</v>
      </c>
      <c r="M3988" t="s">
        <v>29</v>
      </c>
      <c r="N3988" t="s">
        <v>66</v>
      </c>
      <c r="O3988" t="s">
        <v>9270</v>
      </c>
      <c r="P3988">
        <v>16.271999999999998</v>
      </c>
      <c r="Q3988">
        <v>3</v>
      </c>
      <c r="R3988">
        <v>0.2</v>
      </c>
      <c r="S3988">
        <v>5.2884000000000002</v>
      </c>
      <c r="T3988" t="s">
        <v>283</v>
      </c>
      <c r="U3988">
        <v>10.983599999999999</v>
      </c>
      <c r="V3988" s="2">
        <f>Table1[[#This Row],[Expenses]]*0.3</f>
        <v>3.2950799999999996</v>
      </c>
      <c r="W3988" t="str">
        <f>VLOOKUP(K3988, Helper!A:C, 3, FALSE)</f>
        <v>2020-01</v>
      </c>
    </row>
    <row r="3989" spans="1:23" x14ac:dyDescent="0.3">
      <c r="A3989">
        <v>8049</v>
      </c>
      <c r="B3989" t="s">
        <v>9271</v>
      </c>
      <c r="C3989" s="1">
        <v>44746</v>
      </c>
      <c r="D3989">
        <v>20220704</v>
      </c>
      <c r="E3989" t="s">
        <v>801</v>
      </c>
      <c r="F3989" t="s">
        <v>211</v>
      </c>
      <c r="G3989" t="s">
        <v>212</v>
      </c>
      <c r="H3989" t="s">
        <v>25</v>
      </c>
      <c r="I3989" t="s">
        <v>26</v>
      </c>
      <c r="J3989" t="s">
        <v>504</v>
      </c>
      <c r="K3989">
        <v>1010</v>
      </c>
      <c r="L3989" t="s">
        <v>273</v>
      </c>
      <c r="M3989" t="s">
        <v>40</v>
      </c>
      <c r="N3989" t="s">
        <v>86</v>
      </c>
      <c r="O3989" t="s">
        <v>9272</v>
      </c>
      <c r="P3989">
        <v>706.86</v>
      </c>
      <c r="Q3989">
        <v>7</v>
      </c>
      <c r="R3989">
        <v>0</v>
      </c>
      <c r="S3989">
        <v>197.92080000000001</v>
      </c>
      <c r="T3989" t="s">
        <v>175</v>
      </c>
      <c r="U3989">
        <v>508.93920000000003</v>
      </c>
      <c r="V3989" s="2">
        <f>Table1[[#This Row],[Expenses]]*0.3</f>
        <v>152.68176</v>
      </c>
      <c r="W3989" t="str">
        <f>VLOOKUP(K3989, Helper!A:C, 3, FALSE)</f>
        <v>2020-03</v>
      </c>
    </row>
    <row r="3990" spans="1:23" x14ac:dyDescent="0.3">
      <c r="A3990">
        <v>8050</v>
      </c>
      <c r="B3990" t="s">
        <v>9273</v>
      </c>
      <c r="C3990" s="1">
        <v>44100</v>
      </c>
      <c r="D3990">
        <v>20200926</v>
      </c>
      <c r="E3990" t="s">
        <v>8776</v>
      </c>
      <c r="F3990" t="s">
        <v>124</v>
      </c>
      <c r="G3990" t="s">
        <v>125</v>
      </c>
      <c r="H3990" t="s">
        <v>25</v>
      </c>
      <c r="I3990" t="s">
        <v>48</v>
      </c>
      <c r="J3990" t="s">
        <v>1231</v>
      </c>
      <c r="K3990">
        <v>1086</v>
      </c>
      <c r="L3990" t="s">
        <v>74</v>
      </c>
      <c r="M3990" t="s">
        <v>40</v>
      </c>
      <c r="N3990" t="s">
        <v>50</v>
      </c>
      <c r="O3990" t="s">
        <v>9274</v>
      </c>
      <c r="P3990">
        <v>5.97</v>
      </c>
      <c r="Q3990">
        <v>5</v>
      </c>
      <c r="R3990">
        <v>0.7</v>
      </c>
      <c r="S3990">
        <v>-4.577</v>
      </c>
      <c r="T3990" t="s">
        <v>382</v>
      </c>
      <c r="U3990">
        <v>10.547000000000001</v>
      </c>
      <c r="V3990" s="2">
        <f>Table1[[#This Row],[Expenses]]*0.3</f>
        <v>3.1640999999999999</v>
      </c>
      <c r="W3990" t="str">
        <f>VLOOKUP(K3990, Helper!A:C, 3, FALSE)</f>
        <v>2020-01</v>
      </c>
    </row>
    <row r="3991" spans="1:23" x14ac:dyDescent="0.3">
      <c r="A3991">
        <v>8053</v>
      </c>
      <c r="B3991" t="s">
        <v>9275</v>
      </c>
      <c r="C3991" s="1">
        <v>44026</v>
      </c>
      <c r="D3991">
        <v>20200714</v>
      </c>
      <c r="E3991" t="s">
        <v>2758</v>
      </c>
      <c r="F3991" t="s">
        <v>211</v>
      </c>
      <c r="G3991" t="s">
        <v>212</v>
      </c>
      <c r="H3991" t="s">
        <v>25</v>
      </c>
      <c r="I3991" t="s">
        <v>26</v>
      </c>
      <c r="J3991" t="s">
        <v>413</v>
      </c>
      <c r="K3991">
        <v>1022</v>
      </c>
      <c r="L3991" t="s">
        <v>273</v>
      </c>
      <c r="M3991" t="s">
        <v>40</v>
      </c>
      <c r="N3991" t="s">
        <v>112</v>
      </c>
      <c r="O3991" t="s">
        <v>9276</v>
      </c>
      <c r="P3991">
        <v>17.940000000000001</v>
      </c>
      <c r="Q3991">
        <v>3</v>
      </c>
      <c r="R3991">
        <v>0</v>
      </c>
      <c r="S3991">
        <v>4.4850000000000003</v>
      </c>
      <c r="T3991" t="s">
        <v>729</v>
      </c>
      <c r="U3991">
        <v>13.455</v>
      </c>
      <c r="V3991" s="2">
        <f>Table1[[#This Row],[Expenses]]*0.3</f>
        <v>4.0365000000000002</v>
      </c>
      <c r="W3991" t="str">
        <f>VLOOKUP(K3991, Helper!A:C, 3, FALSE)</f>
        <v>2020-03</v>
      </c>
    </row>
    <row r="3992" spans="1:23" x14ac:dyDescent="0.3">
      <c r="A3992">
        <v>8054</v>
      </c>
      <c r="B3992" t="s">
        <v>9277</v>
      </c>
      <c r="C3992" s="1">
        <v>45198</v>
      </c>
      <c r="D3992">
        <v>20230929</v>
      </c>
      <c r="E3992" t="s">
        <v>1162</v>
      </c>
      <c r="F3992" t="s">
        <v>124</v>
      </c>
      <c r="G3992" t="s">
        <v>125</v>
      </c>
      <c r="H3992" t="s">
        <v>25</v>
      </c>
      <c r="I3992" t="s">
        <v>48</v>
      </c>
      <c r="J3992" t="s">
        <v>83</v>
      </c>
      <c r="K3992">
        <v>1074</v>
      </c>
      <c r="L3992" t="s">
        <v>84</v>
      </c>
      <c r="M3992" t="s">
        <v>40</v>
      </c>
      <c r="N3992" t="s">
        <v>50</v>
      </c>
      <c r="O3992" t="s">
        <v>9278</v>
      </c>
      <c r="P3992">
        <v>2.6549999999999998</v>
      </c>
      <c r="Q3992">
        <v>1</v>
      </c>
      <c r="R3992">
        <v>0.7</v>
      </c>
      <c r="S3992">
        <v>-1.8585</v>
      </c>
      <c r="T3992" t="s">
        <v>171</v>
      </c>
      <c r="U3992">
        <v>4.5134999999999996</v>
      </c>
      <c r="V3992" s="2">
        <f>Table1[[#This Row],[Expenses]]*0.3</f>
        <v>1.3540499999999998</v>
      </c>
      <c r="W3992" t="str">
        <f>VLOOKUP(K3992, Helper!A:C, 3, FALSE)</f>
        <v>2020-05</v>
      </c>
    </row>
    <row r="3993" spans="1:23" x14ac:dyDescent="0.3">
      <c r="A3993">
        <v>8055</v>
      </c>
      <c r="B3993" t="s">
        <v>9279</v>
      </c>
      <c r="C3993" s="1">
        <v>44436</v>
      </c>
      <c r="D3993">
        <v>20210828</v>
      </c>
      <c r="E3993" t="s">
        <v>518</v>
      </c>
      <c r="F3993" t="s">
        <v>35</v>
      </c>
      <c r="G3993" t="s">
        <v>36</v>
      </c>
      <c r="H3993" t="s">
        <v>37</v>
      </c>
      <c r="I3993" t="s">
        <v>38</v>
      </c>
      <c r="J3993" t="s">
        <v>268</v>
      </c>
      <c r="K3993">
        <v>1088</v>
      </c>
      <c r="L3993" t="s">
        <v>133</v>
      </c>
      <c r="M3993" t="s">
        <v>29</v>
      </c>
      <c r="N3993" t="s">
        <v>96</v>
      </c>
      <c r="O3993" t="s">
        <v>9280</v>
      </c>
      <c r="P3993">
        <v>892.35</v>
      </c>
      <c r="Q3993">
        <v>5</v>
      </c>
      <c r="R3993">
        <v>0</v>
      </c>
      <c r="S3993">
        <v>267.70499999999998</v>
      </c>
      <c r="T3993" t="s">
        <v>570</v>
      </c>
      <c r="U3993">
        <v>624.64499999999998</v>
      </c>
      <c r="V3993" s="2">
        <f>Table1[[#This Row],[Expenses]]*0.3</f>
        <v>187.39349999999999</v>
      </c>
      <c r="W3993" t="str">
        <f>VLOOKUP(K3993, Helper!A:C, 3, FALSE)</f>
        <v>2020-03</v>
      </c>
    </row>
    <row r="3994" spans="1:23" x14ac:dyDescent="0.3">
      <c r="A3994">
        <v>8061</v>
      </c>
      <c r="B3994" t="s">
        <v>9281</v>
      </c>
      <c r="C3994" s="1">
        <v>44459</v>
      </c>
      <c r="D3994">
        <v>20210920</v>
      </c>
      <c r="E3994" t="s">
        <v>3013</v>
      </c>
      <c r="F3994" t="s">
        <v>211</v>
      </c>
      <c r="G3994" t="s">
        <v>1322</v>
      </c>
      <c r="H3994" t="s">
        <v>25</v>
      </c>
      <c r="I3994" t="s">
        <v>26</v>
      </c>
      <c r="J3994" t="s">
        <v>1009</v>
      </c>
      <c r="K3994">
        <v>1021</v>
      </c>
      <c r="L3994" t="s">
        <v>133</v>
      </c>
      <c r="M3994" t="s">
        <v>40</v>
      </c>
      <c r="N3994" t="s">
        <v>66</v>
      </c>
      <c r="O3994" t="s">
        <v>9282</v>
      </c>
      <c r="P3994">
        <v>61.4</v>
      </c>
      <c r="Q3994">
        <v>5</v>
      </c>
      <c r="R3994">
        <v>0</v>
      </c>
      <c r="S3994">
        <v>28.858000000000001</v>
      </c>
      <c r="T3994" t="s">
        <v>135</v>
      </c>
      <c r="U3994">
        <v>32.542000000000002</v>
      </c>
      <c r="V3994" s="2">
        <f>Table1[[#This Row],[Expenses]]*0.3</f>
        <v>9.7626000000000008</v>
      </c>
      <c r="W3994" t="str">
        <f>VLOOKUP(K3994, Helper!A:C, 3, FALSE)</f>
        <v>2020-02</v>
      </c>
    </row>
    <row r="3995" spans="1:23" x14ac:dyDescent="0.3">
      <c r="A3995">
        <v>8063</v>
      </c>
      <c r="B3995" t="s">
        <v>9283</v>
      </c>
      <c r="C3995" s="1">
        <v>44873</v>
      </c>
      <c r="D3995">
        <v>20221108</v>
      </c>
      <c r="E3995" t="s">
        <v>2944</v>
      </c>
      <c r="F3995" t="s">
        <v>211</v>
      </c>
      <c r="G3995" t="s">
        <v>968</v>
      </c>
      <c r="H3995" t="s">
        <v>25</v>
      </c>
      <c r="I3995" t="s">
        <v>26</v>
      </c>
      <c r="J3995" t="s">
        <v>560</v>
      </c>
      <c r="K3995">
        <v>1080</v>
      </c>
      <c r="L3995" t="s">
        <v>56</v>
      </c>
      <c r="M3995" t="s">
        <v>29</v>
      </c>
      <c r="N3995" t="s">
        <v>156</v>
      </c>
      <c r="O3995" t="s">
        <v>9284</v>
      </c>
      <c r="P3995">
        <v>263.95999999999998</v>
      </c>
      <c r="Q3995">
        <v>4</v>
      </c>
      <c r="R3995">
        <v>0</v>
      </c>
      <c r="S3995">
        <v>71.269199999999998</v>
      </c>
      <c r="T3995" t="s">
        <v>32</v>
      </c>
      <c r="U3995">
        <v>192.690799999999</v>
      </c>
      <c r="V3995" s="2">
        <f>Table1[[#This Row],[Expenses]]*0.3</f>
        <v>57.807239999999695</v>
      </c>
      <c r="W3995" t="str">
        <f>VLOOKUP(K3995, Helper!A:C, 3, FALSE)</f>
        <v>2020-03</v>
      </c>
    </row>
    <row r="3996" spans="1:23" x14ac:dyDescent="0.3">
      <c r="A3996">
        <v>8068</v>
      </c>
      <c r="B3996" t="s">
        <v>9285</v>
      </c>
      <c r="C3996" s="1">
        <v>44489</v>
      </c>
      <c r="D3996">
        <v>20211020</v>
      </c>
      <c r="E3996" t="s">
        <v>1768</v>
      </c>
      <c r="F3996" t="s">
        <v>35</v>
      </c>
      <c r="G3996" t="s">
        <v>110</v>
      </c>
      <c r="H3996" t="s">
        <v>37</v>
      </c>
      <c r="I3996" t="s">
        <v>38</v>
      </c>
      <c r="J3996" t="s">
        <v>27</v>
      </c>
      <c r="K3996">
        <v>1017</v>
      </c>
      <c r="L3996" t="s">
        <v>28</v>
      </c>
      <c r="M3996" t="s">
        <v>40</v>
      </c>
      <c r="N3996" t="s">
        <v>185</v>
      </c>
      <c r="O3996" t="s">
        <v>9286</v>
      </c>
      <c r="P3996">
        <v>239.97</v>
      </c>
      <c r="Q3996">
        <v>3</v>
      </c>
      <c r="R3996">
        <v>0</v>
      </c>
      <c r="S3996">
        <v>86.389200000000002</v>
      </c>
      <c r="T3996" t="s">
        <v>52</v>
      </c>
      <c r="U3996">
        <v>153.58080000000001</v>
      </c>
      <c r="V3996" s="2">
        <f>Table1[[#This Row],[Expenses]]*0.3</f>
        <v>46.074240000000003</v>
      </c>
      <c r="W3996" t="str">
        <f>VLOOKUP(K3996, Helper!A:C, 3, FALSE)</f>
        <v>2020-02</v>
      </c>
    </row>
    <row r="3997" spans="1:23" x14ac:dyDescent="0.3">
      <c r="A3997">
        <v>8070</v>
      </c>
      <c r="B3997" t="s">
        <v>9287</v>
      </c>
      <c r="C3997" s="1">
        <v>44928</v>
      </c>
      <c r="D3997">
        <v>20230102</v>
      </c>
      <c r="E3997" t="s">
        <v>340</v>
      </c>
      <c r="F3997" t="s">
        <v>79</v>
      </c>
      <c r="G3997" t="s">
        <v>964</v>
      </c>
      <c r="H3997" t="s">
        <v>81</v>
      </c>
      <c r="I3997" t="s">
        <v>82</v>
      </c>
      <c r="J3997" t="s">
        <v>341</v>
      </c>
      <c r="K3997">
        <v>1019</v>
      </c>
      <c r="L3997" t="s">
        <v>74</v>
      </c>
      <c r="M3997" t="s">
        <v>29</v>
      </c>
      <c r="N3997" t="s">
        <v>96</v>
      </c>
      <c r="O3997" t="s">
        <v>9288</v>
      </c>
      <c r="P3997">
        <v>454.56</v>
      </c>
      <c r="Q3997">
        <v>5</v>
      </c>
      <c r="R3997">
        <v>0.2</v>
      </c>
      <c r="S3997">
        <v>-107.958</v>
      </c>
      <c r="T3997" t="s">
        <v>898</v>
      </c>
      <c r="U3997">
        <v>562.51800000000003</v>
      </c>
      <c r="V3997" s="2">
        <f>Table1[[#This Row],[Expenses]]*0.3</f>
        <v>168.75540000000001</v>
      </c>
      <c r="W3997" t="str">
        <f>VLOOKUP(K3997, Helper!A:C, 3, FALSE)</f>
        <v>2020-03</v>
      </c>
    </row>
    <row r="3998" spans="1:23" x14ac:dyDescent="0.3">
      <c r="A3998">
        <v>8077</v>
      </c>
      <c r="B3998" t="s">
        <v>9289</v>
      </c>
      <c r="C3998" s="1">
        <v>44370</v>
      </c>
      <c r="D3998">
        <v>20210623</v>
      </c>
      <c r="E3998" t="s">
        <v>3083</v>
      </c>
      <c r="F3998" t="s">
        <v>758</v>
      </c>
      <c r="G3998" t="s">
        <v>1179</v>
      </c>
      <c r="H3998" t="s">
        <v>25</v>
      </c>
      <c r="I3998" t="s">
        <v>64</v>
      </c>
      <c r="J3998" t="s">
        <v>272</v>
      </c>
      <c r="K3998">
        <v>1094</v>
      </c>
      <c r="L3998" t="s">
        <v>273</v>
      </c>
      <c r="M3998" t="s">
        <v>40</v>
      </c>
      <c r="N3998" t="s">
        <v>57</v>
      </c>
      <c r="O3998" t="s">
        <v>9290</v>
      </c>
      <c r="P3998">
        <v>27.42</v>
      </c>
      <c r="Q3998">
        <v>3</v>
      </c>
      <c r="R3998">
        <v>0</v>
      </c>
      <c r="S3998">
        <v>9.3228000000000009</v>
      </c>
      <c r="T3998" t="s">
        <v>732</v>
      </c>
      <c r="U3998">
        <v>18.097200000000001</v>
      </c>
      <c r="V3998" s="2">
        <f>Table1[[#This Row],[Expenses]]*0.3</f>
        <v>5.4291600000000004</v>
      </c>
      <c r="W3998" t="str">
        <f>VLOOKUP(K3998, Helper!A:C, 3, FALSE)</f>
        <v>2020-02</v>
      </c>
    </row>
    <row r="3999" spans="1:23" x14ac:dyDescent="0.3">
      <c r="A3999">
        <v>8080</v>
      </c>
      <c r="B3999" t="s">
        <v>9291</v>
      </c>
      <c r="C3999" s="1">
        <v>44888</v>
      </c>
      <c r="D3999">
        <v>20221123</v>
      </c>
      <c r="E3999" t="s">
        <v>1928</v>
      </c>
      <c r="F3999" t="s">
        <v>211</v>
      </c>
      <c r="G3999" t="s">
        <v>212</v>
      </c>
      <c r="H3999" t="s">
        <v>25</v>
      </c>
      <c r="I3999" t="s">
        <v>26</v>
      </c>
      <c r="J3999" t="s">
        <v>1065</v>
      </c>
      <c r="K3999">
        <v>1097</v>
      </c>
      <c r="L3999" t="s">
        <v>273</v>
      </c>
      <c r="M3999" t="s">
        <v>85</v>
      </c>
      <c r="N3999" t="s">
        <v>50</v>
      </c>
      <c r="O3999" t="s">
        <v>9292</v>
      </c>
      <c r="P3999">
        <v>134.27199999999999</v>
      </c>
      <c r="Q3999">
        <v>8</v>
      </c>
      <c r="R3999">
        <v>0.2</v>
      </c>
      <c r="S3999">
        <v>46.995199999999997</v>
      </c>
      <c r="T3999" t="s">
        <v>32</v>
      </c>
      <c r="U3999">
        <v>87.276799999999994</v>
      </c>
      <c r="V3999" s="2">
        <f>Table1[[#This Row],[Expenses]]*0.3</f>
        <v>26.183039999999998</v>
      </c>
      <c r="W3999" t="str">
        <f>VLOOKUP(K3999, Helper!A:C, 3, FALSE)</f>
        <v>2020-04</v>
      </c>
    </row>
    <row r="4000" spans="1:23" x14ac:dyDescent="0.3">
      <c r="A4000">
        <v>8081</v>
      </c>
      <c r="B4000" t="s">
        <v>9293</v>
      </c>
      <c r="C4000" s="1">
        <v>44495</v>
      </c>
      <c r="D4000">
        <v>20211026</v>
      </c>
      <c r="E4000" t="s">
        <v>637</v>
      </c>
      <c r="F4000" t="s">
        <v>306</v>
      </c>
      <c r="G4000" t="s">
        <v>307</v>
      </c>
      <c r="H4000" t="s">
        <v>25</v>
      </c>
      <c r="I4000" t="s">
        <v>48</v>
      </c>
      <c r="J4000" t="s">
        <v>638</v>
      </c>
      <c r="K4000">
        <v>1008</v>
      </c>
      <c r="L4000" t="s">
        <v>74</v>
      </c>
      <c r="M4000" t="s">
        <v>40</v>
      </c>
      <c r="N4000" t="s">
        <v>41</v>
      </c>
      <c r="O4000" t="s">
        <v>9294</v>
      </c>
      <c r="P4000">
        <v>146.54400000000001</v>
      </c>
      <c r="Q4000">
        <v>6</v>
      </c>
      <c r="R4000">
        <v>0.2</v>
      </c>
      <c r="S4000">
        <v>47.626800000000003</v>
      </c>
      <c r="T4000" t="s">
        <v>52</v>
      </c>
      <c r="U4000">
        <v>98.917199999999994</v>
      </c>
      <c r="V4000" s="2">
        <f>Table1[[#This Row],[Expenses]]*0.3</f>
        <v>29.675159999999998</v>
      </c>
      <c r="W4000" t="str">
        <f>VLOOKUP(K4000, Helper!A:C, 3, FALSE)</f>
        <v>2020-01</v>
      </c>
    </row>
    <row r="4001" spans="1:23" x14ac:dyDescent="0.3">
      <c r="A4001">
        <v>8086</v>
      </c>
      <c r="B4001" t="s">
        <v>9295</v>
      </c>
      <c r="C4001" s="1">
        <v>44855</v>
      </c>
      <c r="D4001">
        <v>20221021</v>
      </c>
      <c r="E4001" t="s">
        <v>9296</v>
      </c>
      <c r="F4001" t="s">
        <v>238</v>
      </c>
      <c r="G4001" t="s">
        <v>2832</v>
      </c>
      <c r="H4001" t="s">
        <v>25</v>
      </c>
      <c r="I4001" t="s">
        <v>48</v>
      </c>
      <c r="J4001" t="s">
        <v>1367</v>
      </c>
      <c r="K4001">
        <v>1020</v>
      </c>
      <c r="L4001" t="s">
        <v>56</v>
      </c>
      <c r="M4001" t="s">
        <v>85</v>
      </c>
      <c r="N4001" t="s">
        <v>57</v>
      </c>
      <c r="O4001" t="s">
        <v>9297</v>
      </c>
      <c r="P4001">
        <v>61.1</v>
      </c>
      <c r="Q4001">
        <v>5</v>
      </c>
      <c r="R4001">
        <v>0</v>
      </c>
      <c r="S4001">
        <v>18.329999999999998</v>
      </c>
      <c r="T4001" t="s">
        <v>400</v>
      </c>
      <c r="U4001">
        <v>42.77</v>
      </c>
      <c r="V4001" s="2">
        <f>Table1[[#This Row],[Expenses]]*0.3</f>
        <v>12.831000000000001</v>
      </c>
      <c r="W4001" t="str">
        <f>VLOOKUP(K4001, Helper!A:C, 3, FALSE)</f>
        <v>2020-04</v>
      </c>
    </row>
    <row r="4002" spans="1:23" x14ac:dyDescent="0.3">
      <c r="A4002">
        <v>8087</v>
      </c>
      <c r="B4002" t="s">
        <v>9298</v>
      </c>
      <c r="C4002" s="1">
        <v>45045</v>
      </c>
      <c r="D4002">
        <v>20230429</v>
      </c>
      <c r="E4002" t="s">
        <v>4327</v>
      </c>
      <c r="F4002" t="s">
        <v>62</v>
      </c>
      <c r="G4002" t="s">
        <v>63</v>
      </c>
      <c r="H4002" t="s">
        <v>25</v>
      </c>
      <c r="I4002" t="s">
        <v>64</v>
      </c>
      <c r="J4002" t="s">
        <v>413</v>
      </c>
      <c r="K4002">
        <v>1022</v>
      </c>
      <c r="L4002" t="s">
        <v>273</v>
      </c>
      <c r="M4002" t="s">
        <v>29</v>
      </c>
      <c r="N4002" t="s">
        <v>86</v>
      </c>
      <c r="O4002" t="s">
        <v>9299</v>
      </c>
      <c r="P4002">
        <v>28.08</v>
      </c>
      <c r="Q4002">
        <v>3</v>
      </c>
      <c r="R4002">
        <v>0.2</v>
      </c>
      <c r="S4002">
        <v>5.2649999999999997</v>
      </c>
      <c r="T4002" t="s">
        <v>68</v>
      </c>
      <c r="U4002">
        <v>22.814999999999898</v>
      </c>
      <c r="V4002" s="2">
        <f>Table1[[#This Row],[Expenses]]*0.3</f>
        <v>6.8444999999999689</v>
      </c>
      <c r="W4002" t="str">
        <f>VLOOKUP(K4002, Helper!A:C, 3, FALSE)</f>
        <v>2020-03</v>
      </c>
    </row>
    <row r="4003" spans="1:23" x14ac:dyDescent="0.3">
      <c r="A4003">
        <v>8088</v>
      </c>
      <c r="B4003" t="s">
        <v>9300</v>
      </c>
      <c r="C4003" s="1">
        <v>44834</v>
      </c>
      <c r="D4003">
        <v>20220930</v>
      </c>
      <c r="E4003" t="s">
        <v>4156</v>
      </c>
      <c r="F4003" t="s">
        <v>232</v>
      </c>
      <c r="G4003" t="s">
        <v>385</v>
      </c>
      <c r="H4003" t="s">
        <v>37</v>
      </c>
      <c r="I4003" t="s">
        <v>119</v>
      </c>
      <c r="J4003" t="s">
        <v>244</v>
      </c>
      <c r="K4003">
        <v>1002</v>
      </c>
      <c r="L4003" t="s">
        <v>84</v>
      </c>
      <c r="M4003" t="s">
        <v>40</v>
      </c>
      <c r="N4003" t="s">
        <v>112</v>
      </c>
      <c r="O4003" t="s">
        <v>9301</v>
      </c>
      <c r="P4003">
        <v>10.496</v>
      </c>
      <c r="Q4003">
        <v>4</v>
      </c>
      <c r="R4003">
        <v>0.2</v>
      </c>
      <c r="S4003">
        <v>1.1808000000000001</v>
      </c>
      <c r="T4003" t="s">
        <v>246</v>
      </c>
      <c r="U4003">
        <v>9.3152000000000008</v>
      </c>
      <c r="V4003" s="2">
        <f>Table1[[#This Row],[Expenses]]*0.3</f>
        <v>2.7945600000000002</v>
      </c>
      <c r="W4003" t="str">
        <f>VLOOKUP(K4003, Helper!A:C, 3, FALSE)</f>
        <v>2020-03</v>
      </c>
    </row>
    <row r="4004" spans="1:23" x14ac:dyDescent="0.3">
      <c r="A4004">
        <v>8089</v>
      </c>
      <c r="B4004" t="s">
        <v>9302</v>
      </c>
      <c r="C4004" s="1">
        <v>44387</v>
      </c>
      <c r="D4004">
        <v>20210710</v>
      </c>
      <c r="E4004" t="s">
        <v>807</v>
      </c>
      <c r="F4004" t="s">
        <v>35</v>
      </c>
      <c r="G4004" t="s">
        <v>2963</v>
      </c>
      <c r="H4004" t="s">
        <v>37</v>
      </c>
      <c r="I4004" t="s">
        <v>38</v>
      </c>
      <c r="J4004" t="s">
        <v>312</v>
      </c>
      <c r="K4004">
        <v>1014</v>
      </c>
      <c r="L4004" t="s">
        <v>95</v>
      </c>
      <c r="M4004" t="s">
        <v>29</v>
      </c>
      <c r="N4004" t="s">
        <v>50</v>
      </c>
      <c r="O4004" t="s">
        <v>9303</v>
      </c>
      <c r="P4004">
        <v>39.92</v>
      </c>
      <c r="Q4004">
        <v>2</v>
      </c>
      <c r="R4004">
        <v>0.2</v>
      </c>
      <c r="S4004">
        <v>12.974</v>
      </c>
      <c r="T4004" t="s">
        <v>642</v>
      </c>
      <c r="U4004">
        <v>26.946000000000002</v>
      </c>
      <c r="V4004" s="2">
        <f>Table1[[#This Row],[Expenses]]*0.3</f>
        <v>8.0838000000000001</v>
      </c>
      <c r="W4004" t="str">
        <f>VLOOKUP(K4004, Helper!A:C, 3, FALSE)</f>
        <v>2020-01</v>
      </c>
    </row>
    <row r="4005" spans="1:23" x14ac:dyDescent="0.3">
      <c r="A4005">
        <v>8090</v>
      </c>
      <c r="B4005" t="s">
        <v>9304</v>
      </c>
      <c r="C4005" s="1">
        <v>44415</v>
      </c>
      <c r="D4005">
        <v>20210807</v>
      </c>
      <c r="E4005" t="s">
        <v>1768</v>
      </c>
      <c r="F4005" t="s">
        <v>1548</v>
      </c>
      <c r="G4005" t="s">
        <v>2675</v>
      </c>
      <c r="H4005" t="s">
        <v>81</v>
      </c>
      <c r="I4005" t="s">
        <v>199</v>
      </c>
      <c r="J4005" t="s">
        <v>27</v>
      </c>
      <c r="K4005">
        <v>1017</v>
      </c>
      <c r="L4005" t="s">
        <v>28</v>
      </c>
      <c r="M4005" t="s">
        <v>40</v>
      </c>
      <c r="N4005" t="s">
        <v>86</v>
      </c>
      <c r="O4005" t="s">
        <v>9305</v>
      </c>
      <c r="P4005">
        <v>77.58</v>
      </c>
      <c r="Q4005">
        <v>9</v>
      </c>
      <c r="R4005">
        <v>0</v>
      </c>
      <c r="S4005">
        <v>20.1708</v>
      </c>
      <c r="T4005" t="s">
        <v>570</v>
      </c>
      <c r="U4005">
        <v>57.409199999999998</v>
      </c>
      <c r="V4005" s="2">
        <f>Table1[[#This Row],[Expenses]]*0.3</f>
        <v>17.222759999999997</v>
      </c>
      <c r="W4005" t="str">
        <f>VLOOKUP(K4005, Helper!A:C, 3, FALSE)</f>
        <v>2020-02</v>
      </c>
    </row>
    <row r="4006" spans="1:23" x14ac:dyDescent="0.3">
      <c r="A4006">
        <v>8091</v>
      </c>
      <c r="B4006" t="s">
        <v>9306</v>
      </c>
      <c r="C4006" s="1">
        <v>44172</v>
      </c>
      <c r="D4006">
        <v>20201207</v>
      </c>
      <c r="E4006" t="s">
        <v>1684</v>
      </c>
      <c r="F4006" t="s">
        <v>71</v>
      </c>
      <c r="G4006" t="s">
        <v>72</v>
      </c>
      <c r="H4006" t="s">
        <v>37</v>
      </c>
      <c r="I4006" t="s">
        <v>38</v>
      </c>
      <c r="J4006" t="s">
        <v>1263</v>
      </c>
      <c r="K4006">
        <v>1016</v>
      </c>
      <c r="L4006" t="s">
        <v>95</v>
      </c>
      <c r="M4006" t="s">
        <v>85</v>
      </c>
      <c r="N4006" t="s">
        <v>96</v>
      </c>
      <c r="O4006" t="s">
        <v>9307</v>
      </c>
      <c r="P4006">
        <v>269.36</v>
      </c>
      <c r="Q4006">
        <v>7</v>
      </c>
      <c r="R4006">
        <v>0</v>
      </c>
      <c r="S4006">
        <v>70.033600000000007</v>
      </c>
      <c r="T4006" t="s">
        <v>235</v>
      </c>
      <c r="U4006">
        <v>199.32640000000001</v>
      </c>
      <c r="V4006" s="2">
        <f>Table1[[#This Row],[Expenses]]*0.3</f>
        <v>59.797919999999998</v>
      </c>
      <c r="W4006" t="str">
        <f>VLOOKUP(K4006, Helper!A:C, 3, FALSE)</f>
        <v>2020-03</v>
      </c>
    </row>
    <row r="4007" spans="1:23" x14ac:dyDescent="0.3">
      <c r="A4007">
        <v>8092</v>
      </c>
      <c r="B4007" t="s">
        <v>9308</v>
      </c>
      <c r="C4007" s="1">
        <v>44540</v>
      </c>
      <c r="D4007">
        <v>20211210</v>
      </c>
      <c r="E4007" t="s">
        <v>1716</v>
      </c>
      <c r="F4007" t="s">
        <v>35</v>
      </c>
      <c r="G4007" t="s">
        <v>110</v>
      </c>
      <c r="H4007" t="s">
        <v>37</v>
      </c>
      <c r="I4007" t="s">
        <v>38</v>
      </c>
      <c r="J4007" t="s">
        <v>1246</v>
      </c>
      <c r="K4007">
        <v>1071</v>
      </c>
      <c r="L4007" t="s">
        <v>149</v>
      </c>
      <c r="M4007" t="s">
        <v>29</v>
      </c>
      <c r="N4007" t="s">
        <v>41</v>
      </c>
      <c r="O4007" t="s">
        <v>9309</v>
      </c>
      <c r="P4007">
        <v>5.76</v>
      </c>
      <c r="Q4007">
        <v>2</v>
      </c>
      <c r="R4007">
        <v>0</v>
      </c>
      <c r="S4007">
        <v>2.8224</v>
      </c>
      <c r="T4007" t="s">
        <v>163</v>
      </c>
      <c r="U4007">
        <v>2.93759999999999</v>
      </c>
      <c r="V4007" s="2">
        <f>Table1[[#This Row],[Expenses]]*0.3</f>
        <v>0.88127999999999695</v>
      </c>
      <c r="W4007" t="str">
        <f>VLOOKUP(K4007, Helper!A:C, 3, FALSE)</f>
        <v>2020-04</v>
      </c>
    </row>
    <row r="4008" spans="1:23" x14ac:dyDescent="0.3">
      <c r="A4008">
        <v>8093</v>
      </c>
      <c r="B4008" t="s">
        <v>9310</v>
      </c>
      <c r="C4008" s="1">
        <v>45239</v>
      </c>
      <c r="D4008">
        <v>20231109</v>
      </c>
      <c r="E4008" t="s">
        <v>4133</v>
      </c>
      <c r="F4008" t="s">
        <v>211</v>
      </c>
      <c r="G4008" t="s">
        <v>212</v>
      </c>
      <c r="H4008" t="s">
        <v>25</v>
      </c>
      <c r="I4008" t="s">
        <v>26</v>
      </c>
      <c r="J4008" t="s">
        <v>376</v>
      </c>
      <c r="K4008">
        <v>1036</v>
      </c>
      <c r="L4008" t="s">
        <v>259</v>
      </c>
      <c r="M4008" t="s">
        <v>85</v>
      </c>
      <c r="N4008" t="s">
        <v>112</v>
      </c>
      <c r="O4008" t="s">
        <v>9311</v>
      </c>
      <c r="P4008">
        <v>109.9</v>
      </c>
      <c r="Q4008">
        <v>5</v>
      </c>
      <c r="R4008">
        <v>0</v>
      </c>
      <c r="S4008">
        <v>32.97</v>
      </c>
      <c r="T4008" t="s">
        <v>283</v>
      </c>
      <c r="U4008">
        <v>76.930000000000007</v>
      </c>
      <c r="V4008" s="2">
        <f>Table1[[#This Row],[Expenses]]*0.3</f>
        <v>23.079000000000001</v>
      </c>
      <c r="W4008" t="str">
        <f>VLOOKUP(K4008, Helper!A:C, 3, FALSE)</f>
        <v>2020-04</v>
      </c>
    </row>
    <row r="4009" spans="1:23" x14ac:dyDescent="0.3">
      <c r="A4009">
        <v>8094</v>
      </c>
      <c r="B4009" t="s">
        <v>9312</v>
      </c>
      <c r="C4009" s="1">
        <v>45135</v>
      </c>
      <c r="D4009">
        <v>20230728</v>
      </c>
      <c r="E4009" t="s">
        <v>3200</v>
      </c>
      <c r="F4009" t="s">
        <v>71</v>
      </c>
      <c r="G4009" t="s">
        <v>72</v>
      </c>
      <c r="H4009" t="s">
        <v>37</v>
      </c>
      <c r="I4009" t="s">
        <v>38</v>
      </c>
      <c r="J4009" t="s">
        <v>1013</v>
      </c>
      <c r="K4009">
        <v>1073</v>
      </c>
      <c r="L4009" t="s">
        <v>133</v>
      </c>
      <c r="M4009" t="s">
        <v>29</v>
      </c>
      <c r="N4009" t="s">
        <v>57</v>
      </c>
      <c r="O4009" t="s">
        <v>9313</v>
      </c>
      <c r="P4009">
        <v>23.88</v>
      </c>
      <c r="Q4009">
        <v>3</v>
      </c>
      <c r="R4009">
        <v>0</v>
      </c>
      <c r="S4009">
        <v>10.507199999999999</v>
      </c>
      <c r="T4009" t="s">
        <v>128</v>
      </c>
      <c r="U4009">
        <v>13.3728</v>
      </c>
      <c r="V4009" s="2">
        <f>Table1[[#This Row],[Expenses]]*0.3</f>
        <v>4.0118399999999994</v>
      </c>
      <c r="W4009" t="str">
        <f>VLOOKUP(K4009, Helper!A:C, 3, FALSE)</f>
        <v>2020-03</v>
      </c>
    </row>
    <row r="4010" spans="1:23" x14ac:dyDescent="0.3">
      <c r="A4010">
        <v>8098</v>
      </c>
      <c r="B4010" t="s">
        <v>9314</v>
      </c>
      <c r="C4010" s="1">
        <v>45289</v>
      </c>
      <c r="D4010">
        <v>20231229</v>
      </c>
      <c r="E4010" t="s">
        <v>3319</v>
      </c>
      <c r="F4010" t="s">
        <v>461</v>
      </c>
      <c r="G4010" t="s">
        <v>1618</v>
      </c>
      <c r="H4010" t="s">
        <v>81</v>
      </c>
      <c r="I4010" t="s">
        <v>168</v>
      </c>
      <c r="J4010" t="s">
        <v>413</v>
      </c>
      <c r="K4010">
        <v>1022</v>
      </c>
      <c r="L4010" t="s">
        <v>273</v>
      </c>
      <c r="M4010" t="s">
        <v>29</v>
      </c>
      <c r="N4010" t="s">
        <v>96</v>
      </c>
      <c r="O4010" t="s">
        <v>9315</v>
      </c>
      <c r="P4010">
        <v>118.25</v>
      </c>
      <c r="Q4010">
        <v>5</v>
      </c>
      <c r="R4010">
        <v>0</v>
      </c>
      <c r="S4010">
        <v>34.292499999999997</v>
      </c>
      <c r="T4010" t="s">
        <v>261</v>
      </c>
      <c r="U4010">
        <v>83.957499999999996</v>
      </c>
      <c r="V4010" s="2">
        <f>Table1[[#This Row],[Expenses]]*0.3</f>
        <v>25.187249999999999</v>
      </c>
      <c r="W4010" t="str">
        <f>VLOOKUP(K4010, Helper!A:C, 3, FALSE)</f>
        <v>2020-03</v>
      </c>
    </row>
    <row r="4011" spans="1:23" x14ac:dyDescent="0.3">
      <c r="A4011">
        <v>8100</v>
      </c>
      <c r="B4011" t="s">
        <v>9316</v>
      </c>
      <c r="C4011" s="1">
        <v>44631</v>
      </c>
      <c r="D4011">
        <v>20220311</v>
      </c>
      <c r="E4011" t="s">
        <v>2966</v>
      </c>
      <c r="F4011" t="s">
        <v>35</v>
      </c>
      <c r="G4011" t="s">
        <v>36</v>
      </c>
      <c r="H4011" t="s">
        <v>37</v>
      </c>
      <c r="I4011" t="s">
        <v>38</v>
      </c>
      <c r="J4011" t="s">
        <v>200</v>
      </c>
      <c r="K4011">
        <v>1011</v>
      </c>
      <c r="L4011" t="s">
        <v>56</v>
      </c>
      <c r="M4011" t="s">
        <v>85</v>
      </c>
      <c r="N4011" t="s">
        <v>185</v>
      </c>
      <c r="O4011" t="s">
        <v>9317</v>
      </c>
      <c r="P4011">
        <v>26.85</v>
      </c>
      <c r="Q4011">
        <v>3</v>
      </c>
      <c r="R4011">
        <v>0</v>
      </c>
      <c r="S4011">
        <v>5.1014999999999997</v>
      </c>
      <c r="T4011" t="s">
        <v>187</v>
      </c>
      <c r="U4011">
        <v>21.7485</v>
      </c>
      <c r="V4011" s="2">
        <f>Table1[[#This Row],[Expenses]]*0.3</f>
        <v>6.5245499999999996</v>
      </c>
      <c r="W4011" t="str">
        <f>VLOOKUP(K4011, Helper!A:C, 3, FALSE)</f>
        <v>2020-06</v>
      </c>
    </row>
    <row r="4012" spans="1:23" x14ac:dyDescent="0.3">
      <c r="A4012">
        <v>8102</v>
      </c>
      <c r="B4012" t="s">
        <v>9318</v>
      </c>
      <c r="C4012" s="1">
        <v>44338</v>
      </c>
      <c r="D4012">
        <v>20210522</v>
      </c>
      <c r="E4012" t="s">
        <v>6833</v>
      </c>
      <c r="F4012" t="s">
        <v>35</v>
      </c>
      <c r="G4012" t="s">
        <v>36</v>
      </c>
      <c r="H4012" t="s">
        <v>37</v>
      </c>
      <c r="I4012" t="s">
        <v>38</v>
      </c>
      <c r="J4012" t="s">
        <v>55</v>
      </c>
      <c r="K4012">
        <v>1065</v>
      </c>
      <c r="L4012" t="s">
        <v>56</v>
      </c>
      <c r="M4012" t="s">
        <v>29</v>
      </c>
      <c r="N4012" t="s">
        <v>41</v>
      </c>
      <c r="O4012" t="s">
        <v>9319</v>
      </c>
      <c r="P4012">
        <v>8.26</v>
      </c>
      <c r="Q4012">
        <v>2</v>
      </c>
      <c r="R4012">
        <v>0</v>
      </c>
      <c r="S4012">
        <v>3.7995999999999999</v>
      </c>
      <c r="T4012" t="s">
        <v>436</v>
      </c>
      <c r="U4012">
        <v>4.4603999999999999</v>
      </c>
      <c r="V4012" s="2">
        <f>Table1[[#This Row],[Expenses]]*0.3</f>
        <v>1.33812</v>
      </c>
      <c r="W4012" t="str">
        <f>VLOOKUP(K4012, Helper!A:C, 3, FALSE)</f>
        <v>2020-04</v>
      </c>
    </row>
    <row r="4013" spans="1:23" x14ac:dyDescent="0.3">
      <c r="A4013">
        <v>8106</v>
      </c>
      <c r="B4013" t="s">
        <v>9320</v>
      </c>
      <c r="C4013" s="1">
        <v>44975</v>
      </c>
      <c r="D4013">
        <v>20230218</v>
      </c>
      <c r="E4013" t="s">
        <v>5355</v>
      </c>
      <c r="F4013" t="s">
        <v>79</v>
      </c>
      <c r="G4013" t="s">
        <v>147</v>
      </c>
      <c r="H4013" t="s">
        <v>81</v>
      </c>
      <c r="I4013" t="s">
        <v>82</v>
      </c>
      <c r="J4013" t="s">
        <v>111</v>
      </c>
      <c r="K4013">
        <v>1099</v>
      </c>
      <c r="L4013" t="s">
        <v>56</v>
      </c>
      <c r="M4013" t="s">
        <v>85</v>
      </c>
      <c r="N4013" t="s">
        <v>30</v>
      </c>
      <c r="O4013" t="s">
        <v>9321</v>
      </c>
      <c r="P4013">
        <v>89.066400000000002</v>
      </c>
      <c r="Q4013">
        <v>1</v>
      </c>
      <c r="R4013">
        <v>0.32</v>
      </c>
      <c r="S4013">
        <v>-17.0274</v>
      </c>
      <c r="T4013" t="s">
        <v>394</v>
      </c>
      <c r="U4013">
        <v>106.0938</v>
      </c>
      <c r="V4013" s="2">
        <f>Table1[[#This Row],[Expenses]]*0.3</f>
        <v>31.828139999999998</v>
      </c>
      <c r="W4013" t="str">
        <f>VLOOKUP(K4013, Helper!A:C, 3, FALSE)</f>
        <v>2020-01</v>
      </c>
    </row>
    <row r="4014" spans="1:23" x14ac:dyDescent="0.3">
      <c r="A4014">
        <v>8109</v>
      </c>
      <c r="B4014" t="s">
        <v>9322</v>
      </c>
      <c r="C4014" s="1">
        <v>45269</v>
      </c>
      <c r="D4014">
        <v>20231209</v>
      </c>
      <c r="E4014" t="s">
        <v>1321</v>
      </c>
      <c r="F4014" t="s">
        <v>124</v>
      </c>
      <c r="G4014" t="s">
        <v>125</v>
      </c>
      <c r="H4014" t="s">
        <v>25</v>
      </c>
      <c r="I4014" t="s">
        <v>48</v>
      </c>
      <c r="J4014" t="s">
        <v>27</v>
      </c>
      <c r="K4014">
        <v>1017</v>
      </c>
      <c r="L4014" t="s">
        <v>28</v>
      </c>
      <c r="M4014" t="s">
        <v>29</v>
      </c>
      <c r="N4014" t="s">
        <v>41</v>
      </c>
      <c r="O4014" t="s">
        <v>9323</v>
      </c>
      <c r="P4014">
        <v>215.54400000000001</v>
      </c>
      <c r="Q4014">
        <v>4</v>
      </c>
      <c r="R4014">
        <v>0.3</v>
      </c>
      <c r="S4014">
        <v>-58.504800000000003</v>
      </c>
      <c r="T4014" t="s">
        <v>261</v>
      </c>
      <c r="U4014">
        <v>274.04880000000003</v>
      </c>
      <c r="V4014" s="2">
        <f>Table1[[#This Row],[Expenses]]*0.3</f>
        <v>82.214640000000003</v>
      </c>
      <c r="W4014" t="str">
        <f>VLOOKUP(K4014, Helper!A:C, 3, FALSE)</f>
        <v>2020-02</v>
      </c>
    </row>
    <row r="4015" spans="1:23" x14ac:dyDescent="0.3">
      <c r="A4015">
        <v>8110</v>
      </c>
      <c r="B4015" t="s">
        <v>9324</v>
      </c>
      <c r="C4015" s="1">
        <v>45249</v>
      </c>
      <c r="D4015">
        <v>20231119</v>
      </c>
      <c r="E4015" t="s">
        <v>4656</v>
      </c>
      <c r="F4015" t="s">
        <v>166</v>
      </c>
      <c r="G4015" t="s">
        <v>227</v>
      </c>
      <c r="H4015" t="s">
        <v>81</v>
      </c>
      <c r="I4015" t="s">
        <v>168</v>
      </c>
      <c r="J4015" t="s">
        <v>987</v>
      </c>
      <c r="K4015">
        <v>1018</v>
      </c>
      <c r="L4015" t="s">
        <v>28</v>
      </c>
      <c r="M4015" t="s">
        <v>29</v>
      </c>
      <c r="N4015" t="s">
        <v>161</v>
      </c>
      <c r="O4015" t="s">
        <v>9325</v>
      </c>
      <c r="P4015">
        <v>55.584000000000003</v>
      </c>
      <c r="Q4015">
        <v>6</v>
      </c>
      <c r="R4015">
        <v>0.2</v>
      </c>
      <c r="S4015">
        <v>20.844000000000001</v>
      </c>
      <c r="T4015" t="s">
        <v>283</v>
      </c>
      <c r="U4015">
        <v>34.74</v>
      </c>
      <c r="V4015" s="2">
        <f>Table1[[#This Row],[Expenses]]*0.3</f>
        <v>10.422000000000001</v>
      </c>
      <c r="W4015" t="str">
        <f>VLOOKUP(K4015, Helper!A:C, 3, FALSE)</f>
        <v>2020-06</v>
      </c>
    </row>
    <row r="4016" spans="1:23" x14ac:dyDescent="0.3">
      <c r="A4016">
        <v>8112</v>
      </c>
      <c r="B4016" t="s">
        <v>9326</v>
      </c>
      <c r="C4016" s="1">
        <v>44897</v>
      </c>
      <c r="D4016">
        <v>20221202</v>
      </c>
      <c r="E4016" t="s">
        <v>3516</v>
      </c>
      <c r="F4016" t="s">
        <v>79</v>
      </c>
      <c r="G4016" t="s">
        <v>2556</v>
      </c>
      <c r="H4016" t="s">
        <v>81</v>
      </c>
      <c r="I4016" t="s">
        <v>82</v>
      </c>
      <c r="J4016" t="s">
        <v>655</v>
      </c>
      <c r="K4016">
        <v>1024</v>
      </c>
      <c r="L4016" t="s">
        <v>28</v>
      </c>
      <c r="M4016" t="s">
        <v>29</v>
      </c>
      <c r="N4016" t="s">
        <v>41</v>
      </c>
      <c r="O4016" t="s">
        <v>9327</v>
      </c>
      <c r="P4016">
        <v>248.43</v>
      </c>
      <c r="Q4016">
        <v>5</v>
      </c>
      <c r="R4016">
        <v>0.3</v>
      </c>
      <c r="S4016">
        <v>-17.745000000000001</v>
      </c>
      <c r="T4016" t="s">
        <v>76</v>
      </c>
      <c r="U4016">
        <v>266.17500000000001</v>
      </c>
      <c r="V4016" s="2">
        <f>Table1[[#This Row],[Expenses]]*0.3</f>
        <v>79.852500000000006</v>
      </c>
      <c r="W4016" t="str">
        <f>VLOOKUP(K4016, Helper!A:C, 3, FALSE)</f>
        <v>2020-01</v>
      </c>
    </row>
    <row r="4017" spans="1:23" x14ac:dyDescent="0.3">
      <c r="A4017">
        <v>8115</v>
      </c>
      <c r="B4017" t="s">
        <v>9328</v>
      </c>
      <c r="C4017" s="1">
        <v>45203</v>
      </c>
      <c r="D4017">
        <v>20231004</v>
      </c>
      <c r="E4017" t="s">
        <v>2080</v>
      </c>
      <c r="F4017" t="s">
        <v>79</v>
      </c>
      <c r="G4017" t="s">
        <v>470</v>
      </c>
      <c r="H4017" t="s">
        <v>81</v>
      </c>
      <c r="I4017" t="s">
        <v>82</v>
      </c>
      <c r="J4017" t="s">
        <v>2081</v>
      </c>
      <c r="K4017">
        <v>1079</v>
      </c>
      <c r="L4017" t="s">
        <v>105</v>
      </c>
      <c r="M4017" t="s">
        <v>40</v>
      </c>
      <c r="N4017" t="s">
        <v>112</v>
      </c>
      <c r="O4017" t="s">
        <v>9329</v>
      </c>
      <c r="P4017">
        <v>20.64</v>
      </c>
      <c r="Q4017">
        <v>5</v>
      </c>
      <c r="R4017">
        <v>0.2</v>
      </c>
      <c r="S4017">
        <v>2.3220000000000001</v>
      </c>
      <c r="T4017" t="s">
        <v>151</v>
      </c>
      <c r="U4017">
        <v>18.318000000000001</v>
      </c>
      <c r="V4017" s="2">
        <f>Table1[[#This Row],[Expenses]]*0.3</f>
        <v>5.4954000000000001</v>
      </c>
      <c r="W4017" t="str">
        <f>VLOOKUP(K4017, Helper!A:C, 3, FALSE)</f>
        <v>2020-05</v>
      </c>
    </row>
    <row r="4018" spans="1:23" x14ac:dyDescent="0.3">
      <c r="A4018">
        <v>8116</v>
      </c>
      <c r="B4018" t="s">
        <v>9330</v>
      </c>
      <c r="C4018" s="1">
        <v>45168</v>
      </c>
      <c r="D4018">
        <v>20230830</v>
      </c>
      <c r="E4018" t="s">
        <v>2212</v>
      </c>
      <c r="F4018" t="s">
        <v>35</v>
      </c>
      <c r="G4018" t="s">
        <v>36</v>
      </c>
      <c r="H4018" t="s">
        <v>37</v>
      </c>
      <c r="I4018" t="s">
        <v>38</v>
      </c>
      <c r="J4018" t="s">
        <v>228</v>
      </c>
      <c r="K4018">
        <v>1001</v>
      </c>
      <c r="L4018" t="s">
        <v>84</v>
      </c>
      <c r="M4018" t="s">
        <v>40</v>
      </c>
      <c r="N4018" t="s">
        <v>57</v>
      </c>
      <c r="O4018" t="s">
        <v>9331</v>
      </c>
      <c r="P4018">
        <v>148.02000000000001</v>
      </c>
      <c r="Q4018">
        <v>3</v>
      </c>
      <c r="R4018">
        <v>0</v>
      </c>
      <c r="S4018">
        <v>41.445599999999999</v>
      </c>
      <c r="T4018" t="s">
        <v>786</v>
      </c>
      <c r="U4018">
        <v>106.5744</v>
      </c>
      <c r="V4018" s="2">
        <f>Table1[[#This Row],[Expenses]]*0.3</f>
        <v>31.972319999999996</v>
      </c>
      <c r="W4018" t="str">
        <f>VLOOKUP(K4018, Helper!A:C, 3, FALSE)</f>
        <v>2020-04</v>
      </c>
    </row>
    <row r="4019" spans="1:23" x14ac:dyDescent="0.3">
      <c r="A4019">
        <v>8117</v>
      </c>
      <c r="B4019" t="s">
        <v>9332</v>
      </c>
      <c r="C4019" s="1">
        <v>45255</v>
      </c>
      <c r="D4019">
        <v>20231125</v>
      </c>
      <c r="E4019" t="s">
        <v>1967</v>
      </c>
      <c r="F4019" t="s">
        <v>2699</v>
      </c>
      <c r="G4019" t="s">
        <v>8629</v>
      </c>
      <c r="H4019" t="s">
        <v>81</v>
      </c>
      <c r="I4019" t="s">
        <v>199</v>
      </c>
      <c r="J4019" t="s">
        <v>83</v>
      </c>
      <c r="K4019">
        <v>1074</v>
      </c>
      <c r="L4019" t="s">
        <v>84</v>
      </c>
      <c r="M4019" t="s">
        <v>40</v>
      </c>
      <c r="N4019" t="s">
        <v>96</v>
      </c>
      <c r="O4019" t="s">
        <v>9333</v>
      </c>
      <c r="P4019">
        <v>33.29</v>
      </c>
      <c r="Q4019">
        <v>1</v>
      </c>
      <c r="R4019">
        <v>0</v>
      </c>
      <c r="S4019">
        <v>7.9896000000000003</v>
      </c>
      <c r="T4019" t="s">
        <v>283</v>
      </c>
      <c r="U4019">
        <v>25.3004</v>
      </c>
      <c r="V4019" s="2">
        <f>Table1[[#This Row],[Expenses]]*0.3</f>
        <v>7.5901199999999998</v>
      </c>
      <c r="W4019" t="str">
        <f>VLOOKUP(K4019, Helper!A:C, 3, FALSE)</f>
        <v>2020-05</v>
      </c>
    </row>
    <row r="4020" spans="1:23" x14ac:dyDescent="0.3">
      <c r="A4020">
        <v>8118</v>
      </c>
      <c r="B4020" t="s">
        <v>9334</v>
      </c>
      <c r="C4020" s="1">
        <v>45108</v>
      </c>
      <c r="D4020">
        <v>20230701</v>
      </c>
      <c r="E4020" t="s">
        <v>3561</v>
      </c>
      <c r="F4020" t="s">
        <v>35</v>
      </c>
      <c r="G4020" t="s">
        <v>36</v>
      </c>
      <c r="H4020" t="s">
        <v>37</v>
      </c>
      <c r="I4020" t="s">
        <v>38</v>
      </c>
      <c r="J4020" t="s">
        <v>452</v>
      </c>
      <c r="K4020">
        <v>1054</v>
      </c>
      <c r="L4020" t="s">
        <v>56</v>
      </c>
      <c r="M4020" t="s">
        <v>29</v>
      </c>
      <c r="N4020" t="s">
        <v>66</v>
      </c>
      <c r="O4020" t="s">
        <v>9335</v>
      </c>
      <c r="P4020">
        <v>204.95</v>
      </c>
      <c r="Q4020">
        <v>5</v>
      </c>
      <c r="R4020">
        <v>0</v>
      </c>
      <c r="S4020">
        <v>100.4255</v>
      </c>
      <c r="T4020" t="s">
        <v>128</v>
      </c>
      <c r="U4020">
        <v>104.52449999999899</v>
      </c>
      <c r="V4020" s="2">
        <f>Table1[[#This Row],[Expenses]]*0.3</f>
        <v>31.357349999999698</v>
      </c>
      <c r="W4020" t="str">
        <f>VLOOKUP(K4020, Helper!A:C, 3, FALSE)</f>
        <v>2020-05</v>
      </c>
    </row>
    <row r="4021" spans="1:23" x14ac:dyDescent="0.3">
      <c r="A4021">
        <v>8119</v>
      </c>
      <c r="B4021" t="s">
        <v>9336</v>
      </c>
      <c r="C4021" s="1">
        <v>45130</v>
      </c>
      <c r="D4021">
        <v>20230723</v>
      </c>
      <c r="E4021" t="s">
        <v>2565</v>
      </c>
      <c r="F4021" t="s">
        <v>166</v>
      </c>
      <c r="G4021" t="s">
        <v>227</v>
      </c>
      <c r="H4021" t="s">
        <v>81</v>
      </c>
      <c r="I4021" t="s">
        <v>168</v>
      </c>
      <c r="J4021" t="s">
        <v>1472</v>
      </c>
      <c r="K4021">
        <v>1091</v>
      </c>
      <c r="L4021" t="s">
        <v>74</v>
      </c>
      <c r="M4021" t="s">
        <v>29</v>
      </c>
      <c r="N4021" t="s">
        <v>41</v>
      </c>
      <c r="O4021" t="s">
        <v>9337</v>
      </c>
      <c r="P4021">
        <v>526.34400000000005</v>
      </c>
      <c r="Q4021">
        <v>4</v>
      </c>
      <c r="R4021">
        <v>0.3</v>
      </c>
      <c r="S4021">
        <v>-75.191999999999993</v>
      </c>
      <c r="T4021" t="s">
        <v>128</v>
      </c>
      <c r="U4021">
        <v>601.53599999999994</v>
      </c>
      <c r="V4021" s="2">
        <f>Table1[[#This Row],[Expenses]]*0.3</f>
        <v>180.46079999999998</v>
      </c>
      <c r="W4021" t="str">
        <f>VLOOKUP(K4021, Helper!A:C, 3, FALSE)</f>
        <v>2020-02</v>
      </c>
    </row>
    <row r="4022" spans="1:23" x14ac:dyDescent="0.3">
      <c r="A4022">
        <v>8120</v>
      </c>
      <c r="B4022" t="s">
        <v>9338</v>
      </c>
      <c r="C4022" s="1">
        <v>44877</v>
      </c>
      <c r="D4022">
        <v>20221112</v>
      </c>
      <c r="E4022" t="s">
        <v>1087</v>
      </c>
      <c r="F4022" t="s">
        <v>35</v>
      </c>
      <c r="G4022" t="s">
        <v>110</v>
      </c>
      <c r="H4022" t="s">
        <v>37</v>
      </c>
      <c r="I4022" t="s">
        <v>38</v>
      </c>
      <c r="J4022" t="s">
        <v>360</v>
      </c>
      <c r="K4022">
        <v>1004</v>
      </c>
      <c r="L4022" t="s">
        <v>74</v>
      </c>
      <c r="M4022" t="s">
        <v>29</v>
      </c>
      <c r="N4022" t="s">
        <v>57</v>
      </c>
      <c r="O4022" t="s">
        <v>9339</v>
      </c>
      <c r="P4022">
        <v>41.96</v>
      </c>
      <c r="Q4022">
        <v>2</v>
      </c>
      <c r="R4022">
        <v>0</v>
      </c>
      <c r="S4022">
        <v>10.909599999999999</v>
      </c>
      <c r="T4022" t="s">
        <v>32</v>
      </c>
      <c r="U4022">
        <v>31.0504</v>
      </c>
      <c r="V4022" s="2">
        <f>Table1[[#This Row],[Expenses]]*0.3</f>
        <v>9.3151200000000003</v>
      </c>
      <c r="W4022" t="str">
        <f>VLOOKUP(K4022, Helper!A:C, 3, FALSE)</f>
        <v>2020-01</v>
      </c>
    </row>
    <row r="4023" spans="1:23" x14ac:dyDescent="0.3">
      <c r="A4023">
        <v>8123</v>
      </c>
      <c r="B4023" t="s">
        <v>9340</v>
      </c>
      <c r="C4023" s="1">
        <v>44174</v>
      </c>
      <c r="D4023">
        <v>20201209</v>
      </c>
      <c r="E4023" t="s">
        <v>1096</v>
      </c>
      <c r="F4023" t="s">
        <v>124</v>
      </c>
      <c r="G4023" t="s">
        <v>125</v>
      </c>
      <c r="H4023" t="s">
        <v>25</v>
      </c>
      <c r="I4023" t="s">
        <v>48</v>
      </c>
      <c r="J4023" t="s">
        <v>560</v>
      </c>
      <c r="K4023">
        <v>1080</v>
      </c>
      <c r="L4023" t="s">
        <v>56</v>
      </c>
      <c r="M4023" t="s">
        <v>29</v>
      </c>
      <c r="N4023" t="s">
        <v>161</v>
      </c>
      <c r="O4023" t="s">
        <v>9341</v>
      </c>
      <c r="P4023">
        <v>30.672000000000001</v>
      </c>
      <c r="Q4023">
        <v>3</v>
      </c>
      <c r="R4023">
        <v>0.2</v>
      </c>
      <c r="S4023">
        <v>9.5850000000000009</v>
      </c>
      <c r="T4023" t="s">
        <v>235</v>
      </c>
      <c r="U4023">
        <v>21.087</v>
      </c>
      <c r="V4023" s="2">
        <f>Table1[[#This Row],[Expenses]]*0.3</f>
        <v>6.3260999999999994</v>
      </c>
      <c r="W4023" t="str">
        <f>VLOOKUP(K4023, Helper!A:C, 3, FALSE)</f>
        <v>2020-03</v>
      </c>
    </row>
    <row r="4024" spans="1:23" x14ac:dyDescent="0.3">
      <c r="A4024">
        <v>8125</v>
      </c>
      <c r="B4024" t="s">
        <v>9342</v>
      </c>
      <c r="C4024" s="1">
        <v>45177</v>
      </c>
      <c r="D4024">
        <v>20230908</v>
      </c>
      <c r="E4024" t="s">
        <v>1646</v>
      </c>
      <c r="F4024" t="s">
        <v>35</v>
      </c>
      <c r="G4024" t="s">
        <v>8606</v>
      </c>
      <c r="H4024" t="s">
        <v>37</v>
      </c>
      <c r="I4024" t="s">
        <v>38</v>
      </c>
      <c r="J4024" t="s">
        <v>418</v>
      </c>
      <c r="K4024">
        <v>1007</v>
      </c>
      <c r="L4024" t="s">
        <v>84</v>
      </c>
      <c r="M4024" t="s">
        <v>29</v>
      </c>
      <c r="N4024" t="s">
        <v>41</v>
      </c>
      <c r="O4024" t="s">
        <v>9343</v>
      </c>
      <c r="P4024">
        <v>161.56800000000001</v>
      </c>
      <c r="Q4024">
        <v>2</v>
      </c>
      <c r="R4024">
        <v>0.2</v>
      </c>
      <c r="S4024">
        <v>-28.2744</v>
      </c>
      <c r="T4024" t="s">
        <v>171</v>
      </c>
      <c r="U4024">
        <v>189.8424</v>
      </c>
      <c r="V4024" s="2">
        <f>Table1[[#This Row],[Expenses]]*0.3</f>
        <v>56.952719999999999</v>
      </c>
      <c r="W4024" t="str">
        <f>VLOOKUP(K4024, Helper!A:C, 3, FALSE)</f>
        <v>2020-02</v>
      </c>
    </row>
    <row r="4025" spans="1:23" x14ac:dyDescent="0.3">
      <c r="A4025">
        <v>8126</v>
      </c>
      <c r="B4025" t="s">
        <v>9344</v>
      </c>
      <c r="C4025" s="1">
        <v>44233</v>
      </c>
      <c r="D4025">
        <v>20210206</v>
      </c>
      <c r="E4025" t="s">
        <v>7304</v>
      </c>
      <c r="F4025" t="s">
        <v>79</v>
      </c>
      <c r="G4025" t="s">
        <v>147</v>
      </c>
      <c r="H4025" t="s">
        <v>81</v>
      </c>
      <c r="I4025" t="s">
        <v>82</v>
      </c>
      <c r="J4025" t="s">
        <v>268</v>
      </c>
      <c r="K4025">
        <v>1088</v>
      </c>
      <c r="L4025" t="s">
        <v>133</v>
      </c>
      <c r="M4025" t="s">
        <v>29</v>
      </c>
      <c r="N4025" t="s">
        <v>50</v>
      </c>
      <c r="O4025" t="s">
        <v>9345</v>
      </c>
      <c r="P4025">
        <v>2.9340000000000002</v>
      </c>
      <c r="Q4025">
        <v>3</v>
      </c>
      <c r="R4025">
        <v>0.8</v>
      </c>
      <c r="S4025">
        <v>-4.9878</v>
      </c>
      <c r="T4025" t="s">
        <v>554</v>
      </c>
      <c r="U4025">
        <v>7.9218000000000002</v>
      </c>
      <c r="V4025" s="2">
        <f>Table1[[#This Row],[Expenses]]*0.3</f>
        <v>2.3765399999999999</v>
      </c>
      <c r="W4025" t="str">
        <f>VLOOKUP(K4025, Helper!A:C, 3, FALSE)</f>
        <v>2020-03</v>
      </c>
    </row>
    <row r="4026" spans="1:23" x14ac:dyDescent="0.3">
      <c r="A4026">
        <v>8129</v>
      </c>
      <c r="B4026" t="s">
        <v>9346</v>
      </c>
      <c r="C4026" s="1">
        <v>45165</v>
      </c>
      <c r="D4026">
        <v>20230827</v>
      </c>
      <c r="E4026" t="s">
        <v>203</v>
      </c>
      <c r="F4026" t="s">
        <v>166</v>
      </c>
      <c r="G4026" t="s">
        <v>227</v>
      </c>
      <c r="H4026" t="s">
        <v>81</v>
      </c>
      <c r="I4026" t="s">
        <v>168</v>
      </c>
      <c r="J4026" t="s">
        <v>138</v>
      </c>
      <c r="K4026">
        <v>1043</v>
      </c>
      <c r="L4026" t="s">
        <v>95</v>
      </c>
      <c r="M4026" t="s">
        <v>29</v>
      </c>
      <c r="N4026" t="s">
        <v>57</v>
      </c>
      <c r="O4026" t="s">
        <v>9347</v>
      </c>
      <c r="P4026">
        <v>64.959999999999994</v>
      </c>
      <c r="Q4026">
        <v>5</v>
      </c>
      <c r="R4026">
        <v>0.6</v>
      </c>
      <c r="S4026">
        <v>-43.847999999999999</v>
      </c>
      <c r="T4026" t="s">
        <v>786</v>
      </c>
      <c r="U4026">
        <v>108.807999999999</v>
      </c>
      <c r="V4026" s="2">
        <f>Table1[[#This Row],[Expenses]]*0.3</f>
        <v>32.642399999999697</v>
      </c>
      <c r="W4026" t="str">
        <f>VLOOKUP(K4026, Helper!A:C, 3, FALSE)</f>
        <v>2020-01</v>
      </c>
    </row>
    <row r="4027" spans="1:23" x14ac:dyDescent="0.3">
      <c r="A4027">
        <v>8130</v>
      </c>
      <c r="B4027" t="s">
        <v>9348</v>
      </c>
      <c r="C4027" s="1">
        <v>44032</v>
      </c>
      <c r="D4027">
        <v>20200720</v>
      </c>
      <c r="E4027" t="s">
        <v>402</v>
      </c>
      <c r="F4027" t="s">
        <v>35</v>
      </c>
      <c r="G4027" t="s">
        <v>916</v>
      </c>
      <c r="H4027" t="s">
        <v>37</v>
      </c>
      <c r="I4027" t="s">
        <v>38</v>
      </c>
      <c r="J4027" t="s">
        <v>403</v>
      </c>
      <c r="K4027">
        <v>1041</v>
      </c>
      <c r="L4027" t="s">
        <v>95</v>
      </c>
      <c r="M4027" t="s">
        <v>40</v>
      </c>
      <c r="N4027" t="s">
        <v>185</v>
      </c>
      <c r="O4027" t="s">
        <v>9349</v>
      </c>
      <c r="P4027">
        <v>41.94</v>
      </c>
      <c r="Q4027">
        <v>2</v>
      </c>
      <c r="R4027">
        <v>0</v>
      </c>
      <c r="S4027">
        <v>15.0984</v>
      </c>
      <c r="T4027" t="s">
        <v>729</v>
      </c>
      <c r="U4027">
        <v>26.8416</v>
      </c>
      <c r="V4027" s="2">
        <f>Table1[[#This Row],[Expenses]]*0.3</f>
        <v>8.0524799999999992</v>
      </c>
      <c r="W4027" t="str">
        <f>VLOOKUP(K4027, Helper!A:C, 3, FALSE)</f>
        <v>2020-03</v>
      </c>
    </row>
    <row r="4028" spans="1:23" x14ac:dyDescent="0.3">
      <c r="A4028">
        <v>8134</v>
      </c>
      <c r="B4028" t="s">
        <v>9350</v>
      </c>
      <c r="C4028" s="1">
        <v>44477</v>
      </c>
      <c r="D4028">
        <v>20211008</v>
      </c>
      <c r="E4028" t="s">
        <v>153</v>
      </c>
      <c r="F4028" t="s">
        <v>79</v>
      </c>
      <c r="G4028" t="s">
        <v>154</v>
      </c>
      <c r="H4028" t="s">
        <v>81</v>
      </c>
      <c r="I4028" t="s">
        <v>82</v>
      </c>
      <c r="J4028" t="s">
        <v>155</v>
      </c>
      <c r="K4028">
        <v>1077</v>
      </c>
      <c r="L4028" t="s">
        <v>133</v>
      </c>
      <c r="M4028" t="s">
        <v>40</v>
      </c>
      <c r="N4028" t="s">
        <v>57</v>
      </c>
      <c r="O4028" t="s">
        <v>9351</v>
      </c>
      <c r="P4028">
        <v>72.78</v>
      </c>
      <c r="Q4028">
        <v>3</v>
      </c>
      <c r="R4028">
        <v>0.6</v>
      </c>
      <c r="S4028">
        <v>-70.960499999999996</v>
      </c>
      <c r="T4028" t="s">
        <v>52</v>
      </c>
      <c r="U4028">
        <v>143.7405</v>
      </c>
      <c r="V4028" s="2">
        <f>Table1[[#This Row],[Expenses]]*0.3</f>
        <v>43.122149999999998</v>
      </c>
      <c r="W4028" t="str">
        <f>VLOOKUP(K4028, Helper!A:C, 3, FALSE)</f>
        <v>2020-03</v>
      </c>
    </row>
    <row r="4029" spans="1:23" x14ac:dyDescent="0.3">
      <c r="A4029">
        <v>8135</v>
      </c>
      <c r="B4029" t="s">
        <v>9352</v>
      </c>
      <c r="C4029" s="1">
        <v>44243</v>
      </c>
      <c r="D4029">
        <v>20210216</v>
      </c>
      <c r="E4029" t="s">
        <v>1703</v>
      </c>
      <c r="F4029" t="s">
        <v>35</v>
      </c>
      <c r="G4029" t="s">
        <v>36</v>
      </c>
      <c r="H4029" t="s">
        <v>37</v>
      </c>
      <c r="I4029" t="s">
        <v>38</v>
      </c>
      <c r="J4029" t="s">
        <v>596</v>
      </c>
      <c r="K4029">
        <v>1038</v>
      </c>
      <c r="L4029" t="s">
        <v>84</v>
      </c>
      <c r="M4029" t="s">
        <v>29</v>
      </c>
      <c r="N4029" t="s">
        <v>66</v>
      </c>
      <c r="O4029" t="s">
        <v>9353</v>
      </c>
      <c r="P4029">
        <v>36.840000000000003</v>
      </c>
      <c r="Q4029">
        <v>3</v>
      </c>
      <c r="R4029">
        <v>0</v>
      </c>
      <c r="S4029">
        <v>17.314800000000002</v>
      </c>
      <c r="T4029" t="s">
        <v>554</v>
      </c>
      <c r="U4029">
        <v>19.525200000000002</v>
      </c>
      <c r="V4029" s="2">
        <f>Table1[[#This Row],[Expenses]]*0.3</f>
        <v>5.8575600000000003</v>
      </c>
      <c r="W4029" t="str">
        <f>VLOOKUP(K4029, Helper!A:C, 3, FALSE)</f>
        <v>2020-04</v>
      </c>
    </row>
    <row r="4030" spans="1:23" x14ac:dyDescent="0.3">
      <c r="A4030">
        <v>8137</v>
      </c>
      <c r="B4030" t="s">
        <v>9354</v>
      </c>
      <c r="C4030" s="1">
        <v>44786</v>
      </c>
      <c r="D4030">
        <v>20220813</v>
      </c>
      <c r="E4030" t="s">
        <v>4521</v>
      </c>
      <c r="F4030" t="s">
        <v>46</v>
      </c>
      <c r="G4030" t="s">
        <v>1022</v>
      </c>
      <c r="H4030" t="s">
        <v>25</v>
      </c>
      <c r="I4030" t="s">
        <v>48</v>
      </c>
      <c r="J4030" t="s">
        <v>360</v>
      </c>
      <c r="K4030">
        <v>1004</v>
      </c>
      <c r="L4030" t="s">
        <v>74</v>
      </c>
      <c r="M4030" t="s">
        <v>40</v>
      </c>
      <c r="N4030" t="s">
        <v>50</v>
      </c>
      <c r="O4030" t="s">
        <v>9355</v>
      </c>
      <c r="P4030">
        <v>562.29250000000002</v>
      </c>
      <c r="Q4030">
        <v>7</v>
      </c>
      <c r="R4030">
        <v>0.45</v>
      </c>
      <c r="S4030">
        <v>-255.58750000000001</v>
      </c>
      <c r="T4030" t="s">
        <v>327</v>
      </c>
      <c r="U4030">
        <v>817.88</v>
      </c>
      <c r="V4030" s="2">
        <f>Table1[[#This Row],[Expenses]]*0.3</f>
        <v>245.36399999999998</v>
      </c>
      <c r="W4030" t="str">
        <f>VLOOKUP(K4030, Helper!A:C, 3, FALSE)</f>
        <v>2020-01</v>
      </c>
    </row>
    <row r="4031" spans="1:23" x14ac:dyDescent="0.3">
      <c r="A4031">
        <v>8138</v>
      </c>
      <c r="B4031" t="s">
        <v>9356</v>
      </c>
      <c r="C4031" s="1">
        <v>44144</v>
      </c>
      <c r="D4031">
        <v>20201109</v>
      </c>
      <c r="E4031" t="s">
        <v>4198</v>
      </c>
      <c r="F4031" t="s">
        <v>211</v>
      </c>
      <c r="G4031" t="s">
        <v>212</v>
      </c>
      <c r="H4031" t="s">
        <v>25</v>
      </c>
      <c r="I4031" t="s">
        <v>26</v>
      </c>
      <c r="J4031" t="s">
        <v>439</v>
      </c>
      <c r="K4031">
        <v>1033</v>
      </c>
      <c r="L4031" t="s">
        <v>74</v>
      </c>
      <c r="M4031" t="s">
        <v>85</v>
      </c>
      <c r="N4031" t="s">
        <v>57</v>
      </c>
      <c r="O4031" t="s">
        <v>9357</v>
      </c>
      <c r="P4031">
        <v>56.52</v>
      </c>
      <c r="Q4031">
        <v>9</v>
      </c>
      <c r="R4031">
        <v>0</v>
      </c>
      <c r="S4031">
        <v>21.477599999999999</v>
      </c>
      <c r="T4031" t="s">
        <v>98</v>
      </c>
      <c r="U4031">
        <v>35.042400000000001</v>
      </c>
      <c r="V4031" s="2">
        <f>Table1[[#This Row],[Expenses]]*0.3</f>
        <v>10.51272</v>
      </c>
      <c r="W4031" t="str">
        <f>VLOOKUP(K4031, Helper!A:C, 3, FALSE)</f>
        <v>2020-03</v>
      </c>
    </row>
    <row r="4032" spans="1:23" x14ac:dyDescent="0.3">
      <c r="A4032">
        <v>8139</v>
      </c>
      <c r="B4032" t="s">
        <v>9358</v>
      </c>
      <c r="C4032" s="1">
        <v>44761</v>
      </c>
      <c r="D4032">
        <v>20220719</v>
      </c>
      <c r="E4032" t="s">
        <v>438</v>
      </c>
      <c r="F4032" t="s">
        <v>124</v>
      </c>
      <c r="G4032" t="s">
        <v>125</v>
      </c>
      <c r="H4032" t="s">
        <v>25</v>
      </c>
      <c r="I4032" t="s">
        <v>48</v>
      </c>
      <c r="J4032" t="s">
        <v>439</v>
      </c>
      <c r="K4032">
        <v>1033</v>
      </c>
      <c r="L4032" t="s">
        <v>74</v>
      </c>
      <c r="M4032" t="s">
        <v>85</v>
      </c>
      <c r="N4032" t="s">
        <v>112</v>
      </c>
      <c r="O4032" t="s">
        <v>9359</v>
      </c>
      <c r="P4032">
        <v>11.263999999999999</v>
      </c>
      <c r="Q4032">
        <v>8</v>
      </c>
      <c r="R4032">
        <v>0.2</v>
      </c>
      <c r="S4032">
        <v>1.2672000000000001</v>
      </c>
      <c r="T4032" t="s">
        <v>175</v>
      </c>
      <c r="U4032">
        <v>9.9967999999999897</v>
      </c>
      <c r="V4032" s="2">
        <f>Table1[[#This Row],[Expenses]]*0.3</f>
        <v>2.9990399999999968</v>
      </c>
      <c r="W4032" t="str">
        <f>VLOOKUP(K4032, Helper!A:C, 3, FALSE)</f>
        <v>2020-03</v>
      </c>
    </row>
    <row r="4033" spans="1:23" x14ac:dyDescent="0.3">
      <c r="A4033">
        <v>8142</v>
      </c>
      <c r="B4033" t="s">
        <v>9360</v>
      </c>
      <c r="C4033" s="1">
        <v>44597</v>
      </c>
      <c r="D4033">
        <v>20220205</v>
      </c>
      <c r="E4033" t="s">
        <v>3456</v>
      </c>
      <c r="F4033" t="s">
        <v>35</v>
      </c>
      <c r="G4033" t="s">
        <v>600</v>
      </c>
      <c r="H4033" t="s">
        <v>37</v>
      </c>
      <c r="I4033" t="s">
        <v>38</v>
      </c>
      <c r="J4033" t="s">
        <v>560</v>
      </c>
      <c r="K4033">
        <v>1080</v>
      </c>
      <c r="L4033" t="s">
        <v>56</v>
      </c>
      <c r="M4033" t="s">
        <v>29</v>
      </c>
      <c r="N4033" t="s">
        <v>41</v>
      </c>
      <c r="O4033" t="s">
        <v>9361</v>
      </c>
      <c r="P4033">
        <v>14.73</v>
      </c>
      <c r="Q4033">
        <v>3</v>
      </c>
      <c r="R4033">
        <v>0</v>
      </c>
      <c r="S4033">
        <v>7.2176999999999998</v>
      </c>
      <c r="T4033" t="s">
        <v>1308</v>
      </c>
      <c r="U4033">
        <v>7.5122999999999998</v>
      </c>
      <c r="V4033" s="2">
        <f>Table1[[#This Row],[Expenses]]*0.3</f>
        <v>2.2536899999999997</v>
      </c>
      <c r="W4033" t="str">
        <f>VLOOKUP(K4033, Helper!A:C, 3, FALSE)</f>
        <v>2020-03</v>
      </c>
    </row>
    <row r="4034" spans="1:23" x14ac:dyDescent="0.3">
      <c r="A4034">
        <v>8146</v>
      </c>
      <c r="B4034" t="s">
        <v>9362</v>
      </c>
      <c r="C4034" s="1">
        <v>44002</v>
      </c>
      <c r="D4034">
        <v>20200620</v>
      </c>
      <c r="E4034" t="s">
        <v>2312</v>
      </c>
      <c r="F4034" t="s">
        <v>448</v>
      </c>
      <c r="G4034" t="s">
        <v>448</v>
      </c>
      <c r="H4034" t="s">
        <v>81</v>
      </c>
      <c r="I4034" t="s">
        <v>199</v>
      </c>
      <c r="J4034" t="s">
        <v>1065</v>
      </c>
      <c r="K4034">
        <v>1097</v>
      </c>
      <c r="L4034" t="s">
        <v>273</v>
      </c>
      <c r="M4034" t="s">
        <v>29</v>
      </c>
      <c r="N4034" t="s">
        <v>86</v>
      </c>
      <c r="O4034" t="s">
        <v>9363</v>
      </c>
      <c r="P4034">
        <v>471.9</v>
      </c>
      <c r="Q4034">
        <v>6</v>
      </c>
      <c r="R4034">
        <v>0</v>
      </c>
      <c r="S4034">
        <v>155.727</v>
      </c>
      <c r="T4034" t="s">
        <v>59</v>
      </c>
      <c r="U4034">
        <v>316.173</v>
      </c>
      <c r="V4034" s="2">
        <f>Table1[[#This Row],[Expenses]]*0.3</f>
        <v>94.851900000000001</v>
      </c>
      <c r="W4034" t="str">
        <f>VLOOKUP(K4034, Helper!A:C, 3, FALSE)</f>
        <v>2020-04</v>
      </c>
    </row>
    <row r="4035" spans="1:23" x14ac:dyDescent="0.3">
      <c r="A4035">
        <v>8148</v>
      </c>
      <c r="B4035" t="s">
        <v>9364</v>
      </c>
      <c r="C4035" s="1">
        <v>45087</v>
      </c>
      <c r="D4035">
        <v>20230610</v>
      </c>
      <c r="E4035" t="s">
        <v>833</v>
      </c>
      <c r="F4035" t="s">
        <v>238</v>
      </c>
      <c r="G4035" t="s">
        <v>239</v>
      </c>
      <c r="H4035" t="s">
        <v>25</v>
      </c>
      <c r="I4035" t="s">
        <v>48</v>
      </c>
      <c r="J4035" t="s">
        <v>200</v>
      </c>
      <c r="K4035">
        <v>1011</v>
      </c>
      <c r="L4035" t="s">
        <v>56</v>
      </c>
      <c r="M4035" t="s">
        <v>29</v>
      </c>
      <c r="N4035" t="s">
        <v>66</v>
      </c>
      <c r="O4035" t="s">
        <v>9365</v>
      </c>
      <c r="P4035">
        <v>49.12</v>
      </c>
      <c r="Q4035">
        <v>4</v>
      </c>
      <c r="R4035">
        <v>0</v>
      </c>
      <c r="S4035">
        <v>23.086400000000001</v>
      </c>
      <c r="T4035" t="s">
        <v>318</v>
      </c>
      <c r="U4035">
        <v>26.0335999999999</v>
      </c>
      <c r="V4035" s="2">
        <f>Table1[[#This Row],[Expenses]]*0.3</f>
        <v>7.8100799999999699</v>
      </c>
      <c r="W4035" t="str">
        <f>VLOOKUP(K4035, Helper!A:C, 3, FALSE)</f>
        <v>2020-06</v>
      </c>
    </row>
    <row r="4036" spans="1:23" x14ac:dyDescent="0.3">
      <c r="A4036">
        <v>8149</v>
      </c>
      <c r="B4036" t="s">
        <v>9366</v>
      </c>
      <c r="C4036" s="1">
        <v>44923</v>
      </c>
      <c r="D4036">
        <v>20221228</v>
      </c>
      <c r="E4036" t="s">
        <v>4062</v>
      </c>
      <c r="F4036" t="s">
        <v>35</v>
      </c>
      <c r="G4036" t="s">
        <v>1437</v>
      </c>
      <c r="H4036" t="s">
        <v>37</v>
      </c>
      <c r="I4036" t="s">
        <v>38</v>
      </c>
      <c r="J4036" t="s">
        <v>104</v>
      </c>
      <c r="K4036">
        <v>1047</v>
      </c>
      <c r="L4036" t="s">
        <v>105</v>
      </c>
      <c r="M4036" t="s">
        <v>85</v>
      </c>
      <c r="N4036" t="s">
        <v>41</v>
      </c>
      <c r="O4036" t="s">
        <v>9367</v>
      </c>
      <c r="P4036">
        <v>20.16</v>
      </c>
      <c r="Q4036">
        <v>7</v>
      </c>
      <c r="R4036">
        <v>0</v>
      </c>
      <c r="S4036">
        <v>9.8783999999999992</v>
      </c>
      <c r="T4036" t="s">
        <v>76</v>
      </c>
      <c r="U4036">
        <v>10.281599999999999</v>
      </c>
      <c r="V4036" s="2">
        <f>Table1[[#This Row],[Expenses]]*0.3</f>
        <v>3.0844799999999997</v>
      </c>
      <c r="W4036" t="str">
        <f>VLOOKUP(K4036, Helper!A:C, 3, FALSE)</f>
        <v>2020-03</v>
      </c>
    </row>
    <row r="4037" spans="1:23" x14ac:dyDescent="0.3">
      <c r="A4037">
        <v>8150</v>
      </c>
      <c r="B4037" t="s">
        <v>9368</v>
      </c>
      <c r="C4037" s="1">
        <v>43857</v>
      </c>
      <c r="D4037">
        <v>20200127</v>
      </c>
      <c r="E4037" t="s">
        <v>3915</v>
      </c>
      <c r="F4037" t="s">
        <v>3326</v>
      </c>
      <c r="G4037" t="s">
        <v>3327</v>
      </c>
      <c r="H4037" t="s">
        <v>25</v>
      </c>
      <c r="I4037" t="s">
        <v>48</v>
      </c>
      <c r="J4037" t="s">
        <v>138</v>
      </c>
      <c r="K4037">
        <v>1043</v>
      </c>
      <c r="L4037" t="s">
        <v>95</v>
      </c>
      <c r="M4037" t="s">
        <v>40</v>
      </c>
      <c r="N4037" t="s">
        <v>50</v>
      </c>
      <c r="O4037" t="s">
        <v>9369</v>
      </c>
      <c r="P4037">
        <v>10.68</v>
      </c>
      <c r="Q4037">
        <v>2</v>
      </c>
      <c r="R4037">
        <v>0</v>
      </c>
      <c r="S4037">
        <v>5.0195999999999996</v>
      </c>
      <c r="T4037" t="s">
        <v>1129</v>
      </c>
      <c r="U4037">
        <v>5.6604000000000001</v>
      </c>
      <c r="V4037" s="2">
        <f>Table1[[#This Row],[Expenses]]*0.3</f>
        <v>1.6981200000000001</v>
      </c>
      <c r="W4037" t="str">
        <f>VLOOKUP(K4037, Helper!A:C, 3, FALSE)</f>
        <v>2020-01</v>
      </c>
    </row>
    <row r="4038" spans="1:23" x14ac:dyDescent="0.3">
      <c r="A4038">
        <v>8152</v>
      </c>
      <c r="B4038" t="s">
        <v>9370</v>
      </c>
      <c r="C4038" s="1">
        <v>45009</v>
      </c>
      <c r="D4038">
        <v>20230324</v>
      </c>
      <c r="E4038" t="s">
        <v>906</v>
      </c>
      <c r="F4038" t="s">
        <v>71</v>
      </c>
      <c r="G4038" t="s">
        <v>72</v>
      </c>
      <c r="H4038" t="s">
        <v>37</v>
      </c>
      <c r="I4038" t="s">
        <v>38</v>
      </c>
      <c r="J4038" t="s">
        <v>223</v>
      </c>
      <c r="K4038">
        <v>1067</v>
      </c>
      <c r="L4038" t="s">
        <v>133</v>
      </c>
      <c r="M4038" t="s">
        <v>29</v>
      </c>
      <c r="N4038" t="s">
        <v>96</v>
      </c>
      <c r="O4038" t="s">
        <v>9371</v>
      </c>
      <c r="P4038">
        <v>32.479999999999997</v>
      </c>
      <c r="Q4038">
        <v>2</v>
      </c>
      <c r="R4038">
        <v>0</v>
      </c>
      <c r="S4038">
        <v>4.8719999999999999</v>
      </c>
      <c r="T4038" t="s">
        <v>761</v>
      </c>
      <c r="U4038">
        <v>27.607999999999901</v>
      </c>
      <c r="V4038" s="2">
        <f>Table1[[#This Row],[Expenses]]*0.3</f>
        <v>8.2823999999999707</v>
      </c>
      <c r="W4038" t="str">
        <f>VLOOKUP(K4038, Helper!A:C, 3, FALSE)</f>
        <v>2020-02</v>
      </c>
    </row>
    <row r="4039" spans="1:23" x14ac:dyDescent="0.3">
      <c r="A4039">
        <v>8155</v>
      </c>
      <c r="B4039" t="s">
        <v>9372</v>
      </c>
      <c r="C4039" s="1">
        <v>45006</v>
      </c>
      <c r="D4039">
        <v>20230321</v>
      </c>
      <c r="E4039" t="s">
        <v>5525</v>
      </c>
      <c r="F4039" t="s">
        <v>498</v>
      </c>
      <c r="G4039" t="s">
        <v>771</v>
      </c>
      <c r="H4039" t="s">
        <v>25</v>
      </c>
      <c r="I4039" t="s">
        <v>103</v>
      </c>
      <c r="J4039" t="s">
        <v>604</v>
      </c>
      <c r="K4039">
        <v>1042</v>
      </c>
      <c r="L4039" t="s">
        <v>56</v>
      </c>
      <c r="M4039" t="s">
        <v>29</v>
      </c>
      <c r="N4039" t="s">
        <v>185</v>
      </c>
      <c r="O4039" t="s">
        <v>9373</v>
      </c>
      <c r="P4039">
        <v>238</v>
      </c>
      <c r="Q4039">
        <v>2</v>
      </c>
      <c r="R4039">
        <v>0</v>
      </c>
      <c r="S4039">
        <v>38.08</v>
      </c>
      <c r="T4039" t="s">
        <v>761</v>
      </c>
      <c r="U4039">
        <v>199.92</v>
      </c>
      <c r="V4039" s="2">
        <f>Table1[[#This Row],[Expenses]]*0.3</f>
        <v>59.975999999999992</v>
      </c>
      <c r="W4039" t="str">
        <f>VLOOKUP(K4039, Helper!A:C, 3, FALSE)</f>
        <v>2020-01</v>
      </c>
    </row>
    <row r="4040" spans="1:23" x14ac:dyDescent="0.3">
      <c r="A4040">
        <v>8157</v>
      </c>
      <c r="B4040" t="s">
        <v>9374</v>
      </c>
      <c r="C4040" s="1">
        <v>44839</v>
      </c>
      <c r="D4040">
        <v>20221005</v>
      </c>
      <c r="E4040" t="s">
        <v>1127</v>
      </c>
      <c r="F4040" t="s">
        <v>1548</v>
      </c>
      <c r="G4040" t="s">
        <v>2675</v>
      </c>
      <c r="H4040" t="s">
        <v>81</v>
      </c>
      <c r="I4040" t="s">
        <v>199</v>
      </c>
      <c r="J4040" t="s">
        <v>638</v>
      </c>
      <c r="K4040">
        <v>1008</v>
      </c>
      <c r="L4040" t="s">
        <v>74</v>
      </c>
      <c r="M4040" t="s">
        <v>29</v>
      </c>
      <c r="N4040" t="s">
        <v>50</v>
      </c>
      <c r="O4040" t="s">
        <v>9375</v>
      </c>
      <c r="P4040">
        <v>239.37200000000001</v>
      </c>
      <c r="Q4040">
        <v>2</v>
      </c>
      <c r="R4040">
        <v>0.3</v>
      </c>
      <c r="S4040">
        <v>-23.937200000000001</v>
      </c>
      <c r="T4040" t="s">
        <v>400</v>
      </c>
      <c r="U4040">
        <v>263.30919999999998</v>
      </c>
      <c r="V4040" s="2">
        <f>Table1[[#This Row],[Expenses]]*0.3</f>
        <v>78.99275999999999</v>
      </c>
      <c r="W4040" t="str">
        <f>VLOOKUP(K4040, Helper!A:C, 3, FALSE)</f>
        <v>2020-01</v>
      </c>
    </row>
    <row r="4041" spans="1:23" x14ac:dyDescent="0.3">
      <c r="A4041">
        <v>8158</v>
      </c>
      <c r="B4041" t="s">
        <v>9376</v>
      </c>
      <c r="C4041" s="1">
        <v>44884</v>
      </c>
      <c r="D4041">
        <v>20221119</v>
      </c>
      <c r="E4041" t="s">
        <v>1451</v>
      </c>
      <c r="F4041" t="s">
        <v>35</v>
      </c>
      <c r="G4041" t="s">
        <v>600</v>
      </c>
      <c r="H4041" t="s">
        <v>37</v>
      </c>
      <c r="I4041" t="s">
        <v>38</v>
      </c>
      <c r="J4041" t="s">
        <v>621</v>
      </c>
      <c r="K4041">
        <v>1060</v>
      </c>
      <c r="L4041" t="s">
        <v>105</v>
      </c>
      <c r="M4041" t="s">
        <v>29</v>
      </c>
      <c r="N4041" t="s">
        <v>185</v>
      </c>
      <c r="O4041" t="s">
        <v>9377</v>
      </c>
      <c r="P4041">
        <v>595</v>
      </c>
      <c r="Q4041">
        <v>5</v>
      </c>
      <c r="R4041">
        <v>0</v>
      </c>
      <c r="S4041">
        <v>95.2</v>
      </c>
      <c r="T4041" t="s">
        <v>32</v>
      </c>
      <c r="U4041">
        <v>499.8</v>
      </c>
      <c r="V4041" s="2">
        <f>Table1[[#This Row],[Expenses]]*0.3</f>
        <v>149.94</v>
      </c>
      <c r="W4041" t="str">
        <f>VLOOKUP(K4041, Helper!A:C, 3, FALSE)</f>
        <v>2020-01</v>
      </c>
    </row>
    <row r="4042" spans="1:23" x14ac:dyDescent="0.3">
      <c r="A4042">
        <v>8159</v>
      </c>
      <c r="B4042" t="s">
        <v>9378</v>
      </c>
      <c r="C4042" s="1">
        <v>45287</v>
      </c>
      <c r="D4042">
        <v>20231227</v>
      </c>
      <c r="E4042" t="s">
        <v>1029</v>
      </c>
      <c r="F4042" t="s">
        <v>79</v>
      </c>
      <c r="G4042" t="s">
        <v>737</v>
      </c>
      <c r="H4042" t="s">
        <v>81</v>
      </c>
      <c r="I4042" t="s">
        <v>82</v>
      </c>
      <c r="J4042" t="s">
        <v>1030</v>
      </c>
      <c r="K4042">
        <v>1012</v>
      </c>
      <c r="L4042" t="s">
        <v>56</v>
      </c>
      <c r="M4042" t="s">
        <v>40</v>
      </c>
      <c r="N4042" t="s">
        <v>66</v>
      </c>
      <c r="O4042" t="s">
        <v>9379</v>
      </c>
      <c r="P4042">
        <v>16.032</v>
      </c>
      <c r="Q4042">
        <v>3</v>
      </c>
      <c r="R4042">
        <v>0.2</v>
      </c>
      <c r="S4042">
        <v>5.6112000000000002</v>
      </c>
      <c r="T4042" t="s">
        <v>261</v>
      </c>
      <c r="U4042">
        <v>10.4208</v>
      </c>
      <c r="V4042" s="2">
        <f>Table1[[#This Row],[Expenses]]*0.3</f>
        <v>3.1262399999999997</v>
      </c>
      <c r="W4042" t="str">
        <f>VLOOKUP(K4042, Helper!A:C, 3, FALSE)</f>
        <v>2020-03</v>
      </c>
    </row>
    <row r="4043" spans="1:23" x14ac:dyDescent="0.3">
      <c r="A4043">
        <v>8160</v>
      </c>
      <c r="B4043" t="s">
        <v>9380</v>
      </c>
      <c r="C4043" s="1">
        <v>44630</v>
      </c>
      <c r="D4043">
        <v>20220310</v>
      </c>
      <c r="E4043" t="s">
        <v>324</v>
      </c>
      <c r="F4043" t="s">
        <v>498</v>
      </c>
      <c r="G4043" t="s">
        <v>2753</v>
      </c>
      <c r="H4043" t="s">
        <v>25</v>
      </c>
      <c r="I4043" t="s">
        <v>103</v>
      </c>
      <c r="J4043" t="s">
        <v>325</v>
      </c>
      <c r="K4043">
        <v>1075</v>
      </c>
      <c r="L4043" t="s">
        <v>133</v>
      </c>
      <c r="M4043" t="s">
        <v>85</v>
      </c>
      <c r="N4043" t="s">
        <v>185</v>
      </c>
      <c r="O4043" t="s">
        <v>9381</v>
      </c>
      <c r="P4043">
        <v>199.75</v>
      </c>
      <c r="Q4043">
        <v>5</v>
      </c>
      <c r="R4043">
        <v>0</v>
      </c>
      <c r="S4043">
        <v>87.89</v>
      </c>
      <c r="T4043" t="s">
        <v>187</v>
      </c>
      <c r="U4043">
        <v>111.86</v>
      </c>
      <c r="V4043" s="2">
        <f>Table1[[#This Row],[Expenses]]*0.3</f>
        <v>33.558</v>
      </c>
      <c r="W4043" t="str">
        <f>VLOOKUP(K4043, Helper!A:C, 3, FALSE)</f>
        <v>2020-03</v>
      </c>
    </row>
    <row r="4044" spans="1:23" x14ac:dyDescent="0.3">
      <c r="A4044">
        <v>8161</v>
      </c>
      <c r="B4044" t="s">
        <v>9382</v>
      </c>
      <c r="C4044" s="1">
        <v>44608</v>
      </c>
      <c r="D4044">
        <v>20220216</v>
      </c>
      <c r="E4044" t="s">
        <v>2325</v>
      </c>
      <c r="F4044" t="s">
        <v>522</v>
      </c>
      <c r="G4044" t="s">
        <v>671</v>
      </c>
      <c r="H4044" t="s">
        <v>37</v>
      </c>
      <c r="I4044" t="s">
        <v>119</v>
      </c>
      <c r="J4044" t="s">
        <v>823</v>
      </c>
      <c r="K4044">
        <v>1034</v>
      </c>
      <c r="L4044" t="s">
        <v>28</v>
      </c>
      <c r="M4044" t="s">
        <v>29</v>
      </c>
      <c r="N4044" t="s">
        <v>41</v>
      </c>
      <c r="O4044" t="s">
        <v>9383</v>
      </c>
      <c r="P4044">
        <v>227.96</v>
      </c>
      <c r="Q4044">
        <v>2</v>
      </c>
      <c r="R4044">
        <v>0</v>
      </c>
      <c r="S4044">
        <v>36.473599999999998</v>
      </c>
      <c r="T4044" t="s">
        <v>1308</v>
      </c>
      <c r="U4044">
        <v>191.4864</v>
      </c>
      <c r="V4044" s="2">
        <f>Table1[[#This Row],[Expenses]]*0.3</f>
        <v>57.445920000000001</v>
      </c>
      <c r="W4044" t="str">
        <f>VLOOKUP(K4044, Helper!A:C, 3, FALSE)</f>
        <v>2020-01</v>
      </c>
    </row>
    <row r="4045" spans="1:23" x14ac:dyDescent="0.3">
      <c r="A4045">
        <v>8162</v>
      </c>
      <c r="B4045" t="s">
        <v>9384</v>
      </c>
      <c r="C4045" s="1">
        <v>44467</v>
      </c>
      <c r="D4045">
        <v>20210928</v>
      </c>
      <c r="E4045" t="s">
        <v>1756</v>
      </c>
      <c r="F4045" t="s">
        <v>211</v>
      </c>
      <c r="G4045" t="s">
        <v>212</v>
      </c>
      <c r="H4045" t="s">
        <v>25</v>
      </c>
      <c r="I4045" t="s">
        <v>26</v>
      </c>
      <c r="J4045" t="s">
        <v>126</v>
      </c>
      <c r="K4045">
        <v>1025</v>
      </c>
      <c r="L4045" t="s">
        <v>105</v>
      </c>
      <c r="M4045" t="s">
        <v>29</v>
      </c>
      <c r="N4045" t="s">
        <v>86</v>
      </c>
      <c r="O4045" t="s">
        <v>9385</v>
      </c>
      <c r="P4045">
        <v>293.52</v>
      </c>
      <c r="Q4045">
        <v>6</v>
      </c>
      <c r="R4045">
        <v>0</v>
      </c>
      <c r="S4045">
        <v>76.315200000000004</v>
      </c>
      <c r="T4045" t="s">
        <v>135</v>
      </c>
      <c r="U4045">
        <v>217.20479999999901</v>
      </c>
      <c r="V4045" s="2">
        <f>Table1[[#This Row],[Expenses]]*0.3</f>
        <v>65.1614399999997</v>
      </c>
      <c r="W4045" t="str">
        <f>VLOOKUP(K4045, Helper!A:C, 3, FALSE)</f>
        <v>2020-04</v>
      </c>
    </row>
    <row r="4046" spans="1:23" x14ac:dyDescent="0.3">
      <c r="A4046">
        <v>8164</v>
      </c>
      <c r="B4046" t="s">
        <v>9386</v>
      </c>
      <c r="C4046" s="1">
        <v>44502</v>
      </c>
      <c r="D4046">
        <v>20211102</v>
      </c>
      <c r="E4046" t="s">
        <v>1396</v>
      </c>
      <c r="F4046" t="s">
        <v>35</v>
      </c>
      <c r="G4046" t="s">
        <v>600</v>
      </c>
      <c r="H4046" t="s">
        <v>37</v>
      </c>
      <c r="I4046" t="s">
        <v>38</v>
      </c>
      <c r="J4046" t="s">
        <v>254</v>
      </c>
      <c r="K4046">
        <v>1072</v>
      </c>
      <c r="L4046" t="s">
        <v>74</v>
      </c>
      <c r="M4046" t="s">
        <v>29</v>
      </c>
      <c r="N4046" t="s">
        <v>57</v>
      </c>
      <c r="O4046" t="s">
        <v>9387</v>
      </c>
      <c r="P4046">
        <v>96.96</v>
      </c>
      <c r="Q4046">
        <v>6</v>
      </c>
      <c r="R4046">
        <v>0</v>
      </c>
      <c r="S4046">
        <v>33.936</v>
      </c>
      <c r="T4046" t="s">
        <v>88</v>
      </c>
      <c r="U4046">
        <v>63.023999999999901</v>
      </c>
      <c r="V4046" s="2">
        <f>Table1[[#This Row],[Expenses]]*0.3</f>
        <v>18.907199999999971</v>
      </c>
      <c r="W4046" t="str">
        <f>VLOOKUP(K4046, Helper!A:C, 3, FALSE)</f>
        <v>2020-06</v>
      </c>
    </row>
    <row r="4047" spans="1:23" x14ac:dyDescent="0.3">
      <c r="A4047">
        <v>8168</v>
      </c>
      <c r="B4047" t="s">
        <v>9388</v>
      </c>
      <c r="C4047" s="1">
        <v>44774</v>
      </c>
      <c r="D4047">
        <v>20220801</v>
      </c>
      <c r="E4047" t="s">
        <v>4591</v>
      </c>
      <c r="F4047" t="s">
        <v>35</v>
      </c>
      <c r="G4047" t="s">
        <v>110</v>
      </c>
      <c r="H4047" t="s">
        <v>37</v>
      </c>
      <c r="I4047" t="s">
        <v>38</v>
      </c>
      <c r="J4047" t="s">
        <v>1065</v>
      </c>
      <c r="K4047">
        <v>1097</v>
      </c>
      <c r="L4047" t="s">
        <v>273</v>
      </c>
      <c r="M4047" t="s">
        <v>40</v>
      </c>
      <c r="N4047" t="s">
        <v>50</v>
      </c>
      <c r="O4047" t="s">
        <v>9389</v>
      </c>
      <c r="P4047">
        <v>863.12800000000004</v>
      </c>
      <c r="Q4047">
        <v>7</v>
      </c>
      <c r="R4047">
        <v>0.2</v>
      </c>
      <c r="S4047">
        <v>-32.3673</v>
      </c>
      <c r="T4047" t="s">
        <v>327</v>
      </c>
      <c r="U4047">
        <v>895.49530000000004</v>
      </c>
      <c r="V4047" s="2">
        <f>Table1[[#This Row],[Expenses]]*0.3</f>
        <v>268.64859000000001</v>
      </c>
      <c r="W4047" t="str">
        <f>VLOOKUP(K4047, Helper!A:C, 3, FALSE)</f>
        <v>2020-04</v>
      </c>
    </row>
    <row r="4048" spans="1:23" x14ac:dyDescent="0.3">
      <c r="A4048">
        <v>8169</v>
      </c>
      <c r="B4048" t="s">
        <v>9390</v>
      </c>
      <c r="C4048" s="1">
        <v>45237</v>
      </c>
      <c r="D4048">
        <v>20231107</v>
      </c>
      <c r="E4048" t="s">
        <v>748</v>
      </c>
      <c r="F4048" t="s">
        <v>71</v>
      </c>
      <c r="G4048" t="s">
        <v>72</v>
      </c>
      <c r="H4048" t="s">
        <v>37</v>
      </c>
      <c r="I4048" t="s">
        <v>38</v>
      </c>
      <c r="J4048" t="s">
        <v>592</v>
      </c>
      <c r="K4048">
        <v>1030</v>
      </c>
      <c r="L4048" t="s">
        <v>95</v>
      </c>
      <c r="M4048" t="s">
        <v>85</v>
      </c>
      <c r="N4048" t="s">
        <v>50</v>
      </c>
      <c r="O4048" t="s">
        <v>9391</v>
      </c>
      <c r="P4048">
        <v>2036.86</v>
      </c>
      <c r="Q4048">
        <v>7</v>
      </c>
      <c r="R4048">
        <v>0</v>
      </c>
      <c r="S4048">
        <v>366.63479999999998</v>
      </c>
      <c r="T4048" t="s">
        <v>283</v>
      </c>
      <c r="U4048">
        <v>1670.2251999999901</v>
      </c>
      <c r="V4048" s="2">
        <f>Table1[[#This Row],[Expenses]]*0.3</f>
        <v>501.067559999997</v>
      </c>
      <c r="W4048" t="str">
        <f>VLOOKUP(K4048, Helper!A:C, 3, FALSE)</f>
        <v>2020-01</v>
      </c>
    </row>
    <row r="4049" spans="1:23" x14ac:dyDescent="0.3">
      <c r="A4049">
        <v>8172</v>
      </c>
      <c r="B4049" t="s">
        <v>9392</v>
      </c>
      <c r="C4049" s="1">
        <v>44606</v>
      </c>
      <c r="D4049">
        <v>20220214</v>
      </c>
      <c r="E4049" t="s">
        <v>1173</v>
      </c>
      <c r="F4049" t="s">
        <v>868</v>
      </c>
      <c r="G4049" t="s">
        <v>869</v>
      </c>
      <c r="H4049" t="s">
        <v>25</v>
      </c>
      <c r="I4049" t="s">
        <v>336</v>
      </c>
      <c r="J4049" t="s">
        <v>698</v>
      </c>
      <c r="K4049">
        <v>1013</v>
      </c>
      <c r="L4049" t="s">
        <v>28</v>
      </c>
      <c r="M4049" t="s">
        <v>29</v>
      </c>
      <c r="N4049" t="s">
        <v>112</v>
      </c>
      <c r="O4049" t="s">
        <v>9393</v>
      </c>
      <c r="P4049">
        <v>264.18</v>
      </c>
      <c r="Q4049">
        <v>7</v>
      </c>
      <c r="R4049">
        <v>0</v>
      </c>
      <c r="S4049">
        <v>68.686800000000005</v>
      </c>
      <c r="T4049" t="s">
        <v>1308</v>
      </c>
      <c r="U4049">
        <v>195.4932</v>
      </c>
      <c r="V4049" s="2">
        <f>Table1[[#This Row],[Expenses]]*0.3</f>
        <v>58.647959999999998</v>
      </c>
      <c r="W4049" t="str">
        <f>VLOOKUP(K4049, Helper!A:C, 3, FALSE)</f>
        <v>2020-02</v>
      </c>
    </row>
    <row r="4050" spans="1:23" x14ac:dyDescent="0.3">
      <c r="A4050">
        <v>8173</v>
      </c>
      <c r="B4050" t="s">
        <v>9394</v>
      </c>
      <c r="C4050" s="1">
        <v>44021</v>
      </c>
      <c r="D4050">
        <v>20200709</v>
      </c>
      <c r="E4050" t="s">
        <v>4284</v>
      </c>
      <c r="F4050" t="s">
        <v>35</v>
      </c>
      <c r="G4050" t="s">
        <v>36</v>
      </c>
      <c r="H4050" t="s">
        <v>37</v>
      </c>
      <c r="I4050" t="s">
        <v>38</v>
      </c>
      <c r="J4050" t="s">
        <v>403</v>
      </c>
      <c r="K4050">
        <v>1041</v>
      </c>
      <c r="L4050" t="s">
        <v>95</v>
      </c>
      <c r="M4050" t="s">
        <v>85</v>
      </c>
      <c r="N4050" t="s">
        <v>41</v>
      </c>
      <c r="O4050" t="s">
        <v>9395</v>
      </c>
      <c r="P4050">
        <v>2.88</v>
      </c>
      <c r="Q4050">
        <v>1</v>
      </c>
      <c r="R4050">
        <v>0</v>
      </c>
      <c r="S4050">
        <v>1.4112</v>
      </c>
      <c r="T4050" t="s">
        <v>729</v>
      </c>
      <c r="U4050">
        <v>1.4687999999999899</v>
      </c>
      <c r="V4050" s="2">
        <f>Table1[[#This Row],[Expenses]]*0.3</f>
        <v>0.44063999999999698</v>
      </c>
      <c r="W4050" t="str">
        <f>VLOOKUP(K4050, Helper!A:C, 3, FALSE)</f>
        <v>2020-03</v>
      </c>
    </row>
    <row r="4051" spans="1:23" x14ac:dyDescent="0.3">
      <c r="A4051">
        <v>8176</v>
      </c>
      <c r="B4051" t="s">
        <v>9396</v>
      </c>
      <c r="C4051" s="1">
        <v>44591</v>
      </c>
      <c r="D4051">
        <v>20220130</v>
      </c>
      <c r="E4051" t="s">
        <v>9397</v>
      </c>
      <c r="F4051" t="s">
        <v>166</v>
      </c>
      <c r="G4051" t="s">
        <v>227</v>
      </c>
      <c r="H4051" t="s">
        <v>81</v>
      </c>
      <c r="I4051" t="s">
        <v>168</v>
      </c>
      <c r="J4051" t="s">
        <v>574</v>
      </c>
      <c r="K4051">
        <v>1090</v>
      </c>
      <c r="L4051" t="s">
        <v>259</v>
      </c>
      <c r="M4051" t="s">
        <v>40</v>
      </c>
      <c r="N4051" t="s">
        <v>66</v>
      </c>
      <c r="O4051" t="s">
        <v>9398</v>
      </c>
      <c r="P4051">
        <v>156.512</v>
      </c>
      <c r="Q4051">
        <v>4</v>
      </c>
      <c r="R4051">
        <v>0.2</v>
      </c>
      <c r="S4051">
        <v>52.822800000000001</v>
      </c>
      <c r="T4051" t="s">
        <v>140</v>
      </c>
      <c r="U4051">
        <v>103.6892</v>
      </c>
      <c r="V4051" s="2">
        <f>Table1[[#This Row],[Expenses]]*0.3</f>
        <v>31.106759999999998</v>
      </c>
      <c r="W4051" t="str">
        <f>VLOOKUP(K4051, Helper!A:C, 3, FALSE)</f>
        <v>2020-02</v>
      </c>
    </row>
    <row r="4052" spans="1:23" x14ac:dyDescent="0.3">
      <c r="A4052">
        <v>8177</v>
      </c>
      <c r="B4052" t="s">
        <v>9399</v>
      </c>
      <c r="C4052" s="1">
        <v>44827</v>
      </c>
      <c r="D4052">
        <v>20220923</v>
      </c>
      <c r="E4052" t="s">
        <v>2158</v>
      </c>
      <c r="F4052" t="s">
        <v>211</v>
      </c>
      <c r="G4052" t="s">
        <v>212</v>
      </c>
      <c r="H4052" t="s">
        <v>25</v>
      </c>
      <c r="I4052" t="s">
        <v>26</v>
      </c>
      <c r="J4052" t="s">
        <v>407</v>
      </c>
      <c r="K4052">
        <v>1082</v>
      </c>
      <c r="L4052" t="s">
        <v>56</v>
      </c>
      <c r="M4052" t="s">
        <v>85</v>
      </c>
      <c r="N4052" t="s">
        <v>96</v>
      </c>
      <c r="O4052" t="s">
        <v>9400</v>
      </c>
      <c r="P4052">
        <v>128.34</v>
      </c>
      <c r="Q4052">
        <v>6</v>
      </c>
      <c r="R4052">
        <v>0</v>
      </c>
      <c r="S4052">
        <v>37.218600000000002</v>
      </c>
      <c r="T4052" t="s">
        <v>246</v>
      </c>
      <c r="U4052">
        <v>91.121399999999994</v>
      </c>
      <c r="V4052" s="2">
        <f>Table1[[#This Row],[Expenses]]*0.3</f>
        <v>27.336419999999997</v>
      </c>
      <c r="W4052" t="str">
        <f>VLOOKUP(K4052, Helper!A:C, 3, FALSE)</f>
        <v>2020-07</v>
      </c>
    </row>
    <row r="4053" spans="1:23" x14ac:dyDescent="0.3">
      <c r="A4053">
        <v>8178</v>
      </c>
      <c r="B4053" t="s">
        <v>9401</v>
      </c>
      <c r="C4053" s="1">
        <v>45283</v>
      </c>
      <c r="D4053">
        <v>20231223</v>
      </c>
      <c r="E4053" t="s">
        <v>2124</v>
      </c>
      <c r="F4053" t="s">
        <v>35</v>
      </c>
      <c r="G4053" t="s">
        <v>36</v>
      </c>
      <c r="H4053" t="s">
        <v>37</v>
      </c>
      <c r="I4053" t="s">
        <v>38</v>
      </c>
      <c r="J4053" t="s">
        <v>27</v>
      </c>
      <c r="K4053">
        <v>1017</v>
      </c>
      <c r="L4053" t="s">
        <v>28</v>
      </c>
      <c r="M4053" t="s">
        <v>29</v>
      </c>
      <c r="N4053" t="s">
        <v>185</v>
      </c>
      <c r="O4053" t="s">
        <v>9402</v>
      </c>
      <c r="P4053">
        <v>474.95</v>
      </c>
      <c r="Q4053">
        <v>5</v>
      </c>
      <c r="R4053">
        <v>0</v>
      </c>
      <c r="S4053">
        <v>142.48500000000001</v>
      </c>
      <c r="T4053" t="s">
        <v>261</v>
      </c>
      <c r="U4053">
        <v>332.46499999999997</v>
      </c>
      <c r="V4053" s="2">
        <f>Table1[[#This Row],[Expenses]]*0.3</f>
        <v>99.739499999999992</v>
      </c>
      <c r="W4053" t="str">
        <f>VLOOKUP(K4053, Helper!A:C, 3, FALSE)</f>
        <v>2020-02</v>
      </c>
    </row>
    <row r="4054" spans="1:23" x14ac:dyDescent="0.3">
      <c r="A4054">
        <v>8179</v>
      </c>
      <c r="B4054" t="s">
        <v>9403</v>
      </c>
      <c r="C4054" s="1">
        <v>44807</v>
      </c>
      <c r="D4054">
        <v>20220903</v>
      </c>
      <c r="E4054" t="s">
        <v>3231</v>
      </c>
      <c r="F4054" t="s">
        <v>71</v>
      </c>
      <c r="G4054" t="s">
        <v>811</v>
      </c>
      <c r="H4054" t="s">
        <v>37</v>
      </c>
      <c r="I4054" t="s">
        <v>38</v>
      </c>
      <c r="J4054" t="s">
        <v>528</v>
      </c>
      <c r="K4054">
        <v>1049</v>
      </c>
      <c r="L4054" t="s">
        <v>84</v>
      </c>
      <c r="M4054" t="s">
        <v>29</v>
      </c>
      <c r="N4054" t="s">
        <v>1005</v>
      </c>
      <c r="O4054" t="s">
        <v>9404</v>
      </c>
      <c r="P4054">
        <v>999.98</v>
      </c>
      <c r="Q4054">
        <v>2</v>
      </c>
      <c r="R4054">
        <v>0</v>
      </c>
      <c r="S4054">
        <v>449.99099999999999</v>
      </c>
      <c r="T4054" t="s">
        <v>246</v>
      </c>
      <c r="U4054">
        <v>549.98900000000003</v>
      </c>
      <c r="V4054" s="2">
        <f>Table1[[#This Row],[Expenses]]*0.3</f>
        <v>164.9967</v>
      </c>
      <c r="W4054" t="str">
        <f>VLOOKUP(K4054, Helper!A:C, 3, FALSE)</f>
        <v>2020-05</v>
      </c>
    </row>
    <row r="4055" spans="1:23" x14ac:dyDescent="0.3">
      <c r="A4055">
        <v>8180</v>
      </c>
      <c r="B4055" t="s">
        <v>9405</v>
      </c>
      <c r="C4055" s="1">
        <v>44410</v>
      </c>
      <c r="D4055">
        <v>20210802</v>
      </c>
      <c r="E4055" t="s">
        <v>1049</v>
      </c>
      <c r="F4055" t="s">
        <v>306</v>
      </c>
      <c r="G4055" t="s">
        <v>307</v>
      </c>
      <c r="H4055" t="s">
        <v>25</v>
      </c>
      <c r="I4055" t="s">
        <v>48</v>
      </c>
      <c r="J4055" t="s">
        <v>621</v>
      </c>
      <c r="K4055">
        <v>1060</v>
      </c>
      <c r="L4055" t="s">
        <v>105</v>
      </c>
      <c r="M4055" t="s">
        <v>29</v>
      </c>
      <c r="N4055" t="s">
        <v>50</v>
      </c>
      <c r="O4055" t="s">
        <v>9406</v>
      </c>
      <c r="P4055">
        <v>277.5</v>
      </c>
      <c r="Q4055">
        <v>4</v>
      </c>
      <c r="R4055">
        <v>0.5</v>
      </c>
      <c r="S4055">
        <v>-188.7</v>
      </c>
      <c r="T4055" t="s">
        <v>570</v>
      </c>
      <c r="U4055">
        <v>466.2</v>
      </c>
      <c r="V4055" s="2">
        <f>Table1[[#This Row],[Expenses]]*0.3</f>
        <v>139.85999999999999</v>
      </c>
      <c r="W4055" t="str">
        <f>VLOOKUP(K4055, Helper!A:C, 3, FALSE)</f>
        <v>2020-01</v>
      </c>
    </row>
    <row r="4056" spans="1:23" x14ac:dyDescent="0.3">
      <c r="A4056">
        <v>8181</v>
      </c>
      <c r="B4056" t="s">
        <v>9407</v>
      </c>
      <c r="C4056" s="1">
        <v>44521</v>
      </c>
      <c r="D4056">
        <v>20211121</v>
      </c>
      <c r="E4056" t="s">
        <v>6216</v>
      </c>
      <c r="F4056" t="s">
        <v>124</v>
      </c>
      <c r="G4056" t="s">
        <v>125</v>
      </c>
      <c r="H4056" t="s">
        <v>25</v>
      </c>
      <c r="I4056" t="s">
        <v>48</v>
      </c>
      <c r="J4056" t="s">
        <v>65</v>
      </c>
      <c r="K4056">
        <v>1062</v>
      </c>
      <c r="L4056" t="s">
        <v>28</v>
      </c>
      <c r="M4056" t="s">
        <v>29</v>
      </c>
      <c r="N4056" t="s">
        <v>50</v>
      </c>
      <c r="O4056" t="s">
        <v>9408</v>
      </c>
      <c r="P4056">
        <v>1252.704</v>
      </c>
      <c r="Q4056">
        <v>8</v>
      </c>
      <c r="R4056">
        <v>0.4</v>
      </c>
      <c r="S4056">
        <v>-480.20319999999998</v>
      </c>
      <c r="T4056" t="s">
        <v>88</v>
      </c>
      <c r="U4056">
        <v>1732.9071999999901</v>
      </c>
      <c r="V4056" s="2">
        <f>Table1[[#This Row],[Expenses]]*0.3</f>
        <v>519.87215999999705</v>
      </c>
      <c r="W4056" t="str">
        <f>VLOOKUP(K4056, Helper!A:C, 3, FALSE)</f>
        <v>2020-01</v>
      </c>
    </row>
    <row r="4057" spans="1:23" x14ac:dyDescent="0.3">
      <c r="A4057">
        <v>8183</v>
      </c>
      <c r="B4057" t="s">
        <v>9409</v>
      </c>
      <c r="C4057" s="1">
        <v>45065</v>
      </c>
      <c r="D4057">
        <v>20230519</v>
      </c>
      <c r="E4057" t="s">
        <v>3336</v>
      </c>
      <c r="F4057" t="s">
        <v>166</v>
      </c>
      <c r="G4057" t="s">
        <v>227</v>
      </c>
      <c r="H4057" t="s">
        <v>81</v>
      </c>
      <c r="I4057" t="s">
        <v>168</v>
      </c>
      <c r="J4057" t="s">
        <v>55</v>
      </c>
      <c r="K4057">
        <v>1065</v>
      </c>
      <c r="L4057" t="s">
        <v>56</v>
      </c>
      <c r="M4057" t="s">
        <v>40</v>
      </c>
      <c r="N4057" t="s">
        <v>57</v>
      </c>
      <c r="O4057" t="s">
        <v>9410</v>
      </c>
      <c r="P4057">
        <v>22.608000000000001</v>
      </c>
      <c r="Q4057">
        <v>3</v>
      </c>
      <c r="R4057">
        <v>0.6</v>
      </c>
      <c r="S4057">
        <v>-10.1736</v>
      </c>
      <c r="T4057" t="s">
        <v>288</v>
      </c>
      <c r="U4057">
        <v>32.781599999999997</v>
      </c>
      <c r="V4057" s="2">
        <f>Table1[[#This Row],[Expenses]]*0.3</f>
        <v>9.8344799999999992</v>
      </c>
      <c r="W4057" t="str">
        <f>VLOOKUP(K4057, Helper!A:C, 3, FALSE)</f>
        <v>2020-04</v>
      </c>
    </row>
    <row r="4058" spans="1:23" x14ac:dyDescent="0.3">
      <c r="A4058">
        <v>8185</v>
      </c>
      <c r="B4058" t="s">
        <v>9411</v>
      </c>
      <c r="C4058" s="1">
        <v>45131</v>
      </c>
      <c r="D4058">
        <v>20230724</v>
      </c>
      <c r="E4058" t="s">
        <v>985</v>
      </c>
      <c r="F4058" t="s">
        <v>166</v>
      </c>
      <c r="G4058" t="s">
        <v>227</v>
      </c>
      <c r="H4058" t="s">
        <v>81</v>
      </c>
      <c r="I4058" t="s">
        <v>168</v>
      </c>
      <c r="J4058" t="s">
        <v>987</v>
      </c>
      <c r="K4058">
        <v>1018</v>
      </c>
      <c r="L4058" t="s">
        <v>28</v>
      </c>
      <c r="M4058" t="s">
        <v>40</v>
      </c>
      <c r="N4058" t="s">
        <v>66</v>
      </c>
      <c r="O4058" t="s">
        <v>9412</v>
      </c>
      <c r="P4058">
        <v>63.311999999999998</v>
      </c>
      <c r="Q4058">
        <v>3</v>
      </c>
      <c r="R4058">
        <v>0.2</v>
      </c>
      <c r="S4058">
        <v>20.5764</v>
      </c>
      <c r="T4058" t="s">
        <v>128</v>
      </c>
      <c r="U4058">
        <v>42.735599999999998</v>
      </c>
      <c r="V4058" s="2">
        <f>Table1[[#This Row],[Expenses]]*0.3</f>
        <v>12.820679999999999</v>
      </c>
      <c r="W4058" t="str">
        <f>VLOOKUP(K4058, Helper!A:C, 3, FALSE)</f>
        <v>2020-06</v>
      </c>
    </row>
    <row r="4059" spans="1:23" x14ac:dyDescent="0.3">
      <c r="A4059">
        <v>8186</v>
      </c>
      <c r="B4059" t="s">
        <v>9413</v>
      </c>
      <c r="C4059" s="1">
        <v>44452</v>
      </c>
      <c r="D4059">
        <v>20210913</v>
      </c>
      <c r="E4059" t="s">
        <v>777</v>
      </c>
      <c r="F4059" t="s">
        <v>166</v>
      </c>
      <c r="G4059" t="s">
        <v>227</v>
      </c>
      <c r="H4059" t="s">
        <v>81</v>
      </c>
      <c r="I4059" t="s">
        <v>168</v>
      </c>
      <c r="J4059" t="s">
        <v>524</v>
      </c>
      <c r="K4059">
        <v>1039</v>
      </c>
      <c r="L4059" t="s">
        <v>95</v>
      </c>
      <c r="M4059" t="s">
        <v>29</v>
      </c>
      <c r="N4059" t="s">
        <v>161</v>
      </c>
      <c r="O4059" t="s">
        <v>9414</v>
      </c>
      <c r="P4059">
        <v>7.8239999999999998</v>
      </c>
      <c r="Q4059">
        <v>1</v>
      </c>
      <c r="R4059">
        <v>0.2</v>
      </c>
      <c r="S4059">
        <v>2.9340000000000002</v>
      </c>
      <c r="T4059" t="s">
        <v>135</v>
      </c>
      <c r="U4059">
        <v>4.8899999999999997</v>
      </c>
      <c r="V4059" s="2">
        <f>Table1[[#This Row],[Expenses]]*0.3</f>
        <v>1.4669999999999999</v>
      </c>
      <c r="W4059" t="str">
        <f>VLOOKUP(K4059, Helper!A:C, 3, FALSE)</f>
        <v>2020-01</v>
      </c>
    </row>
    <row r="4060" spans="1:23" x14ac:dyDescent="0.3">
      <c r="A4060">
        <v>8188</v>
      </c>
      <c r="B4060" t="s">
        <v>9415</v>
      </c>
      <c r="C4060" s="1">
        <v>44906</v>
      </c>
      <c r="D4060">
        <v>20221211</v>
      </c>
      <c r="E4060" t="s">
        <v>1440</v>
      </c>
      <c r="F4060" t="s">
        <v>211</v>
      </c>
      <c r="G4060" t="s">
        <v>212</v>
      </c>
      <c r="H4060" t="s">
        <v>25</v>
      </c>
      <c r="I4060" t="s">
        <v>26</v>
      </c>
      <c r="J4060" t="s">
        <v>649</v>
      </c>
      <c r="K4060">
        <v>1023</v>
      </c>
      <c r="L4060" t="s">
        <v>28</v>
      </c>
      <c r="M4060" t="s">
        <v>40</v>
      </c>
      <c r="N4060" t="s">
        <v>66</v>
      </c>
      <c r="O4060" t="s">
        <v>9416</v>
      </c>
      <c r="P4060">
        <v>62.82</v>
      </c>
      <c r="Q4060">
        <v>9</v>
      </c>
      <c r="R4060">
        <v>0</v>
      </c>
      <c r="S4060">
        <v>29.525400000000001</v>
      </c>
      <c r="T4060" t="s">
        <v>76</v>
      </c>
      <c r="U4060">
        <v>33.294600000000003</v>
      </c>
      <c r="V4060" s="2">
        <f>Table1[[#This Row],[Expenses]]*0.3</f>
        <v>9.9883800000000011</v>
      </c>
      <c r="W4060" t="str">
        <f>VLOOKUP(K4060, Helper!A:C, 3, FALSE)</f>
        <v>2020-08</v>
      </c>
    </row>
    <row r="4061" spans="1:23" x14ac:dyDescent="0.3">
      <c r="A4061">
        <v>8189</v>
      </c>
      <c r="B4061" t="s">
        <v>9417</v>
      </c>
      <c r="C4061" s="1">
        <v>44471</v>
      </c>
      <c r="D4061">
        <v>20211002</v>
      </c>
      <c r="E4061" t="s">
        <v>2427</v>
      </c>
      <c r="F4061" t="s">
        <v>1548</v>
      </c>
      <c r="G4061" t="s">
        <v>1925</v>
      </c>
      <c r="H4061" t="s">
        <v>81</v>
      </c>
      <c r="I4061" t="s">
        <v>199</v>
      </c>
      <c r="J4061" t="s">
        <v>104</v>
      </c>
      <c r="K4061">
        <v>1047</v>
      </c>
      <c r="L4061" t="s">
        <v>105</v>
      </c>
      <c r="M4061" t="s">
        <v>29</v>
      </c>
      <c r="N4061" t="s">
        <v>66</v>
      </c>
      <c r="O4061" t="s">
        <v>9418</v>
      </c>
      <c r="P4061">
        <v>19.440000000000001</v>
      </c>
      <c r="Q4061">
        <v>3</v>
      </c>
      <c r="R4061">
        <v>0</v>
      </c>
      <c r="S4061">
        <v>9.3312000000000008</v>
      </c>
      <c r="T4061" t="s">
        <v>52</v>
      </c>
      <c r="U4061">
        <v>10.1088</v>
      </c>
      <c r="V4061" s="2">
        <f>Table1[[#This Row],[Expenses]]*0.3</f>
        <v>3.0326400000000002</v>
      </c>
      <c r="W4061" t="str">
        <f>VLOOKUP(K4061, Helper!A:C, 3, FALSE)</f>
        <v>2020-03</v>
      </c>
    </row>
    <row r="4062" spans="1:23" x14ac:dyDescent="0.3">
      <c r="A4062">
        <v>8191</v>
      </c>
      <c r="B4062" t="s">
        <v>9419</v>
      </c>
      <c r="C4062" s="1">
        <v>45248</v>
      </c>
      <c r="D4062">
        <v>20231118</v>
      </c>
      <c r="E4062" t="s">
        <v>3957</v>
      </c>
      <c r="F4062" t="s">
        <v>211</v>
      </c>
      <c r="G4062" t="s">
        <v>212</v>
      </c>
      <c r="H4062" t="s">
        <v>25</v>
      </c>
      <c r="I4062" t="s">
        <v>26</v>
      </c>
      <c r="J4062" t="s">
        <v>524</v>
      </c>
      <c r="K4062">
        <v>1039</v>
      </c>
      <c r="L4062" t="s">
        <v>95</v>
      </c>
      <c r="M4062" t="s">
        <v>29</v>
      </c>
      <c r="N4062" t="s">
        <v>66</v>
      </c>
      <c r="O4062" t="s">
        <v>9420</v>
      </c>
      <c r="P4062">
        <v>38.880000000000003</v>
      </c>
      <c r="Q4062">
        <v>6</v>
      </c>
      <c r="R4062">
        <v>0</v>
      </c>
      <c r="S4062">
        <v>18.662400000000002</v>
      </c>
      <c r="T4062" t="s">
        <v>283</v>
      </c>
      <c r="U4062">
        <v>20.217600000000001</v>
      </c>
      <c r="V4062" s="2">
        <f>Table1[[#This Row],[Expenses]]*0.3</f>
        <v>6.0652800000000004</v>
      </c>
      <c r="W4062" t="str">
        <f>VLOOKUP(K4062, Helper!A:C, 3, FALSE)</f>
        <v>2020-01</v>
      </c>
    </row>
    <row r="4063" spans="1:23" x14ac:dyDescent="0.3">
      <c r="A4063">
        <v>8193</v>
      </c>
      <c r="B4063" t="s">
        <v>9421</v>
      </c>
      <c r="C4063" s="1">
        <v>44530</v>
      </c>
      <c r="D4063">
        <v>20211130</v>
      </c>
      <c r="E4063" t="s">
        <v>1131</v>
      </c>
      <c r="F4063" t="s">
        <v>62</v>
      </c>
      <c r="G4063" t="s">
        <v>277</v>
      </c>
      <c r="H4063" t="s">
        <v>25</v>
      </c>
      <c r="I4063" t="s">
        <v>64</v>
      </c>
      <c r="J4063" t="s">
        <v>1132</v>
      </c>
      <c r="K4063">
        <v>1053</v>
      </c>
      <c r="L4063" t="s">
        <v>74</v>
      </c>
      <c r="M4063" t="s">
        <v>29</v>
      </c>
      <c r="N4063" t="s">
        <v>50</v>
      </c>
      <c r="O4063" t="s">
        <v>9422</v>
      </c>
      <c r="P4063">
        <v>6.048</v>
      </c>
      <c r="Q4063">
        <v>7</v>
      </c>
      <c r="R4063">
        <v>0.7</v>
      </c>
      <c r="S4063">
        <v>-4.2336</v>
      </c>
      <c r="T4063" t="s">
        <v>88</v>
      </c>
      <c r="U4063">
        <v>10.281599999999999</v>
      </c>
      <c r="V4063" s="2">
        <f>Table1[[#This Row],[Expenses]]*0.3</f>
        <v>3.0844799999999997</v>
      </c>
      <c r="W4063" t="str">
        <f>VLOOKUP(K4063, Helper!A:C, 3, FALSE)</f>
        <v>2020-05</v>
      </c>
    </row>
    <row r="4064" spans="1:23" x14ac:dyDescent="0.3">
      <c r="A4064">
        <v>8196</v>
      </c>
      <c r="B4064" t="s">
        <v>9423</v>
      </c>
      <c r="C4064" s="1">
        <v>44536</v>
      </c>
      <c r="D4064">
        <v>20211206</v>
      </c>
      <c r="E4064" t="s">
        <v>583</v>
      </c>
      <c r="F4064" t="s">
        <v>35</v>
      </c>
      <c r="G4064" t="s">
        <v>6769</v>
      </c>
      <c r="H4064" t="s">
        <v>37</v>
      </c>
      <c r="I4064" t="s">
        <v>38</v>
      </c>
      <c r="J4064" t="s">
        <v>489</v>
      </c>
      <c r="K4064">
        <v>1064</v>
      </c>
      <c r="L4064" t="s">
        <v>84</v>
      </c>
      <c r="M4064" t="s">
        <v>40</v>
      </c>
      <c r="N4064" t="s">
        <v>66</v>
      </c>
      <c r="O4064" t="s">
        <v>9424</v>
      </c>
      <c r="P4064">
        <v>8.9600000000000009</v>
      </c>
      <c r="Q4064">
        <v>2</v>
      </c>
      <c r="R4064">
        <v>0</v>
      </c>
      <c r="S4064">
        <v>4.3903999999999996</v>
      </c>
      <c r="T4064" t="s">
        <v>163</v>
      </c>
      <c r="U4064">
        <v>4.5696000000000003</v>
      </c>
      <c r="V4064" s="2">
        <f>Table1[[#This Row],[Expenses]]*0.3</f>
        <v>1.3708800000000001</v>
      </c>
      <c r="W4064" t="str">
        <f>VLOOKUP(K4064, Helper!A:C, 3, FALSE)</f>
        <v>2020-06</v>
      </c>
    </row>
    <row r="4065" spans="1:23" x14ac:dyDescent="0.3">
      <c r="A4065">
        <v>8197</v>
      </c>
      <c r="B4065" t="s">
        <v>9425</v>
      </c>
      <c r="C4065" s="1">
        <v>45175</v>
      </c>
      <c r="D4065">
        <v>20230906</v>
      </c>
      <c r="E4065" t="s">
        <v>2087</v>
      </c>
      <c r="F4065" t="s">
        <v>252</v>
      </c>
      <c r="G4065" t="s">
        <v>573</v>
      </c>
      <c r="H4065" t="s">
        <v>25</v>
      </c>
      <c r="I4065" t="s">
        <v>103</v>
      </c>
      <c r="J4065" t="s">
        <v>1009</v>
      </c>
      <c r="K4065">
        <v>1021</v>
      </c>
      <c r="L4065" t="s">
        <v>133</v>
      </c>
      <c r="M4065" t="s">
        <v>29</v>
      </c>
      <c r="N4065" t="s">
        <v>185</v>
      </c>
      <c r="O4065" t="s">
        <v>9426</v>
      </c>
      <c r="P4065">
        <v>89.567999999999998</v>
      </c>
      <c r="Q4065">
        <v>4</v>
      </c>
      <c r="R4065">
        <v>0.2</v>
      </c>
      <c r="S4065">
        <v>-1.1195999999999999</v>
      </c>
      <c r="T4065" t="s">
        <v>171</v>
      </c>
      <c r="U4065">
        <v>90.687600000000003</v>
      </c>
      <c r="V4065" s="2">
        <f>Table1[[#This Row],[Expenses]]*0.3</f>
        <v>27.20628</v>
      </c>
      <c r="W4065" t="str">
        <f>VLOOKUP(K4065, Helper!A:C, 3, FALSE)</f>
        <v>2020-02</v>
      </c>
    </row>
    <row r="4066" spans="1:23" x14ac:dyDescent="0.3">
      <c r="A4066">
        <v>8200</v>
      </c>
      <c r="B4066" t="s">
        <v>9427</v>
      </c>
      <c r="C4066" s="1">
        <v>45041</v>
      </c>
      <c r="D4066">
        <v>20230425</v>
      </c>
      <c r="E4066" t="s">
        <v>3107</v>
      </c>
      <c r="F4066" t="s">
        <v>166</v>
      </c>
      <c r="G4066" t="s">
        <v>227</v>
      </c>
      <c r="H4066" t="s">
        <v>81</v>
      </c>
      <c r="I4066" t="s">
        <v>168</v>
      </c>
      <c r="J4066" t="s">
        <v>649</v>
      </c>
      <c r="K4066">
        <v>1023</v>
      </c>
      <c r="L4066" t="s">
        <v>28</v>
      </c>
      <c r="M4066" t="s">
        <v>29</v>
      </c>
      <c r="N4066" t="s">
        <v>50</v>
      </c>
      <c r="O4066" t="s">
        <v>9428</v>
      </c>
      <c r="P4066">
        <v>10.43</v>
      </c>
      <c r="Q4066">
        <v>5</v>
      </c>
      <c r="R4066">
        <v>0.8</v>
      </c>
      <c r="S4066">
        <v>-18.252500000000001</v>
      </c>
      <c r="T4066" t="s">
        <v>68</v>
      </c>
      <c r="U4066">
        <v>28.682500000000001</v>
      </c>
      <c r="V4066" s="2">
        <f>Table1[[#This Row],[Expenses]]*0.3</f>
        <v>8.6047499999999992</v>
      </c>
      <c r="W4066" t="str">
        <f>VLOOKUP(K4066, Helper!A:C, 3, FALSE)</f>
        <v>2020-08</v>
      </c>
    </row>
    <row r="4067" spans="1:23" x14ac:dyDescent="0.3">
      <c r="A4067">
        <v>8202</v>
      </c>
      <c r="B4067" t="s">
        <v>9429</v>
      </c>
      <c r="C4067" s="1">
        <v>44508</v>
      </c>
      <c r="D4067">
        <v>20211108</v>
      </c>
      <c r="E4067" t="s">
        <v>2273</v>
      </c>
      <c r="F4067" t="s">
        <v>211</v>
      </c>
      <c r="G4067" t="s">
        <v>212</v>
      </c>
      <c r="H4067" t="s">
        <v>25</v>
      </c>
      <c r="I4067" t="s">
        <v>26</v>
      </c>
      <c r="J4067" t="s">
        <v>504</v>
      </c>
      <c r="K4067">
        <v>1010</v>
      </c>
      <c r="L4067" t="s">
        <v>273</v>
      </c>
      <c r="M4067" t="s">
        <v>40</v>
      </c>
      <c r="N4067" t="s">
        <v>96</v>
      </c>
      <c r="O4067" t="s">
        <v>9430</v>
      </c>
      <c r="P4067">
        <v>67.150000000000006</v>
      </c>
      <c r="Q4067">
        <v>5</v>
      </c>
      <c r="R4067">
        <v>0</v>
      </c>
      <c r="S4067">
        <v>16.787500000000001</v>
      </c>
      <c r="T4067" t="s">
        <v>88</v>
      </c>
      <c r="U4067">
        <v>50.362499999999997</v>
      </c>
      <c r="V4067" s="2">
        <f>Table1[[#This Row],[Expenses]]*0.3</f>
        <v>15.108749999999999</v>
      </c>
      <c r="W4067" t="str">
        <f>VLOOKUP(K4067, Helper!A:C, 3, FALSE)</f>
        <v>2020-03</v>
      </c>
    </row>
    <row r="4068" spans="1:23" x14ac:dyDescent="0.3">
      <c r="A4068">
        <v>8207</v>
      </c>
      <c r="B4068" t="s">
        <v>9431</v>
      </c>
      <c r="C4068" s="1">
        <v>44312</v>
      </c>
      <c r="D4068">
        <v>20210426</v>
      </c>
      <c r="E4068" t="s">
        <v>960</v>
      </c>
      <c r="F4068" t="s">
        <v>46</v>
      </c>
      <c r="G4068" t="s">
        <v>4728</v>
      </c>
      <c r="H4068" t="s">
        <v>25</v>
      </c>
      <c r="I4068" t="s">
        <v>48</v>
      </c>
      <c r="J4068" t="s">
        <v>27</v>
      </c>
      <c r="K4068">
        <v>1017</v>
      </c>
      <c r="L4068" t="s">
        <v>28</v>
      </c>
      <c r="M4068" t="s">
        <v>29</v>
      </c>
      <c r="N4068" t="s">
        <v>50</v>
      </c>
      <c r="O4068" t="s">
        <v>9432</v>
      </c>
      <c r="P4068">
        <v>191.5155</v>
      </c>
      <c r="Q4068">
        <v>1</v>
      </c>
      <c r="R4068">
        <v>0.45</v>
      </c>
      <c r="S4068">
        <v>-76.606200000000001</v>
      </c>
      <c r="T4068" t="s">
        <v>208</v>
      </c>
      <c r="U4068">
        <v>268.12169999999998</v>
      </c>
      <c r="V4068" s="2">
        <f>Table1[[#This Row],[Expenses]]*0.3</f>
        <v>80.436509999999984</v>
      </c>
      <c r="W4068" t="str">
        <f>VLOOKUP(K4068, Helper!A:C, 3, FALSE)</f>
        <v>2020-02</v>
      </c>
    </row>
    <row r="4069" spans="1:23" x14ac:dyDescent="0.3">
      <c r="A4069">
        <v>8209</v>
      </c>
      <c r="B4069" t="s">
        <v>9433</v>
      </c>
      <c r="C4069" s="1">
        <v>44459</v>
      </c>
      <c r="D4069">
        <v>20210920</v>
      </c>
      <c r="E4069" t="s">
        <v>6850</v>
      </c>
      <c r="F4069" t="s">
        <v>252</v>
      </c>
      <c r="G4069" t="s">
        <v>573</v>
      </c>
      <c r="H4069" t="s">
        <v>25</v>
      </c>
      <c r="I4069" t="s">
        <v>103</v>
      </c>
      <c r="J4069" t="s">
        <v>94</v>
      </c>
      <c r="K4069">
        <v>1087</v>
      </c>
      <c r="L4069" t="s">
        <v>95</v>
      </c>
      <c r="M4069" t="s">
        <v>29</v>
      </c>
      <c r="N4069" t="s">
        <v>50</v>
      </c>
      <c r="O4069" t="s">
        <v>9434</v>
      </c>
      <c r="P4069">
        <v>1369.7639999999999</v>
      </c>
      <c r="Q4069">
        <v>6</v>
      </c>
      <c r="R4069">
        <v>0.7</v>
      </c>
      <c r="S4069">
        <v>-913.17600000000004</v>
      </c>
      <c r="T4069" t="s">
        <v>135</v>
      </c>
      <c r="U4069">
        <v>2282.94</v>
      </c>
      <c r="V4069" s="2">
        <f>Table1[[#This Row],[Expenses]]*0.3</f>
        <v>684.88199999999995</v>
      </c>
      <c r="W4069" t="str">
        <f>VLOOKUP(K4069, Helper!A:C, 3, FALSE)</f>
        <v>2020-06</v>
      </c>
    </row>
    <row r="4070" spans="1:23" x14ac:dyDescent="0.3">
      <c r="A4070">
        <v>8211</v>
      </c>
      <c r="B4070" t="s">
        <v>9435</v>
      </c>
      <c r="C4070" s="1">
        <v>45177</v>
      </c>
      <c r="D4070">
        <v>20230908</v>
      </c>
      <c r="E4070" t="s">
        <v>4156</v>
      </c>
      <c r="F4070" t="s">
        <v>252</v>
      </c>
      <c r="G4070" t="s">
        <v>573</v>
      </c>
      <c r="H4070" t="s">
        <v>25</v>
      </c>
      <c r="I4070" t="s">
        <v>103</v>
      </c>
      <c r="J4070" t="s">
        <v>244</v>
      </c>
      <c r="K4070">
        <v>1002</v>
      </c>
      <c r="L4070" t="s">
        <v>84</v>
      </c>
      <c r="M4070" t="s">
        <v>40</v>
      </c>
      <c r="N4070" t="s">
        <v>86</v>
      </c>
      <c r="O4070" t="s">
        <v>9436</v>
      </c>
      <c r="P4070">
        <v>81.567999999999998</v>
      </c>
      <c r="Q4070">
        <v>2</v>
      </c>
      <c r="R4070">
        <v>0.2</v>
      </c>
      <c r="S4070">
        <v>7.1372</v>
      </c>
      <c r="T4070" t="s">
        <v>171</v>
      </c>
      <c r="U4070">
        <v>74.430800000000005</v>
      </c>
      <c r="V4070" s="2">
        <f>Table1[[#This Row],[Expenses]]*0.3</f>
        <v>22.329240000000002</v>
      </c>
      <c r="W4070" t="str">
        <f>VLOOKUP(K4070, Helper!A:C, 3, FALSE)</f>
        <v>2020-03</v>
      </c>
    </row>
    <row r="4071" spans="1:23" x14ac:dyDescent="0.3">
      <c r="A4071">
        <v>8212</v>
      </c>
      <c r="B4071" t="s">
        <v>9437</v>
      </c>
      <c r="C4071" s="1">
        <v>44873</v>
      </c>
      <c r="D4071">
        <v>20221108</v>
      </c>
      <c r="E4071" t="s">
        <v>1256</v>
      </c>
      <c r="F4071" t="s">
        <v>79</v>
      </c>
      <c r="G4071" t="s">
        <v>154</v>
      </c>
      <c r="H4071" t="s">
        <v>81</v>
      </c>
      <c r="I4071" t="s">
        <v>82</v>
      </c>
      <c r="J4071" t="s">
        <v>515</v>
      </c>
      <c r="K4071">
        <v>1003</v>
      </c>
      <c r="L4071" t="s">
        <v>56</v>
      </c>
      <c r="M4071" t="s">
        <v>29</v>
      </c>
      <c r="N4071" t="s">
        <v>57</v>
      </c>
      <c r="O4071" t="s">
        <v>9438</v>
      </c>
      <c r="P4071">
        <v>44.46</v>
      </c>
      <c r="Q4071">
        <v>5</v>
      </c>
      <c r="R4071">
        <v>0.6</v>
      </c>
      <c r="S4071">
        <v>-17.783999999999999</v>
      </c>
      <c r="T4071" t="s">
        <v>32</v>
      </c>
      <c r="U4071">
        <v>62.244</v>
      </c>
      <c r="V4071" s="2">
        <f>Table1[[#This Row],[Expenses]]*0.3</f>
        <v>18.673199999999998</v>
      </c>
      <c r="W4071" t="str">
        <f>VLOOKUP(K4071, Helper!A:C, 3, FALSE)</f>
        <v>2020-02</v>
      </c>
    </row>
    <row r="4072" spans="1:23" x14ac:dyDescent="0.3">
      <c r="A4072">
        <v>8214</v>
      </c>
      <c r="B4072" t="s">
        <v>9439</v>
      </c>
      <c r="C4072" s="1">
        <v>44464</v>
      </c>
      <c r="D4072">
        <v>20210925</v>
      </c>
      <c r="E4072" t="s">
        <v>2488</v>
      </c>
      <c r="F4072" t="s">
        <v>252</v>
      </c>
      <c r="G4072" t="s">
        <v>573</v>
      </c>
      <c r="H4072" t="s">
        <v>25</v>
      </c>
      <c r="I4072" t="s">
        <v>103</v>
      </c>
      <c r="J4072" t="s">
        <v>138</v>
      </c>
      <c r="K4072">
        <v>1043</v>
      </c>
      <c r="L4072" t="s">
        <v>95</v>
      </c>
      <c r="M4072" t="s">
        <v>40</v>
      </c>
      <c r="N4072" t="s">
        <v>50</v>
      </c>
      <c r="O4072" t="s">
        <v>9440</v>
      </c>
      <c r="P4072">
        <v>6.3360000000000003</v>
      </c>
      <c r="Q4072">
        <v>4</v>
      </c>
      <c r="R4072">
        <v>0.7</v>
      </c>
      <c r="S4072">
        <v>-4.6463999999999999</v>
      </c>
      <c r="T4072" t="s">
        <v>135</v>
      </c>
      <c r="U4072">
        <v>10.9824</v>
      </c>
      <c r="V4072" s="2">
        <f>Table1[[#This Row],[Expenses]]*0.3</f>
        <v>3.2947199999999999</v>
      </c>
      <c r="W4072" t="str">
        <f>VLOOKUP(K4072, Helper!A:C, 3, FALSE)</f>
        <v>2020-01</v>
      </c>
    </row>
    <row r="4073" spans="1:23" x14ac:dyDescent="0.3">
      <c r="A4073">
        <v>8218</v>
      </c>
      <c r="B4073" t="s">
        <v>9441</v>
      </c>
      <c r="C4073" s="1">
        <v>44107</v>
      </c>
      <c r="D4073">
        <v>20201003</v>
      </c>
      <c r="E4073" t="s">
        <v>4656</v>
      </c>
      <c r="F4073" t="s">
        <v>79</v>
      </c>
      <c r="G4073" t="s">
        <v>154</v>
      </c>
      <c r="H4073" t="s">
        <v>81</v>
      </c>
      <c r="I4073" t="s">
        <v>82</v>
      </c>
      <c r="J4073" t="s">
        <v>987</v>
      </c>
      <c r="K4073">
        <v>1018</v>
      </c>
      <c r="L4073" t="s">
        <v>28</v>
      </c>
      <c r="M4073" t="s">
        <v>29</v>
      </c>
      <c r="N4073" t="s">
        <v>214</v>
      </c>
      <c r="O4073" t="s">
        <v>9442</v>
      </c>
      <c r="P4073">
        <v>4.3440000000000003</v>
      </c>
      <c r="Q4073">
        <v>3</v>
      </c>
      <c r="R4073">
        <v>0.2</v>
      </c>
      <c r="S4073">
        <v>0.86880000000000002</v>
      </c>
      <c r="T4073" t="s">
        <v>194</v>
      </c>
      <c r="U4073">
        <v>3.4752000000000001</v>
      </c>
      <c r="V4073" s="2">
        <f>Table1[[#This Row],[Expenses]]*0.3</f>
        <v>1.0425599999999999</v>
      </c>
      <c r="W4073" t="str">
        <f>VLOOKUP(K4073, Helper!A:C, 3, FALSE)</f>
        <v>2020-06</v>
      </c>
    </row>
    <row r="4074" spans="1:23" x14ac:dyDescent="0.3">
      <c r="A4074">
        <v>8223</v>
      </c>
      <c r="B4074" t="s">
        <v>9443</v>
      </c>
      <c r="C4074" s="1">
        <v>43880</v>
      </c>
      <c r="D4074">
        <v>20200219</v>
      </c>
      <c r="E4074" t="s">
        <v>6154</v>
      </c>
      <c r="F4074" t="s">
        <v>79</v>
      </c>
      <c r="G4074" t="s">
        <v>1222</v>
      </c>
      <c r="H4074" t="s">
        <v>81</v>
      </c>
      <c r="I4074" t="s">
        <v>82</v>
      </c>
      <c r="J4074" t="s">
        <v>515</v>
      </c>
      <c r="K4074">
        <v>1003</v>
      </c>
      <c r="L4074" t="s">
        <v>56</v>
      </c>
      <c r="M4074" t="s">
        <v>29</v>
      </c>
      <c r="N4074" t="s">
        <v>96</v>
      </c>
      <c r="O4074" t="s">
        <v>9444</v>
      </c>
      <c r="P4074">
        <v>12.624000000000001</v>
      </c>
      <c r="Q4074">
        <v>2</v>
      </c>
      <c r="R4074">
        <v>0.2</v>
      </c>
      <c r="S4074">
        <v>-2.5247999999999999</v>
      </c>
      <c r="T4074" t="s">
        <v>919</v>
      </c>
      <c r="U4074">
        <v>15.1488</v>
      </c>
      <c r="V4074" s="2">
        <f>Table1[[#This Row],[Expenses]]*0.3</f>
        <v>4.5446399999999993</v>
      </c>
      <c r="W4074" t="str">
        <f>VLOOKUP(K4074, Helper!A:C, 3, FALSE)</f>
        <v>2020-02</v>
      </c>
    </row>
    <row r="4075" spans="1:23" x14ac:dyDescent="0.3">
      <c r="A4075">
        <v>8224</v>
      </c>
      <c r="B4075" t="s">
        <v>9445</v>
      </c>
      <c r="C4075" s="1">
        <v>44725</v>
      </c>
      <c r="D4075">
        <v>20220613</v>
      </c>
      <c r="E4075" t="s">
        <v>577</v>
      </c>
      <c r="F4075" t="s">
        <v>35</v>
      </c>
      <c r="G4075" t="s">
        <v>417</v>
      </c>
      <c r="H4075" t="s">
        <v>37</v>
      </c>
      <c r="I4075" t="s">
        <v>38</v>
      </c>
      <c r="J4075" t="s">
        <v>120</v>
      </c>
      <c r="K4075">
        <v>1048</v>
      </c>
      <c r="L4075" t="s">
        <v>105</v>
      </c>
      <c r="M4075" t="s">
        <v>40</v>
      </c>
      <c r="N4075" t="s">
        <v>66</v>
      </c>
      <c r="O4075" t="s">
        <v>9446</v>
      </c>
      <c r="P4075">
        <v>185.88</v>
      </c>
      <c r="Q4075">
        <v>6</v>
      </c>
      <c r="R4075">
        <v>0</v>
      </c>
      <c r="S4075">
        <v>83.646000000000001</v>
      </c>
      <c r="T4075" t="s">
        <v>43</v>
      </c>
      <c r="U4075">
        <v>102.23399999999999</v>
      </c>
      <c r="V4075" s="2">
        <f>Table1[[#This Row],[Expenses]]*0.3</f>
        <v>30.670199999999998</v>
      </c>
      <c r="W4075" t="str">
        <f>VLOOKUP(K4075, Helper!A:C, 3, FALSE)</f>
        <v>2020-02</v>
      </c>
    </row>
    <row r="4076" spans="1:23" x14ac:dyDescent="0.3">
      <c r="A4076">
        <v>8226</v>
      </c>
      <c r="B4076" t="s">
        <v>9447</v>
      </c>
      <c r="C4076" s="1">
        <v>45232</v>
      </c>
      <c r="D4076">
        <v>20231102</v>
      </c>
      <c r="E4076" t="s">
        <v>123</v>
      </c>
      <c r="F4076" t="s">
        <v>744</v>
      </c>
      <c r="G4076" t="s">
        <v>2258</v>
      </c>
      <c r="H4076" t="s">
        <v>81</v>
      </c>
      <c r="I4076" t="s">
        <v>199</v>
      </c>
      <c r="J4076" t="s">
        <v>126</v>
      </c>
      <c r="K4076">
        <v>1025</v>
      </c>
      <c r="L4076" t="s">
        <v>105</v>
      </c>
      <c r="M4076" t="s">
        <v>29</v>
      </c>
      <c r="N4076" t="s">
        <v>66</v>
      </c>
      <c r="O4076" t="s">
        <v>9448</v>
      </c>
      <c r="P4076">
        <v>189.7</v>
      </c>
      <c r="Q4076">
        <v>10</v>
      </c>
      <c r="R4076">
        <v>0</v>
      </c>
      <c r="S4076">
        <v>91.055999999999997</v>
      </c>
      <c r="T4076" t="s">
        <v>283</v>
      </c>
      <c r="U4076">
        <v>98.643999999999906</v>
      </c>
      <c r="V4076" s="2">
        <f>Table1[[#This Row],[Expenses]]*0.3</f>
        <v>29.593199999999971</v>
      </c>
      <c r="W4076" t="str">
        <f>VLOOKUP(K4076, Helper!A:C, 3, FALSE)</f>
        <v>2020-04</v>
      </c>
    </row>
    <row r="4077" spans="1:23" x14ac:dyDescent="0.3">
      <c r="A4077">
        <v>8228</v>
      </c>
      <c r="B4077" t="s">
        <v>9449</v>
      </c>
      <c r="C4077" s="1">
        <v>44656</v>
      </c>
      <c r="D4077">
        <v>20220405</v>
      </c>
      <c r="E4077" t="s">
        <v>3322</v>
      </c>
      <c r="F4077" t="s">
        <v>211</v>
      </c>
      <c r="G4077" t="s">
        <v>218</v>
      </c>
      <c r="H4077" t="s">
        <v>25</v>
      </c>
      <c r="I4077" t="s">
        <v>26</v>
      </c>
      <c r="J4077" t="s">
        <v>321</v>
      </c>
      <c r="K4077">
        <v>1089</v>
      </c>
      <c r="L4077" t="s">
        <v>133</v>
      </c>
      <c r="M4077" t="s">
        <v>85</v>
      </c>
      <c r="N4077" t="s">
        <v>57</v>
      </c>
      <c r="O4077" t="s">
        <v>9450</v>
      </c>
      <c r="P4077">
        <v>82.64</v>
      </c>
      <c r="Q4077">
        <v>2</v>
      </c>
      <c r="R4077">
        <v>0</v>
      </c>
      <c r="S4077">
        <v>7.4375999999999998</v>
      </c>
      <c r="T4077" t="s">
        <v>296</v>
      </c>
      <c r="U4077">
        <v>75.202399999999997</v>
      </c>
      <c r="V4077" s="2">
        <f>Table1[[#This Row],[Expenses]]*0.3</f>
        <v>22.56072</v>
      </c>
      <c r="W4077" t="str">
        <f>VLOOKUP(K4077, Helper!A:C, 3, FALSE)</f>
        <v>2020-01</v>
      </c>
    </row>
    <row r="4078" spans="1:23" x14ac:dyDescent="0.3">
      <c r="A4078">
        <v>8231</v>
      </c>
      <c r="B4078" t="s">
        <v>9451</v>
      </c>
      <c r="C4078" s="1">
        <v>44743</v>
      </c>
      <c r="D4078">
        <v>20220701</v>
      </c>
      <c r="E4078" t="s">
        <v>379</v>
      </c>
      <c r="F4078" t="s">
        <v>758</v>
      </c>
      <c r="G4078" t="s">
        <v>2024</v>
      </c>
      <c r="H4078" t="s">
        <v>25</v>
      </c>
      <c r="I4078" t="s">
        <v>64</v>
      </c>
      <c r="J4078" t="s">
        <v>213</v>
      </c>
      <c r="K4078">
        <v>1059</v>
      </c>
      <c r="L4078" t="s">
        <v>105</v>
      </c>
      <c r="M4078" t="s">
        <v>29</v>
      </c>
      <c r="N4078" t="s">
        <v>112</v>
      </c>
      <c r="O4078" t="s">
        <v>9452</v>
      </c>
      <c r="P4078">
        <v>35.97</v>
      </c>
      <c r="Q4078">
        <v>3</v>
      </c>
      <c r="R4078">
        <v>0</v>
      </c>
      <c r="S4078">
        <v>9.7119</v>
      </c>
      <c r="T4078" t="s">
        <v>175</v>
      </c>
      <c r="U4078">
        <v>26.258099999999999</v>
      </c>
      <c r="V4078" s="2">
        <f>Table1[[#This Row],[Expenses]]*0.3</f>
        <v>7.8774299999999995</v>
      </c>
      <c r="W4078" t="str">
        <f>VLOOKUP(K4078, Helper!A:C, 3, FALSE)</f>
        <v>2020-08</v>
      </c>
    </row>
    <row r="4079" spans="1:23" x14ac:dyDescent="0.3">
      <c r="A4079">
        <v>8233</v>
      </c>
      <c r="B4079" t="s">
        <v>9453</v>
      </c>
      <c r="C4079" s="1">
        <v>44096</v>
      </c>
      <c r="D4079">
        <v>20200922</v>
      </c>
      <c r="E4079" t="s">
        <v>1597</v>
      </c>
      <c r="F4079" t="s">
        <v>35</v>
      </c>
      <c r="G4079" t="s">
        <v>434</v>
      </c>
      <c r="H4079" t="s">
        <v>37</v>
      </c>
      <c r="I4079" t="s">
        <v>38</v>
      </c>
      <c r="J4079" t="s">
        <v>386</v>
      </c>
      <c r="K4079">
        <v>1045</v>
      </c>
      <c r="L4079" t="s">
        <v>95</v>
      </c>
      <c r="M4079" t="s">
        <v>29</v>
      </c>
      <c r="N4079" t="s">
        <v>96</v>
      </c>
      <c r="O4079" t="s">
        <v>9454</v>
      </c>
      <c r="P4079">
        <v>169.45</v>
      </c>
      <c r="Q4079">
        <v>5</v>
      </c>
      <c r="R4079">
        <v>0</v>
      </c>
      <c r="S4079">
        <v>42.362499999999997</v>
      </c>
      <c r="T4079" t="s">
        <v>382</v>
      </c>
      <c r="U4079">
        <v>127.087499999999</v>
      </c>
      <c r="V4079" s="2">
        <f>Table1[[#This Row],[Expenses]]*0.3</f>
        <v>38.1262499999997</v>
      </c>
      <c r="W4079" t="str">
        <f>VLOOKUP(K4079, Helper!A:C, 3, FALSE)</f>
        <v>2020-01</v>
      </c>
    </row>
    <row r="4080" spans="1:23" x14ac:dyDescent="0.3">
      <c r="A4080">
        <v>8235</v>
      </c>
      <c r="B4080" t="s">
        <v>9455</v>
      </c>
      <c r="C4080" s="1">
        <v>45048</v>
      </c>
      <c r="D4080">
        <v>20230502</v>
      </c>
      <c r="E4080" t="s">
        <v>851</v>
      </c>
      <c r="F4080" t="s">
        <v>46</v>
      </c>
      <c r="G4080" t="s">
        <v>888</v>
      </c>
      <c r="H4080" t="s">
        <v>25</v>
      </c>
      <c r="I4080" t="s">
        <v>48</v>
      </c>
      <c r="J4080" t="s">
        <v>812</v>
      </c>
      <c r="K4080">
        <v>1092</v>
      </c>
      <c r="L4080" t="s">
        <v>84</v>
      </c>
      <c r="M4080" t="s">
        <v>29</v>
      </c>
      <c r="N4080" t="s">
        <v>66</v>
      </c>
      <c r="O4080" t="s">
        <v>9456</v>
      </c>
      <c r="P4080">
        <v>3.3279999999999998</v>
      </c>
      <c r="Q4080">
        <v>2</v>
      </c>
      <c r="R4080">
        <v>0.2</v>
      </c>
      <c r="S4080">
        <v>0.41599999999999998</v>
      </c>
      <c r="T4080" t="s">
        <v>288</v>
      </c>
      <c r="U4080">
        <v>2.9119999999999999</v>
      </c>
      <c r="V4080" s="2">
        <f>Table1[[#This Row],[Expenses]]*0.3</f>
        <v>0.87359999999999993</v>
      </c>
      <c r="W4080" t="str">
        <f>VLOOKUP(K4080, Helper!A:C, 3, FALSE)</f>
        <v>2020-02</v>
      </c>
    </row>
    <row r="4081" spans="1:23" x14ac:dyDescent="0.3">
      <c r="A4081">
        <v>8238</v>
      </c>
      <c r="B4081" t="s">
        <v>9457</v>
      </c>
      <c r="C4081" s="1">
        <v>45220</v>
      </c>
      <c r="D4081">
        <v>20231021</v>
      </c>
      <c r="E4081" t="s">
        <v>4291</v>
      </c>
      <c r="F4081" t="s">
        <v>46</v>
      </c>
      <c r="G4081" t="s">
        <v>888</v>
      </c>
      <c r="H4081" t="s">
        <v>25</v>
      </c>
      <c r="I4081" t="s">
        <v>48</v>
      </c>
      <c r="J4081" t="s">
        <v>1030</v>
      </c>
      <c r="K4081">
        <v>1012</v>
      </c>
      <c r="L4081" t="s">
        <v>56</v>
      </c>
      <c r="M4081" t="s">
        <v>29</v>
      </c>
      <c r="N4081" t="s">
        <v>96</v>
      </c>
      <c r="O4081" t="s">
        <v>9458</v>
      </c>
      <c r="P4081">
        <v>4.7679999999999998</v>
      </c>
      <c r="Q4081">
        <v>2</v>
      </c>
      <c r="R4081">
        <v>0.2</v>
      </c>
      <c r="S4081">
        <v>-0.77480000000000004</v>
      </c>
      <c r="T4081" t="s">
        <v>151</v>
      </c>
      <c r="U4081">
        <v>5.5427999999999997</v>
      </c>
      <c r="V4081" s="2">
        <f>Table1[[#This Row],[Expenses]]*0.3</f>
        <v>1.6628399999999999</v>
      </c>
      <c r="W4081" t="str">
        <f>VLOOKUP(K4081, Helper!A:C, 3, FALSE)</f>
        <v>2020-03</v>
      </c>
    </row>
    <row r="4082" spans="1:23" x14ac:dyDescent="0.3">
      <c r="A4082">
        <v>8242</v>
      </c>
      <c r="B4082" t="s">
        <v>9459</v>
      </c>
      <c r="C4082" s="1">
        <v>44075</v>
      </c>
      <c r="D4082">
        <v>20200901</v>
      </c>
      <c r="E4082" t="s">
        <v>196</v>
      </c>
      <c r="F4082" t="s">
        <v>211</v>
      </c>
      <c r="G4082" t="s">
        <v>212</v>
      </c>
      <c r="H4082" t="s">
        <v>25</v>
      </c>
      <c r="I4082" t="s">
        <v>26</v>
      </c>
      <c r="J4082" t="s">
        <v>200</v>
      </c>
      <c r="K4082">
        <v>1011</v>
      </c>
      <c r="L4082" t="s">
        <v>56</v>
      </c>
      <c r="M4082" t="s">
        <v>29</v>
      </c>
      <c r="N4082" t="s">
        <v>50</v>
      </c>
      <c r="O4082" t="s">
        <v>9460</v>
      </c>
      <c r="P4082">
        <v>23.744</v>
      </c>
      <c r="Q4082">
        <v>2</v>
      </c>
      <c r="R4082">
        <v>0.2</v>
      </c>
      <c r="S4082">
        <v>8.3103999999999996</v>
      </c>
      <c r="T4082" t="s">
        <v>382</v>
      </c>
      <c r="U4082">
        <v>15.4336</v>
      </c>
      <c r="V4082" s="2">
        <f>Table1[[#This Row],[Expenses]]*0.3</f>
        <v>4.6300799999999995</v>
      </c>
      <c r="W4082" t="str">
        <f>VLOOKUP(K4082, Helper!A:C, 3, FALSE)</f>
        <v>2020-06</v>
      </c>
    </row>
    <row r="4083" spans="1:23" x14ac:dyDescent="0.3">
      <c r="A4083">
        <v>8244</v>
      </c>
      <c r="B4083" t="s">
        <v>9461</v>
      </c>
      <c r="C4083" s="1">
        <v>44055</v>
      </c>
      <c r="D4083">
        <v>20200812</v>
      </c>
      <c r="E4083" t="s">
        <v>3054</v>
      </c>
      <c r="F4083" t="s">
        <v>35</v>
      </c>
      <c r="G4083" t="s">
        <v>110</v>
      </c>
      <c r="H4083" t="s">
        <v>37</v>
      </c>
      <c r="I4083" t="s">
        <v>38</v>
      </c>
      <c r="J4083" t="s">
        <v>83</v>
      </c>
      <c r="K4083">
        <v>1074</v>
      </c>
      <c r="L4083" t="s">
        <v>84</v>
      </c>
      <c r="M4083" t="s">
        <v>29</v>
      </c>
      <c r="N4083" t="s">
        <v>156</v>
      </c>
      <c r="O4083" t="s">
        <v>9462</v>
      </c>
      <c r="P4083">
        <v>806.33600000000001</v>
      </c>
      <c r="Q4083">
        <v>8</v>
      </c>
      <c r="R4083">
        <v>0.2</v>
      </c>
      <c r="S4083">
        <v>50.396000000000001</v>
      </c>
      <c r="T4083" t="s">
        <v>114</v>
      </c>
      <c r="U4083">
        <v>755.94</v>
      </c>
      <c r="V4083" s="2">
        <f>Table1[[#This Row],[Expenses]]*0.3</f>
        <v>226.78200000000001</v>
      </c>
      <c r="W4083" t="str">
        <f>VLOOKUP(K4083, Helper!A:C, 3, FALSE)</f>
        <v>2020-05</v>
      </c>
    </row>
    <row r="4084" spans="1:23" x14ac:dyDescent="0.3">
      <c r="A4084">
        <v>8246</v>
      </c>
      <c r="B4084" t="s">
        <v>9463</v>
      </c>
      <c r="C4084" s="1">
        <v>44062</v>
      </c>
      <c r="D4084">
        <v>20200819</v>
      </c>
      <c r="E4084" t="s">
        <v>5433</v>
      </c>
      <c r="F4084" t="s">
        <v>758</v>
      </c>
      <c r="G4084" t="s">
        <v>5909</v>
      </c>
      <c r="H4084" t="s">
        <v>25</v>
      </c>
      <c r="I4084" t="s">
        <v>64</v>
      </c>
      <c r="J4084" t="s">
        <v>621</v>
      </c>
      <c r="K4084">
        <v>1060</v>
      </c>
      <c r="L4084" t="s">
        <v>105</v>
      </c>
      <c r="M4084" t="s">
        <v>40</v>
      </c>
      <c r="N4084" t="s">
        <v>96</v>
      </c>
      <c r="O4084" t="s">
        <v>9464</v>
      </c>
      <c r="P4084">
        <v>344.91</v>
      </c>
      <c r="Q4084">
        <v>3</v>
      </c>
      <c r="R4084">
        <v>0</v>
      </c>
      <c r="S4084">
        <v>10.347300000000001</v>
      </c>
      <c r="T4084" t="s">
        <v>114</v>
      </c>
      <c r="U4084">
        <v>334.56270000000001</v>
      </c>
      <c r="V4084" s="2">
        <f>Table1[[#This Row],[Expenses]]*0.3</f>
        <v>100.36881</v>
      </c>
      <c r="W4084" t="str">
        <f>VLOOKUP(K4084, Helper!A:C, 3, FALSE)</f>
        <v>2020-01</v>
      </c>
    </row>
    <row r="4085" spans="1:23" x14ac:dyDescent="0.3">
      <c r="A4085">
        <v>8247</v>
      </c>
      <c r="B4085" t="s">
        <v>9465</v>
      </c>
      <c r="C4085" s="1">
        <v>44326</v>
      </c>
      <c r="D4085">
        <v>20210510</v>
      </c>
      <c r="E4085" t="s">
        <v>2470</v>
      </c>
      <c r="F4085" t="s">
        <v>166</v>
      </c>
      <c r="G4085" t="s">
        <v>488</v>
      </c>
      <c r="H4085" t="s">
        <v>81</v>
      </c>
      <c r="I4085" t="s">
        <v>168</v>
      </c>
      <c r="J4085" t="s">
        <v>638</v>
      </c>
      <c r="K4085">
        <v>1008</v>
      </c>
      <c r="L4085" t="s">
        <v>74</v>
      </c>
      <c r="M4085" t="s">
        <v>85</v>
      </c>
      <c r="N4085" t="s">
        <v>86</v>
      </c>
      <c r="O4085" t="s">
        <v>9466</v>
      </c>
      <c r="P4085">
        <v>70.97</v>
      </c>
      <c r="Q4085">
        <v>5</v>
      </c>
      <c r="R4085">
        <v>0.8</v>
      </c>
      <c r="S4085">
        <v>-191.619</v>
      </c>
      <c r="T4085" t="s">
        <v>436</v>
      </c>
      <c r="U4085">
        <v>262.589</v>
      </c>
      <c r="V4085" s="2">
        <f>Table1[[#This Row],[Expenses]]*0.3</f>
        <v>78.776699999999991</v>
      </c>
      <c r="W4085" t="str">
        <f>VLOOKUP(K4085, Helper!A:C, 3, FALSE)</f>
        <v>2020-01</v>
      </c>
    </row>
    <row r="4086" spans="1:23" x14ac:dyDescent="0.3">
      <c r="A4086">
        <v>8249</v>
      </c>
      <c r="B4086" t="s">
        <v>9467</v>
      </c>
      <c r="C4086" s="1">
        <v>44692</v>
      </c>
      <c r="D4086">
        <v>20220511</v>
      </c>
      <c r="E4086" t="s">
        <v>281</v>
      </c>
      <c r="F4086" t="s">
        <v>124</v>
      </c>
      <c r="G4086" t="s">
        <v>125</v>
      </c>
      <c r="H4086" t="s">
        <v>25</v>
      </c>
      <c r="I4086" t="s">
        <v>48</v>
      </c>
      <c r="J4086" t="s">
        <v>49</v>
      </c>
      <c r="K4086">
        <v>1031</v>
      </c>
      <c r="L4086" t="s">
        <v>28</v>
      </c>
      <c r="M4086" t="s">
        <v>85</v>
      </c>
      <c r="N4086" t="s">
        <v>156</v>
      </c>
      <c r="O4086" t="s">
        <v>9468</v>
      </c>
      <c r="P4086">
        <v>743.98800000000006</v>
      </c>
      <c r="Q4086">
        <v>2</v>
      </c>
      <c r="R4086">
        <v>0.4</v>
      </c>
      <c r="S4086">
        <v>-123.998</v>
      </c>
      <c r="T4086" t="s">
        <v>454</v>
      </c>
      <c r="U4086">
        <v>867.98599999999999</v>
      </c>
      <c r="V4086" s="2">
        <f>Table1[[#This Row],[Expenses]]*0.3</f>
        <v>260.39580000000001</v>
      </c>
      <c r="W4086" t="str">
        <f>VLOOKUP(K4086, Helper!A:C, 3, FALSE)</f>
        <v>2020-01</v>
      </c>
    </row>
    <row r="4087" spans="1:23" x14ac:dyDescent="0.3">
      <c r="A4087">
        <v>8250</v>
      </c>
      <c r="B4087" t="s">
        <v>9469</v>
      </c>
      <c r="C4087" s="1">
        <v>44260</v>
      </c>
      <c r="D4087">
        <v>20210305</v>
      </c>
      <c r="E4087" t="s">
        <v>1564</v>
      </c>
      <c r="F4087" t="s">
        <v>166</v>
      </c>
      <c r="G4087" t="s">
        <v>227</v>
      </c>
      <c r="H4087" t="s">
        <v>81</v>
      </c>
      <c r="I4087" t="s">
        <v>168</v>
      </c>
      <c r="J4087" t="s">
        <v>268</v>
      </c>
      <c r="K4087">
        <v>1088</v>
      </c>
      <c r="L4087" t="s">
        <v>133</v>
      </c>
      <c r="M4087" t="s">
        <v>29</v>
      </c>
      <c r="N4087" t="s">
        <v>50</v>
      </c>
      <c r="O4087" t="s">
        <v>9470</v>
      </c>
      <c r="P4087">
        <v>11.212</v>
      </c>
      <c r="Q4087">
        <v>2</v>
      </c>
      <c r="R4087">
        <v>0.8</v>
      </c>
      <c r="S4087">
        <v>-16.818000000000001</v>
      </c>
      <c r="T4087" t="s">
        <v>365</v>
      </c>
      <c r="U4087">
        <v>28.03</v>
      </c>
      <c r="V4087" s="2">
        <f>Table1[[#This Row],[Expenses]]*0.3</f>
        <v>8.4090000000000007</v>
      </c>
      <c r="W4087" t="str">
        <f>VLOOKUP(K4087, Helper!A:C, 3, FALSE)</f>
        <v>2020-03</v>
      </c>
    </row>
    <row r="4088" spans="1:23" x14ac:dyDescent="0.3">
      <c r="A4088">
        <v>8254</v>
      </c>
      <c r="B4088" t="s">
        <v>9471</v>
      </c>
      <c r="C4088" s="1">
        <v>45151</v>
      </c>
      <c r="D4088">
        <v>20230813</v>
      </c>
      <c r="E4088" t="s">
        <v>5160</v>
      </c>
      <c r="F4088" t="s">
        <v>71</v>
      </c>
      <c r="G4088" t="s">
        <v>72</v>
      </c>
      <c r="H4088" t="s">
        <v>37</v>
      </c>
      <c r="I4088" t="s">
        <v>38</v>
      </c>
      <c r="J4088" t="s">
        <v>407</v>
      </c>
      <c r="K4088">
        <v>1082</v>
      </c>
      <c r="L4088" t="s">
        <v>56</v>
      </c>
      <c r="M4088" t="s">
        <v>29</v>
      </c>
      <c r="N4088" t="s">
        <v>1005</v>
      </c>
      <c r="O4088" t="s">
        <v>9472</v>
      </c>
      <c r="P4088">
        <v>299.99</v>
      </c>
      <c r="Q4088">
        <v>1</v>
      </c>
      <c r="R4088">
        <v>0</v>
      </c>
      <c r="S4088">
        <v>89.997</v>
      </c>
      <c r="T4088" t="s">
        <v>786</v>
      </c>
      <c r="U4088">
        <v>209.99299999999999</v>
      </c>
      <c r="V4088" s="2">
        <f>Table1[[#This Row],[Expenses]]*0.3</f>
        <v>62.997899999999994</v>
      </c>
      <c r="W4088" t="str">
        <f>VLOOKUP(K4088, Helper!A:C, 3, FALSE)</f>
        <v>2020-07</v>
      </c>
    </row>
    <row r="4089" spans="1:23" x14ac:dyDescent="0.3">
      <c r="A4089">
        <v>8260</v>
      </c>
      <c r="B4089" t="s">
        <v>9473</v>
      </c>
      <c r="C4089" s="1">
        <v>44739</v>
      </c>
      <c r="D4089">
        <v>20220627</v>
      </c>
      <c r="E4089" t="s">
        <v>1801</v>
      </c>
      <c r="F4089" t="s">
        <v>190</v>
      </c>
      <c r="G4089" t="s">
        <v>3187</v>
      </c>
      <c r="H4089" t="s">
        <v>37</v>
      </c>
      <c r="I4089" t="s">
        <v>119</v>
      </c>
      <c r="J4089" t="s">
        <v>817</v>
      </c>
      <c r="K4089">
        <v>1050</v>
      </c>
      <c r="L4089" t="s">
        <v>95</v>
      </c>
      <c r="M4089" t="s">
        <v>85</v>
      </c>
      <c r="N4089" t="s">
        <v>66</v>
      </c>
      <c r="O4089" t="s">
        <v>9474</v>
      </c>
      <c r="P4089">
        <v>368.91</v>
      </c>
      <c r="Q4089">
        <v>9</v>
      </c>
      <c r="R4089">
        <v>0</v>
      </c>
      <c r="S4089">
        <v>180.76589999999999</v>
      </c>
      <c r="T4089" t="s">
        <v>43</v>
      </c>
      <c r="U4089">
        <v>188.14410000000001</v>
      </c>
      <c r="V4089" s="2">
        <f>Table1[[#This Row],[Expenses]]*0.3</f>
        <v>56.44323</v>
      </c>
      <c r="W4089" t="str">
        <f>VLOOKUP(K4089, Helper!A:C, 3, FALSE)</f>
        <v>2020-01</v>
      </c>
    </row>
    <row r="4090" spans="1:23" x14ac:dyDescent="0.3">
      <c r="A4090">
        <v>8263</v>
      </c>
      <c r="B4090" t="s">
        <v>9475</v>
      </c>
      <c r="C4090" s="1">
        <v>44911</v>
      </c>
      <c r="D4090">
        <v>20221216</v>
      </c>
      <c r="E4090" t="s">
        <v>4177</v>
      </c>
      <c r="F4090" t="s">
        <v>978</v>
      </c>
      <c r="G4090" t="s">
        <v>1863</v>
      </c>
      <c r="H4090" t="s">
        <v>25</v>
      </c>
      <c r="I4090" t="s">
        <v>103</v>
      </c>
      <c r="J4090" t="s">
        <v>179</v>
      </c>
      <c r="K4090">
        <v>1015</v>
      </c>
      <c r="L4090" t="s">
        <v>74</v>
      </c>
      <c r="M4090" t="s">
        <v>85</v>
      </c>
      <c r="N4090" t="s">
        <v>66</v>
      </c>
      <c r="O4090" t="s">
        <v>9476</v>
      </c>
      <c r="P4090">
        <v>19.440000000000001</v>
      </c>
      <c r="Q4090">
        <v>3</v>
      </c>
      <c r="R4090">
        <v>0</v>
      </c>
      <c r="S4090">
        <v>9.3312000000000008</v>
      </c>
      <c r="T4090" t="s">
        <v>76</v>
      </c>
      <c r="U4090">
        <v>10.1088</v>
      </c>
      <c r="V4090" s="2">
        <f>Table1[[#This Row],[Expenses]]*0.3</f>
        <v>3.0326400000000002</v>
      </c>
      <c r="W4090" t="str">
        <f>VLOOKUP(K4090, Helper!A:C, 3, FALSE)</f>
        <v>2020-03</v>
      </c>
    </row>
    <row r="4091" spans="1:23" x14ac:dyDescent="0.3">
      <c r="A4091">
        <v>8264</v>
      </c>
      <c r="B4091" t="s">
        <v>9477</v>
      </c>
      <c r="C4091" s="1">
        <v>44452</v>
      </c>
      <c r="D4091">
        <v>20210913</v>
      </c>
      <c r="E4091" t="s">
        <v>2960</v>
      </c>
      <c r="F4091" t="s">
        <v>62</v>
      </c>
      <c r="G4091" t="s">
        <v>1253</v>
      </c>
      <c r="H4091" t="s">
        <v>25</v>
      </c>
      <c r="I4091" t="s">
        <v>64</v>
      </c>
      <c r="J4091" t="s">
        <v>1013</v>
      </c>
      <c r="K4091">
        <v>1073</v>
      </c>
      <c r="L4091" t="s">
        <v>133</v>
      </c>
      <c r="M4091" t="s">
        <v>29</v>
      </c>
      <c r="N4091" t="s">
        <v>50</v>
      </c>
      <c r="O4091" t="s">
        <v>9478</v>
      </c>
      <c r="P4091">
        <v>13.092000000000001</v>
      </c>
      <c r="Q4091">
        <v>4</v>
      </c>
      <c r="R4091">
        <v>0.7</v>
      </c>
      <c r="S4091">
        <v>-10.0372</v>
      </c>
      <c r="T4091" t="s">
        <v>135</v>
      </c>
      <c r="U4091">
        <v>23.129200000000001</v>
      </c>
      <c r="V4091" s="2">
        <f>Table1[[#This Row],[Expenses]]*0.3</f>
        <v>6.9387600000000003</v>
      </c>
      <c r="W4091" t="str">
        <f>VLOOKUP(K4091, Helper!A:C, 3, FALSE)</f>
        <v>2020-03</v>
      </c>
    </row>
    <row r="4092" spans="1:23" x14ac:dyDescent="0.3">
      <c r="A4092">
        <v>8265</v>
      </c>
      <c r="B4092" t="s">
        <v>9479</v>
      </c>
      <c r="C4092" s="1">
        <v>44195</v>
      </c>
      <c r="D4092">
        <v>20201230</v>
      </c>
      <c r="E4092" t="s">
        <v>967</v>
      </c>
      <c r="F4092" t="s">
        <v>211</v>
      </c>
      <c r="G4092" t="s">
        <v>212</v>
      </c>
      <c r="H4092" t="s">
        <v>25</v>
      </c>
      <c r="I4092" t="s">
        <v>26</v>
      </c>
      <c r="J4092" t="s">
        <v>254</v>
      </c>
      <c r="K4092">
        <v>1072</v>
      </c>
      <c r="L4092" t="s">
        <v>74</v>
      </c>
      <c r="M4092" t="s">
        <v>29</v>
      </c>
      <c r="N4092" t="s">
        <v>86</v>
      </c>
      <c r="O4092" t="s">
        <v>9480</v>
      </c>
      <c r="P4092">
        <v>122.94</v>
      </c>
      <c r="Q4092">
        <v>3</v>
      </c>
      <c r="R4092">
        <v>0</v>
      </c>
      <c r="S4092">
        <v>30.734999999999999</v>
      </c>
      <c r="T4092" t="s">
        <v>235</v>
      </c>
      <c r="U4092">
        <v>92.204999999999998</v>
      </c>
      <c r="V4092" s="2">
        <f>Table1[[#This Row],[Expenses]]*0.3</f>
        <v>27.6615</v>
      </c>
      <c r="W4092" t="str">
        <f>VLOOKUP(K4092, Helper!A:C, 3, FALSE)</f>
        <v>2020-06</v>
      </c>
    </row>
    <row r="4093" spans="1:23" x14ac:dyDescent="0.3">
      <c r="A4093">
        <v>8267</v>
      </c>
      <c r="B4093" t="s">
        <v>9481</v>
      </c>
      <c r="C4093" s="1">
        <v>43950</v>
      </c>
      <c r="D4093">
        <v>20200429</v>
      </c>
      <c r="E4093" t="s">
        <v>1636</v>
      </c>
      <c r="F4093" t="s">
        <v>197</v>
      </c>
      <c r="G4093" t="s">
        <v>198</v>
      </c>
      <c r="H4093" t="s">
        <v>81</v>
      </c>
      <c r="I4093" t="s">
        <v>199</v>
      </c>
      <c r="J4093" t="s">
        <v>126</v>
      </c>
      <c r="K4093">
        <v>1025</v>
      </c>
      <c r="L4093" t="s">
        <v>105</v>
      </c>
      <c r="M4093" t="s">
        <v>29</v>
      </c>
      <c r="N4093" t="s">
        <v>156</v>
      </c>
      <c r="O4093" t="s">
        <v>9482</v>
      </c>
      <c r="P4093">
        <v>19.98</v>
      </c>
      <c r="Q4093">
        <v>2</v>
      </c>
      <c r="R4093">
        <v>0</v>
      </c>
      <c r="S4093">
        <v>5.1947999999999999</v>
      </c>
      <c r="T4093" t="s">
        <v>735</v>
      </c>
      <c r="U4093">
        <v>14.7852</v>
      </c>
      <c r="V4093" s="2">
        <f>Table1[[#This Row],[Expenses]]*0.3</f>
        <v>4.4355599999999997</v>
      </c>
      <c r="W4093" t="str">
        <f>VLOOKUP(K4093, Helper!A:C, 3, FALSE)</f>
        <v>2020-04</v>
      </c>
    </row>
    <row r="4094" spans="1:23" x14ac:dyDescent="0.3">
      <c r="A4094">
        <v>8268</v>
      </c>
      <c r="B4094" t="s">
        <v>9483</v>
      </c>
      <c r="C4094" s="1">
        <v>44957</v>
      </c>
      <c r="D4094">
        <v>20230131</v>
      </c>
      <c r="E4094" t="s">
        <v>2087</v>
      </c>
      <c r="F4094" t="s">
        <v>166</v>
      </c>
      <c r="G4094" t="s">
        <v>488</v>
      </c>
      <c r="H4094" t="s">
        <v>81</v>
      </c>
      <c r="I4094" t="s">
        <v>168</v>
      </c>
      <c r="J4094" t="s">
        <v>1009</v>
      </c>
      <c r="K4094">
        <v>1021</v>
      </c>
      <c r="L4094" t="s">
        <v>133</v>
      </c>
      <c r="M4094" t="s">
        <v>29</v>
      </c>
      <c r="N4094" t="s">
        <v>50</v>
      </c>
      <c r="O4094" t="s">
        <v>9484</v>
      </c>
      <c r="P4094">
        <v>69.375</v>
      </c>
      <c r="Q4094">
        <v>1</v>
      </c>
      <c r="R4094">
        <v>0.5</v>
      </c>
      <c r="S4094">
        <v>-47.174999999999997</v>
      </c>
      <c r="T4094" t="s">
        <v>898</v>
      </c>
      <c r="U4094">
        <v>116.55</v>
      </c>
      <c r="V4094" s="2">
        <f>Table1[[#This Row],[Expenses]]*0.3</f>
        <v>34.964999999999996</v>
      </c>
      <c r="W4094" t="str">
        <f>VLOOKUP(K4094, Helper!A:C, 3, FALSE)</f>
        <v>2020-02</v>
      </c>
    </row>
    <row r="4095" spans="1:23" x14ac:dyDescent="0.3">
      <c r="A4095">
        <v>8272</v>
      </c>
      <c r="B4095" t="s">
        <v>9485</v>
      </c>
      <c r="C4095" s="1">
        <v>44921</v>
      </c>
      <c r="D4095">
        <v>20221226</v>
      </c>
      <c r="E4095" t="s">
        <v>2897</v>
      </c>
      <c r="F4095" t="s">
        <v>211</v>
      </c>
      <c r="G4095" t="s">
        <v>212</v>
      </c>
      <c r="H4095" t="s">
        <v>25</v>
      </c>
      <c r="I4095" t="s">
        <v>26</v>
      </c>
      <c r="J4095" t="s">
        <v>418</v>
      </c>
      <c r="K4095">
        <v>1007</v>
      </c>
      <c r="L4095" t="s">
        <v>84</v>
      </c>
      <c r="M4095" t="s">
        <v>29</v>
      </c>
      <c r="N4095" t="s">
        <v>41</v>
      </c>
      <c r="O4095" t="s">
        <v>9486</v>
      </c>
      <c r="P4095">
        <v>2563.056</v>
      </c>
      <c r="Q4095">
        <v>8</v>
      </c>
      <c r="R4095">
        <v>0.1</v>
      </c>
      <c r="S4095">
        <v>313.26240000000001</v>
      </c>
      <c r="T4095" t="s">
        <v>76</v>
      </c>
      <c r="U4095">
        <v>2249.7936</v>
      </c>
      <c r="V4095" s="2">
        <f>Table1[[#This Row],[Expenses]]*0.3</f>
        <v>674.93808000000001</v>
      </c>
      <c r="W4095" t="str">
        <f>VLOOKUP(K4095, Helper!A:C, 3, FALSE)</f>
        <v>2020-02</v>
      </c>
    </row>
    <row r="4096" spans="1:23" x14ac:dyDescent="0.3">
      <c r="A4096">
        <v>8273</v>
      </c>
      <c r="B4096" t="s">
        <v>9487</v>
      </c>
      <c r="C4096" s="1">
        <v>44855</v>
      </c>
      <c r="D4096">
        <v>20221021</v>
      </c>
      <c r="E4096" t="s">
        <v>2462</v>
      </c>
      <c r="F4096" t="s">
        <v>35</v>
      </c>
      <c r="G4096" t="s">
        <v>916</v>
      </c>
      <c r="H4096" t="s">
        <v>37</v>
      </c>
      <c r="I4096" t="s">
        <v>38</v>
      </c>
      <c r="J4096" t="s">
        <v>55</v>
      </c>
      <c r="K4096">
        <v>1065</v>
      </c>
      <c r="L4096" t="s">
        <v>56</v>
      </c>
      <c r="M4096" t="s">
        <v>40</v>
      </c>
      <c r="N4096" t="s">
        <v>41</v>
      </c>
      <c r="O4096" t="s">
        <v>9488</v>
      </c>
      <c r="P4096">
        <v>387.13600000000002</v>
      </c>
      <c r="Q4096">
        <v>4</v>
      </c>
      <c r="R4096">
        <v>0.2</v>
      </c>
      <c r="S4096">
        <v>4.8391999999999999</v>
      </c>
      <c r="T4096" t="s">
        <v>400</v>
      </c>
      <c r="U4096">
        <v>382.29680000000002</v>
      </c>
      <c r="V4096" s="2">
        <f>Table1[[#This Row],[Expenses]]*0.3</f>
        <v>114.68904000000001</v>
      </c>
      <c r="W4096" t="str">
        <f>VLOOKUP(K4096, Helper!A:C, 3, FALSE)</f>
        <v>2020-04</v>
      </c>
    </row>
    <row r="4097" spans="1:23" x14ac:dyDescent="0.3">
      <c r="A4097">
        <v>8274</v>
      </c>
      <c r="B4097" t="s">
        <v>9489</v>
      </c>
      <c r="C4097" s="1">
        <v>44360</v>
      </c>
      <c r="D4097">
        <v>20210613</v>
      </c>
      <c r="E4097" t="s">
        <v>6667</v>
      </c>
      <c r="F4097" t="s">
        <v>358</v>
      </c>
      <c r="G4097" t="s">
        <v>1059</v>
      </c>
      <c r="H4097" t="s">
        <v>37</v>
      </c>
      <c r="I4097" t="s">
        <v>119</v>
      </c>
      <c r="J4097" t="s">
        <v>94</v>
      </c>
      <c r="K4097">
        <v>1087</v>
      </c>
      <c r="L4097" t="s">
        <v>95</v>
      </c>
      <c r="M4097" t="s">
        <v>85</v>
      </c>
      <c r="N4097" t="s">
        <v>112</v>
      </c>
      <c r="O4097" t="s">
        <v>9490</v>
      </c>
      <c r="P4097">
        <v>3.4239999999999999</v>
      </c>
      <c r="Q4097">
        <v>1</v>
      </c>
      <c r="R4097">
        <v>0.2</v>
      </c>
      <c r="S4097">
        <v>0.29959999999999998</v>
      </c>
      <c r="T4097" t="s">
        <v>732</v>
      </c>
      <c r="U4097">
        <v>3.1244000000000001</v>
      </c>
      <c r="V4097" s="2">
        <f>Table1[[#This Row],[Expenses]]*0.3</f>
        <v>0.93731999999999993</v>
      </c>
      <c r="W4097" t="str">
        <f>VLOOKUP(K4097, Helper!A:C, 3, FALSE)</f>
        <v>2020-06</v>
      </c>
    </row>
    <row r="4098" spans="1:23" x14ac:dyDescent="0.3">
      <c r="A4098">
        <v>8275</v>
      </c>
      <c r="B4098" t="s">
        <v>9491</v>
      </c>
      <c r="C4098" s="1">
        <v>45108</v>
      </c>
      <c r="D4098">
        <v>20230701</v>
      </c>
      <c r="E4098" t="s">
        <v>2742</v>
      </c>
      <c r="F4098" t="s">
        <v>211</v>
      </c>
      <c r="G4098" t="s">
        <v>1293</v>
      </c>
      <c r="H4098" t="s">
        <v>25</v>
      </c>
      <c r="I4098" t="s">
        <v>26</v>
      </c>
      <c r="J4098" t="s">
        <v>466</v>
      </c>
      <c r="K4098">
        <v>1046</v>
      </c>
      <c r="L4098" t="s">
        <v>95</v>
      </c>
      <c r="M4098" t="s">
        <v>40</v>
      </c>
      <c r="N4098" t="s">
        <v>96</v>
      </c>
      <c r="O4098" t="s">
        <v>9492</v>
      </c>
      <c r="P4098">
        <v>1085.42</v>
      </c>
      <c r="Q4098">
        <v>7</v>
      </c>
      <c r="R4098">
        <v>0</v>
      </c>
      <c r="S4098">
        <v>282.20920000000001</v>
      </c>
      <c r="T4098" t="s">
        <v>128</v>
      </c>
      <c r="U4098">
        <v>803.21079999999995</v>
      </c>
      <c r="V4098" s="2">
        <f>Table1[[#This Row],[Expenses]]*0.3</f>
        <v>240.96323999999998</v>
      </c>
      <c r="W4098" t="str">
        <f>VLOOKUP(K4098, Helper!A:C, 3, FALSE)</f>
        <v>2020-02</v>
      </c>
    </row>
    <row r="4099" spans="1:23" x14ac:dyDescent="0.3">
      <c r="A4099">
        <v>8276</v>
      </c>
      <c r="B4099" t="s">
        <v>9493</v>
      </c>
      <c r="C4099" s="1">
        <v>44373</v>
      </c>
      <c r="D4099">
        <v>20210626</v>
      </c>
      <c r="E4099" t="s">
        <v>5837</v>
      </c>
      <c r="F4099" t="s">
        <v>358</v>
      </c>
      <c r="G4099" t="s">
        <v>359</v>
      </c>
      <c r="H4099" t="s">
        <v>37</v>
      </c>
      <c r="I4099" t="s">
        <v>119</v>
      </c>
      <c r="J4099" t="s">
        <v>457</v>
      </c>
      <c r="K4099">
        <v>1057</v>
      </c>
      <c r="L4099" t="s">
        <v>105</v>
      </c>
      <c r="M4099" t="s">
        <v>85</v>
      </c>
      <c r="N4099" t="s">
        <v>66</v>
      </c>
      <c r="O4099" t="s">
        <v>9494</v>
      </c>
      <c r="P4099">
        <v>43.055999999999997</v>
      </c>
      <c r="Q4099">
        <v>9</v>
      </c>
      <c r="R4099">
        <v>0.2</v>
      </c>
      <c r="S4099">
        <v>15.607799999999999</v>
      </c>
      <c r="T4099" t="s">
        <v>732</v>
      </c>
      <c r="U4099">
        <v>27.4482</v>
      </c>
      <c r="V4099" s="2">
        <f>Table1[[#This Row],[Expenses]]*0.3</f>
        <v>8.2344600000000003</v>
      </c>
      <c r="W4099" t="str">
        <f>VLOOKUP(K4099, Helper!A:C, 3, FALSE)</f>
        <v>2020-01</v>
      </c>
    </row>
    <row r="4100" spans="1:23" x14ac:dyDescent="0.3">
      <c r="A4100">
        <v>8277</v>
      </c>
      <c r="B4100" t="s">
        <v>9495</v>
      </c>
      <c r="C4100" s="1">
        <v>44613</v>
      </c>
      <c r="D4100">
        <v>20220221</v>
      </c>
      <c r="E4100" t="s">
        <v>9296</v>
      </c>
      <c r="F4100" t="s">
        <v>46</v>
      </c>
      <c r="G4100" t="s">
        <v>580</v>
      </c>
      <c r="H4100" t="s">
        <v>25</v>
      </c>
      <c r="I4100" t="s">
        <v>48</v>
      </c>
      <c r="J4100" t="s">
        <v>1367</v>
      </c>
      <c r="K4100">
        <v>1020</v>
      </c>
      <c r="L4100" t="s">
        <v>56</v>
      </c>
      <c r="M4100" t="s">
        <v>85</v>
      </c>
      <c r="N4100" t="s">
        <v>50</v>
      </c>
      <c r="O4100" t="s">
        <v>9496</v>
      </c>
      <c r="P4100">
        <v>3.762</v>
      </c>
      <c r="Q4100">
        <v>3</v>
      </c>
      <c r="R4100">
        <v>0.7</v>
      </c>
      <c r="S4100">
        <v>-2.7587999999999999</v>
      </c>
      <c r="T4100" t="s">
        <v>1308</v>
      </c>
      <c r="U4100">
        <v>6.5207999999999897</v>
      </c>
      <c r="V4100" s="2">
        <f>Table1[[#This Row],[Expenses]]*0.3</f>
        <v>1.9562399999999969</v>
      </c>
      <c r="W4100" t="str">
        <f>VLOOKUP(K4100, Helper!A:C, 3, FALSE)</f>
        <v>2020-04</v>
      </c>
    </row>
    <row r="4101" spans="1:23" x14ac:dyDescent="0.3">
      <c r="A4101">
        <v>8280</v>
      </c>
      <c r="B4101" t="s">
        <v>9497</v>
      </c>
      <c r="C4101" s="1">
        <v>45039</v>
      </c>
      <c r="D4101">
        <v>20230423</v>
      </c>
      <c r="E4101" t="s">
        <v>1121</v>
      </c>
      <c r="F4101" t="s">
        <v>758</v>
      </c>
      <c r="G4101" t="s">
        <v>5909</v>
      </c>
      <c r="H4101" t="s">
        <v>25</v>
      </c>
      <c r="I4101" t="s">
        <v>64</v>
      </c>
      <c r="J4101" t="s">
        <v>1030</v>
      </c>
      <c r="K4101">
        <v>1012</v>
      </c>
      <c r="L4101" t="s">
        <v>56</v>
      </c>
      <c r="M4101" t="s">
        <v>29</v>
      </c>
      <c r="N4101" t="s">
        <v>96</v>
      </c>
      <c r="O4101" t="s">
        <v>9498</v>
      </c>
      <c r="P4101">
        <v>675.06</v>
      </c>
      <c r="Q4101">
        <v>3</v>
      </c>
      <c r="R4101">
        <v>0</v>
      </c>
      <c r="S4101">
        <v>87.757800000000003</v>
      </c>
      <c r="T4101" t="s">
        <v>68</v>
      </c>
      <c r="U4101">
        <v>587.30219999999997</v>
      </c>
      <c r="V4101" s="2">
        <f>Table1[[#This Row],[Expenses]]*0.3</f>
        <v>176.19065999999998</v>
      </c>
      <c r="W4101" t="str">
        <f>VLOOKUP(K4101, Helper!A:C, 3, FALSE)</f>
        <v>2020-03</v>
      </c>
    </row>
    <row r="4102" spans="1:23" x14ac:dyDescent="0.3">
      <c r="A4102">
        <v>8281</v>
      </c>
      <c r="B4102" t="s">
        <v>9499</v>
      </c>
      <c r="C4102" s="1">
        <v>45056</v>
      </c>
      <c r="D4102">
        <v>20230510</v>
      </c>
      <c r="E4102" t="s">
        <v>1012</v>
      </c>
      <c r="F4102" t="s">
        <v>62</v>
      </c>
      <c r="G4102" t="s">
        <v>1253</v>
      </c>
      <c r="H4102" t="s">
        <v>25</v>
      </c>
      <c r="I4102" t="s">
        <v>64</v>
      </c>
      <c r="J4102" t="s">
        <v>1013</v>
      </c>
      <c r="K4102">
        <v>1073</v>
      </c>
      <c r="L4102" t="s">
        <v>133</v>
      </c>
      <c r="M4102" t="s">
        <v>40</v>
      </c>
      <c r="N4102" t="s">
        <v>161</v>
      </c>
      <c r="O4102" t="s">
        <v>9500</v>
      </c>
      <c r="P4102">
        <v>65.231999999999999</v>
      </c>
      <c r="Q4102">
        <v>3</v>
      </c>
      <c r="R4102">
        <v>0.2</v>
      </c>
      <c r="S4102">
        <v>22.015799999999999</v>
      </c>
      <c r="T4102" t="s">
        <v>288</v>
      </c>
      <c r="U4102">
        <v>43.216200000000001</v>
      </c>
      <c r="V4102" s="2">
        <f>Table1[[#This Row],[Expenses]]*0.3</f>
        <v>12.96486</v>
      </c>
      <c r="W4102" t="str">
        <f>VLOOKUP(K4102, Helper!A:C, 3, FALSE)</f>
        <v>2020-03</v>
      </c>
    </row>
    <row r="4103" spans="1:23" x14ac:dyDescent="0.3">
      <c r="A4103">
        <v>8283</v>
      </c>
      <c r="B4103" t="s">
        <v>9501</v>
      </c>
      <c r="C4103" s="1">
        <v>44551</v>
      </c>
      <c r="D4103">
        <v>20211221</v>
      </c>
      <c r="E4103" t="s">
        <v>2158</v>
      </c>
      <c r="F4103" t="s">
        <v>166</v>
      </c>
      <c r="G4103" t="s">
        <v>6453</v>
      </c>
      <c r="H4103" t="s">
        <v>81</v>
      </c>
      <c r="I4103" t="s">
        <v>168</v>
      </c>
      <c r="J4103" t="s">
        <v>407</v>
      </c>
      <c r="K4103">
        <v>1082</v>
      </c>
      <c r="L4103" t="s">
        <v>56</v>
      </c>
      <c r="M4103" t="s">
        <v>85</v>
      </c>
      <c r="N4103" t="s">
        <v>617</v>
      </c>
      <c r="O4103" t="s">
        <v>9502</v>
      </c>
      <c r="P4103">
        <v>600.53</v>
      </c>
      <c r="Q4103">
        <v>2</v>
      </c>
      <c r="R4103">
        <v>0.3</v>
      </c>
      <c r="S4103">
        <v>137.26400000000001</v>
      </c>
      <c r="T4103" t="s">
        <v>163</v>
      </c>
      <c r="U4103">
        <v>463.265999999999</v>
      </c>
      <c r="V4103" s="2">
        <f>Table1[[#This Row],[Expenses]]*0.3</f>
        <v>138.9797999999997</v>
      </c>
      <c r="W4103" t="str">
        <f>VLOOKUP(K4103, Helper!A:C, 3, FALSE)</f>
        <v>2020-07</v>
      </c>
    </row>
    <row r="4104" spans="1:23" x14ac:dyDescent="0.3">
      <c r="A4104">
        <v>8287</v>
      </c>
      <c r="B4104" t="s">
        <v>9503</v>
      </c>
      <c r="C4104" s="1">
        <v>44055</v>
      </c>
      <c r="D4104">
        <v>20200812</v>
      </c>
      <c r="E4104" t="s">
        <v>5002</v>
      </c>
      <c r="F4104" t="s">
        <v>46</v>
      </c>
      <c r="G4104" t="s">
        <v>837</v>
      </c>
      <c r="H4104" t="s">
        <v>25</v>
      </c>
      <c r="I4104" t="s">
        <v>48</v>
      </c>
      <c r="J4104" t="s">
        <v>184</v>
      </c>
      <c r="K4104">
        <v>1028</v>
      </c>
      <c r="L4104" t="s">
        <v>74</v>
      </c>
      <c r="M4104" t="s">
        <v>85</v>
      </c>
      <c r="N4104" t="s">
        <v>66</v>
      </c>
      <c r="O4104" t="s">
        <v>9504</v>
      </c>
      <c r="P4104">
        <v>31.103999999999999</v>
      </c>
      <c r="Q4104">
        <v>6</v>
      </c>
      <c r="R4104">
        <v>0.2</v>
      </c>
      <c r="S4104">
        <v>10.8864</v>
      </c>
      <c r="T4104" t="s">
        <v>114</v>
      </c>
      <c r="U4104">
        <v>20.217599999999901</v>
      </c>
      <c r="V4104" s="2">
        <f>Table1[[#This Row],[Expenses]]*0.3</f>
        <v>6.0652799999999703</v>
      </c>
      <c r="W4104" t="str">
        <f>VLOOKUP(K4104, Helper!A:C, 3, FALSE)</f>
        <v>2020-04</v>
      </c>
    </row>
    <row r="4105" spans="1:23" x14ac:dyDescent="0.3">
      <c r="A4105">
        <v>8293</v>
      </c>
      <c r="B4105" t="s">
        <v>9505</v>
      </c>
      <c r="C4105" s="1">
        <v>44541</v>
      </c>
      <c r="D4105">
        <v>20211211</v>
      </c>
      <c r="E4105" t="s">
        <v>396</v>
      </c>
      <c r="F4105" t="s">
        <v>358</v>
      </c>
      <c r="G4105" t="s">
        <v>359</v>
      </c>
      <c r="H4105" t="s">
        <v>37</v>
      </c>
      <c r="I4105" t="s">
        <v>119</v>
      </c>
      <c r="J4105" t="s">
        <v>398</v>
      </c>
      <c r="K4105">
        <v>1026</v>
      </c>
      <c r="L4105" t="s">
        <v>105</v>
      </c>
      <c r="M4105" t="s">
        <v>29</v>
      </c>
      <c r="N4105" t="s">
        <v>50</v>
      </c>
      <c r="O4105" t="s">
        <v>9506</v>
      </c>
      <c r="P4105">
        <v>10.332000000000001</v>
      </c>
      <c r="Q4105">
        <v>3</v>
      </c>
      <c r="R4105">
        <v>0.7</v>
      </c>
      <c r="S4105">
        <v>-7.5768000000000004</v>
      </c>
      <c r="T4105" t="s">
        <v>163</v>
      </c>
      <c r="U4105">
        <v>17.908799999999999</v>
      </c>
      <c r="V4105" s="2">
        <f>Table1[[#This Row],[Expenses]]*0.3</f>
        <v>5.3726399999999996</v>
      </c>
      <c r="W4105" t="str">
        <f>VLOOKUP(K4105, Helper!A:C, 3, FALSE)</f>
        <v>2020-01</v>
      </c>
    </row>
    <row r="4106" spans="1:23" x14ac:dyDescent="0.3">
      <c r="A4106">
        <v>8294</v>
      </c>
      <c r="B4106" t="s">
        <v>9507</v>
      </c>
      <c r="C4106" s="1">
        <v>45234</v>
      </c>
      <c r="D4106">
        <v>20231104</v>
      </c>
      <c r="E4106" t="s">
        <v>4586</v>
      </c>
      <c r="F4106" t="s">
        <v>71</v>
      </c>
      <c r="G4106" t="s">
        <v>72</v>
      </c>
      <c r="H4106" t="s">
        <v>37</v>
      </c>
      <c r="I4106" t="s">
        <v>38</v>
      </c>
      <c r="J4106" t="s">
        <v>823</v>
      </c>
      <c r="K4106">
        <v>1034</v>
      </c>
      <c r="L4106" t="s">
        <v>28</v>
      </c>
      <c r="M4106" t="s">
        <v>40</v>
      </c>
      <c r="N4106" t="s">
        <v>50</v>
      </c>
      <c r="O4106" t="s">
        <v>9508</v>
      </c>
      <c r="P4106">
        <v>18.367999999999999</v>
      </c>
      <c r="Q4106">
        <v>4</v>
      </c>
      <c r="R4106">
        <v>0.2</v>
      </c>
      <c r="S4106">
        <v>5.9695999999999998</v>
      </c>
      <c r="T4106" t="s">
        <v>283</v>
      </c>
      <c r="U4106">
        <v>12.398399999999899</v>
      </c>
      <c r="V4106" s="2">
        <f>Table1[[#This Row],[Expenses]]*0.3</f>
        <v>3.7195199999999695</v>
      </c>
      <c r="W4106" t="str">
        <f>VLOOKUP(K4106, Helper!A:C, 3, FALSE)</f>
        <v>2020-01</v>
      </c>
    </row>
    <row r="4107" spans="1:23" x14ac:dyDescent="0.3">
      <c r="A4107">
        <v>8295</v>
      </c>
      <c r="B4107" t="s">
        <v>9509</v>
      </c>
      <c r="C4107" s="1">
        <v>44999</v>
      </c>
      <c r="D4107">
        <v>20230314</v>
      </c>
      <c r="E4107" t="s">
        <v>1716</v>
      </c>
      <c r="F4107" t="s">
        <v>211</v>
      </c>
      <c r="G4107" t="s">
        <v>212</v>
      </c>
      <c r="H4107" t="s">
        <v>25</v>
      </c>
      <c r="I4107" t="s">
        <v>26</v>
      </c>
      <c r="J4107" t="s">
        <v>1246</v>
      </c>
      <c r="K4107">
        <v>1071</v>
      </c>
      <c r="L4107" t="s">
        <v>149</v>
      </c>
      <c r="M4107" t="s">
        <v>29</v>
      </c>
      <c r="N4107" t="s">
        <v>156</v>
      </c>
      <c r="O4107" t="s">
        <v>9510</v>
      </c>
      <c r="P4107">
        <v>299.89999999999998</v>
      </c>
      <c r="Q4107">
        <v>2</v>
      </c>
      <c r="R4107">
        <v>0</v>
      </c>
      <c r="S4107">
        <v>74.974999999999994</v>
      </c>
      <c r="T4107" t="s">
        <v>761</v>
      </c>
      <c r="U4107">
        <v>224.92499999999899</v>
      </c>
      <c r="V4107" s="2">
        <f>Table1[[#This Row],[Expenses]]*0.3</f>
        <v>67.477499999999694</v>
      </c>
      <c r="W4107" t="str">
        <f>VLOOKUP(K4107, Helper!A:C, 3, FALSE)</f>
        <v>2020-04</v>
      </c>
    </row>
    <row r="4108" spans="1:23" x14ac:dyDescent="0.3">
      <c r="A4108">
        <v>8296</v>
      </c>
      <c r="B4108" t="s">
        <v>9511</v>
      </c>
      <c r="C4108" s="1">
        <v>44712</v>
      </c>
      <c r="D4108">
        <v>20220531</v>
      </c>
      <c r="E4108" t="s">
        <v>2420</v>
      </c>
      <c r="F4108" t="s">
        <v>238</v>
      </c>
      <c r="G4108" t="s">
        <v>2832</v>
      </c>
      <c r="H4108" t="s">
        <v>25</v>
      </c>
      <c r="I4108" t="s">
        <v>48</v>
      </c>
      <c r="J4108" t="s">
        <v>539</v>
      </c>
      <c r="K4108">
        <v>1081</v>
      </c>
      <c r="L4108" t="s">
        <v>273</v>
      </c>
      <c r="M4108" t="s">
        <v>40</v>
      </c>
      <c r="N4108" t="s">
        <v>161</v>
      </c>
      <c r="O4108" t="s">
        <v>9512</v>
      </c>
      <c r="P4108">
        <v>26.55</v>
      </c>
      <c r="Q4108">
        <v>9</v>
      </c>
      <c r="R4108">
        <v>0</v>
      </c>
      <c r="S4108">
        <v>12.744</v>
      </c>
      <c r="T4108" t="s">
        <v>454</v>
      </c>
      <c r="U4108">
        <v>13.805999999999999</v>
      </c>
      <c r="V4108" s="2">
        <f>Table1[[#This Row],[Expenses]]*0.3</f>
        <v>4.1417999999999999</v>
      </c>
      <c r="W4108" t="str">
        <f>VLOOKUP(K4108, Helper!A:C, 3, FALSE)</f>
        <v>2020-03</v>
      </c>
    </row>
    <row r="4109" spans="1:23" x14ac:dyDescent="0.3">
      <c r="A4109">
        <v>8298</v>
      </c>
      <c r="B4109" t="s">
        <v>9513</v>
      </c>
      <c r="C4109" s="1">
        <v>44382</v>
      </c>
      <c r="D4109">
        <v>20210705</v>
      </c>
      <c r="E4109" t="s">
        <v>1292</v>
      </c>
      <c r="F4109" t="s">
        <v>62</v>
      </c>
      <c r="G4109" t="s">
        <v>63</v>
      </c>
      <c r="H4109" t="s">
        <v>25</v>
      </c>
      <c r="I4109" t="s">
        <v>64</v>
      </c>
      <c r="J4109" t="s">
        <v>1263</v>
      </c>
      <c r="K4109">
        <v>1016</v>
      </c>
      <c r="L4109" t="s">
        <v>95</v>
      </c>
      <c r="M4109" t="s">
        <v>40</v>
      </c>
      <c r="N4109" t="s">
        <v>57</v>
      </c>
      <c r="O4109" t="s">
        <v>9514</v>
      </c>
      <c r="P4109">
        <v>4.9279999999999999</v>
      </c>
      <c r="Q4109">
        <v>2</v>
      </c>
      <c r="R4109">
        <v>0.2</v>
      </c>
      <c r="S4109">
        <v>0.73919999999999997</v>
      </c>
      <c r="T4109" t="s">
        <v>642</v>
      </c>
      <c r="U4109">
        <v>4.1887999999999996</v>
      </c>
      <c r="V4109" s="2">
        <f>Table1[[#This Row],[Expenses]]*0.3</f>
        <v>1.2566399999999998</v>
      </c>
      <c r="W4109" t="str">
        <f>VLOOKUP(K4109, Helper!A:C, 3, FALSE)</f>
        <v>2020-03</v>
      </c>
    </row>
    <row r="4110" spans="1:23" x14ac:dyDescent="0.3">
      <c r="A4110">
        <v>8300</v>
      </c>
      <c r="B4110" t="s">
        <v>9515</v>
      </c>
      <c r="C4110" s="1">
        <v>43901</v>
      </c>
      <c r="D4110">
        <v>20200311</v>
      </c>
      <c r="E4110" t="s">
        <v>3110</v>
      </c>
      <c r="F4110" t="s">
        <v>35</v>
      </c>
      <c r="G4110" t="s">
        <v>397</v>
      </c>
      <c r="H4110" t="s">
        <v>37</v>
      </c>
      <c r="I4110" t="s">
        <v>38</v>
      </c>
      <c r="J4110" t="s">
        <v>504</v>
      </c>
      <c r="K4110">
        <v>1010</v>
      </c>
      <c r="L4110" t="s">
        <v>273</v>
      </c>
      <c r="M4110" t="s">
        <v>29</v>
      </c>
      <c r="N4110" t="s">
        <v>112</v>
      </c>
      <c r="O4110" t="s">
        <v>9516</v>
      </c>
      <c r="P4110">
        <v>7.98</v>
      </c>
      <c r="Q4110">
        <v>3</v>
      </c>
      <c r="R4110">
        <v>0</v>
      </c>
      <c r="S4110">
        <v>2.0748000000000002</v>
      </c>
      <c r="T4110" t="s">
        <v>445</v>
      </c>
      <c r="U4110">
        <v>5.9051999999999998</v>
      </c>
      <c r="V4110" s="2">
        <f>Table1[[#This Row],[Expenses]]*0.3</f>
        <v>1.7715599999999998</v>
      </c>
      <c r="W4110" t="str">
        <f>VLOOKUP(K4110, Helper!A:C, 3, FALSE)</f>
        <v>2020-03</v>
      </c>
    </row>
    <row r="4111" spans="1:23" x14ac:dyDescent="0.3">
      <c r="A4111">
        <v>8301</v>
      </c>
      <c r="B4111" t="s">
        <v>9517</v>
      </c>
      <c r="C4111" s="1">
        <v>44306</v>
      </c>
      <c r="D4111">
        <v>20210420</v>
      </c>
      <c r="E4111" t="s">
        <v>1084</v>
      </c>
      <c r="F4111" t="s">
        <v>190</v>
      </c>
      <c r="G4111" t="s">
        <v>568</v>
      </c>
      <c r="H4111" t="s">
        <v>37</v>
      </c>
      <c r="I4111" t="s">
        <v>119</v>
      </c>
      <c r="J4111" t="s">
        <v>693</v>
      </c>
      <c r="K4111">
        <v>1070</v>
      </c>
      <c r="L4111" t="s">
        <v>56</v>
      </c>
      <c r="M4111" t="s">
        <v>29</v>
      </c>
      <c r="N4111" t="s">
        <v>161</v>
      </c>
      <c r="O4111" t="s">
        <v>9518</v>
      </c>
      <c r="P4111">
        <v>180.96</v>
      </c>
      <c r="Q4111">
        <v>2</v>
      </c>
      <c r="R4111">
        <v>0</v>
      </c>
      <c r="S4111">
        <v>81.432000000000002</v>
      </c>
      <c r="T4111" t="s">
        <v>208</v>
      </c>
      <c r="U4111">
        <v>99.528000000000006</v>
      </c>
      <c r="V4111" s="2">
        <f>Table1[[#This Row],[Expenses]]*0.3</f>
        <v>29.8584</v>
      </c>
      <c r="W4111" t="str">
        <f>VLOOKUP(K4111, Helper!A:C, 3, FALSE)</f>
        <v>2020-02</v>
      </c>
    </row>
    <row r="4112" spans="1:23" x14ac:dyDescent="0.3">
      <c r="A4112">
        <v>8302</v>
      </c>
      <c r="B4112" t="s">
        <v>9519</v>
      </c>
      <c r="C4112" s="1">
        <v>45134</v>
      </c>
      <c r="D4112">
        <v>20230727</v>
      </c>
      <c r="E4112" t="s">
        <v>2094</v>
      </c>
      <c r="F4112" t="s">
        <v>35</v>
      </c>
      <c r="G4112" t="s">
        <v>36</v>
      </c>
      <c r="H4112" t="s">
        <v>37</v>
      </c>
      <c r="I4112" t="s">
        <v>38</v>
      </c>
      <c r="J4112" t="s">
        <v>360</v>
      </c>
      <c r="K4112">
        <v>1004</v>
      </c>
      <c r="L4112" t="s">
        <v>74</v>
      </c>
      <c r="M4112" t="s">
        <v>40</v>
      </c>
      <c r="N4112" t="s">
        <v>185</v>
      </c>
      <c r="O4112" t="s">
        <v>9520</v>
      </c>
      <c r="P4112">
        <v>1649.95</v>
      </c>
      <c r="Q4112">
        <v>5</v>
      </c>
      <c r="R4112">
        <v>0</v>
      </c>
      <c r="S4112">
        <v>659.98</v>
      </c>
      <c r="T4112" t="s">
        <v>128</v>
      </c>
      <c r="U4112">
        <v>989.97</v>
      </c>
      <c r="V4112" s="2">
        <f>Table1[[#This Row],[Expenses]]*0.3</f>
        <v>296.99099999999999</v>
      </c>
      <c r="W4112" t="str">
        <f>VLOOKUP(K4112, Helper!A:C, 3, FALSE)</f>
        <v>2020-01</v>
      </c>
    </row>
    <row r="4113" spans="1:23" x14ac:dyDescent="0.3">
      <c r="A4113">
        <v>8304</v>
      </c>
      <c r="B4113" t="s">
        <v>9521</v>
      </c>
      <c r="C4113" s="1">
        <v>44135</v>
      </c>
      <c r="D4113">
        <v>20201031</v>
      </c>
      <c r="E4113" t="s">
        <v>3709</v>
      </c>
      <c r="F4113" t="s">
        <v>35</v>
      </c>
      <c r="G4113" t="s">
        <v>110</v>
      </c>
      <c r="H4113" t="s">
        <v>37</v>
      </c>
      <c r="I4113" t="s">
        <v>38</v>
      </c>
      <c r="J4113" t="s">
        <v>430</v>
      </c>
      <c r="K4113">
        <v>1055</v>
      </c>
      <c r="L4113" t="s">
        <v>84</v>
      </c>
      <c r="M4113" t="s">
        <v>85</v>
      </c>
      <c r="N4113" t="s">
        <v>156</v>
      </c>
      <c r="O4113" t="s">
        <v>9522</v>
      </c>
      <c r="P4113">
        <v>73.584000000000003</v>
      </c>
      <c r="Q4113">
        <v>2</v>
      </c>
      <c r="R4113">
        <v>0.2</v>
      </c>
      <c r="S4113">
        <v>8.2782</v>
      </c>
      <c r="T4113" t="s">
        <v>194</v>
      </c>
      <c r="U4113">
        <v>65.305800000000005</v>
      </c>
      <c r="V4113" s="2">
        <f>Table1[[#This Row],[Expenses]]*0.3</f>
        <v>19.591740000000001</v>
      </c>
      <c r="W4113" t="str">
        <f>VLOOKUP(K4113, Helper!A:C, 3, FALSE)</f>
        <v>2020-01</v>
      </c>
    </row>
    <row r="4114" spans="1:23" x14ac:dyDescent="0.3">
      <c r="A4114">
        <v>8305</v>
      </c>
      <c r="B4114" t="s">
        <v>9523</v>
      </c>
      <c r="C4114" s="1">
        <v>45234</v>
      </c>
      <c r="D4114">
        <v>20231104</v>
      </c>
      <c r="E4114" t="s">
        <v>4392</v>
      </c>
      <c r="F4114" t="s">
        <v>35</v>
      </c>
      <c r="G4114" t="s">
        <v>3855</v>
      </c>
      <c r="H4114" t="s">
        <v>37</v>
      </c>
      <c r="I4114" t="s">
        <v>38</v>
      </c>
      <c r="J4114" t="s">
        <v>917</v>
      </c>
      <c r="K4114">
        <v>1029</v>
      </c>
      <c r="L4114" t="s">
        <v>84</v>
      </c>
      <c r="M4114" t="s">
        <v>29</v>
      </c>
      <c r="N4114" t="s">
        <v>50</v>
      </c>
      <c r="O4114" t="s">
        <v>9524</v>
      </c>
      <c r="P4114">
        <v>486.36799999999999</v>
      </c>
      <c r="Q4114">
        <v>4</v>
      </c>
      <c r="R4114">
        <v>0.2</v>
      </c>
      <c r="S4114">
        <v>36.477600000000002</v>
      </c>
      <c r="T4114" t="s">
        <v>283</v>
      </c>
      <c r="U4114">
        <v>449.8904</v>
      </c>
      <c r="V4114" s="2">
        <f>Table1[[#This Row],[Expenses]]*0.3</f>
        <v>134.96711999999999</v>
      </c>
      <c r="W4114" t="str">
        <f>VLOOKUP(K4114, Helper!A:C, 3, FALSE)</f>
        <v>2020-01</v>
      </c>
    </row>
    <row r="4115" spans="1:23" x14ac:dyDescent="0.3">
      <c r="A4115">
        <v>8306</v>
      </c>
      <c r="B4115" t="s">
        <v>9525</v>
      </c>
      <c r="C4115" s="1">
        <v>44785</v>
      </c>
      <c r="D4115">
        <v>20220812</v>
      </c>
      <c r="E4115" t="s">
        <v>957</v>
      </c>
      <c r="F4115" t="s">
        <v>448</v>
      </c>
      <c r="G4115" t="s">
        <v>448</v>
      </c>
      <c r="H4115" t="s">
        <v>81</v>
      </c>
      <c r="I4115" t="s">
        <v>199</v>
      </c>
      <c r="J4115" t="s">
        <v>184</v>
      </c>
      <c r="K4115">
        <v>1028</v>
      </c>
      <c r="L4115" t="s">
        <v>74</v>
      </c>
      <c r="M4115" t="s">
        <v>85</v>
      </c>
      <c r="N4115" t="s">
        <v>66</v>
      </c>
      <c r="O4115" t="s">
        <v>9526</v>
      </c>
      <c r="P4115">
        <v>32.4</v>
      </c>
      <c r="Q4115">
        <v>5</v>
      </c>
      <c r="R4115">
        <v>0</v>
      </c>
      <c r="S4115">
        <v>15.552</v>
      </c>
      <c r="T4115" t="s">
        <v>327</v>
      </c>
      <c r="U4115">
        <v>16.847999999999999</v>
      </c>
      <c r="V4115" s="2">
        <f>Table1[[#This Row],[Expenses]]*0.3</f>
        <v>5.0543999999999993</v>
      </c>
      <c r="W4115" t="str">
        <f>VLOOKUP(K4115, Helper!A:C, 3, FALSE)</f>
        <v>2020-04</v>
      </c>
    </row>
    <row r="4116" spans="1:23" x14ac:dyDescent="0.3">
      <c r="A4116">
        <v>8309</v>
      </c>
      <c r="B4116" t="s">
        <v>9527</v>
      </c>
      <c r="C4116" s="1">
        <v>44768</v>
      </c>
      <c r="D4116">
        <v>20220726</v>
      </c>
      <c r="E4116" t="s">
        <v>3322</v>
      </c>
      <c r="F4116" t="s">
        <v>35</v>
      </c>
      <c r="G4116" t="s">
        <v>110</v>
      </c>
      <c r="H4116" t="s">
        <v>37</v>
      </c>
      <c r="I4116" t="s">
        <v>38</v>
      </c>
      <c r="J4116" t="s">
        <v>321</v>
      </c>
      <c r="K4116">
        <v>1089</v>
      </c>
      <c r="L4116" t="s">
        <v>133</v>
      </c>
      <c r="M4116" t="s">
        <v>85</v>
      </c>
      <c r="N4116" t="s">
        <v>112</v>
      </c>
      <c r="O4116" t="s">
        <v>9528</v>
      </c>
      <c r="P4116">
        <v>37.17</v>
      </c>
      <c r="Q4116">
        <v>9</v>
      </c>
      <c r="R4116">
        <v>0</v>
      </c>
      <c r="S4116">
        <v>11.151</v>
      </c>
      <c r="T4116" t="s">
        <v>175</v>
      </c>
      <c r="U4116">
        <v>26.018999999999998</v>
      </c>
      <c r="V4116" s="2">
        <f>Table1[[#This Row],[Expenses]]*0.3</f>
        <v>7.805699999999999</v>
      </c>
      <c r="W4116" t="str">
        <f>VLOOKUP(K4116, Helper!A:C, 3, FALSE)</f>
        <v>2020-01</v>
      </c>
    </row>
    <row r="4117" spans="1:23" x14ac:dyDescent="0.3">
      <c r="A4117">
        <v>8310</v>
      </c>
      <c r="B4117" t="s">
        <v>9529</v>
      </c>
      <c r="C4117" s="1">
        <v>43891</v>
      </c>
      <c r="D4117">
        <v>20200301</v>
      </c>
      <c r="E4117" t="s">
        <v>2766</v>
      </c>
      <c r="F4117" t="s">
        <v>79</v>
      </c>
      <c r="G4117" t="s">
        <v>147</v>
      </c>
      <c r="H4117" t="s">
        <v>81</v>
      </c>
      <c r="I4117" t="s">
        <v>82</v>
      </c>
      <c r="J4117" t="s">
        <v>360</v>
      </c>
      <c r="K4117">
        <v>1004</v>
      </c>
      <c r="L4117" t="s">
        <v>74</v>
      </c>
      <c r="M4117" t="s">
        <v>29</v>
      </c>
      <c r="N4117" t="s">
        <v>96</v>
      </c>
      <c r="O4117" t="s">
        <v>9530</v>
      </c>
      <c r="P4117">
        <v>137.352</v>
      </c>
      <c r="Q4117">
        <v>3</v>
      </c>
      <c r="R4117">
        <v>0.2</v>
      </c>
      <c r="S4117">
        <v>8.5845000000000002</v>
      </c>
      <c r="T4117" t="s">
        <v>445</v>
      </c>
      <c r="U4117">
        <v>128.76750000000001</v>
      </c>
      <c r="V4117" s="2">
        <f>Table1[[#This Row],[Expenses]]*0.3</f>
        <v>38.630250000000004</v>
      </c>
      <c r="W4117" t="str">
        <f>VLOOKUP(K4117, Helper!A:C, 3, FALSE)</f>
        <v>2020-01</v>
      </c>
    </row>
    <row r="4118" spans="1:23" x14ac:dyDescent="0.3">
      <c r="A4118">
        <v>8312</v>
      </c>
      <c r="B4118" t="s">
        <v>9531</v>
      </c>
      <c r="C4118" s="1">
        <v>44953</v>
      </c>
      <c r="D4118">
        <v>20230127</v>
      </c>
      <c r="E4118" t="s">
        <v>1052</v>
      </c>
      <c r="F4118" t="s">
        <v>758</v>
      </c>
      <c r="G4118" t="s">
        <v>5909</v>
      </c>
      <c r="H4118" t="s">
        <v>25</v>
      </c>
      <c r="I4118" t="s">
        <v>64</v>
      </c>
      <c r="J4118" t="s">
        <v>272</v>
      </c>
      <c r="K4118">
        <v>1094</v>
      </c>
      <c r="L4118" t="s">
        <v>273</v>
      </c>
      <c r="M4118" t="s">
        <v>29</v>
      </c>
      <c r="N4118" t="s">
        <v>57</v>
      </c>
      <c r="O4118" t="s">
        <v>9532</v>
      </c>
      <c r="P4118">
        <v>62.72</v>
      </c>
      <c r="Q4118">
        <v>4</v>
      </c>
      <c r="R4118">
        <v>0</v>
      </c>
      <c r="S4118">
        <v>24.460799999999999</v>
      </c>
      <c r="T4118" t="s">
        <v>898</v>
      </c>
      <c r="U4118">
        <v>38.2592</v>
      </c>
      <c r="V4118" s="2">
        <f>Table1[[#This Row],[Expenses]]*0.3</f>
        <v>11.47776</v>
      </c>
      <c r="W4118" t="str">
        <f>VLOOKUP(K4118, Helper!A:C, 3, FALSE)</f>
        <v>2020-02</v>
      </c>
    </row>
    <row r="4119" spans="1:23" x14ac:dyDescent="0.3">
      <c r="A4119">
        <v>8314</v>
      </c>
      <c r="B4119" t="s">
        <v>9533</v>
      </c>
      <c r="C4119" s="1">
        <v>44024</v>
      </c>
      <c r="D4119">
        <v>20200712</v>
      </c>
      <c r="E4119" t="s">
        <v>1844</v>
      </c>
      <c r="F4119" t="s">
        <v>79</v>
      </c>
      <c r="G4119" t="s">
        <v>1222</v>
      </c>
      <c r="H4119" t="s">
        <v>81</v>
      </c>
      <c r="I4119" t="s">
        <v>82</v>
      </c>
      <c r="J4119" t="s">
        <v>1472</v>
      </c>
      <c r="K4119">
        <v>1091</v>
      </c>
      <c r="L4119" t="s">
        <v>74</v>
      </c>
      <c r="M4119" t="s">
        <v>85</v>
      </c>
      <c r="N4119" t="s">
        <v>41</v>
      </c>
      <c r="O4119" t="s">
        <v>9534</v>
      </c>
      <c r="P4119">
        <v>512.35799999999995</v>
      </c>
      <c r="Q4119">
        <v>3</v>
      </c>
      <c r="R4119">
        <v>0.3</v>
      </c>
      <c r="S4119">
        <v>-14.6388</v>
      </c>
      <c r="T4119" t="s">
        <v>729</v>
      </c>
      <c r="U4119">
        <v>526.99679999999898</v>
      </c>
      <c r="V4119" s="2">
        <f>Table1[[#This Row],[Expenses]]*0.3</f>
        <v>158.09903999999969</v>
      </c>
      <c r="W4119" t="str">
        <f>VLOOKUP(K4119, Helper!A:C, 3, FALSE)</f>
        <v>2020-02</v>
      </c>
    </row>
    <row r="4120" spans="1:23" x14ac:dyDescent="0.3">
      <c r="A4120">
        <v>8318</v>
      </c>
      <c r="B4120" t="s">
        <v>9535</v>
      </c>
      <c r="C4120" s="1">
        <v>45028</v>
      </c>
      <c r="D4120">
        <v>20230412</v>
      </c>
      <c r="E4120" t="s">
        <v>243</v>
      </c>
      <c r="F4120" t="s">
        <v>62</v>
      </c>
      <c r="G4120" t="s">
        <v>1253</v>
      </c>
      <c r="H4120" t="s">
        <v>25</v>
      </c>
      <c r="I4120" t="s">
        <v>64</v>
      </c>
      <c r="J4120" t="s">
        <v>244</v>
      </c>
      <c r="K4120">
        <v>1002</v>
      </c>
      <c r="L4120" t="s">
        <v>84</v>
      </c>
      <c r="M4120" t="s">
        <v>29</v>
      </c>
      <c r="N4120" t="s">
        <v>112</v>
      </c>
      <c r="O4120" t="s">
        <v>9536</v>
      </c>
      <c r="P4120">
        <v>1.752</v>
      </c>
      <c r="Q4120">
        <v>1</v>
      </c>
      <c r="R4120">
        <v>0.2</v>
      </c>
      <c r="S4120">
        <v>0.15329999999999999</v>
      </c>
      <c r="T4120" t="s">
        <v>68</v>
      </c>
      <c r="U4120">
        <v>1.5987</v>
      </c>
      <c r="V4120" s="2">
        <f>Table1[[#This Row],[Expenses]]*0.3</f>
        <v>0.47960999999999998</v>
      </c>
      <c r="W4120" t="str">
        <f>VLOOKUP(K4120, Helper!A:C, 3, FALSE)</f>
        <v>2020-03</v>
      </c>
    </row>
    <row r="4121" spans="1:23" x14ac:dyDescent="0.3">
      <c r="A4121">
        <v>8320</v>
      </c>
      <c r="B4121" t="s">
        <v>9537</v>
      </c>
      <c r="C4121" s="1">
        <v>45244</v>
      </c>
      <c r="D4121">
        <v>20231114</v>
      </c>
      <c r="E4121" t="s">
        <v>954</v>
      </c>
      <c r="F4121" t="s">
        <v>211</v>
      </c>
      <c r="G4121" t="s">
        <v>212</v>
      </c>
      <c r="H4121" t="s">
        <v>25</v>
      </c>
      <c r="I4121" t="s">
        <v>26</v>
      </c>
      <c r="J4121" t="s">
        <v>407</v>
      </c>
      <c r="K4121">
        <v>1082</v>
      </c>
      <c r="L4121" t="s">
        <v>56</v>
      </c>
      <c r="M4121" t="s">
        <v>29</v>
      </c>
      <c r="N4121" t="s">
        <v>96</v>
      </c>
      <c r="O4121" t="s">
        <v>9538</v>
      </c>
      <c r="P4121">
        <v>11.21</v>
      </c>
      <c r="Q4121">
        <v>1</v>
      </c>
      <c r="R4121">
        <v>0</v>
      </c>
      <c r="S4121">
        <v>3.363</v>
      </c>
      <c r="T4121" t="s">
        <v>283</v>
      </c>
      <c r="U4121">
        <v>7.8470000000000004</v>
      </c>
      <c r="V4121" s="2">
        <f>Table1[[#This Row],[Expenses]]*0.3</f>
        <v>2.3540999999999999</v>
      </c>
      <c r="W4121" t="str">
        <f>VLOOKUP(K4121, Helper!A:C, 3, FALSE)</f>
        <v>2020-07</v>
      </c>
    </row>
    <row r="4122" spans="1:23" x14ac:dyDescent="0.3">
      <c r="A4122">
        <v>8321</v>
      </c>
      <c r="B4122" t="s">
        <v>9539</v>
      </c>
      <c r="C4122" s="1">
        <v>44535</v>
      </c>
      <c r="D4122">
        <v>20211205</v>
      </c>
      <c r="E4122" t="s">
        <v>123</v>
      </c>
      <c r="F4122" t="s">
        <v>79</v>
      </c>
      <c r="G4122" t="s">
        <v>154</v>
      </c>
      <c r="H4122" t="s">
        <v>81</v>
      </c>
      <c r="I4122" t="s">
        <v>82</v>
      </c>
      <c r="J4122" t="s">
        <v>126</v>
      </c>
      <c r="K4122">
        <v>1025</v>
      </c>
      <c r="L4122" t="s">
        <v>105</v>
      </c>
      <c r="M4122" t="s">
        <v>29</v>
      </c>
      <c r="N4122" t="s">
        <v>112</v>
      </c>
      <c r="O4122" t="s">
        <v>9540</v>
      </c>
      <c r="P4122">
        <v>45.04</v>
      </c>
      <c r="Q4122">
        <v>2</v>
      </c>
      <c r="R4122">
        <v>0.2</v>
      </c>
      <c r="S4122">
        <v>4.5039999999999996</v>
      </c>
      <c r="T4122" t="s">
        <v>163</v>
      </c>
      <c r="U4122">
        <v>40.536000000000001</v>
      </c>
      <c r="V4122" s="2">
        <f>Table1[[#This Row],[Expenses]]*0.3</f>
        <v>12.1608</v>
      </c>
      <c r="W4122" t="str">
        <f>VLOOKUP(K4122, Helper!A:C, 3, FALSE)</f>
        <v>2020-04</v>
      </c>
    </row>
    <row r="4123" spans="1:23" x14ac:dyDescent="0.3">
      <c r="A4123">
        <v>8322</v>
      </c>
      <c r="B4123" t="s">
        <v>9541</v>
      </c>
      <c r="C4123" s="1">
        <v>44831</v>
      </c>
      <c r="D4123">
        <v>20220927</v>
      </c>
      <c r="E4123" t="s">
        <v>3485</v>
      </c>
      <c r="F4123" t="s">
        <v>79</v>
      </c>
      <c r="G4123" t="s">
        <v>147</v>
      </c>
      <c r="H4123" t="s">
        <v>81</v>
      </c>
      <c r="I4123" t="s">
        <v>82</v>
      </c>
      <c r="J4123" t="s">
        <v>638</v>
      </c>
      <c r="K4123">
        <v>1008</v>
      </c>
      <c r="L4123" t="s">
        <v>74</v>
      </c>
      <c r="M4123" t="s">
        <v>29</v>
      </c>
      <c r="N4123" t="s">
        <v>50</v>
      </c>
      <c r="O4123" t="s">
        <v>9542</v>
      </c>
      <c r="P4123">
        <v>15.624000000000001</v>
      </c>
      <c r="Q4123">
        <v>2</v>
      </c>
      <c r="R4123">
        <v>0.8</v>
      </c>
      <c r="S4123">
        <v>-24.9984</v>
      </c>
      <c r="T4123" t="s">
        <v>246</v>
      </c>
      <c r="U4123">
        <v>40.622399999999999</v>
      </c>
      <c r="V4123" s="2">
        <f>Table1[[#This Row],[Expenses]]*0.3</f>
        <v>12.186719999999999</v>
      </c>
      <c r="W4123" t="str">
        <f>VLOOKUP(K4123, Helper!A:C, 3, FALSE)</f>
        <v>2020-01</v>
      </c>
    </row>
    <row r="4124" spans="1:23" x14ac:dyDescent="0.3">
      <c r="A4124">
        <v>8323</v>
      </c>
      <c r="B4124" t="s">
        <v>9543</v>
      </c>
      <c r="C4124" s="1">
        <v>44885</v>
      </c>
      <c r="D4124">
        <v>20221120</v>
      </c>
      <c r="E4124" t="s">
        <v>2143</v>
      </c>
      <c r="F4124" t="s">
        <v>211</v>
      </c>
      <c r="G4124" t="s">
        <v>1322</v>
      </c>
      <c r="H4124" t="s">
        <v>25</v>
      </c>
      <c r="I4124" t="s">
        <v>26</v>
      </c>
      <c r="J4124" t="s">
        <v>592</v>
      </c>
      <c r="K4124">
        <v>1030</v>
      </c>
      <c r="L4124" t="s">
        <v>95</v>
      </c>
      <c r="M4124" t="s">
        <v>29</v>
      </c>
      <c r="N4124" t="s">
        <v>86</v>
      </c>
      <c r="O4124" t="s">
        <v>9544</v>
      </c>
      <c r="P4124">
        <v>8.74</v>
      </c>
      <c r="Q4124">
        <v>2</v>
      </c>
      <c r="R4124">
        <v>0</v>
      </c>
      <c r="S4124">
        <v>2.2724000000000002</v>
      </c>
      <c r="T4124" t="s">
        <v>32</v>
      </c>
      <c r="U4124">
        <v>6.4676</v>
      </c>
      <c r="V4124" s="2">
        <f>Table1[[#This Row],[Expenses]]*0.3</f>
        <v>1.94028</v>
      </c>
      <c r="W4124" t="str">
        <f>VLOOKUP(K4124, Helper!A:C, 3, FALSE)</f>
        <v>2020-01</v>
      </c>
    </row>
    <row r="4125" spans="1:23" x14ac:dyDescent="0.3">
      <c r="A4125">
        <v>8325</v>
      </c>
      <c r="B4125" t="s">
        <v>9545</v>
      </c>
      <c r="C4125" s="1">
        <v>45178</v>
      </c>
      <c r="D4125">
        <v>20230909</v>
      </c>
      <c r="E4125" t="s">
        <v>6667</v>
      </c>
      <c r="F4125" t="s">
        <v>46</v>
      </c>
      <c r="G4125" t="s">
        <v>178</v>
      </c>
      <c r="H4125" t="s">
        <v>25</v>
      </c>
      <c r="I4125" t="s">
        <v>48</v>
      </c>
      <c r="J4125" t="s">
        <v>94</v>
      </c>
      <c r="K4125">
        <v>1087</v>
      </c>
      <c r="L4125" t="s">
        <v>95</v>
      </c>
      <c r="M4125" t="s">
        <v>85</v>
      </c>
      <c r="N4125" t="s">
        <v>96</v>
      </c>
      <c r="O4125" t="s">
        <v>9546</v>
      </c>
      <c r="P4125">
        <v>61.68</v>
      </c>
      <c r="Q4125">
        <v>5</v>
      </c>
      <c r="R4125">
        <v>0.2</v>
      </c>
      <c r="S4125">
        <v>5.3970000000000002</v>
      </c>
      <c r="T4125" t="s">
        <v>171</v>
      </c>
      <c r="U4125">
        <v>56.283000000000001</v>
      </c>
      <c r="V4125" s="2">
        <f>Table1[[#This Row],[Expenses]]*0.3</f>
        <v>16.884899999999998</v>
      </c>
      <c r="W4125" t="str">
        <f>VLOOKUP(K4125, Helper!A:C, 3, FALSE)</f>
        <v>2020-06</v>
      </c>
    </row>
    <row r="4126" spans="1:23" x14ac:dyDescent="0.3">
      <c r="A4126">
        <v>8327</v>
      </c>
      <c r="B4126" t="s">
        <v>9547</v>
      </c>
      <c r="C4126" s="1">
        <v>45129</v>
      </c>
      <c r="D4126">
        <v>20230722</v>
      </c>
      <c r="E4126" t="s">
        <v>667</v>
      </c>
      <c r="F4126" t="s">
        <v>166</v>
      </c>
      <c r="G4126" t="s">
        <v>488</v>
      </c>
      <c r="H4126" t="s">
        <v>81</v>
      </c>
      <c r="I4126" t="s">
        <v>168</v>
      </c>
      <c r="J4126" t="s">
        <v>489</v>
      </c>
      <c r="K4126">
        <v>1064</v>
      </c>
      <c r="L4126" t="s">
        <v>84</v>
      </c>
      <c r="M4126" t="s">
        <v>40</v>
      </c>
      <c r="N4126" t="s">
        <v>50</v>
      </c>
      <c r="O4126" t="s">
        <v>9548</v>
      </c>
      <c r="P4126">
        <v>2.8639999999999999</v>
      </c>
      <c r="Q4126">
        <v>4</v>
      </c>
      <c r="R4126">
        <v>0.8</v>
      </c>
      <c r="S4126">
        <v>-4.5823999999999998</v>
      </c>
      <c r="T4126" t="s">
        <v>128</v>
      </c>
      <c r="U4126">
        <v>7.4463999999999997</v>
      </c>
      <c r="V4126" s="2">
        <f>Table1[[#This Row],[Expenses]]*0.3</f>
        <v>2.2339199999999999</v>
      </c>
      <c r="W4126" t="str">
        <f>VLOOKUP(K4126, Helper!A:C, 3, FALSE)</f>
        <v>2020-06</v>
      </c>
    </row>
    <row r="4127" spans="1:23" x14ac:dyDescent="0.3">
      <c r="A4127">
        <v>8329</v>
      </c>
      <c r="B4127" t="s">
        <v>9549</v>
      </c>
      <c r="C4127" s="1">
        <v>45206</v>
      </c>
      <c r="D4127">
        <v>20231007</v>
      </c>
      <c r="E4127" t="s">
        <v>951</v>
      </c>
      <c r="F4127" t="s">
        <v>522</v>
      </c>
      <c r="G4127" t="s">
        <v>671</v>
      </c>
      <c r="H4127" t="s">
        <v>37</v>
      </c>
      <c r="I4127" t="s">
        <v>119</v>
      </c>
      <c r="J4127" t="s">
        <v>349</v>
      </c>
      <c r="K4127">
        <v>1078</v>
      </c>
      <c r="L4127" t="s">
        <v>56</v>
      </c>
      <c r="M4127" t="s">
        <v>29</v>
      </c>
      <c r="N4127" t="s">
        <v>66</v>
      </c>
      <c r="O4127" t="s">
        <v>9550</v>
      </c>
      <c r="P4127">
        <v>143.69999999999999</v>
      </c>
      <c r="Q4127">
        <v>3</v>
      </c>
      <c r="R4127">
        <v>0</v>
      </c>
      <c r="S4127">
        <v>68.975999999999999</v>
      </c>
      <c r="T4127" t="s">
        <v>151</v>
      </c>
      <c r="U4127">
        <v>74.723999999999904</v>
      </c>
      <c r="V4127" s="2">
        <f>Table1[[#This Row],[Expenses]]*0.3</f>
        <v>22.417199999999969</v>
      </c>
      <c r="W4127" t="str">
        <f>VLOOKUP(K4127, Helper!A:C, 3, FALSE)</f>
        <v>2020-01</v>
      </c>
    </row>
    <row r="4128" spans="1:23" x14ac:dyDescent="0.3">
      <c r="A4128">
        <v>8331</v>
      </c>
      <c r="B4128" t="s">
        <v>9551</v>
      </c>
      <c r="C4128" s="1">
        <v>45238</v>
      </c>
      <c r="D4128">
        <v>20231108</v>
      </c>
      <c r="E4128" t="s">
        <v>1096</v>
      </c>
      <c r="F4128" t="s">
        <v>211</v>
      </c>
      <c r="G4128" t="s">
        <v>212</v>
      </c>
      <c r="H4128" t="s">
        <v>25</v>
      </c>
      <c r="I4128" t="s">
        <v>26</v>
      </c>
      <c r="J4128" t="s">
        <v>560</v>
      </c>
      <c r="K4128">
        <v>1080</v>
      </c>
      <c r="L4128" t="s">
        <v>56</v>
      </c>
      <c r="M4128" t="s">
        <v>29</v>
      </c>
      <c r="N4128" t="s">
        <v>185</v>
      </c>
      <c r="O4128" t="s">
        <v>9552</v>
      </c>
      <c r="P4128">
        <v>7.88</v>
      </c>
      <c r="Q4128">
        <v>4</v>
      </c>
      <c r="R4128">
        <v>0</v>
      </c>
      <c r="S4128">
        <v>2.5215999999999998</v>
      </c>
      <c r="T4128" t="s">
        <v>283</v>
      </c>
      <c r="U4128">
        <v>5.3583999999999996</v>
      </c>
      <c r="V4128" s="2">
        <f>Table1[[#This Row],[Expenses]]*0.3</f>
        <v>1.6075199999999998</v>
      </c>
      <c r="W4128" t="str">
        <f>VLOOKUP(K4128, Helper!A:C, 3, FALSE)</f>
        <v>2020-03</v>
      </c>
    </row>
    <row r="4129" spans="1:23" x14ac:dyDescent="0.3">
      <c r="A4129">
        <v>8332</v>
      </c>
      <c r="B4129" t="s">
        <v>9553</v>
      </c>
      <c r="C4129" s="1">
        <v>44630</v>
      </c>
      <c r="D4129">
        <v>20220310</v>
      </c>
      <c r="E4129" t="s">
        <v>2570</v>
      </c>
      <c r="F4129" t="s">
        <v>744</v>
      </c>
      <c r="G4129" t="s">
        <v>4816</v>
      </c>
      <c r="H4129" t="s">
        <v>81</v>
      </c>
      <c r="I4129" t="s">
        <v>199</v>
      </c>
      <c r="J4129" t="s">
        <v>200</v>
      </c>
      <c r="K4129">
        <v>1011</v>
      </c>
      <c r="L4129" t="s">
        <v>56</v>
      </c>
      <c r="M4129" t="s">
        <v>29</v>
      </c>
      <c r="N4129" t="s">
        <v>96</v>
      </c>
      <c r="O4129" t="s">
        <v>9554</v>
      </c>
      <c r="P4129">
        <v>11.21</v>
      </c>
      <c r="Q4129">
        <v>1</v>
      </c>
      <c r="R4129">
        <v>0</v>
      </c>
      <c r="S4129">
        <v>3.363</v>
      </c>
      <c r="T4129" t="s">
        <v>187</v>
      </c>
      <c r="U4129">
        <v>7.8470000000000004</v>
      </c>
      <c r="V4129" s="2">
        <f>Table1[[#This Row],[Expenses]]*0.3</f>
        <v>2.3540999999999999</v>
      </c>
      <c r="W4129" t="str">
        <f>VLOOKUP(K4129, Helper!A:C, 3, FALSE)</f>
        <v>2020-06</v>
      </c>
    </row>
    <row r="4130" spans="1:23" x14ac:dyDescent="0.3">
      <c r="A4130">
        <v>8336</v>
      </c>
      <c r="B4130" t="s">
        <v>9555</v>
      </c>
      <c r="C4130" s="1">
        <v>45060</v>
      </c>
      <c r="D4130">
        <v>20230514</v>
      </c>
      <c r="E4130" t="s">
        <v>963</v>
      </c>
      <c r="F4130" t="s">
        <v>197</v>
      </c>
      <c r="G4130" t="s">
        <v>6408</v>
      </c>
      <c r="H4130" t="s">
        <v>81</v>
      </c>
      <c r="I4130" t="s">
        <v>199</v>
      </c>
      <c r="J4130" t="s">
        <v>169</v>
      </c>
      <c r="K4130">
        <v>1058</v>
      </c>
      <c r="L4130" t="s">
        <v>28</v>
      </c>
      <c r="M4130" t="s">
        <v>85</v>
      </c>
      <c r="N4130" t="s">
        <v>50</v>
      </c>
      <c r="O4130" t="s">
        <v>9556</v>
      </c>
      <c r="P4130">
        <v>299.52</v>
      </c>
      <c r="Q4130">
        <v>9</v>
      </c>
      <c r="R4130">
        <v>0</v>
      </c>
      <c r="S4130">
        <v>149.76</v>
      </c>
      <c r="T4130" t="s">
        <v>288</v>
      </c>
      <c r="U4130">
        <v>149.76</v>
      </c>
      <c r="V4130" s="2">
        <f>Table1[[#This Row],[Expenses]]*0.3</f>
        <v>44.927999999999997</v>
      </c>
      <c r="W4130" t="str">
        <f>VLOOKUP(K4130, Helper!A:C, 3, FALSE)</f>
        <v>2020-01</v>
      </c>
    </row>
    <row r="4131" spans="1:23" x14ac:dyDescent="0.3">
      <c r="A4131">
        <v>8337</v>
      </c>
      <c r="B4131" t="s">
        <v>9557</v>
      </c>
      <c r="C4131" s="1">
        <v>44745</v>
      </c>
      <c r="D4131">
        <v>20220703</v>
      </c>
      <c r="E4131" t="s">
        <v>1636</v>
      </c>
      <c r="F4131" t="s">
        <v>238</v>
      </c>
      <c r="G4131" t="s">
        <v>2832</v>
      </c>
      <c r="H4131" t="s">
        <v>25</v>
      </c>
      <c r="I4131" t="s">
        <v>48</v>
      </c>
      <c r="J4131" t="s">
        <v>126</v>
      </c>
      <c r="K4131">
        <v>1025</v>
      </c>
      <c r="L4131" t="s">
        <v>105</v>
      </c>
      <c r="M4131" t="s">
        <v>29</v>
      </c>
      <c r="N4131" t="s">
        <v>112</v>
      </c>
      <c r="O4131" t="s">
        <v>9558</v>
      </c>
      <c r="P4131">
        <v>7.7</v>
      </c>
      <c r="Q4131">
        <v>2</v>
      </c>
      <c r="R4131">
        <v>0</v>
      </c>
      <c r="S4131">
        <v>3.157</v>
      </c>
      <c r="T4131" t="s">
        <v>175</v>
      </c>
      <c r="U4131">
        <v>4.5430000000000001</v>
      </c>
      <c r="V4131" s="2">
        <f>Table1[[#This Row],[Expenses]]*0.3</f>
        <v>1.3629</v>
      </c>
      <c r="W4131" t="str">
        <f>VLOOKUP(K4131, Helper!A:C, 3, FALSE)</f>
        <v>2020-04</v>
      </c>
    </row>
    <row r="4132" spans="1:23" x14ac:dyDescent="0.3">
      <c r="A4132">
        <v>8338</v>
      </c>
      <c r="B4132" t="s">
        <v>9559</v>
      </c>
      <c r="C4132" s="1">
        <v>44192</v>
      </c>
      <c r="D4132">
        <v>20201227</v>
      </c>
      <c r="E4132" t="s">
        <v>3013</v>
      </c>
      <c r="F4132" t="s">
        <v>266</v>
      </c>
      <c r="G4132" t="s">
        <v>1037</v>
      </c>
      <c r="H4132" t="s">
        <v>25</v>
      </c>
      <c r="I4132" t="s">
        <v>48</v>
      </c>
      <c r="J4132" t="s">
        <v>1009</v>
      </c>
      <c r="K4132">
        <v>1021</v>
      </c>
      <c r="L4132" t="s">
        <v>133</v>
      </c>
      <c r="M4132" t="s">
        <v>40</v>
      </c>
      <c r="N4132" t="s">
        <v>66</v>
      </c>
      <c r="O4132" t="s">
        <v>9560</v>
      </c>
      <c r="P4132">
        <v>23.92</v>
      </c>
      <c r="Q4132">
        <v>4</v>
      </c>
      <c r="R4132">
        <v>0</v>
      </c>
      <c r="S4132">
        <v>11.720800000000001</v>
      </c>
      <c r="T4132" t="s">
        <v>235</v>
      </c>
      <c r="U4132">
        <v>12.199199999999999</v>
      </c>
      <c r="V4132" s="2">
        <f>Table1[[#This Row],[Expenses]]*0.3</f>
        <v>3.6597599999999995</v>
      </c>
      <c r="W4132" t="str">
        <f>VLOOKUP(K4132, Helper!A:C, 3, FALSE)</f>
        <v>2020-02</v>
      </c>
    </row>
    <row r="4133" spans="1:23" x14ac:dyDescent="0.3">
      <c r="A4133">
        <v>8340</v>
      </c>
      <c r="B4133" t="s">
        <v>9561</v>
      </c>
      <c r="C4133" s="1">
        <v>45030</v>
      </c>
      <c r="D4133">
        <v>20230414</v>
      </c>
      <c r="E4133" t="s">
        <v>2180</v>
      </c>
      <c r="F4133" t="s">
        <v>35</v>
      </c>
      <c r="G4133" t="s">
        <v>712</v>
      </c>
      <c r="H4133" t="s">
        <v>37</v>
      </c>
      <c r="I4133" t="s">
        <v>38</v>
      </c>
      <c r="J4133" t="s">
        <v>200</v>
      </c>
      <c r="K4133">
        <v>1011</v>
      </c>
      <c r="L4133" t="s">
        <v>56</v>
      </c>
      <c r="M4133" t="s">
        <v>40</v>
      </c>
      <c r="N4133" t="s">
        <v>41</v>
      </c>
      <c r="O4133" t="s">
        <v>9562</v>
      </c>
      <c r="P4133">
        <v>436.70400000000001</v>
      </c>
      <c r="Q4133">
        <v>6</v>
      </c>
      <c r="R4133">
        <v>0.2</v>
      </c>
      <c r="S4133">
        <v>-38.211599999999997</v>
      </c>
      <c r="T4133" t="s">
        <v>68</v>
      </c>
      <c r="U4133">
        <v>474.91559999999998</v>
      </c>
      <c r="V4133" s="2">
        <f>Table1[[#This Row],[Expenses]]*0.3</f>
        <v>142.47467999999998</v>
      </c>
      <c r="W4133" t="str">
        <f>VLOOKUP(K4133, Helper!A:C, 3, FALSE)</f>
        <v>2020-06</v>
      </c>
    </row>
    <row r="4134" spans="1:23" x14ac:dyDescent="0.3">
      <c r="A4134">
        <v>8341</v>
      </c>
      <c r="B4134" t="s">
        <v>9563</v>
      </c>
      <c r="C4134" s="1">
        <v>44149</v>
      </c>
      <c r="D4134">
        <v>20201114</v>
      </c>
      <c r="E4134" t="s">
        <v>2004</v>
      </c>
      <c r="F4134" t="s">
        <v>238</v>
      </c>
      <c r="G4134" t="s">
        <v>2832</v>
      </c>
      <c r="H4134" t="s">
        <v>25</v>
      </c>
      <c r="I4134" t="s">
        <v>48</v>
      </c>
      <c r="J4134" t="s">
        <v>413</v>
      </c>
      <c r="K4134">
        <v>1022</v>
      </c>
      <c r="L4134" t="s">
        <v>273</v>
      </c>
      <c r="M4134" t="s">
        <v>29</v>
      </c>
      <c r="N4134" t="s">
        <v>66</v>
      </c>
      <c r="O4134" t="s">
        <v>9564</v>
      </c>
      <c r="P4134">
        <v>32.4</v>
      </c>
      <c r="Q4134">
        <v>5</v>
      </c>
      <c r="R4134">
        <v>0</v>
      </c>
      <c r="S4134">
        <v>15.552</v>
      </c>
      <c r="T4134" t="s">
        <v>98</v>
      </c>
      <c r="U4134">
        <v>16.847999999999999</v>
      </c>
      <c r="V4134" s="2">
        <f>Table1[[#This Row],[Expenses]]*0.3</f>
        <v>5.0543999999999993</v>
      </c>
      <c r="W4134" t="str">
        <f>VLOOKUP(K4134, Helper!A:C, 3, FALSE)</f>
        <v>2020-03</v>
      </c>
    </row>
    <row r="4135" spans="1:23" x14ac:dyDescent="0.3">
      <c r="A4135">
        <v>8342</v>
      </c>
      <c r="B4135" t="s">
        <v>9565</v>
      </c>
      <c r="C4135" s="1">
        <v>45089</v>
      </c>
      <c r="D4135">
        <v>20230612</v>
      </c>
      <c r="E4135" t="s">
        <v>109</v>
      </c>
      <c r="F4135" t="s">
        <v>35</v>
      </c>
      <c r="G4135" t="s">
        <v>36</v>
      </c>
      <c r="H4135" t="s">
        <v>37</v>
      </c>
      <c r="I4135" t="s">
        <v>38</v>
      </c>
      <c r="J4135" t="s">
        <v>111</v>
      </c>
      <c r="K4135">
        <v>1099</v>
      </c>
      <c r="L4135" t="s">
        <v>56</v>
      </c>
      <c r="M4135" t="s">
        <v>29</v>
      </c>
      <c r="N4135" t="s">
        <v>86</v>
      </c>
      <c r="O4135" t="s">
        <v>9566</v>
      </c>
      <c r="P4135">
        <v>61.44</v>
      </c>
      <c r="Q4135">
        <v>3</v>
      </c>
      <c r="R4135">
        <v>0</v>
      </c>
      <c r="S4135">
        <v>16.588799999999999</v>
      </c>
      <c r="T4135" t="s">
        <v>318</v>
      </c>
      <c r="U4135">
        <v>44.851199999999999</v>
      </c>
      <c r="V4135" s="2">
        <f>Table1[[#This Row],[Expenses]]*0.3</f>
        <v>13.455359999999999</v>
      </c>
      <c r="W4135" t="str">
        <f>VLOOKUP(K4135, Helper!A:C, 3, FALSE)</f>
        <v>2020-01</v>
      </c>
    </row>
    <row r="4136" spans="1:23" x14ac:dyDescent="0.3">
      <c r="A4136">
        <v>8343</v>
      </c>
      <c r="B4136" t="s">
        <v>9567</v>
      </c>
      <c r="C4136" s="1">
        <v>44891</v>
      </c>
      <c r="D4136">
        <v>20221126</v>
      </c>
      <c r="E4136" t="s">
        <v>1277</v>
      </c>
      <c r="F4136" t="s">
        <v>266</v>
      </c>
      <c r="G4136" t="s">
        <v>1037</v>
      </c>
      <c r="H4136" t="s">
        <v>25</v>
      </c>
      <c r="I4136" t="s">
        <v>48</v>
      </c>
      <c r="J4136" t="s">
        <v>278</v>
      </c>
      <c r="K4136">
        <v>1032</v>
      </c>
      <c r="L4136" t="s">
        <v>56</v>
      </c>
      <c r="M4136" t="s">
        <v>29</v>
      </c>
      <c r="N4136" t="s">
        <v>96</v>
      </c>
      <c r="O4136" t="s">
        <v>9568</v>
      </c>
      <c r="P4136">
        <v>73.36</v>
      </c>
      <c r="Q4136">
        <v>7</v>
      </c>
      <c r="R4136">
        <v>0</v>
      </c>
      <c r="S4136">
        <v>19.807200000000002</v>
      </c>
      <c r="T4136" t="s">
        <v>32</v>
      </c>
      <c r="U4136">
        <v>53.552799999999998</v>
      </c>
      <c r="V4136" s="2">
        <f>Table1[[#This Row],[Expenses]]*0.3</f>
        <v>16.065839999999998</v>
      </c>
      <c r="W4136" t="str">
        <f>VLOOKUP(K4136, Helper!A:C, 3, FALSE)</f>
        <v>2020-02</v>
      </c>
    </row>
    <row r="4137" spans="1:23" x14ac:dyDescent="0.3">
      <c r="A4137">
        <v>8344</v>
      </c>
      <c r="B4137" t="s">
        <v>9569</v>
      </c>
      <c r="C4137" s="1">
        <v>43911</v>
      </c>
      <c r="D4137">
        <v>20200321</v>
      </c>
      <c r="E4137" t="s">
        <v>1426</v>
      </c>
      <c r="F4137" t="s">
        <v>252</v>
      </c>
      <c r="G4137" t="s">
        <v>573</v>
      </c>
      <c r="H4137" t="s">
        <v>25</v>
      </c>
      <c r="I4137" t="s">
        <v>103</v>
      </c>
      <c r="J4137" t="s">
        <v>386</v>
      </c>
      <c r="K4137">
        <v>1045</v>
      </c>
      <c r="L4137" t="s">
        <v>95</v>
      </c>
      <c r="M4137" t="s">
        <v>29</v>
      </c>
      <c r="N4137" t="s">
        <v>41</v>
      </c>
      <c r="O4137" t="s">
        <v>9570</v>
      </c>
      <c r="P4137">
        <v>59.2</v>
      </c>
      <c r="Q4137">
        <v>5</v>
      </c>
      <c r="R4137">
        <v>0.2</v>
      </c>
      <c r="S4137">
        <v>22.2</v>
      </c>
      <c r="T4137" t="s">
        <v>445</v>
      </c>
      <c r="U4137">
        <v>37</v>
      </c>
      <c r="V4137" s="2">
        <f>Table1[[#This Row],[Expenses]]*0.3</f>
        <v>11.1</v>
      </c>
      <c r="W4137" t="str">
        <f>VLOOKUP(K4137, Helper!A:C, 3, FALSE)</f>
        <v>2020-01</v>
      </c>
    </row>
    <row r="4138" spans="1:23" x14ac:dyDescent="0.3">
      <c r="A4138">
        <v>8347</v>
      </c>
      <c r="B4138" t="s">
        <v>9571</v>
      </c>
      <c r="C4138" s="1">
        <v>44316</v>
      </c>
      <c r="D4138">
        <v>20210430</v>
      </c>
      <c r="E4138" t="s">
        <v>2320</v>
      </c>
      <c r="F4138" t="s">
        <v>744</v>
      </c>
      <c r="G4138" t="s">
        <v>2258</v>
      </c>
      <c r="H4138" t="s">
        <v>81</v>
      </c>
      <c r="I4138" t="s">
        <v>199</v>
      </c>
      <c r="J4138" t="s">
        <v>1013</v>
      </c>
      <c r="K4138">
        <v>1073</v>
      </c>
      <c r="L4138" t="s">
        <v>133</v>
      </c>
      <c r="M4138" t="s">
        <v>40</v>
      </c>
      <c r="N4138" t="s">
        <v>57</v>
      </c>
      <c r="O4138" t="s">
        <v>9572</v>
      </c>
      <c r="P4138">
        <v>31.4</v>
      </c>
      <c r="Q4138">
        <v>5</v>
      </c>
      <c r="R4138">
        <v>0</v>
      </c>
      <c r="S4138">
        <v>13.188000000000001</v>
      </c>
      <c r="T4138" t="s">
        <v>208</v>
      </c>
      <c r="U4138">
        <v>18.2119999999999</v>
      </c>
      <c r="V4138" s="2">
        <f>Table1[[#This Row],[Expenses]]*0.3</f>
        <v>5.4635999999999703</v>
      </c>
      <c r="W4138" t="str">
        <f>VLOOKUP(K4138, Helper!A:C, 3, FALSE)</f>
        <v>2020-03</v>
      </c>
    </row>
    <row r="4139" spans="1:23" x14ac:dyDescent="0.3">
      <c r="A4139">
        <v>8352</v>
      </c>
      <c r="B4139" t="s">
        <v>9573</v>
      </c>
      <c r="C4139" s="1">
        <v>45050</v>
      </c>
      <c r="D4139">
        <v>20230504</v>
      </c>
      <c r="E4139" t="s">
        <v>3652</v>
      </c>
      <c r="F4139" t="s">
        <v>124</v>
      </c>
      <c r="G4139" t="s">
        <v>125</v>
      </c>
      <c r="H4139" t="s">
        <v>25</v>
      </c>
      <c r="I4139" t="s">
        <v>48</v>
      </c>
      <c r="J4139" t="s">
        <v>55</v>
      </c>
      <c r="K4139">
        <v>1065</v>
      </c>
      <c r="L4139" t="s">
        <v>56</v>
      </c>
      <c r="M4139" t="s">
        <v>40</v>
      </c>
      <c r="N4139" t="s">
        <v>57</v>
      </c>
      <c r="O4139" t="s">
        <v>9574</v>
      </c>
      <c r="P4139">
        <v>32.448</v>
      </c>
      <c r="Q4139">
        <v>2</v>
      </c>
      <c r="R4139">
        <v>0.2</v>
      </c>
      <c r="S4139">
        <v>7.3007999999999997</v>
      </c>
      <c r="T4139" t="s">
        <v>288</v>
      </c>
      <c r="U4139">
        <v>25.147200000000002</v>
      </c>
      <c r="V4139" s="2">
        <f>Table1[[#This Row],[Expenses]]*0.3</f>
        <v>7.5441599999999998</v>
      </c>
      <c r="W4139" t="str">
        <f>VLOOKUP(K4139, Helper!A:C, 3, FALSE)</f>
        <v>2020-04</v>
      </c>
    </row>
    <row r="4140" spans="1:23" x14ac:dyDescent="0.3">
      <c r="A4140">
        <v>8357</v>
      </c>
      <c r="B4140" t="s">
        <v>9575</v>
      </c>
      <c r="C4140" s="1">
        <v>44800</v>
      </c>
      <c r="D4140">
        <v>20220827</v>
      </c>
      <c r="E4140" t="s">
        <v>951</v>
      </c>
      <c r="F4140" t="s">
        <v>758</v>
      </c>
      <c r="G4140" t="s">
        <v>5909</v>
      </c>
      <c r="H4140" t="s">
        <v>25</v>
      </c>
      <c r="I4140" t="s">
        <v>64</v>
      </c>
      <c r="J4140" t="s">
        <v>349</v>
      </c>
      <c r="K4140">
        <v>1078</v>
      </c>
      <c r="L4140" t="s">
        <v>56</v>
      </c>
      <c r="M4140" t="s">
        <v>29</v>
      </c>
      <c r="N4140" t="s">
        <v>57</v>
      </c>
      <c r="O4140" t="s">
        <v>9576</v>
      </c>
      <c r="P4140">
        <v>186.54</v>
      </c>
      <c r="Q4140">
        <v>3</v>
      </c>
      <c r="R4140">
        <v>0</v>
      </c>
      <c r="S4140">
        <v>41.038800000000002</v>
      </c>
      <c r="T4140" t="s">
        <v>327</v>
      </c>
      <c r="U4140">
        <v>145.50119999999899</v>
      </c>
      <c r="V4140" s="2">
        <f>Table1[[#This Row],[Expenses]]*0.3</f>
        <v>43.650359999999694</v>
      </c>
      <c r="W4140" t="str">
        <f>VLOOKUP(K4140, Helper!A:C, 3, FALSE)</f>
        <v>2020-01</v>
      </c>
    </row>
    <row r="4141" spans="1:23" x14ac:dyDescent="0.3">
      <c r="A4141">
        <v>8358</v>
      </c>
      <c r="B4141" t="s">
        <v>9577</v>
      </c>
      <c r="C4141" s="1">
        <v>43932</v>
      </c>
      <c r="D4141">
        <v>20200411</v>
      </c>
      <c r="E4141" t="s">
        <v>2541</v>
      </c>
      <c r="F4141" t="s">
        <v>353</v>
      </c>
      <c r="G4141" t="s">
        <v>354</v>
      </c>
      <c r="H4141" t="s">
        <v>25</v>
      </c>
      <c r="I4141" t="s">
        <v>48</v>
      </c>
      <c r="J4141" t="s">
        <v>693</v>
      </c>
      <c r="K4141">
        <v>1070</v>
      </c>
      <c r="L4141" t="s">
        <v>56</v>
      </c>
      <c r="M4141" t="s">
        <v>29</v>
      </c>
      <c r="N4141" t="s">
        <v>96</v>
      </c>
      <c r="O4141" t="s">
        <v>9578</v>
      </c>
      <c r="P4141">
        <v>87.08</v>
      </c>
      <c r="Q4141">
        <v>7</v>
      </c>
      <c r="R4141">
        <v>0</v>
      </c>
      <c r="S4141">
        <v>24.382400000000001</v>
      </c>
      <c r="T4141" t="s">
        <v>735</v>
      </c>
      <c r="U4141">
        <v>62.697599999999902</v>
      </c>
      <c r="V4141" s="2">
        <f>Table1[[#This Row],[Expenses]]*0.3</f>
        <v>18.809279999999969</v>
      </c>
      <c r="W4141" t="str">
        <f>VLOOKUP(K4141, Helper!A:C, 3, FALSE)</f>
        <v>2020-02</v>
      </c>
    </row>
    <row r="4142" spans="1:23" x14ac:dyDescent="0.3">
      <c r="A4142">
        <v>8361</v>
      </c>
      <c r="B4142" t="s">
        <v>9579</v>
      </c>
      <c r="C4142" s="1">
        <v>44929</v>
      </c>
      <c r="D4142">
        <v>20230103</v>
      </c>
      <c r="E4142" t="s">
        <v>7304</v>
      </c>
      <c r="F4142" t="s">
        <v>79</v>
      </c>
      <c r="G4142" t="s">
        <v>2447</v>
      </c>
      <c r="H4142" t="s">
        <v>81</v>
      </c>
      <c r="I4142" t="s">
        <v>82</v>
      </c>
      <c r="J4142" t="s">
        <v>268</v>
      </c>
      <c r="K4142">
        <v>1088</v>
      </c>
      <c r="L4142" t="s">
        <v>133</v>
      </c>
      <c r="M4142" t="s">
        <v>29</v>
      </c>
      <c r="N4142" t="s">
        <v>112</v>
      </c>
      <c r="O4142" t="s">
        <v>9580</v>
      </c>
      <c r="P4142">
        <v>31.744</v>
      </c>
      <c r="Q4142">
        <v>2</v>
      </c>
      <c r="R4142">
        <v>0.2</v>
      </c>
      <c r="S4142">
        <v>3.968</v>
      </c>
      <c r="T4142" t="s">
        <v>898</v>
      </c>
      <c r="U4142">
        <v>27.776</v>
      </c>
      <c r="V4142" s="2">
        <f>Table1[[#This Row],[Expenses]]*0.3</f>
        <v>8.3327999999999989</v>
      </c>
      <c r="W4142" t="str">
        <f>VLOOKUP(K4142, Helper!A:C, 3, FALSE)</f>
        <v>2020-03</v>
      </c>
    </row>
    <row r="4143" spans="1:23" x14ac:dyDescent="0.3">
      <c r="A4143">
        <v>8365</v>
      </c>
      <c r="B4143" t="s">
        <v>9581</v>
      </c>
      <c r="C4143" s="1">
        <v>45045</v>
      </c>
      <c r="D4143">
        <v>20230429</v>
      </c>
      <c r="E4143" t="s">
        <v>2732</v>
      </c>
      <c r="F4143" t="s">
        <v>46</v>
      </c>
      <c r="G4143" t="s">
        <v>3858</v>
      </c>
      <c r="H4143" t="s">
        <v>25</v>
      </c>
      <c r="I4143" t="s">
        <v>48</v>
      </c>
      <c r="J4143" t="s">
        <v>1263</v>
      </c>
      <c r="K4143">
        <v>1016</v>
      </c>
      <c r="L4143" t="s">
        <v>95</v>
      </c>
      <c r="M4143" t="s">
        <v>29</v>
      </c>
      <c r="N4143" t="s">
        <v>156</v>
      </c>
      <c r="O4143" t="s">
        <v>9582</v>
      </c>
      <c r="P4143">
        <v>751.98400000000004</v>
      </c>
      <c r="Q4143">
        <v>2</v>
      </c>
      <c r="R4143">
        <v>0.2</v>
      </c>
      <c r="S4143">
        <v>84.598200000000006</v>
      </c>
      <c r="T4143" t="s">
        <v>68</v>
      </c>
      <c r="U4143">
        <v>667.38580000000002</v>
      </c>
      <c r="V4143" s="2">
        <f>Table1[[#This Row],[Expenses]]*0.3</f>
        <v>200.21574000000001</v>
      </c>
      <c r="W4143" t="str">
        <f>VLOOKUP(K4143, Helper!A:C, 3, FALSE)</f>
        <v>2020-03</v>
      </c>
    </row>
    <row r="4144" spans="1:23" x14ac:dyDescent="0.3">
      <c r="A4144">
        <v>8366</v>
      </c>
      <c r="B4144" t="s">
        <v>9583</v>
      </c>
      <c r="C4144" s="1">
        <v>44957</v>
      </c>
      <c r="D4144">
        <v>20230131</v>
      </c>
      <c r="E4144" t="s">
        <v>2158</v>
      </c>
      <c r="F4144" t="s">
        <v>71</v>
      </c>
      <c r="G4144" t="s">
        <v>72</v>
      </c>
      <c r="H4144" t="s">
        <v>37</v>
      </c>
      <c r="I4144" t="s">
        <v>38</v>
      </c>
      <c r="J4144" t="s">
        <v>407</v>
      </c>
      <c r="K4144">
        <v>1082</v>
      </c>
      <c r="L4144" t="s">
        <v>56</v>
      </c>
      <c r="M4144" t="s">
        <v>85</v>
      </c>
      <c r="N4144" t="s">
        <v>156</v>
      </c>
      <c r="O4144" t="s">
        <v>9584</v>
      </c>
      <c r="P4144">
        <v>604.76800000000003</v>
      </c>
      <c r="Q4144">
        <v>4</v>
      </c>
      <c r="R4144">
        <v>0.2</v>
      </c>
      <c r="S4144">
        <v>60.476799999999997</v>
      </c>
      <c r="T4144" t="s">
        <v>898</v>
      </c>
      <c r="U4144">
        <v>544.2912</v>
      </c>
      <c r="V4144" s="2">
        <f>Table1[[#This Row],[Expenses]]*0.3</f>
        <v>163.28736000000001</v>
      </c>
      <c r="W4144" t="str">
        <f>VLOOKUP(K4144, Helper!A:C, 3, FALSE)</f>
        <v>2020-07</v>
      </c>
    </row>
    <row r="4145" spans="1:23" x14ac:dyDescent="0.3">
      <c r="A4145">
        <v>8367</v>
      </c>
      <c r="B4145" t="s">
        <v>9585</v>
      </c>
      <c r="C4145" s="1">
        <v>44081</v>
      </c>
      <c r="D4145">
        <v>20200907</v>
      </c>
      <c r="E4145" t="s">
        <v>6207</v>
      </c>
      <c r="F4145" t="s">
        <v>35</v>
      </c>
      <c r="G4145" t="s">
        <v>584</v>
      </c>
      <c r="H4145" t="s">
        <v>37</v>
      </c>
      <c r="I4145" t="s">
        <v>38</v>
      </c>
      <c r="J4145" t="s">
        <v>254</v>
      </c>
      <c r="K4145">
        <v>1072</v>
      </c>
      <c r="L4145" t="s">
        <v>74</v>
      </c>
      <c r="M4145" t="s">
        <v>40</v>
      </c>
      <c r="N4145" t="s">
        <v>66</v>
      </c>
      <c r="O4145" t="s">
        <v>9586</v>
      </c>
      <c r="P4145">
        <v>27.36</v>
      </c>
      <c r="Q4145">
        <v>4</v>
      </c>
      <c r="R4145">
        <v>0</v>
      </c>
      <c r="S4145">
        <v>7.3872</v>
      </c>
      <c r="T4145" t="s">
        <v>382</v>
      </c>
      <c r="U4145">
        <v>19.972799999999999</v>
      </c>
      <c r="V4145" s="2">
        <f>Table1[[#This Row],[Expenses]]*0.3</f>
        <v>5.9918399999999998</v>
      </c>
      <c r="W4145" t="str">
        <f>VLOOKUP(K4145, Helper!A:C, 3, FALSE)</f>
        <v>2020-06</v>
      </c>
    </row>
    <row r="4146" spans="1:23" x14ac:dyDescent="0.3">
      <c r="A4146">
        <v>8370</v>
      </c>
      <c r="B4146" t="s">
        <v>9587</v>
      </c>
      <c r="C4146" s="1">
        <v>44724</v>
      </c>
      <c r="D4146">
        <v>20220612</v>
      </c>
      <c r="E4146" t="s">
        <v>1298</v>
      </c>
      <c r="F4146" t="s">
        <v>35</v>
      </c>
      <c r="G4146" t="s">
        <v>36</v>
      </c>
      <c r="H4146" t="s">
        <v>37</v>
      </c>
      <c r="I4146" t="s">
        <v>38</v>
      </c>
      <c r="J4146" t="s">
        <v>111</v>
      </c>
      <c r="K4146">
        <v>1099</v>
      </c>
      <c r="L4146" t="s">
        <v>56</v>
      </c>
      <c r="M4146" t="s">
        <v>29</v>
      </c>
      <c r="N4146" t="s">
        <v>50</v>
      </c>
      <c r="O4146" t="s">
        <v>9588</v>
      </c>
      <c r="P4146">
        <v>902.71199999999999</v>
      </c>
      <c r="Q4146">
        <v>3</v>
      </c>
      <c r="R4146">
        <v>0.2</v>
      </c>
      <c r="S4146">
        <v>33.851700000000001</v>
      </c>
      <c r="T4146" t="s">
        <v>43</v>
      </c>
      <c r="U4146">
        <v>868.86029999999903</v>
      </c>
      <c r="V4146" s="2">
        <f>Table1[[#This Row],[Expenses]]*0.3</f>
        <v>260.65808999999967</v>
      </c>
      <c r="W4146" t="str">
        <f>VLOOKUP(K4146, Helper!A:C, 3, FALSE)</f>
        <v>2020-01</v>
      </c>
    </row>
    <row r="4147" spans="1:23" x14ac:dyDescent="0.3">
      <c r="A4147">
        <v>8371</v>
      </c>
      <c r="B4147" t="s">
        <v>9589</v>
      </c>
      <c r="C4147" s="1">
        <v>44852</v>
      </c>
      <c r="D4147">
        <v>20221018</v>
      </c>
      <c r="E4147" t="s">
        <v>2164</v>
      </c>
      <c r="F4147" t="s">
        <v>35</v>
      </c>
      <c r="G4147" t="s">
        <v>1984</v>
      </c>
      <c r="H4147" t="s">
        <v>37</v>
      </c>
      <c r="I4147" t="s">
        <v>38</v>
      </c>
      <c r="J4147" t="s">
        <v>649</v>
      </c>
      <c r="K4147">
        <v>1023</v>
      </c>
      <c r="L4147" t="s">
        <v>28</v>
      </c>
      <c r="M4147" t="s">
        <v>85</v>
      </c>
      <c r="N4147" t="s">
        <v>30</v>
      </c>
      <c r="O4147" t="s">
        <v>9590</v>
      </c>
      <c r="P4147">
        <v>120.666</v>
      </c>
      <c r="Q4147">
        <v>2</v>
      </c>
      <c r="R4147">
        <v>0.15</v>
      </c>
      <c r="S4147">
        <v>21.294</v>
      </c>
      <c r="T4147" t="s">
        <v>400</v>
      </c>
      <c r="U4147">
        <v>99.372</v>
      </c>
      <c r="V4147" s="2">
        <f>Table1[[#This Row],[Expenses]]*0.3</f>
        <v>29.811599999999999</v>
      </c>
      <c r="W4147" t="str">
        <f>VLOOKUP(K4147, Helper!A:C, 3, FALSE)</f>
        <v>2020-08</v>
      </c>
    </row>
    <row r="4148" spans="1:23" x14ac:dyDescent="0.3">
      <c r="A4148">
        <v>8372</v>
      </c>
      <c r="B4148" t="s">
        <v>9591</v>
      </c>
      <c r="C4148" s="1">
        <v>44192</v>
      </c>
      <c r="D4148">
        <v>20201227</v>
      </c>
      <c r="E4148" t="s">
        <v>4961</v>
      </c>
      <c r="F4148" t="s">
        <v>79</v>
      </c>
      <c r="G4148" t="s">
        <v>80</v>
      </c>
      <c r="H4148" t="s">
        <v>81</v>
      </c>
      <c r="I4148" t="s">
        <v>82</v>
      </c>
      <c r="J4148" t="s">
        <v>278</v>
      </c>
      <c r="K4148">
        <v>1032</v>
      </c>
      <c r="L4148" t="s">
        <v>56</v>
      </c>
      <c r="M4148" t="s">
        <v>29</v>
      </c>
      <c r="N4148" t="s">
        <v>50</v>
      </c>
      <c r="O4148" t="s">
        <v>9592</v>
      </c>
      <c r="P4148">
        <v>4.984</v>
      </c>
      <c r="Q4148">
        <v>1</v>
      </c>
      <c r="R4148">
        <v>0.8</v>
      </c>
      <c r="S4148">
        <v>-8.4727999999999994</v>
      </c>
      <c r="T4148" t="s">
        <v>235</v>
      </c>
      <c r="U4148">
        <v>13.456799999999999</v>
      </c>
      <c r="V4148" s="2">
        <f>Table1[[#This Row],[Expenses]]*0.3</f>
        <v>4.0370399999999993</v>
      </c>
      <c r="W4148" t="str">
        <f>VLOOKUP(K4148, Helper!A:C, 3, FALSE)</f>
        <v>2020-02</v>
      </c>
    </row>
    <row r="4149" spans="1:23" x14ac:dyDescent="0.3">
      <c r="A4149">
        <v>8373</v>
      </c>
      <c r="B4149" t="s">
        <v>9593</v>
      </c>
      <c r="C4149" s="1">
        <v>44890</v>
      </c>
      <c r="D4149">
        <v>20221125</v>
      </c>
      <c r="E4149" t="s">
        <v>3768</v>
      </c>
      <c r="F4149" t="s">
        <v>71</v>
      </c>
      <c r="G4149" t="s">
        <v>72</v>
      </c>
      <c r="H4149" t="s">
        <v>37</v>
      </c>
      <c r="I4149" t="s">
        <v>38</v>
      </c>
      <c r="J4149" t="s">
        <v>104</v>
      </c>
      <c r="K4149">
        <v>1047</v>
      </c>
      <c r="L4149" t="s">
        <v>105</v>
      </c>
      <c r="M4149" t="s">
        <v>85</v>
      </c>
      <c r="N4149" t="s">
        <v>57</v>
      </c>
      <c r="O4149" t="s">
        <v>9594</v>
      </c>
      <c r="P4149">
        <v>82.26</v>
      </c>
      <c r="Q4149">
        <v>3</v>
      </c>
      <c r="R4149">
        <v>0</v>
      </c>
      <c r="S4149">
        <v>33.726599999999998</v>
      </c>
      <c r="T4149" t="s">
        <v>32</v>
      </c>
      <c r="U4149">
        <v>48.5334</v>
      </c>
      <c r="V4149" s="2">
        <f>Table1[[#This Row],[Expenses]]*0.3</f>
        <v>14.56002</v>
      </c>
      <c r="W4149" t="str">
        <f>VLOOKUP(K4149, Helper!A:C, 3, FALSE)</f>
        <v>2020-03</v>
      </c>
    </row>
    <row r="4150" spans="1:23" x14ac:dyDescent="0.3">
      <c r="A4150">
        <v>8374</v>
      </c>
      <c r="B4150" t="s">
        <v>9595</v>
      </c>
      <c r="C4150" s="1">
        <v>44876</v>
      </c>
      <c r="D4150">
        <v>20221111</v>
      </c>
      <c r="E4150" t="s">
        <v>974</v>
      </c>
      <c r="F4150" t="s">
        <v>35</v>
      </c>
      <c r="G4150" t="s">
        <v>110</v>
      </c>
      <c r="H4150" t="s">
        <v>37</v>
      </c>
      <c r="I4150" t="s">
        <v>38</v>
      </c>
      <c r="J4150" t="s">
        <v>192</v>
      </c>
      <c r="K4150">
        <v>1068</v>
      </c>
      <c r="L4150" t="s">
        <v>56</v>
      </c>
      <c r="M4150" t="s">
        <v>29</v>
      </c>
      <c r="N4150" t="s">
        <v>96</v>
      </c>
      <c r="O4150" t="s">
        <v>9596</v>
      </c>
      <c r="P4150">
        <v>29.74</v>
      </c>
      <c r="Q4150">
        <v>1</v>
      </c>
      <c r="R4150">
        <v>0</v>
      </c>
      <c r="S4150">
        <v>4.4610000000000003</v>
      </c>
      <c r="T4150" t="s">
        <v>32</v>
      </c>
      <c r="U4150">
        <v>25.2789999999999</v>
      </c>
      <c r="V4150" s="2">
        <f>Table1[[#This Row],[Expenses]]*0.3</f>
        <v>7.5836999999999701</v>
      </c>
      <c r="W4150" t="str">
        <f>VLOOKUP(K4150, Helper!A:C, 3, FALSE)</f>
        <v>2020-01</v>
      </c>
    </row>
    <row r="4151" spans="1:23" x14ac:dyDescent="0.3">
      <c r="A4151">
        <v>8375</v>
      </c>
      <c r="B4151" t="s">
        <v>9597</v>
      </c>
      <c r="C4151" s="1">
        <v>44201</v>
      </c>
      <c r="D4151">
        <v>20210105</v>
      </c>
      <c r="E4151" t="s">
        <v>1463</v>
      </c>
      <c r="F4151" t="s">
        <v>35</v>
      </c>
      <c r="G4151" t="s">
        <v>110</v>
      </c>
      <c r="H4151" t="s">
        <v>37</v>
      </c>
      <c r="I4151" t="s">
        <v>38</v>
      </c>
      <c r="J4151" t="s">
        <v>254</v>
      </c>
      <c r="K4151">
        <v>1072</v>
      </c>
      <c r="L4151" t="s">
        <v>74</v>
      </c>
      <c r="M4151" t="s">
        <v>85</v>
      </c>
      <c r="N4151" t="s">
        <v>86</v>
      </c>
      <c r="O4151" t="s">
        <v>9598</v>
      </c>
      <c r="P4151">
        <v>87.36</v>
      </c>
      <c r="Q4151">
        <v>6</v>
      </c>
      <c r="R4151">
        <v>0</v>
      </c>
      <c r="S4151">
        <v>23.587199999999999</v>
      </c>
      <c r="T4151" t="s">
        <v>303</v>
      </c>
      <c r="U4151">
        <v>63.772799999999997</v>
      </c>
      <c r="V4151" s="2">
        <f>Table1[[#This Row],[Expenses]]*0.3</f>
        <v>19.131839999999997</v>
      </c>
      <c r="W4151" t="str">
        <f>VLOOKUP(K4151, Helper!A:C, 3, FALSE)</f>
        <v>2020-06</v>
      </c>
    </row>
    <row r="4152" spans="1:23" x14ac:dyDescent="0.3">
      <c r="A4152">
        <v>8377</v>
      </c>
      <c r="B4152" t="s">
        <v>9599</v>
      </c>
      <c r="C4152" s="1">
        <v>45007</v>
      </c>
      <c r="D4152">
        <v>20230322</v>
      </c>
      <c r="E4152" t="s">
        <v>2235</v>
      </c>
      <c r="F4152" t="s">
        <v>46</v>
      </c>
      <c r="G4152" t="s">
        <v>3858</v>
      </c>
      <c r="H4152" t="s">
        <v>25</v>
      </c>
      <c r="I4152" t="s">
        <v>48</v>
      </c>
      <c r="J4152" t="s">
        <v>515</v>
      </c>
      <c r="K4152">
        <v>1003</v>
      </c>
      <c r="L4152" t="s">
        <v>56</v>
      </c>
      <c r="M4152" t="s">
        <v>40</v>
      </c>
      <c r="N4152" t="s">
        <v>86</v>
      </c>
      <c r="O4152" t="s">
        <v>9600</v>
      </c>
      <c r="P4152">
        <v>64.384</v>
      </c>
      <c r="Q4152">
        <v>1</v>
      </c>
      <c r="R4152">
        <v>0.2</v>
      </c>
      <c r="S4152">
        <v>8.048</v>
      </c>
      <c r="T4152" t="s">
        <v>761</v>
      </c>
      <c r="U4152">
        <v>56.335999999999999</v>
      </c>
      <c r="V4152" s="2">
        <f>Table1[[#This Row],[Expenses]]*0.3</f>
        <v>16.9008</v>
      </c>
      <c r="W4152" t="str">
        <f>VLOOKUP(K4152, Helper!A:C, 3, FALSE)</f>
        <v>2020-02</v>
      </c>
    </row>
    <row r="4153" spans="1:23" x14ac:dyDescent="0.3">
      <c r="A4153">
        <v>8378</v>
      </c>
      <c r="B4153" t="s">
        <v>9601</v>
      </c>
      <c r="C4153" s="1">
        <v>44512</v>
      </c>
      <c r="D4153">
        <v>20211112</v>
      </c>
      <c r="E4153" t="s">
        <v>5987</v>
      </c>
      <c r="F4153" t="s">
        <v>79</v>
      </c>
      <c r="G4153" t="s">
        <v>147</v>
      </c>
      <c r="H4153" t="s">
        <v>81</v>
      </c>
      <c r="I4153" t="s">
        <v>82</v>
      </c>
      <c r="J4153" t="s">
        <v>240</v>
      </c>
      <c r="K4153">
        <v>1035</v>
      </c>
      <c r="L4153" t="s">
        <v>56</v>
      </c>
      <c r="M4153" t="s">
        <v>40</v>
      </c>
      <c r="N4153" t="s">
        <v>96</v>
      </c>
      <c r="O4153" t="s">
        <v>9602</v>
      </c>
      <c r="P4153">
        <v>64.784000000000006</v>
      </c>
      <c r="Q4153">
        <v>1</v>
      </c>
      <c r="R4153">
        <v>0.2</v>
      </c>
      <c r="S4153">
        <v>-14.5764</v>
      </c>
      <c r="T4153" t="s">
        <v>88</v>
      </c>
      <c r="U4153">
        <v>79.360399999999998</v>
      </c>
      <c r="V4153" s="2">
        <f>Table1[[#This Row],[Expenses]]*0.3</f>
        <v>23.808119999999999</v>
      </c>
      <c r="W4153" t="str">
        <f>VLOOKUP(K4153, Helper!A:C, 3, FALSE)</f>
        <v>2020-04</v>
      </c>
    </row>
    <row r="4154" spans="1:23" x14ac:dyDescent="0.3">
      <c r="A4154">
        <v>8381</v>
      </c>
      <c r="B4154" t="s">
        <v>9603</v>
      </c>
      <c r="C4154" s="1">
        <v>44083</v>
      </c>
      <c r="D4154">
        <v>20200909</v>
      </c>
      <c r="E4154" t="s">
        <v>2004</v>
      </c>
      <c r="F4154" t="s">
        <v>166</v>
      </c>
      <c r="G4154" t="s">
        <v>227</v>
      </c>
      <c r="H4154" t="s">
        <v>81</v>
      </c>
      <c r="I4154" t="s">
        <v>168</v>
      </c>
      <c r="J4154" t="s">
        <v>413</v>
      </c>
      <c r="K4154">
        <v>1022</v>
      </c>
      <c r="L4154" t="s">
        <v>273</v>
      </c>
      <c r="M4154" t="s">
        <v>29</v>
      </c>
      <c r="N4154" t="s">
        <v>66</v>
      </c>
      <c r="O4154" t="s">
        <v>9604</v>
      </c>
      <c r="P4154">
        <v>10.896000000000001</v>
      </c>
      <c r="Q4154">
        <v>3</v>
      </c>
      <c r="R4154">
        <v>0.2</v>
      </c>
      <c r="S4154">
        <v>3.4049999999999998</v>
      </c>
      <c r="T4154" t="s">
        <v>382</v>
      </c>
      <c r="U4154">
        <v>7.4909999999999997</v>
      </c>
      <c r="V4154" s="2">
        <f>Table1[[#This Row],[Expenses]]*0.3</f>
        <v>2.2472999999999996</v>
      </c>
      <c r="W4154" t="str">
        <f>VLOOKUP(K4154, Helper!A:C, 3, FALSE)</f>
        <v>2020-03</v>
      </c>
    </row>
    <row r="4155" spans="1:23" x14ac:dyDescent="0.3">
      <c r="A4155">
        <v>8382</v>
      </c>
      <c r="B4155" t="s">
        <v>9605</v>
      </c>
      <c r="C4155" s="1">
        <v>44638</v>
      </c>
      <c r="D4155">
        <v>20220318</v>
      </c>
      <c r="E4155" t="s">
        <v>3928</v>
      </c>
      <c r="F4155" t="s">
        <v>35</v>
      </c>
      <c r="G4155" t="s">
        <v>110</v>
      </c>
      <c r="H4155" t="s">
        <v>37</v>
      </c>
      <c r="I4155" t="s">
        <v>38</v>
      </c>
      <c r="J4155" t="s">
        <v>386</v>
      </c>
      <c r="K4155">
        <v>1045</v>
      </c>
      <c r="L4155" t="s">
        <v>95</v>
      </c>
      <c r="M4155" t="s">
        <v>29</v>
      </c>
      <c r="N4155" t="s">
        <v>156</v>
      </c>
      <c r="O4155" t="s">
        <v>9606</v>
      </c>
      <c r="P4155">
        <v>84.784000000000006</v>
      </c>
      <c r="Q4155">
        <v>2</v>
      </c>
      <c r="R4155">
        <v>0.2</v>
      </c>
      <c r="S4155">
        <v>-20.136199999999999</v>
      </c>
      <c r="T4155" t="s">
        <v>187</v>
      </c>
      <c r="U4155">
        <v>104.92019999999999</v>
      </c>
      <c r="V4155" s="2">
        <f>Table1[[#This Row],[Expenses]]*0.3</f>
        <v>31.476059999999997</v>
      </c>
      <c r="W4155" t="str">
        <f>VLOOKUP(K4155, Helper!A:C, 3, FALSE)</f>
        <v>2020-01</v>
      </c>
    </row>
    <row r="4156" spans="1:23" x14ac:dyDescent="0.3">
      <c r="A4156">
        <v>8383</v>
      </c>
      <c r="B4156" t="s">
        <v>9607</v>
      </c>
      <c r="C4156" s="1">
        <v>44600</v>
      </c>
      <c r="D4156">
        <v>20220208</v>
      </c>
      <c r="E4156" t="s">
        <v>7426</v>
      </c>
      <c r="F4156" t="s">
        <v>79</v>
      </c>
      <c r="G4156" t="s">
        <v>147</v>
      </c>
      <c r="H4156" t="s">
        <v>81</v>
      </c>
      <c r="I4156" t="s">
        <v>82</v>
      </c>
      <c r="J4156" t="s">
        <v>223</v>
      </c>
      <c r="K4156">
        <v>1067</v>
      </c>
      <c r="L4156" t="s">
        <v>133</v>
      </c>
      <c r="M4156" t="s">
        <v>40</v>
      </c>
      <c r="N4156" t="s">
        <v>41</v>
      </c>
      <c r="O4156" t="s">
        <v>9608</v>
      </c>
      <c r="P4156">
        <v>241.5</v>
      </c>
      <c r="Q4156">
        <v>4</v>
      </c>
      <c r="R4156">
        <v>0.3</v>
      </c>
      <c r="S4156">
        <v>0</v>
      </c>
      <c r="T4156" t="s">
        <v>1308</v>
      </c>
      <c r="U4156">
        <v>241.5</v>
      </c>
      <c r="V4156" s="2">
        <f>Table1[[#This Row],[Expenses]]*0.3</f>
        <v>72.45</v>
      </c>
      <c r="W4156" t="str">
        <f>VLOOKUP(K4156, Helper!A:C, 3, FALSE)</f>
        <v>2020-02</v>
      </c>
    </row>
    <row r="4157" spans="1:23" x14ac:dyDescent="0.3">
      <c r="A4157">
        <v>8384</v>
      </c>
      <c r="B4157" t="s">
        <v>9609</v>
      </c>
      <c r="C4157" s="1">
        <v>44892</v>
      </c>
      <c r="D4157">
        <v>20221127</v>
      </c>
      <c r="E4157" t="s">
        <v>2598</v>
      </c>
      <c r="F4157" t="s">
        <v>498</v>
      </c>
      <c r="G4157" t="s">
        <v>2753</v>
      </c>
      <c r="H4157" t="s">
        <v>25</v>
      </c>
      <c r="I4157" t="s">
        <v>103</v>
      </c>
      <c r="J4157" t="s">
        <v>120</v>
      </c>
      <c r="K4157">
        <v>1048</v>
      </c>
      <c r="L4157" t="s">
        <v>105</v>
      </c>
      <c r="M4157" t="s">
        <v>85</v>
      </c>
      <c r="N4157" t="s">
        <v>185</v>
      </c>
      <c r="O4157" t="s">
        <v>9610</v>
      </c>
      <c r="P4157">
        <v>59.97</v>
      </c>
      <c r="Q4157">
        <v>3</v>
      </c>
      <c r="R4157">
        <v>0</v>
      </c>
      <c r="S4157">
        <v>14.9925</v>
      </c>
      <c r="T4157" t="s">
        <v>32</v>
      </c>
      <c r="U4157">
        <v>44.977499999999999</v>
      </c>
      <c r="V4157" s="2">
        <f>Table1[[#This Row],[Expenses]]*0.3</f>
        <v>13.49325</v>
      </c>
      <c r="W4157" t="str">
        <f>VLOOKUP(K4157, Helper!A:C, 3, FALSE)</f>
        <v>2020-02</v>
      </c>
    </row>
    <row r="4158" spans="1:23" x14ac:dyDescent="0.3">
      <c r="A4158">
        <v>8386</v>
      </c>
      <c r="B4158" t="s">
        <v>9611</v>
      </c>
      <c r="C4158" s="1">
        <v>45174</v>
      </c>
      <c r="D4158">
        <v>20230905</v>
      </c>
      <c r="E4158" t="s">
        <v>348</v>
      </c>
      <c r="F4158" t="s">
        <v>35</v>
      </c>
      <c r="G4158" t="s">
        <v>1828</v>
      </c>
      <c r="H4158" t="s">
        <v>37</v>
      </c>
      <c r="I4158" t="s">
        <v>38</v>
      </c>
      <c r="J4158" t="s">
        <v>349</v>
      </c>
      <c r="K4158">
        <v>1078</v>
      </c>
      <c r="L4158" t="s">
        <v>56</v>
      </c>
      <c r="M4158" t="s">
        <v>40</v>
      </c>
      <c r="N4158" t="s">
        <v>50</v>
      </c>
      <c r="O4158" t="s">
        <v>9612</v>
      </c>
      <c r="P4158">
        <v>11.808</v>
      </c>
      <c r="Q4158">
        <v>3</v>
      </c>
      <c r="R4158">
        <v>0.2</v>
      </c>
      <c r="S4158">
        <v>4.1327999999999996</v>
      </c>
      <c r="T4158" t="s">
        <v>171</v>
      </c>
      <c r="U4158">
        <v>7.6752000000000002</v>
      </c>
      <c r="V4158" s="2">
        <f>Table1[[#This Row],[Expenses]]*0.3</f>
        <v>2.3025600000000002</v>
      </c>
      <c r="W4158" t="str">
        <f>VLOOKUP(K4158, Helper!A:C, 3, FALSE)</f>
        <v>2020-01</v>
      </c>
    </row>
    <row r="4159" spans="1:23" x14ac:dyDescent="0.3">
      <c r="A4159">
        <v>8387</v>
      </c>
      <c r="B4159" t="s">
        <v>9613</v>
      </c>
      <c r="C4159" s="1">
        <v>44344</v>
      </c>
      <c r="D4159">
        <v>20210528</v>
      </c>
      <c r="E4159" t="s">
        <v>3091</v>
      </c>
      <c r="F4159" t="s">
        <v>498</v>
      </c>
      <c r="G4159" t="s">
        <v>771</v>
      </c>
      <c r="H4159" t="s">
        <v>25</v>
      </c>
      <c r="I4159" t="s">
        <v>103</v>
      </c>
      <c r="J4159" t="s">
        <v>341</v>
      </c>
      <c r="K4159">
        <v>1019</v>
      </c>
      <c r="L4159" t="s">
        <v>74</v>
      </c>
      <c r="M4159" t="s">
        <v>29</v>
      </c>
      <c r="N4159" t="s">
        <v>96</v>
      </c>
      <c r="O4159" t="s">
        <v>9614</v>
      </c>
      <c r="P4159">
        <v>16.239999999999998</v>
      </c>
      <c r="Q4159">
        <v>1</v>
      </c>
      <c r="R4159">
        <v>0</v>
      </c>
      <c r="S4159">
        <v>2.4359999999999999</v>
      </c>
      <c r="T4159" t="s">
        <v>436</v>
      </c>
      <c r="U4159">
        <v>13.803999999999901</v>
      </c>
      <c r="V4159" s="2">
        <f>Table1[[#This Row],[Expenses]]*0.3</f>
        <v>4.1411999999999702</v>
      </c>
      <c r="W4159" t="str">
        <f>VLOOKUP(K4159, Helper!A:C, 3, FALSE)</f>
        <v>2020-03</v>
      </c>
    </row>
    <row r="4160" spans="1:23" x14ac:dyDescent="0.3">
      <c r="A4160">
        <v>8389</v>
      </c>
      <c r="B4160" t="s">
        <v>9615</v>
      </c>
      <c r="C4160" s="1">
        <v>44136</v>
      </c>
      <c r="D4160">
        <v>20201101</v>
      </c>
      <c r="E4160" t="s">
        <v>1777</v>
      </c>
      <c r="F4160" t="s">
        <v>522</v>
      </c>
      <c r="G4160" t="s">
        <v>671</v>
      </c>
      <c r="H4160" t="s">
        <v>37</v>
      </c>
      <c r="I4160" t="s">
        <v>119</v>
      </c>
      <c r="J4160" t="s">
        <v>132</v>
      </c>
      <c r="K4160">
        <v>1063</v>
      </c>
      <c r="L4160" t="s">
        <v>133</v>
      </c>
      <c r="M4160" t="s">
        <v>40</v>
      </c>
      <c r="N4160" t="s">
        <v>86</v>
      </c>
      <c r="O4160" t="s">
        <v>9616</v>
      </c>
      <c r="P4160">
        <v>76.12</v>
      </c>
      <c r="Q4160">
        <v>2</v>
      </c>
      <c r="R4160">
        <v>0</v>
      </c>
      <c r="S4160">
        <v>22.0748</v>
      </c>
      <c r="T4160" t="s">
        <v>98</v>
      </c>
      <c r="U4160">
        <v>54.045200000000001</v>
      </c>
      <c r="V4160" s="2">
        <f>Table1[[#This Row],[Expenses]]*0.3</f>
        <v>16.213560000000001</v>
      </c>
      <c r="W4160" t="str">
        <f>VLOOKUP(K4160, Helper!A:C, 3, FALSE)</f>
        <v>2020-05</v>
      </c>
    </row>
    <row r="4161" spans="1:23" x14ac:dyDescent="0.3">
      <c r="A4161">
        <v>8390</v>
      </c>
      <c r="B4161" t="s">
        <v>9617</v>
      </c>
      <c r="C4161" s="1">
        <v>44923</v>
      </c>
      <c r="D4161">
        <v>20221228</v>
      </c>
      <c r="E4161" t="s">
        <v>1306</v>
      </c>
      <c r="F4161" t="s">
        <v>358</v>
      </c>
      <c r="G4161" t="s">
        <v>532</v>
      </c>
      <c r="H4161" t="s">
        <v>37</v>
      </c>
      <c r="I4161" t="s">
        <v>119</v>
      </c>
      <c r="J4161" t="s">
        <v>457</v>
      </c>
      <c r="K4161">
        <v>1057</v>
      </c>
      <c r="L4161" t="s">
        <v>105</v>
      </c>
      <c r="M4161" t="s">
        <v>85</v>
      </c>
      <c r="N4161" t="s">
        <v>214</v>
      </c>
      <c r="O4161" t="s">
        <v>9618</v>
      </c>
      <c r="P4161">
        <v>17.184000000000001</v>
      </c>
      <c r="Q4161">
        <v>6</v>
      </c>
      <c r="R4161">
        <v>0.2</v>
      </c>
      <c r="S4161">
        <v>6.2291999999999996</v>
      </c>
      <c r="T4161" t="s">
        <v>76</v>
      </c>
      <c r="U4161">
        <v>10.954800000000001</v>
      </c>
      <c r="V4161" s="2">
        <f>Table1[[#This Row],[Expenses]]*0.3</f>
        <v>3.2864400000000002</v>
      </c>
      <c r="W4161" t="str">
        <f>VLOOKUP(K4161, Helper!A:C, 3, FALSE)</f>
        <v>2020-01</v>
      </c>
    </row>
    <row r="4162" spans="1:23" x14ac:dyDescent="0.3">
      <c r="A4162">
        <v>8391</v>
      </c>
      <c r="B4162" t="s">
        <v>9619</v>
      </c>
      <c r="C4162" s="1">
        <v>45265</v>
      </c>
      <c r="D4162">
        <v>20231205</v>
      </c>
      <c r="E4162" t="s">
        <v>1370</v>
      </c>
      <c r="F4162" t="s">
        <v>35</v>
      </c>
      <c r="G4162" t="s">
        <v>36</v>
      </c>
      <c r="H4162" t="s">
        <v>37</v>
      </c>
      <c r="I4162" t="s">
        <v>38</v>
      </c>
      <c r="J4162" t="s">
        <v>685</v>
      </c>
      <c r="K4162">
        <v>1076</v>
      </c>
      <c r="L4162" t="s">
        <v>74</v>
      </c>
      <c r="M4162" t="s">
        <v>40</v>
      </c>
      <c r="N4162" t="s">
        <v>66</v>
      </c>
      <c r="O4162" t="s">
        <v>9620</v>
      </c>
      <c r="P4162">
        <v>11.76</v>
      </c>
      <c r="Q4162">
        <v>2</v>
      </c>
      <c r="R4162">
        <v>0</v>
      </c>
      <c r="S4162">
        <v>5.7624000000000004</v>
      </c>
      <c r="T4162" t="s">
        <v>261</v>
      </c>
      <c r="U4162">
        <v>5.9975999999999896</v>
      </c>
      <c r="V4162" s="2">
        <f>Table1[[#This Row],[Expenses]]*0.3</f>
        <v>1.7992799999999969</v>
      </c>
      <c r="W4162" t="str">
        <f>VLOOKUP(K4162, Helper!A:C, 3, FALSE)</f>
        <v>2020-01</v>
      </c>
    </row>
    <row r="4163" spans="1:23" x14ac:dyDescent="0.3">
      <c r="A4163">
        <v>8392</v>
      </c>
      <c r="B4163" t="s">
        <v>9621</v>
      </c>
      <c r="C4163" s="1">
        <v>45284</v>
      </c>
      <c r="D4163">
        <v>20231224</v>
      </c>
      <c r="E4163" t="s">
        <v>4100</v>
      </c>
      <c r="F4163" t="s">
        <v>498</v>
      </c>
      <c r="G4163" t="s">
        <v>499</v>
      </c>
      <c r="H4163" t="s">
        <v>25</v>
      </c>
      <c r="I4163" t="s">
        <v>103</v>
      </c>
      <c r="J4163" t="s">
        <v>94</v>
      </c>
      <c r="K4163">
        <v>1087</v>
      </c>
      <c r="L4163" t="s">
        <v>95</v>
      </c>
      <c r="M4163" t="s">
        <v>85</v>
      </c>
      <c r="N4163" t="s">
        <v>57</v>
      </c>
      <c r="O4163" t="s">
        <v>9622</v>
      </c>
      <c r="P4163">
        <v>27.46</v>
      </c>
      <c r="Q4163">
        <v>2</v>
      </c>
      <c r="R4163">
        <v>0</v>
      </c>
      <c r="S4163">
        <v>9.8856000000000002</v>
      </c>
      <c r="T4163" t="s">
        <v>261</v>
      </c>
      <c r="U4163">
        <v>17.574400000000001</v>
      </c>
      <c r="V4163" s="2">
        <f>Table1[[#This Row],[Expenses]]*0.3</f>
        <v>5.2723199999999997</v>
      </c>
      <c r="W4163" t="str">
        <f>VLOOKUP(K4163, Helper!A:C, 3, FALSE)</f>
        <v>2020-06</v>
      </c>
    </row>
    <row r="4164" spans="1:23" x14ac:dyDescent="0.3">
      <c r="A4164">
        <v>8393</v>
      </c>
      <c r="B4164" t="s">
        <v>9623</v>
      </c>
      <c r="C4164" s="1">
        <v>44897</v>
      </c>
      <c r="D4164">
        <v>20221202</v>
      </c>
      <c r="E4164" t="s">
        <v>1979</v>
      </c>
      <c r="F4164" t="s">
        <v>744</v>
      </c>
      <c r="G4164" t="s">
        <v>2258</v>
      </c>
      <c r="H4164" t="s">
        <v>81</v>
      </c>
      <c r="I4164" t="s">
        <v>199</v>
      </c>
      <c r="J4164" t="s">
        <v>626</v>
      </c>
      <c r="K4164">
        <v>1009</v>
      </c>
      <c r="L4164" t="s">
        <v>95</v>
      </c>
      <c r="M4164" t="s">
        <v>29</v>
      </c>
      <c r="N4164" t="s">
        <v>156</v>
      </c>
      <c r="O4164" t="s">
        <v>9624</v>
      </c>
      <c r="P4164">
        <v>137.94</v>
      </c>
      <c r="Q4164">
        <v>3</v>
      </c>
      <c r="R4164">
        <v>0</v>
      </c>
      <c r="S4164">
        <v>35.864400000000003</v>
      </c>
      <c r="T4164" t="s">
        <v>76</v>
      </c>
      <c r="U4164">
        <v>102.07559999999999</v>
      </c>
      <c r="V4164" s="2">
        <f>Table1[[#This Row],[Expenses]]*0.3</f>
        <v>30.622679999999995</v>
      </c>
      <c r="W4164" t="str">
        <f>VLOOKUP(K4164, Helper!A:C, 3, FALSE)</f>
        <v>2020-03</v>
      </c>
    </row>
    <row r="4165" spans="1:23" x14ac:dyDescent="0.3">
      <c r="A4165">
        <v>8397</v>
      </c>
      <c r="B4165" t="s">
        <v>9625</v>
      </c>
      <c r="C4165" s="1">
        <v>44012</v>
      </c>
      <c r="D4165">
        <v>20200630</v>
      </c>
      <c r="E4165" t="s">
        <v>1793</v>
      </c>
      <c r="F4165" t="s">
        <v>62</v>
      </c>
      <c r="G4165" t="s">
        <v>63</v>
      </c>
      <c r="H4165" t="s">
        <v>25</v>
      </c>
      <c r="I4165" t="s">
        <v>64</v>
      </c>
      <c r="J4165" t="s">
        <v>179</v>
      </c>
      <c r="K4165">
        <v>1015</v>
      </c>
      <c r="L4165" t="s">
        <v>74</v>
      </c>
      <c r="M4165" t="s">
        <v>29</v>
      </c>
      <c r="N4165" t="s">
        <v>66</v>
      </c>
      <c r="O4165" t="s">
        <v>9626</v>
      </c>
      <c r="P4165">
        <v>310.68799999999999</v>
      </c>
      <c r="Q4165">
        <v>7</v>
      </c>
      <c r="R4165">
        <v>0.2</v>
      </c>
      <c r="S4165">
        <v>108.74079999999999</v>
      </c>
      <c r="T4165" t="s">
        <v>59</v>
      </c>
      <c r="U4165">
        <v>201.94720000000001</v>
      </c>
      <c r="V4165" s="2">
        <f>Table1[[#This Row],[Expenses]]*0.3</f>
        <v>60.584159999999997</v>
      </c>
      <c r="W4165" t="str">
        <f>VLOOKUP(K4165, Helper!A:C, 3, FALSE)</f>
        <v>2020-03</v>
      </c>
    </row>
    <row r="4166" spans="1:23" x14ac:dyDescent="0.3">
      <c r="A4166">
        <v>8398</v>
      </c>
      <c r="B4166" t="s">
        <v>9627</v>
      </c>
      <c r="C4166" s="1">
        <v>44077</v>
      </c>
      <c r="D4166">
        <v>20200903</v>
      </c>
      <c r="E4166" t="s">
        <v>1312</v>
      </c>
      <c r="F4166" t="s">
        <v>79</v>
      </c>
      <c r="G4166" t="s">
        <v>147</v>
      </c>
      <c r="H4166" t="s">
        <v>81</v>
      </c>
      <c r="I4166" t="s">
        <v>82</v>
      </c>
      <c r="J4166" t="s">
        <v>457</v>
      </c>
      <c r="K4166">
        <v>1057</v>
      </c>
      <c r="L4166" t="s">
        <v>105</v>
      </c>
      <c r="M4166" t="s">
        <v>85</v>
      </c>
      <c r="N4166" t="s">
        <v>50</v>
      </c>
      <c r="O4166" t="s">
        <v>9628</v>
      </c>
      <c r="P4166">
        <v>7.68</v>
      </c>
      <c r="Q4166">
        <v>5</v>
      </c>
      <c r="R4166">
        <v>0.8</v>
      </c>
      <c r="S4166">
        <v>-11.52</v>
      </c>
      <c r="T4166" t="s">
        <v>382</v>
      </c>
      <c r="U4166">
        <v>19.2</v>
      </c>
      <c r="V4166" s="2">
        <f>Table1[[#This Row],[Expenses]]*0.3</f>
        <v>5.76</v>
      </c>
      <c r="W4166" t="str">
        <f>VLOOKUP(K4166, Helper!A:C, 3, FALSE)</f>
        <v>2020-01</v>
      </c>
    </row>
    <row r="4167" spans="1:23" x14ac:dyDescent="0.3">
      <c r="A4167">
        <v>8399</v>
      </c>
      <c r="B4167" t="s">
        <v>9629</v>
      </c>
      <c r="C4167" s="1">
        <v>45233</v>
      </c>
      <c r="D4167">
        <v>20231103</v>
      </c>
      <c r="E4167" t="s">
        <v>4133</v>
      </c>
      <c r="F4167" t="s">
        <v>358</v>
      </c>
      <c r="G4167" t="s">
        <v>1059</v>
      </c>
      <c r="H4167" t="s">
        <v>37</v>
      </c>
      <c r="I4167" t="s">
        <v>119</v>
      </c>
      <c r="J4167" t="s">
        <v>376</v>
      </c>
      <c r="K4167">
        <v>1036</v>
      </c>
      <c r="L4167" t="s">
        <v>259</v>
      </c>
      <c r="M4167" t="s">
        <v>85</v>
      </c>
      <c r="N4167" t="s">
        <v>41</v>
      </c>
      <c r="O4167" t="s">
        <v>9630</v>
      </c>
      <c r="P4167">
        <v>155.37200000000001</v>
      </c>
      <c r="Q4167">
        <v>2</v>
      </c>
      <c r="R4167">
        <v>0.3</v>
      </c>
      <c r="S4167">
        <v>-35.513599999999997</v>
      </c>
      <c r="T4167" t="s">
        <v>283</v>
      </c>
      <c r="U4167">
        <v>190.88560000000001</v>
      </c>
      <c r="V4167" s="2">
        <f>Table1[[#This Row],[Expenses]]*0.3</f>
        <v>57.265680000000003</v>
      </c>
      <c r="W4167" t="str">
        <f>VLOOKUP(K4167, Helper!A:C, 3, FALSE)</f>
        <v>2020-04</v>
      </c>
    </row>
    <row r="4168" spans="1:23" x14ac:dyDescent="0.3">
      <c r="A4168">
        <v>8400</v>
      </c>
      <c r="B4168" t="s">
        <v>9631</v>
      </c>
      <c r="C4168" s="1">
        <v>44299</v>
      </c>
      <c r="D4168">
        <v>20210413</v>
      </c>
      <c r="E4168" t="s">
        <v>2538</v>
      </c>
      <c r="F4168" t="s">
        <v>232</v>
      </c>
      <c r="G4168" t="s">
        <v>385</v>
      </c>
      <c r="H4168" t="s">
        <v>37</v>
      </c>
      <c r="I4168" t="s">
        <v>119</v>
      </c>
      <c r="J4168" t="s">
        <v>418</v>
      </c>
      <c r="K4168">
        <v>1007</v>
      </c>
      <c r="L4168" t="s">
        <v>84</v>
      </c>
      <c r="M4168" t="s">
        <v>29</v>
      </c>
      <c r="N4168" t="s">
        <v>96</v>
      </c>
      <c r="O4168" t="s">
        <v>9632</v>
      </c>
      <c r="P4168">
        <v>10.744</v>
      </c>
      <c r="Q4168">
        <v>1</v>
      </c>
      <c r="R4168">
        <v>0.2</v>
      </c>
      <c r="S4168">
        <v>0.80579999999999996</v>
      </c>
      <c r="T4168" t="s">
        <v>208</v>
      </c>
      <c r="U4168">
        <v>9.9382000000000001</v>
      </c>
      <c r="V4168" s="2">
        <f>Table1[[#This Row],[Expenses]]*0.3</f>
        <v>2.9814599999999998</v>
      </c>
      <c r="W4168" t="str">
        <f>VLOOKUP(K4168, Helper!A:C, 3, FALSE)</f>
        <v>2020-02</v>
      </c>
    </row>
    <row r="4169" spans="1:23" x14ac:dyDescent="0.3">
      <c r="A4169">
        <v>8401</v>
      </c>
      <c r="B4169" t="s">
        <v>9633</v>
      </c>
      <c r="C4169" s="1">
        <v>44535</v>
      </c>
      <c r="D4169">
        <v>20211205</v>
      </c>
      <c r="E4169" t="s">
        <v>3607</v>
      </c>
      <c r="F4169" t="s">
        <v>211</v>
      </c>
      <c r="G4169" t="s">
        <v>212</v>
      </c>
      <c r="H4169" t="s">
        <v>25</v>
      </c>
      <c r="I4169" t="s">
        <v>26</v>
      </c>
      <c r="J4169" t="s">
        <v>504</v>
      </c>
      <c r="K4169">
        <v>1010</v>
      </c>
      <c r="L4169" t="s">
        <v>273</v>
      </c>
      <c r="M4169" t="s">
        <v>29</v>
      </c>
      <c r="N4169" t="s">
        <v>50</v>
      </c>
      <c r="O4169" t="s">
        <v>9634</v>
      </c>
      <c r="P4169">
        <v>232.4</v>
      </c>
      <c r="Q4169">
        <v>5</v>
      </c>
      <c r="R4169">
        <v>0.2</v>
      </c>
      <c r="S4169">
        <v>78.435000000000002</v>
      </c>
      <c r="T4169" t="s">
        <v>163</v>
      </c>
      <c r="U4169">
        <v>153.965</v>
      </c>
      <c r="V4169" s="2">
        <f>Table1[[#This Row],[Expenses]]*0.3</f>
        <v>46.189500000000002</v>
      </c>
      <c r="W4169" t="str">
        <f>VLOOKUP(K4169, Helper!A:C, 3, FALSE)</f>
        <v>2020-03</v>
      </c>
    </row>
    <row r="4170" spans="1:23" x14ac:dyDescent="0.3">
      <c r="A4170">
        <v>8404</v>
      </c>
      <c r="B4170" t="s">
        <v>9635</v>
      </c>
      <c r="C4170" s="1">
        <v>44593</v>
      </c>
      <c r="D4170">
        <v>20220201</v>
      </c>
      <c r="E4170" t="s">
        <v>1999</v>
      </c>
      <c r="F4170" t="s">
        <v>35</v>
      </c>
      <c r="G4170" t="s">
        <v>36</v>
      </c>
      <c r="H4170" t="s">
        <v>37</v>
      </c>
      <c r="I4170" t="s">
        <v>38</v>
      </c>
      <c r="J4170" t="s">
        <v>184</v>
      </c>
      <c r="K4170">
        <v>1028</v>
      </c>
      <c r="L4170" t="s">
        <v>74</v>
      </c>
      <c r="M4170" t="s">
        <v>40</v>
      </c>
      <c r="N4170" t="s">
        <v>66</v>
      </c>
      <c r="O4170" t="s">
        <v>9636</v>
      </c>
      <c r="P4170">
        <v>105.52</v>
      </c>
      <c r="Q4170">
        <v>4</v>
      </c>
      <c r="R4170">
        <v>0</v>
      </c>
      <c r="S4170">
        <v>48.539200000000001</v>
      </c>
      <c r="T4170" t="s">
        <v>1308</v>
      </c>
      <c r="U4170">
        <v>56.980799999999903</v>
      </c>
      <c r="V4170" s="2">
        <f>Table1[[#This Row],[Expenses]]*0.3</f>
        <v>17.094239999999971</v>
      </c>
      <c r="W4170" t="str">
        <f>VLOOKUP(K4170, Helper!A:C, 3, FALSE)</f>
        <v>2020-04</v>
      </c>
    </row>
    <row r="4171" spans="1:23" x14ac:dyDescent="0.3">
      <c r="A4171">
        <v>8405</v>
      </c>
      <c r="B4171" t="s">
        <v>9637</v>
      </c>
      <c r="C4171" s="1">
        <v>45116</v>
      </c>
      <c r="D4171">
        <v>20230709</v>
      </c>
      <c r="E4171" t="s">
        <v>9397</v>
      </c>
      <c r="F4171" t="s">
        <v>197</v>
      </c>
      <c r="G4171" t="s">
        <v>6408</v>
      </c>
      <c r="H4171" t="s">
        <v>81</v>
      </c>
      <c r="I4171" t="s">
        <v>199</v>
      </c>
      <c r="J4171" t="s">
        <v>574</v>
      </c>
      <c r="K4171">
        <v>1090</v>
      </c>
      <c r="L4171" t="s">
        <v>259</v>
      </c>
      <c r="M4171" t="s">
        <v>40</v>
      </c>
      <c r="N4171" t="s">
        <v>57</v>
      </c>
      <c r="O4171" t="s">
        <v>9638</v>
      </c>
      <c r="P4171">
        <v>83.92</v>
      </c>
      <c r="Q4171">
        <v>4</v>
      </c>
      <c r="R4171">
        <v>0</v>
      </c>
      <c r="S4171">
        <v>5.8743999999999996</v>
      </c>
      <c r="T4171" t="s">
        <v>128</v>
      </c>
      <c r="U4171">
        <v>78.045599999999993</v>
      </c>
      <c r="V4171" s="2">
        <f>Table1[[#This Row],[Expenses]]*0.3</f>
        <v>23.413679999999996</v>
      </c>
      <c r="W4171" t="str">
        <f>VLOOKUP(K4171, Helper!A:C, 3, FALSE)</f>
        <v>2020-02</v>
      </c>
    </row>
    <row r="4172" spans="1:23" x14ac:dyDescent="0.3">
      <c r="A4172">
        <v>8410</v>
      </c>
      <c r="B4172" t="s">
        <v>9639</v>
      </c>
      <c r="C4172" s="1">
        <v>44541</v>
      </c>
      <c r="D4172">
        <v>20211211</v>
      </c>
      <c r="E4172" t="s">
        <v>484</v>
      </c>
      <c r="F4172" t="s">
        <v>35</v>
      </c>
      <c r="G4172" t="s">
        <v>2963</v>
      </c>
      <c r="H4172" t="s">
        <v>37</v>
      </c>
      <c r="I4172" t="s">
        <v>38</v>
      </c>
      <c r="J4172" t="s">
        <v>73</v>
      </c>
      <c r="K4172">
        <v>1066</v>
      </c>
      <c r="L4172" t="s">
        <v>74</v>
      </c>
      <c r="M4172" t="s">
        <v>85</v>
      </c>
      <c r="N4172" t="s">
        <v>50</v>
      </c>
      <c r="O4172" t="s">
        <v>9640</v>
      </c>
      <c r="P4172">
        <v>110.52800000000001</v>
      </c>
      <c r="Q4172">
        <v>4</v>
      </c>
      <c r="R4172">
        <v>0.2</v>
      </c>
      <c r="S4172">
        <v>38.684800000000003</v>
      </c>
      <c r="T4172" t="s">
        <v>163</v>
      </c>
      <c r="U4172">
        <v>71.843199999999996</v>
      </c>
      <c r="V4172" s="2">
        <f>Table1[[#This Row],[Expenses]]*0.3</f>
        <v>21.552959999999999</v>
      </c>
      <c r="W4172" t="str">
        <f>VLOOKUP(K4172, Helper!A:C, 3, FALSE)</f>
        <v>2020-09</v>
      </c>
    </row>
    <row r="4173" spans="1:23" x14ac:dyDescent="0.3">
      <c r="A4173">
        <v>8411</v>
      </c>
      <c r="B4173" t="s">
        <v>9641</v>
      </c>
      <c r="C4173" s="1">
        <v>44881</v>
      </c>
      <c r="D4173">
        <v>20221116</v>
      </c>
      <c r="E4173" t="s">
        <v>182</v>
      </c>
      <c r="F4173" t="s">
        <v>62</v>
      </c>
      <c r="G4173" t="s">
        <v>1253</v>
      </c>
      <c r="H4173" t="s">
        <v>25</v>
      </c>
      <c r="I4173" t="s">
        <v>64</v>
      </c>
      <c r="J4173" t="s">
        <v>184</v>
      </c>
      <c r="K4173">
        <v>1028</v>
      </c>
      <c r="L4173" t="s">
        <v>74</v>
      </c>
      <c r="M4173" t="s">
        <v>40</v>
      </c>
      <c r="N4173" t="s">
        <v>50</v>
      </c>
      <c r="O4173" t="s">
        <v>9642</v>
      </c>
      <c r="P4173">
        <v>630.024</v>
      </c>
      <c r="Q4173">
        <v>4</v>
      </c>
      <c r="R4173">
        <v>0.4</v>
      </c>
      <c r="S4173">
        <v>-199.5076</v>
      </c>
      <c r="T4173" t="s">
        <v>32</v>
      </c>
      <c r="U4173">
        <v>829.53160000000003</v>
      </c>
      <c r="V4173" s="2">
        <f>Table1[[#This Row],[Expenses]]*0.3</f>
        <v>248.85947999999999</v>
      </c>
      <c r="W4173" t="str">
        <f>VLOOKUP(K4173, Helper!A:C, 3, FALSE)</f>
        <v>2020-04</v>
      </c>
    </row>
    <row r="4174" spans="1:23" x14ac:dyDescent="0.3">
      <c r="A4174">
        <v>8412</v>
      </c>
      <c r="B4174" t="s">
        <v>9643</v>
      </c>
      <c r="C4174" s="1">
        <v>44691</v>
      </c>
      <c r="D4174">
        <v>20220510</v>
      </c>
      <c r="E4174" t="s">
        <v>2538</v>
      </c>
      <c r="F4174" t="s">
        <v>238</v>
      </c>
      <c r="G4174" t="s">
        <v>239</v>
      </c>
      <c r="H4174" t="s">
        <v>25</v>
      </c>
      <c r="I4174" t="s">
        <v>48</v>
      </c>
      <c r="J4174" t="s">
        <v>418</v>
      </c>
      <c r="K4174">
        <v>1007</v>
      </c>
      <c r="L4174" t="s">
        <v>84</v>
      </c>
      <c r="M4174" t="s">
        <v>29</v>
      </c>
      <c r="N4174" t="s">
        <v>112</v>
      </c>
      <c r="O4174" t="s">
        <v>9644</v>
      </c>
      <c r="P4174">
        <v>27.86</v>
      </c>
      <c r="Q4174">
        <v>7</v>
      </c>
      <c r="R4174">
        <v>0</v>
      </c>
      <c r="S4174">
        <v>9.1937999999999995</v>
      </c>
      <c r="T4174" t="s">
        <v>454</v>
      </c>
      <c r="U4174">
        <v>18.6662</v>
      </c>
      <c r="V4174" s="2">
        <f>Table1[[#This Row],[Expenses]]*0.3</f>
        <v>5.5998599999999996</v>
      </c>
      <c r="W4174" t="str">
        <f>VLOOKUP(K4174, Helper!A:C, 3, FALSE)</f>
        <v>2020-02</v>
      </c>
    </row>
    <row r="4175" spans="1:23" x14ac:dyDescent="0.3">
      <c r="A4175">
        <v>8413</v>
      </c>
      <c r="B4175" t="s">
        <v>9645</v>
      </c>
      <c r="C4175" s="1">
        <v>44996</v>
      </c>
      <c r="D4175">
        <v>20230311</v>
      </c>
      <c r="E4175" t="s">
        <v>977</v>
      </c>
      <c r="F4175" t="s">
        <v>79</v>
      </c>
      <c r="G4175" t="s">
        <v>154</v>
      </c>
      <c r="H4175" t="s">
        <v>81</v>
      </c>
      <c r="I4175" t="s">
        <v>82</v>
      </c>
      <c r="J4175" t="s">
        <v>321</v>
      </c>
      <c r="K4175">
        <v>1089</v>
      </c>
      <c r="L4175" t="s">
        <v>133</v>
      </c>
      <c r="M4175" t="s">
        <v>29</v>
      </c>
      <c r="N4175" t="s">
        <v>50</v>
      </c>
      <c r="O4175" t="s">
        <v>9646</v>
      </c>
      <c r="P4175">
        <v>933.40800000000002</v>
      </c>
      <c r="Q4175">
        <v>4</v>
      </c>
      <c r="R4175">
        <v>0.3</v>
      </c>
      <c r="S4175">
        <v>-173.34719999999999</v>
      </c>
      <c r="T4175" t="s">
        <v>761</v>
      </c>
      <c r="U4175">
        <v>1106.7552000000001</v>
      </c>
      <c r="V4175" s="2">
        <f>Table1[[#This Row],[Expenses]]*0.3</f>
        <v>332.02656000000002</v>
      </c>
      <c r="W4175" t="str">
        <f>VLOOKUP(K4175, Helper!A:C, 3, FALSE)</f>
        <v>2020-01</v>
      </c>
    </row>
    <row r="4176" spans="1:23" x14ac:dyDescent="0.3">
      <c r="A4176">
        <v>8414</v>
      </c>
      <c r="B4176" t="s">
        <v>9647</v>
      </c>
      <c r="C4176" s="1">
        <v>44913</v>
      </c>
      <c r="D4176">
        <v>20221218</v>
      </c>
      <c r="E4176" t="s">
        <v>1600</v>
      </c>
      <c r="F4176" t="s">
        <v>79</v>
      </c>
      <c r="G4176" t="s">
        <v>1222</v>
      </c>
      <c r="H4176" t="s">
        <v>81</v>
      </c>
      <c r="I4176" t="s">
        <v>82</v>
      </c>
      <c r="J4176" t="s">
        <v>457</v>
      </c>
      <c r="K4176">
        <v>1057</v>
      </c>
      <c r="L4176" t="s">
        <v>105</v>
      </c>
      <c r="M4176" t="s">
        <v>40</v>
      </c>
      <c r="N4176" t="s">
        <v>66</v>
      </c>
      <c r="O4176" t="s">
        <v>9648</v>
      </c>
      <c r="P4176">
        <v>51.84</v>
      </c>
      <c r="Q4176">
        <v>10</v>
      </c>
      <c r="R4176">
        <v>0.2</v>
      </c>
      <c r="S4176">
        <v>18.143999999999998</v>
      </c>
      <c r="T4176" t="s">
        <v>76</v>
      </c>
      <c r="U4176">
        <v>33.695999999999998</v>
      </c>
      <c r="V4176" s="2">
        <f>Table1[[#This Row],[Expenses]]*0.3</f>
        <v>10.108799999999999</v>
      </c>
      <c r="W4176" t="str">
        <f>VLOOKUP(K4176, Helper!A:C, 3, FALSE)</f>
        <v>2020-01</v>
      </c>
    </row>
    <row r="4177" spans="1:23" x14ac:dyDescent="0.3">
      <c r="A4177">
        <v>8416</v>
      </c>
      <c r="B4177" t="s">
        <v>9649</v>
      </c>
      <c r="C4177" s="1">
        <v>45023</v>
      </c>
      <c r="D4177">
        <v>20230407</v>
      </c>
      <c r="E4177" t="s">
        <v>2665</v>
      </c>
      <c r="F4177" t="s">
        <v>353</v>
      </c>
      <c r="G4177" t="s">
        <v>1380</v>
      </c>
      <c r="H4177" t="s">
        <v>25</v>
      </c>
      <c r="I4177" t="s">
        <v>48</v>
      </c>
      <c r="J4177" t="s">
        <v>698</v>
      </c>
      <c r="K4177">
        <v>1013</v>
      </c>
      <c r="L4177" t="s">
        <v>28</v>
      </c>
      <c r="M4177" t="s">
        <v>85</v>
      </c>
      <c r="N4177" t="s">
        <v>66</v>
      </c>
      <c r="O4177" t="s">
        <v>9650</v>
      </c>
      <c r="P4177">
        <v>106.32</v>
      </c>
      <c r="Q4177">
        <v>3</v>
      </c>
      <c r="R4177">
        <v>0</v>
      </c>
      <c r="S4177">
        <v>49.970399999999998</v>
      </c>
      <c r="T4177" t="s">
        <v>68</v>
      </c>
      <c r="U4177">
        <v>56.349599999999903</v>
      </c>
      <c r="V4177" s="2">
        <f>Table1[[#This Row],[Expenses]]*0.3</f>
        <v>16.90487999999997</v>
      </c>
      <c r="W4177" t="str">
        <f>VLOOKUP(K4177, Helper!A:C, 3, FALSE)</f>
        <v>2020-02</v>
      </c>
    </row>
    <row r="4178" spans="1:23" x14ac:dyDescent="0.3">
      <c r="A4178">
        <v>8417</v>
      </c>
      <c r="B4178" t="s">
        <v>9651</v>
      </c>
      <c r="C4178" s="1">
        <v>45056</v>
      </c>
      <c r="D4178">
        <v>20230510</v>
      </c>
      <c r="E4178" t="s">
        <v>4403</v>
      </c>
      <c r="F4178" t="s">
        <v>71</v>
      </c>
      <c r="G4178" t="s">
        <v>72</v>
      </c>
      <c r="H4178" t="s">
        <v>37</v>
      </c>
      <c r="I4178" t="s">
        <v>38</v>
      </c>
      <c r="J4178" t="s">
        <v>278</v>
      </c>
      <c r="K4178">
        <v>1032</v>
      </c>
      <c r="L4178" t="s">
        <v>56</v>
      </c>
      <c r="M4178" t="s">
        <v>85</v>
      </c>
      <c r="N4178" t="s">
        <v>50</v>
      </c>
      <c r="O4178" t="s">
        <v>9652</v>
      </c>
      <c r="P4178">
        <v>147.91999999999999</v>
      </c>
      <c r="Q4178">
        <v>5</v>
      </c>
      <c r="R4178">
        <v>0.2</v>
      </c>
      <c r="S4178">
        <v>46.225000000000001</v>
      </c>
      <c r="T4178" t="s">
        <v>288</v>
      </c>
      <c r="U4178">
        <v>101.69499999999999</v>
      </c>
      <c r="V4178" s="2">
        <f>Table1[[#This Row],[Expenses]]*0.3</f>
        <v>30.508499999999998</v>
      </c>
      <c r="W4178" t="str">
        <f>VLOOKUP(K4178, Helper!A:C, 3, FALSE)</f>
        <v>2020-02</v>
      </c>
    </row>
    <row r="4179" spans="1:23" x14ac:dyDescent="0.3">
      <c r="A4179">
        <v>8422</v>
      </c>
      <c r="B4179" t="s">
        <v>9653</v>
      </c>
      <c r="C4179" s="1">
        <v>45212</v>
      </c>
      <c r="D4179">
        <v>20231013</v>
      </c>
      <c r="E4179" t="s">
        <v>447</v>
      </c>
      <c r="F4179" t="s">
        <v>522</v>
      </c>
      <c r="G4179" t="s">
        <v>671</v>
      </c>
      <c r="H4179" t="s">
        <v>37</v>
      </c>
      <c r="I4179" t="s">
        <v>119</v>
      </c>
      <c r="J4179" t="s">
        <v>291</v>
      </c>
      <c r="K4179">
        <v>1052</v>
      </c>
      <c r="L4179" t="s">
        <v>259</v>
      </c>
      <c r="M4179" t="s">
        <v>29</v>
      </c>
      <c r="N4179" t="s">
        <v>185</v>
      </c>
      <c r="O4179" t="s">
        <v>9654</v>
      </c>
      <c r="P4179">
        <v>45</v>
      </c>
      <c r="Q4179">
        <v>3</v>
      </c>
      <c r="R4179">
        <v>0</v>
      </c>
      <c r="S4179">
        <v>4.95</v>
      </c>
      <c r="T4179" t="s">
        <v>151</v>
      </c>
      <c r="U4179">
        <v>40.049999999999997</v>
      </c>
      <c r="V4179" s="2">
        <f>Table1[[#This Row],[Expenses]]*0.3</f>
        <v>12.014999999999999</v>
      </c>
      <c r="W4179" t="str">
        <f>VLOOKUP(K4179, Helper!A:C, 3, FALSE)</f>
        <v>2020-04</v>
      </c>
    </row>
    <row r="4180" spans="1:23" x14ac:dyDescent="0.3">
      <c r="A4180">
        <v>8426</v>
      </c>
      <c r="B4180" t="s">
        <v>9655</v>
      </c>
      <c r="C4180" s="1">
        <v>44802</v>
      </c>
      <c r="D4180">
        <v>20220829</v>
      </c>
      <c r="E4180" t="s">
        <v>2420</v>
      </c>
      <c r="F4180" t="s">
        <v>358</v>
      </c>
      <c r="G4180" t="s">
        <v>532</v>
      </c>
      <c r="H4180" t="s">
        <v>37</v>
      </c>
      <c r="I4180" t="s">
        <v>119</v>
      </c>
      <c r="J4180" t="s">
        <v>539</v>
      </c>
      <c r="K4180">
        <v>1081</v>
      </c>
      <c r="L4180" t="s">
        <v>273</v>
      </c>
      <c r="M4180" t="s">
        <v>40</v>
      </c>
      <c r="N4180" t="s">
        <v>50</v>
      </c>
      <c r="O4180" t="s">
        <v>9656</v>
      </c>
      <c r="P4180">
        <v>18.431999999999999</v>
      </c>
      <c r="Q4180">
        <v>8</v>
      </c>
      <c r="R4180">
        <v>0.7</v>
      </c>
      <c r="S4180">
        <v>-12.288</v>
      </c>
      <c r="T4180" t="s">
        <v>327</v>
      </c>
      <c r="U4180">
        <v>30.72</v>
      </c>
      <c r="V4180" s="2">
        <f>Table1[[#This Row],[Expenses]]*0.3</f>
        <v>9.2159999999999993</v>
      </c>
      <c r="W4180" t="str">
        <f>VLOOKUP(K4180, Helper!A:C, 3, FALSE)</f>
        <v>2020-03</v>
      </c>
    </row>
    <row r="4181" spans="1:23" x14ac:dyDescent="0.3">
      <c r="A4181">
        <v>8427</v>
      </c>
      <c r="B4181" t="s">
        <v>9657</v>
      </c>
      <c r="C4181" s="1">
        <v>44471</v>
      </c>
      <c r="D4181">
        <v>20211002</v>
      </c>
      <c r="E4181" t="s">
        <v>1234</v>
      </c>
      <c r="F4181" t="s">
        <v>334</v>
      </c>
      <c r="G4181" t="s">
        <v>335</v>
      </c>
      <c r="H4181" t="s">
        <v>25</v>
      </c>
      <c r="I4181" t="s">
        <v>336</v>
      </c>
      <c r="J4181" t="s">
        <v>268</v>
      </c>
      <c r="K4181">
        <v>1088</v>
      </c>
      <c r="L4181" t="s">
        <v>133</v>
      </c>
      <c r="M4181" t="s">
        <v>29</v>
      </c>
      <c r="N4181" t="s">
        <v>66</v>
      </c>
      <c r="O4181" t="s">
        <v>9658</v>
      </c>
      <c r="P4181">
        <v>10.944000000000001</v>
      </c>
      <c r="Q4181">
        <v>2</v>
      </c>
      <c r="R4181">
        <v>0.2</v>
      </c>
      <c r="S4181">
        <v>0.95760000000000001</v>
      </c>
      <c r="T4181" t="s">
        <v>52</v>
      </c>
      <c r="U4181">
        <v>9.9863999999999997</v>
      </c>
      <c r="V4181" s="2">
        <f>Table1[[#This Row],[Expenses]]*0.3</f>
        <v>2.9959199999999999</v>
      </c>
      <c r="W4181" t="str">
        <f>VLOOKUP(K4181, Helper!A:C, 3, FALSE)</f>
        <v>2020-03</v>
      </c>
    </row>
    <row r="4182" spans="1:23" x14ac:dyDescent="0.3">
      <c r="A4182">
        <v>8428</v>
      </c>
      <c r="B4182" t="s">
        <v>9659</v>
      </c>
      <c r="C4182" s="1">
        <v>45254</v>
      </c>
      <c r="D4182">
        <v>20231124</v>
      </c>
      <c r="E4182" t="s">
        <v>2014</v>
      </c>
      <c r="F4182" t="s">
        <v>190</v>
      </c>
      <c r="G4182" t="s">
        <v>3187</v>
      </c>
      <c r="H4182" t="s">
        <v>37</v>
      </c>
      <c r="I4182" t="s">
        <v>119</v>
      </c>
      <c r="J4182" t="s">
        <v>539</v>
      </c>
      <c r="K4182">
        <v>1081</v>
      </c>
      <c r="L4182" t="s">
        <v>273</v>
      </c>
      <c r="M4182" t="s">
        <v>29</v>
      </c>
      <c r="N4182" t="s">
        <v>66</v>
      </c>
      <c r="O4182" t="s">
        <v>9660</v>
      </c>
      <c r="P4182">
        <v>4.3600000000000003</v>
      </c>
      <c r="Q4182">
        <v>2</v>
      </c>
      <c r="R4182">
        <v>0</v>
      </c>
      <c r="S4182">
        <v>0.1744</v>
      </c>
      <c r="T4182" t="s">
        <v>283</v>
      </c>
      <c r="U4182">
        <v>4.1856</v>
      </c>
      <c r="V4182" s="2">
        <f>Table1[[#This Row],[Expenses]]*0.3</f>
        <v>1.2556799999999999</v>
      </c>
      <c r="W4182" t="str">
        <f>VLOOKUP(K4182, Helper!A:C, 3, FALSE)</f>
        <v>2020-03</v>
      </c>
    </row>
    <row r="4183" spans="1:23" x14ac:dyDescent="0.3">
      <c r="A4183">
        <v>8429</v>
      </c>
      <c r="B4183" t="s">
        <v>9661</v>
      </c>
      <c r="C4183" s="1">
        <v>45243</v>
      </c>
      <c r="D4183">
        <v>20231113</v>
      </c>
      <c r="E4183" t="s">
        <v>715</v>
      </c>
      <c r="F4183" t="s">
        <v>232</v>
      </c>
      <c r="G4183" t="s">
        <v>233</v>
      </c>
      <c r="H4183" t="s">
        <v>37</v>
      </c>
      <c r="I4183" t="s">
        <v>119</v>
      </c>
      <c r="J4183" t="s">
        <v>626</v>
      </c>
      <c r="K4183">
        <v>1009</v>
      </c>
      <c r="L4183" t="s">
        <v>95</v>
      </c>
      <c r="M4183" t="s">
        <v>40</v>
      </c>
      <c r="N4183" t="s">
        <v>185</v>
      </c>
      <c r="O4183" t="s">
        <v>9662</v>
      </c>
      <c r="P4183">
        <v>62.351999999999997</v>
      </c>
      <c r="Q4183">
        <v>6</v>
      </c>
      <c r="R4183">
        <v>0.2</v>
      </c>
      <c r="S4183">
        <v>-10.9116</v>
      </c>
      <c r="T4183" t="s">
        <v>283</v>
      </c>
      <c r="U4183">
        <v>73.263599999999997</v>
      </c>
      <c r="V4183" s="2">
        <f>Table1[[#This Row],[Expenses]]*0.3</f>
        <v>21.97908</v>
      </c>
      <c r="W4183" t="str">
        <f>VLOOKUP(K4183, Helper!A:C, 3, FALSE)</f>
        <v>2020-03</v>
      </c>
    </row>
    <row r="4184" spans="1:23" x14ac:dyDescent="0.3">
      <c r="A4184">
        <v>8430</v>
      </c>
      <c r="B4184" t="s">
        <v>9663</v>
      </c>
      <c r="C4184" s="1">
        <v>44915</v>
      </c>
      <c r="D4184">
        <v>20221220</v>
      </c>
      <c r="E4184" t="s">
        <v>352</v>
      </c>
      <c r="F4184" t="s">
        <v>124</v>
      </c>
      <c r="G4184" t="s">
        <v>1270</v>
      </c>
      <c r="H4184" t="s">
        <v>25</v>
      </c>
      <c r="I4184" t="s">
        <v>48</v>
      </c>
      <c r="J4184" t="s">
        <v>337</v>
      </c>
      <c r="K4184">
        <v>1096</v>
      </c>
      <c r="L4184" t="s">
        <v>105</v>
      </c>
      <c r="M4184" t="s">
        <v>29</v>
      </c>
      <c r="N4184" t="s">
        <v>57</v>
      </c>
      <c r="O4184" t="s">
        <v>9664</v>
      </c>
      <c r="P4184">
        <v>303.92</v>
      </c>
      <c r="Q4184">
        <v>5</v>
      </c>
      <c r="R4184">
        <v>0.2</v>
      </c>
      <c r="S4184">
        <v>-30.391999999999999</v>
      </c>
      <c r="T4184" t="s">
        <v>76</v>
      </c>
      <c r="U4184">
        <v>334.31200000000001</v>
      </c>
      <c r="V4184" s="2">
        <f>Table1[[#This Row],[Expenses]]*0.3</f>
        <v>100.2936</v>
      </c>
      <c r="W4184" t="str">
        <f>VLOOKUP(K4184, Helper!A:C, 3, FALSE)</f>
        <v>2020-03</v>
      </c>
    </row>
    <row r="4185" spans="1:23" x14ac:dyDescent="0.3">
      <c r="A4185">
        <v>8431</v>
      </c>
      <c r="B4185" t="s">
        <v>9665</v>
      </c>
      <c r="C4185" s="1">
        <v>43920</v>
      </c>
      <c r="D4185">
        <v>20200330</v>
      </c>
      <c r="E4185" t="s">
        <v>1882</v>
      </c>
      <c r="F4185" t="s">
        <v>183</v>
      </c>
      <c r="G4185" t="s">
        <v>183</v>
      </c>
      <c r="H4185" t="s">
        <v>25</v>
      </c>
      <c r="I4185" t="s">
        <v>48</v>
      </c>
      <c r="J4185" t="s">
        <v>592</v>
      </c>
      <c r="K4185">
        <v>1030</v>
      </c>
      <c r="L4185" t="s">
        <v>95</v>
      </c>
      <c r="M4185" t="s">
        <v>29</v>
      </c>
      <c r="N4185" t="s">
        <v>96</v>
      </c>
      <c r="O4185" t="s">
        <v>9666</v>
      </c>
      <c r="P4185">
        <v>129.30000000000001</v>
      </c>
      <c r="Q4185">
        <v>2</v>
      </c>
      <c r="R4185">
        <v>0</v>
      </c>
      <c r="S4185">
        <v>6.4649999999999999</v>
      </c>
      <c r="T4185" t="s">
        <v>445</v>
      </c>
      <c r="U4185">
        <v>122.83499999999999</v>
      </c>
      <c r="V4185" s="2">
        <f>Table1[[#This Row],[Expenses]]*0.3</f>
        <v>36.850499999999997</v>
      </c>
      <c r="W4185" t="str">
        <f>VLOOKUP(K4185, Helper!A:C, 3, FALSE)</f>
        <v>2020-01</v>
      </c>
    </row>
    <row r="4186" spans="1:23" x14ac:dyDescent="0.3">
      <c r="A4186">
        <v>8432</v>
      </c>
      <c r="B4186" t="s">
        <v>9667</v>
      </c>
      <c r="C4186" s="1">
        <v>45239</v>
      </c>
      <c r="D4186">
        <v>20231109</v>
      </c>
      <c r="E4186" t="s">
        <v>3645</v>
      </c>
      <c r="F4186" t="s">
        <v>1548</v>
      </c>
      <c r="G4186" t="s">
        <v>2675</v>
      </c>
      <c r="H4186" t="s">
        <v>81</v>
      </c>
      <c r="I4186" t="s">
        <v>199</v>
      </c>
      <c r="J4186" t="s">
        <v>223</v>
      </c>
      <c r="K4186">
        <v>1067</v>
      </c>
      <c r="L4186" t="s">
        <v>133</v>
      </c>
      <c r="M4186" t="s">
        <v>40</v>
      </c>
      <c r="N4186" t="s">
        <v>57</v>
      </c>
      <c r="O4186" t="s">
        <v>9668</v>
      </c>
      <c r="P4186">
        <v>274.2</v>
      </c>
      <c r="Q4186">
        <v>10</v>
      </c>
      <c r="R4186">
        <v>0</v>
      </c>
      <c r="S4186">
        <v>112.422</v>
      </c>
      <c r="T4186" t="s">
        <v>283</v>
      </c>
      <c r="U4186">
        <v>161.77799999999999</v>
      </c>
      <c r="V4186" s="2">
        <f>Table1[[#This Row],[Expenses]]*0.3</f>
        <v>48.533399999999993</v>
      </c>
      <c r="W4186" t="str">
        <f>VLOOKUP(K4186, Helper!A:C, 3, FALSE)</f>
        <v>2020-02</v>
      </c>
    </row>
    <row r="4187" spans="1:23" x14ac:dyDescent="0.3">
      <c r="A4187">
        <v>8433</v>
      </c>
      <c r="B4187" t="s">
        <v>9669</v>
      </c>
      <c r="C4187" s="1">
        <v>44088</v>
      </c>
      <c r="D4187">
        <v>20200914</v>
      </c>
      <c r="E4187" t="s">
        <v>3370</v>
      </c>
      <c r="F4187" t="s">
        <v>79</v>
      </c>
      <c r="G4187" t="s">
        <v>3873</v>
      </c>
      <c r="H4187" t="s">
        <v>81</v>
      </c>
      <c r="I4187" t="s">
        <v>82</v>
      </c>
      <c r="J4187" t="s">
        <v>764</v>
      </c>
      <c r="K4187">
        <v>1061</v>
      </c>
      <c r="L4187" t="s">
        <v>28</v>
      </c>
      <c r="M4187" t="s">
        <v>40</v>
      </c>
      <c r="N4187" t="s">
        <v>214</v>
      </c>
      <c r="O4187" t="s">
        <v>9670</v>
      </c>
      <c r="P4187">
        <v>6.048</v>
      </c>
      <c r="Q4187">
        <v>4</v>
      </c>
      <c r="R4187">
        <v>0.2</v>
      </c>
      <c r="S4187">
        <v>-1.3608</v>
      </c>
      <c r="T4187" t="s">
        <v>382</v>
      </c>
      <c r="U4187">
        <v>7.4088000000000003</v>
      </c>
      <c r="V4187" s="2">
        <f>Table1[[#This Row],[Expenses]]*0.3</f>
        <v>2.2226400000000002</v>
      </c>
      <c r="W4187" t="str">
        <f>VLOOKUP(K4187, Helper!A:C, 3, FALSE)</f>
        <v>2020-03</v>
      </c>
    </row>
    <row r="4188" spans="1:23" x14ac:dyDescent="0.3">
      <c r="A4188">
        <v>8437</v>
      </c>
      <c r="B4188" t="s">
        <v>9671</v>
      </c>
      <c r="C4188" s="1">
        <v>44459</v>
      </c>
      <c r="D4188">
        <v>20210920</v>
      </c>
      <c r="E4188" t="s">
        <v>2960</v>
      </c>
      <c r="F4188" t="s">
        <v>821</v>
      </c>
      <c r="G4188" t="s">
        <v>822</v>
      </c>
      <c r="H4188" t="s">
        <v>25</v>
      </c>
      <c r="I4188" t="s">
        <v>336</v>
      </c>
      <c r="J4188" t="s">
        <v>1013</v>
      </c>
      <c r="K4188">
        <v>1073</v>
      </c>
      <c r="L4188" t="s">
        <v>133</v>
      </c>
      <c r="M4188" t="s">
        <v>29</v>
      </c>
      <c r="N4188" t="s">
        <v>50</v>
      </c>
      <c r="O4188" t="s">
        <v>9672</v>
      </c>
      <c r="P4188">
        <v>45.584000000000003</v>
      </c>
      <c r="Q4188">
        <v>11</v>
      </c>
      <c r="R4188">
        <v>0.2</v>
      </c>
      <c r="S4188">
        <v>16.5242</v>
      </c>
      <c r="T4188" t="s">
        <v>135</v>
      </c>
      <c r="U4188">
        <v>29.059799999999999</v>
      </c>
      <c r="V4188" s="2">
        <f>Table1[[#This Row],[Expenses]]*0.3</f>
        <v>8.7179399999999987</v>
      </c>
      <c r="W4188" t="str">
        <f>VLOOKUP(K4188, Helper!A:C, 3, FALSE)</f>
        <v>2020-03</v>
      </c>
    </row>
    <row r="4189" spans="1:23" x14ac:dyDescent="0.3">
      <c r="A4189">
        <v>8438</v>
      </c>
      <c r="B4189" t="s">
        <v>9673</v>
      </c>
      <c r="C4189" s="1">
        <v>44540</v>
      </c>
      <c r="D4189">
        <v>20211210</v>
      </c>
      <c r="E4189" t="s">
        <v>1710</v>
      </c>
      <c r="F4189" t="s">
        <v>358</v>
      </c>
      <c r="G4189" t="s">
        <v>1235</v>
      </c>
      <c r="H4189" t="s">
        <v>37</v>
      </c>
      <c r="I4189" t="s">
        <v>119</v>
      </c>
      <c r="J4189" t="s">
        <v>120</v>
      </c>
      <c r="K4189">
        <v>1048</v>
      </c>
      <c r="L4189" t="s">
        <v>105</v>
      </c>
      <c r="M4189" t="s">
        <v>29</v>
      </c>
      <c r="N4189" t="s">
        <v>185</v>
      </c>
      <c r="O4189" t="s">
        <v>9674</v>
      </c>
      <c r="P4189">
        <v>25.488</v>
      </c>
      <c r="Q4189">
        <v>2</v>
      </c>
      <c r="R4189">
        <v>0.2</v>
      </c>
      <c r="S4189">
        <v>4.4603999999999999</v>
      </c>
      <c r="T4189" t="s">
        <v>163</v>
      </c>
      <c r="U4189">
        <v>21.0276</v>
      </c>
      <c r="V4189" s="2">
        <f>Table1[[#This Row],[Expenses]]*0.3</f>
        <v>6.3082799999999999</v>
      </c>
      <c r="W4189" t="str">
        <f>VLOOKUP(K4189, Helper!A:C, 3, FALSE)</f>
        <v>2020-02</v>
      </c>
    </row>
    <row r="4190" spans="1:23" x14ac:dyDescent="0.3">
      <c r="A4190">
        <v>8439</v>
      </c>
      <c r="B4190" t="s">
        <v>9675</v>
      </c>
      <c r="C4190" s="1">
        <v>43979</v>
      </c>
      <c r="D4190">
        <v>20200528</v>
      </c>
      <c r="E4190" t="s">
        <v>3034</v>
      </c>
      <c r="F4190" t="s">
        <v>71</v>
      </c>
      <c r="G4190" t="s">
        <v>72</v>
      </c>
      <c r="H4190" t="s">
        <v>37</v>
      </c>
      <c r="I4190" t="s">
        <v>38</v>
      </c>
      <c r="J4190" t="s">
        <v>223</v>
      </c>
      <c r="K4190">
        <v>1067</v>
      </c>
      <c r="L4190" t="s">
        <v>133</v>
      </c>
      <c r="M4190" t="s">
        <v>29</v>
      </c>
      <c r="N4190" t="s">
        <v>50</v>
      </c>
      <c r="O4190" t="s">
        <v>9676</v>
      </c>
      <c r="P4190">
        <v>136.96</v>
      </c>
      <c r="Q4190">
        <v>4</v>
      </c>
      <c r="R4190">
        <v>0.2</v>
      </c>
      <c r="S4190">
        <v>51.36</v>
      </c>
      <c r="T4190" t="s">
        <v>107</v>
      </c>
      <c r="U4190">
        <v>85.6</v>
      </c>
      <c r="V4190" s="2">
        <f>Table1[[#This Row],[Expenses]]*0.3</f>
        <v>25.679999999999996</v>
      </c>
      <c r="W4190" t="str">
        <f>VLOOKUP(K4190, Helper!A:C, 3, FALSE)</f>
        <v>2020-02</v>
      </c>
    </row>
    <row r="4191" spans="1:23" x14ac:dyDescent="0.3">
      <c r="A4191">
        <v>8440</v>
      </c>
      <c r="B4191" t="s">
        <v>9677</v>
      </c>
      <c r="C4191" s="1">
        <v>45000</v>
      </c>
      <c r="D4191">
        <v>20230315</v>
      </c>
      <c r="E4191" t="s">
        <v>1280</v>
      </c>
      <c r="F4191" t="s">
        <v>166</v>
      </c>
      <c r="G4191" t="s">
        <v>227</v>
      </c>
      <c r="H4191" t="s">
        <v>81</v>
      </c>
      <c r="I4191" t="s">
        <v>168</v>
      </c>
      <c r="J4191" t="s">
        <v>325</v>
      </c>
      <c r="K4191">
        <v>1075</v>
      </c>
      <c r="L4191" t="s">
        <v>133</v>
      </c>
      <c r="M4191" t="s">
        <v>40</v>
      </c>
      <c r="N4191" t="s">
        <v>156</v>
      </c>
      <c r="O4191" t="s">
        <v>9678</v>
      </c>
      <c r="P4191">
        <v>49.616</v>
      </c>
      <c r="Q4191">
        <v>2</v>
      </c>
      <c r="R4191">
        <v>0.2</v>
      </c>
      <c r="S4191">
        <v>4.9615999999999998</v>
      </c>
      <c r="T4191" t="s">
        <v>761</v>
      </c>
      <c r="U4191">
        <v>44.654400000000003</v>
      </c>
      <c r="V4191" s="2">
        <f>Table1[[#This Row],[Expenses]]*0.3</f>
        <v>13.396320000000001</v>
      </c>
      <c r="W4191" t="str">
        <f>VLOOKUP(K4191, Helper!A:C, 3, FALSE)</f>
        <v>2020-03</v>
      </c>
    </row>
    <row r="4192" spans="1:23" x14ac:dyDescent="0.3">
      <c r="A4192">
        <v>8441</v>
      </c>
      <c r="B4192" t="s">
        <v>9679</v>
      </c>
      <c r="C4192" s="1">
        <v>44904</v>
      </c>
      <c r="D4192">
        <v>20221209</v>
      </c>
      <c r="E4192" t="s">
        <v>4100</v>
      </c>
      <c r="F4192" t="s">
        <v>358</v>
      </c>
      <c r="G4192" t="s">
        <v>359</v>
      </c>
      <c r="H4192" t="s">
        <v>37</v>
      </c>
      <c r="I4192" t="s">
        <v>119</v>
      </c>
      <c r="J4192" t="s">
        <v>94</v>
      </c>
      <c r="K4192">
        <v>1087</v>
      </c>
      <c r="L4192" t="s">
        <v>95</v>
      </c>
      <c r="M4192" t="s">
        <v>85</v>
      </c>
      <c r="N4192" t="s">
        <v>66</v>
      </c>
      <c r="O4192" t="s">
        <v>9680</v>
      </c>
      <c r="P4192">
        <v>10.584</v>
      </c>
      <c r="Q4192">
        <v>3</v>
      </c>
      <c r="R4192">
        <v>0.2</v>
      </c>
      <c r="S4192">
        <v>3.4398</v>
      </c>
      <c r="T4192" t="s">
        <v>76</v>
      </c>
      <c r="U4192">
        <v>7.1441999999999997</v>
      </c>
      <c r="V4192" s="2">
        <f>Table1[[#This Row],[Expenses]]*0.3</f>
        <v>2.1432599999999997</v>
      </c>
      <c r="W4192" t="str">
        <f>VLOOKUP(K4192, Helper!A:C, 3, FALSE)</f>
        <v>2020-06</v>
      </c>
    </row>
    <row r="4193" spans="1:23" x14ac:dyDescent="0.3">
      <c r="A4193">
        <v>8442</v>
      </c>
      <c r="B4193" t="s">
        <v>9681</v>
      </c>
      <c r="C4193" s="1">
        <v>45053</v>
      </c>
      <c r="D4193">
        <v>20230507</v>
      </c>
      <c r="E4193" t="s">
        <v>724</v>
      </c>
      <c r="F4193" t="s">
        <v>232</v>
      </c>
      <c r="G4193" t="s">
        <v>385</v>
      </c>
      <c r="H4193" t="s">
        <v>37</v>
      </c>
      <c r="I4193" t="s">
        <v>119</v>
      </c>
      <c r="J4193" t="s">
        <v>55</v>
      </c>
      <c r="K4193">
        <v>1065</v>
      </c>
      <c r="L4193" t="s">
        <v>56</v>
      </c>
      <c r="M4193" t="s">
        <v>29</v>
      </c>
      <c r="N4193" t="s">
        <v>66</v>
      </c>
      <c r="O4193" t="s">
        <v>9682</v>
      </c>
      <c r="P4193">
        <v>84.415999999999997</v>
      </c>
      <c r="Q4193">
        <v>4</v>
      </c>
      <c r="R4193">
        <v>0.2</v>
      </c>
      <c r="S4193">
        <v>27.435199999999998</v>
      </c>
      <c r="T4193" t="s">
        <v>288</v>
      </c>
      <c r="U4193">
        <v>56.980800000000002</v>
      </c>
      <c r="V4193" s="2">
        <f>Table1[[#This Row],[Expenses]]*0.3</f>
        <v>17.094239999999999</v>
      </c>
      <c r="W4193" t="str">
        <f>VLOOKUP(K4193, Helper!A:C, 3, FALSE)</f>
        <v>2020-04</v>
      </c>
    </row>
    <row r="4194" spans="1:23" x14ac:dyDescent="0.3">
      <c r="A4194">
        <v>8443</v>
      </c>
      <c r="B4194" t="s">
        <v>9683</v>
      </c>
      <c r="C4194" s="1">
        <v>44627</v>
      </c>
      <c r="D4194">
        <v>20220307</v>
      </c>
      <c r="E4194" t="s">
        <v>4100</v>
      </c>
      <c r="F4194" t="s">
        <v>124</v>
      </c>
      <c r="G4194" t="s">
        <v>125</v>
      </c>
      <c r="H4194" t="s">
        <v>25</v>
      </c>
      <c r="I4194" t="s">
        <v>48</v>
      </c>
      <c r="J4194" t="s">
        <v>94</v>
      </c>
      <c r="K4194">
        <v>1087</v>
      </c>
      <c r="L4194" t="s">
        <v>95</v>
      </c>
      <c r="M4194" t="s">
        <v>85</v>
      </c>
      <c r="N4194" t="s">
        <v>156</v>
      </c>
      <c r="O4194" t="s">
        <v>9684</v>
      </c>
      <c r="P4194">
        <v>431.94</v>
      </c>
      <c r="Q4194">
        <v>2</v>
      </c>
      <c r="R4194">
        <v>0.4</v>
      </c>
      <c r="S4194">
        <v>-71.989999999999995</v>
      </c>
      <c r="T4194" t="s">
        <v>187</v>
      </c>
      <c r="U4194">
        <v>503.93</v>
      </c>
      <c r="V4194" s="2">
        <f>Table1[[#This Row],[Expenses]]*0.3</f>
        <v>151.179</v>
      </c>
      <c r="W4194" t="str">
        <f>VLOOKUP(K4194, Helper!A:C, 3, FALSE)</f>
        <v>2020-06</v>
      </c>
    </row>
    <row r="4195" spans="1:23" x14ac:dyDescent="0.3">
      <c r="A4195">
        <v>8446</v>
      </c>
      <c r="B4195" t="s">
        <v>9685</v>
      </c>
      <c r="C4195" s="1">
        <v>45223</v>
      </c>
      <c r="D4195">
        <v>20231024</v>
      </c>
      <c r="E4195" t="s">
        <v>1600</v>
      </c>
      <c r="F4195" t="s">
        <v>827</v>
      </c>
      <c r="G4195" t="s">
        <v>2034</v>
      </c>
      <c r="H4195" t="s">
        <v>25</v>
      </c>
      <c r="I4195" t="s">
        <v>64</v>
      </c>
      <c r="J4195" t="s">
        <v>457</v>
      </c>
      <c r="K4195">
        <v>1057</v>
      </c>
      <c r="L4195" t="s">
        <v>105</v>
      </c>
      <c r="M4195" t="s">
        <v>40</v>
      </c>
      <c r="N4195" t="s">
        <v>50</v>
      </c>
      <c r="O4195" t="s">
        <v>9686</v>
      </c>
      <c r="P4195">
        <v>240.744</v>
      </c>
      <c r="Q4195">
        <v>4</v>
      </c>
      <c r="R4195">
        <v>0.3</v>
      </c>
      <c r="S4195">
        <v>-13.7568</v>
      </c>
      <c r="T4195" t="s">
        <v>151</v>
      </c>
      <c r="U4195">
        <v>254.5008</v>
      </c>
      <c r="V4195" s="2">
        <f>Table1[[#This Row],[Expenses]]*0.3</f>
        <v>76.350239999999999</v>
      </c>
      <c r="W4195" t="str">
        <f>VLOOKUP(K4195, Helper!A:C, 3, FALSE)</f>
        <v>2020-01</v>
      </c>
    </row>
    <row r="4196" spans="1:23" x14ac:dyDescent="0.3">
      <c r="A4196">
        <v>8452</v>
      </c>
      <c r="B4196" t="s">
        <v>9687</v>
      </c>
      <c r="C4196" s="1">
        <v>43949</v>
      </c>
      <c r="D4196">
        <v>20200428</v>
      </c>
      <c r="E4196" t="s">
        <v>2351</v>
      </c>
      <c r="F4196" t="s">
        <v>35</v>
      </c>
      <c r="G4196" t="s">
        <v>110</v>
      </c>
      <c r="H4196" t="s">
        <v>37</v>
      </c>
      <c r="I4196" t="s">
        <v>38</v>
      </c>
      <c r="J4196" t="s">
        <v>376</v>
      </c>
      <c r="K4196">
        <v>1036</v>
      </c>
      <c r="L4196" t="s">
        <v>259</v>
      </c>
      <c r="M4196" t="s">
        <v>29</v>
      </c>
      <c r="N4196" t="s">
        <v>156</v>
      </c>
      <c r="O4196" t="s">
        <v>9688</v>
      </c>
      <c r="P4196">
        <v>1679.96</v>
      </c>
      <c r="Q4196">
        <v>5</v>
      </c>
      <c r="R4196">
        <v>0.2</v>
      </c>
      <c r="S4196">
        <v>125.997</v>
      </c>
      <c r="T4196" t="s">
        <v>735</v>
      </c>
      <c r="U4196">
        <v>1553.963</v>
      </c>
      <c r="V4196" s="2">
        <f>Table1[[#This Row],[Expenses]]*0.3</f>
        <v>466.18889999999999</v>
      </c>
      <c r="W4196" t="str">
        <f>VLOOKUP(K4196, Helper!A:C, 3, FALSE)</f>
        <v>2020-04</v>
      </c>
    </row>
    <row r="4197" spans="1:23" x14ac:dyDescent="0.3">
      <c r="A4197">
        <v>8453</v>
      </c>
      <c r="B4197" t="s">
        <v>9689</v>
      </c>
      <c r="C4197" s="1">
        <v>44670</v>
      </c>
      <c r="D4197">
        <v>20220419</v>
      </c>
      <c r="E4197" t="s">
        <v>6744</v>
      </c>
      <c r="F4197" t="s">
        <v>79</v>
      </c>
      <c r="G4197" t="s">
        <v>147</v>
      </c>
      <c r="H4197" t="s">
        <v>81</v>
      </c>
      <c r="I4197" t="s">
        <v>82</v>
      </c>
      <c r="J4197" t="s">
        <v>254</v>
      </c>
      <c r="K4197">
        <v>1072</v>
      </c>
      <c r="L4197" t="s">
        <v>74</v>
      </c>
      <c r="M4197" t="s">
        <v>40</v>
      </c>
      <c r="N4197" t="s">
        <v>41</v>
      </c>
      <c r="O4197" t="s">
        <v>9690</v>
      </c>
      <c r="P4197">
        <v>344.37200000000001</v>
      </c>
      <c r="Q4197">
        <v>4</v>
      </c>
      <c r="R4197">
        <v>0.3</v>
      </c>
      <c r="S4197">
        <v>-93.472399999999993</v>
      </c>
      <c r="T4197" t="s">
        <v>296</v>
      </c>
      <c r="U4197">
        <v>437.84440000000001</v>
      </c>
      <c r="V4197" s="2">
        <f>Table1[[#This Row],[Expenses]]*0.3</f>
        <v>131.35332</v>
      </c>
      <c r="W4197" t="str">
        <f>VLOOKUP(K4197, Helper!A:C, 3, FALSE)</f>
        <v>2020-06</v>
      </c>
    </row>
    <row r="4198" spans="1:23" x14ac:dyDescent="0.3">
      <c r="A4198">
        <v>8456</v>
      </c>
      <c r="B4198" t="s">
        <v>9691</v>
      </c>
      <c r="C4198" s="1">
        <v>44704</v>
      </c>
      <c r="D4198">
        <v>20220523</v>
      </c>
      <c r="E4198" t="s">
        <v>2684</v>
      </c>
      <c r="F4198" t="s">
        <v>35</v>
      </c>
      <c r="G4198" t="s">
        <v>36</v>
      </c>
      <c r="H4198" t="s">
        <v>37</v>
      </c>
      <c r="I4198" t="s">
        <v>38</v>
      </c>
      <c r="J4198" t="s">
        <v>443</v>
      </c>
      <c r="K4198">
        <v>1005</v>
      </c>
      <c r="L4198" t="s">
        <v>56</v>
      </c>
      <c r="M4198" t="s">
        <v>40</v>
      </c>
      <c r="N4198" t="s">
        <v>156</v>
      </c>
      <c r="O4198" t="s">
        <v>9692</v>
      </c>
      <c r="P4198">
        <v>222.38399999999999</v>
      </c>
      <c r="Q4198">
        <v>2</v>
      </c>
      <c r="R4198">
        <v>0.2</v>
      </c>
      <c r="S4198">
        <v>22.238399999999999</v>
      </c>
      <c r="T4198" t="s">
        <v>454</v>
      </c>
      <c r="U4198">
        <v>200.1456</v>
      </c>
      <c r="V4198" s="2">
        <f>Table1[[#This Row],[Expenses]]*0.3</f>
        <v>60.043679999999995</v>
      </c>
      <c r="W4198" t="str">
        <f>VLOOKUP(K4198, Helper!A:C, 3, FALSE)</f>
        <v>2020-03</v>
      </c>
    </row>
    <row r="4199" spans="1:23" x14ac:dyDescent="0.3">
      <c r="A4199">
        <v>8457</v>
      </c>
      <c r="B4199" t="s">
        <v>9693</v>
      </c>
      <c r="C4199" s="1">
        <v>45075</v>
      </c>
      <c r="D4199">
        <v>20230529</v>
      </c>
      <c r="E4199" t="s">
        <v>1230</v>
      </c>
      <c r="F4199" t="s">
        <v>166</v>
      </c>
      <c r="G4199" t="s">
        <v>227</v>
      </c>
      <c r="H4199" t="s">
        <v>81</v>
      </c>
      <c r="I4199" t="s">
        <v>168</v>
      </c>
      <c r="J4199" t="s">
        <v>1231</v>
      </c>
      <c r="K4199">
        <v>1086</v>
      </c>
      <c r="L4199" t="s">
        <v>74</v>
      </c>
      <c r="M4199" t="s">
        <v>40</v>
      </c>
      <c r="N4199" t="s">
        <v>41</v>
      </c>
      <c r="O4199" t="s">
        <v>9694</v>
      </c>
      <c r="P4199">
        <v>106.869</v>
      </c>
      <c r="Q4199">
        <v>3</v>
      </c>
      <c r="R4199">
        <v>0.3</v>
      </c>
      <c r="S4199">
        <v>-29.007300000000001</v>
      </c>
      <c r="T4199" t="s">
        <v>288</v>
      </c>
      <c r="U4199">
        <v>135.87629999999999</v>
      </c>
      <c r="V4199" s="2">
        <f>Table1[[#This Row],[Expenses]]*0.3</f>
        <v>40.762889999999992</v>
      </c>
      <c r="W4199" t="str">
        <f>VLOOKUP(K4199, Helper!A:C, 3, FALSE)</f>
        <v>2020-01</v>
      </c>
    </row>
    <row r="4200" spans="1:23" x14ac:dyDescent="0.3">
      <c r="A4200">
        <v>8459</v>
      </c>
      <c r="B4200" t="s">
        <v>9695</v>
      </c>
      <c r="C4200" s="1">
        <v>44068</v>
      </c>
      <c r="D4200">
        <v>20200825</v>
      </c>
      <c r="E4200" t="s">
        <v>2897</v>
      </c>
      <c r="F4200" t="s">
        <v>79</v>
      </c>
      <c r="G4200" t="s">
        <v>147</v>
      </c>
      <c r="H4200" t="s">
        <v>81</v>
      </c>
      <c r="I4200" t="s">
        <v>82</v>
      </c>
      <c r="J4200" t="s">
        <v>418</v>
      </c>
      <c r="K4200">
        <v>1007</v>
      </c>
      <c r="L4200" t="s">
        <v>84</v>
      </c>
      <c r="M4200" t="s">
        <v>29</v>
      </c>
      <c r="N4200" t="s">
        <v>50</v>
      </c>
      <c r="O4200" t="s">
        <v>9696</v>
      </c>
      <c r="P4200">
        <v>25.68</v>
      </c>
      <c r="Q4200">
        <v>3</v>
      </c>
      <c r="R4200">
        <v>0.8</v>
      </c>
      <c r="S4200">
        <v>-39.804000000000002</v>
      </c>
      <c r="T4200" t="s">
        <v>114</v>
      </c>
      <c r="U4200">
        <v>65.483999999999995</v>
      </c>
      <c r="V4200" s="2">
        <f>Table1[[#This Row],[Expenses]]*0.3</f>
        <v>19.645199999999999</v>
      </c>
      <c r="W4200" t="str">
        <f>VLOOKUP(K4200, Helper!A:C, 3, FALSE)</f>
        <v>2020-02</v>
      </c>
    </row>
    <row r="4201" spans="1:23" x14ac:dyDescent="0.3">
      <c r="A4201">
        <v>8461</v>
      </c>
      <c r="B4201" t="s">
        <v>9697</v>
      </c>
      <c r="C4201" s="1">
        <v>44073</v>
      </c>
      <c r="D4201">
        <v>20200830</v>
      </c>
      <c r="E4201" t="s">
        <v>1168</v>
      </c>
      <c r="F4201" t="s">
        <v>498</v>
      </c>
      <c r="G4201" t="s">
        <v>771</v>
      </c>
      <c r="H4201" t="s">
        <v>25</v>
      </c>
      <c r="I4201" t="s">
        <v>103</v>
      </c>
      <c r="J4201" t="s">
        <v>104</v>
      </c>
      <c r="K4201">
        <v>1047</v>
      </c>
      <c r="L4201" t="s">
        <v>105</v>
      </c>
      <c r="M4201" t="s">
        <v>29</v>
      </c>
      <c r="N4201" t="s">
        <v>50</v>
      </c>
      <c r="O4201" t="s">
        <v>9698</v>
      </c>
      <c r="P4201">
        <v>25.3</v>
      </c>
      <c r="Q4201">
        <v>5</v>
      </c>
      <c r="R4201">
        <v>0</v>
      </c>
      <c r="S4201">
        <v>11.891</v>
      </c>
      <c r="T4201" t="s">
        <v>114</v>
      </c>
      <c r="U4201">
        <v>13.409000000000001</v>
      </c>
      <c r="V4201" s="2">
        <f>Table1[[#This Row],[Expenses]]*0.3</f>
        <v>4.0227000000000004</v>
      </c>
      <c r="W4201" t="str">
        <f>VLOOKUP(K4201, Helper!A:C, 3, FALSE)</f>
        <v>2020-03</v>
      </c>
    </row>
    <row r="4202" spans="1:23" x14ac:dyDescent="0.3">
      <c r="A4202">
        <v>8463</v>
      </c>
      <c r="B4202" t="s">
        <v>9699</v>
      </c>
      <c r="C4202" s="1">
        <v>44442</v>
      </c>
      <c r="D4202">
        <v>20210903</v>
      </c>
      <c r="E4202" t="s">
        <v>3137</v>
      </c>
      <c r="F4202" t="s">
        <v>190</v>
      </c>
      <c r="G4202" t="s">
        <v>1343</v>
      </c>
      <c r="H4202" t="s">
        <v>37</v>
      </c>
      <c r="I4202" t="s">
        <v>119</v>
      </c>
      <c r="J4202" t="s">
        <v>223</v>
      </c>
      <c r="K4202">
        <v>1067</v>
      </c>
      <c r="L4202" t="s">
        <v>133</v>
      </c>
      <c r="M4202" t="s">
        <v>29</v>
      </c>
      <c r="N4202" t="s">
        <v>41</v>
      </c>
      <c r="O4202" t="s">
        <v>9700</v>
      </c>
      <c r="P4202">
        <v>7.5</v>
      </c>
      <c r="Q4202">
        <v>2</v>
      </c>
      <c r="R4202">
        <v>0</v>
      </c>
      <c r="S4202">
        <v>3.6</v>
      </c>
      <c r="T4202" t="s">
        <v>135</v>
      </c>
      <c r="U4202">
        <v>3.9</v>
      </c>
      <c r="V4202" s="2">
        <f>Table1[[#This Row],[Expenses]]*0.3</f>
        <v>1.17</v>
      </c>
      <c r="W4202" t="str">
        <f>VLOOKUP(K4202, Helper!A:C, 3, FALSE)</f>
        <v>2020-02</v>
      </c>
    </row>
    <row r="4203" spans="1:23" x14ac:dyDescent="0.3">
      <c r="A4203">
        <v>8464</v>
      </c>
      <c r="B4203" t="s">
        <v>9701</v>
      </c>
      <c r="C4203" s="1">
        <v>43918</v>
      </c>
      <c r="D4203">
        <v>20200328</v>
      </c>
      <c r="E4203" t="s">
        <v>3899</v>
      </c>
      <c r="F4203" t="s">
        <v>461</v>
      </c>
      <c r="G4203" t="s">
        <v>1618</v>
      </c>
      <c r="H4203" t="s">
        <v>81</v>
      </c>
      <c r="I4203" t="s">
        <v>168</v>
      </c>
      <c r="J4203" t="s">
        <v>148</v>
      </c>
      <c r="K4203">
        <v>1083</v>
      </c>
      <c r="L4203" t="s">
        <v>149</v>
      </c>
      <c r="M4203" t="s">
        <v>85</v>
      </c>
      <c r="N4203" t="s">
        <v>156</v>
      </c>
      <c r="O4203" t="s">
        <v>9702</v>
      </c>
      <c r="P4203">
        <v>302.37599999999998</v>
      </c>
      <c r="Q4203">
        <v>3</v>
      </c>
      <c r="R4203">
        <v>0.2</v>
      </c>
      <c r="S4203">
        <v>22.6782</v>
      </c>
      <c r="T4203" t="s">
        <v>445</v>
      </c>
      <c r="U4203">
        <v>279.69779999999997</v>
      </c>
      <c r="V4203" s="2">
        <f>Table1[[#This Row],[Expenses]]*0.3</f>
        <v>83.909339999999986</v>
      </c>
      <c r="W4203" t="str">
        <f>VLOOKUP(K4203, Helper!A:C, 3, FALSE)</f>
        <v>2020-03</v>
      </c>
    </row>
    <row r="4204" spans="1:23" x14ac:dyDescent="0.3">
      <c r="A4204">
        <v>8465</v>
      </c>
      <c r="B4204" t="s">
        <v>9703</v>
      </c>
      <c r="C4204" s="1">
        <v>44326</v>
      </c>
      <c r="D4204">
        <v>20210510</v>
      </c>
      <c r="E4204" t="s">
        <v>1266</v>
      </c>
      <c r="F4204" t="s">
        <v>334</v>
      </c>
      <c r="G4204" t="s">
        <v>668</v>
      </c>
      <c r="H4204" t="s">
        <v>25</v>
      </c>
      <c r="I4204" t="s">
        <v>336</v>
      </c>
      <c r="J4204" t="s">
        <v>143</v>
      </c>
      <c r="K4204">
        <v>1051</v>
      </c>
      <c r="L4204" t="s">
        <v>74</v>
      </c>
      <c r="M4204" t="s">
        <v>29</v>
      </c>
      <c r="N4204" t="s">
        <v>185</v>
      </c>
      <c r="O4204" t="s">
        <v>9704</v>
      </c>
      <c r="P4204">
        <v>46.688000000000002</v>
      </c>
      <c r="Q4204">
        <v>4</v>
      </c>
      <c r="R4204">
        <v>0.2</v>
      </c>
      <c r="S4204">
        <v>-2.9180000000000001</v>
      </c>
      <c r="T4204" t="s">
        <v>436</v>
      </c>
      <c r="U4204">
        <v>49.606000000000002</v>
      </c>
      <c r="V4204" s="2">
        <f>Table1[[#This Row],[Expenses]]*0.3</f>
        <v>14.8818</v>
      </c>
      <c r="W4204" t="str">
        <f>VLOOKUP(K4204, Helper!A:C, 3, FALSE)</f>
        <v>2020-03</v>
      </c>
    </row>
    <row r="4205" spans="1:23" x14ac:dyDescent="0.3">
      <c r="A4205">
        <v>8466</v>
      </c>
      <c r="B4205" t="s">
        <v>9705</v>
      </c>
      <c r="C4205" s="1">
        <v>44295</v>
      </c>
      <c r="D4205">
        <v>20210409</v>
      </c>
      <c r="E4205" t="s">
        <v>2446</v>
      </c>
      <c r="F4205" t="s">
        <v>211</v>
      </c>
      <c r="G4205" t="s">
        <v>212</v>
      </c>
      <c r="H4205" t="s">
        <v>25</v>
      </c>
      <c r="I4205" t="s">
        <v>26</v>
      </c>
      <c r="J4205" t="s">
        <v>1013</v>
      </c>
      <c r="K4205">
        <v>1073</v>
      </c>
      <c r="L4205" t="s">
        <v>133</v>
      </c>
      <c r="M4205" t="s">
        <v>29</v>
      </c>
      <c r="N4205" t="s">
        <v>96</v>
      </c>
      <c r="O4205" t="s">
        <v>9706</v>
      </c>
      <c r="P4205">
        <v>17.940000000000001</v>
      </c>
      <c r="Q4205">
        <v>3</v>
      </c>
      <c r="R4205">
        <v>0</v>
      </c>
      <c r="S4205">
        <v>3.0497999999999998</v>
      </c>
      <c r="T4205" t="s">
        <v>208</v>
      </c>
      <c r="U4205">
        <v>14.8902</v>
      </c>
      <c r="V4205" s="2">
        <f>Table1[[#This Row],[Expenses]]*0.3</f>
        <v>4.46706</v>
      </c>
      <c r="W4205" t="str">
        <f>VLOOKUP(K4205, Helper!A:C, 3, FALSE)</f>
        <v>2020-03</v>
      </c>
    </row>
    <row r="4206" spans="1:23" x14ac:dyDescent="0.3">
      <c r="A4206">
        <v>8467</v>
      </c>
      <c r="B4206" t="s">
        <v>9707</v>
      </c>
      <c r="C4206" s="1">
        <v>44295</v>
      </c>
      <c r="D4206">
        <v>20210409</v>
      </c>
      <c r="E4206" t="s">
        <v>2400</v>
      </c>
      <c r="F4206" t="s">
        <v>498</v>
      </c>
      <c r="G4206" t="s">
        <v>771</v>
      </c>
      <c r="H4206" t="s">
        <v>25</v>
      </c>
      <c r="I4206" t="s">
        <v>103</v>
      </c>
      <c r="J4206" t="s">
        <v>560</v>
      </c>
      <c r="K4206">
        <v>1080</v>
      </c>
      <c r="L4206" t="s">
        <v>56</v>
      </c>
      <c r="M4206" t="s">
        <v>29</v>
      </c>
      <c r="N4206" t="s">
        <v>86</v>
      </c>
      <c r="O4206" t="s">
        <v>9708</v>
      </c>
      <c r="P4206">
        <v>370.14</v>
      </c>
      <c r="Q4206">
        <v>3</v>
      </c>
      <c r="R4206">
        <v>0</v>
      </c>
      <c r="S4206">
        <v>144.3546</v>
      </c>
      <c r="T4206" t="s">
        <v>208</v>
      </c>
      <c r="U4206">
        <v>225.78539999999899</v>
      </c>
      <c r="V4206" s="2">
        <f>Table1[[#This Row],[Expenses]]*0.3</f>
        <v>67.735619999999699</v>
      </c>
      <c r="W4206" t="str">
        <f>VLOOKUP(K4206, Helper!A:C, 3, FALSE)</f>
        <v>2020-03</v>
      </c>
    </row>
    <row r="4207" spans="1:23" x14ac:dyDescent="0.3">
      <c r="A4207">
        <v>8468</v>
      </c>
      <c r="B4207" t="s">
        <v>9709</v>
      </c>
      <c r="C4207" s="1">
        <v>44824</v>
      </c>
      <c r="D4207">
        <v>20220920</v>
      </c>
      <c r="E4207" t="s">
        <v>1877</v>
      </c>
      <c r="F4207" t="s">
        <v>35</v>
      </c>
      <c r="G4207" t="s">
        <v>110</v>
      </c>
      <c r="H4207" t="s">
        <v>37</v>
      </c>
      <c r="I4207" t="s">
        <v>38</v>
      </c>
      <c r="J4207" t="s">
        <v>398</v>
      </c>
      <c r="K4207">
        <v>1026</v>
      </c>
      <c r="L4207" t="s">
        <v>105</v>
      </c>
      <c r="M4207" t="s">
        <v>40</v>
      </c>
      <c r="N4207" t="s">
        <v>50</v>
      </c>
      <c r="O4207" t="s">
        <v>9710</v>
      </c>
      <c r="P4207">
        <v>8.9280000000000008</v>
      </c>
      <c r="Q4207">
        <v>2</v>
      </c>
      <c r="R4207">
        <v>0.2</v>
      </c>
      <c r="S4207">
        <v>3.1248</v>
      </c>
      <c r="T4207" t="s">
        <v>246</v>
      </c>
      <c r="U4207">
        <v>5.8032000000000004</v>
      </c>
      <c r="V4207" s="2">
        <f>Table1[[#This Row],[Expenses]]*0.3</f>
        <v>1.7409600000000001</v>
      </c>
      <c r="W4207" t="str">
        <f>VLOOKUP(K4207, Helper!A:C, 3, FALSE)</f>
        <v>2020-01</v>
      </c>
    </row>
    <row r="4208" spans="1:23" x14ac:dyDescent="0.3">
      <c r="A4208">
        <v>8469</v>
      </c>
      <c r="B4208" t="s">
        <v>9711</v>
      </c>
      <c r="C4208" s="1">
        <v>44877</v>
      </c>
      <c r="D4208">
        <v>20221112</v>
      </c>
      <c r="E4208" t="s">
        <v>791</v>
      </c>
      <c r="F4208" t="s">
        <v>204</v>
      </c>
      <c r="G4208" t="s">
        <v>4026</v>
      </c>
      <c r="H4208" t="s">
        <v>81</v>
      </c>
      <c r="I4208" t="s">
        <v>206</v>
      </c>
      <c r="J4208" t="s">
        <v>560</v>
      </c>
      <c r="K4208">
        <v>1080</v>
      </c>
      <c r="L4208" t="s">
        <v>56</v>
      </c>
      <c r="M4208" t="s">
        <v>40</v>
      </c>
      <c r="N4208" t="s">
        <v>50</v>
      </c>
      <c r="O4208" t="s">
        <v>9712</v>
      </c>
      <c r="P4208">
        <v>2678.94</v>
      </c>
      <c r="Q4208">
        <v>6</v>
      </c>
      <c r="R4208">
        <v>0</v>
      </c>
      <c r="S4208">
        <v>241.1046</v>
      </c>
      <c r="T4208" t="s">
        <v>32</v>
      </c>
      <c r="U4208">
        <v>2437.8353999999999</v>
      </c>
      <c r="V4208" s="2">
        <f>Table1[[#This Row],[Expenses]]*0.3</f>
        <v>731.35061999999994</v>
      </c>
      <c r="W4208" t="str">
        <f>VLOOKUP(K4208, Helper!A:C, 3, FALSE)</f>
        <v>2020-03</v>
      </c>
    </row>
    <row r="4209" spans="1:23" x14ac:dyDescent="0.3">
      <c r="A4209">
        <v>8470</v>
      </c>
      <c r="B4209" t="s">
        <v>9713</v>
      </c>
      <c r="C4209" s="1">
        <v>45040</v>
      </c>
      <c r="D4209">
        <v>20230424</v>
      </c>
      <c r="E4209" t="s">
        <v>311</v>
      </c>
      <c r="F4209" t="s">
        <v>252</v>
      </c>
      <c r="G4209" t="s">
        <v>573</v>
      </c>
      <c r="H4209" t="s">
        <v>25</v>
      </c>
      <c r="I4209" t="s">
        <v>103</v>
      </c>
      <c r="J4209" t="s">
        <v>312</v>
      </c>
      <c r="K4209">
        <v>1014</v>
      </c>
      <c r="L4209" t="s">
        <v>95</v>
      </c>
      <c r="M4209" t="s">
        <v>85</v>
      </c>
      <c r="N4209" t="s">
        <v>30</v>
      </c>
      <c r="O4209" t="s">
        <v>9714</v>
      </c>
      <c r="P4209">
        <v>387.13600000000002</v>
      </c>
      <c r="Q4209">
        <v>4</v>
      </c>
      <c r="R4209">
        <v>0.2</v>
      </c>
      <c r="S4209">
        <v>-14.5176</v>
      </c>
      <c r="T4209" t="s">
        <v>68</v>
      </c>
      <c r="U4209">
        <v>401.65359999999998</v>
      </c>
      <c r="V4209" s="2">
        <f>Table1[[#This Row],[Expenses]]*0.3</f>
        <v>120.49607999999999</v>
      </c>
      <c r="W4209" t="str">
        <f>VLOOKUP(K4209, Helper!A:C, 3, FALSE)</f>
        <v>2020-01</v>
      </c>
    </row>
    <row r="4210" spans="1:23" x14ac:dyDescent="0.3">
      <c r="A4210">
        <v>8474</v>
      </c>
      <c r="B4210" t="s">
        <v>9715</v>
      </c>
      <c r="C4210" s="1">
        <v>44491</v>
      </c>
      <c r="D4210">
        <v>20211022</v>
      </c>
      <c r="E4210" t="s">
        <v>2033</v>
      </c>
      <c r="F4210" t="s">
        <v>46</v>
      </c>
      <c r="G4210" t="s">
        <v>1022</v>
      </c>
      <c r="H4210" t="s">
        <v>25</v>
      </c>
      <c r="I4210" t="s">
        <v>48</v>
      </c>
      <c r="J4210" t="s">
        <v>254</v>
      </c>
      <c r="K4210">
        <v>1072</v>
      </c>
      <c r="L4210" t="s">
        <v>74</v>
      </c>
      <c r="M4210" t="s">
        <v>29</v>
      </c>
      <c r="N4210" t="s">
        <v>96</v>
      </c>
      <c r="O4210" t="s">
        <v>9716</v>
      </c>
      <c r="P4210">
        <v>9.952</v>
      </c>
      <c r="Q4210">
        <v>1</v>
      </c>
      <c r="R4210">
        <v>0.2</v>
      </c>
      <c r="S4210">
        <v>0.99519999999999997</v>
      </c>
      <c r="T4210" t="s">
        <v>52</v>
      </c>
      <c r="U4210">
        <v>8.9567999999999994</v>
      </c>
      <c r="V4210" s="2">
        <f>Table1[[#This Row],[Expenses]]*0.3</f>
        <v>2.6870399999999997</v>
      </c>
      <c r="W4210" t="str">
        <f>VLOOKUP(K4210, Helper!A:C, 3, FALSE)</f>
        <v>2020-06</v>
      </c>
    </row>
    <row r="4211" spans="1:23" x14ac:dyDescent="0.3">
      <c r="A4211">
        <v>8475</v>
      </c>
      <c r="B4211" t="s">
        <v>9717</v>
      </c>
      <c r="C4211" s="1">
        <v>45026</v>
      </c>
      <c r="D4211">
        <v>20230410</v>
      </c>
      <c r="E4211" t="s">
        <v>2785</v>
      </c>
      <c r="F4211" t="s">
        <v>124</v>
      </c>
      <c r="G4211" t="s">
        <v>3100</v>
      </c>
      <c r="H4211" t="s">
        <v>25</v>
      </c>
      <c r="I4211" t="s">
        <v>48</v>
      </c>
      <c r="J4211" t="s">
        <v>1030</v>
      </c>
      <c r="K4211">
        <v>1012</v>
      </c>
      <c r="L4211" t="s">
        <v>56</v>
      </c>
      <c r="M4211" t="s">
        <v>40</v>
      </c>
      <c r="N4211" t="s">
        <v>50</v>
      </c>
      <c r="O4211" t="s">
        <v>9718</v>
      </c>
      <c r="P4211">
        <v>37.896000000000001</v>
      </c>
      <c r="Q4211">
        <v>4</v>
      </c>
      <c r="R4211">
        <v>0.7</v>
      </c>
      <c r="S4211">
        <v>-29.053599999999999</v>
      </c>
      <c r="T4211" t="s">
        <v>68</v>
      </c>
      <c r="U4211">
        <v>66.949600000000004</v>
      </c>
      <c r="V4211" s="2">
        <f>Table1[[#This Row],[Expenses]]*0.3</f>
        <v>20.084880000000002</v>
      </c>
      <c r="W4211" t="str">
        <f>VLOOKUP(K4211, Helper!A:C, 3, FALSE)</f>
        <v>2020-03</v>
      </c>
    </row>
    <row r="4212" spans="1:23" x14ac:dyDescent="0.3">
      <c r="A4212">
        <v>8477</v>
      </c>
      <c r="B4212" t="s">
        <v>9719</v>
      </c>
      <c r="C4212" s="1">
        <v>45227</v>
      </c>
      <c r="D4212">
        <v>20231028</v>
      </c>
      <c r="E4212" t="s">
        <v>429</v>
      </c>
      <c r="F4212" t="s">
        <v>232</v>
      </c>
      <c r="G4212" t="s">
        <v>1041</v>
      </c>
      <c r="H4212" t="s">
        <v>37</v>
      </c>
      <c r="I4212" t="s">
        <v>119</v>
      </c>
      <c r="J4212" t="s">
        <v>430</v>
      </c>
      <c r="K4212">
        <v>1055</v>
      </c>
      <c r="L4212" t="s">
        <v>84</v>
      </c>
      <c r="M4212" t="s">
        <v>85</v>
      </c>
      <c r="N4212" t="s">
        <v>66</v>
      </c>
      <c r="O4212" t="s">
        <v>9720</v>
      </c>
      <c r="P4212">
        <v>44.783999999999999</v>
      </c>
      <c r="Q4212">
        <v>1</v>
      </c>
      <c r="R4212">
        <v>0.2</v>
      </c>
      <c r="S4212">
        <v>16.234200000000001</v>
      </c>
      <c r="T4212" t="s">
        <v>151</v>
      </c>
      <c r="U4212">
        <v>28.549799999999902</v>
      </c>
      <c r="V4212" s="2">
        <f>Table1[[#This Row],[Expenses]]*0.3</f>
        <v>8.5649399999999698</v>
      </c>
      <c r="W4212" t="str">
        <f>VLOOKUP(K4212, Helper!A:C, 3, FALSE)</f>
        <v>2020-01</v>
      </c>
    </row>
    <row r="4213" spans="1:23" x14ac:dyDescent="0.3">
      <c r="A4213">
        <v>8478</v>
      </c>
      <c r="B4213" t="s">
        <v>9721</v>
      </c>
      <c r="C4213" s="1">
        <v>44499</v>
      </c>
      <c r="D4213">
        <v>20211030</v>
      </c>
      <c r="E4213" t="s">
        <v>1359</v>
      </c>
      <c r="F4213" t="s">
        <v>211</v>
      </c>
      <c r="G4213" t="s">
        <v>212</v>
      </c>
      <c r="H4213" t="s">
        <v>25</v>
      </c>
      <c r="I4213" t="s">
        <v>26</v>
      </c>
      <c r="J4213" t="s">
        <v>698</v>
      </c>
      <c r="K4213">
        <v>1013</v>
      </c>
      <c r="L4213" t="s">
        <v>28</v>
      </c>
      <c r="M4213" t="s">
        <v>40</v>
      </c>
      <c r="N4213" t="s">
        <v>617</v>
      </c>
      <c r="O4213" t="s">
        <v>9722</v>
      </c>
      <c r="P4213">
        <v>1035.8</v>
      </c>
      <c r="Q4213">
        <v>4</v>
      </c>
      <c r="R4213">
        <v>0</v>
      </c>
      <c r="S4213">
        <v>269.30799999999999</v>
      </c>
      <c r="T4213" t="s">
        <v>52</v>
      </c>
      <c r="U4213">
        <v>766.49199999999996</v>
      </c>
      <c r="V4213" s="2">
        <f>Table1[[#This Row],[Expenses]]*0.3</f>
        <v>229.94759999999999</v>
      </c>
      <c r="W4213" t="str">
        <f>VLOOKUP(K4213, Helper!A:C, 3, FALSE)</f>
        <v>2020-02</v>
      </c>
    </row>
    <row r="4214" spans="1:23" x14ac:dyDescent="0.3">
      <c r="A4214">
        <v>8479</v>
      </c>
      <c r="B4214" t="s">
        <v>9723</v>
      </c>
      <c r="C4214" s="1">
        <v>45279</v>
      </c>
      <c r="D4214">
        <v>20231219</v>
      </c>
      <c r="E4214" t="s">
        <v>2450</v>
      </c>
      <c r="F4214" t="s">
        <v>35</v>
      </c>
      <c r="G4214" t="s">
        <v>110</v>
      </c>
      <c r="H4214" t="s">
        <v>37</v>
      </c>
      <c r="I4214" t="s">
        <v>38</v>
      </c>
      <c r="J4214" t="s">
        <v>39</v>
      </c>
      <c r="K4214">
        <v>1056</v>
      </c>
      <c r="L4214" t="s">
        <v>28</v>
      </c>
      <c r="M4214" t="s">
        <v>85</v>
      </c>
      <c r="N4214" t="s">
        <v>112</v>
      </c>
      <c r="O4214" t="s">
        <v>9724</v>
      </c>
      <c r="P4214">
        <v>5.76</v>
      </c>
      <c r="Q4214">
        <v>2</v>
      </c>
      <c r="R4214">
        <v>0</v>
      </c>
      <c r="S4214">
        <v>1.6704000000000001</v>
      </c>
      <c r="T4214" t="s">
        <v>261</v>
      </c>
      <c r="U4214">
        <v>4.0895999999999999</v>
      </c>
      <c r="V4214" s="2">
        <f>Table1[[#This Row],[Expenses]]*0.3</f>
        <v>1.22688</v>
      </c>
      <c r="W4214" t="str">
        <f>VLOOKUP(K4214, Helper!A:C, 3, FALSE)</f>
        <v>2020-03</v>
      </c>
    </row>
    <row r="4215" spans="1:23" x14ac:dyDescent="0.3">
      <c r="A4215">
        <v>8480</v>
      </c>
      <c r="B4215" t="s">
        <v>9725</v>
      </c>
      <c r="C4215" s="1">
        <v>44633</v>
      </c>
      <c r="D4215">
        <v>20220313</v>
      </c>
      <c r="E4215" t="s">
        <v>3063</v>
      </c>
      <c r="F4215" t="s">
        <v>35</v>
      </c>
      <c r="G4215" t="s">
        <v>36</v>
      </c>
      <c r="H4215" t="s">
        <v>37</v>
      </c>
      <c r="I4215" t="s">
        <v>38</v>
      </c>
      <c r="J4215" t="s">
        <v>560</v>
      </c>
      <c r="K4215">
        <v>1080</v>
      </c>
      <c r="L4215" t="s">
        <v>56</v>
      </c>
      <c r="M4215" t="s">
        <v>29</v>
      </c>
      <c r="N4215" t="s">
        <v>66</v>
      </c>
      <c r="O4215" t="s">
        <v>9726</v>
      </c>
      <c r="P4215">
        <v>19.98</v>
      </c>
      <c r="Q4215">
        <v>2</v>
      </c>
      <c r="R4215">
        <v>0</v>
      </c>
      <c r="S4215">
        <v>8.9909999999999997</v>
      </c>
      <c r="T4215" t="s">
        <v>187</v>
      </c>
      <c r="U4215">
        <v>10.989000000000001</v>
      </c>
      <c r="V4215" s="2">
        <f>Table1[[#This Row],[Expenses]]*0.3</f>
        <v>3.2967</v>
      </c>
      <c r="W4215" t="str">
        <f>VLOOKUP(K4215, Helper!A:C, 3, FALSE)</f>
        <v>2020-03</v>
      </c>
    </row>
    <row r="4216" spans="1:23" x14ac:dyDescent="0.3">
      <c r="A4216">
        <v>8481</v>
      </c>
      <c r="B4216" t="s">
        <v>9727</v>
      </c>
      <c r="C4216" s="1">
        <v>44033</v>
      </c>
      <c r="D4216">
        <v>20200721</v>
      </c>
      <c r="E4216" t="s">
        <v>1451</v>
      </c>
      <c r="F4216" t="s">
        <v>117</v>
      </c>
      <c r="G4216" t="s">
        <v>118</v>
      </c>
      <c r="H4216" t="s">
        <v>37</v>
      </c>
      <c r="I4216" t="s">
        <v>119</v>
      </c>
      <c r="J4216" t="s">
        <v>621</v>
      </c>
      <c r="K4216">
        <v>1060</v>
      </c>
      <c r="L4216" t="s">
        <v>105</v>
      </c>
      <c r="M4216" t="s">
        <v>29</v>
      </c>
      <c r="N4216" t="s">
        <v>156</v>
      </c>
      <c r="O4216" t="s">
        <v>9728</v>
      </c>
      <c r="P4216">
        <v>35.979999999999997</v>
      </c>
      <c r="Q4216">
        <v>2</v>
      </c>
      <c r="R4216">
        <v>0</v>
      </c>
      <c r="S4216">
        <v>10.074400000000001</v>
      </c>
      <c r="T4216" t="s">
        <v>729</v>
      </c>
      <c r="U4216">
        <v>25.9055999999999</v>
      </c>
      <c r="V4216" s="2">
        <f>Table1[[#This Row],[Expenses]]*0.3</f>
        <v>7.7716799999999697</v>
      </c>
      <c r="W4216" t="str">
        <f>VLOOKUP(K4216, Helper!A:C, 3, FALSE)</f>
        <v>2020-01</v>
      </c>
    </row>
    <row r="4217" spans="1:23" x14ac:dyDescent="0.3">
      <c r="A4217">
        <v>8482</v>
      </c>
      <c r="B4217" t="s">
        <v>9729</v>
      </c>
      <c r="C4217" s="1">
        <v>44706</v>
      </c>
      <c r="D4217">
        <v>20220525</v>
      </c>
      <c r="E4217" t="s">
        <v>2470</v>
      </c>
      <c r="F4217" t="s">
        <v>124</v>
      </c>
      <c r="G4217" t="s">
        <v>125</v>
      </c>
      <c r="H4217" t="s">
        <v>25</v>
      </c>
      <c r="I4217" t="s">
        <v>48</v>
      </c>
      <c r="J4217" t="s">
        <v>638</v>
      </c>
      <c r="K4217">
        <v>1008</v>
      </c>
      <c r="L4217" t="s">
        <v>74</v>
      </c>
      <c r="M4217" t="s">
        <v>85</v>
      </c>
      <c r="N4217" t="s">
        <v>112</v>
      </c>
      <c r="O4217" t="s">
        <v>9730</v>
      </c>
      <c r="P4217">
        <v>16.655999999999999</v>
      </c>
      <c r="Q4217">
        <v>3</v>
      </c>
      <c r="R4217">
        <v>0.2</v>
      </c>
      <c r="S4217">
        <v>3.3311999999999999</v>
      </c>
      <c r="T4217" t="s">
        <v>454</v>
      </c>
      <c r="U4217">
        <v>13.3248</v>
      </c>
      <c r="V4217" s="2">
        <f>Table1[[#This Row],[Expenses]]*0.3</f>
        <v>3.9974399999999997</v>
      </c>
      <c r="W4217" t="str">
        <f>VLOOKUP(K4217, Helper!A:C, 3, FALSE)</f>
        <v>2020-01</v>
      </c>
    </row>
    <row r="4218" spans="1:23" x14ac:dyDescent="0.3">
      <c r="A4218">
        <v>8483</v>
      </c>
      <c r="B4218" t="s">
        <v>9731</v>
      </c>
      <c r="C4218" s="1">
        <v>44969</v>
      </c>
      <c r="D4218">
        <v>20230212</v>
      </c>
      <c r="E4218" t="s">
        <v>715</v>
      </c>
      <c r="F4218" t="s">
        <v>211</v>
      </c>
      <c r="G4218" t="s">
        <v>212</v>
      </c>
      <c r="H4218" t="s">
        <v>25</v>
      </c>
      <c r="I4218" t="s">
        <v>26</v>
      </c>
      <c r="J4218" t="s">
        <v>626</v>
      </c>
      <c r="K4218">
        <v>1009</v>
      </c>
      <c r="L4218" t="s">
        <v>95</v>
      </c>
      <c r="M4218" t="s">
        <v>40</v>
      </c>
      <c r="N4218" t="s">
        <v>41</v>
      </c>
      <c r="O4218" t="s">
        <v>9732</v>
      </c>
      <c r="P4218">
        <v>20.7</v>
      </c>
      <c r="Q4218">
        <v>2</v>
      </c>
      <c r="R4218">
        <v>0</v>
      </c>
      <c r="S4218">
        <v>9.9359999999999999</v>
      </c>
      <c r="T4218" t="s">
        <v>394</v>
      </c>
      <c r="U4218">
        <v>10.763999999999999</v>
      </c>
      <c r="V4218" s="2">
        <f>Table1[[#This Row],[Expenses]]*0.3</f>
        <v>3.2291999999999996</v>
      </c>
      <c r="W4218" t="str">
        <f>VLOOKUP(K4218, Helper!A:C, 3, FALSE)</f>
        <v>2020-03</v>
      </c>
    </row>
    <row r="4219" spans="1:23" x14ac:dyDescent="0.3">
      <c r="A4219">
        <v>8484</v>
      </c>
      <c r="B4219" t="s">
        <v>9733</v>
      </c>
      <c r="C4219" s="1">
        <v>44825</v>
      </c>
      <c r="D4219">
        <v>20220921</v>
      </c>
      <c r="E4219" t="s">
        <v>3642</v>
      </c>
      <c r="F4219" t="s">
        <v>190</v>
      </c>
      <c r="G4219" t="s">
        <v>568</v>
      </c>
      <c r="H4219" t="s">
        <v>37</v>
      </c>
      <c r="I4219" t="s">
        <v>119</v>
      </c>
      <c r="J4219" t="s">
        <v>278</v>
      </c>
      <c r="K4219">
        <v>1032</v>
      </c>
      <c r="L4219" t="s">
        <v>56</v>
      </c>
      <c r="M4219" t="s">
        <v>29</v>
      </c>
      <c r="N4219" t="s">
        <v>50</v>
      </c>
      <c r="O4219" t="s">
        <v>9734</v>
      </c>
      <c r="P4219">
        <v>83.7</v>
      </c>
      <c r="Q4219">
        <v>5</v>
      </c>
      <c r="R4219">
        <v>0</v>
      </c>
      <c r="S4219">
        <v>41.012999999999998</v>
      </c>
      <c r="T4219" t="s">
        <v>246</v>
      </c>
      <c r="U4219">
        <v>42.686999999999998</v>
      </c>
      <c r="V4219" s="2">
        <f>Table1[[#This Row],[Expenses]]*0.3</f>
        <v>12.806099999999999</v>
      </c>
      <c r="W4219" t="str">
        <f>VLOOKUP(K4219, Helper!A:C, 3, FALSE)</f>
        <v>2020-02</v>
      </c>
    </row>
    <row r="4220" spans="1:23" x14ac:dyDescent="0.3">
      <c r="A4220">
        <v>8485</v>
      </c>
      <c r="B4220" t="s">
        <v>9735</v>
      </c>
      <c r="C4220" s="1">
        <v>45194</v>
      </c>
      <c r="D4220">
        <v>20230925</v>
      </c>
      <c r="E4220" t="s">
        <v>855</v>
      </c>
      <c r="F4220" t="s">
        <v>71</v>
      </c>
      <c r="G4220" t="s">
        <v>72</v>
      </c>
      <c r="H4220" t="s">
        <v>37</v>
      </c>
      <c r="I4220" t="s">
        <v>38</v>
      </c>
      <c r="J4220" t="s">
        <v>443</v>
      </c>
      <c r="K4220">
        <v>1005</v>
      </c>
      <c r="L4220" t="s">
        <v>56</v>
      </c>
      <c r="M4220" t="s">
        <v>29</v>
      </c>
      <c r="N4220" t="s">
        <v>57</v>
      </c>
      <c r="O4220" t="s">
        <v>9736</v>
      </c>
      <c r="P4220">
        <v>199.8</v>
      </c>
      <c r="Q4220">
        <v>10</v>
      </c>
      <c r="R4220">
        <v>0</v>
      </c>
      <c r="S4220">
        <v>71.927999999999997</v>
      </c>
      <c r="T4220" t="s">
        <v>171</v>
      </c>
      <c r="U4220">
        <v>127.872</v>
      </c>
      <c r="V4220" s="2">
        <f>Table1[[#This Row],[Expenses]]*0.3</f>
        <v>38.361599999999996</v>
      </c>
      <c r="W4220" t="str">
        <f>VLOOKUP(K4220, Helper!A:C, 3, FALSE)</f>
        <v>2020-03</v>
      </c>
    </row>
    <row r="4221" spans="1:23" x14ac:dyDescent="0.3">
      <c r="A4221">
        <v>8486</v>
      </c>
      <c r="B4221" t="s">
        <v>9737</v>
      </c>
      <c r="C4221" s="1">
        <v>45013</v>
      </c>
      <c r="D4221">
        <v>20230328</v>
      </c>
      <c r="E4221" t="s">
        <v>9738</v>
      </c>
      <c r="F4221" t="s">
        <v>35</v>
      </c>
      <c r="G4221" t="s">
        <v>1984</v>
      </c>
      <c r="H4221" t="s">
        <v>37</v>
      </c>
      <c r="I4221" t="s">
        <v>38</v>
      </c>
      <c r="J4221" t="s">
        <v>330</v>
      </c>
      <c r="K4221">
        <v>1100</v>
      </c>
      <c r="L4221" t="s">
        <v>56</v>
      </c>
      <c r="M4221" t="s">
        <v>85</v>
      </c>
      <c r="N4221" t="s">
        <v>66</v>
      </c>
      <c r="O4221" t="s">
        <v>9739</v>
      </c>
      <c r="P4221">
        <v>45.68</v>
      </c>
      <c r="Q4221">
        <v>2</v>
      </c>
      <c r="R4221">
        <v>0</v>
      </c>
      <c r="S4221">
        <v>21.012799999999999</v>
      </c>
      <c r="T4221" t="s">
        <v>761</v>
      </c>
      <c r="U4221">
        <v>24.667200000000001</v>
      </c>
      <c r="V4221" s="2">
        <f>Table1[[#This Row],[Expenses]]*0.3</f>
        <v>7.4001599999999996</v>
      </c>
      <c r="W4221" t="str">
        <f>VLOOKUP(K4221, Helper!A:C, 3, FALSE)</f>
        <v>2020-03</v>
      </c>
    </row>
    <row r="4222" spans="1:23" x14ac:dyDescent="0.3">
      <c r="A4222">
        <v>8489</v>
      </c>
      <c r="B4222" t="s">
        <v>9740</v>
      </c>
      <c r="C4222" s="1">
        <v>44594</v>
      </c>
      <c r="D4222">
        <v>20220202</v>
      </c>
      <c r="E4222" t="s">
        <v>1597</v>
      </c>
      <c r="F4222" t="s">
        <v>238</v>
      </c>
      <c r="G4222" t="s">
        <v>2832</v>
      </c>
      <c r="H4222" t="s">
        <v>25</v>
      </c>
      <c r="I4222" t="s">
        <v>48</v>
      </c>
      <c r="J4222" t="s">
        <v>386</v>
      </c>
      <c r="K4222">
        <v>1045</v>
      </c>
      <c r="L4222" t="s">
        <v>95</v>
      </c>
      <c r="M4222" t="s">
        <v>29</v>
      </c>
      <c r="N4222" t="s">
        <v>617</v>
      </c>
      <c r="O4222" t="s">
        <v>9741</v>
      </c>
      <c r="P4222">
        <v>8749.9500000000007</v>
      </c>
      <c r="Q4222">
        <v>5</v>
      </c>
      <c r="R4222">
        <v>0</v>
      </c>
      <c r="S4222">
        <v>2799.9839999999999</v>
      </c>
      <c r="T4222" t="s">
        <v>1308</v>
      </c>
      <c r="U4222">
        <v>5949.9660000000003</v>
      </c>
      <c r="V4222" s="2">
        <f>Table1[[#This Row],[Expenses]]*0.3</f>
        <v>1784.9898000000001</v>
      </c>
      <c r="W4222" t="str">
        <f>VLOOKUP(K4222, Helper!A:C, 3, FALSE)</f>
        <v>2020-01</v>
      </c>
    </row>
    <row r="4223" spans="1:23" x14ac:dyDescent="0.3">
      <c r="A4223">
        <v>8492</v>
      </c>
      <c r="B4223" t="s">
        <v>9742</v>
      </c>
      <c r="C4223" s="1">
        <v>45115</v>
      </c>
      <c r="D4223">
        <v>20230708</v>
      </c>
      <c r="E4223" t="s">
        <v>1168</v>
      </c>
      <c r="F4223" t="s">
        <v>35</v>
      </c>
      <c r="G4223" t="s">
        <v>36</v>
      </c>
      <c r="H4223" t="s">
        <v>37</v>
      </c>
      <c r="I4223" t="s">
        <v>38</v>
      </c>
      <c r="J4223" t="s">
        <v>104</v>
      </c>
      <c r="K4223">
        <v>1047</v>
      </c>
      <c r="L4223" t="s">
        <v>105</v>
      </c>
      <c r="M4223" t="s">
        <v>29</v>
      </c>
      <c r="N4223" t="s">
        <v>214</v>
      </c>
      <c r="O4223" t="s">
        <v>9743</v>
      </c>
      <c r="P4223">
        <v>5.94</v>
      </c>
      <c r="Q4223">
        <v>3</v>
      </c>
      <c r="R4223">
        <v>0</v>
      </c>
      <c r="S4223">
        <v>0.1188</v>
      </c>
      <c r="T4223" t="s">
        <v>128</v>
      </c>
      <c r="U4223">
        <v>5.8212000000000002</v>
      </c>
      <c r="V4223" s="2">
        <f>Table1[[#This Row],[Expenses]]*0.3</f>
        <v>1.7463599999999999</v>
      </c>
      <c r="W4223" t="str">
        <f>VLOOKUP(K4223, Helper!A:C, 3, FALSE)</f>
        <v>2020-03</v>
      </c>
    </row>
    <row r="4224" spans="1:23" x14ac:dyDescent="0.3">
      <c r="A4224">
        <v>8493</v>
      </c>
      <c r="B4224" t="s">
        <v>9744</v>
      </c>
      <c r="C4224" s="1">
        <v>44492</v>
      </c>
      <c r="D4224">
        <v>20211023</v>
      </c>
      <c r="E4224" t="s">
        <v>2668</v>
      </c>
      <c r="F4224" t="s">
        <v>79</v>
      </c>
      <c r="G4224" t="s">
        <v>470</v>
      </c>
      <c r="H4224" t="s">
        <v>81</v>
      </c>
      <c r="I4224" t="s">
        <v>82</v>
      </c>
      <c r="J4224" t="s">
        <v>1026</v>
      </c>
      <c r="K4224">
        <v>1040</v>
      </c>
      <c r="L4224" t="s">
        <v>56</v>
      </c>
      <c r="M4224" t="s">
        <v>29</v>
      </c>
      <c r="N4224" t="s">
        <v>66</v>
      </c>
      <c r="O4224" t="s">
        <v>9745</v>
      </c>
      <c r="P4224">
        <v>60.735999999999997</v>
      </c>
      <c r="Q4224">
        <v>8</v>
      </c>
      <c r="R4224">
        <v>0.2</v>
      </c>
      <c r="S4224">
        <v>20.4984</v>
      </c>
      <c r="T4224" t="s">
        <v>52</v>
      </c>
      <c r="U4224">
        <v>40.2376</v>
      </c>
      <c r="V4224" s="2">
        <f>Table1[[#This Row],[Expenses]]*0.3</f>
        <v>12.07128</v>
      </c>
      <c r="W4224" t="str">
        <f>VLOOKUP(K4224, Helper!A:C, 3, FALSE)</f>
        <v>2020-02</v>
      </c>
    </row>
    <row r="4225" spans="1:23" x14ac:dyDescent="0.3">
      <c r="A4225">
        <v>8496</v>
      </c>
      <c r="B4225" t="s">
        <v>9746</v>
      </c>
      <c r="C4225" s="1">
        <v>44898</v>
      </c>
      <c r="D4225">
        <v>20221203</v>
      </c>
      <c r="E4225" t="s">
        <v>676</v>
      </c>
      <c r="F4225" t="s">
        <v>334</v>
      </c>
      <c r="G4225" t="s">
        <v>335</v>
      </c>
      <c r="H4225" t="s">
        <v>25</v>
      </c>
      <c r="I4225" t="s">
        <v>336</v>
      </c>
      <c r="J4225" t="s">
        <v>330</v>
      </c>
      <c r="K4225">
        <v>1100</v>
      </c>
      <c r="L4225" t="s">
        <v>56</v>
      </c>
      <c r="M4225" t="s">
        <v>40</v>
      </c>
      <c r="N4225" t="s">
        <v>185</v>
      </c>
      <c r="O4225" t="s">
        <v>9747</v>
      </c>
      <c r="P4225">
        <v>165.6</v>
      </c>
      <c r="Q4225">
        <v>3</v>
      </c>
      <c r="R4225">
        <v>0.2</v>
      </c>
      <c r="S4225">
        <v>-6.21</v>
      </c>
      <c r="T4225" t="s">
        <v>76</v>
      </c>
      <c r="U4225">
        <v>171.81</v>
      </c>
      <c r="V4225" s="2">
        <f>Table1[[#This Row],[Expenses]]*0.3</f>
        <v>51.542999999999999</v>
      </c>
      <c r="W4225" t="str">
        <f>VLOOKUP(K4225, Helper!A:C, 3, FALSE)</f>
        <v>2020-03</v>
      </c>
    </row>
    <row r="4226" spans="1:23" x14ac:dyDescent="0.3">
      <c r="A4226">
        <v>8497</v>
      </c>
      <c r="B4226" t="s">
        <v>9748</v>
      </c>
      <c r="C4226" s="1">
        <v>43895</v>
      </c>
      <c r="D4226">
        <v>20200305</v>
      </c>
      <c r="E4226" t="s">
        <v>2412</v>
      </c>
      <c r="F4226" t="s">
        <v>211</v>
      </c>
      <c r="G4226" t="s">
        <v>1822</v>
      </c>
      <c r="H4226" t="s">
        <v>25</v>
      </c>
      <c r="I4226" t="s">
        <v>26</v>
      </c>
      <c r="J4226" t="s">
        <v>993</v>
      </c>
      <c r="K4226">
        <v>1044</v>
      </c>
      <c r="L4226" t="s">
        <v>28</v>
      </c>
      <c r="M4226" t="s">
        <v>29</v>
      </c>
      <c r="N4226" t="s">
        <v>112</v>
      </c>
      <c r="O4226" t="s">
        <v>9749</v>
      </c>
      <c r="P4226">
        <v>59.52</v>
      </c>
      <c r="Q4226">
        <v>3</v>
      </c>
      <c r="R4226">
        <v>0</v>
      </c>
      <c r="S4226">
        <v>15.475199999999999</v>
      </c>
      <c r="T4226" t="s">
        <v>445</v>
      </c>
      <c r="U4226">
        <v>44.044800000000002</v>
      </c>
      <c r="V4226" s="2">
        <f>Table1[[#This Row],[Expenses]]*0.3</f>
        <v>13.21344</v>
      </c>
      <c r="W4226" t="str">
        <f>VLOOKUP(K4226, Helper!A:C, 3, FALSE)</f>
        <v>2020-02</v>
      </c>
    </row>
    <row r="4227" spans="1:23" x14ac:dyDescent="0.3">
      <c r="A4227">
        <v>8502</v>
      </c>
      <c r="B4227" t="s">
        <v>9750</v>
      </c>
      <c r="C4227" s="1">
        <v>44256</v>
      </c>
      <c r="D4227">
        <v>20210301</v>
      </c>
      <c r="E4227" t="s">
        <v>4544</v>
      </c>
      <c r="F4227" t="s">
        <v>35</v>
      </c>
      <c r="G4227" t="s">
        <v>36</v>
      </c>
      <c r="H4227" t="s">
        <v>37</v>
      </c>
      <c r="I4227" t="s">
        <v>38</v>
      </c>
      <c r="J4227" t="s">
        <v>321</v>
      </c>
      <c r="K4227">
        <v>1089</v>
      </c>
      <c r="L4227" t="s">
        <v>133</v>
      </c>
      <c r="M4227" t="s">
        <v>40</v>
      </c>
      <c r="N4227" t="s">
        <v>156</v>
      </c>
      <c r="O4227" t="s">
        <v>9751</v>
      </c>
      <c r="P4227">
        <v>15.984</v>
      </c>
      <c r="Q4227">
        <v>2</v>
      </c>
      <c r="R4227">
        <v>0.2</v>
      </c>
      <c r="S4227">
        <v>1.1988000000000001</v>
      </c>
      <c r="T4227" t="s">
        <v>365</v>
      </c>
      <c r="U4227">
        <v>14.7852</v>
      </c>
      <c r="V4227" s="2">
        <f>Table1[[#This Row],[Expenses]]*0.3</f>
        <v>4.4355599999999997</v>
      </c>
      <c r="W4227" t="str">
        <f>VLOOKUP(K4227, Helper!A:C, 3, FALSE)</f>
        <v>2020-01</v>
      </c>
    </row>
    <row r="4228" spans="1:23" x14ac:dyDescent="0.3">
      <c r="A4228">
        <v>8504</v>
      </c>
      <c r="B4228" t="s">
        <v>9752</v>
      </c>
      <c r="C4228" s="1">
        <v>43882</v>
      </c>
      <c r="D4228">
        <v>20200221</v>
      </c>
      <c r="E4228" t="s">
        <v>1211</v>
      </c>
      <c r="F4228" t="s">
        <v>35</v>
      </c>
      <c r="G4228" t="s">
        <v>36</v>
      </c>
      <c r="H4228" t="s">
        <v>37</v>
      </c>
      <c r="I4228" t="s">
        <v>38</v>
      </c>
      <c r="J4228" t="s">
        <v>574</v>
      </c>
      <c r="K4228">
        <v>1090</v>
      </c>
      <c r="L4228" t="s">
        <v>259</v>
      </c>
      <c r="M4228" t="s">
        <v>85</v>
      </c>
      <c r="N4228" t="s">
        <v>66</v>
      </c>
      <c r="O4228" t="s">
        <v>9753</v>
      </c>
      <c r="P4228">
        <v>12.96</v>
      </c>
      <c r="Q4228">
        <v>2</v>
      </c>
      <c r="R4228">
        <v>0</v>
      </c>
      <c r="S4228">
        <v>6.2207999999999997</v>
      </c>
      <c r="T4228" t="s">
        <v>919</v>
      </c>
      <c r="U4228">
        <v>6.7392000000000003</v>
      </c>
      <c r="V4228" s="2">
        <f>Table1[[#This Row],[Expenses]]*0.3</f>
        <v>2.02176</v>
      </c>
      <c r="W4228" t="str">
        <f>VLOOKUP(K4228, Helper!A:C, 3, FALSE)</f>
        <v>2020-02</v>
      </c>
    </row>
    <row r="4229" spans="1:23" x14ac:dyDescent="0.3">
      <c r="A4229">
        <v>8505</v>
      </c>
      <c r="B4229" t="s">
        <v>9754</v>
      </c>
      <c r="C4229" s="1">
        <v>44684</v>
      </c>
      <c r="D4229">
        <v>20220503</v>
      </c>
      <c r="E4229" t="s">
        <v>5904</v>
      </c>
      <c r="F4229" t="s">
        <v>79</v>
      </c>
      <c r="G4229" t="s">
        <v>931</v>
      </c>
      <c r="H4229" t="s">
        <v>81</v>
      </c>
      <c r="I4229" t="s">
        <v>82</v>
      </c>
      <c r="J4229" t="s">
        <v>321</v>
      </c>
      <c r="K4229">
        <v>1089</v>
      </c>
      <c r="L4229" t="s">
        <v>133</v>
      </c>
      <c r="M4229" t="s">
        <v>29</v>
      </c>
      <c r="N4229" t="s">
        <v>41</v>
      </c>
      <c r="O4229" t="s">
        <v>9755</v>
      </c>
      <c r="P4229">
        <v>366.74400000000003</v>
      </c>
      <c r="Q4229">
        <v>4</v>
      </c>
      <c r="R4229">
        <v>0.3</v>
      </c>
      <c r="S4229">
        <v>-110.0232</v>
      </c>
      <c r="T4229" t="s">
        <v>454</v>
      </c>
      <c r="U4229">
        <v>476.7672</v>
      </c>
      <c r="V4229" s="2">
        <f>Table1[[#This Row],[Expenses]]*0.3</f>
        <v>143.03016</v>
      </c>
      <c r="W4229" t="str">
        <f>VLOOKUP(K4229, Helper!A:C, 3, FALSE)</f>
        <v>2020-01</v>
      </c>
    </row>
    <row r="4230" spans="1:23" x14ac:dyDescent="0.3">
      <c r="A4230">
        <v>8506</v>
      </c>
      <c r="B4230" t="s">
        <v>9756</v>
      </c>
      <c r="C4230" s="1">
        <v>44629</v>
      </c>
      <c r="D4230">
        <v>20220309</v>
      </c>
      <c r="E4230" t="s">
        <v>1495</v>
      </c>
      <c r="F4230" t="s">
        <v>79</v>
      </c>
      <c r="G4230" t="s">
        <v>154</v>
      </c>
      <c r="H4230" t="s">
        <v>81</v>
      </c>
      <c r="I4230" t="s">
        <v>82</v>
      </c>
      <c r="J4230" t="s">
        <v>376</v>
      </c>
      <c r="K4230">
        <v>1036</v>
      </c>
      <c r="L4230" t="s">
        <v>259</v>
      </c>
      <c r="M4230" t="s">
        <v>85</v>
      </c>
      <c r="N4230" t="s">
        <v>50</v>
      </c>
      <c r="O4230" t="s">
        <v>9757</v>
      </c>
      <c r="P4230">
        <v>8.8559999999999999</v>
      </c>
      <c r="Q4230">
        <v>9</v>
      </c>
      <c r="R4230">
        <v>0.8</v>
      </c>
      <c r="S4230">
        <v>-14.169600000000001</v>
      </c>
      <c r="T4230" t="s">
        <v>187</v>
      </c>
      <c r="U4230">
        <v>23.025600000000001</v>
      </c>
      <c r="V4230" s="2">
        <f>Table1[[#This Row],[Expenses]]*0.3</f>
        <v>6.90768</v>
      </c>
      <c r="W4230" t="str">
        <f>VLOOKUP(K4230, Helper!A:C, 3, FALSE)</f>
        <v>2020-04</v>
      </c>
    </row>
    <row r="4231" spans="1:23" x14ac:dyDescent="0.3">
      <c r="A4231">
        <v>8509</v>
      </c>
      <c r="B4231" t="s">
        <v>9758</v>
      </c>
      <c r="C4231" s="1">
        <v>44541</v>
      </c>
      <c r="D4231">
        <v>20211211</v>
      </c>
      <c r="E4231" t="s">
        <v>1090</v>
      </c>
      <c r="F4231" t="s">
        <v>190</v>
      </c>
      <c r="G4231" t="s">
        <v>568</v>
      </c>
      <c r="H4231" t="s">
        <v>37</v>
      </c>
      <c r="I4231" t="s">
        <v>119</v>
      </c>
      <c r="J4231" t="s">
        <v>398</v>
      </c>
      <c r="K4231">
        <v>1026</v>
      </c>
      <c r="L4231" t="s">
        <v>105</v>
      </c>
      <c r="M4231" t="s">
        <v>29</v>
      </c>
      <c r="N4231" t="s">
        <v>185</v>
      </c>
      <c r="O4231" t="s">
        <v>9759</v>
      </c>
      <c r="P4231">
        <v>175.23</v>
      </c>
      <c r="Q4231">
        <v>11</v>
      </c>
      <c r="R4231">
        <v>0</v>
      </c>
      <c r="S4231">
        <v>61.330500000000001</v>
      </c>
      <c r="T4231" t="s">
        <v>163</v>
      </c>
      <c r="U4231">
        <v>113.89949999999899</v>
      </c>
      <c r="V4231" s="2">
        <f>Table1[[#This Row],[Expenses]]*0.3</f>
        <v>34.169849999999698</v>
      </c>
      <c r="W4231" t="str">
        <f>VLOOKUP(K4231, Helper!A:C, 3, FALSE)</f>
        <v>2020-01</v>
      </c>
    </row>
    <row r="4232" spans="1:23" x14ac:dyDescent="0.3">
      <c r="A4232">
        <v>8512</v>
      </c>
      <c r="B4232" t="s">
        <v>9760</v>
      </c>
      <c r="C4232" s="1">
        <v>44918</v>
      </c>
      <c r="D4232">
        <v>20221223</v>
      </c>
      <c r="E4232" t="s">
        <v>396</v>
      </c>
      <c r="F4232" t="s">
        <v>211</v>
      </c>
      <c r="G4232" t="s">
        <v>212</v>
      </c>
      <c r="H4232" t="s">
        <v>25</v>
      </c>
      <c r="I4232" t="s">
        <v>26</v>
      </c>
      <c r="J4232" t="s">
        <v>398</v>
      </c>
      <c r="K4232">
        <v>1026</v>
      </c>
      <c r="L4232" t="s">
        <v>105</v>
      </c>
      <c r="M4232" t="s">
        <v>29</v>
      </c>
      <c r="N4232" t="s">
        <v>50</v>
      </c>
      <c r="O4232" t="s">
        <v>9761</v>
      </c>
      <c r="P4232">
        <v>25.584</v>
      </c>
      <c r="Q4232">
        <v>2</v>
      </c>
      <c r="R4232">
        <v>0.2</v>
      </c>
      <c r="S4232">
        <v>8.9543999999999997</v>
      </c>
      <c r="T4232" t="s">
        <v>76</v>
      </c>
      <c r="U4232">
        <v>16.6296</v>
      </c>
      <c r="V4232" s="2">
        <f>Table1[[#This Row],[Expenses]]*0.3</f>
        <v>4.98888</v>
      </c>
      <c r="W4232" t="str">
        <f>VLOOKUP(K4232, Helper!A:C, 3, FALSE)</f>
        <v>2020-01</v>
      </c>
    </row>
    <row r="4233" spans="1:23" x14ac:dyDescent="0.3">
      <c r="A4233">
        <v>8513</v>
      </c>
      <c r="B4233" t="s">
        <v>9762</v>
      </c>
      <c r="C4233" s="1">
        <v>44594</v>
      </c>
      <c r="D4233">
        <v>20220202</v>
      </c>
      <c r="E4233" t="s">
        <v>1768</v>
      </c>
      <c r="F4233" t="s">
        <v>79</v>
      </c>
      <c r="G4233" t="s">
        <v>147</v>
      </c>
      <c r="H4233" t="s">
        <v>81</v>
      </c>
      <c r="I4233" t="s">
        <v>82</v>
      </c>
      <c r="J4233" t="s">
        <v>27</v>
      </c>
      <c r="K4233">
        <v>1017</v>
      </c>
      <c r="L4233" t="s">
        <v>28</v>
      </c>
      <c r="M4233" t="s">
        <v>40</v>
      </c>
      <c r="N4233" t="s">
        <v>57</v>
      </c>
      <c r="O4233" t="s">
        <v>9763</v>
      </c>
      <c r="P4233">
        <v>73.784000000000006</v>
      </c>
      <c r="Q4233">
        <v>2</v>
      </c>
      <c r="R4233">
        <v>0.6</v>
      </c>
      <c r="S4233">
        <v>-77.473200000000006</v>
      </c>
      <c r="T4233" t="s">
        <v>1308</v>
      </c>
      <c r="U4233">
        <v>151.25720000000001</v>
      </c>
      <c r="V4233" s="2">
        <f>Table1[[#This Row],[Expenses]]*0.3</f>
        <v>45.377160000000003</v>
      </c>
      <c r="W4233" t="str">
        <f>VLOOKUP(K4233, Helper!A:C, 3, FALSE)</f>
        <v>2020-02</v>
      </c>
    </row>
    <row r="4234" spans="1:23" x14ac:dyDescent="0.3">
      <c r="A4234">
        <v>8514</v>
      </c>
      <c r="B4234" t="s">
        <v>9764</v>
      </c>
      <c r="C4234" s="1">
        <v>45083</v>
      </c>
      <c r="D4234">
        <v>20230606</v>
      </c>
      <c r="E4234" t="s">
        <v>1768</v>
      </c>
      <c r="F4234" t="s">
        <v>46</v>
      </c>
      <c r="G4234" t="s">
        <v>3858</v>
      </c>
      <c r="H4234" t="s">
        <v>25</v>
      </c>
      <c r="I4234" t="s">
        <v>48</v>
      </c>
      <c r="J4234" t="s">
        <v>27</v>
      </c>
      <c r="K4234">
        <v>1017</v>
      </c>
      <c r="L4234" t="s">
        <v>28</v>
      </c>
      <c r="M4234" t="s">
        <v>40</v>
      </c>
      <c r="N4234" t="s">
        <v>66</v>
      </c>
      <c r="O4234" t="s">
        <v>9765</v>
      </c>
      <c r="P4234">
        <v>20.736000000000001</v>
      </c>
      <c r="Q4234">
        <v>4</v>
      </c>
      <c r="R4234">
        <v>0.2</v>
      </c>
      <c r="S4234">
        <v>7.2576000000000001</v>
      </c>
      <c r="T4234" t="s">
        <v>318</v>
      </c>
      <c r="U4234">
        <v>13.478400000000001</v>
      </c>
      <c r="V4234" s="2">
        <f>Table1[[#This Row],[Expenses]]*0.3</f>
        <v>4.04352</v>
      </c>
      <c r="W4234" t="str">
        <f>VLOOKUP(K4234, Helper!A:C, 3, FALSE)</f>
        <v>2020-02</v>
      </c>
    </row>
    <row r="4235" spans="1:23" x14ac:dyDescent="0.3">
      <c r="A4235">
        <v>8515</v>
      </c>
      <c r="B4235" t="s">
        <v>9766</v>
      </c>
      <c r="C4235" s="1">
        <v>44429</v>
      </c>
      <c r="D4235">
        <v>20210821</v>
      </c>
      <c r="E4235" t="s">
        <v>2075</v>
      </c>
      <c r="F4235" t="s">
        <v>23</v>
      </c>
      <c r="G4235" t="s">
        <v>1456</v>
      </c>
      <c r="H4235" t="s">
        <v>25</v>
      </c>
      <c r="I4235" t="s">
        <v>26</v>
      </c>
      <c r="J4235" t="s">
        <v>626</v>
      </c>
      <c r="K4235">
        <v>1009</v>
      </c>
      <c r="L4235" t="s">
        <v>95</v>
      </c>
      <c r="M4235" t="s">
        <v>40</v>
      </c>
      <c r="N4235" t="s">
        <v>112</v>
      </c>
      <c r="O4235" t="s">
        <v>9767</v>
      </c>
      <c r="P4235">
        <v>17.52</v>
      </c>
      <c r="Q4235">
        <v>3</v>
      </c>
      <c r="R4235">
        <v>0</v>
      </c>
      <c r="S4235">
        <v>8.2344000000000008</v>
      </c>
      <c r="T4235" t="s">
        <v>570</v>
      </c>
      <c r="U4235">
        <v>9.2855999999999899</v>
      </c>
      <c r="V4235" s="2">
        <f>Table1[[#This Row],[Expenses]]*0.3</f>
        <v>2.785679999999997</v>
      </c>
      <c r="W4235" t="str">
        <f>VLOOKUP(K4235, Helper!A:C, 3, FALSE)</f>
        <v>2020-03</v>
      </c>
    </row>
    <row r="4236" spans="1:23" x14ac:dyDescent="0.3">
      <c r="A4236">
        <v>8517</v>
      </c>
      <c r="B4236" t="s">
        <v>9768</v>
      </c>
      <c r="C4236" s="1">
        <v>44659</v>
      </c>
      <c r="D4236">
        <v>20220408</v>
      </c>
      <c r="E4236" t="s">
        <v>1105</v>
      </c>
      <c r="F4236" t="s">
        <v>211</v>
      </c>
      <c r="G4236" t="s">
        <v>212</v>
      </c>
      <c r="H4236" t="s">
        <v>25</v>
      </c>
      <c r="I4236" t="s">
        <v>26</v>
      </c>
      <c r="J4236" t="s">
        <v>192</v>
      </c>
      <c r="K4236">
        <v>1068</v>
      </c>
      <c r="L4236" t="s">
        <v>56</v>
      </c>
      <c r="M4236" t="s">
        <v>29</v>
      </c>
      <c r="N4236" t="s">
        <v>112</v>
      </c>
      <c r="O4236" t="s">
        <v>9769</v>
      </c>
      <c r="P4236">
        <v>3.64</v>
      </c>
      <c r="Q4236">
        <v>2</v>
      </c>
      <c r="R4236">
        <v>0</v>
      </c>
      <c r="S4236">
        <v>0.98280000000000001</v>
      </c>
      <c r="T4236" t="s">
        <v>296</v>
      </c>
      <c r="U4236">
        <v>2.6572</v>
      </c>
      <c r="V4236" s="2">
        <f>Table1[[#This Row],[Expenses]]*0.3</f>
        <v>0.79715999999999998</v>
      </c>
      <c r="W4236" t="str">
        <f>VLOOKUP(K4236, Helper!A:C, 3, FALSE)</f>
        <v>2020-01</v>
      </c>
    </row>
    <row r="4237" spans="1:23" x14ac:dyDescent="0.3">
      <c r="A4237">
        <v>8518</v>
      </c>
      <c r="B4237" t="s">
        <v>9770</v>
      </c>
      <c r="C4237" s="1">
        <v>45082</v>
      </c>
      <c r="D4237">
        <v>20230605</v>
      </c>
      <c r="E4237" t="s">
        <v>954</v>
      </c>
      <c r="F4237" t="s">
        <v>79</v>
      </c>
      <c r="G4237" t="s">
        <v>1222</v>
      </c>
      <c r="H4237" t="s">
        <v>81</v>
      </c>
      <c r="I4237" t="s">
        <v>82</v>
      </c>
      <c r="J4237" t="s">
        <v>407</v>
      </c>
      <c r="K4237">
        <v>1082</v>
      </c>
      <c r="L4237" t="s">
        <v>56</v>
      </c>
      <c r="M4237" t="s">
        <v>29</v>
      </c>
      <c r="N4237" t="s">
        <v>57</v>
      </c>
      <c r="O4237" t="s">
        <v>9771</v>
      </c>
      <c r="P4237">
        <v>30.335999999999999</v>
      </c>
      <c r="Q4237">
        <v>6</v>
      </c>
      <c r="R4237">
        <v>0.6</v>
      </c>
      <c r="S4237">
        <v>-17.443200000000001</v>
      </c>
      <c r="T4237" t="s">
        <v>318</v>
      </c>
      <c r="U4237">
        <v>47.779200000000003</v>
      </c>
      <c r="V4237" s="2">
        <f>Table1[[#This Row],[Expenses]]*0.3</f>
        <v>14.33376</v>
      </c>
      <c r="W4237" t="str">
        <f>VLOOKUP(K4237, Helper!A:C, 3, FALSE)</f>
        <v>2020-07</v>
      </c>
    </row>
    <row r="4238" spans="1:23" x14ac:dyDescent="0.3">
      <c r="A4238">
        <v>8519</v>
      </c>
      <c r="B4238" t="s">
        <v>9772</v>
      </c>
      <c r="C4238" s="1">
        <v>45265</v>
      </c>
      <c r="D4238">
        <v>20231205</v>
      </c>
      <c r="E4238" t="s">
        <v>7092</v>
      </c>
      <c r="F4238" t="s">
        <v>522</v>
      </c>
      <c r="G4238" t="s">
        <v>692</v>
      </c>
      <c r="H4238" t="s">
        <v>37</v>
      </c>
      <c r="I4238" t="s">
        <v>119</v>
      </c>
      <c r="J4238" t="s">
        <v>349</v>
      </c>
      <c r="K4238">
        <v>1078</v>
      </c>
      <c r="L4238" t="s">
        <v>56</v>
      </c>
      <c r="M4238" t="s">
        <v>29</v>
      </c>
      <c r="N4238" t="s">
        <v>57</v>
      </c>
      <c r="O4238" t="s">
        <v>9773</v>
      </c>
      <c r="P4238">
        <v>12.99</v>
      </c>
      <c r="Q4238">
        <v>1</v>
      </c>
      <c r="R4238">
        <v>0</v>
      </c>
      <c r="S4238">
        <v>1.5588</v>
      </c>
      <c r="T4238" t="s">
        <v>261</v>
      </c>
      <c r="U4238">
        <v>11.4312</v>
      </c>
      <c r="V4238" s="2">
        <f>Table1[[#This Row],[Expenses]]*0.3</f>
        <v>3.42936</v>
      </c>
      <c r="W4238" t="str">
        <f>VLOOKUP(K4238, Helper!A:C, 3, FALSE)</f>
        <v>2020-01</v>
      </c>
    </row>
    <row r="4239" spans="1:23" x14ac:dyDescent="0.3">
      <c r="A4239">
        <v>8522</v>
      </c>
      <c r="B4239" t="s">
        <v>9774</v>
      </c>
      <c r="C4239" s="1">
        <v>44572</v>
      </c>
      <c r="D4239">
        <v>20220111</v>
      </c>
      <c r="E4239" t="s">
        <v>510</v>
      </c>
      <c r="F4239" t="s">
        <v>358</v>
      </c>
      <c r="G4239" t="s">
        <v>359</v>
      </c>
      <c r="H4239" t="s">
        <v>37</v>
      </c>
      <c r="I4239" t="s">
        <v>119</v>
      </c>
      <c r="J4239" t="s">
        <v>439</v>
      </c>
      <c r="K4239">
        <v>1033</v>
      </c>
      <c r="L4239" t="s">
        <v>74</v>
      </c>
      <c r="M4239" t="s">
        <v>85</v>
      </c>
      <c r="N4239" t="s">
        <v>57</v>
      </c>
      <c r="O4239" t="s">
        <v>9775</v>
      </c>
      <c r="P4239">
        <v>54.991999999999997</v>
      </c>
      <c r="Q4239">
        <v>14</v>
      </c>
      <c r="R4239">
        <v>0.2</v>
      </c>
      <c r="S4239">
        <v>8.9361999999999995</v>
      </c>
      <c r="T4239" t="s">
        <v>140</v>
      </c>
      <c r="U4239">
        <v>46.055799999999998</v>
      </c>
      <c r="V4239" s="2">
        <f>Table1[[#This Row],[Expenses]]*0.3</f>
        <v>13.816739999999999</v>
      </c>
      <c r="W4239" t="str">
        <f>VLOOKUP(K4239, Helper!A:C, 3, FALSE)</f>
        <v>2020-03</v>
      </c>
    </row>
    <row r="4240" spans="1:23" x14ac:dyDescent="0.3">
      <c r="A4240">
        <v>8523</v>
      </c>
      <c r="B4240" t="s">
        <v>9776</v>
      </c>
      <c r="C4240" s="1">
        <v>44653</v>
      </c>
      <c r="D4240">
        <v>20220402</v>
      </c>
      <c r="E4240" t="s">
        <v>2462</v>
      </c>
      <c r="F4240" t="s">
        <v>91</v>
      </c>
      <c r="G4240" t="s">
        <v>1441</v>
      </c>
      <c r="H4240" t="s">
        <v>25</v>
      </c>
      <c r="I4240" t="s">
        <v>93</v>
      </c>
      <c r="J4240" t="s">
        <v>55</v>
      </c>
      <c r="K4240">
        <v>1065</v>
      </c>
      <c r="L4240" t="s">
        <v>56</v>
      </c>
      <c r="M4240" t="s">
        <v>40</v>
      </c>
      <c r="N4240" t="s">
        <v>156</v>
      </c>
      <c r="O4240" t="s">
        <v>9777</v>
      </c>
      <c r="P4240">
        <v>12.99</v>
      </c>
      <c r="Q4240">
        <v>1</v>
      </c>
      <c r="R4240">
        <v>0</v>
      </c>
      <c r="S4240">
        <v>0.25979999999999998</v>
      </c>
      <c r="T4240" t="s">
        <v>296</v>
      </c>
      <c r="U4240">
        <v>12.7302</v>
      </c>
      <c r="V4240" s="2">
        <f>Table1[[#This Row],[Expenses]]*0.3</f>
        <v>3.8190599999999999</v>
      </c>
      <c r="W4240" t="str">
        <f>VLOOKUP(K4240, Helper!A:C, 3, FALSE)</f>
        <v>2020-04</v>
      </c>
    </row>
    <row r="4241" spans="1:23" x14ac:dyDescent="0.3">
      <c r="A4241">
        <v>8524</v>
      </c>
      <c r="B4241" t="s">
        <v>9778</v>
      </c>
      <c r="C4241" s="1">
        <v>45191</v>
      </c>
      <c r="D4241">
        <v>20230922</v>
      </c>
      <c r="E4241" t="s">
        <v>724</v>
      </c>
      <c r="F4241" t="s">
        <v>35</v>
      </c>
      <c r="G4241" t="s">
        <v>110</v>
      </c>
      <c r="H4241" t="s">
        <v>37</v>
      </c>
      <c r="I4241" t="s">
        <v>38</v>
      </c>
      <c r="J4241" t="s">
        <v>55</v>
      </c>
      <c r="K4241">
        <v>1065</v>
      </c>
      <c r="L4241" t="s">
        <v>56</v>
      </c>
      <c r="M4241" t="s">
        <v>29</v>
      </c>
      <c r="N4241" t="s">
        <v>66</v>
      </c>
      <c r="O4241" t="s">
        <v>9779</v>
      </c>
      <c r="P4241">
        <v>55.86</v>
      </c>
      <c r="Q4241">
        <v>7</v>
      </c>
      <c r="R4241">
        <v>0</v>
      </c>
      <c r="S4241">
        <v>27.93</v>
      </c>
      <c r="T4241" t="s">
        <v>171</v>
      </c>
      <c r="U4241">
        <v>27.93</v>
      </c>
      <c r="V4241" s="2">
        <f>Table1[[#This Row],[Expenses]]*0.3</f>
        <v>8.3789999999999996</v>
      </c>
      <c r="W4241" t="str">
        <f>VLOOKUP(K4241, Helper!A:C, 3, FALSE)</f>
        <v>2020-04</v>
      </c>
    </row>
    <row r="4242" spans="1:23" x14ac:dyDescent="0.3">
      <c r="A4242">
        <v>8525</v>
      </c>
      <c r="B4242" t="s">
        <v>9780</v>
      </c>
      <c r="C4242" s="1">
        <v>45002</v>
      </c>
      <c r="D4242">
        <v>20230317</v>
      </c>
      <c r="E4242" t="s">
        <v>5130</v>
      </c>
      <c r="F4242" t="s">
        <v>358</v>
      </c>
      <c r="G4242" t="s">
        <v>359</v>
      </c>
      <c r="H4242" t="s">
        <v>37</v>
      </c>
      <c r="I4242" t="s">
        <v>119</v>
      </c>
      <c r="J4242" t="s">
        <v>574</v>
      </c>
      <c r="K4242">
        <v>1090</v>
      </c>
      <c r="L4242" t="s">
        <v>259</v>
      </c>
      <c r="M4242" t="s">
        <v>29</v>
      </c>
      <c r="N4242" t="s">
        <v>156</v>
      </c>
      <c r="O4242" t="s">
        <v>9781</v>
      </c>
      <c r="P4242">
        <v>44.375999999999998</v>
      </c>
      <c r="Q4242">
        <v>2</v>
      </c>
      <c r="R4242">
        <v>0.4</v>
      </c>
      <c r="S4242">
        <v>-7.3959999999999999</v>
      </c>
      <c r="T4242" t="s">
        <v>761</v>
      </c>
      <c r="U4242">
        <v>51.771999999999998</v>
      </c>
      <c r="V4242" s="2">
        <f>Table1[[#This Row],[Expenses]]*0.3</f>
        <v>15.531599999999999</v>
      </c>
      <c r="W4242" t="str">
        <f>VLOOKUP(K4242, Helper!A:C, 3, FALSE)</f>
        <v>2020-02</v>
      </c>
    </row>
    <row r="4243" spans="1:23" x14ac:dyDescent="0.3">
      <c r="A4243">
        <v>8530</v>
      </c>
      <c r="B4243" t="s">
        <v>9782</v>
      </c>
      <c r="C4243" s="1">
        <v>45241</v>
      </c>
      <c r="D4243">
        <v>20231111</v>
      </c>
      <c r="E4243" t="s">
        <v>2255</v>
      </c>
      <c r="F4243" t="s">
        <v>35</v>
      </c>
      <c r="G4243" t="s">
        <v>36</v>
      </c>
      <c r="H4243" t="s">
        <v>37</v>
      </c>
      <c r="I4243" t="s">
        <v>38</v>
      </c>
      <c r="J4243" t="s">
        <v>49</v>
      </c>
      <c r="K4243">
        <v>1031</v>
      </c>
      <c r="L4243" t="s">
        <v>28</v>
      </c>
      <c r="M4243" t="s">
        <v>85</v>
      </c>
      <c r="N4243" t="s">
        <v>41</v>
      </c>
      <c r="O4243" t="s">
        <v>9783</v>
      </c>
      <c r="P4243">
        <v>241.42400000000001</v>
      </c>
      <c r="Q4243">
        <v>2</v>
      </c>
      <c r="R4243">
        <v>0.2</v>
      </c>
      <c r="S4243">
        <v>-36.2136</v>
      </c>
      <c r="T4243" t="s">
        <v>283</v>
      </c>
      <c r="U4243">
        <v>277.63760000000002</v>
      </c>
      <c r="V4243" s="2">
        <f>Table1[[#This Row],[Expenses]]*0.3</f>
        <v>83.29128</v>
      </c>
      <c r="W4243" t="str">
        <f>VLOOKUP(K4243, Helper!A:C, 3, FALSE)</f>
        <v>2020-01</v>
      </c>
    </row>
    <row r="4244" spans="1:23" x14ac:dyDescent="0.3">
      <c r="A4244">
        <v>8531</v>
      </c>
      <c r="B4244" t="s">
        <v>9784</v>
      </c>
      <c r="C4244" s="1">
        <v>44896</v>
      </c>
      <c r="D4244">
        <v>20221201</v>
      </c>
      <c r="E4244" t="s">
        <v>535</v>
      </c>
      <c r="F4244" t="s">
        <v>190</v>
      </c>
      <c r="G4244" t="s">
        <v>568</v>
      </c>
      <c r="H4244" t="s">
        <v>37</v>
      </c>
      <c r="I4244" t="s">
        <v>119</v>
      </c>
      <c r="J4244" t="s">
        <v>430</v>
      </c>
      <c r="K4244">
        <v>1055</v>
      </c>
      <c r="L4244" t="s">
        <v>84</v>
      </c>
      <c r="M4244" t="s">
        <v>29</v>
      </c>
      <c r="N4244" t="s">
        <v>66</v>
      </c>
      <c r="O4244" t="s">
        <v>9785</v>
      </c>
      <c r="P4244">
        <v>33.36</v>
      </c>
      <c r="Q4244">
        <v>4</v>
      </c>
      <c r="R4244">
        <v>0</v>
      </c>
      <c r="S4244">
        <v>16.68</v>
      </c>
      <c r="T4244" t="s">
        <v>76</v>
      </c>
      <c r="U4244">
        <v>16.68</v>
      </c>
      <c r="V4244" s="2">
        <f>Table1[[#This Row],[Expenses]]*0.3</f>
        <v>5.0039999999999996</v>
      </c>
      <c r="W4244" t="str">
        <f>VLOOKUP(K4244, Helper!A:C, 3, FALSE)</f>
        <v>2020-01</v>
      </c>
    </row>
    <row r="4245" spans="1:23" x14ac:dyDescent="0.3">
      <c r="A4245">
        <v>8535</v>
      </c>
      <c r="B4245" t="s">
        <v>9786</v>
      </c>
      <c r="C4245" s="1">
        <v>44209</v>
      </c>
      <c r="D4245">
        <v>20210113</v>
      </c>
      <c r="E4245" t="s">
        <v>6122</v>
      </c>
      <c r="F4245" t="s">
        <v>758</v>
      </c>
      <c r="G4245" t="s">
        <v>5909</v>
      </c>
      <c r="H4245" t="s">
        <v>25</v>
      </c>
      <c r="I4245" t="s">
        <v>64</v>
      </c>
      <c r="J4245" t="s">
        <v>539</v>
      </c>
      <c r="K4245">
        <v>1081</v>
      </c>
      <c r="L4245" t="s">
        <v>273</v>
      </c>
      <c r="M4245" t="s">
        <v>40</v>
      </c>
      <c r="N4245" t="s">
        <v>41</v>
      </c>
      <c r="O4245" t="s">
        <v>9787</v>
      </c>
      <c r="P4245">
        <v>9.82</v>
      </c>
      <c r="Q4245">
        <v>2</v>
      </c>
      <c r="R4245">
        <v>0</v>
      </c>
      <c r="S4245">
        <v>4.8117999999999999</v>
      </c>
      <c r="T4245" t="s">
        <v>303</v>
      </c>
      <c r="U4245">
        <v>5.0082000000000004</v>
      </c>
      <c r="V4245" s="2">
        <f>Table1[[#This Row],[Expenses]]*0.3</f>
        <v>1.5024600000000001</v>
      </c>
      <c r="W4245" t="str">
        <f>VLOOKUP(K4245, Helper!A:C, 3, FALSE)</f>
        <v>2020-03</v>
      </c>
    </row>
    <row r="4246" spans="1:23" x14ac:dyDescent="0.3">
      <c r="A4246">
        <v>8536</v>
      </c>
      <c r="B4246" t="s">
        <v>9788</v>
      </c>
      <c r="C4246" s="1">
        <v>43967</v>
      </c>
      <c r="D4246">
        <v>20200516</v>
      </c>
      <c r="E4246" t="s">
        <v>4373</v>
      </c>
      <c r="F4246" t="s">
        <v>35</v>
      </c>
      <c r="G4246" t="s">
        <v>110</v>
      </c>
      <c r="H4246" t="s">
        <v>37</v>
      </c>
      <c r="I4246" t="s">
        <v>38</v>
      </c>
      <c r="J4246" t="s">
        <v>55</v>
      </c>
      <c r="K4246">
        <v>1065</v>
      </c>
      <c r="L4246" t="s">
        <v>56</v>
      </c>
      <c r="M4246" t="s">
        <v>29</v>
      </c>
      <c r="N4246" t="s">
        <v>185</v>
      </c>
      <c r="O4246" t="s">
        <v>9789</v>
      </c>
      <c r="P4246">
        <v>56.4</v>
      </c>
      <c r="Q4246">
        <v>3</v>
      </c>
      <c r="R4246">
        <v>0</v>
      </c>
      <c r="S4246">
        <v>3.3839999999999999</v>
      </c>
      <c r="T4246" t="s">
        <v>107</v>
      </c>
      <c r="U4246">
        <v>53.015999999999998</v>
      </c>
      <c r="V4246" s="2">
        <f>Table1[[#This Row],[Expenses]]*0.3</f>
        <v>15.904799999999998</v>
      </c>
      <c r="W4246" t="str">
        <f>VLOOKUP(K4246, Helper!A:C, 3, FALSE)</f>
        <v>2020-04</v>
      </c>
    </row>
    <row r="4247" spans="1:23" x14ac:dyDescent="0.3">
      <c r="A4247">
        <v>8537</v>
      </c>
      <c r="B4247" t="s">
        <v>9790</v>
      </c>
      <c r="C4247" s="1">
        <v>44354</v>
      </c>
      <c r="D4247">
        <v>20210607</v>
      </c>
      <c r="E4247" t="s">
        <v>9791</v>
      </c>
      <c r="F4247" t="s">
        <v>124</v>
      </c>
      <c r="G4247" t="s">
        <v>125</v>
      </c>
      <c r="H4247" t="s">
        <v>25</v>
      </c>
      <c r="I4247" t="s">
        <v>48</v>
      </c>
      <c r="J4247" t="s">
        <v>83</v>
      </c>
      <c r="K4247">
        <v>1074</v>
      </c>
      <c r="L4247" t="s">
        <v>84</v>
      </c>
      <c r="M4247" t="s">
        <v>85</v>
      </c>
      <c r="N4247" t="s">
        <v>50</v>
      </c>
      <c r="O4247" t="s">
        <v>9792</v>
      </c>
      <c r="P4247">
        <v>18.312000000000001</v>
      </c>
      <c r="Q4247">
        <v>4</v>
      </c>
      <c r="R4247">
        <v>0.7</v>
      </c>
      <c r="S4247">
        <v>-12.208</v>
      </c>
      <c r="T4247" t="s">
        <v>732</v>
      </c>
      <c r="U4247">
        <v>30.52</v>
      </c>
      <c r="V4247" s="2">
        <f>Table1[[#This Row],[Expenses]]*0.3</f>
        <v>9.1559999999999988</v>
      </c>
      <c r="W4247" t="str">
        <f>VLOOKUP(K4247, Helper!A:C, 3, FALSE)</f>
        <v>2020-05</v>
      </c>
    </row>
    <row r="4248" spans="1:23" x14ac:dyDescent="0.3">
      <c r="A4248">
        <v>8540</v>
      </c>
      <c r="B4248" t="s">
        <v>9793</v>
      </c>
      <c r="C4248" s="1">
        <v>44995</v>
      </c>
      <c r="D4248">
        <v>20230310</v>
      </c>
      <c r="E4248" t="s">
        <v>301</v>
      </c>
      <c r="F4248" t="s">
        <v>35</v>
      </c>
      <c r="G4248" t="s">
        <v>36</v>
      </c>
      <c r="H4248" t="s">
        <v>37</v>
      </c>
      <c r="I4248" t="s">
        <v>38</v>
      </c>
      <c r="J4248" t="s">
        <v>192</v>
      </c>
      <c r="K4248">
        <v>1068</v>
      </c>
      <c r="L4248" t="s">
        <v>56</v>
      </c>
      <c r="M4248" t="s">
        <v>29</v>
      </c>
      <c r="N4248" t="s">
        <v>1005</v>
      </c>
      <c r="O4248" t="s">
        <v>9794</v>
      </c>
      <c r="P4248">
        <v>479.98399999999998</v>
      </c>
      <c r="Q4248">
        <v>2</v>
      </c>
      <c r="R4248">
        <v>0.2</v>
      </c>
      <c r="S4248">
        <v>59.997999999999998</v>
      </c>
      <c r="T4248" t="s">
        <v>761</v>
      </c>
      <c r="U4248">
        <v>419.98599999999999</v>
      </c>
      <c r="V4248" s="2">
        <f>Table1[[#This Row],[Expenses]]*0.3</f>
        <v>125.99579999999999</v>
      </c>
      <c r="W4248" t="str">
        <f>VLOOKUP(K4248, Helper!A:C, 3, FALSE)</f>
        <v>2020-01</v>
      </c>
    </row>
    <row r="4249" spans="1:23" x14ac:dyDescent="0.3">
      <c r="A4249">
        <v>8542</v>
      </c>
      <c r="B4249" t="s">
        <v>9795</v>
      </c>
      <c r="C4249" s="1">
        <v>44552</v>
      </c>
      <c r="D4249">
        <v>20211222</v>
      </c>
      <c r="E4249" t="s">
        <v>1935</v>
      </c>
      <c r="F4249" t="s">
        <v>124</v>
      </c>
      <c r="G4249" t="s">
        <v>125</v>
      </c>
      <c r="H4249" t="s">
        <v>25</v>
      </c>
      <c r="I4249" t="s">
        <v>48</v>
      </c>
      <c r="J4249" t="s">
        <v>655</v>
      </c>
      <c r="K4249">
        <v>1024</v>
      </c>
      <c r="L4249" t="s">
        <v>28</v>
      </c>
      <c r="M4249" t="s">
        <v>40</v>
      </c>
      <c r="N4249" t="s">
        <v>96</v>
      </c>
      <c r="O4249" t="s">
        <v>9796</v>
      </c>
      <c r="P4249">
        <v>33.567999999999998</v>
      </c>
      <c r="Q4249">
        <v>2</v>
      </c>
      <c r="R4249">
        <v>0.2</v>
      </c>
      <c r="S4249">
        <v>1.6783999999999999</v>
      </c>
      <c r="T4249" t="s">
        <v>163</v>
      </c>
      <c r="U4249">
        <v>31.889599999999898</v>
      </c>
      <c r="V4249" s="2">
        <f>Table1[[#This Row],[Expenses]]*0.3</f>
        <v>9.5668799999999692</v>
      </c>
      <c r="W4249" t="str">
        <f>VLOOKUP(K4249, Helper!A:C, 3, FALSE)</f>
        <v>2020-01</v>
      </c>
    </row>
    <row r="4250" spans="1:23" x14ac:dyDescent="0.3">
      <c r="A4250">
        <v>8544</v>
      </c>
      <c r="B4250" t="s">
        <v>9797</v>
      </c>
      <c r="C4250" s="1">
        <v>44049</v>
      </c>
      <c r="D4250">
        <v>20200806</v>
      </c>
      <c r="E4250" t="s">
        <v>3091</v>
      </c>
      <c r="F4250" t="s">
        <v>211</v>
      </c>
      <c r="G4250" t="s">
        <v>212</v>
      </c>
      <c r="H4250" t="s">
        <v>25</v>
      </c>
      <c r="I4250" t="s">
        <v>26</v>
      </c>
      <c r="J4250" t="s">
        <v>341</v>
      </c>
      <c r="K4250">
        <v>1019</v>
      </c>
      <c r="L4250" t="s">
        <v>74</v>
      </c>
      <c r="M4250" t="s">
        <v>29</v>
      </c>
      <c r="N4250" t="s">
        <v>185</v>
      </c>
      <c r="O4250" t="s">
        <v>9798</v>
      </c>
      <c r="P4250">
        <v>199.98</v>
      </c>
      <c r="Q4250">
        <v>2</v>
      </c>
      <c r="R4250">
        <v>0</v>
      </c>
      <c r="S4250">
        <v>83.991600000000005</v>
      </c>
      <c r="T4250" t="s">
        <v>114</v>
      </c>
      <c r="U4250">
        <v>115.988399999999</v>
      </c>
      <c r="V4250" s="2">
        <f>Table1[[#This Row],[Expenses]]*0.3</f>
        <v>34.796519999999703</v>
      </c>
      <c r="W4250" t="str">
        <f>VLOOKUP(K4250, Helper!A:C, 3, FALSE)</f>
        <v>2020-03</v>
      </c>
    </row>
    <row r="4251" spans="1:23" x14ac:dyDescent="0.3">
      <c r="A4251">
        <v>8545</v>
      </c>
      <c r="B4251" t="s">
        <v>9799</v>
      </c>
      <c r="C4251" s="1">
        <v>44648</v>
      </c>
      <c r="D4251">
        <v>20220328</v>
      </c>
      <c r="E4251" t="s">
        <v>567</v>
      </c>
      <c r="F4251" t="s">
        <v>758</v>
      </c>
      <c r="G4251" t="s">
        <v>5909</v>
      </c>
      <c r="H4251" t="s">
        <v>25</v>
      </c>
      <c r="I4251" t="s">
        <v>64</v>
      </c>
      <c r="J4251" t="s">
        <v>111</v>
      </c>
      <c r="K4251">
        <v>1099</v>
      </c>
      <c r="L4251" t="s">
        <v>56</v>
      </c>
      <c r="M4251" t="s">
        <v>40</v>
      </c>
      <c r="N4251" t="s">
        <v>57</v>
      </c>
      <c r="O4251" t="s">
        <v>9800</v>
      </c>
      <c r="P4251">
        <v>20.239999999999998</v>
      </c>
      <c r="Q4251">
        <v>1</v>
      </c>
      <c r="R4251">
        <v>0</v>
      </c>
      <c r="S4251">
        <v>8.7032000000000007</v>
      </c>
      <c r="T4251" t="s">
        <v>187</v>
      </c>
      <c r="U4251">
        <v>11.5367999999999</v>
      </c>
      <c r="V4251" s="2">
        <f>Table1[[#This Row],[Expenses]]*0.3</f>
        <v>3.4610399999999699</v>
      </c>
      <c r="W4251" t="str">
        <f>VLOOKUP(K4251, Helper!A:C, 3, FALSE)</f>
        <v>2020-01</v>
      </c>
    </row>
    <row r="4252" spans="1:23" x14ac:dyDescent="0.3">
      <c r="A4252">
        <v>8548</v>
      </c>
      <c r="B4252" t="s">
        <v>9801</v>
      </c>
      <c r="C4252" s="1">
        <v>44535</v>
      </c>
      <c r="D4252">
        <v>20211205</v>
      </c>
      <c r="E4252" t="s">
        <v>1567</v>
      </c>
      <c r="F4252" t="s">
        <v>35</v>
      </c>
      <c r="G4252" t="s">
        <v>36</v>
      </c>
      <c r="H4252" t="s">
        <v>37</v>
      </c>
      <c r="I4252" t="s">
        <v>38</v>
      </c>
      <c r="J4252" t="s">
        <v>308</v>
      </c>
      <c r="K4252">
        <v>1095</v>
      </c>
      <c r="L4252" t="s">
        <v>105</v>
      </c>
      <c r="M4252" t="s">
        <v>40</v>
      </c>
      <c r="N4252" t="s">
        <v>185</v>
      </c>
      <c r="O4252" t="s">
        <v>9802</v>
      </c>
      <c r="P4252">
        <v>39</v>
      </c>
      <c r="Q4252">
        <v>3</v>
      </c>
      <c r="R4252">
        <v>0</v>
      </c>
      <c r="S4252">
        <v>17.55</v>
      </c>
      <c r="T4252" t="s">
        <v>163</v>
      </c>
      <c r="U4252">
        <v>21.45</v>
      </c>
      <c r="V4252" s="2">
        <f>Table1[[#This Row],[Expenses]]*0.3</f>
        <v>6.4349999999999996</v>
      </c>
      <c r="W4252" t="str">
        <f>VLOOKUP(K4252, Helper!A:C, 3, FALSE)</f>
        <v>2020-02</v>
      </c>
    </row>
    <row r="4253" spans="1:23" x14ac:dyDescent="0.3">
      <c r="A4253">
        <v>8550</v>
      </c>
      <c r="B4253" t="s">
        <v>9803</v>
      </c>
      <c r="C4253" s="1">
        <v>44450</v>
      </c>
      <c r="D4253">
        <v>20210911</v>
      </c>
      <c r="E4253" t="s">
        <v>1567</v>
      </c>
      <c r="F4253" t="s">
        <v>334</v>
      </c>
      <c r="G4253" t="s">
        <v>668</v>
      </c>
      <c r="H4253" t="s">
        <v>25</v>
      </c>
      <c r="I4253" t="s">
        <v>336</v>
      </c>
      <c r="J4253" t="s">
        <v>308</v>
      </c>
      <c r="K4253">
        <v>1095</v>
      </c>
      <c r="L4253" t="s">
        <v>105</v>
      </c>
      <c r="M4253" t="s">
        <v>40</v>
      </c>
      <c r="N4253" t="s">
        <v>57</v>
      </c>
      <c r="O4253" t="s">
        <v>9804</v>
      </c>
      <c r="P4253">
        <v>24.64</v>
      </c>
      <c r="Q4253">
        <v>4</v>
      </c>
      <c r="R4253">
        <v>0.2</v>
      </c>
      <c r="S4253">
        <v>4.0039999999999996</v>
      </c>
      <c r="T4253" t="s">
        <v>135</v>
      </c>
      <c r="U4253">
        <v>20.635999999999999</v>
      </c>
      <c r="V4253" s="2">
        <f>Table1[[#This Row],[Expenses]]*0.3</f>
        <v>6.1907999999999994</v>
      </c>
      <c r="W4253" t="str">
        <f>VLOOKUP(K4253, Helper!A:C, 3, FALSE)</f>
        <v>2020-02</v>
      </c>
    </row>
    <row r="4254" spans="1:23" x14ac:dyDescent="0.3">
      <c r="A4254">
        <v>8551</v>
      </c>
      <c r="B4254" t="s">
        <v>9805</v>
      </c>
      <c r="C4254" s="1">
        <v>44394</v>
      </c>
      <c r="D4254">
        <v>20210717</v>
      </c>
      <c r="E4254" t="s">
        <v>757</v>
      </c>
      <c r="F4254" t="s">
        <v>79</v>
      </c>
      <c r="G4254" t="s">
        <v>147</v>
      </c>
      <c r="H4254" t="s">
        <v>81</v>
      </c>
      <c r="I4254" t="s">
        <v>82</v>
      </c>
      <c r="J4254" t="s">
        <v>278</v>
      </c>
      <c r="K4254">
        <v>1032</v>
      </c>
      <c r="L4254" t="s">
        <v>56</v>
      </c>
      <c r="M4254" t="s">
        <v>40</v>
      </c>
      <c r="N4254" t="s">
        <v>41</v>
      </c>
      <c r="O4254" t="s">
        <v>9806</v>
      </c>
      <c r="P4254">
        <v>6.2640000000000002</v>
      </c>
      <c r="Q4254">
        <v>3</v>
      </c>
      <c r="R4254">
        <v>0.2</v>
      </c>
      <c r="S4254">
        <v>2.0358000000000001</v>
      </c>
      <c r="T4254" t="s">
        <v>642</v>
      </c>
      <c r="U4254">
        <v>4.2282000000000002</v>
      </c>
      <c r="V4254" s="2">
        <f>Table1[[#This Row],[Expenses]]*0.3</f>
        <v>1.2684599999999999</v>
      </c>
      <c r="W4254" t="str">
        <f>VLOOKUP(K4254, Helper!A:C, 3, FALSE)</f>
        <v>2020-02</v>
      </c>
    </row>
    <row r="4255" spans="1:23" x14ac:dyDescent="0.3">
      <c r="A4255">
        <v>8553</v>
      </c>
      <c r="B4255" t="s">
        <v>9807</v>
      </c>
      <c r="C4255" s="1">
        <v>43981</v>
      </c>
      <c r="D4255">
        <v>20200530</v>
      </c>
      <c r="E4255" t="s">
        <v>2252</v>
      </c>
      <c r="F4255" t="s">
        <v>166</v>
      </c>
      <c r="G4255" t="s">
        <v>227</v>
      </c>
      <c r="H4255" t="s">
        <v>81</v>
      </c>
      <c r="I4255" t="s">
        <v>168</v>
      </c>
      <c r="J4255" t="s">
        <v>418</v>
      </c>
      <c r="K4255">
        <v>1007</v>
      </c>
      <c r="L4255" t="s">
        <v>84</v>
      </c>
      <c r="M4255" t="s">
        <v>40</v>
      </c>
      <c r="N4255" t="s">
        <v>1005</v>
      </c>
      <c r="O4255" t="s">
        <v>9808</v>
      </c>
      <c r="P4255">
        <v>719.976</v>
      </c>
      <c r="Q4255">
        <v>3</v>
      </c>
      <c r="R4255">
        <v>0.2</v>
      </c>
      <c r="S4255">
        <v>134.99549999999999</v>
      </c>
      <c r="T4255" t="s">
        <v>107</v>
      </c>
      <c r="U4255">
        <v>584.98050000000001</v>
      </c>
      <c r="V4255" s="2">
        <f>Table1[[#This Row],[Expenses]]*0.3</f>
        <v>175.49414999999999</v>
      </c>
      <c r="W4255" t="str">
        <f>VLOOKUP(K4255, Helper!A:C, 3, FALSE)</f>
        <v>2020-02</v>
      </c>
    </row>
    <row r="4256" spans="1:23" x14ac:dyDescent="0.3">
      <c r="A4256">
        <v>8554</v>
      </c>
      <c r="B4256" t="s">
        <v>9809</v>
      </c>
      <c r="C4256" s="1">
        <v>45244</v>
      </c>
      <c r="D4256">
        <v>20231114</v>
      </c>
      <c r="E4256" t="s">
        <v>518</v>
      </c>
      <c r="F4256" t="s">
        <v>266</v>
      </c>
      <c r="G4256" t="s">
        <v>1037</v>
      </c>
      <c r="H4256" t="s">
        <v>25</v>
      </c>
      <c r="I4256" t="s">
        <v>48</v>
      </c>
      <c r="J4256" t="s">
        <v>268</v>
      </c>
      <c r="K4256">
        <v>1088</v>
      </c>
      <c r="L4256" t="s">
        <v>133</v>
      </c>
      <c r="M4256" t="s">
        <v>29</v>
      </c>
      <c r="N4256" t="s">
        <v>185</v>
      </c>
      <c r="O4256" t="s">
        <v>9810</v>
      </c>
      <c r="P4256">
        <v>239.92</v>
      </c>
      <c r="Q4256">
        <v>8</v>
      </c>
      <c r="R4256">
        <v>0</v>
      </c>
      <c r="S4256">
        <v>23.992000000000001</v>
      </c>
      <c r="T4256" t="s">
        <v>283</v>
      </c>
      <c r="U4256">
        <v>215.928</v>
      </c>
      <c r="V4256" s="2">
        <f>Table1[[#This Row],[Expenses]]*0.3</f>
        <v>64.778399999999991</v>
      </c>
      <c r="W4256" t="str">
        <f>VLOOKUP(K4256, Helper!A:C, 3, FALSE)</f>
        <v>2020-03</v>
      </c>
    </row>
    <row r="4257" spans="1:23" x14ac:dyDescent="0.3">
      <c r="A4257">
        <v>8555</v>
      </c>
      <c r="B4257" t="s">
        <v>9811</v>
      </c>
      <c r="C4257" s="1">
        <v>44905</v>
      </c>
      <c r="D4257">
        <v>20221210</v>
      </c>
      <c r="E4257" t="s">
        <v>1905</v>
      </c>
      <c r="F4257" t="s">
        <v>238</v>
      </c>
      <c r="G4257" t="s">
        <v>1700</v>
      </c>
      <c r="H4257" t="s">
        <v>25</v>
      </c>
      <c r="I4257" t="s">
        <v>48</v>
      </c>
      <c r="J4257" t="s">
        <v>1013</v>
      </c>
      <c r="K4257">
        <v>1073</v>
      </c>
      <c r="L4257" t="s">
        <v>133</v>
      </c>
      <c r="M4257" t="s">
        <v>29</v>
      </c>
      <c r="N4257" t="s">
        <v>50</v>
      </c>
      <c r="O4257" t="s">
        <v>9812</v>
      </c>
      <c r="P4257">
        <v>1056.8599999999999</v>
      </c>
      <c r="Q4257">
        <v>7</v>
      </c>
      <c r="R4257">
        <v>0</v>
      </c>
      <c r="S4257">
        <v>158.529</v>
      </c>
      <c r="T4257" t="s">
        <v>76</v>
      </c>
      <c r="U4257">
        <v>898.33099999999899</v>
      </c>
      <c r="V4257" s="2">
        <f>Table1[[#This Row],[Expenses]]*0.3</f>
        <v>269.49929999999966</v>
      </c>
      <c r="W4257" t="str">
        <f>VLOOKUP(K4257, Helper!A:C, 3, FALSE)</f>
        <v>2020-03</v>
      </c>
    </row>
    <row r="4258" spans="1:23" x14ac:dyDescent="0.3">
      <c r="A4258">
        <v>8556</v>
      </c>
      <c r="B4258" t="s">
        <v>9813</v>
      </c>
      <c r="C4258" s="1">
        <v>44277</v>
      </c>
      <c r="D4258">
        <v>20210322</v>
      </c>
      <c r="E4258" t="s">
        <v>1353</v>
      </c>
      <c r="F4258" t="s">
        <v>46</v>
      </c>
      <c r="G4258" t="s">
        <v>837</v>
      </c>
      <c r="H4258" t="s">
        <v>25</v>
      </c>
      <c r="I4258" t="s">
        <v>48</v>
      </c>
      <c r="J4258" t="s">
        <v>272</v>
      </c>
      <c r="K4258">
        <v>1094</v>
      </c>
      <c r="L4258" t="s">
        <v>273</v>
      </c>
      <c r="M4258" t="s">
        <v>29</v>
      </c>
      <c r="N4258" t="s">
        <v>185</v>
      </c>
      <c r="O4258" t="s">
        <v>9814</v>
      </c>
      <c r="P4258">
        <v>447.94400000000002</v>
      </c>
      <c r="Q4258">
        <v>7</v>
      </c>
      <c r="R4258">
        <v>0.2</v>
      </c>
      <c r="S4258">
        <v>89.588800000000006</v>
      </c>
      <c r="T4258" t="s">
        <v>365</v>
      </c>
      <c r="U4258">
        <v>358.35520000000002</v>
      </c>
      <c r="V4258" s="2">
        <f>Table1[[#This Row],[Expenses]]*0.3</f>
        <v>107.50656000000001</v>
      </c>
      <c r="W4258" t="str">
        <f>VLOOKUP(K4258, Helper!A:C, 3, FALSE)</f>
        <v>2020-02</v>
      </c>
    </row>
    <row r="4259" spans="1:23" x14ac:dyDescent="0.3">
      <c r="A4259">
        <v>8558</v>
      </c>
      <c r="B4259" t="s">
        <v>9815</v>
      </c>
      <c r="C4259" s="1">
        <v>44919</v>
      </c>
      <c r="D4259">
        <v>20221224</v>
      </c>
      <c r="E4259" t="s">
        <v>794</v>
      </c>
      <c r="F4259" t="s">
        <v>79</v>
      </c>
      <c r="G4259" t="s">
        <v>147</v>
      </c>
      <c r="H4259" t="s">
        <v>81</v>
      </c>
      <c r="I4259" t="s">
        <v>82</v>
      </c>
      <c r="J4259" t="s">
        <v>143</v>
      </c>
      <c r="K4259">
        <v>1051</v>
      </c>
      <c r="L4259" t="s">
        <v>74</v>
      </c>
      <c r="M4259" t="s">
        <v>40</v>
      </c>
      <c r="N4259" t="s">
        <v>156</v>
      </c>
      <c r="O4259" t="s">
        <v>9816</v>
      </c>
      <c r="P4259">
        <v>453.57600000000002</v>
      </c>
      <c r="Q4259">
        <v>3</v>
      </c>
      <c r="R4259">
        <v>0.2</v>
      </c>
      <c r="S4259">
        <v>39.687899999999999</v>
      </c>
      <c r="T4259" t="s">
        <v>76</v>
      </c>
      <c r="U4259">
        <v>413.88810000000001</v>
      </c>
      <c r="V4259" s="2">
        <f>Table1[[#This Row],[Expenses]]*0.3</f>
        <v>124.16642999999999</v>
      </c>
      <c r="W4259" t="str">
        <f>VLOOKUP(K4259, Helper!A:C, 3, FALSE)</f>
        <v>2020-03</v>
      </c>
    </row>
    <row r="4260" spans="1:23" x14ac:dyDescent="0.3">
      <c r="A4260">
        <v>8563</v>
      </c>
      <c r="B4260" t="s">
        <v>9817</v>
      </c>
      <c r="C4260" s="1">
        <v>44654</v>
      </c>
      <c r="D4260">
        <v>20220403</v>
      </c>
      <c r="E4260" t="s">
        <v>1178</v>
      </c>
      <c r="F4260" t="s">
        <v>91</v>
      </c>
      <c r="G4260" t="s">
        <v>1441</v>
      </c>
      <c r="H4260" t="s">
        <v>25</v>
      </c>
      <c r="I4260" t="s">
        <v>93</v>
      </c>
      <c r="J4260" t="s">
        <v>138</v>
      </c>
      <c r="K4260">
        <v>1043</v>
      </c>
      <c r="L4260" t="s">
        <v>95</v>
      </c>
      <c r="M4260" t="s">
        <v>40</v>
      </c>
      <c r="N4260" t="s">
        <v>41</v>
      </c>
      <c r="O4260" t="s">
        <v>9818</v>
      </c>
      <c r="P4260">
        <v>1454.9</v>
      </c>
      <c r="Q4260">
        <v>5</v>
      </c>
      <c r="R4260">
        <v>0</v>
      </c>
      <c r="S4260">
        <v>378.274</v>
      </c>
      <c r="T4260" t="s">
        <v>296</v>
      </c>
      <c r="U4260">
        <v>1076.626</v>
      </c>
      <c r="V4260" s="2">
        <f>Table1[[#This Row],[Expenses]]*0.3</f>
        <v>322.98779999999999</v>
      </c>
      <c r="W4260" t="str">
        <f>VLOOKUP(K4260, Helper!A:C, 3, FALSE)</f>
        <v>2020-01</v>
      </c>
    </row>
    <row r="4261" spans="1:23" x14ac:dyDescent="0.3">
      <c r="A4261">
        <v>8564</v>
      </c>
      <c r="B4261" t="s">
        <v>9819</v>
      </c>
      <c r="C4261" s="1">
        <v>45047</v>
      </c>
      <c r="D4261">
        <v>20230501</v>
      </c>
      <c r="E4261" t="s">
        <v>1991</v>
      </c>
      <c r="F4261" t="s">
        <v>46</v>
      </c>
      <c r="G4261" t="s">
        <v>1022</v>
      </c>
      <c r="H4261" t="s">
        <v>25</v>
      </c>
      <c r="I4261" t="s">
        <v>48</v>
      </c>
      <c r="J4261" t="s">
        <v>539</v>
      </c>
      <c r="K4261">
        <v>1081</v>
      </c>
      <c r="L4261" t="s">
        <v>273</v>
      </c>
      <c r="M4261" t="s">
        <v>85</v>
      </c>
      <c r="N4261" t="s">
        <v>50</v>
      </c>
      <c r="O4261" t="s">
        <v>9820</v>
      </c>
      <c r="P4261">
        <v>4.8419999999999996</v>
      </c>
      <c r="Q4261">
        <v>3</v>
      </c>
      <c r="R4261">
        <v>0.7</v>
      </c>
      <c r="S4261">
        <v>-3.5508000000000002</v>
      </c>
      <c r="T4261" t="s">
        <v>288</v>
      </c>
      <c r="U4261">
        <v>8.3927999999999994</v>
      </c>
      <c r="V4261" s="2">
        <f>Table1[[#This Row],[Expenses]]*0.3</f>
        <v>2.5178399999999996</v>
      </c>
      <c r="W4261" t="str">
        <f>VLOOKUP(K4261, Helper!A:C, 3, FALSE)</f>
        <v>2020-03</v>
      </c>
    </row>
    <row r="4262" spans="1:23" x14ac:dyDescent="0.3">
      <c r="A4262">
        <v>8566</v>
      </c>
      <c r="B4262" t="s">
        <v>9821</v>
      </c>
      <c r="C4262" s="1">
        <v>44883</v>
      </c>
      <c r="D4262">
        <v>20221118</v>
      </c>
      <c r="E4262" t="s">
        <v>6850</v>
      </c>
      <c r="F4262" t="s">
        <v>79</v>
      </c>
      <c r="G4262" t="s">
        <v>2477</v>
      </c>
      <c r="H4262" t="s">
        <v>81</v>
      </c>
      <c r="I4262" t="s">
        <v>82</v>
      </c>
      <c r="J4262" t="s">
        <v>94</v>
      </c>
      <c r="K4262">
        <v>1087</v>
      </c>
      <c r="L4262" t="s">
        <v>95</v>
      </c>
      <c r="M4262" t="s">
        <v>29</v>
      </c>
      <c r="N4262" t="s">
        <v>156</v>
      </c>
      <c r="O4262" t="s">
        <v>9822</v>
      </c>
      <c r="P4262">
        <v>67.176000000000002</v>
      </c>
      <c r="Q4262">
        <v>3</v>
      </c>
      <c r="R4262">
        <v>0.2</v>
      </c>
      <c r="S4262">
        <v>6.7176</v>
      </c>
      <c r="T4262" t="s">
        <v>32</v>
      </c>
      <c r="U4262">
        <v>60.458399999999997</v>
      </c>
      <c r="V4262" s="2">
        <f>Table1[[#This Row],[Expenses]]*0.3</f>
        <v>18.137519999999999</v>
      </c>
      <c r="W4262" t="str">
        <f>VLOOKUP(K4262, Helper!A:C, 3, FALSE)</f>
        <v>2020-06</v>
      </c>
    </row>
    <row r="4263" spans="1:23" x14ac:dyDescent="0.3">
      <c r="A4263">
        <v>8568</v>
      </c>
      <c r="B4263" t="s">
        <v>9823</v>
      </c>
      <c r="C4263" s="1">
        <v>44876</v>
      </c>
      <c r="D4263">
        <v>20221111</v>
      </c>
      <c r="E4263" t="s">
        <v>1298</v>
      </c>
      <c r="F4263" t="s">
        <v>358</v>
      </c>
      <c r="G4263" t="s">
        <v>359</v>
      </c>
      <c r="H4263" t="s">
        <v>37</v>
      </c>
      <c r="I4263" t="s">
        <v>119</v>
      </c>
      <c r="J4263" t="s">
        <v>111</v>
      </c>
      <c r="K4263">
        <v>1099</v>
      </c>
      <c r="L4263" t="s">
        <v>56</v>
      </c>
      <c r="M4263" t="s">
        <v>29</v>
      </c>
      <c r="N4263" t="s">
        <v>66</v>
      </c>
      <c r="O4263" t="s">
        <v>9824</v>
      </c>
      <c r="P4263">
        <v>31.103999999999999</v>
      </c>
      <c r="Q4263">
        <v>6</v>
      </c>
      <c r="R4263">
        <v>0.2</v>
      </c>
      <c r="S4263">
        <v>10.8864</v>
      </c>
      <c r="T4263" t="s">
        <v>32</v>
      </c>
      <c r="U4263">
        <v>20.217599999999901</v>
      </c>
      <c r="V4263" s="2">
        <f>Table1[[#This Row],[Expenses]]*0.3</f>
        <v>6.0652799999999703</v>
      </c>
      <c r="W4263" t="str">
        <f>VLOOKUP(K4263, Helper!A:C, 3, FALSE)</f>
        <v>2020-01</v>
      </c>
    </row>
    <row r="4264" spans="1:23" x14ac:dyDescent="0.3">
      <c r="A4264">
        <v>8569</v>
      </c>
      <c r="B4264" t="s">
        <v>9825</v>
      </c>
      <c r="C4264" s="1">
        <v>44902</v>
      </c>
      <c r="D4264">
        <v>20221207</v>
      </c>
      <c r="E4264" t="s">
        <v>1484</v>
      </c>
      <c r="F4264" t="s">
        <v>211</v>
      </c>
      <c r="G4264" t="s">
        <v>937</v>
      </c>
      <c r="H4264" t="s">
        <v>25</v>
      </c>
      <c r="I4264" t="s">
        <v>26</v>
      </c>
      <c r="J4264" t="s">
        <v>132</v>
      </c>
      <c r="K4264">
        <v>1063</v>
      </c>
      <c r="L4264" t="s">
        <v>133</v>
      </c>
      <c r="M4264" t="s">
        <v>40</v>
      </c>
      <c r="N4264" t="s">
        <v>50</v>
      </c>
      <c r="O4264" t="s">
        <v>9826</v>
      </c>
      <c r="P4264">
        <v>968.74400000000003</v>
      </c>
      <c r="Q4264">
        <v>7</v>
      </c>
      <c r="R4264">
        <v>0.2</v>
      </c>
      <c r="S4264">
        <v>314.84179999999998</v>
      </c>
      <c r="T4264" t="s">
        <v>76</v>
      </c>
      <c r="U4264">
        <v>653.90219999999999</v>
      </c>
      <c r="V4264" s="2">
        <f>Table1[[#This Row],[Expenses]]*0.3</f>
        <v>196.17066</v>
      </c>
      <c r="W4264" t="str">
        <f>VLOOKUP(K4264, Helper!A:C, 3, FALSE)</f>
        <v>2020-05</v>
      </c>
    </row>
    <row r="4265" spans="1:23" x14ac:dyDescent="0.3">
      <c r="A4265">
        <v>8572</v>
      </c>
      <c r="B4265" t="s">
        <v>9827</v>
      </c>
      <c r="C4265" s="1">
        <v>44655</v>
      </c>
      <c r="D4265">
        <v>20220404</v>
      </c>
      <c r="E4265" t="s">
        <v>1211</v>
      </c>
      <c r="F4265" t="s">
        <v>79</v>
      </c>
      <c r="G4265" t="s">
        <v>154</v>
      </c>
      <c r="H4265" t="s">
        <v>81</v>
      </c>
      <c r="I4265" t="s">
        <v>82</v>
      </c>
      <c r="J4265" t="s">
        <v>574</v>
      </c>
      <c r="K4265">
        <v>1090</v>
      </c>
      <c r="L4265" t="s">
        <v>259</v>
      </c>
      <c r="M4265" t="s">
        <v>85</v>
      </c>
      <c r="N4265" t="s">
        <v>66</v>
      </c>
      <c r="O4265" t="s">
        <v>9828</v>
      </c>
      <c r="P4265">
        <v>10.272</v>
      </c>
      <c r="Q4265">
        <v>3</v>
      </c>
      <c r="R4265">
        <v>0.2</v>
      </c>
      <c r="S4265">
        <v>3.21</v>
      </c>
      <c r="T4265" t="s">
        <v>296</v>
      </c>
      <c r="U4265">
        <v>7.0620000000000003</v>
      </c>
      <c r="V4265" s="2">
        <f>Table1[[#This Row],[Expenses]]*0.3</f>
        <v>2.1185999999999998</v>
      </c>
      <c r="W4265" t="str">
        <f>VLOOKUP(K4265, Helper!A:C, 3, FALSE)</f>
        <v>2020-02</v>
      </c>
    </row>
    <row r="4266" spans="1:23" x14ac:dyDescent="0.3">
      <c r="A4266">
        <v>8573</v>
      </c>
      <c r="B4266" t="s">
        <v>9829</v>
      </c>
      <c r="C4266" s="1">
        <v>44163</v>
      </c>
      <c r="D4266">
        <v>20201128</v>
      </c>
      <c r="E4266" t="s">
        <v>2723</v>
      </c>
      <c r="F4266" t="s">
        <v>79</v>
      </c>
      <c r="G4266" t="s">
        <v>147</v>
      </c>
      <c r="H4266" t="s">
        <v>81</v>
      </c>
      <c r="I4266" t="s">
        <v>82</v>
      </c>
      <c r="J4266" t="s">
        <v>917</v>
      </c>
      <c r="K4266">
        <v>1029</v>
      </c>
      <c r="L4266" t="s">
        <v>84</v>
      </c>
      <c r="M4266" t="s">
        <v>29</v>
      </c>
      <c r="N4266" t="s">
        <v>617</v>
      </c>
      <c r="O4266" t="s">
        <v>9830</v>
      </c>
      <c r="P4266">
        <v>998.85</v>
      </c>
      <c r="Q4266">
        <v>5</v>
      </c>
      <c r="R4266">
        <v>0.4</v>
      </c>
      <c r="S4266">
        <v>-199.77</v>
      </c>
      <c r="T4266" t="s">
        <v>98</v>
      </c>
      <c r="U4266">
        <v>1198.6199999999999</v>
      </c>
      <c r="V4266" s="2">
        <f>Table1[[#This Row],[Expenses]]*0.3</f>
        <v>359.58599999999996</v>
      </c>
      <c r="W4266" t="str">
        <f>VLOOKUP(K4266, Helper!A:C, 3, FALSE)</f>
        <v>2020-01</v>
      </c>
    </row>
    <row r="4267" spans="1:23" x14ac:dyDescent="0.3">
      <c r="A4267">
        <v>8574</v>
      </c>
      <c r="B4267" t="s">
        <v>9831</v>
      </c>
      <c r="C4267" s="1">
        <v>44489</v>
      </c>
      <c r="D4267">
        <v>20211020</v>
      </c>
      <c r="E4267" t="s">
        <v>2306</v>
      </c>
      <c r="F4267" t="s">
        <v>211</v>
      </c>
      <c r="G4267" t="s">
        <v>212</v>
      </c>
      <c r="H4267" t="s">
        <v>25</v>
      </c>
      <c r="I4267" t="s">
        <v>26</v>
      </c>
      <c r="J4267" t="s">
        <v>626</v>
      </c>
      <c r="K4267">
        <v>1009</v>
      </c>
      <c r="L4267" t="s">
        <v>95</v>
      </c>
      <c r="M4267" t="s">
        <v>29</v>
      </c>
      <c r="N4267" t="s">
        <v>66</v>
      </c>
      <c r="O4267" t="s">
        <v>9832</v>
      </c>
      <c r="P4267">
        <v>24.56</v>
      </c>
      <c r="Q4267">
        <v>2</v>
      </c>
      <c r="R4267">
        <v>0</v>
      </c>
      <c r="S4267">
        <v>11.543200000000001</v>
      </c>
      <c r="T4267" t="s">
        <v>52</v>
      </c>
      <c r="U4267">
        <v>13.0167999999999</v>
      </c>
      <c r="V4267" s="2">
        <f>Table1[[#This Row],[Expenses]]*0.3</f>
        <v>3.9050399999999699</v>
      </c>
      <c r="W4267" t="str">
        <f>VLOOKUP(K4267, Helper!A:C, 3, FALSE)</f>
        <v>2020-03</v>
      </c>
    </row>
    <row r="4268" spans="1:23" x14ac:dyDescent="0.3">
      <c r="A4268">
        <v>8575</v>
      </c>
      <c r="B4268" t="s">
        <v>9833</v>
      </c>
      <c r="C4268" s="1">
        <v>44093</v>
      </c>
      <c r="D4268">
        <v>20200919</v>
      </c>
      <c r="E4268" t="s">
        <v>484</v>
      </c>
      <c r="F4268" t="s">
        <v>35</v>
      </c>
      <c r="G4268" t="s">
        <v>110</v>
      </c>
      <c r="H4268" t="s">
        <v>37</v>
      </c>
      <c r="I4268" t="s">
        <v>38</v>
      </c>
      <c r="J4268" t="s">
        <v>73</v>
      </c>
      <c r="K4268">
        <v>1066</v>
      </c>
      <c r="L4268" t="s">
        <v>74</v>
      </c>
      <c r="M4268" t="s">
        <v>85</v>
      </c>
      <c r="N4268" t="s">
        <v>214</v>
      </c>
      <c r="O4268" t="s">
        <v>9834</v>
      </c>
      <c r="P4268">
        <v>5.67</v>
      </c>
      <c r="Q4268">
        <v>3</v>
      </c>
      <c r="R4268">
        <v>0</v>
      </c>
      <c r="S4268">
        <v>0.1134</v>
      </c>
      <c r="T4268" t="s">
        <v>382</v>
      </c>
      <c r="U4268">
        <v>5.5565999999999898</v>
      </c>
      <c r="V4268" s="2">
        <f>Table1[[#This Row],[Expenses]]*0.3</f>
        <v>1.6669799999999968</v>
      </c>
      <c r="W4268" t="str">
        <f>VLOOKUP(K4268, Helper!A:C, 3, FALSE)</f>
        <v>2020-09</v>
      </c>
    </row>
    <row r="4269" spans="1:23" x14ac:dyDescent="0.3">
      <c r="A4269">
        <v>8576</v>
      </c>
      <c r="B4269" t="s">
        <v>9835</v>
      </c>
      <c r="C4269" s="1">
        <v>45166</v>
      </c>
      <c r="D4269">
        <v>20230828</v>
      </c>
      <c r="E4269" t="s">
        <v>2224</v>
      </c>
      <c r="F4269" t="s">
        <v>46</v>
      </c>
      <c r="G4269" t="s">
        <v>837</v>
      </c>
      <c r="H4269" t="s">
        <v>25</v>
      </c>
      <c r="I4269" t="s">
        <v>48</v>
      </c>
      <c r="J4269" t="s">
        <v>812</v>
      </c>
      <c r="K4269">
        <v>1092</v>
      </c>
      <c r="L4269" t="s">
        <v>84</v>
      </c>
      <c r="M4269" t="s">
        <v>29</v>
      </c>
      <c r="N4269" t="s">
        <v>86</v>
      </c>
      <c r="O4269" t="s">
        <v>9836</v>
      </c>
      <c r="P4269">
        <v>14.336</v>
      </c>
      <c r="Q4269">
        <v>4</v>
      </c>
      <c r="R4269">
        <v>0.2</v>
      </c>
      <c r="S4269">
        <v>0.89600000000000002</v>
      </c>
      <c r="T4269" t="s">
        <v>786</v>
      </c>
      <c r="U4269">
        <v>13.44</v>
      </c>
      <c r="V4269" s="2">
        <f>Table1[[#This Row],[Expenses]]*0.3</f>
        <v>4.032</v>
      </c>
      <c r="W4269" t="str">
        <f>VLOOKUP(K4269, Helper!A:C, 3, FALSE)</f>
        <v>2020-02</v>
      </c>
    </row>
    <row r="4270" spans="1:23" x14ac:dyDescent="0.3">
      <c r="A4270">
        <v>8577</v>
      </c>
      <c r="B4270" t="s">
        <v>9837</v>
      </c>
      <c r="C4270" s="1">
        <v>45111</v>
      </c>
      <c r="D4270">
        <v>20230704</v>
      </c>
      <c r="E4270" t="s">
        <v>4471</v>
      </c>
      <c r="F4270" t="s">
        <v>1516</v>
      </c>
      <c r="G4270" t="s">
        <v>7498</v>
      </c>
      <c r="H4270" t="s">
        <v>25</v>
      </c>
      <c r="I4270" t="s">
        <v>336</v>
      </c>
      <c r="J4270" t="s">
        <v>430</v>
      </c>
      <c r="K4270">
        <v>1055</v>
      </c>
      <c r="L4270" t="s">
        <v>84</v>
      </c>
      <c r="M4270" t="s">
        <v>29</v>
      </c>
      <c r="N4270" t="s">
        <v>57</v>
      </c>
      <c r="O4270" t="s">
        <v>9838</v>
      </c>
      <c r="P4270">
        <v>102.3</v>
      </c>
      <c r="Q4270">
        <v>1</v>
      </c>
      <c r="R4270">
        <v>0</v>
      </c>
      <c r="S4270">
        <v>26.597999999999999</v>
      </c>
      <c r="T4270" t="s">
        <v>128</v>
      </c>
      <c r="U4270">
        <v>75.701999999999998</v>
      </c>
      <c r="V4270" s="2">
        <f>Table1[[#This Row],[Expenses]]*0.3</f>
        <v>22.710599999999999</v>
      </c>
      <c r="W4270" t="str">
        <f>VLOOKUP(K4270, Helper!A:C, 3, FALSE)</f>
        <v>2020-01</v>
      </c>
    </row>
    <row r="4271" spans="1:23" x14ac:dyDescent="0.3">
      <c r="A4271">
        <v>8578</v>
      </c>
      <c r="B4271" t="s">
        <v>9839</v>
      </c>
      <c r="C4271" s="1">
        <v>45283</v>
      </c>
      <c r="D4271">
        <v>20231223</v>
      </c>
      <c r="E4271" t="s">
        <v>2430</v>
      </c>
      <c r="F4271" t="s">
        <v>183</v>
      </c>
      <c r="G4271" t="s">
        <v>183</v>
      </c>
      <c r="H4271" t="s">
        <v>25</v>
      </c>
      <c r="I4271" t="s">
        <v>48</v>
      </c>
      <c r="J4271" t="s">
        <v>560</v>
      </c>
      <c r="K4271">
        <v>1080</v>
      </c>
      <c r="L4271" t="s">
        <v>56</v>
      </c>
      <c r="M4271" t="s">
        <v>29</v>
      </c>
      <c r="N4271" t="s">
        <v>50</v>
      </c>
      <c r="O4271" t="s">
        <v>9840</v>
      </c>
      <c r="P4271">
        <v>607.52</v>
      </c>
      <c r="Q4271">
        <v>2</v>
      </c>
      <c r="R4271">
        <v>0</v>
      </c>
      <c r="S4271">
        <v>97.203199999999995</v>
      </c>
      <c r="T4271" t="s">
        <v>261</v>
      </c>
      <c r="U4271">
        <v>510.3168</v>
      </c>
      <c r="V4271" s="2">
        <f>Table1[[#This Row],[Expenses]]*0.3</f>
        <v>153.09503999999998</v>
      </c>
      <c r="W4271" t="str">
        <f>VLOOKUP(K4271, Helper!A:C, 3, FALSE)</f>
        <v>2020-03</v>
      </c>
    </row>
    <row r="4272" spans="1:23" x14ac:dyDescent="0.3">
      <c r="A4272">
        <v>8580</v>
      </c>
      <c r="B4272" t="s">
        <v>9841</v>
      </c>
      <c r="C4272" s="1">
        <v>44923</v>
      </c>
      <c r="D4272">
        <v>20221228</v>
      </c>
      <c r="E4272" t="s">
        <v>2649</v>
      </c>
      <c r="F4272" t="s">
        <v>23</v>
      </c>
      <c r="G4272" t="s">
        <v>24</v>
      </c>
      <c r="H4272" t="s">
        <v>25</v>
      </c>
      <c r="I4272" t="s">
        <v>26</v>
      </c>
      <c r="J4272" t="s">
        <v>698</v>
      </c>
      <c r="K4272">
        <v>1013</v>
      </c>
      <c r="L4272" t="s">
        <v>28</v>
      </c>
      <c r="M4272" t="s">
        <v>29</v>
      </c>
      <c r="N4272" t="s">
        <v>41</v>
      </c>
      <c r="O4272" t="s">
        <v>9842</v>
      </c>
      <c r="P4272">
        <v>2.61</v>
      </c>
      <c r="Q4272">
        <v>1</v>
      </c>
      <c r="R4272">
        <v>0</v>
      </c>
      <c r="S4272">
        <v>1.2005999999999999</v>
      </c>
      <c r="T4272" t="s">
        <v>76</v>
      </c>
      <c r="U4272">
        <v>1.4094</v>
      </c>
      <c r="V4272" s="2">
        <f>Table1[[#This Row],[Expenses]]*0.3</f>
        <v>0.42281999999999997</v>
      </c>
      <c r="W4272" t="str">
        <f>VLOOKUP(K4272, Helper!A:C, 3, FALSE)</f>
        <v>2020-02</v>
      </c>
    </row>
    <row r="4273" spans="1:23" x14ac:dyDescent="0.3">
      <c r="A4273">
        <v>8581</v>
      </c>
      <c r="B4273" t="s">
        <v>9843</v>
      </c>
      <c r="C4273" s="1">
        <v>43971</v>
      </c>
      <c r="D4273">
        <v>20200520</v>
      </c>
      <c r="E4273" t="s">
        <v>2993</v>
      </c>
      <c r="F4273" t="s">
        <v>79</v>
      </c>
      <c r="G4273" t="s">
        <v>964</v>
      </c>
      <c r="H4273" t="s">
        <v>81</v>
      </c>
      <c r="I4273" t="s">
        <v>82</v>
      </c>
      <c r="J4273" t="s">
        <v>1065</v>
      </c>
      <c r="K4273">
        <v>1097</v>
      </c>
      <c r="L4273" t="s">
        <v>273</v>
      </c>
      <c r="M4273" t="s">
        <v>40</v>
      </c>
      <c r="N4273" t="s">
        <v>57</v>
      </c>
      <c r="O4273" t="s">
        <v>9844</v>
      </c>
      <c r="P4273">
        <v>10.332000000000001</v>
      </c>
      <c r="Q4273">
        <v>3</v>
      </c>
      <c r="R4273">
        <v>0.6</v>
      </c>
      <c r="S4273">
        <v>-5.9409000000000001</v>
      </c>
      <c r="T4273" t="s">
        <v>107</v>
      </c>
      <c r="U4273">
        <v>16.2729</v>
      </c>
      <c r="V4273" s="2">
        <f>Table1[[#This Row],[Expenses]]*0.3</f>
        <v>4.8818700000000002</v>
      </c>
      <c r="W4273" t="str">
        <f>VLOOKUP(K4273, Helper!A:C, 3, FALSE)</f>
        <v>2020-04</v>
      </c>
    </row>
    <row r="4274" spans="1:23" x14ac:dyDescent="0.3">
      <c r="A4274">
        <v>8585</v>
      </c>
      <c r="B4274" t="s">
        <v>9845</v>
      </c>
      <c r="C4274" s="1">
        <v>43866</v>
      </c>
      <c r="D4274">
        <v>20200205</v>
      </c>
      <c r="E4274" t="s">
        <v>7426</v>
      </c>
      <c r="F4274" t="s">
        <v>35</v>
      </c>
      <c r="G4274" t="s">
        <v>1899</v>
      </c>
      <c r="H4274" t="s">
        <v>37</v>
      </c>
      <c r="I4274" t="s">
        <v>38</v>
      </c>
      <c r="J4274" t="s">
        <v>223</v>
      </c>
      <c r="K4274">
        <v>1067</v>
      </c>
      <c r="L4274" t="s">
        <v>133</v>
      </c>
      <c r="M4274" t="s">
        <v>40</v>
      </c>
      <c r="N4274" t="s">
        <v>50</v>
      </c>
      <c r="O4274" t="s">
        <v>9846</v>
      </c>
      <c r="P4274">
        <v>17.248000000000001</v>
      </c>
      <c r="Q4274">
        <v>2</v>
      </c>
      <c r="R4274">
        <v>0.2</v>
      </c>
      <c r="S4274">
        <v>6.0368000000000004</v>
      </c>
      <c r="T4274" t="s">
        <v>919</v>
      </c>
      <c r="U4274">
        <v>11.2112</v>
      </c>
      <c r="V4274" s="2">
        <f>Table1[[#This Row],[Expenses]]*0.3</f>
        <v>3.3633599999999997</v>
      </c>
      <c r="W4274" t="str">
        <f>VLOOKUP(K4274, Helper!A:C, 3, FALSE)</f>
        <v>2020-02</v>
      </c>
    </row>
    <row r="4275" spans="1:23" x14ac:dyDescent="0.3">
      <c r="A4275">
        <v>8586</v>
      </c>
      <c r="B4275" t="s">
        <v>9847</v>
      </c>
      <c r="C4275" s="1">
        <v>45270</v>
      </c>
      <c r="D4275">
        <v>20231210</v>
      </c>
      <c r="E4275" t="s">
        <v>5525</v>
      </c>
      <c r="F4275" t="s">
        <v>124</v>
      </c>
      <c r="G4275" t="s">
        <v>125</v>
      </c>
      <c r="H4275" t="s">
        <v>25</v>
      </c>
      <c r="I4275" t="s">
        <v>48</v>
      </c>
      <c r="J4275" t="s">
        <v>604</v>
      </c>
      <c r="K4275">
        <v>1042</v>
      </c>
      <c r="L4275" t="s">
        <v>56</v>
      </c>
      <c r="M4275" t="s">
        <v>29</v>
      </c>
      <c r="N4275" t="s">
        <v>50</v>
      </c>
      <c r="O4275" t="s">
        <v>9848</v>
      </c>
      <c r="P4275">
        <v>11.087999999999999</v>
      </c>
      <c r="Q4275">
        <v>7</v>
      </c>
      <c r="R4275">
        <v>0.7</v>
      </c>
      <c r="S4275">
        <v>-8.1311999999999998</v>
      </c>
      <c r="T4275" t="s">
        <v>261</v>
      </c>
      <c r="U4275">
        <v>19.219200000000001</v>
      </c>
      <c r="V4275" s="2">
        <f>Table1[[#This Row],[Expenses]]*0.3</f>
        <v>5.7657600000000002</v>
      </c>
      <c r="W4275" t="str">
        <f>VLOOKUP(K4275, Helper!A:C, 3, FALSE)</f>
        <v>2020-01</v>
      </c>
    </row>
    <row r="4276" spans="1:23" x14ac:dyDescent="0.3">
      <c r="A4276">
        <v>8587</v>
      </c>
      <c r="B4276" t="s">
        <v>9849</v>
      </c>
      <c r="C4276" s="1">
        <v>45119</v>
      </c>
      <c r="D4276">
        <v>20230712</v>
      </c>
      <c r="E4276" t="s">
        <v>1029</v>
      </c>
      <c r="F4276" t="s">
        <v>35</v>
      </c>
      <c r="G4276" t="s">
        <v>36</v>
      </c>
      <c r="H4276" t="s">
        <v>37</v>
      </c>
      <c r="I4276" t="s">
        <v>38</v>
      </c>
      <c r="J4276" t="s">
        <v>1030</v>
      </c>
      <c r="K4276">
        <v>1012</v>
      </c>
      <c r="L4276" t="s">
        <v>56</v>
      </c>
      <c r="M4276" t="s">
        <v>40</v>
      </c>
      <c r="N4276" t="s">
        <v>185</v>
      </c>
      <c r="O4276" t="s">
        <v>9850</v>
      </c>
      <c r="P4276">
        <v>1287.45</v>
      </c>
      <c r="Q4276">
        <v>5</v>
      </c>
      <c r="R4276">
        <v>0</v>
      </c>
      <c r="S4276">
        <v>244.6155</v>
      </c>
      <c r="T4276" t="s">
        <v>128</v>
      </c>
      <c r="U4276">
        <v>1042.8344999999999</v>
      </c>
      <c r="V4276" s="2">
        <f>Table1[[#This Row],[Expenses]]*0.3</f>
        <v>312.85034999999999</v>
      </c>
      <c r="W4276" t="str">
        <f>VLOOKUP(K4276, Helper!A:C, 3, FALSE)</f>
        <v>2020-03</v>
      </c>
    </row>
    <row r="4277" spans="1:23" x14ac:dyDescent="0.3">
      <c r="A4277">
        <v>8589</v>
      </c>
      <c r="B4277" t="s">
        <v>9851</v>
      </c>
      <c r="C4277" s="1">
        <v>44331</v>
      </c>
      <c r="D4277">
        <v>20210515</v>
      </c>
      <c r="E4277" t="s">
        <v>4723</v>
      </c>
      <c r="F4277" t="s">
        <v>124</v>
      </c>
      <c r="G4277" t="s">
        <v>125</v>
      </c>
      <c r="H4277" t="s">
        <v>25</v>
      </c>
      <c r="I4277" t="s">
        <v>48</v>
      </c>
      <c r="J4277" t="s">
        <v>240</v>
      </c>
      <c r="K4277">
        <v>1035</v>
      </c>
      <c r="L4277" t="s">
        <v>56</v>
      </c>
      <c r="M4277" t="s">
        <v>40</v>
      </c>
      <c r="N4277" t="s">
        <v>96</v>
      </c>
      <c r="O4277" t="s">
        <v>9852</v>
      </c>
      <c r="P4277">
        <v>51.968000000000004</v>
      </c>
      <c r="Q4277">
        <v>2</v>
      </c>
      <c r="R4277">
        <v>0.2</v>
      </c>
      <c r="S4277">
        <v>-10.393599999999999</v>
      </c>
      <c r="T4277" t="s">
        <v>436</v>
      </c>
      <c r="U4277">
        <v>62.361600000000003</v>
      </c>
      <c r="V4277" s="2">
        <f>Table1[[#This Row],[Expenses]]*0.3</f>
        <v>18.708480000000002</v>
      </c>
      <c r="W4277" t="str">
        <f>VLOOKUP(K4277, Helper!A:C, 3, FALSE)</f>
        <v>2020-04</v>
      </c>
    </row>
    <row r="4278" spans="1:23" x14ac:dyDescent="0.3">
      <c r="A4278">
        <v>8590</v>
      </c>
      <c r="B4278" t="s">
        <v>9853</v>
      </c>
      <c r="C4278" s="1">
        <v>44956</v>
      </c>
      <c r="D4278">
        <v>20230130</v>
      </c>
      <c r="E4278" t="s">
        <v>2021</v>
      </c>
      <c r="F4278" t="s">
        <v>124</v>
      </c>
      <c r="G4278" t="s">
        <v>125</v>
      </c>
      <c r="H4278" t="s">
        <v>25</v>
      </c>
      <c r="I4278" t="s">
        <v>48</v>
      </c>
      <c r="J4278" t="s">
        <v>27</v>
      </c>
      <c r="K4278">
        <v>1017</v>
      </c>
      <c r="L4278" t="s">
        <v>28</v>
      </c>
      <c r="M4278" t="s">
        <v>29</v>
      </c>
      <c r="N4278" t="s">
        <v>112</v>
      </c>
      <c r="O4278" t="s">
        <v>9854</v>
      </c>
      <c r="P4278">
        <v>4.7679999999999998</v>
      </c>
      <c r="Q4278">
        <v>2</v>
      </c>
      <c r="R4278">
        <v>0.2</v>
      </c>
      <c r="S4278">
        <v>0.4768</v>
      </c>
      <c r="T4278" t="s">
        <v>898</v>
      </c>
      <c r="U4278">
        <v>4.2911999999999999</v>
      </c>
      <c r="V4278" s="2">
        <f>Table1[[#This Row],[Expenses]]*0.3</f>
        <v>1.2873599999999998</v>
      </c>
      <c r="W4278" t="str">
        <f>VLOOKUP(K4278, Helper!A:C, 3, FALSE)</f>
        <v>2020-02</v>
      </c>
    </row>
    <row r="4279" spans="1:23" x14ac:dyDescent="0.3">
      <c r="A4279">
        <v>8591</v>
      </c>
      <c r="B4279" t="s">
        <v>9855</v>
      </c>
      <c r="C4279" s="1">
        <v>45199</v>
      </c>
      <c r="D4279">
        <v>20230930</v>
      </c>
      <c r="E4279" t="s">
        <v>527</v>
      </c>
      <c r="F4279" t="s">
        <v>211</v>
      </c>
      <c r="G4279" t="s">
        <v>937</v>
      </c>
      <c r="H4279" t="s">
        <v>25</v>
      </c>
      <c r="I4279" t="s">
        <v>26</v>
      </c>
      <c r="J4279" t="s">
        <v>528</v>
      </c>
      <c r="K4279">
        <v>1049</v>
      </c>
      <c r="L4279" t="s">
        <v>84</v>
      </c>
      <c r="M4279" t="s">
        <v>40</v>
      </c>
      <c r="N4279" t="s">
        <v>161</v>
      </c>
      <c r="O4279" t="s">
        <v>9856</v>
      </c>
      <c r="P4279">
        <v>7.98</v>
      </c>
      <c r="Q4279">
        <v>3</v>
      </c>
      <c r="R4279">
        <v>0</v>
      </c>
      <c r="S4279">
        <v>3.9102000000000001</v>
      </c>
      <c r="T4279" t="s">
        <v>171</v>
      </c>
      <c r="U4279">
        <v>4.0697999999999999</v>
      </c>
      <c r="V4279" s="2">
        <f>Table1[[#This Row],[Expenses]]*0.3</f>
        <v>1.2209399999999999</v>
      </c>
      <c r="W4279" t="str">
        <f>VLOOKUP(K4279, Helper!A:C, 3, FALSE)</f>
        <v>2020-05</v>
      </c>
    </row>
    <row r="4280" spans="1:23" x14ac:dyDescent="0.3">
      <c r="A4280">
        <v>8592</v>
      </c>
      <c r="B4280" t="s">
        <v>9857</v>
      </c>
      <c r="C4280" s="1">
        <v>45040</v>
      </c>
      <c r="D4280">
        <v>20230424</v>
      </c>
      <c r="E4280" t="s">
        <v>45</v>
      </c>
      <c r="F4280" t="s">
        <v>334</v>
      </c>
      <c r="G4280" t="s">
        <v>668</v>
      </c>
      <c r="H4280" t="s">
        <v>25</v>
      </c>
      <c r="I4280" t="s">
        <v>336</v>
      </c>
      <c r="J4280" t="s">
        <v>49</v>
      </c>
      <c r="K4280">
        <v>1031</v>
      </c>
      <c r="L4280" t="s">
        <v>28</v>
      </c>
      <c r="M4280" t="s">
        <v>29</v>
      </c>
      <c r="N4280" t="s">
        <v>161</v>
      </c>
      <c r="O4280" t="s">
        <v>9858</v>
      </c>
      <c r="P4280">
        <v>18.687999999999999</v>
      </c>
      <c r="Q4280">
        <v>2</v>
      </c>
      <c r="R4280">
        <v>0.2</v>
      </c>
      <c r="S4280">
        <v>7.008</v>
      </c>
      <c r="T4280" t="s">
        <v>68</v>
      </c>
      <c r="U4280">
        <v>11.68</v>
      </c>
      <c r="V4280" s="2">
        <f>Table1[[#This Row],[Expenses]]*0.3</f>
        <v>3.504</v>
      </c>
      <c r="W4280" t="str">
        <f>VLOOKUP(K4280, Helper!A:C, 3, FALSE)</f>
        <v>2020-01</v>
      </c>
    </row>
    <row r="4281" spans="1:23" x14ac:dyDescent="0.3">
      <c r="A4281">
        <v>8594</v>
      </c>
      <c r="B4281" t="s">
        <v>9859</v>
      </c>
      <c r="C4281" s="1">
        <v>45240</v>
      </c>
      <c r="D4281">
        <v>20231110</v>
      </c>
      <c r="E4281" t="s">
        <v>1536</v>
      </c>
      <c r="F4281" t="s">
        <v>46</v>
      </c>
      <c r="G4281" t="s">
        <v>888</v>
      </c>
      <c r="H4281" t="s">
        <v>25</v>
      </c>
      <c r="I4281" t="s">
        <v>48</v>
      </c>
      <c r="J4281" t="s">
        <v>291</v>
      </c>
      <c r="K4281">
        <v>1052</v>
      </c>
      <c r="L4281" t="s">
        <v>259</v>
      </c>
      <c r="M4281" t="s">
        <v>85</v>
      </c>
      <c r="N4281" t="s">
        <v>185</v>
      </c>
      <c r="O4281" t="s">
        <v>9860</v>
      </c>
      <c r="P4281">
        <v>191.976</v>
      </c>
      <c r="Q4281">
        <v>3</v>
      </c>
      <c r="R4281">
        <v>0.2</v>
      </c>
      <c r="S4281">
        <v>38.395200000000003</v>
      </c>
      <c r="T4281" t="s">
        <v>283</v>
      </c>
      <c r="U4281">
        <v>153.58080000000001</v>
      </c>
      <c r="V4281" s="2">
        <f>Table1[[#This Row],[Expenses]]*0.3</f>
        <v>46.074240000000003</v>
      </c>
      <c r="W4281" t="str">
        <f>VLOOKUP(K4281, Helper!A:C, 3, FALSE)</f>
        <v>2020-04</v>
      </c>
    </row>
    <row r="4282" spans="1:23" x14ac:dyDescent="0.3">
      <c r="A4282">
        <v>8596</v>
      </c>
      <c r="B4282" t="s">
        <v>9861</v>
      </c>
      <c r="C4282" s="1">
        <v>43956</v>
      </c>
      <c r="D4282">
        <v>20200505</v>
      </c>
      <c r="E4282" t="s">
        <v>1150</v>
      </c>
      <c r="F4282" t="s">
        <v>238</v>
      </c>
      <c r="G4282" t="s">
        <v>1700</v>
      </c>
      <c r="H4282" t="s">
        <v>25</v>
      </c>
      <c r="I4282" t="s">
        <v>48</v>
      </c>
      <c r="J4282" t="s">
        <v>812</v>
      </c>
      <c r="K4282">
        <v>1092</v>
      </c>
      <c r="L4282" t="s">
        <v>84</v>
      </c>
      <c r="M4282" t="s">
        <v>40</v>
      </c>
      <c r="N4282" t="s">
        <v>50</v>
      </c>
      <c r="O4282" t="s">
        <v>9862</v>
      </c>
      <c r="P4282">
        <v>11.88</v>
      </c>
      <c r="Q4282">
        <v>2</v>
      </c>
      <c r="R4282">
        <v>0</v>
      </c>
      <c r="S4282">
        <v>5.3460000000000001</v>
      </c>
      <c r="T4282" t="s">
        <v>107</v>
      </c>
      <c r="U4282">
        <v>6.5339999999999998</v>
      </c>
      <c r="V4282" s="2">
        <f>Table1[[#This Row],[Expenses]]*0.3</f>
        <v>1.9601999999999999</v>
      </c>
      <c r="W4282" t="str">
        <f>VLOOKUP(K4282, Helper!A:C, 3, FALSE)</f>
        <v>2020-02</v>
      </c>
    </row>
    <row r="4283" spans="1:23" x14ac:dyDescent="0.3">
      <c r="A4283">
        <v>8598</v>
      </c>
      <c r="B4283" t="s">
        <v>9863</v>
      </c>
      <c r="C4283" s="1">
        <v>44862</v>
      </c>
      <c r="D4283">
        <v>20221028</v>
      </c>
      <c r="E4283" t="s">
        <v>344</v>
      </c>
      <c r="F4283" t="s">
        <v>35</v>
      </c>
      <c r="G4283" t="s">
        <v>110</v>
      </c>
      <c r="H4283" t="s">
        <v>37</v>
      </c>
      <c r="I4283" t="s">
        <v>38</v>
      </c>
      <c r="J4283" t="s">
        <v>258</v>
      </c>
      <c r="K4283">
        <v>1098</v>
      </c>
      <c r="L4283" t="s">
        <v>259</v>
      </c>
      <c r="M4283" t="s">
        <v>85</v>
      </c>
      <c r="N4283" t="s">
        <v>50</v>
      </c>
      <c r="O4283" t="s">
        <v>9864</v>
      </c>
      <c r="P4283">
        <v>67.135999999999996</v>
      </c>
      <c r="Q4283">
        <v>4</v>
      </c>
      <c r="R4283">
        <v>0.2</v>
      </c>
      <c r="S4283">
        <v>25.175999999999998</v>
      </c>
      <c r="T4283" t="s">
        <v>400</v>
      </c>
      <c r="U4283">
        <v>41.959999999999901</v>
      </c>
      <c r="V4283" s="2">
        <f>Table1[[#This Row],[Expenses]]*0.3</f>
        <v>12.587999999999971</v>
      </c>
      <c r="W4283" t="str">
        <f>VLOOKUP(K4283, Helper!A:C, 3, FALSE)</f>
        <v>2020-01</v>
      </c>
    </row>
    <row r="4284" spans="1:23" x14ac:dyDescent="0.3">
      <c r="A4284">
        <v>8599</v>
      </c>
      <c r="B4284" t="s">
        <v>9865</v>
      </c>
      <c r="C4284" s="1">
        <v>44161</v>
      </c>
      <c r="D4284">
        <v>20201126</v>
      </c>
      <c r="E4284" t="s">
        <v>3532</v>
      </c>
      <c r="F4284" t="s">
        <v>35</v>
      </c>
      <c r="G4284" t="s">
        <v>1984</v>
      </c>
      <c r="H4284" t="s">
        <v>37</v>
      </c>
      <c r="I4284" t="s">
        <v>38</v>
      </c>
      <c r="J4284" t="s">
        <v>588</v>
      </c>
      <c r="K4284">
        <v>1085</v>
      </c>
      <c r="L4284" t="s">
        <v>105</v>
      </c>
      <c r="M4284" t="s">
        <v>40</v>
      </c>
      <c r="N4284" t="s">
        <v>50</v>
      </c>
      <c r="O4284" t="s">
        <v>9866</v>
      </c>
      <c r="P4284">
        <v>4.32</v>
      </c>
      <c r="Q4284">
        <v>3</v>
      </c>
      <c r="R4284">
        <v>0.2</v>
      </c>
      <c r="S4284">
        <v>1.512</v>
      </c>
      <c r="T4284" t="s">
        <v>98</v>
      </c>
      <c r="U4284">
        <v>2.8079999999999998</v>
      </c>
      <c r="V4284" s="2">
        <f>Table1[[#This Row],[Expenses]]*0.3</f>
        <v>0.84239999999999993</v>
      </c>
      <c r="W4284" t="str">
        <f>VLOOKUP(K4284, Helper!A:C, 3, FALSE)</f>
        <v>2020-07</v>
      </c>
    </row>
    <row r="4285" spans="1:23" x14ac:dyDescent="0.3">
      <c r="A4285">
        <v>8603</v>
      </c>
      <c r="B4285" t="s">
        <v>9867</v>
      </c>
      <c r="C4285" s="1">
        <v>44196</v>
      </c>
      <c r="D4285">
        <v>20201231</v>
      </c>
      <c r="E4285" t="s">
        <v>1463</v>
      </c>
      <c r="F4285" t="s">
        <v>821</v>
      </c>
      <c r="G4285" t="s">
        <v>1887</v>
      </c>
      <c r="H4285" t="s">
        <v>25</v>
      </c>
      <c r="I4285" t="s">
        <v>336</v>
      </c>
      <c r="J4285" t="s">
        <v>254</v>
      </c>
      <c r="K4285">
        <v>1072</v>
      </c>
      <c r="L4285" t="s">
        <v>74</v>
      </c>
      <c r="M4285" t="s">
        <v>85</v>
      </c>
      <c r="N4285" t="s">
        <v>156</v>
      </c>
      <c r="O4285" t="s">
        <v>9868</v>
      </c>
      <c r="P4285">
        <v>475.94400000000002</v>
      </c>
      <c r="Q4285">
        <v>7</v>
      </c>
      <c r="R4285">
        <v>0.2</v>
      </c>
      <c r="S4285">
        <v>59.493000000000002</v>
      </c>
      <c r="T4285" t="s">
        <v>235</v>
      </c>
      <c r="U4285">
        <v>416.45100000000002</v>
      </c>
      <c r="V4285" s="2">
        <f>Table1[[#This Row],[Expenses]]*0.3</f>
        <v>124.9353</v>
      </c>
      <c r="W4285" t="str">
        <f>VLOOKUP(K4285, Helper!A:C, 3, FALSE)</f>
        <v>2020-06</v>
      </c>
    </row>
    <row r="4286" spans="1:23" x14ac:dyDescent="0.3">
      <c r="A4286">
        <v>8604</v>
      </c>
      <c r="B4286" t="s">
        <v>9869</v>
      </c>
      <c r="C4286" s="1">
        <v>44564</v>
      </c>
      <c r="D4286">
        <v>20220103</v>
      </c>
      <c r="E4286" t="s">
        <v>634</v>
      </c>
      <c r="F4286" t="s">
        <v>79</v>
      </c>
      <c r="G4286" t="s">
        <v>470</v>
      </c>
      <c r="H4286" t="s">
        <v>81</v>
      </c>
      <c r="I4286" t="s">
        <v>82</v>
      </c>
      <c r="J4286" t="s">
        <v>360</v>
      </c>
      <c r="K4286">
        <v>1004</v>
      </c>
      <c r="L4286" t="s">
        <v>74</v>
      </c>
      <c r="M4286" t="s">
        <v>40</v>
      </c>
      <c r="N4286" t="s">
        <v>185</v>
      </c>
      <c r="O4286" t="s">
        <v>9870</v>
      </c>
      <c r="P4286">
        <v>30.08</v>
      </c>
      <c r="Q4286">
        <v>2</v>
      </c>
      <c r="R4286">
        <v>0.2</v>
      </c>
      <c r="S4286">
        <v>-5.2640000000000002</v>
      </c>
      <c r="T4286" t="s">
        <v>140</v>
      </c>
      <c r="U4286">
        <v>35.344000000000001</v>
      </c>
      <c r="V4286" s="2">
        <f>Table1[[#This Row],[Expenses]]*0.3</f>
        <v>10.603199999999999</v>
      </c>
      <c r="W4286" t="str">
        <f>VLOOKUP(K4286, Helper!A:C, 3, FALSE)</f>
        <v>2020-01</v>
      </c>
    </row>
    <row r="4287" spans="1:23" x14ac:dyDescent="0.3">
      <c r="A4287">
        <v>8607</v>
      </c>
      <c r="B4287" t="s">
        <v>9871</v>
      </c>
      <c r="C4287" s="1">
        <v>45157</v>
      </c>
      <c r="D4287">
        <v>20230819</v>
      </c>
      <c r="E4287" t="s">
        <v>1796</v>
      </c>
      <c r="F4287" t="s">
        <v>744</v>
      </c>
      <c r="G4287" t="s">
        <v>2258</v>
      </c>
      <c r="H4287" t="s">
        <v>81</v>
      </c>
      <c r="I4287" t="s">
        <v>199</v>
      </c>
      <c r="J4287" t="s">
        <v>528</v>
      </c>
      <c r="K4287">
        <v>1049</v>
      </c>
      <c r="L4287" t="s">
        <v>84</v>
      </c>
      <c r="M4287" t="s">
        <v>29</v>
      </c>
      <c r="N4287" t="s">
        <v>185</v>
      </c>
      <c r="O4287" t="s">
        <v>9872</v>
      </c>
      <c r="P4287">
        <v>23.18</v>
      </c>
      <c r="Q4287">
        <v>2</v>
      </c>
      <c r="R4287">
        <v>0</v>
      </c>
      <c r="S4287">
        <v>7.6494</v>
      </c>
      <c r="T4287" t="s">
        <v>786</v>
      </c>
      <c r="U4287">
        <v>15.5306</v>
      </c>
      <c r="V4287" s="2">
        <f>Table1[[#This Row],[Expenses]]*0.3</f>
        <v>4.6591800000000001</v>
      </c>
      <c r="W4287" t="str">
        <f>VLOOKUP(K4287, Helper!A:C, 3, FALSE)</f>
        <v>2020-05</v>
      </c>
    </row>
    <row r="4288" spans="1:23" x14ac:dyDescent="0.3">
      <c r="A4288">
        <v>8608</v>
      </c>
      <c r="B4288" t="s">
        <v>9873</v>
      </c>
      <c r="C4288" s="1">
        <v>43986</v>
      </c>
      <c r="D4288">
        <v>20200604</v>
      </c>
      <c r="E4288" t="s">
        <v>3205</v>
      </c>
      <c r="F4288" t="s">
        <v>211</v>
      </c>
      <c r="G4288" t="s">
        <v>212</v>
      </c>
      <c r="H4288" t="s">
        <v>25</v>
      </c>
      <c r="I4288" t="s">
        <v>26</v>
      </c>
      <c r="J4288" t="s">
        <v>219</v>
      </c>
      <c r="K4288">
        <v>1006</v>
      </c>
      <c r="L4288" t="s">
        <v>56</v>
      </c>
      <c r="M4288" t="s">
        <v>29</v>
      </c>
      <c r="N4288" t="s">
        <v>57</v>
      </c>
      <c r="O4288" t="s">
        <v>9874</v>
      </c>
      <c r="P4288">
        <v>56.96</v>
      </c>
      <c r="Q4288">
        <v>2</v>
      </c>
      <c r="R4288">
        <v>0</v>
      </c>
      <c r="S4288">
        <v>21.075199999999999</v>
      </c>
      <c r="T4288" t="s">
        <v>59</v>
      </c>
      <c r="U4288">
        <v>35.884799999999998</v>
      </c>
      <c r="V4288" s="2">
        <f>Table1[[#This Row],[Expenses]]*0.3</f>
        <v>10.76544</v>
      </c>
      <c r="W4288" t="str">
        <f>VLOOKUP(K4288, Helper!A:C, 3, FALSE)</f>
        <v>2020-01</v>
      </c>
    </row>
    <row r="4289" spans="1:23" x14ac:dyDescent="0.3">
      <c r="A4289">
        <v>8612</v>
      </c>
      <c r="B4289" t="s">
        <v>9875</v>
      </c>
      <c r="C4289" s="1">
        <v>45244</v>
      </c>
      <c r="D4289">
        <v>20231114</v>
      </c>
      <c r="E4289" t="s">
        <v>1597</v>
      </c>
      <c r="F4289" t="s">
        <v>35</v>
      </c>
      <c r="G4289" t="s">
        <v>7581</v>
      </c>
      <c r="H4289" t="s">
        <v>37</v>
      </c>
      <c r="I4289" t="s">
        <v>38</v>
      </c>
      <c r="J4289" t="s">
        <v>386</v>
      </c>
      <c r="K4289">
        <v>1045</v>
      </c>
      <c r="L4289" t="s">
        <v>95</v>
      </c>
      <c r="M4289" t="s">
        <v>29</v>
      </c>
      <c r="N4289" t="s">
        <v>185</v>
      </c>
      <c r="O4289" t="s">
        <v>9876</v>
      </c>
      <c r="P4289">
        <v>82.95</v>
      </c>
      <c r="Q4289">
        <v>5</v>
      </c>
      <c r="R4289">
        <v>0</v>
      </c>
      <c r="S4289">
        <v>29.032499999999999</v>
      </c>
      <c r="T4289" t="s">
        <v>283</v>
      </c>
      <c r="U4289">
        <v>53.917499999999997</v>
      </c>
      <c r="V4289" s="2">
        <f>Table1[[#This Row],[Expenses]]*0.3</f>
        <v>16.175249999999998</v>
      </c>
      <c r="W4289" t="str">
        <f>VLOOKUP(K4289, Helper!A:C, 3, FALSE)</f>
        <v>2020-01</v>
      </c>
    </row>
    <row r="4290" spans="1:23" x14ac:dyDescent="0.3">
      <c r="A4290">
        <v>8613</v>
      </c>
      <c r="B4290" t="s">
        <v>9877</v>
      </c>
      <c r="C4290" s="1">
        <v>44589</v>
      </c>
      <c r="D4290">
        <v>20220128</v>
      </c>
      <c r="E4290" t="s">
        <v>2075</v>
      </c>
      <c r="F4290" t="s">
        <v>35</v>
      </c>
      <c r="G4290" t="s">
        <v>36</v>
      </c>
      <c r="H4290" t="s">
        <v>37</v>
      </c>
      <c r="I4290" t="s">
        <v>38</v>
      </c>
      <c r="J4290" t="s">
        <v>626</v>
      </c>
      <c r="K4290">
        <v>1009</v>
      </c>
      <c r="L4290" t="s">
        <v>95</v>
      </c>
      <c r="M4290" t="s">
        <v>40</v>
      </c>
      <c r="N4290" t="s">
        <v>112</v>
      </c>
      <c r="O4290" t="s">
        <v>9878</v>
      </c>
      <c r="P4290">
        <v>39.68</v>
      </c>
      <c r="Q4290">
        <v>2</v>
      </c>
      <c r="R4290">
        <v>0</v>
      </c>
      <c r="S4290">
        <v>10.316800000000001</v>
      </c>
      <c r="T4290" t="s">
        <v>140</v>
      </c>
      <c r="U4290">
        <v>29.363199999999999</v>
      </c>
      <c r="V4290" s="2">
        <f>Table1[[#This Row],[Expenses]]*0.3</f>
        <v>8.808959999999999</v>
      </c>
      <c r="W4290" t="str">
        <f>VLOOKUP(K4290, Helper!A:C, 3, FALSE)</f>
        <v>2020-03</v>
      </c>
    </row>
    <row r="4291" spans="1:23" x14ac:dyDescent="0.3">
      <c r="A4291">
        <v>8614</v>
      </c>
      <c r="B4291" t="s">
        <v>9879</v>
      </c>
      <c r="C4291" s="1">
        <v>44875</v>
      </c>
      <c r="D4291">
        <v>20221110</v>
      </c>
      <c r="E4291" t="s">
        <v>379</v>
      </c>
      <c r="F4291" t="s">
        <v>35</v>
      </c>
      <c r="G4291" t="s">
        <v>1828</v>
      </c>
      <c r="H4291" t="s">
        <v>37</v>
      </c>
      <c r="I4291" t="s">
        <v>38</v>
      </c>
      <c r="J4291" t="s">
        <v>213</v>
      </c>
      <c r="K4291">
        <v>1059</v>
      </c>
      <c r="L4291" t="s">
        <v>105</v>
      </c>
      <c r="M4291" t="s">
        <v>29</v>
      </c>
      <c r="N4291" t="s">
        <v>185</v>
      </c>
      <c r="O4291" t="s">
        <v>9880</v>
      </c>
      <c r="P4291">
        <v>479.97</v>
      </c>
      <c r="Q4291">
        <v>3</v>
      </c>
      <c r="R4291">
        <v>0</v>
      </c>
      <c r="S4291">
        <v>177.5889</v>
      </c>
      <c r="T4291" t="s">
        <v>32</v>
      </c>
      <c r="U4291">
        <v>302.3811</v>
      </c>
      <c r="V4291" s="2">
        <f>Table1[[#This Row],[Expenses]]*0.3</f>
        <v>90.714330000000004</v>
      </c>
      <c r="W4291" t="str">
        <f>VLOOKUP(K4291, Helper!A:C, 3, FALSE)</f>
        <v>2020-08</v>
      </c>
    </row>
    <row r="4292" spans="1:23" x14ac:dyDescent="0.3">
      <c r="A4292">
        <v>8615</v>
      </c>
      <c r="B4292" t="s">
        <v>9881</v>
      </c>
      <c r="C4292" s="1">
        <v>44815</v>
      </c>
      <c r="D4292">
        <v>20220911</v>
      </c>
      <c r="E4292" t="s">
        <v>2021</v>
      </c>
      <c r="F4292" t="s">
        <v>71</v>
      </c>
      <c r="G4292" t="s">
        <v>1433</v>
      </c>
      <c r="H4292" t="s">
        <v>37</v>
      </c>
      <c r="I4292" t="s">
        <v>38</v>
      </c>
      <c r="J4292" t="s">
        <v>27</v>
      </c>
      <c r="K4292">
        <v>1017</v>
      </c>
      <c r="L4292" t="s">
        <v>28</v>
      </c>
      <c r="M4292" t="s">
        <v>29</v>
      </c>
      <c r="N4292" t="s">
        <v>41</v>
      </c>
      <c r="O4292" t="s">
        <v>9882</v>
      </c>
      <c r="P4292">
        <v>7.38</v>
      </c>
      <c r="Q4292">
        <v>2</v>
      </c>
      <c r="R4292">
        <v>0</v>
      </c>
      <c r="S4292">
        <v>3.4685999999999999</v>
      </c>
      <c r="T4292" t="s">
        <v>246</v>
      </c>
      <c r="U4292">
        <v>3.9114</v>
      </c>
      <c r="V4292" s="2">
        <f>Table1[[#This Row],[Expenses]]*0.3</f>
        <v>1.1734199999999999</v>
      </c>
      <c r="W4292" t="str">
        <f>VLOOKUP(K4292, Helper!A:C, 3, FALSE)</f>
        <v>2020-02</v>
      </c>
    </row>
    <row r="4293" spans="1:23" x14ac:dyDescent="0.3">
      <c r="A4293">
        <v>8619</v>
      </c>
      <c r="B4293" t="s">
        <v>9883</v>
      </c>
      <c r="C4293" s="1">
        <v>44989</v>
      </c>
      <c r="D4293">
        <v>20230304</v>
      </c>
      <c r="E4293" t="s">
        <v>1819</v>
      </c>
      <c r="F4293" t="s">
        <v>35</v>
      </c>
      <c r="G4293" t="s">
        <v>36</v>
      </c>
      <c r="H4293" t="s">
        <v>37</v>
      </c>
      <c r="I4293" t="s">
        <v>38</v>
      </c>
      <c r="J4293" t="s">
        <v>325</v>
      </c>
      <c r="K4293">
        <v>1075</v>
      </c>
      <c r="L4293" t="s">
        <v>133</v>
      </c>
      <c r="M4293" t="s">
        <v>40</v>
      </c>
      <c r="N4293" t="s">
        <v>50</v>
      </c>
      <c r="O4293" t="s">
        <v>9884</v>
      </c>
      <c r="P4293">
        <v>399.67200000000003</v>
      </c>
      <c r="Q4293">
        <v>7</v>
      </c>
      <c r="R4293">
        <v>0.2</v>
      </c>
      <c r="S4293">
        <v>-14.9877</v>
      </c>
      <c r="T4293" t="s">
        <v>761</v>
      </c>
      <c r="U4293">
        <v>414.65969999999999</v>
      </c>
      <c r="V4293" s="2">
        <f>Table1[[#This Row],[Expenses]]*0.3</f>
        <v>124.39791</v>
      </c>
      <c r="W4293" t="str">
        <f>VLOOKUP(K4293, Helper!A:C, 3, FALSE)</f>
        <v>2020-03</v>
      </c>
    </row>
    <row r="4294" spans="1:23" x14ac:dyDescent="0.3">
      <c r="A4294">
        <v>8620</v>
      </c>
      <c r="B4294" t="s">
        <v>9885</v>
      </c>
      <c r="C4294" s="1">
        <v>45178</v>
      </c>
      <c r="D4294">
        <v>20230909</v>
      </c>
      <c r="E4294" t="s">
        <v>1471</v>
      </c>
      <c r="F4294" t="s">
        <v>211</v>
      </c>
      <c r="G4294" t="s">
        <v>212</v>
      </c>
      <c r="H4294" t="s">
        <v>25</v>
      </c>
      <c r="I4294" t="s">
        <v>26</v>
      </c>
      <c r="J4294" t="s">
        <v>1472</v>
      </c>
      <c r="K4294">
        <v>1091</v>
      </c>
      <c r="L4294" t="s">
        <v>74</v>
      </c>
      <c r="M4294" t="s">
        <v>40</v>
      </c>
      <c r="N4294" t="s">
        <v>96</v>
      </c>
      <c r="O4294" t="s">
        <v>9886</v>
      </c>
      <c r="P4294">
        <v>65.12</v>
      </c>
      <c r="Q4294">
        <v>4</v>
      </c>
      <c r="R4294">
        <v>0</v>
      </c>
      <c r="S4294">
        <v>16.9312</v>
      </c>
      <c r="T4294" t="s">
        <v>171</v>
      </c>
      <c r="U4294">
        <v>48.188800000000001</v>
      </c>
      <c r="V4294" s="2">
        <f>Table1[[#This Row],[Expenses]]*0.3</f>
        <v>14.45664</v>
      </c>
      <c r="W4294" t="str">
        <f>VLOOKUP(K4294, Helper!A:C, 3, FALSE)</f>
        <v>2020-02</v>
      </c>
    </row>
    <row r="4295" spans="1:23" x14ac:dyDescent="0.3">
      <c r="A4295">
        <v>8621</v>
      </c>
      <c r="B4295" t="s">
        <v>9887</v>
      </c>
      <c r="C4295" s="1">
        <v>45237</v>
      </c>
      <c r="D4295">
        <v>20231107</v>
      </c>
      <c r="E4295" t="s">
        <v>4508</v>
      </c>
      <c r="F4295" t="s">
        <v>79</v>
      </c>
      <c r="G4295" t="s">
        <v>154</v>
      </c>
      <c r="H4295" t="s">
        <v>81</v>
      </c>
      <c r="I4295" t="s">
        <v>82</v>
      </c>
      <c r="J4295" t="s">
        <v>993</v>
      </c>
      <c r="K4295">
        <v>1044</v>
      </c>
      <c r="L4295" t="s">
        <v>28</v>
      </c>
      <c r="M4295" t="s">
        <v>29</v>
      </c>
      <c r="N4295" t="s">
        <v>57</v>
      </c>
      <c r="O4295" t="s">
        <v>9888</v>
      </c>
      <c r="P4295">
        <v>30.56</v>
      </c>
      <c r="Q4295">
        <v>5</v>
      </c>
      <c r="R4295">
        <v>0.6</v>
      </c>
      <c r="S4295">
        <v>-19.864000000000001</v>
      </c>
      <c r="T4295" t="s">
        <v>283</v>
      </c>
      <c r="U4295">
        <v>50.423999999999999</v>
      </c>
      <c r="V4295" s="2">
        <f>Table1[[#This Row],[Expenses]]*0.3</f>
        <v>15.127199999999998</v>
      </c>
      <c r="W4295" t="str">
        <f>VLOOKUP(K4295, Helper!A:C, 3, FALSE)</f>
        <v>2020-02</v>
      </c>
    </row>
    <row r="4296" spans="1:23" x14ac:dyDescent="0.3">
      <c r="A4296">
        <v>8622</v>
      </c>
      <c r="B4296" t="s">
        <v>9889</v>
      </c>
      <c r="C4296" s="1">
        <v>45060</v>
      </c>
      <c r="D4296">
        <v>20230514</v>
      </c>
      <c r="E4296" t="s">
        <v>1877</v>
      </c>
      <c r="F4296" t="s">
        <v>252</v>
      </c>
      <c r="G4296" t="s">
        <v>573</v>
      </c>
      <c r="H4296" t="s">
        <v>25</v>
      </c>
      <c r="I4296" t="s">
        <v>103</v>
      </c>
      <c r="J4296" t="s">
        <v>398</v>
      </c>
      <c r="K4296">
        <v>1026</v>
      </c>
      <c r="L4296" t="s">
        <v>105</v>
      </c>
      <c r="M4296" t="s">
        <v>40</v>
      </c>
      <c r="N4296" t="s">
        <v>86</v>
      </c>
      <c r="O4296" t="s">
        <v>9890</v>
      </c>
      <c r="P4296">
        <v>20.768000000000001</v>
      </c>
      <c r="Q4296">
        <v>2</v>
      </c>
      <c r="R4296">
        <v>0.2</v>
      </c>
      <c r="S4296">
        <v>2.3363999999999998</v>
      </c>
      <c r="T4296" t="s">
        <v>288</v>
      </c>
      <c r="U4296">
        <v>18.4316</v>
      </c>
      <c r="V4296" s="2">
        <f>Table1[[#This Row],[Expenses]]*0.3</f>
        <v>5.5294799999999995</v>
      </c>
      <c r="W4296" t="str">
        <f>VLOOKUP(K4296, Helper!A:C, 3, FALSE)</f>
        <v>2020-01</v>
      </c>
    </row>
    <row r="4297" spans="1:23" x14ac:dyDescent="0.3">
      <c r="A4297">
        <v>8623</v>
      </c>
      <c r="B4297" t="s">
        <v>9891</v>
      </c>
      <c r="C4297" s="1">
        <v>44893</v>
      </c>
      <c r="D4297">
        <v>20221128</v>
      </c>
      <c r="E4297" t="s">
        <v>3619</v>
      </c>
      <c r="F4297" t="s">
        <v>232</v>
      </c>
      <c r="G4297" t="s">
        <v>385</v>
      </c>
      <c r="H4297" t="s">
        <v>37</v>
      </c>
      <c r="I4297" t="s">
        <v>119</v>
      </c>
      <c r="J4297" t="s">
        <v>466</v>
      </c>
      <c r="K4297">
        <v>1046</v>
      </c>
      <c r="L4297" t="s">
        <v>95</v>
      </c>
      <c r="M4297" t="s">
        <v>29</v>
      </c>
      <c r="N4297" t="s">
        <v>96</v>
      </c>
      <c r="O4297" t="s">
        <v>9892</v>
      </c>
      <c r="P4297">
        <v>39.808</v>
      </c>
      <c r="Q4297">
        <v>4</v>
      </c>
      <c r="R4297">
        <v>0.2</v>
      </c>
      <c r="S4297">
        <v>3.9807999999999999</v>
      </c>
      <c r="T4297" t="s">
        <v>32</v>
      </c>
      <c r="U4297">
        <v>35.827199999999998</v>
      </c>
      <c r="V4297" s="2">
        <f>Table1[[#This Row],[Expenses]]*0.3</f>
        <v>10.748159999999999</v>
      </c>
      <c r="W4297" t="str">
        <f>VLOOKUP(K4297, Helper!A:C, 3, FALSE)</f>
        <v>2020-02</v>
      </c>
    </row>
    <row r="4298" spans="1:23" x14ac:dyDescent="0.3">
      <c r="A4298">
        <v>8624</v>
      </c>
      <c r="B4298" t="s">
        <v>9893</v>
      </c>
      <c r="C4298" s="1">
        <v>44513</v>
      </c>
      <c r="D4298">
        <v>20211113</v>
      </c>
      <c r="E4298" t="s">
        <v>1173</v>
      </c>
      <c r="F4298" t="s">
        <v>46</v>
      </c>
      <c r="G4298" t="s">
        <v>837</v>
      </c>
      <c r="H4298" t="s">
        <v>25</v>
      </c>
      <c r="I4298" t="s">
        <v>48</v>
      </c>
      <c r="J4298" t="s">
        <v>698</v>
      </c>
      <c r="K4298">
        <v>1013</v>
      </c>
      <c r="L4298" t="s">
        <v>28</v>
      </c>
      <c r="M4298" t="s">
        <v>29</v>
      </c>
      <c r="N4298" t="s">
        <v>50</v>
      </c>
      <c r="O4298" t="s">
        <v>9894</v>
      </c>
      <c r="P4298">
        <v>121.104</v>
      </c>
      <c r="Q4298">
        <v>6</v>
      </c>
      <c r="R4298">
        <v>0.7</v>
      </c>
      <c r="S4298">
        <v>-100.92</v>
      </c>
      <c r="T4298" t="s">
        <v>88</v>
      </c>
      <c r="U4298">
        <v>222.024</v>
      </c>
      <c r="V4298" s="2">
        <f>Table1[[#This Row],[Expenses]]*0.3</f>
        <v>66.607199999999992</v>
      </c>
      <c r="W4298" t="str">
        <f>VLOOKUP(K4298, Helper!A:C, 3, FALSE)</f>
        <v>2020-02</v>
      </c>
    </row>
    <row r="4299" spans="1:23" x14ac:dyDescent="0.3">
      <c r="A4299">
        <v>8626</v>
      </c>
      <c r="B4299" t="s">
        <v>9895</v>
      </c>
      <c r="C4299" s="1">
        <v>44538</v>
      </c>
      <c r="D4299">
        <v>20211208</v>
      </c>
      <c r="E4299" t="s">
        <v>2075</v>
      </c>
      <c r="F4299" t="s">
        <v>334</v>
      </c>
      <c r="G4299" t="s">
        <v>668</v>
      </c>
      <c r="H4299" t="s">
        <v>25</v>
      </c>
      <c r="I4299" t="s">
        <v>336</v>
      </c>
      <c r="J4299" t="s">
        <v>626</v>
      </c>
      <c r="K4299">
        <v>1009</v>
      </c>
      <c r="L4299" t="s">
        <v>95</v>
      </c>
      <c r="M4299" t="s">
        <v>40</v>
      </c>
      <c r="N4299" t="s">
        <v>66</v>
      </c>
      <c r="O4299" t="s">
        <v>9896</v>
      </c>
      <c r="P4299">
        <v>15.696</v>
      </c>
      <c r="Q4299">
        <v>3</v>
      </c>
      <c r="R4299">
        <v>0.2</v>
      </c>
      <c r="S4299">
        <v>5.1012000000000004</v>
      </c>
      <c r="T4299" t="s">
        <v>163</v>
      </c>
      <c r="U4299">
        <v>10.594799999999999</v>
      </c>
      <c r="V4299" s="2">
        <f>Table1[[#This Row],[Expenses]]*0.3</f>
        <v>3.1784399999999997</v>
      </c>
      <c r="W4299" t="str">
        <f>VLOOKUP(K4299, Helper!A:C, 3, FALSE)</f>
        <v>2020-03</v>
      </c>
    </row>
    <row r="4300" spans="1:23" x14ac:dyDescent="0.3">
      <c r="A4300">
        <v>8627</v>
      </c>
      <c r="B4300" t="s">
        <v>9897</v>
      </c>
      <c r="C4300" s="1">
        <v>44446</v>
      </c>
      <c r="D4300">
        <v>20210907</v>
      </c>
      <c r="E4300" t="s">
        <v>696</v>
      </c>
      <c r="F4300" t="s">
        <v>211</v>
      </c>
      <c r="G4300" t="s">
        <v>212</v>
      </c>
      <c r="H4300" t="s">
        <v>25</v>
      </c>
      <c r="I4300" t="s">
        <v>26</v>
      </c>
      <c r="J4300" t="s">
        <v>698</v>
      </c>
      <c r="K4300">
        <v>1013</v>
      </c>
      <c r="L4300" t="s">
        <v>28</v>
      </c>
      <c r="M4300" t="s">
        <v>40</v>
      </c>
      <c r="N4300" t="s">
        <v>96</v>
      </c>
      <c r="O4300" t="s">
        <v>9898</v>
      </c>
      <c r="P4300">
        <v>70.260000000000005</v>
      </c>
      <c r="Q4300">
        <v>3</v>
      </c>
      <c r="R4300">
        <v>0</v>
      </c>
      <c r="S4300">
        <v>18.970199999999998</v>
      </c>
      <c r="T4300" t="s">
        <v>135</v>
      </c>
      <c r="U4300">
        <v>51.2898</v>
      </c>
      <c r="V4300" s="2">
        <f>Table1[[#This Row],[Expenses]]*0.3</f>
        <v>15.386939999999999</v>
      </c>
      <c r="W4300" t="str">
        <f>VLOOKUP(K4300, Helper!A:C, 3, FALSE)</f>
        <v>2020-02</v>
      </c>
    </row>
    <row r="4301" spans="1:23" x14ac:dyDescent="0.3">
      <c r="A4301">
        <v>8632</v>
      </c>
      <c r="B4301" t="s">
        <v>9899</v>
      </c>
      <c r="C4301" s="1">
        <v>44771</v>
      </c>
      <c r="D4301">
        <v>20220729</v>
      </c>
      <c r="E4301" t="s">
        <v>1084</v>
      </c>
      <c r="F4301" t="s">
        <v>124</v>
      </c>
      <c r="G4301" t="s">
        <v>6466</v>
      </c>
      <c r="H4301" t="s">
        <v>25</v>
      </c>
      <c r="I4301" t="s">
        <v>48</v>
      </c>
      <c r="J4301" t="s">
        <v>693</v>
      </c>
      <c r="K4301">
        <v>1070</v>
      </c>
      <c r="L4301" t="s">
        <v>56</v>
      </c>
      <c r="M4301" t="s">
        <v>29</v>
      </c>
      <c r="N4301" t="s">
        <v>30</v>
      </c>
      <c r="O4301" t="s">
        <v>9900</v>
      </c>
      <c r="P4301">
        <v>177.45</v>
      </c>
      <c r="Q4301">
        <v>5</v>
      </c>
      <c r="R4301">
        <v>0.5</v>
      </c>
      <c r="S4301">
        <v>-78.078000000000003</v>
      </c>
      <c r="T4301" t="s">
        <v>175</v>
      </c>
      <c r="U4301">
        <v>255.52799999999999</v>
      </c>
      <c r="V4301" s="2">
        <f>Table1[[#This Row],[Expenses]]*0.3</f>
        <v>76.6584</v>
      </c>
      <c r="W4301" t="str">
        <f>VLOOKUP(K4301, Helper!A:C, 3, FALSE)</f>
        <v>2020-02</v>
      </c>
    </row>
    <row r="4302" spans="1:23" x14ac:dyDescent="0.3">
      <c r="A4302">
        <v>8635</v>
      </c>
      <c r="B4302" t="s">
        <v>9901</v>
      </c>
      <c r="C4302" s="1">
        <v>45164</v>
      </c>
      <c r="D4302">
        <v>20230826</v>
      </c>
      <c r="E4302" t="s">
        <v>1298</v>
      </c>
      <c r="F4302" t="s">
        <v>124</v>
      </c>
      <c r="G4302" t="s">
        <v>125</v>
      </c>
      <c r="H4302" t="s">
        <v>25</v>
      </c>
      <c r="I4302" t="s">
        <v>48</v>
      </c>
      <c r="J4302" t="s">
        <v>111</v>
      </c>
      <c r="K4302">
        <v>1099</v>
      </c>
      <c r="L4302" t="s">
        <v>56</v>
      </c>
      <c r="M4302" t="s">
        <v>29</v>
      </c>
      <c r="N4302" t="s">
        <v>30</v>
      </c>
      <c r="O4302" t="s">
        <v>9902</v>
      </c>
      <c r="P4302">
        <v>130.97999999999999</v>
      </c>
      <c r="Q4302">
        <v>2</v>
      </c>
      <c r="R4302">
        <v>0.5</v>
      </c>
      <c r="S4302">
        <v>-89.066400000000002</v>
      </c>
      <c r="T4302" t="s">
        <v>786</v>
      </c>
      <c r="U4302">
        <v>220.04640000000001</v>
      </c>
      <c r="V4302" s="2">
        <f>Table1[[#This Row],[Expenses]]*0.3</f>
        <v>66.013919999999999</v>
      </c>
      <c r="W4302" t="str">
        <f>VLOOKUP(K4302, Helper!A:C, 3, FALSE)</f>
        <v>2020-01</v>
      </c>
    </row>
    <row r="4303" spans="1:23" x14ac:dyDescent="0.3">
      <c r="A4303">
        <v>8636</v>
      </c>
      <c r="B4303" t="s">
        <v>9903</v>
      </c>
      <c r="C4303" s="1">
        <v>43951</v>
      </c>
      <c r="D4303">
        <v>20200430</v>
      </c>
      <c r="E4303" t="s">
        <v>3239</v>
      </c>
      <c r="F4303" t="s">
        <v>23</v>
      </c>
      <c r="G4303" t="s">
        <v>24</v>
      </c>
      <c r="H4303" t="s">
        <v>25</v>
      </c>
      <c r="I4303" t="s">
        <v>26</v>
      </c>
      <c r="J4303" t="s">
        <v>685</v>
      </c>
      <c r="K4303">
        <v>1076</v>
      </c>
      <c r="L4303" t="s">
        <v>74</v>
      </c>
      <c r="M4303" t="s">
        <v>29</v>
      </c>
      <c r="N4303" t="s">
        <v>112</v>
      </c>
      <c r="O4303" t="s">
        <v>9904</v>
      </c>
      <c r="P4303">
        <v>174.95</v>
      </c>
      <c r="Q4303">
        <v>5</v>
      </c>
      <c r="R4303">
        <v>0</v>
      </c>
      <c r="S4303">
        <v>45.487000000000002</v>
      </c>
      <c r="T4303" t="s">
        <v>735</v>
      </c>
      <c r="U4303">
        <v>129.46299999999999</v>
      </c>
      <c r="V4303" s="2">
        <f>Table1[[#This Row],[Expenses]]*0.3</f>
        <v>38.838899999999995</v>
      </c>
      <c r="W4303" t="str">
        <f>VLOOKUP(K4303, Helper!A:C, 3, FALSE)</f>
        <v>2020-01</v>
      </c>
    </row>
    <row r="4304" spans="1:23" x14ac:dyDescent="0.3">
      <c r="A4304">
        <v>8638</v>
      </c>
      <c r="B4304" t="s">
        <v>9905</v>
      </c>
      <c r="C4304" s="1">
        <v>45044</v>
      </c>
      <c r="D4304">
        <v>20230428</v>
      </c>
      <c r="E4304" t="s">
        <v>243</v>
      </c>
      <c r="F4304" t="s">
        <v>71</v>
      </c>
      <c r="G4304" t="s">
        <v>72</v>
      </c>
      <c r="H4304" t="s">
        <v>37</v>
      </c>
      <c r="I4304" t="s">
        <v>38</v>
      </c>
      <c r="J4304" t="s">
        <v>244</v>
      </c>
      <c r="K4304">
        <v>1002</v>
      </c>
      <c r="L4304" t="s">
        <v>84</v>
      </c>
      <c r="M4304" t="s">
        <v>29</v>
      </c>
      <c r="N4304" t="s">
        <v>57</v>
      </c>
      <c r="O4304" t="s">
        <v>9906</v>
      </c>
      <c r="P4304">
        <v>139.58000000000001</v>
      </c>
      <c r="Q4304">
        <v>7</v>
      </c>
      <c r="R4304">
        <v>0</v>
      </c>
      <c r="S4304">
        <v>39.0824</v>
      </c>
      <c r="T4304" t="s">
        <v>68</v>
      </c>
      <c r="U4304">
        <v>100.49760000000001</v>
      </c>
      <c r="V4304" s="2">
        <f>Table1[[#This Row],[Expenses]]*0.3</f>
        <v>30.149280000000001</v>
      </c>
      <c r="W4304" t="str">
        <f>VLOOKUP(K4304, Helper!A:C, 3, FALSE)</f>
        <v>2020-03</v>
      </c>
    </row>
    <row r="4305" spans="1:23" x14ac:dyDescent="0.3">
      <c r="A4305">
        <v>8639</v>
      </c>
      <c r="B4305" t="s">
        <v>9907</v>
      </c>
      <c r="C4305" s="1">
        <v>45131</v>
      </c>
      <c r="D4305">
        <v>20230724</v>
      </c>
      <c r="E4305" t="s">
        <v>891</v>
      </c>
      <c r="F4305" t="s">
        <v>91</v>
      </c>
      <c r="G4305" t="s">
        <v>2688</v>
      </c>
      <c r="H4305" t="s">
        <v>25</v>
      </c>
      <c r="I4305" t="s">
        <v>93</v>
      </c>
      <c r="J4305" t="s">
        <v>457</v>
      </c>
      <c r="K4305">
        <v>1057</v>
      </c>
      <c r="L4305" t="s">
        <v>105</v>
      </c>
      <c r="M4305" t="s">
        <v>85</v>
      </c>
      <c r="N4305" t="s">
        <v>185</v>
      </c>
      <c r="O4305" t="s">
        <v>9908</v>
      </c>
      <c r="P4305">
        <v>399.95</v>
      </c>
      <c r="Q4305">
        <v>5</v>
      </c>
      <c r="R4305">
        <v>0</v>
      </c>
      <c r="S4305">
        <v>143.982</v>
      </c>
      <c r="T4305" t="s">
        <v>128</v>
      </c>
      <c r="U4305">
        <v>255.96799999999999</v>
      </c>
      <c r="V4305" s="2">
        <f>Table1[[#This Row],[Expenses]]*0.3</f>
        <v>76.790399999999991</v>
      </c>
      <c r="W4305" t="str">
        <f>VLOOKUP(K4305, Helper!A:C, 3, FALSE)</f>
        <v>2020-01</v>
      </c>
    </row>
    <row r="4306" spans="1:23" x14ac:dyDescent="0.3">
      <c r="A4306">
        <v>8640</v>
      </c>
      <c r="B4306" t="s">
        <v>9909</v>
      </c>
      <c r="C4306" s="1">
        <v>44178</v>
      </c>
      <c r="D4306">
        <v>20201213</v>
      </c>
      <c r="E4306" t="s">
        <v>848</v>
      </c>
      <c r="F4306" t="s">
        <v>23</v>
      </c>
      <c r="G4306" t="s">
        <v>24</v>
      </c>
      <c r="H4306" t="s">
        <v>25</v>
      </c>
      <c r="I4306" t="s">
        <v>26</v>
      </c>
      <c r="J4306" t="s">
        <v>200</v>
      </c>
      <c r="K4306">
        <v>1011</v>
      </c>
      <c r="L4306" t="s">
        <v>56</v>
      </c>
      <c r="M4306" t="s">
        <v>40</v>
      </c>
      <c r="N4306" t="s">
        <v>50</v>
      </c>
      <c r="O4306" t="s">
        <v>9910</v>
      </c>
      <c r="P4306">
        <v>12.39</v>
      </c>
      <c r="Q4306">
        <v>3</v>
      </c>
      <c r="R4306">
        <v>0</v>
      </c>
      <c r="S4306">
        <v>5.8232999999999997</v>
      </c>
      <c r="T4306" t="s">
        <v>235</v>
      </c>
      <c r="U4306">
        <v>6.5667</v>
      </c>
      <c r="V4306" s="2">
        <f>Table1[[#This Row],[Expenses]]*0.3</f>
        <v>1.9700099999999998</v>
      </c>
      <c r="W4306" t="str">
        <f>VLOOKUP(K4306, Helper!A:C, 3, FALSE)</f>
        <v>2020-06</v>
      </c>
    </row>
    <row r="4307" spans="1:23" x14ac:dyDescent="0.3">
      <c r="A4307">
        <v>8641</v>
      </c>
      <c r="B4307" t="s">
        <v>9911</v>
      </c>
      <c r="C4307" s="1">
        <v>44939</v>
      </c>
      <c r="D4307">
        <v>20230113</v>
      </c>
      <c r="E4307" t="s">
        <v>583</v>
      </c>
      <c r="F4307" t="s">
        <v>79</v>
      </c>
      <c r="G4307" t="s">
        <v>154</v>
      </c>
      <c r="H4307" t="s">
        <v>81</v>
      </c>
      <c r="I4307" t="s">
        <v>82</v>
      </c>
      <c r="J4307" t="s">
        <v>489</v>
      </c>
      <c r="K4307">
        <v>1064</v>
      </c>
      <c r="L4307" t="s">
        <v>84</v>
      </c>
      <c r="M4307" t="s">
        <v>40</v>
      </c>
      <c r="N4307" t="s">
        <v>50</v>
      </c>
      <c r="O4307" t="s">
        <v>9912</v>
      </c>
      <c r="P4307">
        <v>760.98</v>
      </c>
      <c r="Q4307">
        <v>5</v>
      </c>
      <c r="R4307">
        <v>0.8</v>
      </c>
      <c r="S4307">
        <v>-1141.47</v>
      </c>
      <c r="T4307" t="s">
        <v>898</v>
      </c>
      <c r="U4307">
        <v>1902.45</v>
      </c>
      <c r="V4307" s="2">
        <f>Table1[[#This Row],[Expenses]]*0.3</f>
        <v>570.73500000000001</v>
      </c>
      <c r="W4307" t="str">
        <f>VLOOKUP(K4307, Helper!A:C, 3, FALSE)</f>
        <v>2020-06</v>
      </c>
    </row>
    <row r="4308" spans="1:23" x14ac:dyDescent="0.3">
      <c r="A4308">
        <v>8642</v>
      </c>
      <c r="B4308" t="s">
        <v>9913</v>
      </c>
      <c r="C4308" s="1">
        <v>45263</v>
      </c>
      <c r="D4308">
        <v>20231203</v>
      </c>
      <c r="E4308" t="s">
        <v>3319</v>
      </c>
      <c r="F4308" t="s">
        <v>232</v>
      </c>
      <c r="G4308" t="s">
        <v>385</v>
      </c>
      <c r="H4308" t="s">
        <v>37</v>
      </c>
      <c r="I4308" t="s">
        <v>119</v>
      </c>
      <c r="J4308" t="s">
        <v>413</v>
      </c>
      <c r="K4308">
        <v>1022</v>
      </c>
      <c r="L4308" t="s">
        <v>273</v>
      </c>
      <c r="M4308" t="s">
        <v>29</v>
      </c>
      <c r="N4308" t="s">
        <v>50</v>
      </c>
      <c r="O4308" t="s">
        <v>9914</v>
      </c>
      <c r="P4308">
        <v>67.86</v>
      </c>
      <c r="Q4308">
        <v>6</v>
      </c>
      <c r="R4308">
        <v>0.7</v>
      </c>
      <c r="S4308">
        <v>-45.24</v>
      </c>
      <c r="T4308" t="s">
        <v>261</v>
      </c>
      <c r="U4308">
        <v>113.1</v>
      </c>
      <c r="V4308" s="2">
        <f>Table1[[#This Row],[Expenses]]*0.3</f>
        <v>33.93</v>
      </c>
      <c r="W4308" t="str">
        <f>VLOOKUP(K4308, Helper!A:C, 3, FALSE)</f>
        <v>2020-03</v>
      </c>
    </row>
    <row r="4309" spans="1:23" x14ac:dyDescent="0.3">
      <c r="A4309">
        <v>8643</v>
      </c>
      <c r="B4309" t="s">
        <v>9915</v>
      </c>
      <c r="C4309" s="1">
        <v>44508</v>
      </c>
      <c r="D4309">
        <v>20211108</v>
      </c>
      <c r="E4309" t="s">
        <v>1768</v>
      </c>
      <c r="F4309" t="s">
        <v>62</v>
      </c>
      <c r="G4309" t="s">
        <v>1253</v>
      </c>
      <c r="H4309" t="s">
        <v>25</v>
      </c>
      <c r="I4309" t="s">
        <v>64</v>
      </c>
      <c r="J4309" t="s">
        <v>27</v>
      </c>
      <c r="K4309">
        <v>1017</v>
      </c>
      <c r="L4309" t="s">
        <v>28</v>
      </c>
      <c r="M4309" t="s">
        <v>40</v>
      </c>
      <c r="N4309" t="s">
        <v>214</v>
      </c>
      <c r="O4309" t="s">
        <v>9916</v>
      </c>
      <c r="P4309">
        <v>31.504000000000001</v>
      </c>
      <c r="Q4309">
        <v>11</v>
      </c>
      <c r="R4309">
        <v>0.2</v>
      </c>
      <c r="S4309">
        <v>11.814</v>
      </c>
      <c r="T4309" t="s">
        <v>88</v>
      </c>
      <c r="U4309">
        <v>19.690000000000001</v>
      </c>
      <c r="V4309" s="2">
        <f>Table1[[#This Row],[Expenses]]*0.3</f>
        <v>5.907</v>
      </c>
      <c r="W4309" t="str">
        <f>VLOOKUP(K4309, Helper!A:C, 3, FALSE)</f>
        <v>2020-02</v>
      </c>
    </row>
    <row r="4310" spans="1:23" x14ac:dyDescent="0.3">
      <c r="A4310">
        <v>8647</v>
      </c>
      <c r="B4310" t="s">
        <v>9917</v>
      </c>
      <c r="C4310" s="1">
        <v>44891</v>
      </c>
      <c r="D4310">
        <v>20221126</v>
      </c>
      <c r="E4310" t="s">
        <v>4623</v>
      </c>
      <c r="F4310" t="s">
        <v>35</v>
      </c>
      <c r="G4310" t="s">
        <v>36</v>
      </c>
      <c r="H4310" t="s">
        <v>37</v>
      </c>
      <c r="I4310" t="s">
        <v>38</v>
      </c>
      <c r="J4310" t="s">
        <v>138</v>
      </c>
      <c r="K4310">
        <v>1043</v>
      </c>
      <c r="L4310" t="s">
        <v>95</v>
      </c>
      <c r="M4310" t="s">
        <v>29</v>
      </c>
      <c r="N4310" t="s">
        <v>41</v>
      </c>
      <c r="O4310" t="s">
        <v>9918</v>
      </c>
      <c r="P4310">
        <v>194.352</v>
      </c>
      <c r="Q4310">
        <v>3</v>
      </c>
      <c r="R4310">
        <v>0.2</v>
      </c>
      <c r="S4310">
        <v>19.435199999999998</v>
      </c>
      <c r="T4310" t="s">
        <v>32</v>
      </c>
      <c r="U4310">
        <v>174.91679999999999</v>
      </c>
      <c r="V4310" s="2">
        <f>Table1[[#This Row],[Expenses]]*0.3</f>
        <v>52.47504</v>
      </c>
      <c r="W4310" t="str">
        <f>VLOOKUP(K4310, Helper!A:C, 3, FALSE)</f>
        <v>2020-01</v>
      </c>
    </row>
    <row r="4311" spans="1:23" x14ac:dyDescent="0.3">
      <c r="A4311">
        <v>8648</v>
      </c>
      <c r="B4311" t="s">
        <v>9919</v>
      </c>
      <c r="C4311" s="1">
        <v>44535</v>
      </c>
      <c r="D4311">
        <v>20211205</v>
      </c>
      <c r="E4311" t="s">
        <v>3712</v>
      </c>
      <c r="F4311" t="s">
        <v>252</v>
      </c>
      <c r="G4311" t="s">
        <v>573</v>
      </c>
      <c r="H4311" t="s">
        <v>25</v>
      </c>
      <c r="I4311" t="s">
        <v>103</v>
      </c>
      <c r="J4311" t="s">
        <v>132</v>
      </c>
      <c r="K4311">
        <v>1063</v>
      </c>
      <c r="L4311" t="s">
        <v>133</v>
      </c>
      <c r="M4311" t="s">
        <v>40</v>
      </c>
      <c r="N4311" t="s">
        <v>41</v>
      </c>
      <c r="O4311" t="s">
        <v>9920</v>
      </c>
      <c r="P4311">
        <v>97.424000000000007</v>
      </c>
      <c r="Q4311">
        <v>2</v>
      </c>
      <c r="R4311">
        <v>0.2</v>
      </c>
      <c r="S4311">
        <v>10.9602</v>
      </c>
      <c r="T4311" t="s">
        <v>163</v>
      </c>
      <c r="U4311">
        <v>86.463800000000006</v>
      </c>
      <c r="V4311" s="2">
        <f>Table1[[#This Row],[Expenses]]*0.3</f>
        <v>25.939140000000002</v>
      </c>
      <c r="W4311" t="str">
        <f>VLOOKUP(K4311, Helper!A:C, 3, FALSE)</f>
        <v>2020-05</v>
      </c>
    </row>
    <row r="4312" spans="1:23" x14ac:dyDescent="0.3">
      <c r="A4312">
        <v>8649</v>
      </c>
      <c r="B4312" t="s">
        <v>9921</v>
      </c>
      <c r="C4312" s="1">
        <v>44772</v>
      </c>
      <c r="D4312">
        <v>20220730</v>
      </c>
      <c r="E4312" t="s">
        <v>3812</v>
      </c>
      <c r="F4312" t="s">
        <v>62</v>
      </c>
      <c r="G4312" t="s">
        <v>63</v>
      </c>
      <c r="H4312" t="s">
        <v>25</v>
      </c>
      <c r="I4312" t="s">
        <v>64</v>
      </c>
      <c r="J4312" t="s">
        <v>200</v>
      </c>
      <c r="K4312">
        <v>1011</v>
      </c>
      <c r="L4312" t="s">
        <v>56</v>
      </c>
      <c r="M4312" t="s">
        <v>29</v>
      </c>
      <c r="N4312" t="s">
        <v>96</v>
      </c>
      <c r="O4312" t="s">
        <v>9922</v>
      </c>
      <c r="P4312">
        <v>704.76</v>
      </c>
      <c r="Q4312">
        <v>5</v>
      </c>
      <c r="R4312">
        <v>0.2</v>
      </c>
      <c r="S4312">
        <v>26.4285</v>
      </c>
      <c r="T4312" t="s">
        <v>175</v>
      </c>
      <c r="U4312">
        <v>678.33150000000001</v>
      </c>
      <c r="V4312" s="2">
        <f>Table1[[#This Row],[Expenses]]*0.3</f>
        <v>203.49945</v>
      </c>
      <c r="W4312" t="str">
        <f>VLOOKUP(K4312, Helper!A:C, 3, FALSE)</f>
        <v>2020-06</v>
      </c>
    </row>
    <row r="4313" spans="1:23" x14ac:dyDescent="0.3">
      <c r="A4313">
        <v>8651</v>
      </c>
      <c r="B4313" t="s">
        <v>9923</v>
      </c>
      <c r="C4313" s="1">
        <v>44087</v>
      </c>
      <c r="D4313">
        <v>20200913</v>
      </c>
      <c r="E4313" t="s">
        <v>1234</v>
      </c>
      <c r="F4313" t="s">
        <v>71</v>
      </c>
      <c r="G4313" t="s">
        <v>72</v>
      </c>
      <c r="H4313" t="s">
        <v>37</v>
      </c>
      <c r="I4313" t="s">
        <v>38</v>
      </c>
      <c r="J4313" t="s">
        <v>268</v>
      </c>
      <c r="K4313">
        <v>1088</v>
      </c>
      <c r="L4313" t="s">
        <v>133</v>
      </c>
      <c r="M4313" t="s">
        <v>29</v>
      </c>
      <c r="N4313" t="s">
        <v>214</v>
      </c>
      <c r="O4313" t="s">
        <v>9924</v>
      </c>
      <c r="P4313">
        <v>5.7</v>
      </c>
      <c r="Q4313">
        <v>5</v>
      </c>
      <c r="R4313">
        <v>0</v>
      </c>
      <c r="S4313">
        <v>2.6789999999999998</v>
      </c>
      <c r="T4313" t="s">
        <v>382</v>
      </c>
      <c r="U4313">
        <v>3.0209999999999999</v>
      </c>
      <c r="V4313" s="2">
        <f>Table1[[#This Row],[Expenses]]*0.3</f>
        <v>0.90629999999999988</v>
      </c>
      <c r="W4313" t="str">
        <f>VLOOKUP(K4313, Helper!A:C, 3, FALSE)</f>
        <v>2020-03</v>
      </c>
    </row>
    <row r="4314" spans="1:23" x14ac:dyDescent="0.3">
      <c r="A4314">
        <v>8659</v>
      </c>
      <c r="B4314" t="s">
        <v>9925</v>
      </c>
      <c r="C4314" s="1">
        <v>44734</v>
      </c>
      <c r="D4314">
        <v>20220622</v>
      </c>
      <c r="E4314" t="s">
        <v>257</v>
      </c>
      <c r="F4314" t="s">
        <v>166</v>
      </c>
      <c r="G4314" t="s">
        <v>227</v>
      </c>
      <c r="H4314" t="s">
        <v>81</v>
      </c>
      <c r="I4314" t="s">
        <v>168</v>
      </c>
      <c r="J4314" t="s">
        <v>258</v>
      </c>
      <c r="K4314">
        <v>1098</v>
      </c>
      <c r="L4314" t="s">
        <v>259</v>
      </c>
      <c r="M4314" t="s">
        <v>40</v>
      </c>
      <c r="N4314" t="s">
        <v>50</v>
      </c>
      <c r="O4314" t="s">
        <v>9926</v>
      </c>
      <c r="P4314">
        <v>0.83599999999999997</v>
      </c>
      <c r="Q4314">
        <v>1</v>
      </c>
      <c r="R4314">
        <v>0.8</v>
      </c>
      <c r="S4314">
        <v>-1.3375999999999999</v>
      </c>
      <c r="T4314" t="s">
        <v>43</v>
      </c>
      <c r="U4314">
        <v>2.1736</v>
      </c>
      <c r="V4314" s="2">
        <f>Table1[[#This Row],[Expenses]]*0.3</f>
        <v>0.65207999999999999</v>
      </c>
      <c r="W4314" t="str">
        <f>VLOOKUP(K4314, Helper!A:C, 3, FALSE)</f>
        <v>2020-01</v>
      </c>
    </row>
    <row r="4315" spans="1:23" x14ac:dyDescent="0.3">
      <c r="A4315">
        <v>8660</v>
      </c>
      <c r="B4315" t="s">
        <v>9927</v>
      </c>
      <c r="C4315" s="1">
        <v>44808</v>
      </c>
      <c r="D4315">
        <v>20220904</v>
      </c>
      <c r="E4315" t="s">
        <v>3197</v>
      </c>
      <c r="F4315" t="s">
        <v>358</v>
      </c>
      <c r="G4315" t="s">
        <v>532</v>
      </c>
      <c r="H4315" t="s">
        <v>37</v>
      </c>
      <c r="I4315" t="s">
        <v>119</v>
      </c>
      <c r="J4315" t="s">
        <v>200</v>
      </c>
      <c r="K4315">
        <v>1011</v>
      </c>
      <c r="L4315" t="s">
        <v>56</v>
      </c>
      <c r="M4315" t="s">
        <v>40</v>
      </c>
      <c r="N4315" t="s">
        <v>66</v>
      </c>
      <c r="O4315" t="s">
        <v>9928</v>
      </c>
      <c r="P4315">
        <v>30.96</v>
      </c>
      <c r="Q4315">
        <v>6</v>
      </c>
      <c r="R4315">
        <v>0.2</v>
      </c>
      <c r="S4315">
        <v>11.223000000000001</v>
      </c>
      <c r="T4315" t="s">
        <v>246</v>
      </c>
      <c r="U4315">
        <v>19.736999999999998</v>
      </c>
      <c r="V4315" s="2">
        <f>Table1[[#This Row],[Expenses]]*0.3</f>
        <v>5.9210999999999991</v>
      </c>
      <c r="W4315" t="str">
        <f>VLOOKUP(K4315, Helper!A:C, 3, FALSE)</f>
        <v>2020-06</v>
      </c>
    </row>
    <row r="4316" spans="1:23" x14ac:dyDescent="0.3">
      <c r="A4316">
        <v>8661</v>
      </c>
      <c r="B4316" t="s">
        <v>9929</v>
      </c>
      <c r="C4316" s="1">
        <v>45256</v>
      </c>
      <c r="D4316">
        <v>20231126</v>
      </c>
      <c r="E4316" t="s">
        <v>2585</v>
      </c>
      <c r="F4316" t="s">
        <v>46</v>
      </c>
      <c r="G4316" t="s">
        <v>47</v>
      </c>
      <c r="H4316" t="s">
        <v>25</v>
      </c>
      <c r="I4316" t="s">
        <v>48</v>
      </c>
      <c r="J4316" t="s">
        <v>337</v>
      </c>
      <c r="K4316">
        <v>1096</v>
      </c>
      <c r="L4316" t="s">
        <v>105</v>
      </c>
      <c r="M4316" t="s">
        <v>29</v>
      </c>
      <c r="N4316" t="s">
        <v>30</v>
      </c>
      <c r="O4316" t="s">
        <v>9930</v>
      </c>
      <c r="P4316">
        <v>723.92</v>
      </c>
      <c r="Q4316">
        <v>5</v>
      </c>
      <c r="R4316">
        <v>0.2</v>
      </c>
      <c r="S4316">
        <v>-81.441000000000003</v>
      </c>
      <c r="T4316" t="s">
        <v>283</v>
      </c>
      <c r="U4316">
        <v>805.36099999999999</v>
      </c>
      <c r="V4316" s="2">
        <f>Table1[[#This Row],[Expenses]]*0.3</f>
        <v>241.60829999999999</v>
      </c>
      <c r="W4316" t="str">
        <f>VLOOKUP(K4316, Helper!A:C, 3, FALSE)</f>
        <v>2020-03</v>
      </c>
    </row>
    <row r="4317" spans="1:23" x14ac:dyDescent="0.3">
      <c r="A4317">
        <v>8662</v>
      </c>
      <c r="B4317" t="s">
        <v>9931</v>
      </c>
      <c r="C4317" s="1">
        <v>44328</v>
      </c>
      <c r="D4317">
        <v>20210512</v>
      </c>
      <c r="E4317" t="s">
        <v>2502</v>
      </c>
      <c r="F4317" t="s">
        <v>79</v>
      </c>
      <c r="G4317" t="s">
        <v>147</v>
      </c>
      <c r="H4317" t="s">
        <v>81</v>
      </c>
      <c r="I4317" t="s">
        <v>82</v>
      </c>
      <c r="J4317" t="s">
        <v>457</v>
      </c>
      <c r="K4317">
        <v>1057</v>
      </c>
      <c r="L4317" t="s">
        <v>105</v>
      </c>
      <c r="M4317" t="s">
        <v>29</v>
      </c>
      <c r="N4317" t="s">
        <v>57</v>
      </c>
      <c r="O4317" t="s">
        <v>9932</v>
      </c>
      <c r="P4317">
        <v>21.968</v>
      </c>
      <c r="Q4317">
        <v>4</v>
      </c>
      <c r="R4317">
        <v>0.6</v>
      </c>
      <c r="S4317">
        <v>-15.9268</v>
      </c>
      <c r="T4317" t="s">
        <v>436</v>
      </c>
      <c r="U4317">
        <v>37.894799999999996</v>
      </c>
      <c r="V4317" s="2">
        <f>Table1[[#This Row],[Expenses]]*0.3</f>
        <v>11.368439999999998</v>
      </c>
      <c r="W4317" t="str">
        <f>VLOOKUP(K4317, Helper!A:C, 3, FALSE)</f>
        <v>2020-01</v>
      </c>
    </row>
    <row r="4318" spans="1:23" x14ac:dyDescent="0.3">
      <c r="A4318">
        <v>8665</v>
      </c>
      <c r="B4318" t="s">
        <v>9933</v>
      </c>
      <c r="C4318" s="1">
        <v>45016</v>
      </c>
      <c r="D4318">
        <v>20230331</v>
      </c>
      <c r="E4318" t="s">
        <v>1266</v>
      </c>
      <c r="F4318" t="s">
        <v>35</v>
      </c>
      <c r="G4318" t="s">
        <v>3064</v>
      </c>
      <c r="H4318" t="s">
        <v>37</v>
      </c>
      <c r="I4318" t="s">
        <v>38</v>
      </c>
      <c r="J4318" t="s">
        <v>143</v>
      </c>
      <c r="K4318">
        <v>1051</v>
      </c>
      <c r="L4318" t="s">
        <v>74</v>
      </c>
      <c r="M4318" t="s">
        <v>29</v>
      </c>
      <c r="N4318" t="s">
        <v>57</v>
      </c>
      <c r="O4318" t="s">
        <v>9934</v>
      </c>
      <c r="P4318">
        <v>94.2</v>
      </c>
      <c r="Q4318">
        <v>5</v>
      </c>
      <c r="R4318">
        <v>0</v>
      </c>
      <c r="S4318">
        <v>39.564</v>
      </c>
      <c r="T4318" t="s">
        <v>761</v>
      </c>
      <c r="U4318">
        <v>54.636000000000003</v>
      </c>
      <c r="V4318" s="2">
        <f>Table1[[#This Row],[Expenses]]*0.3</f>
        <v>16.390799999999999</v>
      </c>
      <c r="W4318" t="str">
        <f>VLOOKUP(K4318, Helper!A:C, 3, FALSE)</f>
        <v>2020-03</v>
      </c>
    </row>
    <row r="4319" spans="1:23" x14ac:dyDescent="0.3">
      <c r="A4319">
        <v>8666</v>
      </c>
      <c r="B4319" t="s">
        <v>9935</v>
      </c>
      <c r="C4319" s="1">
        <v>44883</v>
      </c>
      <c r="D4319">
        <v>20221118</v>
      </c>
      <c r="E4319" t="s">
        <v>4614</v>
      </c>
      <c r="F4319" t="s">
        <v>35</v>
      </c>
      <c r="G4319" t="s">
        <v>110</v>
      </c>
      <c r="H4319" t="s">
        <v>37</v>
      </c>
      <c r="I4319" t="s">
        <v>38</v>
      </c>
      <c r="J4319" t="s">
        <v>764</v>
      </c>
      <c r="K4319">
        <v>1061</v>
      </c>
      <c r="L4319" t="s">
        <v>28</v>
      </c>
      <c r="M4319" t="s">
        <v>85</v>
      </c>
      <c r="N4319" t="s">
        <v>66</v>
      </c>
      <c r="O4319" t="s">
        <v>9936</v>
      </c>
      <c r="P4319">
        <v>49.5</v>
      </c>
      <c r="Q4319">
        <v>5</v>
      </c>
      <c r="R4319">
        <v>0</v>
      </c>
      <c r="S4319">
        <v>13.365</v>
      </c>
      <c r="T4319" t="s">
        <v>32</v>
      </c>
      <c r="U4319">
        <v>36.134999999999998</v>
      </c>
      <c r="V4319" s="2">
        <f>Table1[[#This Row],[Expenses]]*0.3</f>
        <v>10.840499999999999</v>
      </c>
      <c r="W4319" t="str">
        <f>VLOOKUP(K4319, Helper!A:C, 3, FALSE)</f>
        <v>2020-03</v>
      </c>
    </row>
    <row r="4320" spans="1:23" x14ac:dyDescent="0.3">
      <c r="A4320">
        <v>8667</v>
      </c>
      <c r="B4320" t="s">
        <v>9937</v>
      </c>
      <c r="C4320" s="1">
        <v>44926</v>
      </c>
      <c r="D4320">
        <v>20221231</v>
      </c>
      <c r="E4320" t="s">
        <v>9938</v>
      </c>
      <c r="F4320" t="s">
        <v>124</v>
      </c>
      <c r="G4320" t="s">
        <v>125</v>
      </c>
      <c r="H4320" t="s">
        <v>25</v>
      </c>
      <c r="I4320" t="s">
        <v>48</v>
      </c>
      <c r="J4320" t="s">
        <v>524</v>
      </c>
      <c r="K4320">
        <v>1039</v>
      </c>
      <c r="L4320" t="s">
        <v>95</v>
      </c>
      <c r="M4320" t="s">
        <v>40</v>
      </c>
      <c r="N4320" t="s">
        <v>112</v>
      </c>
      <c r="O4320" t="s">
        <v>9939</v>
      </c>
      <c r="P4320">
        <v>16.52</v>
      </c>
      <c r="Q4320">
        <v>5</v>
      </c>
      <c r="R4320">
        <v>0.2</v>
      </c>
      <c r="S4320">
        <v>1.6519999999999999</v>
      </c>
      <c r="T4320" t="s">
        <v>76</v>
      </c>
      <c r="U4320">
        <v>14.868</v>
      </c>
      <c r="V4320" s="2">
        <f>Table1[[#This Row],[Expenses]]*0.3</f>
        <v>4.4603999999999999</v>
      </c>
      <c r="W4320" t="str">
        <f>VLOOKUP(K4320, Helper!A:C, 3, FALSE)</f>
        <v>2020-01</v>
      </c>
    </row>
    <row r="4321" spans="1:23" x14ac:dyDescent="0.3">
      <c r="A4321">
        <v>8668</v>
      </c>
      <c r="B4321" t="s">
        <v>9940</v>
      </c>
      <c r="C4321" s="1">
        <v>44918</v>
      </c>
      <c r="D4321">
        <v>20221223</v>
      </c>
      <c r="E4321" t="s">
        <v>2635</v>
      </c>
      <c r="F4321" t="s">
        <v>71</v>
      </c>
      <c r="G4321" t="s">
        <v>72</v>
      </c>
      <c r="H4321" t="s">
        <v>37</v>
      </c>
      <c r="I4321" t="s">
        <v>38</v>
      </c>
      <c r="J4321" t="s">
        <v>291</v>
      </c>
      <c r="K4321">
        <v>1052</v>
      </c>
      <c r="L4321" t="s">
        <v>259</v>
      </c>
      <c r="M4321" t="s">
        <v>85</v>
      </c>
      <c r="N4321" t="s">
        <v>50</v>
      </c>
      <c r="O4321" t="s">
        <v>9941</v>
      </c>
      <c r="P4321">
        <v>55.36</v>
      </c>
      <c r="Q4321">
        <v>4</v>
      </c>
      <c r="R4321">
        <v>0.2</v>
      </c>
      <c r="S4321">
        <v>19.376000000000001</v>
      </c>
      <c r="T4321" t="s">
        <v>76</v>
      </c>
      <c r="U4321">
        <v>35.983999999999902</v>
      </c>
      <c r="V4321" s="2">
        <f>Table1[[#This Row],[Expenses]]*0.3</f>
        <v>10.795199999999971</v>
      </c>
      <c r="W4321" t="str">
        <f>VLOOKUP(K4321, Helper!A:C, 3, FALSE)</f>
        <v>2020-04</v>
      </c>
    </row>
    <row r="4322" spans="1:23" x14ac:dyDescent="0.3">
      <c r="A4322">
        <v>8670</v>
      </c>
      <c r="B4322" t="s">
        <v>9942</v>
      </c>
      <c r="C4322" s="1">
        <v>44550</v>
      </c>
      <c r="D4322">
        <v>20211220</v>
      </c>
      <c r="E4322" t="s">
        <v>2351</v>
      </c>
      <c r="F4322" t="s">
        <v>35</v>
      </c>
      <c r="G4322" t="s">
        <v>36</v>
      </c>
      <c r="H4322" t="s">
        <v>37</v>
      </c>
      <c r="I4322" t="s">
        <v>38</v>
      </c>
      <c r="J4322" t="s">
        <v>376</v>
      </c>
      <c r="K4322">
        <v>1036</v>
      </c>
      <c r="L4322" t="s">
        <v>259</v>
      </c>
      <c r="M4322" t="s">
        <v>29</v>
      </c>
      <c r="N4322" t="s">
        <v>66</v>
      </c>
      <c r="O4322" t="s">
        <v>9943</v>
      </c>
      <c r="P4322">
        <v>17.12</v>
      </c>
      <c r="Q4322">
        <v>4</v>
      </c>
      <c r="R4322">
        <v>0</v>
      </c>
      <c r="S4322">
        <v>7.7039999999999997</v>
      </c>
      <c r="T4322" t="s">
        <v>163</v>
      </c>
      <c r="U4322">
        <v>9.4160000000000004</v>
      </c>
      <c r="V4322" s="2">
        <f>Table1[[#This Row],[Expenses]]*0.3</f>
        <v>2.8248000000000002</v>
      </c>
      <c r="W4322" t="str">
        <f>VLOOKUP(K4322, Helper!A:C, 3, FALSE)</f>
        <v>2020-04</v>
      </c>
    </row>
    <row r="4323" spans="1:23" x14ac:dyDescent="0.3">
      <c r="A4323">
        <v>8671</v>
      </c>
      <c r="B4323" t="s">
        <v>9944</v>
      </c>
      <c r="C4323" s="1">
        <v>44192</v>
      </c>
      <c r="D4323">
        <v>20201227</v>
      </c>
      <c r="E4323" t="s">
        <v>301</v>
      </c>
      <c r="F4323" t="s">
        <v>358</v>
      </c>
      <c r="G4323" t="s">
        <v>1235</v>
      </c>
      <c r="H4323" t="s">
        <v>37</v>
      </c>
      <c r="I4323" t="s">
        <v>119</v>
      </c>
      <c r="J4323" t="s">
        <v>192</v>
      </c>
      <c r="K4323">
        <v>1068</v>
      </c>
      <c r="L4323" t="s">
        <v>56</v>
      </c>
      <c r="M4323" t="s">
        <v>29</v>
      </c>
      <c r="N4323" t="s">
        <v>57</v>
      </c>
      <c r="O4323" t="s">
        <v>9945</v>
      </c>
      <c r="P4323">
        <v>182.352</v>
      </c>
      <c r="Q4323">
        <v>3</v>
      </c>
      <c r="R4323">
        <v>0.2</v>
      </c>
      <c r="S4323">
        <v>-18.235199999999999</v>
      </c>
      <c r="T4323" t="s">
        <v>235</v>
      </c>
      <c r="U4323">
        <v>200.5872</v>
      </c>
      <c r="V4323" s="2">
        <f>Table1[[#This Row],[Expenses]]*0.3</f>
        <v>60.176159999999996</v>
      </c>
      <c r="W4323" t="str">
        <f>VLOOKUP(K4323, Helper!A:C, 3, FALSE)</f>
        <v>2020-01</v>
      </c>
    </row>
    <row r="4324" spans="1:23" x14ac:dyDescent="0.3">
      <c r="A4324">
        <v>8673</v>
      </c>
      <c r="B4324" t="s">
        <v>9946</v>
      </c>
      <c r="C4324" s="1">
        <v>44974</v>
      </c>
      <c r="D4324">
        <v>20230217</v>
      </c>
      <c r="E4324" t="s">
        <v>2939</v>
      </c>
      <c r="F4324" t="s">
        <v>166</v>
      </c>
      <c r="G4324" t="s">
        <v>488</v>
      </c>
      <c r="H4324" t="s">
        <v>81</v>
      </c>
      <c r="I4324" t="s">
        <v>168</v>
      </c>
      <c r="J4324" t="s">
        <v>1009</v>
      </c>
      <c r="K4324">
        <v>1021</v>
      </c>
      <c r="L4324" t="s">
        <v>133</v>
      </c>
      <c r="M4324" t="s">
        <v>29</v>
      </c>
      <c r="N4324" t="s">
        <v>214</v>
      </c>
      <c r="O4324" t="s">
        <v>9947</v>
      </c>
      <c r="P4324">
        <v>18.367999999999999</v>
      </c>
      <c r="Q4324">
        <v>2</v>
      </c>
      <c r="R4324">
        <v>0.2</v>
      </c>
      <c r="S4324">
        <v>6.1992000000000003</v>
      </c>
      <c r="T4324" t="s">
        <v>394</v>
      </c>
      <c r="U4324">
        <v>12.1687999999999</v>
      </c>
      <c r="V4324" s="2">
        <f>Table1[[#This Row],[Expenses]]*0.3</f>
        <v>3.6506399999999699</v>
      </c>
      <c r="W4324" t="str">
        <f>VLOOKUP(K4324, Helper!A:C, 3, FALSE)</f>
        <v>2020-02</v>
      </c>
    </row>
    <row r="4325" spans="1:23" x14ac:dyDescent="0.3">
      <c r="A4325">
        <v>8678</v>
      </c>
      <c r="B4325" t="s">
        <v>9948</v>
      </c>
      <c r="C4325" s="1">
        <v>45224</v>
      </c>
      <c r="D4325">
        <v>20231025</v>
      </c>
      <c r="E4325" t="s">
        <v>718</v>
      </c>
      <c r="F4325" t="s">
        <v>79</v>
      </c>
      <c r="G4325" t="s">
        <v>154</v>
      </c>
      <c r="H4325" t="s">
        <v>81</v>
      </c>
      <c r="I4325" t="s">
        <v>82</v>
      </c>
      <c r="J4325" t="s">
        <v>83</v>
      </c>
      <c r="K4325">
        <v>1074</v>
      </c>
      <c r="L4325" t="s">
        <v>84</v>
      </c>
      <c r="M4325" t="s">
        <v>29</v>
      </c>
      <c r="N4325" t="s">
        <v>50</v>
      </c>
      <c r="O4325" t="s">
        <v>9949</v>
      </c>
      <c r="P4325">
        <v>517.40499999999997</v>
      </c>
      <c r="Q4325">
        <v>5</v>
      </c>
      <c r="R4325">
        <v>0.3</v>
      </c>
      <c r="S4325">
        <v>-81.3065</v>
      </c>
      <c r="T4325" t="s">
        <v>151</v>
      </c>
      <c r="U4325">
        <v>598.7115</v>
      </c>
      <c r="V4325" s="2">
        <f>Table1[[#This Row],[Expenses]]*0.3</f>
        <v>179.61345</v>
      </c>
      <c r="W4325" t="str">
        <f>VLOOKUP(K4325, Helper!A:C, 3, FALSE)</f>
        <v>2020-05</v>
      </c>
    </row>
    <row r="4326" spans="1:23" x14ac:dyDescent="0.3">
      <c r="A4326">
        <v>8679</v>
      </c>
      <c r="B4326" t="s">
        <v>9950</v>
      </c>
      <c r="C4326" s="1">
        <v>44807</v>
      </c>
      <c r="D4326">
        <v>20220903</v>
      </c>
      <c r="E4326" t="s">
        <v>1306</v>
      </c>
      <c r="F4326" t="s">
        <v>79</v>
      </c>
      <c r="G4326" t="s">
        <v>147</v>
      </c>
      <c r="H4326" t="s">
        <v>81</v>
      </c>
      <c r="I4326" t="s">
        <v>82</v>
      </c>
      <c r="J4326" t="s">
        <v>457</v>
      </c>
      <c r="K4326">
        <v>1057</v>
      </c>
      <c r="L4326" t="s">
        <v>105</v>
      </c>
      <c r="M4326" t="s">
        <v>85</v>
      </c>
      <c r="N4326" t="s">
        <v>50</v>
      </c>
      <c r="O4326" t="s">
        <v>9951</v>
      </c>
      <c r="P4326">
        <v>8.6080000000000005</v>
      </c>
      <c r="Q4326">
        <v>8</v>
      </c>
      <c r="R4326">
        <v>0.8</v>
      </c>
      <c r="S4326">
        <v>-13.3424</v>
      </c>
      <c r="T4326" t="s">
        <v>246</v>
      </c>
      <c r="U4326">
        <v>21.950399999999998</v>
      </c>
      <c r="V4326" s="2">
        <f>Table1[[#This Row],[Expenses]]*0.3</f>
        <v>6.585119999999999</v>
      </c>
      <c r="W4326" t="str">
        <f>VLOOKUP(K4326, Helper!A:C, 3, FALSE)</f>
        <v>2020-01</v>
      </c>
    </row>
    <row r="4327" spans="1:23" x14ac:dyDescent="0.3">
      <c r="A4327">
        <v>8681</v>
      </c>
      <c r="B4327" t="s">
        <v>9952</v>
      </c>
      <c r="C4327" s="1">
        <v>44897</v>
      </c>
      <c r="D4327">
        <v>20221202</v>
      </c>
      <c r="E4327" t="s">
        <v>402</v>
      </c>
      <c r="F4327" t="s">
        <v>238</v>
      </c>
      <c r="G4327" t="s">
        <v>1399</v>
      </c>
      <c r="H4327" t="s">
        <v>25</v>
      </c>
      <c r="I4327" t="s">
        <v>48</v>
      </c>
      <c r="J4327" t="s">
        <v>403</v>
      </c>
      <c r="K4327">
        <v>1041</v>
      </c>
      <c r="L4327" t="s">
        <v>95</v>
      </c>
      <c r="M4327" t="s">
        <v>40</v>
      </c>
      <c r="N4327" t="s">
        <v>86</v>
      </c>
      <c r="O4327" t="s">
        <v>9953</v>
      </c>
      <c r="P4327">
        <v>2104.5500000000002</v>
      </c>
      <c r="Q4327">
        <v>7</v>
      </c>
      <c r="R4327">
        <v>0</v>
      </c>
      <c r="S4327">
        <v>694.50149999999996</v>
      </c>
      <c r="T4327" t="s">
        <v>76</v>
      </c>
      <c r="U4327">
        <v>1410.0485000000001</v>
      </c>
      <c r="V4327" s="2">
        <f>Table1[[#This Row],[Expenses]]*0.3</f>
        <v>423.01455000000004</v>
      </c>
      <c r="W4327" t="str">
        <f>VLOOKUP(K4327, Helper!A:C, 3, FALSE)</f>
        <v>2020-03</v>
      </c>
    </row>
    <row r="4328" spans="1:23" x14ac:dyDescent="0.3">
      <c r="A4328">
        <v>8683</v>
      </c>
      <c r="B4328" t="s">
        <v>9954</v>
      </c>
      <c r="C4328" s="1">
        <v>44140</v>
      </c>
      <c r="D4328">
        <v>20201105</v>
      </c>
      <c r="E4328" t="s">
        <v>1211</v>
      </c>
      <c r="F4328" t="s">
        <v>238</v>
      </c>
      <c r="G4328" t="s">
        <v>1700</v>
      </c>
      <c r="H4328" t="s">
        <v>25</v>
      </c>
      <c r="I4328" t="s">
        <v>48</v>
      </c>
      <c r="J4328" t="s">
        <v>574</v>
      </c>
      <c r="K4328">
        <v>1090</v>
      </c>
      <c r="L4328" t="s">
        <v>259</v>
      </c>
      <c r="M4328" t="s">
        <v>85</v>
      </c>
      <c r="N4328" t="s">
        <v>185</v>
      </c>
      <c r="O4328" t="s">
        <v>9955</v>
      </c>
      <c r="P4328">
        <v>47.79</v>
      </c>
      <c r="Q4328">
        <v>3</v>
      </c>
      <c r="R4328">
        <v>0</v>
      </c>
      <c r="S4328">
        <v>16.2486</v>
      </c>
      <c r="T4328" t="s">
        <v>98</v>
      </c>
      <c r="U4328">
        <v>31.541399999999999</v>
      </c>
      <c r="V4328" s="2">
        <f>Table1[[#This Row],[Expenses]]*0.3</f>
        <v>9.4624199999999998</v>
      </c>
      <c r="W4328" t="str">
        <f>VLOOKUP(K4328, Helper!A:C, 3, FALSE)</f>
        <v>2020-02</v>
      </c>
    </row>
    <row r="4329" spans="1:23" x14ac:dyDescent="0.3">
      <c r="A4329">
        <v>8684</v>
      </c>
      <c r="B4329" t="s">
        <v>9956</v>
      </c>
      <c r="C4329" s="1">
        <v>45256</v>
      </c>
      <c r="D4329">
        <v>20231126</v>
      </c>
      <c r="E4329" t="s">
        <v>1681</v>
      </c>
      <c r="F4329" t="s">
        <v>35</v>
      </c>
      <c r="G4329" t="s">
        <v>110</v>
      </c>
      <c r="H4329" t="s">
        <v>37</v>
      </c>
      <c r="I4329" t="s">
        <v>38</v>
      </c>
      <c r="J4329" t="s">
        <v>213</v>
      </c>
      <c r="K4329">
        <v>1059</v>
      </c>
      <c r="L4329" t="s">
        <v>105</v>
      </c>
      <c r="M4329" t="s">
        <v>29</v>
      </c>
      <c r="N4329" t="s">
        <v>112</v>
      </c>
      <c r="O4329" t="s">
        <v>9957</v>
      </c>
      <c r="P4329">
        <v>5.16</v>
      </c>
      <c r="Q4329">
        <v>2</v>
      </c>
      <c r="R4329">
        <v>0</v>
      </c>
      <c r="S4329">
        <v>1.3415999999999999</v>
      </c>
      <c r="T4329" t="s">
        <v>283</v>
      </c>
      <c r="U4329">
        <v>3.8184</v>
      </c>
      <c r="V4329" s="2">
        <f>Table1[[#This Row],[Expenses]]*0.3</f>
        <v>1.1455199999999999</v>
      </c>
      <c r="W4329" t="str">
        <f>VLOOKUP(K4329, Helper!A:C, 3, FALSE)</f>
        <v>2020-08</v>
      </c>
    </row>
    <row r="4330" spans="1:23" x14ac:dyDescent="0.3">
      <c r="A4330">
        <v>8685</v>
      </c>
      <c r="B4330" t="s">
        <v>9958</v>
      </c>
      <c r="C4330" s="1">
        <v>44912</v>
      </c>
      <c r="D4330">
        <v>20221217</v>
      </c>
      <c r="E4330" t="s">
        <v>925</v>
      </c>
      <c r="F4330" t="s">
        <v>35</v>
      </c>
      <c r="G4330" t="s">
        <v>600</v>
      </c>
      <c r="H4330" t="s">
        <v>37</v>
      </c>
      <c r="I4330" t="s">
        <v>38</v>
      </c>
      <c r="J4330" t="s">
        <v>278</v>
      </c>
      <c r="K4330">
        <v>1032</v>
      </c>
      <c r="L4330" t="s">
        <v>56</v>
      </c>
      <c r="M4330" t="s">
        <v>85</v>
      </c>
      <c r="N4330" t="s">
        <v>185</v>
      </c>
      <c r="O4330" t="s">
        <v>9959</v>
      </c>
      <c r="P4330">
        <v>21.21</v>
      </c>
      <c r="Q4330">
        <v>7</v>
      </c>
      <c r="R4330">
        <v>0</v>
      </c>
      <c r="S4330">
        <v>4.4541000000000004</v>
      </c>
      <c r="T4330" t="s">
        <v>76</v>
      </c>
      <c r="U4330">
        <v>16.7559</v>
      </c>
      <c r="V4330" s="2">
        <f>Table1[[#This Row],[Expenses]]*0.3</f>
        <v>5.02677</v>
      </c>
      <c r="W4330" t="str">
        <f>VLOOKUP(K4330, Helper!A:C, 3, FALSE)</f>
        <v>2020-02</v>
      </c>
    </row>
    <row r="4331" spans="1:23" x14ac:dyDescent="0.3">
      <c r="A4331">
        <v>8686</v>
      </c>
      <c r="B4331" t="s">
        <v>9960</v>
      </c>
      <c r="C4331" s="1">
        <v>45245</v>
      </c>
      <c r="D4331">
        <v>20231115</v>
      </c>
      <c r="E4331" t="s">
        <v>2235</v>
      </c>
      <c r="F4331" t="s">
        <v>211</v>
      </c>
      <c r="G4331" t="s">
        <v>2391</v>
      </c>
      <c r="H4331" t="s">
        <v>25</v>
      </c>
      <c r="I4331" t="s">
        <v>26</v>
      </c>
      <c r="J4331" t="s">
        <v>515</v>
      </c>
      <c r="K4331">
        <v>1003</v>
      </c>
      <c r="L4331" t="s">
        <v>56</v>
      </c>
      <c r="M4331" t="s">
        <v>40</v>
      </c>
      <c r="N4331" t="s">
        <v>96</v>
      </c>
      <c r="O4331" t="s">
        <v>9961</v>
      </c>
      <c r="P4331">
        <v>96.36</v>
      </c>
      <c r="Q4331">
        <v>6</v>
      </c>
      <c r="R4331">
        <v>0</v>
      </c>
      <c r="S4331">
        <v>25.053599999999999</v>
      </c>
      <c r="T4331" t="s">
        <v>283</v>
      </c>
      <c r="U4331">
        <v>71.306399999999996</v>
      </c>
      <c r="V4331" s="2">
        <f>Table1[[#This Row],[Expenses]]*0.3</f>
        <v>21.391919999999999</v>
      </c>
      <c r="W4331" t="str">
        <f>VLOOKUP(K4331, Helper!A:C, 3, FALSE)</f>
        <v>2020-02</v>
      </c>
    </row>
    <row r="4332" spans="1:23" x14ac:dyDescent="0.3">
      <c r="A4332">
        <v>8687</v>
      </c>
      <c r="B4332" t="s">
        <v>9962</v>
      </c>
      <c r="C4332" s="1">
        <v>44739</v>
      </c>
      <c r="D4332">
        <v>20220627</v>
      </c>
      <c r="E4332" t="s">
        <v>1600</v>
      </c>
      <c r="F4332" t="s">
        <v>35</v>
      </c>
      <c r="G4332" t="s">
        <v>36</v>
      </c>
      <c r="H4332" t="s">
        <v>37</v>
      </c>
      <c r="I4332" t="s">
        <v>38</v>
      </c>
      <c r="J4332" t="s">
        <v>457</v>
      </c>
      <c r="K4332">
        <v>1057</v>
      </c>
      <c r="L4332" t="s">
        <v>105</v>
      </c>
      <c r="M4332" t="s">
        <v>40</v>
      </c>
      <c r="N4332" t="s">
        <v>66</v>
      </c>
      <c r="O4332" t="s">
        <v>9963</v>
      </c>
      <c r="P4332">
        <v>231.72</v>
      </c>
      <c r="Q4332">
        <v>2</v>
      </c>
      <c r="R4332">
        <v>0</v>
      </c>
      <c r="S4332">
        <v>11.586</v>
      </c>
      <c r="T4332" t="s">
        <v>43</v>
      </c>
      <c r="U4332">
        <v>220.13399999999999</v>
      </c>
      <c r="V4332" s="2">
        <f>Table1[[#This Row],[Expenses]]*0.3</f>
        <v>66.040199999999999</v>
      </c>
      <c r="W4332" t="str">
        <f>VLOOKUP(K4332, Helper!A:C, 3, FALSE)</f>
        <v>2020-01</v>
      </c>
    </row>
    <row r="4333" spans="1:23" x14ac:dyDescent="0.3">
      <c r="A4333">
        <v>8690</v>
      </c>
      <c r="B4333" t="s">
        <v>9964</v>
      </c>
      <c r="C4333" s="1">
        <v>44191</v>
      </c>
      <c r="D4333">
        <v>20201226</v>
      </c>
      <c r="E4333" t="s">
        <v>4076</v>
      </c>
      <c r="F4333" t="s">
        <v>124</v>
      </c>
      <c r="G4333" t="s">
        <v>125</v>
      </c>
      <c r="H4333" t="s">
        <v>25</v>
      </c>
      <c r="I4333" t="s">
        <v>48</v>
      </c>
      <c r="J4333" t="s">
        <v>1472</v>
      </c>
      <c r="K4333">
        <v>1091</v>
      </c>
      <c r="L4333" t="s">
        <v>74</v>
      </c>
      <c r="M4333" t="s">
        <v>40</v>
      </c>
      <c r="N4333" t="s">
        <v>112</v>
      </c>
      <c r="O4333" t="s">
        <v>9965</v>
      </c>
      <c r="P4333">
        <v>8.016</v>
      </c>
      <c r="Q4333">
        <v>3</v>
      </c>
      <c r="R4333">
        <v>0.2</v>
      </c>
      <c r="S4333">
        <v>1.1022000000000001</v>
      </c>
      <c r="T4333" t="s">
        <v>235</v>
      </c>
      <c r="U4333">
        <v>6.9138000000000002</v>
      </c>
      <c r="V4333" s="2">
        <f>Table1[[#This Row],[Expenses]]*0.3</f>
        <v>2.0741399999999999</v>
      </c>
      <c r="W4333" t="str">
        <f>VLOOKUP(K4333, Helper!A:C, 3, FALSE)</f>
        <v>2020-02</v>
      </c>
    </row>
    <row r="4334" spans="1:23" x14ac:dyDescent="0.3">
      <c r="A4334">
        <v>8691</v>
      </c>
      <c r="B4334" t="s">
        <v>9966</v>
      </c>
      <c r="C4334" s="1">
        <v>44788</v>
      </c>
      <c r="D4334">
        <v>20220815</v>
      </c>
      <c r="E4334" t="s">
        <v>433</v>
      </c>
      <c r="F4334" t="s">
        <v>358</v>
      </c>
      <c r="G4334" t="s">
        <v>532</v>
      </c>
      <c r="H4334" t="s">
        <v>37</v>
      </c>
      <c r="I4334" t="s">
        <v>119</v>
      </c>
      <c r="J4334" t="s">
        <v>65</v>
      </c>
      <c r="K4334">
        <v>1062</v>
      </c>
      <c r="L4334" t="s">
        <v>28</v>
      </c>
      <c r="M4334" t="s">
        <v>40</v>
      </c>
      <c r="N4334" t="s">
        <v>156</v>
      </c>
      <c r="O4334" t="s">
        <v>9967</v>
      </c>
      <c r="P4334">
        <v>259.89600000000002</v>
      </c>
      <c r="Q4334">
        <v>2</v>
      </c>
      <c r="R4334">
        <v>0.4</v>
      </c>
      <c r="S4334">
        <v>-56.3108</v>
      </c>
      <c r="T4334" t="s">
        <v>327</v>
      </c>
      <c r="U4334">
        <v>316.20679999999999</v>
      </c>
      <c r="V4334" s="2">
        <f>Table1[[#This Row],[Expenses]]*0.3</f>
        <v>94.862039999999993</v>
      </c>
      <c r="W4334" t="str">
        <f>VLOOKUP(K4334, Helper!A:C, 3, FALSE)</f>
        <v>2020-01</v>
      </c>
    </row>
    <row r="4335" spans="1:23" x14ac:dyDescent="0.3">
      <c r="A4335">
        <v>8694</v>
      </c>
      <c r="B4335" t="s">
        <v>9968</v>
      </c>
      <c r="C4335" s="1">
        <v>44859</v>
      </c>
      <c r="D4335">
        <v>20221025</v>
      </c>
      <c r="E4335" t="s">
        <v>2635</v>
      </c>
      <c r="F4335" t="s">
        <v>35</v>
      </c>
      <c r="G4335" t="s">
        <v>110</v>
      </c>
      <c r="H4335" t="s">
        <v>37</v>
      </c>
      <c r="I4335" t="s">
        <v>38</v>
      </c>
      <c r="J4335" t="s">
        <v>291</v>
      </c>
      <c r="K4335">
        <v>1052</v>
      </c>
      <c r="L4335" t="s">
        <v>259</v>
      </c>
      <c r="M4335" t="s">
        <v>85</v>
      </c>
      <c r="N4335" t="s">
        <v>185</v>
      </c>
      <c r="O4335" t="s">
        <v>9969</v>
      </c>
      <c r="P4335">
        <v>450</v>
      </c>
      <c r="Q4335">
        <v>5</v>
      </c>
      <c r="R4335">
        <v>0</v>
      </c>
      <c r="S4335">
        <v>162</v>
      </c>
      <c r="T4335" t="s">
        <v>400</v>
      </c>
      <c r="U4335">
        <v>288</v>
      </c>
      <c r="V4335" s="2">
        <f>Table1[[#This Row],[Expenses]]*0.3</f>
        <v>86.399999999999991</v>
      </c>
      <c r="W4335" t="str">
        <f>VLOOKUP(K4335, Helper!A:C, 3, FALSE)</f>
        <v>2020-04</v>
      </c>
    </row>
    <row r="4336" spans="1:23" x14ac:dyDescent="0.3">
      <c r="A4336">
        <v>8695</v>
      </c>
      <c r="B4336" t="s">
        <v>9970</v>
      </c>
      <c r="C4336" s="1">
        <v>44066</v>
      </c>
      <c r="D4336">
        <v>20200823</v>
      </c>
      <c r="E4336" t="s">
        <v>681</v>
      </c>
      <c r="F4336" t="s">
        <v>190</v>
      </c>
      <c r="G4336" t="s">
        <v>568</v>
      </c>
      <c r="H4336" t="s">
        <v>37</v>
      </c>
      <c r="I4336" t="s">
        <v>119</v>
      </c>
      <c r="J4336" t="s">
        <v>330</v>
      </c>
      <c r="K4336">
        <v>1100</v>
      </c>
      <c r="L4336" t="s">
        <v>56</v>
      </c>
      <c r="M4336" t="s">
        <v>85</v>
      </c>
      <c r="N4336" t="s">
        <v>66</v>
      </c>
      <c r="O4336" t="s">
        <v>9971</v>
      </c>
      <c r="P4336">
        <v>19.440000000000001</v>
      </c>
      <c r="Q4336">
        <v>3</v>
      </c>
      <c r="R4336">
        <v>0</v>
      </c>
      <c r="S4336">
        <v>9.5256000000000007</v>
      </c>
      <c r="T4336" t="s">
        <v>114</v>
      </c>
      <c r="U4336">
        <v>9.9144000000000005</v>
      </c>
      <c r="V4336" s="2">
        <f>Table1[[#This Row],[Expenses]]*0.3</f>
        <v>2.9743200000000001</v>
      </c>
      <c r="W4336" t="str">
        <f>VLOOKUP(K4336, Helper!A:C, 3, FALSE)</f>
        <v>2020-03</v>
      </c>
    </row>
    <row r="4337" spans="1:23" x14ac:dyDescent="0.3">
      <c r="A4337">
        <v>8696</v>
      </c>
      <c r="B4337" t="s">
        <v>9972</v>
      </c>
      <c r="C4337" s="1">
        <v>45185</v>
      </c>
      <c r="D4337">
        <v>20230916</v>
      </c>
      <c r="E4337" t="s">
        <v>281</v>
      </c>
      <c r="F4337" t="s">
        <v>35</v>
      </c>
      <c r="G4337" t="s">
        <v>110</v>
      </c>
      <c r="H4337" t="s">
        <v>37</v>
      </c>
      <c r="I4337" t="s">
        <v>38</v>
      </c>
      <c r="J4337" t="s">
        <v>49</v>
      </c>
      <c r="K4337">
        <v>1031</v>
      </c>
      <c r="L4337" t="s">
        <v>28</v>
      </c>
      <c r="M4337" t="s">
        <v>85</v>
      </c>
      <c r="N4337" t="s">
        <v>50</v>
      </c>
      <c r="O4337" t="s">
        <v>9973</v>
      </c>
      <c r="P4337">
        <v>300.904</v>
      </c>
      <c r="Q4337">
        <v>1</v>
      </c>
      <c r="R4337">
        <v>0.2</v>
      </c>
      <c r="S4337">
        <v>11.283899999999999</v>
      </c>
      <c r="T4337" t="s">
        <v>171</v>
      </c>
      <c r="U4337">
        <v>289.62009999999998</v>
      </c>
      <c r="V4337" s="2">
        <f>Table1[[#This Row],[Expenses]]*0.3</f>
        <v>86.886029999999991</v>
      </c>
      <c r="W4337" t="str">
        <f>VLOOKUP(K4337, Helper!A:C, 3, FALSE)</f>
        <v>2020-01</v>
      </c>
    </row>
    <row r="4338" spans="1:23" x14ac:dyDescent="0.3">
      <c r="A4338">
        <v>8697</v>
      </c>
      <c r="B4338" t="s">
        <v>9974</v>
      </c>
      <c r="C4338" s="1">
        <v>45093</v>
      </c>
      <c r="D4338">
        <v>20230616</v>
      </c>
      <c r="E4338" t="s">
        <v>691</v>
      </c>
      <c r="F4338" t="s">
        <v>252</v>
      </c>
      <c r="G4338" t="s">
        <v>573</v>
      </c>
      <c r="H4338" t="s">
        <v>25</v>
      </c>
      <c r="I4338" t="s">
        <v>103</v>
      </c>
      <c r="J4338" t="s">
        <v>693</v>
      </c>
      <c r="K4338">
        <v>1070</v>
      </c>
      <c r="L4338" t="s">
        <v>56</v>
      </c>
      <c r="M4338" t="s">
        <v>40</v>
      </c>
      <c r="N4338" t="s">
        <v>156</v>
      </c>
      <c r="O4338" t="s">
        <v>9975</v>
      </c>
      <c r="P4338">
        <v>239.976</v>
      </c>
      <c r="Q4338">
        <v>3</v>
      </c>
      <c r="R4338">
        <v>0.2</v>
      </c>
      <c r="S4338">
        <v>26.997299999999999</v>
      </c>
      <c r="T4338" t="s">
        <v>318</v>
      </c>
      <c r="U4338">
        <v>212.9787</v>
      </c>
      <c r="V4338" s="2">
        <f>Table1[[#This Row],[Expenses]]*0.3</f>
        <v>63.893609999999995</v>
      </c>
      <c r="W4338" t="str">
        <f>VLOOKUP(K4338, Helper!A:C, 3, FALSE)</f>
        <v>2020-02</v>
      </c>
    </row>
    <row r="4339" spans="1:23" x14ac:dyDescent="0.3">
      <c r="A4339">
        <v>8704</v>
      </c>
      <c r="B4339" t="s">
        <v>9976</v>
      </c>
      <c r="C4339" s="1">
        <v>44256</v>
      </c>
      <c r="D4339">
        <v>20210301</v>
      </c>
      <c r="E4339" t="s">
        <v>1234</v>
      </c>
      <c r="F4339" t="s">
        <v>124</v>
      </c>
      <c r="G4339" t="s">
        <v>125</v>
      </c>
      <c r="H4339" t="s">
        <v>25</v>
      </c>
      <c r="I4339" t="s">
        <v>48</v>
      </c>
      <c r="J4339" t="s">
        <v>268</v>
      </c>
      <c r="K4339">
        <v>1088</v>
      </c>
      <c r="L4339" t="s">
        <v>133</v>
      </c>
      <c r="M4339" t="s">
        <v>29</v>
      </c>
      <c r="N4339" t="s">
        <v>86</v>
      </c>
      <c r="O4339" t="s">
        <v>9977</v>
      </c>
      <c r="P4339">
        <v>3.552</v>
      </c>
      <c r="Q4339">
        <v>2</v>
      </c>
      <c r="R4339">
        <v>0.2</v>
      </c>
      <c r="S4339">
        <v>0.44400000000000001</v>
      </c>
      <c r="T4339" t="s">
        <v>365</v>
      </c>
      <c r="U4339">
        <v>3.1080000000000001</v>
      </c>
      <c r="V4339" s="2">
        <f>Table1[[#This Row],[Expenses]]*0.3</f>
        <v>0.93240000000000001</v>
      </c>
      <c r="W4339" t="str">
        <f>VLOOKUP(K4339, Helper!A:C, 3, FALSE)</f>
        <v>2020-03</v>
      </c>
    </row>
    <row r="4340" spans="1:23" x14ac:dyDescent="0.3">
      <c r="A4340">
        <v>8705</v>
      </c>
      <c r="B4340" t="s">
        <v>9978</v>
      </c>
      <c r="C4340" s="1">
        <v>44766</v>
      </c>
      <c r="D4340">
        <v>20220724</v>
      </c>
      <c r="E4340" t="s">
        <v>3142</v>
      </c>
      <c r="F4340" t="s">
        <v>79</v>
      </c>
      <c r="G4340" t="s">
        <v>147</v>
      </c>
      <c r="H4340" t="s">
        <v>81</v>
      </c>
      <c r="I4340" t="s">
        <v>82</v>
      </c>
      <c r="J4340" t="s">
        <v>560</v>
      </c>
      <c r="K4340">
        <v>1080</v>
      </c>
      <c r="L4340" t="s">
        <v>56</v>
      </c>
      <c r="M4340" t="s">
        <v>29</v>
      </c>
      <c r="N4340" t="s">
        <v>156</v>
      </c>
      <c r="O4340" t="s">
        <v>9979</v>
      </c>
      <c r="P4340">
        <v>115.136</v>
      </c>
      <c r="Q4340">
        <v>8</v>
      </c>
      <c r="R4340">
        <v>0.2</v>
      </c>
      <c r="S4340">
        <v>11.5136</v>
      </c>
      <c r="T4340" t="s">
        <v>175</v>
      </c>
      <c r="U4340">
        <v>103.6224</v>
      </c>
      <c r="V4340" s="2">
        <f>Table1[[#This Row],[Expenses]]*0.3</f>
        <v>31.08672</v>
      </c>
      <c r="W4340" t="str">
        <f>VLOOKUP(K4340, Helper!A:C, 3, FALSE)</f>
        <v>2020-03</v>
      </c>
    </row>
    <row r="4341" spans="1:23" x14ac:dyDescent="0.3">
      <c r="A4341">
        <v>8706</v>
      </c>
      <c r="B4341" t="s">
        <v>9980</v>
      </c>
      <c r="C4341" s="1">
        <v>44105</v>
      </c>
      <c r="D4341">
        <v>20201001</v>
      </c>
      <c r="E4341" t="s">
        <v>5414</v>
      </c>
      <c r="F4341" t="s">
        <v>821</v>
      </c>
      <c r="G4341" t="s">
        <v>1887</v>
      </c>
      <c r="H4341" t="s">
        <v>25</v>
      </c>
      <c r="I4341" t="s">
        <v>336</v>
      </c>
      <c r="J4341" t="s">
        <v>192</v>
      </c>
      <c r="K4341">
        <v>1068</v>
      </c>
      <c r="L4341" t="s">
        <v>56</v>
      </c>
      <c r="M4341" t="s">
        <v>85</v>
      </c>
      <c r="N4341" t="s">
        <v>214</v>
      </c>
      <c r="O4341" t="s">
        <v>9981</v>
      </c>
      <c r="P4341">
        <v>4.71</v>
      </c>
      <c r="Q4341">
        <v>1</v>
      </c>
      <c r="R4341">
        <v>0</v>
      </c>
      <c r="S4341">
        <v>0</v>
      </c>
      <c r="T4341" t="s">
        <v>194</v>
      </c>
      <c r="U4341">
        <v>4.71</v>
      </c>
      <c r="V4341" s="2">
        <f>Table1[[#This Row],[Expenses]]*0.3</f>
        <v>1.413</v>
      </c>
      <c r="W4341" t="str">
        <f>VLOOKUP(K4341, Helper!A:C, 3, FALSE)</f>
        <v>2020-01</v>
      </c>
    </row>
    <row r="4342" spans="1:23" x14ac:dyDescent="0.3">
      <c r="A4342">
        <v>8707</v>
      </c>
      <c r="B4342" t="s">
        <v>9982</v>
      </c>
      <c r="C4342" s="1">
        <v>44082</v>
      </c>
      <c r="D4342">
        <v>20200908</v>
      </c>
      <c r="E4342" t="s">
        <v>2177</v>
      </c>
      <c r="F4342" t="s">
        <v>211</v>
      </c>
      <c r="G4342" t="s">
        <v>212</v>
      </c>
      <c r="H4342" t="s">
        <v>25</v>
      </c>
      <c r="I4342" t="s">
        <v>26</v>
      </c>
      <c r="J4342" t="s">
        <v>817</v>
      </c>
      <c r="K4342">
        <v>1050</v>
      </c>
      <c r="L4342" t="s">
        <v>95</v>
      </c>
      <c r="M4342" t="s">
        <v>85</v>
      </c>
      <c r="N4342" t="s">
        <v>41</v>
      </c>
      <c r="O4342" t="s">
        <v>9983</v>
      </c>
      <c r="P4342">
        <v>172.76400000000001</v>
      </c>
      <c r="Q4342">
        <v>2</v>
      </c>
      <c r="R4342">
        <v>0.1</v>
      </c>
      <c r="S4342">
        <v>13.437200000000001</v>
      </c>
      <c r="T4342" t="s">
        <v>382</v>
      </c>
      <c r="U4342">
        <v>159.32679999999999</v>
      </c>
      <c r="V4342" s="2">
        <f>Table1[[#This Row],[Expenses]]*0.3</f>
        <v>47.798039999999993</v>
      </c>
      <c r="W4342" t="str">
        <f>VLOOKUP(K4342, Helper!A:C, 3, FALSE)</f>
        <v>2020-01</v>
      </c>
    </row>
    <row r="4343" spans="1:23" x14ac:dyDescent="0.3">
      <c r="A4343">
        <v>8709</v>
      </c>
      <c r="B4343" t="s">
        <v>9984</v>
      </c>
      <c r="C4343" s="1">
        <v>44151</v>
      </c>
      <c r="D4343">
        <v>20201116</v>
      </c>
      <c r="E4343" t="s">
        <v>1188</v>
      </c>
      <c r="F4343" t="s">
        <v>35</v>
      </c>
      <c r="G4343" t="s">
        <v>36</v>
      </c>
      <c r="H4343" t="s">
        <v>37</v>
      </c>
      <c r="I4343" t="s">
        <v>38</v>
      </c>
      <c r="J4343" t="s">
        <v>200</v>
      </c>
      <c r="K4343">
        <v>1011</v>
      </c>
      <c r="L4343" t="s">
        <v>56</v>
      </c>
      <c r="M4343" t="s">
        <v>40</v>
      </c>
      <c r="N4343" t="s">
        <v>156</v>
      </c>
      <c r="O4343" t="s">
        <v>9985</v>
      </c>
      <c r="P4343">
        <v>79.968000000000004</v>
      </c>
      <c r="Q4343">
        <v>4</v>
      </c>
      <c r="R4343">
        <v>0.2</v>
      </c>
      <c r="S4343">
        <v>-17.992799999999999</v>
      </c>
      <c r="T4343" t="s">
        <v>98</v>
      </c>
      <c r="U4343">
        <v>97.960800000000006</v>
      </c>
      <c r="V4343" s="2">
        <f>Table1[[#This Row],[Expenses]]*0.3</f>
        <v>29.38824</v>
      </c>
      <c r="W4343" t="str">
        <f>VLOOKUP(K4343, Helper!A:C, 3, FALSE)</f>
        <v>2020-06</v>
      </c>
    </row>
    <row r="4344" spans="1:23" x14ac:dyDescent="0.3">
      <c r="A4344">
        <v>8712</v>
      </c>
      <c r="B4344" t="s">
        <v>9986</v>
      </c>
      <c r="C4344" s="1">
        <v>43893</v>
      </c>
      <c r="D4344">
        <v>20200303</v>
      </c>
      <c r="E4344" t="s">
        <v>1979</v>
      </c>
      <c r="F4344" t="s">
        <v>35</v>
      </c>
      <c r="G4344" t="s">
        <v>600</v>
      </c>
      <c r="H4344" t="s">
        <v>37</v>
      </c>
      <c r="I4344" t="s">
        <v>38</v>
      </c>
      <c r="J4344" t="s">
        <v>626</v>
      </c>
      <c r="K4344">
        <v>1009</v>
      </c>
      <c r="L4344" t="s">
        <v>95</v>
      </c>
      <c r="M4344" t="s">
        <v>29</v>
      </c>
      <c r="N4344" t="s">
        <v>50</v>
      </c>
      <c r="O4344" t="s">
        <v>9987</v>
      </c>
      <c r="P4344">
        <v>626.35199999999998</v>
      </c>
      <c r="Q4344">
        <v>3</v>
      </c>
      <c r="R4344">
        <v>0.2</v>
      </c>
      <c r="S4344">
        <v>-23.488199999999999</v>
      </c>
      <c r="T4344" t="s">
        <v>445</v>
      </c>
      <c r="U4344">
        <v>649.84019999999998</v>
      </c>
      <c r="V4344" s="2">
        <f>Table1[[#This Row],[Expenses]]*0.3</f>
        <v>194.95205999999999</v>
      </c>
      <c r="W4344" t="str">
        <f>VLOOKUP(K4344, Helper!A:C, 3, FALSE)</f>
        <v>2020-03</v>
      </c>
    </row>
    <row r="4345" spans="1:23" x14ac:dyDescent="0.3">
      <c r="A4345">
        <v>8713</v>
      </c>
      <c r="B4345" t="s">
        <v>9988</v>
      </c>
      <c r="C4345" s="1">
        <v>44533</v>
      </c>
      <c r="D4345">
        <v>20211203</v>
      </c>
      <c r="E4345" t="s">
        <v>3465</v>
      </c>
      <c r="F4345" t="s">
        <v>35</v>
      </c>
      <c r="G4345" t="s">
        <v>110</v>
      </c>
      <c r="H4345" t="s">
        <v>37</v>
      </c>
      <c r="I4345" t="s">
        <v>38</v>
      </c>
      <c r="J4345" t="s">
        <v>138</v>
      </c>
      <c r="K4345">
        <v>1043</v>
      </c>
      <c r="L4345" t="s">
        <v>95</v>
      </c>
      <c r="M4345" t="s">
        <v>29</v>
      </c>
      <c r="N4345" t="s">
        <v>30</v>
      </c>
      <c r="O4345" t="s">
        <v>9989</v>
      </c>
      <c r="P4345">
        <v>359.49900000000002</v>
      </c>
      <c r="Q4345">
        <v>3</v>
      </c>
      <c r="R4345">
        <v>0.15</v>
      </c>
      <c r="S4345">
        <v>-29.605799999999999</v>
      </c>
      <c r="T4345" t="s">
        <v>163</v>
      </c>
      <c r="U4345">
        <v>389.10480000000001</v>
      </c>
      <c r="V4345" s="2">
        <f>Table1[[#This Row],[Expenses]]*0.3</f>
        <v>116.73143999999999</v>
      </c>
      <c r="W4345" t="str">
        <f>VLOOKUP(K4345, Helper!A:C, 3, FALSE)</f>
        <v>2020-01</v>
      </c>
    </row>
    <row r="4346" spans="1:23" x14ac:dyDescent="0.3">
      <c r="A4346">
        <v>8714</v>
      </c>
      <c r="B4346" t="s">
        <v>9990</v>
      </c>
      <c r="C4346" s="1">
        <v>45119</v>
      </c>
      <c r="D4346">
        <v>20230712</v>
      </c>
      <c r="E4346" t="s">
        <v>5779</v>
      </c>
      <c r="F4346" t="s">
        <v>35</v>
      </c>
      <c r="G4346" t="s">
        <v>600</v>
      </c>
      <c r="H4346" t="s">
        <v>37</v>
      </c>
      <c r="I4346" t="s">
        <v>38</v>
      </c>
      <c r="J4346" t="s">
        <v>1013</v>
      </c>
      <c r="K4346">
        <v>1073</v>
      </c>
      <c r="L4346" t="s">
        <v>133</v>
      </c>
      <c r="M4346" t="s">
        <v>40</v>
      </c>
      <c r="N4346" t="s">
        <v>156</v>
      </c>
      <c r="O4346" t="s">
        <v>9991</v>
      </c>
      <c r="P4346">
        <v>71.951999999999998</v>
      </c>
      <c r="Q4346">
        <v>6</v>
      </c>
      <c r="R4346">
        <v>0.2</v>
      </c>
      <c r="S4346">
        <v>5.3963999999999999</v>
      </c>
      <c r="T4346" t="s">
        <v>128</v>
      </c>
      <c r="U4346">
        <v>66.555599999999998</v>
      </c>
      <c r="V4346" s="2">
        <f>Table1[[#This Row],[Expenses]]*0.3</f>
        <v>19.96668</v>
      </c>
      <c r="W4346" t="str">
        <f>VLOOKUP(K4346, Helper!A:C, 3, FALSE)</f>
        <v>2020-03</v>
      </c>
    </row>
    <row r="4347" spans="1:23" x14ac:dyDescent="0.3">
      <c r="A4347">
        <v>8716</v>
      </c>
      <c r="B4347" t="s">
        <v>9992</v>
      </c>
      <c r="C4347" s="1">
        <v>45247</v>
      </c>
      <c r="D4347">
        <v>20231117</v>
      </c>
      <c r="E4347" t="s">
        <v>1468</v>
      </c>
      <c r="F4347" t="s">
        <v>358</v>
      </c>
      <c r="G4347" t="s">
        <v>359</v>
      </c>
      <c r="H4347" t="s">
        <v>37</v>
      </c>
      <c r="I4347" t="s">
        <v>119</v>
      </c>
      <c r="J4347" t="s">
        <v>466</v>
      </c>
      <c r="K4347">
        <v>1046</v>
      </c>
      <c r="L4347" t="s">
        <v>95</v>
      </c>
      <c r="M4347" t="s">
        <v>40</v>
      </c>
      <c r="N4347" t="s">
        <v>50</v>
      </c>
      <c r="O4347" t="s">
        <v>9993</v>
      </c>
      <c r="P4347">
        <v>1.8240000000000001</v>
      </c>
      <c r="Q4347">
        <v>1</v>
      </c>
      <c r="R4347">
        <v>0.7</v>
      </c>
      <c r="S4347">
        <v>-1.3984000000000001</v>
      </c>
      <c r="T4347" t="s">
        <v>283</v>
      </c>
      <c r="U4347">
        <v>3.2223999999999999</v>
      </c>
      <c r="V4347" s="2">
        <f>Table1[[#This Row],[Expenses]]*0.3</f>
        <v>0.96671999999999991</v>
      </c>
      <c r="W4347" t="str">
        <f>VLOOKUP(K4347, Helper!A:C, 3, FALSE)</f>
        <v>2020-02</v>
      </c>
    </row>
    <row r="4348" spans="1:23" x14ac:dyDescent="0.3">
      <c r="A4348">
        <v>8717</v>
      </c>
      <c r="B4348" t="s">
        <v>9994</v>
      </c>
      <c r="C4348" s="1">
        <v>44725</v>
      </c>
      <c r="D4348">
        <v>20220613</v>
      </c>
      <c r="E4348" t="s">
        <v>3179</v>
      </c>
      <c r="F4348" t="s">
        <v>79</v>
      </c>
      <c r="G4348" t="s">
        <v>147</v>
      </c>
      <c r="H4348" t="s">
        <v>81</v>
      </c>
      <c r="I4348" t="s">
        <v>82</v>
      </c>
      <c r="J4348" t="s">
        <v>823</v>
      </c>
      <c r="K4348">
        <v>1034</v>
      </c>
      <c r="L4348" t="s">
        <v>28</v>
      </c>
      <c r="M4348" t="s">
        <v>85</v>
      </c>
      <c r="N4348" t="s">
        <v>86</v>
      </c>
      <c r="O4348" t="s">
        <v>9995</v>
      </c>
      <c r="P4348">
        <v>64.384</v>
      </c>
      <c r="Q4348">
        <v>4</v>
      </c>
      <c r="R4348">
        <v>0.8</v>
      </c>
      <c r="S4348">
        <v>-160.96</v>
      </c>
      <c r="T4348" t="s">
        <v>43</v>
      </c>
      <c r="U4348">
        <v>225.34399999999999</v>
      </c>
      <c r="V4348" s="2">
        <f>Table1[[#This Row],[Expenses]]*0.3</f>
        <v>67.603200000000001</v>
      </c>
      <c r="W4348" t="str">
        <f>VLOOKUP(K4348, Helper!A:C, 3, FALSE)</f>
        <v>2020-01</v>
      </c>
    </row>
    <row r="4349" spans="1:23" x14ac:dyDescent="0.3">
      <c r="A4349">
        <v>8724</v>
      </c>
      <c r="B4349" t="s">
        <v>9996</v>
      </c>
      <c r="C4349" s="1">
        <v>44925</v>
      </c>
      <c r="D4349">
        <v>20221230</v>
      </c>
      <c r="E4349" t="s">
        <v>6660</v>
      </c>
      <c r="F4349" t="s">
        <v>46</v>
      </c>
      <c r="G4349" t="s">
        <v>837</v>
      </c>
      <c r="H4349" t="s">
        <v>25</v>
      </c>
      <c r="I4349" t="s">
        <v>48</v>
      </c>
      <c r="J4349" t="s">
        <v>143</v>
      </c>
      <c r="K4349">
        <v>1051</v>
      </c>
      <c r="L4349" t="s">
        <v>74</v>
      </c>
      <c r="M4349" t="s">
        <v>85</v>
      </c>
      <c r="N4349" t="s">
        <v>66</v>
      </c>
      <c r="O4349" t="s">
        <v>9997</v>
      </c>
      <c r="P4349">
        <v>37.408000000000001</v>
      </c>
      <c r="Q4349">
        <v>7</v>
      </c>
      <c r="R4349">
        <v>0.2</v>
      </c>
      <c r="S4349">
        <v>13.0928</v>
      </c>
      <c r="T4349" t="s">
        <v>76</v>
      </c>
      <c r="U4349">
        <v>24.315200000000001</v>
      </c>
      <c r="V4349" s="2">
        <f>Table1[[#This Row],[Expenses]]*0.3</f>
        <v>7.2945599999999997</v>
      </c>
      <c r="W4349" t="str">
        <f>VLOOKUP(K4349, Helper!A:C, 3, FALSE)</f>
        <v>2020-03</v>
      </c>
    </row>
    <row r="4350" spans="1:23" x14ac:dyDescent="0.3">
      <c r="A4350">
        <v>8726</v>
      </c>
      <c r="B4350" t="s">
        <v>9998</v>
      </c>
      <c r="C4350" s="1">
        <v>45004</v>
      </c>
      <c r="D4350">
        <v>20230319</v>
      </c>
      <c r="E4350" t="s">
        <v>1643</v>
      </c>
      <c r="F4350" t="s">
        <v>71</v>
      </c>
      <c r="G4350" t="s">
        <v>72</v>
      </c>
      <c r="H4350" t="s">
        <v>37</v>
      </c>
      <c r="I4350" t="s">
        <v>38</v>
      </c>
      <c r="J4350" t="s">
        <v>626</v>
      </c>
      <c r="K4350">
        <v>1009</v>
      </c>
      <c r="L4350" t="s">
        <v>95</v>
      </c>
      <c r="M4350" t="s">
        <v>29</v>
      </c>
      <c r="N4350" t="s">
        <v>112</v>
      </c>
      <c r="O4350" t="s">
        <v>9999</v>
      </c>
      <c r="P4350">
        <v>46.2</v>
      </c>
      <c r="Q4350">
        <v>4</v>
      </c>
      <c r="R4350">
        <v>0</v>
      </c>
      <c r="S4350">
        <v>21.251999999999999</v>
      </c>
      <c r="T4350" t="s">
        <v>761</v>
      </c>
      <c r="U4350">
        <v>24.948</v>
      </c>
      <c r="V4350" s="2">
        <f>Table1[[#This Row],[Expenses]]*0.3</f>
        <v>7.4843999999999999</v>
      </c>
      <c r="W4350" t="str">
        <f>VLOOKUP(K4350, Helper!A:C, 3, FALSE)</f>
        <v>2020-03</v>
      </c>
    </row>
    <row r="4351" spans="1:23" x14ac:dyDescent="0.3">
      <c r="A4351">
        <v>8727</v>
      </c>
      <c r="B4351" t="s">
        <v>10000</v>
      </c>
      <c r="C4351" s="1">
        <v>44557</v>
      </c>
      <c r="D4351">
        <v>20211227</v>
      </c>
      <c r="E4351" t="s">
        <v>701</v>
      </c>
      <c r="F4351" t="s">
        <v>252</v>
      </c>
      <c r="G4351" t="s">
        <v>573</v>
      </c>
      <c r="H4351" t="s">
        <v>25</v>
      </c>
      <c r="I4351" t="s">
        <v>103</v>
      </c>
      <c r="J4351" t="s">
        <v>504</v>
      </c>
      <c r="K4351">
        <v>1010</v>
      </c>
      <c r="L4351" t="s">
        <v>273</v>
      </c>
      <c r="M4351" t="s">
        <v>40</v>
      </c>
      <c r="N4351" t="s">
        <v>185</v>
      </c>
      <c r="O4351" t="s">
        <v>10001</v>
      </c>
      <c r="P4351">
        <v>4.7279999999999998</v>
      </c>
      <c r="Q4351">
        <v>3</v>
      </c>
      <c r="R4351">
        <v>0.2</v>
      </c>
      <c r="S4351">
        <v>0.70920000000000005</v>
      </c>
      <c r="T4351" t="s">
        <v>163</v>
      </c>
      <c r="U4351">
        <v>4.0187999999999997</v>
      </c>
      <c r="V4351" s="2">
        <f>Table1[[#This Row],[Expenses]]*0.3</f>
        <v>1.2056399999999998</v>
      </c>
      <c r="W4351" t="str">
        <f>VLOOKUP(K4351, Helper!A:C, 3, FALSE)</f>
        <v>2020-03</v>
      </c>
    </row>
    <row r="4352" spans="1:23" x14ac:dyDescent="0.3">
      <c r="A4352">
        <v>8732</v>
      </c>
      <c r="B4352" t="s">
        <v>10002</v>
      </c>
      <c r="C4352" s="1">
        <v>44408</v>
      </c>
      <c r="D4352">
        <v>20210731</v>
      </c>
      <c r="E4352" t="s">
        <v>1315</v>
      </c>
      <c r="F4352" t="s">
        <v>411</v>
      </c>
      <c r="G4352" t="s">
        <v>412</v>
      </c>
      <c r="H4352" t="s">
        <v>25</v>
      </c>
      <c r="I4352" t="s">
        <v>48</v>
      </c>
      <c r="J4352" t="s">
        <v>240</v>
      </c>
      <c r="K4352">
        <v>1035</v>
      </c>
      <c r="L4352" t="s">
        <v>56</v>
      </c>
      <c r="M4352" t="s">
        <v>40</v>
      </c>
      <c r="N4352" t="s">
        <v>66</v>
      </c>
      <c r="O4352" t="s">
        <v>10003</v>
      </c>
      <c r="P4352">
        <v>52.59</v>
      </c>
      <c r="Q4352">
        <v>3</v>
      </c>
      <c r="R4352">
        <v>0</v>
      </c>
      <c r="S4352">
        <v>15.776999999999999</v>
      </c>
      <c r="T4352" t="s">
        <v>642</v>
      </c>
      <c r="U4352">
        <v>36.813000000000002</v>
      </c>
      <c r="V4352" s="2">
        <f>Table1[[#This Row],[Expenses]]*0.3</f>
        <v>11.043900000000001</v>
      </c>
      <c r="W4352" t="str">
        <f>VLOOKUP(K4352, Helper!A:C, 3, FALSE)</f>
        <v>2020-04</v>
      </c>
    </row>
    <row r="4353" spans="1:23" x14ac:dyDescent="0.3">
      <c r="A4353">
        <v>8733</v>
      </c>
      <c r="B4353" t="s">
        <v>10004</v>
      </c>
      <c r="C4353" s="1">
        <v>45105</v>
      </c>
      <c r="D4353">
        <v>20230628</v>
      </c>
      <c r="E4353" t="s">
        <v>2235</v>
      </c>
      <c r="F4353" t="s">
        <v>71</v>
      </c>
      <c r="G4353" t="s">
        <v>72</v>
      </c>
      <c r="H4353" t="s">
        <v>37</v>
      </c>
      <c r="I4353" t="s">
        <v>38</v>
      </c>
      <c r="J4353" t="s">
        <v>515</v>
      </c>
      <c r="K4353">
        <v>1003</v>
      </c>
      <c r="L4353" t="s">
        <v>56</v>
      </c>
      <c r="M4353" t="s">
        <v>40</v>
      </c>
      <c r="N4353" t="s">
        <v>66</v>
      </c>
      <c r="O4353" t="s">
        <v>10005</v>
      </c>
      <c r="P4353">
        <v>19.440000000000001</v>
      </c>
      <c r="Q4353">
        <v>3</v>
      </c>
      <c r="R4353">
        <v>0</v>
      </c>
      <c r="S4353">
        <v>9.3312000000000008</v>
      </c>
      <c r="T4353" t="s">
        <v>318</v>
      </c>
      <c r="U4353">
        <v>10.1088</v>
      </c>
      <c r="V4353" s="2">
        <f>Table1[[#This Row],[Expenses]]*0.3</f>
        <v>3.0326400000000002</v>
      </c>
      <c r="W4353" t="str">
        <f>VLOOKUP(K4353, Helper!A:C, 3, FALSE)</f>
        <v>2020-02</v>
      </c>
    </row>
    <row r="4354" spans="1:23" x14ac:dyDescent="0.3">
      <c r="A4354">
        <v>8736</v>
      </c>
      <c r="B4354" t="s">
        <v>10006</v>
      </c>
      <c r="C4354" s="1">
        <v>43869</v>
      </c>
      <c r="D4354">
        <v>20200208</v>
      </c>
      <c r="E4354" t="s">
        <v>1370</v>
      </c>
      <c r="F4354" t="s">
        <v>211</v>
      </c>
      <c r="G4354" t="s">
        <v>212</v>
      </c>
      <c r="H4354" t="s">
        <v>25</v>
      </c>
      <c r="I4354" t="s">
        <v>26</v>
      </c>
      <c r="J4354" t="s">
        <v>685</v>
      </c>
      <c r="K4354">
        <v>1076</v>
      </c>
      <c r="L4354" t="s">
        <v>74</v>
      </c>
      <c r="M4354" t="s">
        <v>40</v>
      </c>
      <c r="N4354" t="s">
        <v>96</v>
      </c>
      <c r="O4354" t="s">
        <v>10007</v>
      </c>
      <c r="P4354">
        <v>64.959999999999994</v>
      </c>
      <c r="Q4354">
        <v>4</v>
      </c>
      <c r="R4354">
        <v>0</v>
      </c>
      <c r="S4354">
        <v>9.7439999999999998</v>
      </c>
      <c r="T4354" t="s">
        <v>919</v>
      </c>
      <c r="U4354">
        <v>55.215999999999902</v>
      </c>
      <c r="V4354" s="2">
        <f>Table1[[#This Row],[Expenses]]*0.3</f>
        <v>16.56479999999997</v>
      </c>
      <c r="W4354" t="str">
        <f>VLOOKUP(K4354, Helper!A:C, 3, FALSE)</f>
        <v>2020-01</v>
      </c>
    </row>
    <row r="4355" spans="1:23" x14ac:dyDescent="0.3">
      <c r="A4355">
        <v>8737</v>
      </c>
      <c r="B4355" t="s">
        <v>10008</v>
      </c>
      <c r="C4355" s="1">
        <v>44809</v>
      </c>
      <c r="D4355">
        <v>20220905</v>
      </c>
      <c r="E4355" t="s">
        <v>2687</v>
      </c>
      <c r="F4355" t="s">
        <v>183</v>
      </c>
      <c r="G4355" t="s">
        <v>183</v>
      </c>
      <c r="H4355" t="s">
        <v>25</v>
      </c>
      <c r="I4355" t="s">
        <v>48</v>
      </c>
      <c r="J4355" t="s">
        <v>184</v>
      </c>
      <c r="K4355">
        <v>1028</v>
      </c>
      <c r="L4355" t="s">
        <v>74</v>
      </c>
      <c r="M4355" t="s">
        <v>40</v>
      </c>
      <c r="N4355" t="s">
        <v>96</v>
      </c>
      <c r="O4355" t="s">
        <v>10009</v>
      </c>
      <c r="P4355">
        <v>535.41</v>
      </c>
      <c r="Q4355">
        <v>3</v>
      </c>
      <c r="R4355">
        <v>0</v>
      </c>
      <c r="S4355">
        <v>160.62299999999999</v>
      </c>
      <c r="T4355" t="s">
        <v>246</v>
      </c>
      <c r="U4355">
        <v>374.78699999999998</v>
      </c>
      <c r="V4355" s="2">
        <f>Table1[[#This Row],[Expenses]]*0.3</f>
        <v>112.4361</v>
      </c>
      <c r="W4355" t="str">
        <f>VLOOKUP(K4355, Helper!A:C, 3, FALSE)</f>
        <v>2020-04</v>
      </c>
    </row>
    <row r="4356" spans="1:23" x14ac:dyDescent="0.3">
      <c r="A4356">
        <v>8738</v>
      </c>
      <c r="B4356" t="s">
        <v>10010</v>
      </c>
      <c r="C4356" s="1">
        <v>45023</v>
      </c>
      <c r="D4356">
        <v>20230407</v>
      </c>
      <c r="E4356" t="s">
        <v>5151</v>
      </c>
      <c r="F4356" t="s">
        <v>252</v>
      </c>
      <c r="G4356" t="s">
        <v>573</v>
      </c>
      <c r="H4356" t="s">
        <v>25</v>
      </c>
      <c r="I4356" t="s">
        <v>103</v>
      </c>
      <c r="J4356" t="s">
        <v>244</v>
      </c>
      <c r="K4356">
        <v>1002</v>
      </c>
      <c r="L4356" t="s">
        <v>84</v>
      </c>
      <c r="M4356" t="s">
        <v>40</v>
      </c>
      <c r="N4356" t="s">
        <v>50</v>
      </c>
      <c r="O4356" t="s">
        <v>10011</v>
      </c>
      <c r="P4356">
        <v>8.1</v>
      </c>
      <c r="Q4356">
        <v>5</v>
      </c>
      <c r="R4356">
        <v>0.7</v>
      </c>
      <c r="S4356">
        <v>-5.94</v>
      </c>
      <c r="T4356" t="s">
        <v>68</v>
      </c>
      <c r="U4356">
        <v>14.04</v>
      </c>
      <c r="V4356" s="2">
        <f>Table1[[#This Row],[Expenses]]*0.3</f>
        <v>4.2119999999999997</v>
      </c>
      <c r="W4356" t="str">
        <f>VLOOKUP(K4356, Helper!A:C, 3, FALSE)</f>
        <v>2020-03</v>
      </c>
    </row>
    <row r="4357" spans="1:23" x14ac:dyDescent="0.3">
      <c r="A4357">
        <v>8739</v>
      </c>
      <c r="B4357" t="s">
        <v>10012</v>
      </c>
      <c r="C4357" s="1">
        <v>45269</v>
      </c>
      <c r="D4357">
        <v>20231209</v>
      </c>
      <c r="E4357" t="s">
        <v>465</v>
      </c>
      <c r="F4357" t="s">
        <v>124</v>
      </c>
      <c r="G4357" t="s">
        <v>125</v>
      </c>
      <c r="H4357" t="s">
        <v>25</v>
      </c>
      <c r="I4357" t="s">
        <v>48</v>
      </c>
      <c r="J4357" t="s">
        <v>466</v>
      </c>
      <c r="K4357">
        <v>1046</v>
      </c>
      <c r="L4357" t="s">
        <v>95</v>
      </c>
      <c r="M4357" t="s">
        <v>29</v>
      </c>
      <c r="N4357" t="s">
        <v>112</v>
      </c>
      <c r="O4357" t="s">
        <v>10013</v>
      </c>
      <c r="P4357">
        <v>13.247999999999999</v>
      </c>
      <c r="Q4357">
        <v>4</v>
      </c>
      <c r="R4357">
        <v>0.2</v>
      </c>
      <c r="S4357">
        <v>3.6432000000000002</v>
      </c>
      <c r="T4357" t="s">
        <v>261</v>
      </c>
      <c r="U4357">
        <v>9.6047999999999991</v>
      </c>
      <c r="V4357" s="2">
        <f>Table1[[#This Row],[Expenses]]*0.3</f>
        <v>2.8814399999999996</v>
      </c>
      <c r="W4357" t="str">
        <f>VLOOKUP(K4357, Helper!A:C, 3, FALSE)</f>
        <v>2020-02</v>
      </c>
    </row>
    <row r="4358" spans="1:23" x14ac:dyDescent="0.3">
      <c r="A4358">
        <v>8741</v>
      </c>
      <c r="B4358" t="s">
        <v>10014</v>
      </c>
      <c r="C4358" s="1">
        <v>44767</v>
      </c>
      <c r="D4358">
        <v>20220725</v>
      </c>
      <c r="E4358" t="s">
        <v>2502</v>
      </c>
      <c r="F4358" t="s">
        <v>493</v>
      </c>
      <c r="G4358" t="s">
        <v>1423</v>
      </c>
      <c r="H4358" t="s">
        <v>25</v>
      </c>
      <c r="I4358" t="s">
        <v>336</v>
      </c>
      <c r="J4358" t="s">
        <v>457</v>
      </c>
      <c r="K4358">
        <v>1057</v>
      </c>
      <c r="L4358" t="s">
        <v>105</v>
      </c>
      <c r="M4358" t="s">
        <v>29</v>
      </c>
      <c r="N4358" t="s">
        <v>112</v>
      </c>
      <c r="O4358" t="s">
        <v>10015</v>
      </c>
      <c r="P4358">
        <v>73.2</v>
      </c>
      <c r="Q4358">
        <v>5</v>
      </c>
      <c r="R4358">
        <v>0</v>
      </c>
      <c r="S4358">
        <v>21.228000000000002</v>
      </c>
      <c r="T4358" t="s">
        <v>175</v>
      </c>
      <c r="U4358">
        <v>51.972000000000001</v>
      </c>
      <c r="V4358" s="2">
        <f>Table1[[#This Row],[Expenses]]*0.3</f>
        <v>15.5916</v>
      </c>
      <c r="W4358" t="str">
        <f>VLOOKUP(K4358, Helper!A:C, 3, FALSE)</f>
        <v>2020-01</v>
      </c>
    </row>
    <row r="4359" spans="1:23" x14ac:dyDescent="0.3">
      <c r="A4359">
        <v>8742</v>
      </c>
      <c r="B4359" t="s">
        <v>10016</v>
      </c>
      <c r="C4359" s="1">
        <v>44509</v>
      </c>
      <c r="D4359">
        <v>20211109</v>
      </c>
      <c r="E4359" t="s">
        <v>1527</v>
      </c>
      <c r="F4359" t="s">
        <v>204</v>
      </c>
      <c r="G4359" t="s">
        <v>903</v>
      </c>
      <c r="H4359" t="s">
        <v>81</v>
      </c>
      <c r="I4359" t="s">
        <v>206</v>
      </c>
      <c r="J4359" t="s">
        <v>376</v>
      </c>
      <c r="K4359">
        <v>1036</v>
      </c>
      <c r="L4359" t="s">
        <v>259</v>
      </c>
      <c r="M4359" t="s">
        <v>85</v>
      </c>
      <c r="N4359" t="s">
        <v>50</v>
      </c>
      <c r="O4359" t="s">
        <v>10017</v>
      </c>
      <c r="P4359">
        <v>10.74</v>
      </c>
      <c r="Q4359">
        <v>3</v>
      </c>
      <c r="R4359">
        <v>0</v>
      </c>
      <c r="S4359">
        <v>5.1551999999999998</v>
      </c>
      <c r="T4359" t="s">
        <v>88</v>
      </c>
      <c r="U4359">
        <v>5.5848000000000004</v>
      </c>
      <c r="V4359" s="2">
        <f>Table1[[#This Row],[Expenses]]*0.3</f>
        <v>1.67544</v>
      </c>
      <c r="W4359" t="str">
        <f>VLOOKUP(K4359, Helper!A:C, 3, FALSE)</f>
        <v>2020-04</v>
      </c>
    </row>
    <row r="4360" spans="1:23" x14ac:dyDescent="0.3">
      <c r="A4360">
        <v>8743</v>
      </c>
      <c r="B4360" t="s">
        <v>10018</v>
      </c>
      <c r="C4360" s="1">
        <v>44471</v>
      </c>
      <c r="D4360">
        <v>20211002</v>
      </c>
      <c r="E4360" t="s">
        <v>1138</v>
      </c>
      <c r="F4360" t="s">
        <v>306</v>
      </c>
      <c r="G4360" t="s">
        <v>307</v>
      </c>
      <c r="H4360" t="s">
        <v>25</v>
      </c>
      <c r="I4360" t="s">
        <v>48</v>
      </c>
      <c r="J4360" t="s">
        <v>160</v>
      </c>
      <c r="K4360">
        <v>1101</v>
      </c>
      <c r="L4360" t="s">
        <v>56</v>
      </c>
      <c r="M4360" t="s">
        <v>29</v>
      </c>
      <c r="N4360" t="s">
        <v>57</v>
      </c>
      <c r="O4360" t="s">
        <v>10019</v>
      </c>
      <c r="P4360">
        <v>11.032</v>
      </c>
      <c r="Q4360">
        <v>1</v>
      </c>
      <c r="R4360">
        <v>0.2</v>
      </c>
      <c r="S4360">
        <v>3.0337999999999998</v>
      </c>
      <c r="T4360" t="s">
        <v>52</v>
      </c>
      <c r="U4360">
        <v>7.9981999999999998</v>
      </c>
      <c r="V4360" s="2">
        <f>Table1[[#This Row],[Expenses]]*0.3</f>
        <v>2.3994599999999999</v>
      </c>
      <c r="W4360" t="str">
        <f>VLOOKUP(K4360, Helper!A:C, 3, FALSE)</f>
        <v>2020-03</v>
      </c>
    </row>
    <row r="4361" spans="1:23" x14ac:dyDescent="0.3">
      <c r="A4361">
        <v>8745</v>
      </c>
      <c r="B4361" t="s">
        <v>10020</v>
      </c>
      <c r="C4361" s="1">
        <v>44522</v>
      </c>
      <c r="D4361">
        <v>20211122</v>
      </c>
      <c r="E4361" t="s">
        <v>9791</v>
      </c>
      <c r="F4361" t="s">
        <v>744</v>
      </c>
      <c r="G4361" t="s">
        <v>784</v>
      </c>
      <c r="H4361" t="s">
        <v>81</v>
      </c>
      <c r="I4361" t="s">
        <v>199</v>
      </c>
      <c r="J4361" t="s">
        <v>83</v>
      </c>
      <c r="K4361">
        <v>1074</v>
      </c>
      <c r="L4361" t="s">
        <v>84</v>
      </c>
      <c r="M4361" t="s">
        <v>85</v>
      </c>
      <c r="N4361" t="s">
        <v>112</v>
      </c>
      <c r="O4361" t="s">
        <v>10021</v>
      </c>
      <c r="P4361">
        <v>17.12</v>
      </c>
      <c r="Q4361">
        <v>4</v>
      </c>
      <c r="R4361">
        <v>0</v>
      </c>
      <c r="S4361">
        <v>4.9648000000000003</v>
      </c>
      <c r="T4361" t="s">
        <v>88</v>
      </c>
      <c r="U4361">
        <v>12.155200000000001</v>
      </c>
      <c r="V4361" s="2">
        <f>Table1[[#This Row],[Expenses]]*0.3</f>
        <v>3.64656</v>
      </c>
      <c r="W4361" t="str">
        <f>VLOOKUP(K4361, Helper!A:C, 3, FALSE)</f>
        <v>2020-05</v>
      </c>
    </row>
    <row r="4362" spans="1:23" x14ac:dyDescent="0.3">
      <c r="A4362">
        <v>8747</v>
      </c>
      <c r="B4362" t="s">
        <v>10022</v>
      </c>
      <c r="C4362" s="1">
        <v>44960</v>
      </c>
      <c r="D4362">
        <v>20230203</v>
      </c>
      <c r="E4362" t="s">
        <v>3652</v>
      </c>
      <c r="F4362" t="s">
        <v>35</v>
      </c>
      <c r="G4362" t="s">
        <v>600</v>
      </c>
      <c r="H4362" t="s">
        <v>37</v>
      </c>
      <c r="I4362" t="s">
        <v>38</v>
      </c>
      <c r="J4362" t="s">
        <v>55</v>
      </c>
      <c r="K4362">
        <v>1065</v>
      </c>
      <c r="L4362" t="s">
        <v>56</v>
      </c>
      <c r="M4362" t="s">
        <v>40</v>
      </c>
      <c r="N4362" t="s">
        <v>57</v>
      </c>
      <c r="O4362" t="s">
        <v>10023</v>
      </c>
      <c r="P4362">
        <v>210.58</v>
      </c>
      <c r="Q4362">
        <v>2</v>
      </c>
      <c r="R4362">
        <v>0</v>
      </c>
      <c r="S4362">
        <v>12.6348</v>
      </c>
      <c r="T4362" t="s">
        <v>394</v>
      </c>
      <c r="U4362">
        <v>197.9452</v>
      </c>
      <c r="V4362" s="2">
        <f>Table1[[#This Row],[Expenses]]*0.3</f>
        <v>59.383559999999996</v>
      </c>
      <c r="W4362" t="str">
        <f>VLOOKUP(K4362, Helper!A:C, 3, FALSE)</f>
        <v>2020-04</v>
      </c>
    </row>
    <row r="4363" spans="1:23" x14ac:dyDescent="0.3">
      <c r="A4363">
        <v>8750</v>
      </c>
      <c r="B4363" t="s">
        <v>10024</v>
      </c>
      <c r="C4363" s="1">
        <v>44363</v>
      </c>
      <c r="D4363">
        <v>20210616</v>
      </c>
      <c r="E4363" t="s">
        <v>396</v>
      </c>
      <c r="F4363" t="s">
        <v>211</v>
      </c>
      <c r="G4363" t="s">
        <v>212</v>
      </c>
      <c r="H4363" t="s">
        <v>25</v>
      </c>
      <c r="I4363" t="s">
        <v>26</v>
      </c>
      <c r="J4363" t="s">
        <v>398</v>
      </c>
      <c r="K4363">
        <v>1026</v>
      </c>
      <c r="L4363" t="s">
        <v>105</v>
      </c>
      <c r="M4363" t="s">
        <v>29</v>
      </c>
      <c r="N4363" t="s">
        <v>50</v>
      </c>
      <c r="O4363" t="s">
        <v>10025</v>
      </c>
      <c r="P4363">
        <v>3050.3760000000002</v>
      </c>
      <c r="Q4363">
        <v>3</v>
      </c>
      <c r="R4363">
        <v>0.2</v>
      </c>
      <c r="S4363">
        <v>1143.8910000000001</v>
      </c>
      <c r="T4363" t="s">
        <v>732</v>
      </c>
      <c r="U4363">
        <v>1906.4849999999999</v>
      </c>
      <c r="V4363" s="2">
        <f>Table1[[#This Row],[Expenses]]*0.3</f>
        <v>571.94549999999992</v>
      </c>
      <c r="W4363" t="str">
        <f>VLOOKUP(K4363, Helper!A:C, 3, FALSE)</f>
        <v>2020-01</v>
      </c>
    </row>
    <row r="4364" spans="1:23" x14ac:dyDescent="0.3">
      <c r="A4364">
        <v>8752</v>
      </c>
      <c r="B4364" t="s">
        <v>10026</v>
      </c>
      <c r="C4364" s="1">
        <v>44687</v>
      </c>
      <c r="D4364">
        <v>20220506</v>
      </c>
      <c r="E4364" t="s">
        <v>324</v>
      </c>
      <c r="F4364" t="s">
        <v>46</v>
      </c>
      <c r="G4364" t="s">
        <v>661</v>
      </c>
      <c r="H4364" t="s">
        <v>25</v>
      </c>
      <c r="I4364" t="s">
        <v>48</v>
      </c>
      <c r="J4364" t="s">
        <v>325</v>
      </c>
      <c r="K4364">
        <v>1075</v>
      </c>
      <c r="L4364" t="s">
        <v>133</v>
      </c>
      <c r="M4364" t="s">
        <v>85</v>
      </c>
      <c r="N4364" t="s">
        <v>66</v>
      </c>
      <c r="O4364" t="s">
        <v>10027</v>
      </c>
      <c r="P4364">
        <v>93.248000000000005</v>
      </c>
      <c r="Q4364">
        <v>4</v>
      </c>
      <c r="R4364">
        <v>0.2</v>
      </c>
      <c r="S4364">
        <v>31.4712</v>
      </c>
      <c r="T4364" t="s">
        <v>454</v>
      </c>
      <c r="U4364">
        <v>61.776800000000001</v>
      </c>
      <c r="V4364" s="2">
        <f>Table1[[#This Row],[Expenses]]*0.3</f>
        <v>18.53304</v>
      </c>
      <c r="W4364" t="str">
        <f>VLOOKUP(K4364, Helper!A:C, 3, FALSE)</f>
        <v>2020-03</v>
      </c>
    </row>
    <row r="4365" spans="1:23" x14ac:dyDescent="0.3">
      <c r="A4365">
        <v>8754</v>
      </c>
      <c r="B4365" t="s">
        <v>10028</v>
      </c>
      <c r="C4365" s="1">
        <v>45179</v>
      </c>
      <c r="D4365">
        <v>20230910</v>
      </c>
      <c r="E4365" t="s">
        <v>2915</v>
      </c>
      <c r="F4365" t="s">
        <v>358</v>
      </c>
      <c r="G4365" t="s">
        <v>1609</v>
      </c>
      <c r="H4365" t="s">
        <v>37</v>
      </c>
      <c r="I4365" t="s">
        <v>119</v>
      </c>
      <c r="J4365" t="s">
        <v>337</v>
      </c>
      <c r="K4365">
        <v>1096</v>
      </c>
      <c r="L4365" t="s">
        <v>105</v>
      </c>
      <c r="M4365" t="s">
        <v>29</v>
      </c>
      <c r="N4365" t="s">
        <v>41</v>
      </c>
      <c r="O4365" t="s">
        <v>10029</v>
      </c>
      <c r="P4365">
        <v>17.712</v>
      </c>
      <c r="Q4365">
        <v>6</v>
      </c>
      <c r="R4365">
        <v>0.2</v>
      </c>
      <c r="S4365">
        <v>5.9778000000000002</v>
      </c>
      <c r="T4365" t="s">
        <v>171</v>
      </c>
      <c r="U4365">
        <v>11.7342</v>
      </c>
      <c r="V4365" s="2">
        <f>Table1[[#This Row],[Expenses]]*0.3</f>
        <v>3.5202599999999999</v>
      </c>
      <c r="W4365" t="str">
        <f>VLOOKUP(K4365, Helper!A:C, 3, FALSE)</f>
        <v>2020-03</v>
      </c>
    </row>
    <row r="4366" spans="1:23" x14ac:dyDescent="0.3">
      <c r="A4366">
        <v>8757</v>
      </c>
      <c r="B4366" t="s">
        <v>10030</v>
      </c>
      <c r="C4366" s="1">
        <v>44765</v>
      </c>
      <c r="D4366">
        <v>20220723</v>
      </c>
      <c r="E4366" t="s">
        <v>4847</v>
      </c>
      <c r="F4366" t="s">
        <v>1548</v>
      </c>
      <c r="G4366" t="s">
        <v>1925</v>
      </c>
      <c r="H4366" t="s">
        <v>81</v>
      </c>
      <c r="I4366" t="s">
        <v>199</v>
      </c>
      <c r="J4366" t="s">
        <v>179</v>
      </c>
      <c r="K4366">
        <v>1015</v>
      </c>
      <c r="L4366" t="s">
        <v>74</v>
      </c>
      <c r="M4366" t="s">
        <v>40</v>
      </c>
      <c r="N4366" t="s">
        <v>86</v>
      </c>
      <c r="O4366" t="s">
        <v>10031</v>
      </c>
      <c r="P4366">
        <v>37.68</v>
      </c>
      <c r="Q4366">
        <v>2</v>
      </c>
      <c r="R4366">
        <v>0</v>
      </c>
      <c r="S4366">
        <v>10.5504</v>
      </c>
      <c r="T4366" t="s">
        <v>175</v>
      </c>
      <c r="U4366">
        <v>27.1296</v>
      </c>
      <c r="V4366" s="2">
        <f>Table1[[#This Row],[Expenses]]*0.3</f>
        <v>8.1388800000000003</v>
      </c>
      <c r="W4366" t="str">
        <f>VLOOKUP(K4366, Helper!A:C, 3, FALSE)</f>
        <v>2020-03</v>
      </c>
    </row>
    <row r="4367" spans="1:23" x14ac:dyDescent="0.3">
      <c r="A4367">
        <v>8761</v>
      </c>
      <c r="B4367" t="s">
        <v>10032</v>
      </c>
      <c r="C4367" s="1">
        <v>44592</v>
      </c>
      <c r="D4367">
        <v>20220131</v>
      </c>
      <c r="E4367" t="s">
        <v>1956</v>
      </c>
      <c r="F4367" t="s">
        <v>758</v>
      </c>
      <c r="G4367" t="s">
        <v>759</v>
      </c>
      <c r="H4367" t="s">
        <v>25</v>
      </c>
      <c r="I4367" t="s">
        <v>64</v>
      </c>
      <c r="J4367" t="s">
        <v>341</v>
      </c>
      <c r="K4367">
        <v>1019</v>
      </c>
      <c r="L4367" t="s">
        <v>74</v>
      </c>
      <c r="M4367" t="s">
        <v>85</v>
      </c>
      <c r="N4367" t="s">
        <v>50</v>
      </c>
      <c r="O4367" t="s">
        <v>10033</v>
      </c>
      <c r="P4367">
        <v>1270.99</v>
      </c>
      <c r="Q4367">
        <v>1</v>
      </c>
      <c r="R4367">
        <v>0</v>
      </c>
      <c r="S4367">
        <v>635.495</v>
      </c>
      <c r="T4367" t="s">
        <v>140</v>
      </c>
      <c r="U4367">
        <v>635.495</v>
      </c>
      <c r="V4367" s="2">
        <f>Table1[[#This Row],[Expenses]]*0.3</f>
        <v>190.64849999999998</v>
      </c>
      <c r="W4367" t="str">
        <f>VLOOKUP(K4367, Helper!A:C, 3, FALSE)</f>
        <v>2020-03</v>
      </c>
    </row>
    <row r="4368" spans="1:23" x14ac:dyDescent="0.3">
      <c r="A4368">
        <v>8763</v>
      </c>
      <c r="B4368" t="s">
        <v>10034</v>
      </c>
      <c r="C4368" s="1">
        <v>44925</v>
      </c>
      <c r="D4368">
        <v>20221230</v>
      </c>
      <c r="E4368" t="s">
        <v>1807</v>
      </c>
      <c r="F4368" t="s">
        <v>35</v>
      </c>
      <c r="G4368" t="s">
        <v>3379</v>
      </c>
      <c r="H4368" t="s">
        <v>37</v>
      </c>
      <c r="I4368" t="s">
        <v>38</v>
      </c>
      <c r="J4368" t="s">
        <v>638</v>
      </c>
      <c r="K4368">
        <v>1008</v>
      </c>
      <c r="L4368" t="s">
        <v>74</v>
      </c>
      <c r="M4368" t="s">
        <v>29</v>
      </c>
      <c r="N4368" t="s">
        <v>96</v>
      </c>
      <c r="O4368" t="s">
        <v>10035</v>
      </c>
      <c r="P4368">
        <v>14.03</v>
      </c>
      <c r="Q4368">
        <v>1</v>
      </c>
      <c r="R4368">
        <v>0</v>
      </c>
      <c r="S4368">
        <v>4.0686999999999998</v>
      </c>
      <c r="T4368" t="s">
        <v>76</v>
      </c>
      <c r="U4368">
        <v>9.9612999999999996</v>
      </c>
      <c r="V4368" s="2">
        <f>Table1[[#This Row],[Expenses]]*0.3</f>
        <v>2.9883899999999999</v>
      </c>
      <c r="W4368" t="str">
        <f>VLOOKUP(K4368, Helper!A:C, 3, FALSE)</f>
        <v>2020-01</v>
      </c>
    </row>
    <row r="4369" spans="1:23" x14ac:dyDescent="0.3">
      <c r="A4369">
        <v>8765</v>
      </c>
      <c r="B4369" t="s">
        <v>10036</v>
      </c>
      <c r="C4369" s="1">
        <v>44521</v>
      </c>
      <c r="D4369">
        <v>20211121</v>
      </c>
      <c r="E4369" t="s">
        <v>894</v>
      </c>
      <c r="F4369" t="s">
        <v>79</v>
      </c>
      <c r="G4369" t="s">
        <v>80</v>
      </c>
      <c r="H4369" t="s">
        <v>81</v>
      </c>
      <c r="I4369" t="s">
        <v>82</v>
      </c>
      <c r="J4369" t="s">
        <v>443</v>
      </c>
      <c r="K4369">
        <v>1005</v>
      </c>
      <c r="L4369" t="s">
        <v>56</v>
      </c>
      <c r="M4369" t="s">
        <v>40</v>
      </c>
      <c r="N4369" t="s">
        <v>112</v>
      </c>
      <c r="O4369" t="s">
        <v>10037</v>
      </c>
      <c r="P4369">
        <v>5.3440000000000003</v>
      </c>
      <c r="Q4369">
        <v>2</v>
      </c>
      <c r="R4369">
        <v>0.2</v>
      </c>
      <c r="S4369">
        <v>0.73480000000000001</v>
      </c>
      <c r="T4369" t="s">
        <v>88</v>
      </c>
      <c r="U4369">
        <v>4.6092000000000004</v>
      </c>
      <c r="V4369" s="2">
        <f>Table1[[#This Row],[Expenses]]*0.3</f>
        <v>1.38276</v>
      </c>
      <c r="W4369" t="str">
        <f>VLOOKUP(K4369, Helper!A:C, 3, FALSE)</f>
        <v>2020-03</v>
      </c>
    </row>
    <row r="4370" spans="1:23" x14ac:dyDescent="0.3">
      <c r="A4370">
        <v>8769</v>
      </c>
      <c r="B4370" t="s">
        <v>10038</v>
      </c>
      <c r="C4370" s="1">
        <v>44474</v>
      </c>
      <c r="D4370">
        <v>20211005</v>
      </c>
      <c r="E4370" t="s">
        <v>3142</v>
      </c>
      <c r="F4370" t="s">
        <v>358</v>
      </c>
      <c r="G4370" t="s">
        <v>359</v>
      </c>
      <c r="H4370" t="s">
        <v>37</v>
      </c>
      <c r="I4370" t="s">
        <v>119</v>
      </c>
      <c r="J4370" t="s">
        <v>560</v>
      </c>
      <c r="K4370">
        <v>1080</v>
      </c>
      <c r="L4370" t="s">
        <v>56</v>
      </c>
      <c r="M4370" t="s">
        <v>29</v>
      </c>
      <c r="N4370" t="s">
        <v>185</v>
      </c>
      <c r="O4370" t="s">
        <v>10039</v>
      </c>
      <c r="P4370">
        <v>288</v>
      </c>
      <c r="Q4370">
        <v>4</v>
      </c>
      <c r="R4370">
        <v>0.2</v>
      </c>
      <c r="S4370">
        <v>57.6</v>
      </c>
      <c r="T4370" t="s">
        <v>52</v>
      </c>
      <c r="U4370">
        <v>230.4</v>
      </c>
      <c r="V4370" s="2">
        <f>Table1[[#This Row],[Expenses]]*0.3</f>
        <v>69.12</v>
      </c>
      <c r="W4370" t="str">
        <f>VLOOKUP(K4370, Helper!A:C, 3, FALSE)</f>
        <v>2020-03</v>
      </c>
    </row>
    <row r="4371" spans="1:23" x14ac:dyDescent="0.3">
      <c r="A4371">
        <v>8770</v>
      </c>
      <c r="B4371" t="s">
        <v>10040</v>
      </c>
      <c r="C4371" s="1">
        <v>44817</v>
      </c>
      <c r="D4371">
        <v>20220913</v>
      </c>
      <c r="E4371" t="s">
        <v>891</v>
      </c>
      <c r="F4371" t="s">
        <v>334</v>
      </c>
      <c r="G4371" t="s">
        <v>668</v>
      </c>
      <c r="H4371" t="s">
        <v>25</v>
      </c>
      <c r="I4371" t="s">
        <v>336</v>
      </c>
      <c r="J4371" t="s">
        <v>457</v>
      </c>
      <c r="K4371">
        <v>1057</v>
      </c>
      <c r="L4371" t="s">
        <v>105</v>
      </c>
      <c r="M4371" t="s">
        <v>85</v>
      </c>
      <c r="N4371" t="s">
        <v>156</v>
      </c>
      <c r="O4371" t="s">
        <v>10041</v>
      </c>
      <c r="P4371">
        <v>146.952</v>
      </c>
      <c r="Q4371">
        <v>3</v>
      </c>
      <c r="R4371">
        <v>0.2</v>
      </c>
      <c r="S4371">
        <v>9.1844999999999999</v>
      </c>
      <c r="T4371" t="s">
        <v>246</v>
      </c>
      <c r="U4371">
        <v>137.76749999999899</v>
      </c>
      <c r="V4371" s="2">
        <f>Table1[[#This Row],[Expenses]]*0.3</f>
        <v>41.330249999999694</v>
      </c>
      <c r="W4371" t="str">
        <f>VLOOKUP(K4371, Helper!A:C, 3, FALSE)</f>
        <v>2020-01</v>
      </c>
    </row>
    <row r="4372" spans="1:23" x14ac:dyDescent="0.3">
      <c r="A4372">
        <v>8772</v>
      </c>
      <c r="B4372" t="s">
        <v>10042</v>
      </c>
      <c r="C4372" s="1">
        <v>45184</v>
      </c>
      <c r="D4372">
        <v>20230915</v>
      </c>
      <c r="E4372" t="s">
        <v>3194</v>
      </c>
      <c r="F4372" t="s">
        <v>62</v>
      </c>
      <c r="G4372" t="s">
        <v>63</v>
      </c>
      <c r="H4372" t="s">
        <v>25</v>
      </c>
      <c r="I4372" t="s">
        <v>64</v>
      </c>
      <c r="J4372" t="s">
        <v>316</v>
      </c>
      <c r="K4372">
        <v>1093</v>
      </c>
      <c r="L4372" t="s">
        <v>28</v>
      </c>
      <c r="M4372" t="s">
        <v>40</v>
      </c>
      <c r="N4372" t="s">
        <v>86</v>
      </c>
      <c r="O4372" t="s">
        <v>10043</v>
      </c>
      <c r="P4372">
        <v>942.78399999999999</v>
      </c>
      <c r="Q4372">
        <v>4</v>
      </c>
      <c r="R4372">
        <v>0.2</v>
      </c>
      <c r="S4372">
        <v>94.278400000000005</v>
      </c>
      <c r="T4372" t="s">
        <v>171</v>
      </c>
      <c r="U4372">
        <v>848.50559999999996</v>
      </c>
      <c r="V4372" s="2">
        <f>Table1[[#This Row],[Expenses]]*0.3</f>
        <v>254.55167999999998</v>
      </c>
      <c r="W4372" t="str">
        <f>VLOOKUP(K4372, Helper!A:C, 3, FALSE)</f>
        <v>2020-03</v>
      </c>
    </row>
    <row r="4373" spans="1:23" x14ac:dyDescent="0.3">
      <c r="A4373">
        <v>8774</v>
      </c>
      <c r="B4373" t="s">
        <v>10044</v>
      </c>
      <c r="C4373" s="1">
        <v>44250</v>
      </c>
      <c r="D4373">
        <v>20210223</v>
      </c>
      <c r="E4373" t="s">
        <v>9296</v>
      </c>
      <c r="F4373" t="s">
        <v>211</v>
      </c>
      <c r="G4373" t="s">
        <v>212</v>
      </c>
      <c r="H4373" t="s">
        <v>25</v>
      </c>
      <c r="I4373" t="s">
        <v>26</v>
      </c>
      <c r="J4373" t="s">
        <v>1367</v>
      </c>
      <c r="K4373">
        <v>1020</v>
      </c>
      <c r="L4373" t="s">
        <v>56</v>
      </c>
      <c r="M4373" t="s">
        <v>85</v>
      </c>
      <c r="N4373" t="s">
        <v>86</v>
      </c>
      <c r="O4373" t="s">
        <v>10045</v>
      </c>
      <c r="P4373">
        <v>26.88</v>
      </c>
      <c r="Q4373">
        <v>6</v>
      </c>
      <c r="R4373">
        <v>0</v>
      </c>
      <c r="S4373">
        <v>6.72</v>
      </c>
      <c r="T4373" t="s">
        <v>554</v>
      </c>
      <c r="U4373">
        <v>20.16</v>
      </c>
      <c r="V4373" s="2">
        <f>Table1[[#This Row],[Expenses]]*0.3</f>
        <v>6.048</v>
      </c>
      <c r="W4373" t="str">
        <f>VLOOKUP(K4373, Helper!A:C, 3, FALSE)</f>
        <v>2020-04</v>
      </c>
    </row>
    <row r="4374" spans="1:23" x14ac:dyDescent="0.3">
      <c r="A4374">
        <v>8776</v>
      </c>
      <c r="B4374" t="s">
        <v>10046</v>
      </c>
      <c r="C4374" s="1">
        <v>44901</v>
      </c>
      <c r="D4374">
        <v>20221206</v>
      </c>
      <c r="E4374" t="s">
        <v>2377</v>
      </c>
      <c r="F4374" t="s">
        <v>166</v>
      </c>
      <c r="G4374" t="s">
        <v>227</v>
      </c>
      <c r="H4374" t="s">
        <v>81</v>
      </c>
      <c r="I4374" t="s">
        <v>168</v>
      </c>
      <c r="J4374" t="s">
        <v>1263</v>
      </c>
      <c r="K4374">
        <v>1016</v>
      </c>
      <c r="L4374" t="s">
        <v>95</v>
      </c>
      <c r="M4374" t="s">
        <v>85</v>
      </c>
      <c r="N4374" t="s">
        <v>112</v>
      </c>
      <c r="O4374" t="s">
        <v>10047</v>
      </c>
      <c r="P4374">
        <v>3.536</v>
      </c>
      <c r="Q4374">
        <v>2</v>
      </c>
      <c r="R4374">
        <v>0.2</v>
      </c>
      <c r="S4374">
        <v>0.30940000000000001</v>
      </c>
      <c r="T4374" t="s">
        <v>76</v>
      </c>
      <c r="U4374">
        <v>3.2265999999999999</v>
      </c>
      <c r="V4374" s="2">
        <f>Table1[[#This Row],[Expenses]]*0.3</f>
        <v>0.96797999999999995</v>
      </c>
      <c r="W4374" t="str">
        <f>VLOOKUP(K4374, Helper!A:C, 3, FALSE)</f>
        <v>2020-03</v>
      </c>
    </row>
    <row r="4375" spans="1:23" x14ac:dyDescent="0.3">
      <c r="A4375">
        <v>8777</v>
      </c>
      <c r="B4375" t="s">
        <v>10048</v>
      </c>
      <c r="C4375" s="1">
        <v>44745</v>
      </c>
      <c r="D4375">
        <v>20220703</v>
      </c>
      <c r="E4375" t="s">
        <v>577</v>
      </c>
      <c r="F4375" t="s">
        <v>79</v>
      </c>
      <c r="G4375" t="s">
        <v>964</v>
      </c>
      <c r="H4375" t="s">
        <v>81</v>
      </c>
      <c r="I4375" t="s">
        <v>82</v>
      </c>
      <c r="J4375" t="s">
        <v>120</v>
      </c>
      <c r="K4375">
        <v>1048</v>
      </c>
      <c r="L4375" t="s">
        <v>105</v>
      </c>
      <c r="M4375" t="s">
        <v>40</v>
      </c>
      <c r="N4375" t="s">
        <v>41</v>
      </c>
      <c r="O4375" t="s">
        <v>10049</v>
      </c>
      <c r="P4375">
        <v>528.42999999999995</v>
      </c>
      <c r="Q4375">
        <v>5</v>
      </c>
      <c r="R4375">
        <v>0.3</v>
      </c>
      <c r="S4375">
        <v>0</v>
      </c>
      <c r="T4375" t="s">
        <v>175</v>
      </c>
      <c r="U4375">
        <v>528.42999999999995</v>
      </c>
      <c r="V4375" s="2">
        <f>Table1[[#This Row],[Expenses]]*0.3</f>
        <v>158.52899999999997</v>
      </c>
      <c r="W4375" t="str">
        <f>VLOOKUP(K4375, Helper!A:C, 3, FALSE)</f>
        <v>2020-02</v>
      </c>
    </row>
    <row r="4376" spans="1:23" x14ac:dyDescent="0.3">
      <c r="A4376">
        <v>8779</v>
      </c>
      <c r="B4376" t="s">
        <v>10050</v>
      </c>
      <c r="C4376" s="1">
        <v>45274</v>
      </c>
      <c r="D4376">
        <v>20231214</v>
      </c>
      <c r="E4376" t="s">
        <v>815</v>
      </c>
      <c r="F4376" t="s">
        <v>211</v>
      </c>
      <c r="G4376" t="s">
        <v>212</v>
      </c>
      <c r="H4376" t="s">
        <v>25</v>
      </c>
      <c r="I4376" t="s">
        <v>26</v>
      </c>
      <c r="J4376" t="s">
        <v>817</v>
      </c>
      <c r="K4376">
        <v>1050</v>
      </c>
      <c r="L4376" t="s">
        <v>95</v>
      </c>
      <c r="M4376" t="s">
        <v>40</v>
      </c>
      <c r="N4376" t="s">
        <v>30</v>
      </c>
      <c r="O4376" t="s">
        <v>10051</v>
      </c>
      <c r="P4376">
        <v>287.976</v>
      </c>
      <c r="Q4376">
        <v>3</v>
      </c>
      <c r="R4376">
        <v>0.2</v>
      </c>
      <c r="S4376">
        <v>7.1993999999999998</v>
      </c>
      <c r="T4376" t="s">
        <v>261</v>
      </c>
      <c r="U4376">
        <v>280.77659999999997</v>
      </c>
      <c r="V4376" s="2">
        <f>Table1[[#This Row],[Expenses]]*0.3</f>
        <v>84.232979999999984</v>
      </c>
      <c r="W4376" t="str">
        <f>VLOOKUP(K4376, Helper!A:C, 3, FALSE)</f>
        <v>2020-01</v>
      </c>
    </row>
    <row r="4377" spans="1:23" x14ac:dyDescent="0.3">
      <c r="A4377">
        <v>8780</v>
      </c>
      <c r="B4377" t="s">
        <v>10052</v>
      </c>
      <c r="C4377" s="1">
        <v>44275</v>
      </c>
      <c r="D4377">
        <v>20210320</v>
      </c>
      <c r="E4377" t="s">
        <v>1388</v>
      </c>
      <c r="F4377" t="s">
        <v>306</v>
      </c>
      <c r="G4377" t="s">
        <v>307</v>
      </c>
      <c r="H4377" t="s">
        <v>25</v>
      </c>
      <c r="I4377" t="s">
        <v>48</v>
      </c>
      <c r="J4377" t="s">
        <v>291</v>
      </c>
      <c r="K4377">
        <v>1052</v>
      </c>
      <c r="L4377" t="s">
        <v>259</v>
      </c>
      <c r="M4377" t="s">
        <v>29</v>
      </c>
      <c r="N4377" t="s">
        <v>96</v>
      </c>
      <c r="O4377" t="s">
        <v>10053</v>
      </c>
      <c r="P4377">
        <v>29.303999999999998</v>
      </c>
      <c r="Q4377">
        <v>3</v>
      </c>
      <c r="R4377">
        <v>0.2</v>
      </c>
      <c r="S4377">
        <v>2.5640999999999998</v>
      </c>
      <c r="T4377" t="s">
        <v>365</v>
      </c>
      <c r="U4377">
        <v>26.739899999999999</v>
      </c>
      <c r="V4377" s="2">
        <f>Table1[[#This Row],[Expenses]]*0.3</f>
        <v>8.0219699999999996</v>
      </c>
      <c r="W4377" t="str">
        <f>VLOOKUP(K4377, Helper!A:C, 3, FALSE)</f>
        <v>2020-04</v>
      </c>
    </row>
    <row r="4378" spans="1:23" x14ac:dyDescent="0.3">
      <c r="A4378">
        <v>8781</v>
      </c>
      <c r="B4378" t="s">
        <v>10054</v>
      </c>
      <c r="C4378" s="1">
        <v>44256</v>
      </c>
      <c r="D4378">
        <v>20210301</v>
      </c>
      <c r="E4378" t="s">
        <v>8776</v>
      </c>
      <c r="F4378" t="s">
        <v>79</v>
      </c>
      <c r="G4378" t="s">
        <v>147</v>
      </c>
      <c r="H4378" t="s">
        <v>81</v>
      </c>
      <c r="I4378" t="s">
        <v>82</v>
      </c>
      <c r="J4378" t="s">
        <v>1231</v>
      </c>
      <c r="K4378">
        <v>1086</v>
      </c>
      <c r="L4378" t="s">
        <v>74</v>
      </c>
      <c r="M4378" t="s">
        <v>40</v>
      </c>
      <c r="N4378" t="s">
        <v>112</v>
      </c>
      <c r="O4378" t="s">
        <v>10055</v>
      </c>
      <c r="P4378">
        <v>55.328000000000003</v>
      </c>
      <c r="Q4378">
        <v>2</v>
      </c>
      <c r="R4378">
        <v>0.2</v>
      </c>
      <c r="S4378">
        <v>6.2244000000000002</v>
      </c>
      <c r="T4378" t="s">
        <v>365</v>
      </c>
      <c r="U4378">
        <v>49.1036</v>
      </c>
      <c r="V4378" s="2">
        <f>Table1[[#This Row],[Expenses]]*0.3</f>
        <v>14.731079999999999</v>
      </c>
      <c r="W4378" t="str">
        <f>VLOOKUP(K4378, Helper!A:C, 3, FALSE)</f>
        <v>2020-01</v>
      </c>
    </row>
    <row r="4379" spans="1:23" x14ac:dyDescent="0.3">
      <c r="A4379">
        <v>8783</v>
      </c>
      <c r="B4379" t="s">
        <v>10056</v>
      </c>
      <c r="C4379" s="1">
        <v>44820</v>
      </c>
      <c r="D4379">
        <v>20220916</v>
      </c>
      <c r="E4379" t="s">
        <v>1188</v>
      </c>
      <c r="F4379" t="s">
        <v>4180</v>
      </c>
      <c r="G4379" t="s">
        <v>4181</v>
      </c>
      <c r="H4379" t="s">
        <v>81</v>
      </c>
      <c r="I4379" t="s">
        <v>199</v>
      </c>
      <c r="J4379" t="s">
        <v>200</v>
      </c>
      <c r="K4379">
        <v>1011</v>
      </c>
      <c r="L4379" t="s">
        <v>56</v>
      </c>
      <c r="M4379" t="s">
        <v>40</v>
      </c>
      <c r="N4379" t="s">
        <v>50</v>
      </c>
      <c r="O4379" t="s">
        <v>10057</v>
      </c>
      <c r="P4379">
        <v>20.416</v>
      </c>
      <c r="Q4379">
        <v>4</v>
      </c>
      <c r="R4379">
        <v>0.2</v>
      </c>
      <c r="S4379">
        <v>6.6352000000000002</v>
      </c>
      <c r="T4379" t="s">
        <v>246</v>
      </c>
      <c r="U4379">
        <v>13.780799999999999</v>
      </c>
      <c r="V4379" s="2">
        <f>Table1[[#This Row],[Expenses]]*0.3</f>
        <v>4.1342399999999992</v>
      </c>
      <c r="W4379" t="str">
        <f>VLOOKUP(K4379, Helper!A:C, 3, FALSE)</f>
        <v>2020-06</v>
      </c>
    </row>
    <row r="4380" spans="1:23" x14ac:dyDescent="0.3">
      <c r="A4380">
        <v>8785</v>
      </c>
      <c r="B4380" t="s">
        <v>10058</v>
      </c>
      <c r="C4380" s="1">
        <v>45003</v>
      </c>
      <c r="D4380">
        <v>20230318</v>
      </c>
      <c r="E4380" t="s">
        <v>1684</v>
      </c>
      <c r="F4380" t="s">
        <v>252</v>
      </c>
      <c r="G4380" t="s">
        <v>573</v>
      </c>
      <c r="H4380" t="s">
        <v>25</v>
      </c>
      <c r="I4380" t="s">
        <v>103</v>
      </c>
      <c r="J4380" t="s">
        <v>1263</v>
      </c>
      <c r="K4380">
        <v>1016</v>
      </c>
      <c r="L4380" t="s">
        <v>95</v>
      </c>
      <c r="M4380" t="s">
        <v>85</v>
      </c>
      <c r="N4380" t="s">
        <v>41</v>
      </c>
      <c r="O4380" t="s">
        <v>10059</v>
      </c>
      <c r="P4380">
        <v>4.6079999999999997</v>
      </c>
      <c r="Q4380">
        <v>2</v>
      </c>
      <c r="R4380">
        <v>0.2</v>
      </c>
      <c r="S4380">
        <v>1.6704000000000001</v>
      </c>
      <c r="T4380" t="s">
        <v>761</v>
      </c>
      <c r="U4380">
        <v>2.93759999999999</v>
      </c>
      <c r="V4380" s="2">
        <f>Table1[[#This Row],[Expenses]]*0.3</f>
        <v>0.88127999999999695</v>
      </c>
      <c r="W4380" t="str">
        <f>VLOOKUP(K4380, Helper!A:C, 3, FALSE)</f>
        <v>2020-03</v>
      </c>
    </row>
    <row r="4381" spans="1:23" x14ac:dyDescent="0.3">
      <c r="A4381">
        <v>8786</v>
      </c>
      <c r="B4381" t="s">
        <v>10060</v>
      </c>
      <c r="C4381" s="1">
        <v>45075</v>
      </c>
      <c r="D4381">
        <v>20230529</v>
      </c>
      <c r="E4381" t="s">
        <v>4406</v>
      </c>
      <c r="F4381" t="s">
        <v>232</v>
      </c>
      <c r="G4381" t="s">
        <v>385</v>
      </c>
      <c r="H4381" t="s">
        <v>37</v>
      </c>
      <c r="I4381" t="s">
        <v>119</v>
      </c>
      <c r="J4381" t="s">
        <v>993</v>
      </c>
      <c r="K4381">
        <v>1044</v>
      </c>
      <c r="L4381" t="s">
        <v>28</v>
      </c>
      <c r="M4381" t="s">
        <v>40</v>
      </c>
      <c r="N4381" t="s">
        <v>156</v>
      </c>
      <c r="O4381" t="s">
        <v>10061</v>
      </c>
      <c r="P4381">
        <v>195.96</v>
      </c>
      <c r="Q4381">
        <v>5</v>
      </c>
      <c r="R4381">
        <v>0.2</v>
      </c>
      <c r="S4381">
        <v>19.596</v>
      </c>
      <c r="T4381" t="s">
        <v>288</v>
      </c>
      <c r="U4381">
        <v>176.364</v>
      </c>
      <c r="V4381" s="2">
        <f>Table1[[#This Row],[Expenses]]*0.3</f>
        <v>52.909199999999998</v>
      </c>
      <c r="W4381" t="str">
        <f>VLOOKUP(K4381, Helper!A:C, 3, FALSE)</f>
        <v>2020-02</v>
      </c>
    </row>
    <row r="4382" spans="1:23" x14ac:dyDescent="0.3">
      <c r="A4382">
        <v>8789</v>
      </c>
      <c r="B4382" t="s">
        <v>10062</v>
      </c>
      <c r="C4382" s="1">
        <v>45093</v>
      </c>
      <c r="D4382">
        <v>20230616</v>
      </c>
      <c r="E4382" t="s">
        <v>2897</v>
      </c>
      <c r="F4382" t="s">
        <v>62</v>
      </c>
      <c r="G4382" t="s">
        <v>1253</v>
      </c>
      <c r="H4382" t="s">
        <v>25</v>
      </c>
      <c r="I4382" t="s">
        <v>64</v>
      </c>
      <c r="J4382" t="s">
        <v>418</v>
      </c>
      <c r="K4382">
        <v>1007</v>
      </c>
      <c r="L4382" t="s">
        <v>84</v>
      </c>
      <c r="M4382" t="s">
        <v>29</v>
      </c>
      <c r="N4382" t="s">
        <v>41</v>
      </c>
      <c r="O4382" t="s">
        <v>10063</v>
      </c>
      <c r="P4382">
        <v>698.35199999999998</v>
      </c>
      <c r="Q4382">
        <v>3</v>
      </c>
      <c r="R4382">
        <v>0.2</v>
      </c>
      <c r="S4382">
        <v>52.376399999999997</v>
      </c>
      <c r="T4382" t="s">
        <v>318</v>
      </c>
      <c r="U4382">
        <v>645.97559999999999</v>
      </c>
      <c r="V4382" s="2">
        <f>Table1[[#This Row],[Expenses]]*0.3</f>
        <v>193.79267999999999</v>
      </c>
      <c r="W4382" t="str">
        <f>VLOOKUP(K4382, Helper!A:C, 3, FALSE)</f>
        <v>2020-02</v>
      </c>
    </row>
    <row r="4383" spans="1:23" x14ac:dyDescent="0.3">
      <c r="A4383">
        <v>8791</v>
      </c>
      <c r="B4383" t="s">
        <v>10064</v>
      </c>
      <c r="C4383" s="1">
        <v>44445</v>
      </c>
      <c r="D4383">
        <v>20210906</v>
      </c>
      <c r="E4383" t="s">
        <v>696</v>
      </c>
      <c r="F4383" t="s">
        <v>238</v>
      </c>
      <c r="G4383" t="s">
        <v>1399</v>
      </c>
      <c r="H4383" t="s">
        <v>25</v>
      </c>
      <c r="I4383" t="s">
        <v>48</v>
      </c>
      <c r="J4383" t="s">
        <v>698</v>
      </c>
      <c r="K4383">
        <v>1013</v>
      </c>
      <c r="L4383" t="s">
        <v>28</v>
      </c>
      <c r="M4383" t="s">
        <v>40</v>
      </c>
      <c r="N4383" t="s">
        <v>50</v>
      </c>
      <c r="O4383" t="s">
        <v>10065</v>
      </c>
      <c r="P4383">
        <v>46.62</v>
      </c>
      <c r="Q4383">
        <v>9</v>
      </c>
      <c r="R4383">
        <v>0</v>
      </c>
      <c r="S4383">
        <v>21.4452</v>
      </c>
      <c r="T4383" t="s">
        <v>135</v>
      </c>
      <c r="U4383">
        <v>25.174799999999902</v>
      </c>
      <c r="V4383" s="2">
        <f>Table1[[#This Row],[Expenses]]*0.3</f>
        <v>7.5524399999999705</v>
      </c>
      <c r="W4383" t="str">
        <f>VLOOKUP(K4383, Helper!A:C, 3, FALSE)</f>
        <v>2020-02</v>
      </c>
    </row>
    <row r="4384" spans="1:23" x14ac:dyDescent="0.3">
      <c r="A4384">
        <v>8792</v>
      </c>
      <c r="B4384" t="s">
        <v>10066</v>
      </c>
      <c r="C4384" s="1">
        <v>45004</v>
      </c>
      <c r="D4384">
        <v>20230319</v>
      </c>
      <c r="E4384" t="s">
        <v>3561</v>
      </c>
      <c r="F4384" t="s">
        <v>79</v>
      </c>
      <c r="G4384" t="s">
        <v>147</v>
      </c>
      <c r="H4384" t="s">
        <v>81</v>
      </c>
      <c r="I4384" t="s">
        <v>82</v>
      </c>
      <c r="J4384" t="s">
        <v>452</v>
      </c>
      <c r="K4384">
        <v>1054</v>
      </c>
      <c r="L4384" t="s">
        <v>56</v>
      </c>
      <c r="M4384" t="s">
        <v>29</v>
      </c>
      <c r="N4384" t="s">
        <v>156</v>
      </c>
      <c r="O4384" t="s">
        <v>10067</v>
      </c>
      <c r="P4384">
        <v>537.54399999999998</v>
      </c>
      <c r="Q4384">
        <v>7</v>
      </c>
      <c r="R4384">
        <v>0.2</v>
      </c>
      <c r="S4384">
        <v>47.0351</v>
      </c>
      <c r="T4384" t="s">
        <v>761</v>
      </c>
      <c r="U4384">
        <v>490.50889999999998</v>
      </c>
      <c r="V4384" s="2">
        <f>Table1[[#This Row],[Expenses]]*0.3</f>
        <v>147.15267</v>
      </c>
      <c r="W4384" t="str">
        <f>VLOOKUP(K4384, Helper!A:C, 3, FALSE)</f>
        <v>2020-05</v>
      </c>
    </row>
    <row r="4385" spans="1:23" x14ac:dyDescent="0.3">
      <c r="A4385">
        <v>8793</v>
      </c>
      <c r="B4385" t="s">
        <v>10068</v>
      </c>
      <c r="C4385" s="1">
        <v>44184</v>
      </c>
      <c r="D4385">
        <v>20201219</v>
      </c>
      <c r="E4385" t="s">
        <v>815</v>
      </c>
      <c r="F4385" t="s">
        <v>35</v>
      </c>
      <c r="G4385" t="s">
        <v>36</v>
      </c>
      <c r="H4385" t="s">
        <v>37</v>
      </c>
      <c r="I4385" t="s">
        <v>38</v>
      </c>
      <c r="J4385" t="s">
        <v>817</v>
      </c>
      <c r="K4385">
        <v>1050</v>
      </c>
      <c r="L4385" t="s">
        <v>95</v>
      </c>
      <c r="M4385" t="s">
        <v>40</v>
      </c>
      <c r="N4385" t="s">
        <v>41</v>
      </c>
      <c r="O4385" t="s">
        <v>10069</v>
      </c>
      <c r="P4385">
        <v>14.62</v>
      </c>
      <c r="Q4385">
        <v>2</v>
      </c>
      <c r="R4385">
        <v>0</v>
      </c>
      <c r="S4385">
        <v>6.8714000000000004</v>
      </c>
      <c r="T4385" t="s">
        <v>235</v>
      </c>
      <c r="U4385">
        <v>7.7485999999999899</v>
      </c>
      <c r="V4385" s="2">
        <f>Table1[[#This Row],[Expenses]]*0.3</f>
        <v>2.324579999999997</v>
      </c>
      <c r="W4385" t="str">
        <f>VLOOKUP(K4385, Helper!A:C, 3, FALSE)</f>
        <v>2020-01</v>
      </c>
    </row>
    <row r="4386" spans="1:23" x14ac:dyDescent="0.3">
      <c r="A4386">
        <v>8797</v>
      </c>
      <c r="B4386" t="s">
        <v>10070</v>
      </c>
      <c r="C4386" s="1">
        <v>44750</v>
      </c>
      <c r="D4386">
        <v>20220708</v>
      </c>
      <c r="E4386" t="s">
        <v>465</v>
      </c>
      <c r="F4386" t="s">
        <v>101</v>
      </c>
      <c r="G4386" t="s">
        <v>131</v>
      </c>
      <c r="H4386" t="s">
        <v>25</v>
      </c>
      <c r="I4386" t="s">
        <v>103</v>
      </c>
      <c r="J4386" t="s">
        <v>466</v>
      </c>
      <c r="K4386">
        <v>1046</v>
      </c>
      <c r="L4386" t="s">
        <v>95</v>
      </c>
      <c r="M4386" t="s">
        <v>29</v>
      </c>
      <c r="N4386" t="s">
        <v>66</v>
      </c>
      <c r="O4386" t="s">
        <v>10071</v>
      </c>
      <c r="P4386">
        <v>12.96</v>
      </c>
      <c r="Q4386">
        <v>2</v>
      </c>
      <c r="R4386">
        <v>0</v>
      </c>
      <c r="S4386">
        <v>6.2207999999999997</v>
      </c>
      <c r="T4386" t="s">
        <v>175</v>
      </c>
      <c r="U4386">
        <v>6.7392000000000003</v>
      </c>
      <c r="V4386" s="2">
        <f>Table1[[#This Row],[Expenses]]*0.3</f>
        <v>2.02176</v>
      </c>
      <c r="W4386" t="str">
        <f>VLOOKUP(K4386, Helper!A:C, 3, FALSE)</f>
        <v>2020-02</v>
      </c>
    </row>
    <row r="4387" spans="1:23" x14ac:dyDescent="0.3">
      <c r="A4387">
        <v>8799</v>
      </c>
      <c r="B4387" t="s">
        <v>10072</v>
      </c>
      <c r="C4387" s="1">
        <v>44658</v>
      </c>
      <c r="D4387">
        <v>20220407</v>
      </c>
      <c r="E4387" t="s">
        <v>521</v>
      </c>
      <c r="F4387" t="s">
        <v>3221</v>
      </c>
      <c r="G4387" t="s">
        <v>3222</v>
      </c>
      <c r="H4387" t="s">
        <v>25</v>
      </c>
      <c r="I4387" t="s">
        <v>103</v>
      </c>
      <c r="J4387" t="s">
        <v>524</v>
      </c>
      <c r="K4387">
        <v>1039</v>
      </c>
      <c r="L4387" t="s">
        <v>95</v>
      </c>
      <c r="M4387" t="s">
        <v>85</v>
      </c>
      <c r="N4387" t="s">
        <v>156</v>
      </c>
      <c r="O4387" t="s">
        <v>10073</v>
      </c>
      <c r="P4387">
        <v>1294.75</v>
      </c>
      <c r="Q4387">
        <v>5</v>
      </c>
      <c r="R4387">
        <v>0</v>
      </c>
      <c r="S4387">
        <v>336.63499999999999</v>
      </c>
      <c r="T4387" t="s">
        <v>296</v>
      </c>
      <c r="U4387">
        <v>958.11500000000001</v>
      </c>
      <c r="V4387" s="2">
        <f>Table1[[#This Row],[Expenses]]*0.3</f>
        <v>287.43450000000001</v>
      </c>
      <c r="W4387" t="str">
        <f>VLOOKUP(K4387, Helper!A:C, 3, FALSE)</f>
        <v>2020-01</v>
      </c>
    </row>
    <row r="4388" spans="1:23" x14ac:dyDescent="0.3">
      <c r="A4388">
        <v>8800</v>
      </c>
      <c r="B4388" t="s">
        <v>10074</v>
      </c>
      <c r="C4388" s="1">
        <v>43959</v>
      </c>
      <c r="D4388">
        <v>20200508</v>
      </c>
      <c r="E4388" t="s">
        <v>1963</v>
      </c>
      <c r="F4388" t="s">
        <v>124</v>
      </c>
      <c r="G4388" t="s">
        <v>125</v>
      </c>
      <c r="H4388" t="s">
        <v>25</v>
      </c>
      <c r="I4388" t="s">
        <v>48</v>
      </c>
      <c r="J4388" t="s">
        <v>626</v>
      </c>
      <c r="K4388">
        <v>1009</v>
      </c>
      <c r="L4388" t="s">
        <v>95</v>
      </c>
      <c r="M4388" t="s">
        <v>29</v>
      </c>
      <c r="N4388" t="s">
        <v>1005</v>
      </c>
      <c r="O4388" t="s">
        <v>10075</v>
      </c>
      <c r="P4388">
        <v>1799.97</v>
      </c>
      <c r="Q4388">
        <v>5</v>
      </c>
      <c r="R4388">
        <v>0.4</v>
      </c>
      <c r="S4388">
        <v>239.99600000000001</v>
      </c>
      <c r="T4388" t="s">
        <v>107</v>
      </c>
      <c r="U4388">
        <v>1559.9739999999999</v>
      </c>
      <c r="V4388" s="2">
        <f>Table1[[#This Row],[Expenses]]*0.3</f>
        <v>467.99219999999997</v>
      </c>
      <c r="W4388" t="str">
        <f>VLOOKUP(K4388, Helper!A:C, 3, FALSE)</f>
        <v>2020-03</v>
      </c>
    </row>
    <row r="4389" spans="1:23" x14ac:dyDescent="0.3">
      <c r="A4389">
        <v>8801</v>
      </c>
      <c r="B4389" t="s">
        <v>10076</v>
      </c>
      <c r="C4389" s="1">
        <v>45254</v>
      </c>
      <c r="D4389">
        <v>20231124</v>
      </c>
      <c r="E4389" t="s">
        <v>1370</v>
      </c>
      <c r="F4389" t="s">
        <v>166</v>
      </c>
      <c r="G4389" t="s">
        <v>227</v>
      </c>
      <c r="H4389" t="s">
        <v>81</v>
      </c>
      <c r="I4389" t="s">
        <v>168</v>
      </c>
      <c r="J4389" t="s">
        <v>685</v>
      </c>
      <c r="K4389">
        <v>1076</v>
      </c>
      <c r="L4389" t="s">
        <v>74</v>
      </c>
      <c r="M4389" t="s">
        <v>40</v>
      </c>
      <c r="N4389" t="s">
        <v>66</v>
      </c>
      <c r="O4389" t="s">
        <v>10077</v>
      </c>
      <c r="P4389">
        <v>10.688000000000001</v>
      </c>
      <c r="Q4389">
        <v>2</v>
      </c>
      <c r="R4389">
        <v>0.2</v>
      </c>
      <c r="S4389">
        <v>3.7408000000000001</v>
      </c>
      <c r="T4389" t="s">
        <v>283</v>
      </c>
      <c r="U4389">
        <v>6.9471999999999996</v>
      </c>
      <c r="V4389" s="2">
        <f>Table1[[#This Row],[Expenses]]*0.3</f>
        <v>2.0841599999999998</v>
      </c>
      <c r="W4389" t="str">
        <f>VLOOKUP(K4389, Helper!A:C, 3, FALSE)</f>
        <v>2020-01</v>
      </c>
    </row>
    <row r="4390" spans="1:23" x14ac:dyDescent="0.3">
      <c r="A4390">
        <v>8802</v>
      </c>
      <c r="B4390" t="s">
        <v>10078</v>
      </c>
      <c r="C4390" s="1">
        <v>44876</v>
      </c>
      <c r="D4390">
        <v>20221111</v>
      </c>
      <c r="E4390" t="s">
        <v>6154</v>
      </c>
      <c r="F4390" t="s">
        <v>448</v>
      </c>
      <c r="G4390" t="s">
        <v>448</v>
      </c>
      <c r="H4390" t="s">
        <v>81</v>
      </c>
      <c r="I4390" t="s">
        <v>199</v>
      </c>
      <c r="J4390" t="s">
        <v>515</v>
      </c>
      <c r="K4390">
        <v>1003</v>
      </c>
      <c r="L4390" t="s">
        <v>56</v>
      </c>
      <c r="M4390" t="s">
        <v>29</v>
      </c>
      <c r="N4390" t="s">
        <v>156</v>
      </c>
      <c r="O4390" t="s">
        <v>10079</v>
      </c>
      <c r="P4390">
        <v>221.98</v>
      </c>
      <c r="Q4390">
        <v>2</v>
      </c>
      <c r="R4390">
        <v>0</v>
      </c>
      <c r="S4390">
        <v>62.154400000000003</v>
      </c>
      <c r="T4390" t="s">
        <v>32</v>
      </c>
      <c r="U4390">
        <v>159.82559999999901</v>
      </c>
      <c r="V4390" s="2">
        <f>Table1[[#This Row],[Expenses]]*0.3</f>
        <v>47.9476799999997</v>
      </c>
      <c r="W4390" t="str">
        <f>VLOOKUP(K4390, Helper!A:C, 3, FALSE)</f>
        <v>2020-02</v>
      </c>
    </row>
    <row r="4391" spans="1:23" x14ac:dyDescent="0.3">
      <c r="A4391">
        <v>8804</v>
      </c>
      <c r="B4391" t="s">
        <v>10080</v>
      </c>
      <c r="C4391" s="1">
        <v>44196</v>
      </c>
      <c r="D4391">
        <v>20201231</v>
      </c>
      <c r="E4391" t="s">
        <v>4338</v>
      </c>
      <c r="F4391" t="s">
        <v>211</v>
      </c>
      <c r="G4391" t="s">
        <v>212</v>
      </c>
      <c r="H4391" t="s">
        <v>25</v>
      </c>
      <c r="I4391" t="s">
        <v>26</v>
      </c>
      <c r="J4391" t="s">
        <v>228</v>
      </c>
      <c r="K4391">
        <v>1001</v>
      </c>
      <c r="L4391" t="s">
        <v>84</v>
      </c>
      <c r="M4391" t="s">
        <v>40</v>
      </c>
      <c r="N4391" t="s">
        <v>185</v>
      </c>
      <c r="O4391" t="s">
        <v>10081</v>
      </c>
      <c r="P4391">
        <v>34.770000000000003</v>
      </c>
      <c r="Q4391">
        <v>3</v>
      </c>
      <c r="R4391">
        <v>0</v>
      </c>
      <c r="S4391">
        <v>11.4741</v>
      </c>
      <c r="T4391" t="s">
        <v>235</v>
      </c>
      <c r="U4391">
        <v>23.2959</v>
      </c>
      <c r="V4391" s="2">
        <f>Table1[[#This Row],[Expenses]]*0.3</f>
        <v>6.9887699999999997</v>
      </c>
      <c r="W4391" t="str">
        <f>VLOOKUP(K4391, Helper!A:C, 3, FALSE)</f>
        <v>2020-04</v>
      </c>
    </row>
    <row r="4392" spans="1:23" x14ac:dyDescent="0.3">
      <c r="A4392">
        <v>8806</v>
      </c>
      <c r="B4392" t="s">
        <v>10082</v>
      </c>
      <c r="C4392" s="1">
        <v>45158</v>
      </c>
      <c r="D4392">
        <v>20230820</v>
      </c>
      <c r="E4392" t="s">
        <v>797</v>
      </c>
      <c r="F4392" t="s">
        <v>101</v>
      </c>
      <c r="G4392" t="s">
        <v>131</v>
      </c>
      <c r="H4392" t="s">
        <v>25</v>
      </c>
      <c r="I4392" t="s">
        <v>103</v>
      </c>
      <c r="J4392" t="s">
        <v>272</v>
      </c>
      <c r="K4392">
        <v>1094</v>
      </c>
      <c r="L4392" t="s">
        <v>273</v>
      </c>
      <c r="M4392" t="s">
        <v>29</v>
      </c>
      <c r="N4392" t="s">
        <v>50</v>
      </c>
      <c r="O4392" t="s">
        <v>10083</v>
      </c>
      <c r="P4392">
        <v>102.72</v>
      </c>
      <c r="Q4392">
        <v>3</v>
      </c>
      <c r="R4392">
        <v>0.2</v>
      </c>
      <c r="S4392">
        <v>37.235999999999997</v>
      </c>
      <c r="T4392" t="s">
        <v>786</v>
      </c>
      <c r="U4392">
        <v>65.483999999999995</v>
      </c>
      <c r="V4392" s="2">
        <f>Table1[[#This Row],[Expenses]]*0.3</f>
        <v>19.645199999999999</v>
      </c>
      <c r="W4392" t="str">
        <f>VLOOKUP(K4392, Helper!A:C, 3, FALSE)</f>
        <v>2020-02</v>
      </c>
    </row>
    <row r="4393" spans="1:23" x14ac:dyDescent="0.3">
      <c r="A4393">
        <v>8807</v>
      </c>
      <c r="B4393" t="s">
        <v>10084</v>
      </c>
      <c r="C4393" s="1">
        <v>44817</v>
      </c>
      <c r="D4393">
        <v>20220913</v>
      </c>
      <c r="E4393" t="s">
        <v>2993</v>
      </c>
      <c r="F4393" t="s">
        <v>211</v>
      </c>
      <c r="G4393" t="s">
        <v>937</v>
      </c>
      <c r="H4393" t="s">
        <v>25</v>
      </c>
      <c r="I4393" t="s">
        <v>26</v>
      </c>
      <c r="J4393" t="s">
        <v>1065</v>
      </c>
      <c r="K4393">
        <v>1097</v>
      </c>
      <c r="L4393" t="s">
        <v>273</v>
      </c>
      <c r="M4393" t="s">
        <v>40</v>
      </c>
      <c r="N4393" t="s">
        <v>57</v>
      </c>
      <c r="O4393" t="s">
        <v>10085</v>
      </c>
      <c r="P4393">
        <v>40.479999999999997</v>
      </c>
      <c r="Q4393">
        <v>2</v>
      </c>
      <c r="R4393">
        <v>0</v>
      </c>
      <c r="S4393">
        <v>14.572800000000001</v>
      </c>
      <c r="T4393" t="s">
        <v>246</v>
      </c>
      <c r="U4393">
        <v>25.9071999999999</v>
      </c>
      <c r="V4393" s="2">
        <f>Table1[[#This Row],[Expenses]]*0.3</f>
        <v>7.7721599999999693</v>
      </c>
      <c r="W4393" t="str">
        <f>VLOOKUP(K4393, Helper!A:C, 3, FALSE)</f>
        <v>2020-04</v>
      </c>
    </row>
    <row r="4394" spans="1:23" x14ac:dyDescent="0.3">
      <c r="A4394">
        <v>8808</v>
      </c>
      <c r="B4394" t="s">
        <v>10086</v>
      </c>
      <c r="C4394" s="1">
        <v>45226</v>
      </c>
      <c r="D4394">
        <v>20231027</v>
      </c>
      <c r="E4394" t="s">
        <v>2121</v>
      </c>
      <c r="F4394" t="s">
        <v>124</v>
      </c>
      <c r="G4394" t="s">
        <v>125</v>
      </c>
      <c r="H4394" t="s">
        <v>25</v>
      </c>
      <c r="I4394" t="s">
        <v>48</v>
      </c>
      <c r="J4394" t="s">
        <v>349</v>
      </c>
      <c r="K4394">
        <v>1078</v>
      </c>
      <c r="L4394" t="s">
        <v>56</v>
      </c>
      <c r="M4394" t="s">
        <v>29</v>
      </c>
      <c r="N4394" t="s">
        <v>50</v>
      </c>
      <c r="O4394" t="s">
        <v>10087</v>
      </c>
      <c r="P4394">
        <v>33.281999999999996</v>
      </c>
      <c r="Q4394">
        <v>3</v>
      </c>
      <c r="R4394">
        <v>0.7</v>
      </c>
      <c r="S4394">
        <v>-27.734999999999999</v>
      </c>
      <c r="T4394" t="s">
        <v>151</v>
      </c>
      <c r="U4394">
        <v>61.016999999999904</v>
      </c>
      <c r="V4394" s="2">
        <f>Table1[[#This Row],[Expenses]]*0.3</f>
        <v>18.305099999999971</v>
      </c>
      <c r="W4394" t="str">
        <f>VLOOKUP(K4394, Helper!A:C, 3, FALSE)</f>
        <v>2020-01</v>
      </c>
    </row>
    <row r="4395" spans="1:23" x14ac:dyDescent="0.3">
      <c r="A4395">
        <v>8811</v>
      </c>
      <c r="B4395" t="s">
        <v>10088</v>
      </c>
      <c r="C4395" s="1">
        <v>45077</v>
      </c>
      <c r="D4395">
        <v>20230531</v>
      </c>
      <c r="E4395" t="s">
        <v>1999</v>
      </c>
      <c r="F4395" t="s">
        <v>35</v>
      </c>
      <c r="G4395" t="s">
        <v>36</v>
      </c>
      <c r="H4395" t="s">
        <v>37</v>
      </c>
      <c r="I4395" t="s">
        <v>38</v>
      </c>
      <c r="J4395" t="s">
        <v>184</v>
      </c>
      <c r="K4395">
        <v>1028</v>
      </c>
      <c r="L4395" t="s">
        <v>74</v>
      </c>
      <c r="M4395" t="s">
        <v>40</v>
      </c>
      <c r="N4395" t="s">
        <v>66</v>
      </c>
      <c r="O4395" t="s">
        <v>10089</v>
      </c>
      <c r="P4395">
        <v>37.520000000000003</v>
      </c>
      <c r="Q4395">
        <v>4</v>
      </c>
      <c r="R4395">
        <v>0</v>
      </c>
      <c r="S4395">
        <v>18.009599999999999</v>
      </c>
      <c r="T4395" t="s">
        <v>288</v>
      </c>
      <c r="U4395">
        <v>19.510400000000001</v>
      </c>
      <c r="V4395" s="2">
        <f>Table1[[#This Row],[Expenses]]*0.3</f>
        <v>5.8531199999999997</v>
      </c>
      <c r="W4395" t="str">
        <f>VLOOKUP(K4395, Helper!A:C, 3, FALSE)</f>
        <v>2020-04</v>
      </c>
    </row>
    <row r="4396" spans="1:23" x14ac:dyDescent="0.3">
      <c r="A4396">
        <v>8812</v>
      </c>
      <c r="B4396" t="s">
        <v>10090</v>
      </c>
      <c r="C4396" s="1">
        <v>44629</v>
      </c>
      <c r="D4396">
        <v>20220309</v>
      </c>
      <c r="E4396" t="s">
        <v>433</v>
      </c>
      <c r="F4396" t="s">
        <v>190</v>
      </c>
      <c r="G4396" t="s">
        <v>248</v>
      </c>
      <c r="H4396" t="s">
        <v>37</v>
      </c>
      <c r="I4396" t="s">
        <v>119</v>
      </c>
      <c r="J4396" t="s">
        <v>65</v>
      </c>
      <c r="K4396">
        <v>1062</v>
      </c>
      <c r="L4396" t="s">
        <v>28</v>
      </c>
      <c r="M4396" t="s">
        <v>40</v>
      </c>
      <c r="N4396" t="s">
        <v>86</v>
      </c>
      <c r="O4396" t="s">
        <v>10091</v>
      </c>
      <c r="P4396">
        <v>207.14400000000001</v>
      </c>
      <c r="Q4396">
        <v>3</v>
      </c>
      <c r="R4396">
        <v>0.1</v>
      </c>
      <c r="S4396">
        <v>48.333599999999997</v>
      </c>
      <c r="T4396" t="s">
        <v>187</v>
      </c>
      <c r="U4396">
        <v>158.81039999999999</v>
      </c>
      <c r="V4396" s="2">
        <f>Table1[[#This Row],[Expenses]]*0.3</f>
        <v>47.643119999999996</v>
      </c>
      <c r="W4396" t="str">
        <f>VLOOKUP(K4396, Helper!A:C, 3, FALSE)</f>
        <v>2020-01</v>
      </c>
    </row>
    <row r="4397" spans="1:23" x14ac:dyDescent="0.3">
      <c r="A4397">
        <v>8814</v>
      </c>
      <c r="B4397" t="s">
        <v>10092</v>
      </c>
      <c r="C4397" s="1">
        <v>44403</v>
      </c>
      <c r="D4397">
        <v>20210726</v>
      </c>
      <c r="E4397" t="s">
        <v>1481</v>
      </c>
      <c r="F4397" t="s">
        <v>232</v>
      </c>
      <c r="G4397" t="s">
        <v>385</v>
      </c>
      <c r="H4397" t="s">
        <v>37</v>
      </c>
      <c r="I4397" t="s">
        <v>119</v>
      </c>
      <c r="J4397" t="s">
        <v>693</v>
      </c>
      <c r="K4397">
        <v>1070</v>
      </c>
      <c r="L4397" t="s">
        <v>56</v>
      </c>
      <c r="M4397" t="s">
        <v>40</v>
      </c>
      <c r="N4397" t="s">
        <v>41</v>
      </c>
      <c r="O4397" t="s">
        <v>10093</v>
      </c>
      <c r="P4397">
        <v>266.35199999999998</v>
      </c>
      <c r="Q4397">
        <v>3</v>
      </c>
      <c r="R4397">
        <v>0.2</v>
      </c>
      <c r="S4397">
        <v>13.317600000000001</v>
      </c>
      <c r="T4397" t="s">
        <v>642</v>
      </c>
      <c r="U4397">
        <v>253.03439999999901</v>
      </c>
      <c r="V4397" s="2">
        <f>Table1[[#This Row],[Expenses]]*0.3</f>
        <v>75.9103199999997</v>
      </c>
      <c r="W4397" t="str">
        <f>VLOOKUP(K4397, Helper!A:C, 3, FALSE)</f>
        <v>2020-02</v>
      </c>
    </row>
    <row r="4398" spans="1:23" x14ac:dyDescent="0.3">
      <c r="A4398">
        <v>8815</v>
      </c>
      <c r="B4398" t="s">
        <v>10094</v>
      </c>
      <c r="C4398" s="1">
        <v>44523</v>
      </c>
      <c r="D4398">
        <v>20211123</v>
      </c>
      <c r="E4398" t="s">
        <v>3465</v>
      </c>
      <c r="F4398" t="s">
        <v>197</v>
      </c>
      <c r="G4398" t="s">
        <v>6408</v>
      </c>
      <c r="H4398" t="s">
        <v>81</v>
      </c>
      <c r="I4398" t="s">
        <v>199</v>
      </c>
      <c r="J4398" t="s">
        <v>138</v>
      </c>
      <c r="K4398">
        <v>1043</v>
      </c>
      <c r="L4398" t="s">
        <v>95</v>
      </c>
      <c r="M4398" t="s">
        <v>29</v>
      </c>
      <c r="N4398" t="s">
        <v>156</v>
      </c>
      <c r="O4398" t="s">
        <v>10095</v>
      </c>
      <c r="P4398">
        <v>307.98</v>
      </c>
      <c r="Q4398">
        <v>2</v>
      </c>
      <c r="R4398">
        <v>0</v>
      </c>
      <c r="S4398">
        <v>89.3142</v>
      </c>
      <c r="T4398" t="s">
        <v>88</v>
      </c>
      <c r="U4398">
        <v>218.66579999999999</v>
      </c>
      <c r="V4398" s="2">
        <f>Table1[[#This Row],[Expenses]]*0.3</f>
        <v>65.599739999999997</v>
      </c>
      <c r="W4398" t="str">
        <f>VLOOKUP(K4398, Helper!A:C, 3, FALSE)</f>
        <v>2020-01</v>
      </c>
    </row>
    <row r="4399" spans="1:23" x14ac:dyDescent="0.3">
      <c r="A4399">
        <v>8820</v>
      </c>
      <c r="B4399" t="s">
        <v>10096</v>
      </c>
      <c r="C4399" s="1">
        <v>44528</v>
      </c>
      <c r="D4399">
        <v>20211128</v>
      </c>
      <c r="E4399" t="s">
        <v>2091</v>
      </c>
      <c r="F4399" t="s">
        <v>79</v>
      </c>
      <c r="G4399" t="s">
        <v>737</v>
      </c>
      <c r="H4399" t="s">
        <v>81</v>
      </c>
      <c r="I4399" t="s">
        <v>82</v>
      </c>
      <c r="J4399" t="s">
        <v>184</v>
      </c>
      <c r="K4399">
        <v>1028</v>
      </c>
      <c r="L4399" t="s">
        <v>74</v>
      </c>
      <c r="M4399" t="s">
        <v>29</v>
      </c>
      <c r="N4399" t="s">
        <v>66</v>
      </c>
      <c r="O4399" t="s">
        <v>10097</v>
      </c>
      <c r="P4399">
        <v>335.52</v>
      </c>
      <c r="Q4399">
        <v>4</v>
      </c>
      <c r="R4399">
        <v>0.2</v>
      </c>
      <c r="S4399">
        <v>117.432</v>
      </c>
      <c r="T4399" t="s">
        <v>88</v>
      </c>
      <c r="U4399">
        <v>218.087999999999</v>
      </c>
      <c r="V4399" s="2">
        <f>Table1[[#This Row],[Expenses]]*0.3</f>
        <v>65.426399999999703</v>
      </c>
      <c r="W4399" t="str">
        <f>VLOOKUP(K4399, Helper!A:C, 3, FALSE)</f>
        <v>2020-04</v>
      </c>
    </row>
    <row r="4400" spans="1:23" x14ac:dyDescent="0.3">
      <c r="A4400">
        <v>8821</v>
      </c>
      <c r="B4400" t="s">
        <v>10098</v>
      </c>
      <c r="C4400" s="1">
        <v>45234</v>
      </c>
      <c r="D4400">
        <v>20231104</v>
      </c>
      <c r="E4400" t="s">
        <v>363</v>
      </c>
      <c r="F4400" t="s">
        <v>46</v>
      </c>
      <c r="G4400" t="s">
        <v>3858</v>
      </c>
      <c r="H4400" t="s">
        <v>25</v>
      </c>
      <c r="I4400" t="s">
        <v>48</v>
      </c>
      <c r="J4400" t="s">
        <v>330</v>
      </c>
      <c r="K4400">
        <v>1100</v>
      </c>
      <c r="L4400" t="s">
        <v>56</v>
      </c>
      <c r="M4400" t="s">
        <v>29</v>
      </c>
      <c r="N4400" t="s">
        <v>1005</v>
      </c>
      <c r="O4400" t="s">
        <v>10099</v>
      </c>
      <c r="P4400">
        <v>959.98400000000004</v>
      </c>
      <c r="Q4400">
        <v>2</v>
      </c>
      <c r="R4400">
        <v>0.2</v>
      </c>
      <c r="S4400">
        <v>311.9948</v>
      </c>
      <c r="T4400" t="s">
        <v>283</v>
      </c>
      <c r="U4400">
        <v>647.98919999999998</v>
      </c>
      <c r="V4400" s="2">
        <f>Table1[[#This Row],[Expenses]]*0.3</f>
        <v>194.39676</v>
      </c>
      <c r="W4400" t="str">
        <f>VLOOKUP(K4400, Helper!A:C, 3, FALSE)</f>
        <v>2020-03</v>
      </c>
    </row>
    <row r="4401" spans="1:23" x14ac:dyDescent="0.3">
      <c r="A4401">
        <v>8825</v>
      </c>
      <c r="B4401" t="s">
        <v>10100</v>
      </c>
      <c r="C4401" s="1">
        <v>45007</v>
      </c>
      <c r="D4401">
        <v>20230322</v>
      </c>
      <c r="E4401" t="s">
        <v>217</v>
      </c>
      <c r="F4401" t="s">
        <v>124</v>
      </c>
      <c r="G4401" t="s">
        <v>1270</v>
      </c>
      <c r="H4401" t="s">
        <v>25</v>
      </c>
      <c r="I4401" t="s">
        <v>48</v>
      </c>
      <c r="J4401" t="s">
        <v>219</v>
      </c>
      <c r="K4401">
        <v>1006</v>
      </c>
      <c r="L4401" t="s">
        <v>56</v>
      </c>
      <c r="M4401" t="s">
        <v>29</v>
      </c>
      <c r="N4401" t="s">
        <v>161</v>
      </c>
      <c r="O4401" t="s">
        <v>10101</v>
      </c>
      <c r="P4401">
        <v>8.8559999999999999</v>
      </c>
      <c r="Q4401">
        <v>3</v>
      </c>
      <c r="R4401">
        <v>0.2</v>
      </c>
      <c r="S4401">
        <v>2.8782000000000001</v>
      </c>
      <c r="T4401" t="s">
        <v>761</v>
      </c>
      <c r="U4401">
        <v>5.9778000000000002</v>
      </c>
      <c r="V4401" s="2">
        <f>Table1[[#This Row],[Expenses]]*0.3</f>
        <v>1.7933399999999999</v>
      </c>
      <c r="W4401" t="str">
        <f>VLOOKUP(K4401, Helper!A:C, 3, FALSE)</f>
        <v>2020-01</v>
      </c>
    </row>
    <row r="4402" spans="1:23" x14ac:dyDescent="0.3">
      <c r="A4402">
        <v>8826</v>
      </c>
      <c r="B4402" t="s">
        <v>10102</v>
      </c>
      <c r="C4402" s="1">
        <v>44549</v>
      </c>
      <c r="D4402">
        <v>20211219</v>
      </c>
      <c r="E4402" t="s">
        <v>777</v>
      </c>
      <c r="F4402" t="s">
        <v>124</v>
      </c>
      <c r="G4402" t="s">
        <v>125</v>
      </c>
      <c r="H4402" t="s">
        <v>25</v>
      </c>
      <c r="I4402" t="s">
        <v>48</v>
      </c>
      <c r="J4402" t="s">
        <v>524</v>
      </c>
      <c r="K4402">
        <v>1039</v>
      </c>
      <c r="L4402" t="s">
        <v>95</v>
      </c>
      <c r="M4402" t="s">
        <v>29</v>
      </c>
      <c r="N4402" t="s">
        <v>41</v>
      </c>
      <c r="O4402" t="s">
        <v>10103</v>
      </c>
      <c r="P4402">
        <v>6.9119999999999999</v>
      </c>
      <c r="Q4402">
        <v>3</v>
      </c>
      <c r="R4402">
        <v>0.2</v>
      </c>
      <c r="S4402">
        <v>2.5055999999999998</v>
      </c>
      <c r="T4402" t="s">
        <v>163</v>
      </c>
      <c r="U4402">
        <v>4.4063999999999997</v>
      </c>
      <c r="V4402" s="2">
        <f>Table1[[#This Row],[Expenses]]*0.3</f>
        <v>1.3219199999999998</v>
      </c>
      <c r="W4402" t="str">
        <f>VLOOKUP(K4402, Helper!A:C, 3, FALSE)</f>
        <v>2020-01</v>
      </c>
    </row>
    <row r="4403" spans="1:23" x14ac:dyDescent="0.3">
      <c r="A4403">
        <v>8827</v>
      </c>
      <c r="B4403" t="s">
        <v>10104</v>
      </c>
      <c r="C4403" s="1">
        <v>43923</v>
      </c>
      <c r="D4403">
        <v>20200402</v>
      </c>
      <c r="E4403" t="s">
        <v>4661</v>
      </c>
      <c r="F4403" t="s">
        <v>79</v>
      </c>
      <c r="G4403" t="s">
        <v>147</v>
      </c>
      <c r="H4403" t="s">
        <v>81</v>
      </c>
      <c r="I4403" t="s">
        <v>82</v>
      </c>
      <c r="J4403" t="s">
        <v>655</v>
      </c>
      <c r="K4403">
        <v>1024</v>
      </c>
      <c r="L4403" t="s">
        <v>28</v>
      </c>
      <c r="M4403" t="s">
        <v>29</v>
      </c>
      <c r="N4403" t="s">
        <v>66</v>
      </c>
      <c r="O4403" t="s">
        <v>10105</v>
      </c>
      <c r="P4403">
        <v>26.72</v>
      </c>
      <c r="Q4403">
        <v>5</v>
      </c>
      <c r="R4403">
        <v>0.2</v>
      </c>
      <c r="S4403">
        <v>9.3520000000000003</v>
      </c>
      <c r="T4403" t="s">
        <v>735</v>
      </c>
      <c r="U4403">
        <v>17.367999999999999</v>
      </c>
      <c r="V4403" s="2">
        <f>Table1[[#This Row],[Expenses]]*0.3</f>
        <v>5.210399999999999</v>
      </c>
      <c r="W4403" t="str">
        <f>VLOOKUP(K4403, Helper!A:C, 3, FALSE)</f>
        <v>2020-01</v>
      </c>
    </row>
    <row r="4404" spans="1:23" x14ac:dyDescent="0.3">
      <c r="A4404">
        <v>8829</v>
      </c>
      <c r="B4404" t="s">
        <v>10106</v>
      </c>
      <c r="C4404" s="1">
        <v>44352</v>
      </c>
      <c r="D4404">
        <v>20210605</v>
      </c>
      <c r="E4404" t="s">
        <v>894</v>
      </c>
      <c r="F4404" t="s">
        <v>411</v>
      </c>
      <c r="G4404" t="s">
        <v>997</v>
      </c>
      <c r="H4404" t="s">
        <v>25</v>
      </c>
      <c r="I4404" t="s">
        <v>48</v>
      </c>
      <c r="J4404" t="s">
        <v>443</v>
      </c>
      <c r="K4404">
        <v>1005</v>
      </c>
      <c r="L4404" t="s">
        <v>56</v>
      </c>
      <c r="M4404" t="s">
        <v>40</v>
      </c>
      <c r="N4404" t="s">
        <v>66</v>
      </c>
      <c r="O4404" t="s">
        <v>10107</v>
      </c>
      <c r="P4404">
        <v>10.56</v>
      </c>
      <c r="Q4404">
        <v>2</v>
      </c>
      <c r="R4404">
        <v>0</v>
      </c>
      <c r="S4404">
        <v>4.7519999999999998</v>
      </c>
      <c r="T4404" t="s">
        <v>732</v>
      </c>
      <c r="U4404">
        <v>5.8079999999999998</v>
      </c>
      <c r="V4404" s="2">
        <f>Table1[[#This Row],[Expenses]]*0.3</f>
        <v>1.7423999999999999</v>
      </c>
      <c r="W4404" t="str">
        <f>VLOOKUP(K4404, Helper!A:C, 3, FALSE)</f>
        <v>2020-03</v>
      </c>
    </row>
    <row r="4405" spans="1:23" x14ac:dyDescent="0.3">
      <c r="A4405">
        <v>8830</v>
      </c>
      <c r="B4405" t="s">
        <v>10108</v>
      </c>
      <c r="C4405" s="1">
        <v>44110</v>
      </c>
      <c r="D4405">
        <v>20201006</v>
      </c>
      <c r="E4405" t="s">
        <v>7858</v>
      </c>
      <c r="F4405" t="s">
        <v>204</v>
      </c>
      <c r="G4405" t="s">
        <v>2582</v>
      </c>
      <c r="H4405" t="s">
        <v>81</v>
      </c>
      <c r="I4405" t="s">
        <v>206</v>
      </c>
      <c r="J4405" t="s">
        <v>685</v>
      </c>
      <c r="K4405">
        <v>1076</v>
      </c>
      <c r="L4405" t="s">
        <v>74</v>
      </c>
      <c r="M4405" t="s">
        <v>40</v>
      </c>
      <c r="N4405" t="s">
        <v>96</v>
      </c>
      <c r="O4405" t="s">
        <v>10109</v>
      </c>
      <c r="P4405">
        <v>386.34</v>
      </c>
      <c r="Q4405">
        <v>2</v>
      </c>
      <c r="R4405">
        <v>0</v>
      </c>
      <c r="S4405">
        <v>54.087600000000002</v>
      </c>
      <c r="T4405" t="s">
        <v>194</v>
      </c>
      <c r="U4405">
        <v>332.252399999999</v>
      </c>
      <c r="V4405" s="2">
        <f>Table1[[#This Row],[Expenses]]*0.3</f>
        <v>99.6757199999997</v>
      </c>
      <c r="W4405" t="str">
        <f>VLOOKUP(K4405, Helper!A:C, 3, FALSE)</f>
        <v>2020-01</v>
      </c>
    </row>
    <row r="4406" spans="1:23" x14ac:dyDescent="0.3">
      <c r="A4406">
        <v>8831</v>
      </c>
      <c r="B4406" t="s">
        <v>10110</v>
      </c>
      <c r="C4406" s="1">
        <v>44795</v>
      </c>
      <c r="D4406">
        <v>20220822</v>
      </c>
      <c r="E4406" t="s">
        <v>1621</v>
      </c>
      <c r="F4406" t="s">
        <v>71</v>
      </c>
      <c r="G4406" t="s">
        <v>72</v>
      </c>
      <c r="H4406" t="s">
        <v>37</v>
      </c>
      <c r="I4406" t="s">
        <v>38</v>
      </c>
      <c r="J4406" t="s">
        <v>321</v>
      </c>
      <c r="K4406">
        <v>1089</v>
      </c>
      <c r="L4406" t="s">
        <v>133</v>
      </c>
      <c r="M4406" t="s">
        <v>40</v>
      </c>
      <c r="N4406" t="s">
        <v>50</v>
      </c>
      <c r="O4406" t="s">
        <v>10111</v>
      </c>
      <c r="P4406">
        <v>33.44</v>
      </c>
      <c r="Q4406">
        <v>10</v>
      </c>
      <c r="R4406">
        <v>0.2</v>
      </c>
      <c r="S4406">
        <v>11.704000000000001</v>
      </c>
      <c r="T4406" t="s">
        <v>327</v>
      </c>
      <c r="U4406">
        <v>21.735999999999901</v>
      </c>
      <c r="V4406" s="2">
        <f>Table1[[#This Row],[Expenses]]*0.3</f>
        <v>6.5207999999999702</v>
      </c>
      <c r="W4406" t="str">
        <f>VLOOKUP(K4406, Helper!A:C, 3, FALSE)</f>
        <v>2020-01</v>
      </c>
    </row>
    <row r="4407" spans="1:23" x14ac:dyDescent="0.3">
      <c r="A4407">
        <v>8832</v>
      </c>
      <c r="B4407" t="s">
        <v>10112</v>
      </c>
      <c r="C4407" s="1">
        <v>44515</v>
      </c>
      <c r="D4407">
        <v>20211115</v>
      </c>
      <c r="E4407" t="s">
        <v>5002</v>
      </c>
      <c r="F4407" t="s">
        <v>238</v>
      </c>
      <c r="G4407" t="s">
        <v>1890</v>
      </c>
      <c r="H4407" t="s">
        <v>25</v>
      </c>
      <c r="I4407" t="s">
        <v>48</v>
      </c>
      <c r="J4407" t="s">
        <v>184</v>
      </c>
      <c r="K4407">
        <v>1028</v>
      </c>
      <c r="L4407" t="s">
        <v>74</v>
      </c>
      <c r="M4407" t="s">
        <v>85</v>
      </c>
      <c r="N4407" t="s">
        <v>57</v>
      </c>
      <c r="O4407" t="s">
        <v>10113</v>
      </c>
      <c r="P4407">
        <v>39.96</v>
      </c>
      <c r="Q4407">
        <v>2</v>
      </c>
      <c r="R4407">
        <v>0</v>
      </c>
      <c r="S4407">
        <v>14.3856</v>
      </c>
      <c r="T4407" t="s">
        <v>88</v>
      </c>
      <c r="U4407">
        <v>25.574400000000001</v>
      </c>
      <c r="V4407" s="2">
        <f>Table1[[#This Row],[Expenses]]*0.3</f>
        <v>7.67232</v>
      </c>
      <c r="W4407" t="str">
        <f>VLOOKUP(K4407, Helper!A:C, 3, FALSE)</f>
        <v>2020-04</v>
      </c>
    </row>
    <row r="4408" spans="1:23" x14ac:dyDescent="0.3">
      <c r="A4408">
        <v>8833</v>
      </c>
      <c r="B4408" t="s">
        <v>10114</v>
      </c>
      <c r="C4408" s="1">
        <v>44369</v>
      </c>
      <c r="D4408">
        <v>20210622</v>
      </c>
      <c r="E4408" t="s">
        <v>2559</v>
      </c>
      <c r="F4408" t="s">
        <v>211</v>
      </c>
      <c r="G4408" t="s">
        <v>968</v>
      </c>
      <c r="H4408" t="s">
        <v>25</v>
      </c>
      <c r="I4408" t="s">
        <v>26</v>
      </c>
      <c r="J4408" t="s">
        <v>169</v>
      </c>
      <c r="K4408">
        <v>1058</v>
      </c>
      <c r="L4408" t="s">
        <v>28</v>
      </c>
      <c r="M4408" t="s">
        <v>29</v>
      </c>
      <c r="N4408" t="s">
        <v>50</v>
      </c>
      <c r="O4408" t="s">
        <v>10115</v>
      </c>
      <c r="P4408">
        <v>1217.568</v>
      </c>
      <c r="Q4408">
        <v>2</v>
      </c>
      <c r="R4408">
        <v>0.2</v>
      </c>
      <c r="S4408">
        <v>456.58800000000002</v>
      </c>
      <c r="T4408" t="s">
        <v>732</v>
      </c>
      <c r="U4408">
        <v>760.98</v>
      </c>
      <c r="V4408" s="2">
        <f>Table1[[#This Row],[Expenses]]*0.3</f>
        <v>228.29400000000001</v>
      </c>
      <c r="W4408" t="str">
        <f>VLOOKUP(K4408, Helper!A:C, 3, FALSE)</f>
        <v>2020-01</v>
      </c>
    </row>
    <row r="4409" spans="1:23" x14ac:dyDescent="0.3">
      <c r="A4409">
        <v>8834</v>
      </c>
      <c r="B4409" t="s">
        <v>10116</v>
      </c>
      <c r="C4409" s="1">
        <v>45194</v>
      </c>
      <c r="D4409">
        <v>20230925</v>
      </c>
      <c r="E4409" t="s">
        <v>3131</v>
      </c>
      <c r="F4409" t="s">
        <v>758</v>
      </c>
      <c r="G4409" t="s">
        <v>2024</v>
      </c>
      <c r="H4409" t="s">
        <v>25</v>
      </c>
      <c r="I4409" t="s">
        <v>64</v>
      </c>
      <c r="J4409" t="s">
        <v>515</v>
      </c>
      <c r="K4409">
        <v>1003</v>
      </c>
      <c r="L4409" t="s">
        <v>56</v>
      </c>
      <c r="M4409" t="s">
        <v>85</v>
      </c>
      <c r="N4409" t="s">
        <v>96</v>
      </c>
      <c r="O4409" t="s">
        <v>10117</v>
      </c>
      <c r="P4409">
        <v>15.51</v>
      </c>
      <c r="Q4409">
        <v>1</v>
      </c>
      <c r="R4409">
        <v>0</v>
      </c>
      <c r="S4409">
        <v>3.8774999999999999</v>
      </c>
      <c r="T4409" t="s">
        <v>171</v>
      </c>
      <c r="U4409">
        <v>11.6325</v>
      </c>
      <c r="V4409" s="2">
        <f>Table1[[#This Row],[Expenses]]*0.3</f>
        <v>3.4897499999999999</v>
      </c>
      <c r="W4409" t="str">
        <f>VLOOKUP(K4409, Helper!A:C, 3, FALSE)</f>
        <v>2020-02</v>
      </c>
    </row>
    <row r="4410" spans="1:23" x14ac:dyDescent="0.3">
      <c r="A4410">
        <v>8839</v>
      </c>
      <c r="B4410" t="s">
        <v>10118</v>
      </c>
      <c r="C4410" s="1">
        <v>43927</v>
      </c>
      <c r="D4410">
        <v>20200406</v>
      </c>
      <c r="E4410" t="s">
        <v>1877</v>
      </c>
      <c r="F4410" t="s">
        <v>35</v>
      </c>
      <c r="G4410" t="s">
        <v>36</v>
      </c>
      <c r="H4410" t="s">
        <v>37</v>
      </c>
      <c r="I4410" t="s">
        <v>38</v>
      </c>
      <c r="J4410" t="s">
        <v>398</v>
      </c>
      <c r="K4410">
        <v>1026</v>
      </c>
      <c r="L4410" t="s">
        <v>105</v>
      </c>
      <c r="M4410" t="s">
        <v>40</v>
      </c>
      <c r="N4410" t="s">
        <v>112</v>
      </c>
      <c r="O4410" t="s">
        <v>10119</v>
      </c>
      <c r="P4410">
        <v>70.95</v>
      </c>
      <c r="Q4410">
        <v>3</v>
      </c>
      <c r="R4410">
        <v>0</v>
      </c>
      <c r="S4410">
        <v>18.446999999999999</v>
      </c>
      <c r="T4410" t="s">
        <v>735</v>
      </c>
      <c r="U4410">
        <v>52.503</v>
      </c>
      <c r="V4410" s="2">
        <f>Table1[[#This Row],[Expenses]]*0.3</f>
        <v>15.7509</v>
      </c>
      <c r="W4410" t="str">
        <f>VLOOKUP(K4410, Helper!A:C, 3, FALSE)</f>
        <v>2020-01</v>
      </c>
    </row>
    <row r="4411" spans="1:23" x14ac:dyDescent="0.3">
      <c r="A4411">
        <v>8842</v>
      </c>
      <c r="B4411" t="s">
        <v>10120</v>
      </c>
      <c r="C4411" s="1">
        <v>44601</v>
      </c>
      <c r="D4411">
        <v>20220209</v>
      </c>
      <c r="E4411" t="s">
        <v>1570</v>
      </c>
      <c r="F4411" t="s">
        <v>35</v>
      </c>
      <c r="G4411" t="s">
        <v>110</v>
      </c>
      <c r="H4411" t="s">
        <v>37</v>
      </c>
      <c r="I4411" t="s">
        <v>38</v>
      </c>
      <c r="J4411" t="s">
        <v>337</v>
      </c>
      <c r="K4411">
        <v>1096</v>
      </c>
      <c r="L4411" t="s">
        <v>105</v>
      </c>
      <c r="M4411" t="s">
        <v>40</v>
      </c>
      <c r="N4411" t="s">
        <v>185</v>
      </c>
      <c r="O4411" t="s">
        <v>10121</v>
      </c>
      <c r="P4411">
        <v>89.97</v>
      </c>
      <c r="Q4411">
        <v>3</v>
      </c>
      <c r="R4411">
        <v>0</v>
      </c>
      <c r="S4411">
        <v>39.586799999999997</v>
      </c>
      <c r="T4411" t="s">
        <v>1308</v>
      </c>
      <c r="U4411">
        <v>50.383200000000002</v>
      </c>
      <c r="V4411" s="2">
        <f>Table1[[#This Row],[Expenses]]*0.3</f>
        <v>15.11496</v>
      </c>
      <c r="W4411" t="str">
        <f>VLOOKUP(K4411, Helper!A:C, 3, FALSE)</f>
        <v>2020-03</v>
      </c>
    </row>
    <row r="4412" spans="1:23" x14ac:dyDescent="0.3">
      <c r="A4412">
        <v>8844</v>
      </c>
      <c r="B4412" t="s">
        <v>10122</v>
      </c>
      <c r="C4412" s="1">
        <v>44153</v>
      </c>
      <c r="D4412">
        <v>20201118</v>
      </c>
      <c r="E4412" t="s">
        <v>276</v>
      </c>
      <c r="F4412" t="s">
        <v>183</v>
      </c>
      <c r="G4412" t="s">
        <v>183</v>
      </c>
      <c r="H4412" t="s">
        <v>25</v>
      </c>
      <c r="I4412" t="s">
        <v>48</v>
      </c>
      <c r="J4412" t="s">
        <v>278</v>
      </c>
      <c r="K4412">
        <v>1032</v>
      </c>
      <c r="L4412" t="s">
        <v>56</v>
      </c>
      <c r="M4412" t="s">
        <v>40</v>
      </c>
      <c r="N4412" t="s">
        <v>96</v>
      </c>
      <c r="O4412" t="s">
        <v>10123</v>
      </c>
      <c r="P4412">
        <v>67.150000000000006</v>
      </c>
      <c r="Q4412">
        <v>5</v>
      </c>
      <c r="R4412">
        <v>0</v>
      </c>
      <c r="S4412">
        <v>16.787500000000001</v>
      </c>
      <c r="T4412" t="s">
        <v>98</v>
      </c>
      <c r="U4412">
        <v>50.362499999999997</v>
      </c>
      <c r="V4412" s="2">
        <f>Table1[[#This Row],[Expenses]]*0.3</f>
        <v>15.108749999999999</v>
      </c>
      <c r="W4412" t="str">
        <f>VLOOKUP(K4412, Helper!A:C, 3, FALSE)</f>
        <v>2020-02</v>
      </c>
    </row>
    <row r="4413" spans="1:23" x14ac:dyDescent="0.3">
      <c r="A4413">
        <v>8845</v>
      </c>
      <c r="B4413" t="s">
        <v>10124</v>
      </c>
      <c r="C4413" s="1">
        <v>45279</v>
      </c>
      <c r="D4413">
        <v>20231219</v>
      </c>
      <c r="E4413" t="s">
        <v>2134</v>
      </c>
      <c r="F4413" t="s">
        <v>358</v>
      </c>
      <c r="G4413" t="s">
        <v>359</v>
      </c>
      <c r="H4413" t="s">
        <v>37</v>
      </c>
      <c r="I4413" t="s">
        <v>119</v>
      </c>
      <c r="J4413" t="s">
        <v>223</v>
      </c>
      <c r="K4413">
        <v>1067</v>
      </c>
      <c r="L4413" t="s">
        <v>133</v>
      </c>
      <c r="M4413" t="s">
        <v>29</v>
      </c>
      <c r="N4413" t="s">
        <v>50</v>
      </c>
      <c r="O4413" t="s">
        <v>10125</v>
      </c>
      <c r="P4413">
        <v>7.2359999999999998</v>
      </c>
      <c r="Q4413">
        <v>3</v>
      </c>
      <c r="R4413">
        <v>0.7</v>
      </c>
      <c r="S4413">
        <v>-6.03</v>
      </c>
      <c r="T4413" t="s">
        <v>261</v>
      </c>
      <c r="U4413">
        <v>13.266</v>
      </c>
      <c r="V4413" s="2">
        <f>Table1[[#This Row],[Expenses]]*0.3</f>
        <v>3.9798</v>
      </c>
      <c r="W4413" t="str">
        <f>VLOOKUP(K4413, Helper!A:C, 3, FALSE)</f>
        <v>2020-02</v>
      </c>
    </row>
    <row r="4414" spans="1:23" x14ac:dyDescent="0.3">
      <c r="A4414">
        <v>8849</v>
      </c>
      <c r="B4414" t="s">
        <v>10126</v>
      </c>
      <c r="C4414" s="1">
        <v>44379</v>
      </c>
      <c r="D4414">
        <v>20210702</v>
      </c>
      <c r="E4414" t="s">
        <v>707</v>
      </c>
      <c r="F4414" t="s">
        <v>62</v>
      </c>
      <c r="G4414" t="s">
        <v>63</v>
      </c>
      <c r="H4414" t="s">
        <v>25</v>
      </c>
      <c r="I4414" t="s">
        <v>64</v>
      </c>
      <c r="J4414" t="s">
        <v>574</v>
      </c>
      <c r="K4414">
        <v>1090</v>
      </c>
      <c r="L4414" t="s">
        <v>259</v>
      </c>
      <c r="M4414" t="s">
        <v>40</v>
      </c>
      <c r="N4414" t="s">
        <v>156</v>
      </c>
      <c r="O4414" t="s">
        <v>10127</v>
      </c>
      <c r="P4414">
        <v>74.239999999999995</v>
      </c>
      <c r="Q4414">
        <v>1</v>
      </c>
      <c r="R4414">
        <v>0.2</v>
      </c>
      <c r="S4414">
        <v>8.3520000000000003</v>
      </c>
      <c r="T4414" t="s">
        <v>642</v>
      </c>
      <c r="U4414">
        <v>65.887999999999906</v>
      </c>
      <c r="V4414" s="2">
        <f>Table1[[#This Row],[Expenses]]*0.3</f>
        <v>19.766399999999972</v>
      </c>
      <c r="W4414" t="str">
        <f>VLOOKUP(K4414, Helper!A:C, 3, FALSE)</f>
        <v>2020-02</v>
      </c>
    </row>
    <row r="4415" spans="1:23" x14ac:dyDescent="0.3">
      <c r="A4415">
        <v>8853</v>
      </c>
      <c r="B4415" t="s">
        <v>10128</v>
      </c>
      <c r="C4415" s="1">
        <v>44112</v>
      </c>
      <c r="D4415">
        <v>20201008</v>
      </c>
      <c r="E4415" t="s">
        <v>271</v>
      </c>
      <c r="F4415" t="s">
        <v>211</v>
      </c>
      <c r="G4415" t="s">
        <v>212</v>
      </c>
      <c r="H4415" t="s">
        <v>25</v>
      </c>
      <c r="I4415" t="s">
        <v>26</v>
      </c>
      <c r="J4415" t="s">
        <v>272</v>
      </c>
      <c r="K4415">
        <v>1094</v>
      </c>
      <c r="L4415" t="s">
        <v>273</v>
      </c>
      <c r="M4415" t="s">
        <v>29</v>
      </c>
      <c r="N4415" t="s">
        <v>66</v>
      </c>
      <c r="O4415" t="s">
        <v>10129</v>
      </c>
      <c r="P4415">
        <v>123.92</v>
      </c>
      <c r="Q4415">
        <v>4</v>
      </c>
      <c r="R4415">
        <v>0</v>
      </c>
      <c r="S4415">
        <v>55.764000000000003</v>
      </c>
      <c r="T4415" t="s">
        <v>194</v>
      </c>
      <c r="U4415">
        <v>68.156000000000006</v>
      </c>
      <c r="V4415" s="2">
        <f>Table1[[#This Row],[Expenses]]*0.3</f>
        <v>20.4468</v>
      </c>
      <c r="W4415" t="str">
        <f>VLOOKUP(K4415, Helper!A:C, 3, FALSE)</f>
        <v>2020-02</v>
      </c>
    </row>
    <row r="4416" spans="1:23" x14ac:dyDescent="0.3">
      <c r="A4416">
        <v>8854</v>
      </c>
      <c r="B4416" t="s">
        <v>10130</v>
      </c>
      <c r="C4416" s="1">
        <v>44461</v>
      </c>
      <c r="D4416">
        <v>20210922</v>
      </c>
      <c r="E4416" t="s">
        <v>1807</v>
      </c>
      <c r="F4416" t="s">
        <v>124</v>
      </c>
      <c r="G4416" t="s">
        <v>125</v>
      </c>
      <c r="H4416" t="s">
        <v>25</v>
      </c>
      <c r="I4416" t="s">
        <v>48</v>
      </c>
      <c r="J4416" t="s">
        <v>638</v>
      </c>
      <c r="K4416">
        <v>1008</v>
      </c>
      <c r="L4416" t="s">
        <v>74</v>
      </c>
      <c r="M4416" t="s">
        <v>29</v>
      </c>
      <c r="N4416" t="s">
        <v>66</v>
      </c>
      <c r="O4416" t="s">
        <v>10131</v>
      </c>
      <c r="P4416">
        <v>55.6</v>
      </c>
      <c r="Q4416">
        <v>5</v>
      </c>
      <c r="R4416">
        <v>0.2</v>
      </c>
      <c r="S4416">
        <v>6.2549999999999999</v>
      </c>
      <c r="T4416" t="s">
        <v>135</v>
      </c>
      <c r="U4416">
        <v>49.344999999999999</v>
      </c>
      <c r="V4416" s="2">
        <f>Table1[[#This Row],[Expenses]]*0.3</f>
        <v>14.8035</v>
      </c>
      <c r="W4416" t="str">
        <f>VLOOKUP(K4416, Helper!A:C, 3, FALSE)</f>
        <v>2020-01</v>
      </c>
    </row>
    <row r="4417" spans="1:23" x14ac:dyDescent="0.3">
      <c r="A4417">
        <v>8856</v>
      </c>
      <c r="B4417" t="s">
        <v>10132</v>
      </c>
      <c r="C4417" s="1">
        <v>45285</v>
      </c>
      <c r="D4417">
        <v>20231225</v>
      </c>
      <c r="E4417" t="s">
        <v>1484</v>
      </c>
      <c r="F4417" t="s">
        <v>4180</v>
      </c>
      <c r="G4417" t="s">
        <v>4181</v>
      </c>
      <c r="H4417" t="s">
        <v>81</v>
      </c>
      <c r="I4417" t="s">
        <v>199</v>
      </c>
      <c r="J4417" t="s">
        <v>132</v>
      </c>
      <c r="K4417">
        <v>1063</v>
      </c>
      <c r="L4417" t="s">
        <v>133</v>
      </c>
      <c r="M4417" t="s">
        <v>40</v>
      </c>
      <c r="N4417" t="s">
        <v>50</v>
      </c>
      <c r="O4417" t="s">
        <v>10133</v>
      </c>
      <c r="P4417">
        <v>21.312000000000001</v>
      </c>
      <c r="Q4417">
        <v>3</v>
      </c>
      <c r="R4417">
        <v>0.2</v>
      </c>
      <c r="S4417">
        <v>7.992</v>
      </c>
      <c r="T4417" t="s">
        <v>261</v>
      </c>
      <c r="U4417">
        <v>13.32</v>
      </c>
      <c r="V4417" s="2">
        <f>Table1[[#This Row],[Expenses]]*0.3</f>
        <v>3.996</v>
      </c>
      <c r="W4417" t="str">
        <f>VLOOKUP(K4417, Helper!A:C, 3, FALSE)</f>
        <v>2020-05</v>
      </c>
    </row>
    <row r="4418" spans="1:23" x14ac:dyDescent="0.3">
      <c r="A4418">
        <v>8857</v>
      </c>
      <c r="B4418" t="s">
        <v>10134</v>
      </c>
      <c r="C4418" s="1">
        <v>45213</v>
      </c>
      <c r="D4418">
        <v>20231014</v>
      </c>
      <c r="E4418" t="s">
        <v>2320</v>
      </c>
      <c r="F4418" t="s">
        <v>35</v>
      </c>
      <c r="G4418" t="s">
        <v>3379</v>
      </c>
      <c r="H4418" t="s">
        <v>37</v>
      </c>
      <c r="I4418" t="s">
        <v>38</v>
      </c>
      <c r="J4418" t="s">
        <v>1013</v>
      </c>
      <c r="K4418">
        <v>1073</v>
      </c>
      <c r="L4418" t="s">
        <v>133</v>
      </c>
      <c r="M4418" t="s">
        <v>40</v>
      </c>
      <c r="N4418" t="s">
        <v>185</v>
      </c>
      <c r="O4418" t="s">
        <v>10135</v>
      </c>
      <c r="P4418">
        <v>209.94</v>
      </c>
      <c r="Q4418">
        <v>6</v>
      </c>
      <c r="R4418">
        <v>0</v>
      </c>
      <c r="S4418">
        <v>39.888599999999997</v>
      </c>
      <c r="T4418" t="s">
        <v>151</v>
      </c>
      <c r="U4418">
        <v>170.0514</v>
      </c>
      <c r="V4418" s="2">
        <f>Table1[[#This Row],[Expenses]]*0.3</f>
        <v>51.015419999999999</v>
      </c>
      <c r="W4418" t="str">
        <f>VLOOKUP(K4418, Helper!A:C, 3, FALSE)</f>
        <v>2020-03</v>
      </c>
    </row>
    <row r="4419" spans="1:23" x14ac:dyDescent="0.3">
      <c r="A4419">
        <v>8860</v>
      </c>
      <c r="B4419" t="s">
        <v>10136</v>
      </c>
      <c r="C4419" s="1">
        <v>45159</v>
      </c>
      <c r="D4419">
        <v>20230821</v>
      </c>
      <c r="E4419" t="s">
        <v>2450</v>
      </c>
      <c r="F4419" t="s">
        <v>62</v>
      </c>
      <c r="G4419" t="s">
        <v>63</v>
      </c>
      <c r="H4419" t="s">
        <v>25</v>
      </c>
      <c r="I4419" t="s">
        <v>64</v>
      </c>
      <c r="J4419" t="s">
        <v>39</v>
      </c>
      <c r="K4419">
        <v>1056</v>
      </c>
      <c r="L4419" t="s">
        <v>28</v>
      </c>
      <c r="M4419" t="s">
        <v>85</v>
      </c>
      <c r="N4419" t="s">
        <v>156</v>
      </c>
      <c r="O4419" t="s">
        <v>10137</v>
      </c>
      <c r="P4419">
        <v>35.96</v>
      </c>
      <c r="Q4419">
        <v>1</v>
      </c>
      <c r="R4419">
        <v>0.2</v>
      </c>
      <c r="S4419">
        <v>3.5960000000000001</v>
      </c>
      <c r="T4419" t="s">
        <v>786</v>
      </c>
      <c r="U4419">
        <v>32.363999999999997</v>
      </c>
      <c r="V4419" s="2">
        <f>Table1[[#This Row],[Expenses]]*0.3</f>
        <v>9.7091999999999992</v>
      </c>
      <c r="W4419" t="str">
        <f>VLOOKUP(K4419, Helper!A:C, 3, FALSE)</f>
        <v>2020-03</v>
      </c>
    </row>
    <row r="4420" spans="1:23" x14ac:dyDescent="0.3">
      <c r="A4420">
        <v>8861</v>
      </c>
      <c r="B4420" t="s">
        <v>10138</v>
      </c>
      <c r="C4420" s="1">
        <v>44450</v>
      </c>
      <c r="D4420">
        <v>20210911</v>
      </c>
      <c r="E4420" t="s">
        <v>1801</v>
      </c>
      <c r="F4420" t="s">
        <v>522</v>
      </c>
      <c r="G4420" t="s">
        <v>692</v>
      </c>
      <c r="H4420" t="s">
        <v>37</v>
      </c>
      <c r="I4420" t="s">
        <v>119</v>
      </c>
      <c r="J4420" t="s">
        <v>817</v>
      </c>
      <c r="K4420">
        <v>1050</v>
      </c>
      <c r="L4420" t="s">
        <v>95</v>
      </c>
      <c r="M4420" t="s">
        <v>85</v>
      </c>
      <c r="N4420" t="s">
        <v>41</v>
      </c>
      <c r="O4420" t="s">
        <v>10139</v>
      </c>
      <c r="P4420">
        <v>31.05</v>
      </c>
      <c r="Q4420">
        <v>3</v>
      </c>
      <c r="R4420">
        <v>0</v>
      </c>
      <c r="S4420">
        <v>14.904</v>
      </c>
      <c r="T4420" t="s">
        <v>135</v>
      </c>
      <c r="U4420">
        <v>16.146000000000001</v>
      </c>
      <c r="V4420" s="2">
        <f>Table1[[#This Row],[Expenses]]*0.3</f>
        <v>4.8437999999999999</v>
      </c>
      <c r="W4420" t="str">
        <f>VLOOKUP(K4420, Helper!A:C, 3, FALSE)</f>
        <v>2020-01</v>
      </c>
    </row>
    <row r="4421" spans="1:23" x14ac:dyDescent="0.3">
      <c r="A4421">
        <v>8866</v>
      </c>
      <c r="B4421" t="s">
        <v>10140</v>
      </c>
      <c r="C4421" s="1">
        <v>44550</v>
      </c>
      <c r="D4421">
        <v>20211220</v>
      </c>
      <c r="E4421" t="s">
        <v>3516</v>
      </c>
      <c r="F4421" t="s">
        <v>238</v>
      </c>
      <c r="G4421" t="s">
        <v>1700</v>
      </c>
      <c r="H4421" t="s">
        <v>25</v>
      </c>
      <c r="I4421" t="s">
        <v>48</v>
      </c>
      <c r="J4421" t="s">
        <v>655</v>
      </c>
      <c r="K4421">
        <v>1024</v>
      </c>
      <c r="L4421" t="s">
        <v>28</v>
      </c>
      <c r="M4421" t="s">
        <v>29</v>
      </c>
      <c r="N4421" t="s">
        <v>86</v>
      </c>
      <c r="O4421" t="s">
        <v>10141</v>
      </c>
      <c r="P4421">
        <v>36.270000000000003</v>
      </c>
      <c r="Q4421">
        <v>3</v>
      </c>
      <c r="R4421">
        <v>0</v>
      </c>
      <c r="S4421">
        <v>10.881</v>
      </c>
      <c r="T4421" t="s">
        <v>163</v>
      </c>
      <c r="U4421">
        <v>25.388999999999999</v>
      </c>
      <c r="V4421" s="2">
        <f>Table1[[#This Row],[Expenses]]*0.3</f>
        <v>7.6166999999999998</v>
      </c>
      <c r="W4421" t="str">
        <f>VLOOKUP(K4421, Helper!A:C, 3, FALSE)</f>
        <v>2020-01</v>
      </c>
    </row>
    <row r="4422" spans="1:23" x14ac:dyDescent="0.3">
      <c r="A4422">
        <v>8867</v>
      </c>
      <c r="B4422" t="s">
        <v>10142</v>
      </c>
      <c r="C4422" s="1">
        <v>44094</v>
      </c>
      <c r="D4422">
        <v>20200920</v>
      </c>
      <c r="E4422" t="s">
        <v>6833</v>
      </c>
      <c r="F4422" t="s">
        <v>166</v>
      </c>
      <c r="G4422" t="s">
        <v>227</v>
      </c>
      <c r="H4422" t="s">
        <v>81</v>
      </c>
      <c r="I4422" t="s">
        <v>168</v>
      </c>
      <c r="J4422" t="s">
        <v>55</v>
      </c>
      <c r="K4422">
        <v>1065</v>
      </c>
      <c r="L4422" t="s">
        <v>56</v>
      </c>
      <c r="M4422" t="s">
        <v>29</v>
      </c>
      <c r="N4422" t="s">
        <v>30</v>
      </c>
      <c r="O4422" t="s">
        <v>10143</v>
      </c>
      <c r="P4422">
        <v>493.43</v>
      </c>
      <c r="Q4422">
        <v>5</v>
      </c>
      <c r="R4422">
        <v>0.3</v>
      </c>
      <c r="S4422">
        <v>-70.489999999999995</v>
      </c>
      <c r="T4422" t="s">
        <v>382</v>
      </c>
      <c r="U4422">
        <v>563.91999999999996</v>
      </c>
      <c r="V4422" s="2">
        <f>Table1[[#This Row],[Expenses]]*0.3</f>
        <v>169.17599999999999</v>
      </c>
      <c r="W4422" t="str">
        <f>VLOOKUP(K4422, Helper!A:C, 3, FALSE)</f>
        <v>2020-04</v>
      </c>
    </row>
    <row r="4423" spans="1:23" x14ac:dyDescent="0.3">
      <c r="A4423">
        <v>8869</v>
      </c>
      <c r="B4423" t="s">
        <v>10144</v>
      </c>
      <c r="C4423" s="1">
        <v>44870</v>
      </c>
      <c r="D4423">
        <v>20221105</v>
      </c>
      <c r="E4423" t="s">
        <v>4373</v>
      </c>
      <c r="F4423" t="s">
        <v>35</v>
      </c>
      <c r="G4423" t="s">
        <v>600</v>
      </c>
      <c r="H4423" t="s">
        <v>37</v>
      </c>
      <c r="I4423" t="s">
        <v>38</v>
      </c>
      <c r="J4423" t="s">
        <v>55</v>
      </c>
      <c r="K4423">
        <v>1065</v>
      </c>
      <c r="L4423" t="s">
        <v>56</v>
      </c>
      <c r="M4423" t="s">
        <v>29</v>
      </c>
      <c r="N4423" t="s">
        <v>617</v>
      </c>
      <c r="O4423" t="s">
        <v>10145</v>
      </c>
      <c r="P4423">
        <v>686.4</v>
      </c>
      <c r="Q4423">
        <v>2</v>
      </c>
      <c r="R4423">
        <v>0.2</v>
      </c>
      <c r="S4423">
        <v>77.22</v>
      </c>
      <c r="T4423" t="s">
        <v>32</v>
      </c>
      <c r="U4423">
        <v>609.17999999999995</v>
      </c>
      <c r="V4423" s="2">
        <f>Table1[[#This Row],[Expenses]]*0.3</f>
        <v>182.75399999999999</v>
      </c>
      <c r="W4423" t="str">
        <f>VLOOKUP(K4423, Helper!A:C, 3, FALSE)</f>
        <v>2020-04</v>
      </c>
    </row>
    <row r="4424" spans="1:23" x14ac:dyDescent="0.3">
      <c r="A4424">
        <v>8870</v>
      </c>
      <c r="B4424" t="s">
        <v>10146</v>
      </c>
      <c r="C4424" s="1">
        <v>45262</v>
      </c>
      <c r="D4424">
        <v>20231202</v>
      </c>
      <c r="E4424" t="s">
        <v>406</v>
      </c>
      <c r="F4424" t="s">
        <v>71</v>
      </c>
      <c r="G4424" t="s">
        <v>72</v>
      </c>
      <c r="H4424" t="s">
        <v>37</v>
      </c>
      <c r="I4424" t="s">
        <v>38</v>
      </c>
      <c r="J4424" t="s">
        <v>407</v>
      </c>
      <c r="K4424">
        <v>1082</v>
      </c>
      <c r="L4424" t="s">
        <v>56</v>
      </c>
      <c r="M4424" t="s">
        <v>40</v>
      </c>
      <c r="N4424" t="s">
        <v>50</v>
      </c>
      <c r="O4424" t="s">
        <v>10147</v>
      </c>
      <c r="P4424">
        <v>15.92</v>
      </c>
      <c r="Q4424">
        <v>5</v>
      </c>
      <c r="R4424">
        <v>0.2</v>
      </c>
      <c r="S4424">
        <v>5.3730000000000002</v>
      </c>
      <c r="T4424" t="s">
        <v>261</v>
      </c>
      <c r="U4424">
        <v>10.547000000000001</v>
      </c>
      <c r="V4424" s="2">
        <f>Table1[[#This Row],[Expenses]]*0.3</f>
        <v>3.1640999999999999</v>
      </c>
      <c r="W4424" t="str">
        <f>VLOOKUP(K4424, Helper!A:C, 3, FALSE)</f>
        <v>2020-07</v>
      </c>
    </row>
    <row r="4425" spans="1:23" x14ac:dyDescent="0.3">
      <c r="A4425">
        <v>8873</v>
      </c>
      <c r="B4425" t="s">
        <v>10148</v>
      </c>
      <c r="C4425" s="1">
        <v>44114</v>
      </c>
      <c r="D4425">
        <v>20201010</v>
      </c>
      <c r="E4425" t="s">
        <v>3110</v>
      </c>
      <c r="F4425" t="s">
        <v>358</v>
      </c>
      <c r="G4425" t="s">
        <v>359</v>
      </c>
      <c r="H4425" t="s">
        <v>37</v>
      </c>
      <c r="I4425" t="s">
        <v>119</v>
      </c>
      <c r="J4425" t="s">
        <v>504</v>
      </c>
      <c r="K4425">
        <v>1010</v>
      </c>
      <c r="L4425" t="s">
        <v>273</v>
      </c>
      <c r="M4425" t="s">
        <v>29</v>
      </c>
      <c r="N4425" t="s">
        <v>617</v>
      </c>
      <c r="O4425" t="s">
        <v>10149</v>
      </c>
      <c r="P4425">
        <v>101.994</v>
      </c>
      <c r="Q4425">
        <v>2</v>
      </c>
      <c r="R4425">
        <v>0.7</v>
      </c>
      <c r="S4425">
        <v>-71.395799999999994</v>
      </c>
      <c r="T4425" t="s">
        <v>194</v>
      </c>
      <c r="U4425">
        <v>173.38979999999901</v>
      </c>
      <c r="V4425" s="2">
        <f>Table1[[#This Row],[Expenses]]*0.3</f>
        <v>52.0169399999997</v>
      </c>
      <c r="W4425" t="str">
        <f>VLOOKUP(K4425, Helper!A:C, 3, FALSE)</f>
        <v>2020-03</v>
      </c>
    </row>
    <row r="4426" spans="1:23" x14ac:dyDescent="0.3">
      <c r="A4426">
        <v>8875</v>
      </c>
      <c r="B4426" t="s">
        <v>10150</v>
      </c>
      <c r="C4426" s="1">
        <v>45245</v>
      </c>
      <c r="D4426">
        <v>20231115</v>
      </c>
      <c r="E4426" t="s">
        <v>3715</v>
      </c>
      <c r="F4426" t="s">
        <v>79</v>
      </c>
      <c r="G4426" t="s">
        <v>147</v>
      </c>
      <c r="H4426" t="s">
        <v>81</v>
      </c>
      <c r="I4426" t="s">
        <v>82</v>
      </c>
      <c r="J4426" t="s">
        <v>200</v>
      </c>
      <c r="K4426">
        <v>1011</v>
      </c>
      <c r="L4426" t="s">
        <v>56</v>
      </c>
      <c r="M4426" t="s">
        <v>29</v>
      </c>
      <c r="N4426" t="s">
        <v>50</v>
      </c>
      <c r="O4426" t="s">
        <v>10151</v>
      </c>
      <c r="P4426">
        <v>21.99</v>
      </c>
      <c r="Q4426">
        <v>5</v>
      </c>
      <c r="R4426">
        <v>0.8</v>
      </c>
      <c r="S4426">
        <v>-32.984999999999999</v>
      </c>
      <c r="T4426" t="s">
        <v>283</v>
      </c>
      <c r="U4426">
        <v>54.974999999999902</v>
      </c>
      <c r="V4426" s="2">
        <f>Table1[[#This Row],[Expenses]]*0.3</f>
        <v>16.492499999999971</v>
      </c>
      <c r="W4426" t="str">
        <f>VLOOKUP(K4426, Helper!A:C, 3, FALSE)</f>
        <v>2020-06</v>
      </c>
    </row>
    <row r="4427" spans="1:23" x14ac:dyDescent="0.3">
      <c r="A4427">
        <v>8876</v>
      </c>
      <c r="B4427" t="s">
        <v>10152</v>
      </c>
      <c r="C4427" s="1">
        <v>44787</v>
      </c>
      <c r="D4427">
        <v>20220814</v>
      </c>
      <c r="E4427" t="s">
        <v>2980</v>
      </c>
      <c r="F4427" t="s">
        <v>79</v>
      </c>
      <c r="G4427" t="s">
        <v>147</v>
      </c>
      <c r="H4427" t="s">
        <v>81</v>
      </c>
      <c r="I4427" t="s">
        <v>82</v>
      </c>
      <c r="J4427" t="s">
        <v>430</v>
      </c>
      <c r="K4427">
        <v>1055</v>
      </c>
      <c r="L4427" t="s">
        <v>84</v>
      </c>
      <c r="M4427" t="s">
        <v>29</v>
      </c>
      <c r="N4427" t="s">
        <v>66</v>
      </c>
      <c r="O4427" t="s">
        <v>10153</v>
      </c>
      <c r="P4427">
        <v>185.376</v>
      </c>
      <c r="Q4427">
        <v>2</v>
      </c>
      <c r="R4427">
        <v>0.2</v>
      </c>
      <c r="S4427">
        <v>-34.758000000000003</v>
      </c>
      <c r="T4427" t="s">
        <v>327</v>
      </c>
      <c r="U4427">
        <v>220.13399999999999</v>
      </c>
      <c r="V4427" s="2">
        <f>Table1[[#This Row],[Expenses]]*0.3</f>
        <v>66.040199999999999</v>
      </c>
      <c r="W4427" t="str">
        <f>VLOOKUP(K4427, Helper!A:C, 3, FALSE)</f>
        <v>2020-01</v>
      </c>
    </row>
    <row r="4428" spans="1:23" x14ac:dyDescent="0.3">
      <c r="A4428">
        <v>8878</v>
      </c>
      <c r="B4428" t="s">
        <v>10154</v>
      </c>
      <c r="C4428" s="1">
        <v>45187</v>
      </c>
      <c r="D4428">
        <v>20230918</v>
      </c>
      <c r="E4428" t="s">
        <v>329</v>
      </c>
      <c r="F4428" t="s">
        <v>522</v>
      </c>
      <c r="G4428" t="s">
        <v>523</v>
      </c>
      <c r="H4428" t="s">
        <v>37</v>
      </c>
      <c r="I4428" t="s">
        <v>119</v>
      </c>
      <c r="J4428" t="s">
        <v>330</v>
      </c>
      <c r="K4428">
        <v>1100</v>
      </c>
      <c r="L4428" t="s">
        <v>56</v>
      </c>
      <c r="M4428" t="s">
        <v>29</v>
      </c>
      <c r="N4428" t="s">
        <v>617</v>
      </c>
      <c r="O4428" t="s">
        <v>10155</v>
      </c>
      <c r="P4428">
        <v>480</v>
      </c>
      <c r="Q4428">
        <v>4</v>
      </c>
      <c r="R4428">
        <v>0</v>
      </c>
      <c r="S4428">
        <v>225.6</v>
      </c>
      <c r="T4428" t="s">
        <v>171</v>
      </c>
      <c r="U4428">
        <v>254.4</v>
      </c>
      <c r="V4428" s="2">
        <f>Table1[[#This Row],[Expenses]]*0.3</f>
        <v>76.319999999999993</v>
      </c>
      <c r="W4428" t="str">
        <f>VLOOKUP(K4428, Helper!A:C, 3, FALSE)</f>
        <v>2020-03</v>
      </c>
    </row>
    <row r="4429" spans="1:23" x14ac:dyDescent="0.3">
      <c r="A4429">
        <v>8880</v>
      </c>
      <c r="B4429" t="s">
        <v>10156</v>
      </c>
      <c r="C4429" s="1">
        <v>44278</v>
      </c>
      <c r="D4429">
        <v>20210323</v>
      </c>
      <c r="E4429" t="s">
        <v>507</v>
      </c>
      <c r="F4429" t="s">
        <v>35</v>
      </c>
      <c r="G4429" t="s">
        <v>36</v>
      </c>
      <c r="H4429" t="s">
        <v>37</v>
      </c>
      <c r="I4429" t="s">
        <v>38</v>
      </c>
      <c r="J4429" t="s">
        <v>120</v>
      </c>
      <c r="K4429">
        <v>1048</v>
      </c>
      <c r="L4429" t="s">
        <v>105</v>
      </c>
      <c r="M4429" t="s">
        <v>40</v>
      </c>
      <c r="N4429" t="s">
        <v>66</v>
      </c>
      <c r="O4429" t="s">
        <v>10157</v>
      </c>
      <c r="P4429">
        <v>192.72</v>
      </c>
      <c r="Q4429">
        <v>11</v>
      </c>
      <c r="R4429">
        <v>0</v>
      </c>
      <c r="S4429">
        <v>92.505600000000001</v>
      </c>
      <c r="T4429" t="s">
        <v>365</v>
      </c>
      <c r="U4429">
        <v>100.2144</v>
      </c>
      <c r="V4429" s="2">
        <f>Table1[[#This Row],[Expenses]]*0.3</f>
        <v>30.064319999999999</v>
      </c>
      <c r="W4429" t="str">
        <f>VLOOKUP(K4429, Helper!A:C, 3, FALSE)</f>
        <v>2020-02</v>
      </c>
    </row>
    <row r="4430" spans="1:23" x14ac:dyDescent="0.3">
      <c r="A4430">
        <v>8882</v>
      </c>
      <c r="B4430" t="s">
        <v>10158</v>
      </c>
      <c r="C4430" s="1">
        <v>44743</v>
      </c>
      <c r="D4430">
        <v>20220701</v>
      </c>
      <c r="E4430" t="s">
        <v>3049</v>
      </c>
      <c r="F4430" t="s">
        <v>166</v>
      </c>
      <c r="G4430" t="s">
        <v>488</v>
      </c>
      <c r="H4430" t="s">
        <v>81</v>
      </c>
      <c r="I4430" t="s">
        <v>168</v>
      </c>
      <c r="J4430" t="s">
        <v>626</v>
      </c>
      <c r="K4430">
        <v>1009</v>
      </c>
      <c r="L4430" t="s">
        <v>95</v>
      </c>
      <c r="M4430" t="s">
        <v>85</v>
      </c>
      <c r="N4430" t="s">
        <v>185</v>
      </c>
      <c r="O4430" t="s">
        <v>10159</v>
      </c>
      <c r="P4430">
        <v>50.12</v>
      </c>
      <c r="Q4430">
        <v>7</v>
      </c>
      <c r="R4430">
        <v>0.2</v>
      </c>
      <c r="S4430">
        <v>-0.62649999999999995</v>
      </c>
      <c r="T4430" t="s">
        <v>175</v>
      </c>
      <c r="U4430">
        <v>50.746499999999997</v>
      </c>
      <c r="V4430" s="2">
        <f>Table1[[#This Row],[Expenses]]*0.3</f>
        <v>15.223949999999999</v>
      </c>
      <c r="W4430" t="str">
        <f>VLOOKUP(K4430, Helper!A:C, 3, FALSE)</f>
        <v>2020-03</v>
      </c>
    </row>
    <row r="4431" spans="1:23" x14ac:dyDescent="0.3">
      <c r="A4431">
        <v>8883</v>
      </c>
      <c r="B4431" t="s">
        <v>10160</v>
      </c>
      <c r="C4431" s="1">
        <v>45220</v>
      </c>
      <c r="D4431">
        <v>20231021</v>
      </c>
      <c r="E4431" t="s">
        <v>2462</v>
      </c>
      <c r="F4431" t="s">
        <v>62</v>
      </c>
      <c r="G4431" t="s">
        <v>277</v>
      </c>
      <c r="H4431" t="s">
        <v>25</v>
      </c>
      <c r="I4431" t="s">
        <v>64</v>
      </c>
      <c r="J4431" t="s">
        <v>55</v>
      </c>
      <c r="K4431">
        <v>1065</v>
      </c>
      <c r="L4431" t="s">
        <v>56</v>
      </c>
      <c r="M4431" t="s">
        <v>40</v>
      </c>
      <c r="N4431" t="s">
        <v>156</v>
      </c>
      <c r="O4431" t="s">
        <v>10161</v>
      </c>
      <c r="P4431">
        <v>15.984</v>
      </c>
      <c r="Q4431">
        <v>2</v>
      </c>
      <c r="R4431">
        <v>0.2</v>
      </c>
      <c r="S4431">
        <v>1.3986000000000001</v>
      </c>
      <c r="T4431" t="s">
        <v>151</v>
      </c>
      <c r="U4431">
        <v>14.5854</v>
      </c>
      <c r="V4431" s="2">
        <f>Table1[[#This Row],[Expenses]]*0.3</f>
        <v>4.3756199999999996</v>
      </c>
      <c r="W4431" t="str">
        <f>VLOOKUP(K4431, Helper!A:C, 3, FALSE)</f>
        <v>2020-04</v>
      </c>
    </row>
    <row r="4432" spans="1:23" x14ac:dyDescent="0.3">
      <c r="A4432">
        <v>8885</v>
      </c>
      <c r="B4432" t="s">
        <v>10162</v>
      </c>
      <c r="C4432" s="1">
        <v>44068</v>
      </c>
      <c r="D4432">
        <v>20200825</v>
      </c>
      <c r="E4432" t="s">
        <v>231</v>
      </c>
      <c r="F4432" t="s">
        <v>358</v>
      </c>
      <c r="G4432" t="s">
        <v>359</v>
      </c>
      <c r="H4432" t="s">
        <v>37</v>
      </c>
      <c r="I4432" t="s">
        <v>119</v>
      </c>
      <c r="J4432" t="s">
        <v>192</v>
      </c>
      <c r="K4432">
        <v>1068</v>
      </c>
      <c r="L4432" t="s">
        <v>56</v>
      </c>
      <c r="M4432" t="s">
        <v>40</v>
      </c>
      <c r="N4432" t="s">
        <v>50</v>
      </c>
      <c r="O4432" t="s">
        <v>10163</v>
      </c>
      <c r="P4432">
        <v>6.5279999999999996</v>
      </c>
      <c r="Q4432">
        <v>4</v>
      </c>
      <c r="R4432">
        <v>0.7</v>
      </c>
      <c r="S4432">
        <v>-4.5696000000000003</v>
      </c>
      <c r="T4432" t="s">
        <v>114</v>
      </c>
      <c r="U4432">
        <v>11.0976</v>
      </c>
      <c r="V4432" s="2">
        <f>Table1[[#This Row],[Expenses]]*0.3</f>
        <v>3.3292799999999998</v>
      </c>
      <c r="W4432" t="str">
        <f>VLOOKUP(K4432, Helper!A:C, 3, FALSE)</f>
        <v>2020-01</v>
      </c>
    </row>
    <row r="4433" spans="1:23" x14ac:dyDescent="0.3">
      <c r="A4433">
        <v>8888</v>
      </c>
      <c r="B4433" t="s">
        <v>10164</v>
      </c>
      <c r="C4433" s="1">
        <v>44039</v>
      </c>
      <c r="D4433">
        <v>20200727</v>
      </c>
      <c r="E4433" t="s">
        <v>644</v>
      </c>
      <c r="F4433" t="s">
        <v>35</v>
      </c>
      <c r="G4433" t="s">
        <v>36</v>
      </c>
      <c r="H4433" t="s">
        <v>37</v>
      </c>
      <c r="I4433" t="s">
        <v>38</v>
      </c>
      <c r="J4433" t="s">
        <v>621</v>
      </c>
      <c r="K4433">
        <v>1060</v>
      </c>
      <c r="L4433" t="s">
        <v>105</v>
      </c>
      <c r="M4433" t="s">
        <v>40</v>
      </c>
      <c r="N4433" t="s">
        <v>96</v>
      </c>
      <c r="O4433" t="s">
        <v>10165</v>
      </c>
      <c r="P4433">
        <v>276.27999999999997</v>
      </c>
      <c r="Q4433">
        <v>2</v>
      </c>
      <c r="R4433">
        <v>0</v>
      </c>
      <c r="S4433">
        <v>0</v>
      </c>
      <c r="T4433" t="s">
        <v>729</v>
      </c>
      <c r="U4433">
        <v>276.27999999999997</v>
      </c>
      <c r="V4433" s="2">
        <f>Table1[[#This Row],[Expenses]]*0.3</f>
        <v>82.883999999999986</v>
      </c>
      <c r="W4433" t="str">
        <f>VLOOKUP(K4433, Helper!A:C, 3, FALSE)</f>
        <v>2020-01</v>
      </c>
    </row>
    <row r="4434" spans="1:23" x14ac:dyDescent="0.3">
      <c r="A4434">
        <v>8889</v>
      </c>
      <c r="B4434" t="s">
        <v>10166</v>
      </c>
      <c r="C4434" s="1">
        <v>45262</v>
      </c>
      <c r="D4434">
        <v>20231202</v>
      </c>
      <c r="E4434" t="s">
        <v>2665</v>
      </c>
      <c r="F4434" t="s">
        <v>35</v>
      </c>
      <c r="G4434" t="s">
        <v>3064</v>
      </c>
      <c r="H4434" t="s">
        <v>37</v>
      </c>
      <c r="I4434" t="s">
        <v>38</v>
      </c>
      <c r="J4434" t="s">
        <v>698</v>
      </c>
      <c r="K4434">
        <v>1013</v>
      </c>
      <c r="L4434" t="s">
        <v>28</v>
      </c>
      <c r="M4434" t="s">
        <v>85</v>
      </c>
      <c r="N4434" t="s">
        <v>57</v>
      </c>
      <c r="O4434" t="s">
        <v>10167</v>
      </c>
      <c r="P4434">
        <v>629.64</v>
      </c>
      <c r="Q4434">
        <v>9</v>
      </c>
      <c r="R4434">
        <v>0</v>
      </c>
      <c r="S4434">
        <v>107.03879999999999</v>
      </c>
      <c r="T4434" t="s">
        <v>261</v>
      </c>
      <c r="U4434">
        <v>522.60119999999995</v>
      </c>
      <c r="V4434" s="2">
        <f>Table1[[#This Row],[Expenses]]*0.3</f>
        <v>156.78035999999997</v>
      </c>
      <c r="W4434" t="str">
        <f>VLOOKUP(K4434, Helper!A:C, 3, FALSE)</f>
        <v>2020-02</v>
      </c>
    </row>
    <row r="4435" spans="1:23" x14ac:dyDescent="0.3">
      <c r="A4435">
        <v>8890</v>
      </c>
      <c r="B4435" t="s">
        <v>10168</v>
      </c>
      <c r="C4435" s="1">
        <v>44852</v>
      </c>
      <c r="D4435">
        <v>20221018</v>
      </c>
      <c r="E4435" t="s">
        <v>6667</v>
      </c>
      <c r="F4435" t="s">
        <v>411</v>
      </c>
      <c r="G4435" t="s">
        <v>997</v>
      </c>
      <c r="H4435" t="s">
        <v>25</v>
      </c>
      <c r="I4435" t="s">
        <v>48</v>
      </c>
      <c r="J4435" t="s">
        <v>94</v>
      </c>
      <c r="K4435">
        <v>1087</v>
      </c>
      <c r="L4435" t="s">
        <v>95</v>
      </c>
      <c r="M4435" t="s">
        <v>85</v>
      </c>
      <c r="N4435" t="s">
        <v>156</v>
      </c>
      <c r="O4435" t="s">
        <v>10169</v>
      </c>
      <c r="P4435">
        <v>449.97</v>
      </c>
      <c r="Q4435">
        <v>3</v>
      </c>
      <c r="R4435">
        <v>0</v>
      </c>
      <c r="S4435">
        <v>220.4853</v>
      </c>
      <c r="T4435" t="s">
        <v>400</v>
      </c>
      <c r="U4435">
        <v>229.4847</v>
      </c>
      <c r="V4435" s="2">
        <f>Table1[[#This Row],[Expenses]]*0.3</f>
        <v>68.845410000000001</v>
      </c>
      <c r="W4435" t="str">
        <f>VLOOKUP(K4435, Helper!A:C, 3, FALSE)</f>
        <v>2020-06</v>
      </c>
    </row>
    <row r="4436" spans="1:23" x14ac:dyDescent="0.3">
      <c r="A4436">
        <v>8892</v>
      </c>
      <c r="B4436" t="s">
        <v>10170</v>
      </c>
      <c r="C4436" s="1">
        <v>44821</v>
      </c>
      <c r="D4436">
        <v>20220917</v>
      </c>
      <c r="E4436" t="s">
        <v>681</v>
      </c>
      <c r="F4436" t="s">
        <v>758</v>
      </c>
      <c r="G4436" t="s">
        <v>5909</v>
      </c>
      <c r="H4436" t="s">
        <v>25</v>
      </c>
      <c r="I4436" t="s">
        <v>64</v>
      </c>
      <c r="J4436" t="s">
        <v>330</v>
      </c>
      <c r="K4436">
        <v>1100</v>
      </c>
      <c r="L4436" t="s">
        <v>56</v>
      </c>
      <c r="M4436" t="s">
        <v>85</v>
      </c>
      <c r="N4436" t="s">
        <v>41</v>
      </c>
      <c r="O4436" t="s">
        <v>10171</v>
      </c>
      <c r="P4436">
        <v>121.78</v>
      </c>
      <c r="Q4436">
        <v>2</v>
      </c>
      <c r="R4436">
        <v>0</v>
      </c>
      <c r="S4436">
        <v>30.445</v>
      </c>
      <c r="T4436" t="s">
        <v>246</v>
      </c>
      <c r="U4436">
        <v>91.334999999999994</v>
      </c>
      <c r="V4436" s="2">
        <f>Table1[[#This Row],[Expenses]]*0.3</f>
        <v>27.400499999999997</v>
      </c>
      <c r="W4436" t="str">
        <f>VLOOKUP(K4436, Helper!A:C, 3, FALSE)</f>
        <v>2020-03</v>
      </c>
    </row>
    <row r="4437" spans="1:23" x14ac:dyDescent="0.3">
      <c r="A4437">
        <v>8893</v>
      </c>
      <c r="B4437" t="s">
        <v>10172</v>
      </c>
      <c r="C4437" s="1">
        <v>44531</v>
      </c>
      <c r="D4437">
        <v>20211201</v>
      </c>
      <c r="E4437" t="s">
        <v>9296</v>
      </c>
      <c r="F4437" t="s">
        <v>35</v>
      </c>
      <c r="G4437" t="s">
        <v>600</v>
      </c>
      <c r="H4437" t="s">
        <v>37</v>
      </c>
      <c r="I4437" t="s">
        <v>38</v>
      </c>
      <c r="J4437" t="s">
        <v>1367</v>
      </c>
      <c r="K4437">
        <v>1020</v>
      </c>
      <c r="L4437" t="s">
        <v>56</v>
      </c>
      <c r="M4437" t="s">
        <v>85</v>
      </c>
      <c r="N4437" t="s">
        <v>41</v>
      </c>
      <c r="O4437" t="s">
        <v>10173</v>
      </c>
      <c r="P4437">
        <v>2676.672</v>
      </c>
      <c r="Q4437">
        <v>9</v>
      </c>
      <c r="R4437">
        <v>0.2</v>
      </c>
      <c r="S4437">
        <v>267.66719999999998</v>
      </c>
      <c r="T4437" t="s">
        <v>163</v>
      </c>
      <c r="U4437">
        <v>2409.0048000000002</v>
      </c>
      <c r="V4437" s="2">
        <f>Table1[[#This Row],[Expenses]]*0.3</f>
        <v>722.70144000000005</v>
      </c>
      <c r="W4437" t="str">
        <f>VLOOKUP(K4437, Helper!A:C, 3, FALSE)</f>
        <v>2020-04</v>
      </c>
    </row>
    <row r="4438" spans="1:23" x14ac:dyDescent="0.3">
      <c r="A4438">
        <v>8894</v>
      </c>
      <c r="B4438" t="s">
        <v>10174</v>
      </c>
      <c r="C4438" s="1">
        <v>44048</v>
      </c>
      <c r="D4438">
        <v>20200805</v>
      </c>
      <c r="E4438" t="s">
        <v>329</v>
      </c>
      <c r="F4438" t="s">
        <v>79</v>
      </c>
      <c r="G4438" t="s">
        <v>931</v>
      </c>
      <c r="H4438" t="s">
        <v>81</v>
      </c>
      <c r="I4438" t="s">
        <v>82</v>
      </c>
      <c r="J4438" t="s">
        <v>330</v>
      </c>
      <c r="K4438">
        <v>1100</v>
      </c>
      <c r="L4438" t="s">
        <v>56</v>
      </c>
      <c r="M4438" t="s">
        <v>29</v>
      </c>
      <c r="N4438" t="s">
        <v>50</v>
      </c>
      <c r="O4438" t="s">
        <v>10175</v>
      </c>
      <c r="P4438">
        <v>489.23</v>
      </c>
      <c r="Q4438">
        <v>2</v>
      </c>
      <c r="R4438">
        <v>0.3</v>
      </c>
      <c r="S4438">
        <v>41.933999999999997</v>
      </c>
      <c r="T4438" t="s">
        <v>114</v>
      </c>
      <c r="U4438">
        <v>447.29599999999999</v>
      </c>
      <c r="V4438" s="2">
        <f>Table1[[#This Row],[Expenses]]*0.3</f>
        <v>134.18879999999999</v>
      </c>
      <c r="W4438" t="str">
        <f>VLOOKUP(K4438, Helper!A:C, 3, FALSE)</f>
        <v>2020-03</v>
      </c>
    </row>
    <row r="4439" spans="1:23" x14ac:dyDescent="0.3">
      <c r="A4439">
        <v>8895</v>
      </c>
      <c r="B4439" t="s">
        <v>10176</v>
      </c>
      <c r="C4439" s="1">
        <v>44789</v>
      </c>
      <c r="D4439">
        <v>20220816</v>
      </c>
      <c r="E4439" t="s">
        <v>1070</v>
      </c>
      <c r="F4439" t="s">
        <v>35</v>
      </c>
      <c r="G4439" t="s">
        <v>36</v>
      </c>
      <c r="H4439" t="s">
        <v>37</v>
      </c>
      <c r="I4439" t="s">
        <v>38</v>
      </c>
      <c r="J4439" t="s">
        <v>596</v>
      </c>
      <c r="K4439">
        <v>1038</v>
      </c>
      <c r="L4439" t="s">
        <v>84</v>
      </c>
      <c r="M4439" t="s">
        <v>29</v>
      </c>
      <c r="N4439" t="s">
        <v>57</v>
      </c>
      <c r="O4439" t="s">
        <v>10177</v>
      </c>
      <c r="P4439">
        <v>312.02999999999997</v>
      </c>
      <c r="Q4439">
        <v>3</v>
      </c>
      <c r="R4439">
        <v>0</v>
      </c>
      <c r="S4439">
        <v>43.684199999999997</v>
      </c>
      <c r="T4439" t="s">
        <v>327</v>
      </c>
      <c r="U4439">
        <v>268.3458</v>
      </c>
      <c r="V4439" s="2">
        <f>Table1[[#This Row],[Expenses]]*0.3</f>
        <v>80.503739999999993</v>
      </c>
      <c r="W4439" t="str">
        <f>VLOOKUP(K4439, Helper!A:C, 3, FALSE)</f>
        <v>2020-04</v>
      </c>
    </row>
    <row r="4440" spans="1:23" x14ac:dyDescent="0.3">
      <c r="A4440">
        <v>8899</v>
      </c>
      <c r="B4440" t="s">
        <v>10178</v>
      </c>
      <c r="C4440" s="1">
        <v>44415</v>
      </c>
      <c r="D4440">
        <v>20210807</v>
      </c>
      <c r="E4440" t="s">
        <v>1471</v>
      </c>
      <c r="F4440" t="s">
        <v>238</v>
      </c>
      <c r="G4440" t="s">
        <v>1700</v>
      </c>
      <c r="H4440" t="s">
        <v>25</v>
      </c>
      <c r="I4440" t="s">
        <v>48</v>
      </c>
      <c r="J4440" t="s">
        <v>1472</v>
      </c>
      <c r="K4440">
        <v>1091</v>
      </c>
      <c r="L4440" t="s">
        <v>74</v>
      </c>
      <c r="M4440" t="s">
        <v>40</v>
      </c>
      <c r="N4440" t="s">
        <v>156</v>
      </c>
      <c r="O4440" t="s">
        <v>10179</v>
      </c>
      <c r="P4440">
        <v>494.97</v>
      </c>
      <c r="Q4440">
        <v>3</v>
      </c>
      <c r="R4440">
        <v>0</v>
      </c>
      <c r="S4440">
        <v>148.49100000000001</v>
      </c>
      <c r="T4440" t="s">
        <v>570</v>
      </c>
      <c r="U4440">
        <v>346.47899999999998</v>
      </c>
      <c r="V4440" s="2">
        <f>Table1[[#This Row],[Expenses]]*0.3</f>
        <v>103.94369999999999</v>
      </c>
      <c r="W4440" t="str">
        <f>VLOOKUP(K4440, Helper!A:C, 3, FALSE)</f>
        <v>2020-02</v>
      </c>
    </row>
    <row r="4441" spans="1:23" x14ac:dyDescent="0.3">
      <c r="A4441">
        <v>8901</v>
      </c>
      <c r="B4441" t="s">
        <v>10180</v>
      </c>
      <c r="C4441" s="1">
        <v>44713</v>
      </c>
      <c r="D4441">
        <v>20220601</v>
      </c>
      <c r="E4441" t="s">
        <v>2134</v>
      </c>
      <c r="F4441" t="s">
        <v>166</v>
      </c>
      <c r="G4441" t="s">
        <v>488</v>
      </c>
      <c r="H4441" t="s">
        <v>81</v>
      </c>
      <c r="I4441" t="s">
        <v>168</v>
      </c>
      <c r="J4441" t="s">
        <v>223</v>
      </c>
      <c r="K4441">
        <v>1067</v>
      </c>
      <c r="L4441" t="s">
        <v>133</v>
      </c>
      <c r="M4441" t="s">
        <v>29</v>
      </c>
      <c r="N4441" t="s">
        <v>57</v>
      </c>
      <c r="O4441" t="s">
        <v>10181</v>
      </c>
      <c r="P4441">
        <v>32.064</v>
      </c>
      <c r="Q4441">
        <v>3</v>
      </c>
      <c r="R4441">
        <v>0.6</v>
      </c>
      <c r="S4441">
        <v>-12.8256</v>
      </c>
      <c r="T4441" t="s">
        <v>43</v>
      </c>
      <c r="U4441">
        <v>44.889600000000002</v>
      </c>
      <c r="V4441" s="2">
        <f>Table1[[#This Row],[Expenses]]*0.3</f>
        <v>13.46688</v>
      </c>
      <c r="W4441" t="str">
        <f>VLOOKUP(K4441, Helper!A:C, 3, FALSE)</f>
        <v>2020-02</v>
      </c>
    </row>
    <row r="4442" spans="1:23" x14ac:dyDescent="0.3">
      <c r="A4442">
        <v>8905</v>
      </c>
      <c r="B4442" t="s">
        <v>10182</v>
      </c>
      <c r="C4442" s="1">
        <v>44744</v>
      </c>
      <c r="D4442">
        <v>20220702</v>
      </c>
      <c r="E4442" t="s">
        <v>4680</v>
      </c>
      <c r="F4442" t="s">
        <v>211</v>
      </c>
      <c r="G4442" t="s">
        <v>212</v>
      </c>
      <c r="H4442" t="s">
        <v>25</v>
      </c>
      <c r="I4442" t="s">
        <v>26</v>
      </c>
      <c r="J4442" t="s">
        <v>325</v>
      </c>
      <c r="K4442">
        <v>1075</v>
      </c>
      <c r="L4442" t="s">
        <v>133</v>
      </c>
      <c r="M4442" t="s">
        <v>85</v>
      </c>
      <c r="N4442" t="s">
        <v>41</v>
      </c>
      <c r="O4442" t="s">
        <v>10183</v>
      </c>
      <c r="P4442">
        <v>30.53</v>
      </c>
      <c r="Q4442">
        <v>1</v>
      </c>
      <c r="R4442">
        <v>0</v>
      </c>
      <c r="S4442">
        <v>14.043799999999999</v>
      </c>
      <c r="T4442" t="s">
        <v>175</v>
      </c>
      <c r="U4442">
        <v>16.4862</v>
      </c>
      <c r="V4442" s="2">
        <f>Table1[[#This Row],[Expenses]]*0.3</f>
        <v>4.9458599999999997</v>
      </c>
      <c r="W4442" t="str">
        <f>VLOOKUP(K4442, Helper!A:C, 3, FALSE)</f>
        <v>2020-03</v>
      </c>
    </row>
    <row r="4443" spans="1:23" x14ac:dyDescent="0.3">
      <c r="A4443">
        <v>8908</v>
      </c>
      <c r="B4443" t="s">
        <v>10184</v>
      </c>
      <c r="C4443" s="1">
        <v>44914</v>
      </c>
      <c r="D4443">
        <v>20221219</v>
      </c>
      <c r="E4443" t="s">
        <v>4076</v>
      </c>
      <c r="F4443" t="s">
        <v>35</v>
      </c>
      <c r="G4443" t="s">
        <v>110</v>
      </c>
      <c r="H4443" t="s">
        <v>37</v>
      </c>
      <c r="I4443" t="s">
        <v>38</v>
      </c>
      <c r="J4443" t="s">
        <v>1472</v>
      </c>
      <c r="K4443">
        <v>1091</v>
      </c>
      <c r="L4443" t="s">
        <v>74</v>
      </c>
      <c r="M4443" t="s">
        <v>40</v>
      </c>
      <c r="N4443" t="s">
        <v>156</v>
      </c>
      <c r="O4443" t="s">
        <v>10185</v>
      </c>
      <c r="P4443">
        <v>66.975999999999999</v>
      </c>
      <c r="Q4443">
        <v>7</v>
      </c>
      <c r="R4443">
        <v>0.2</v>
      </c>
      <c r="S4443">
        <v>6.6976000000000004</v>
      </c>
      <c r="T4443" t="s">
        <v>76</v>
      </c>
      <c r="U4443">
        <v>60.278399999999998</v>
      </c>
      <c r="V4443" s="2">
        <f>Table1[[#This Row],[Expenses]]*0.3</f>
        <v>18.08352</v>
      </c>
      <c r="W4443" t="str">
        <f>VLOOKUP(K4443, Helper!A:C, 3, FALSE)</f>
        <v>2020-02</v>
      </c>
    </row>
    <row r="4444" spans="1:23" x14ac:dyDescent="0.3">
      <c r="A4444">
        <v>8909</v>
      </c>
      <c r="B4444" t="s">
        <v>10186</v>
      </c>
      <c r="C4444" s="1">
        <v>44222</v>
      </c>
      <c r="D4444">
        <v>20210126</v>
      </c>
      <c r="E4444" t="s">
        <v>3325</v>
      </c>
      <c r="F4444" t="s">
        <v>35</v>
      </c>
      <c r="G4444" t="s">
        <v>6251</v>
      </c>
      <c r="H4444" t="s">
        <v>37</v>
      </c>
      <c r="I4444" t="s">
        <v>38</v>
      </c>
      <c r="J4444" t="s">
        <v>649</v>
      </c>
      <c r="K4444">
        <v>1023</v>
      </c>
      <c r="L4444" t="s">
        <v>28</v>
      </c>
      <c r="M4444" t="s">
        <v>40</v>
      </c>
      <c r="N4444" t="s">
        <v>66</v>
      </c>
      <c r="O4444" t="s">
        <v>10187</v>
      </c>
      <c r="P4444">
        <v>182.72</v>
      </c>
      <c r="Q4444">
        <v>8</v>
      </c>
      <c r="R4444">
        <v>0</v>
      </c>
      <c r="S4444">
        <v>84.051199999999994</v>
      </c>
      <c r="T4444" t="s">
        <v>303</v>
      </c>
      <c r="U4444">
        <v>98.668800000000005</v>
      </c>
      <c r="V4444" s="2">
        <f>Table1[[#This Row],[Expenses]]*0.3</f>
        <v>29.600639999999999</v>
      </c>
      <c r="W4444" t="str">
        <f>VLOOKUP(K4444, Helper!A:C, 3, FALSE)</f>
        <v>2020-08</v>
      </c>
    </row>
    <row r="4445" spans="1:23" x14ac:dyDescent="0.3">
      <c r="A4445">
        <v>8910</v>
      </c>
      <c r="B4445" t="s">
        <v>10188</v>
      </c>
      <c r="C4445" s="1">
        <v>45228</v>
      </c>
      <c r="D4445">
        <v>20231029</v>
      </c>
      <c r="E4445" t="s">
        <v>960</v>
      </c>
      <c r="F4445" t="s">
        <v>744</v>
      </c>
      <c r="G4445" t="s">
        <v>784</v>
      </c>
      <c r="H4445" t="s">
        <v>81</v>
      </c>
      <c r="I4445" t="s">
        <v>199</v>
      </c>
      <c r="J4445" t="s">
        <v>27</v>
      </c>
      <c r="K4445">
        <v>1017</v>
      </c>
      <c r="L4445" t="s">
        <v>28</v>
      </c>
      <c r="M4445" t="s">
        <v>29</v>
      </c>
      <c r="N4445" t="s">
        <v>41</v>
      </c>
      <c r="O4445" t="s">
        <v>10189</v>
      </c>
      <c r="P4445">
        <v>21.93</v>
      </c>
      <c r="Q4445">
        <v>3</v>
      </c>
      <c r="R4445">
        <v>0</v>
      </c>
      <c r="S4445">
        <v>10.3071</v>
      </c>
      <c r="T4445" t="s">
        <v>151</v>
      </c>
      <c r="U4445">
        <v>11.6229</v>
      </c>
      <c r="V4445" s="2">
        <f>Table1[[#This Row],[Expenses]]*0.3</f>
        <v>3.4868699999999997</v>
      </c>
      <c r="W4445" t="str">
        <f>VLOOKUP(K4445, Helper!A:C, 3, FALSE)</f>
        <v>2020-02</v>
      </c>
    </row>
    <row r="4446" spans="1:23" x14ac:dyDescent="0.3">
      <c r="A4446">
        <v>8911</v>
      </c>
      <c r="B4446" t="s">
        <v>10190</v>
      </c>
      <c r="C4446" s="1">
        <v>45235</v>
      </c>
      <c r="D4446">
        <v>20231105</v>
      </c>
      <c r="E4446" t="s">
        <v>1159</v>
      </c>
      <c r="F4446" t="s">
        <v>252</v>
      </c>
      <c r="G4446" t="s">
        <v>573</v>
      </c>
      <c r="H4446" t="s">
        <v>25</v>
      </c>
      <c r="I4446" t="s">
        <v>103</v>
      </c>
      <c r="J4446" t="s">
        <v>155</v>
      </c>
      <c r="K4446">
        <v>1077</v>
      </c>
      <c r="L4446" t="s">
        <v>133</v>
      </c>
      <c r="M4446" t="s">
        <v>29</v>
      </c>
      <c r="N4446" t="s">
        <v>185</v>
      </c>
      <c r="O4446" t="s">
        <v>10191</v>
      </c>
      <c r="P4446">
        <v>95.975999999999999</v>
      </c>
      <c r="Q4446">
        <v>3</v>
      </c>
      <c r="R4446">
        <v>0.2</v>
      </c>
      <c r="S4446">
        <v>15.5961</v>
      </c>
      <c r="T4446" t="s">
        <v>283</v>
      </c>
      <c r="U4446">
        <v>80.379899999999907</v>
      </c>
      <c r="V4446" s="2">
        <f>Table1[[#This Row],[Expenses]]*0.3</f>
        <v>24.11396999999997</v>
      </c>
      <c r="W4446" t="str">
        <f>VLOOKUP(K4446, Helper!A:C, 3, FALSE)</f>
        <v>2020-03</v>
      </c>
    </row>
    <row r="4447" spans="1:23" x14ac:dyDescent="0.3">
      <c r="A4447">
        <v>8915</v>
      </c>
      <c r="B4447" t="s">
        <v>10192</v>
      </c>
      <c r="C4447" s="1">
        <v>44691</v>
      </c>
      <c r="D4447">
        <v>20220510</v>
      </c>
      <c r="E4447" t="s">
        <v>348</v>
      </c>
      <c r="F4447" t="s">
        <v>79</v>
      </c>
      <c r="G4447" t="s">
        <v>737</v>
      </c>
      <c r="H4447" t="s">
        <v>81</v>
      </c>
      <c r="I4447" t="s">
        <v>82</v>
      </c>
      <c r="J4447" t="s">
        <v>349</v>
      </c>
      <c r="K4447">
        <v>1078</v>
      </c>
      <c r="L4447" t="s">
        <v>56</v>
      </c>
      <c r="M4447" t="s">
        <v>40</v>
      </c>
      <c r="N4447" t="s">
        <v>96</v>
      </c>
      <c r="O4447" t="s">
        <v>10193</v>
      </c>
      <c r="P4447">
        <v>856.65599999999995</v>
      </c>
      <c r="Q4447">
        <v>6</v>
      </c>
      <c r="R4447">
        <v>0.2</v>
      </c>
      <c r="S4447">
        <v>107.08199999999999</v>
      </c>
      <c r="T4447" t="s">
        <v>454</v>
      </c>
      <c r="U4447">
        <v>749.57399999999996</v>
      </c>
      <c r="V4447" s="2">
        <f>Table1[[#This Row],[Expenses]]*0.3</f>
        <v>224.87219999999999</v>
      </c>
      <c r="W4447" t="str">
        <f>VLOOKUP(K4447, Helper!A:C, 3, FALSE)</f>
        <v>2020-01</v>
      </c>
    </row>
    <row r="4448" spans="1:23" x14ac:dyDescent="0.3">
      <c r="A4448">
        <v>8920</v>
      </c>
      <c r="B4448" t="s">
        <v>10194</v>
      </c>
      <c r="C4448" s="1">
        <v>43923</v>
      </c>
      <c r="D4448">
        <v>20200402</v>
      </c>
      <c r="E4448" t="s">
        <v>4591</v>
      </c>
      <c r="F4448" t="s">
        <v>238</v>
      </c>
      <c r="G4448" t="s">
        <v>1700</v>
      </c>
      <c r="H4448" t="s">
        <v>25</v>
      </c>
      <c r="I4448" t="s">
        <v>48</v>
      </c>
      <c r="J4448" t="s">
        <v>1065</v>
      </c>
      <c r="K4448">
        <v>1097</v>
      </c>
      <c r="L4448" t="s">
        <v>273</v>
      </c>
      <c r="M4448" t="s">
        <v>40</v>
      </c>
      <c r="N4448" t="s">
        <v>57</v>
      </c>
      <c r="O4448" t="s">
        <v>10195</v>
      </c>
      <c r="P4448">
        <v>177.68</v>
      </c>
      <c r="Q4448">
        <v>2</v>
      </c>
      <c r="R4448">
        <v>0</v>
      </c>
      <c r="S4448">
        <v>46.196800000000003</v>
      </c>
      <c r="T4448" t="s">
        <v>735</v>
      </c>
      <c r="U4448">
        <v>131.48320000000001</v>
      </c>
      <c r="V4448" s="2">
        <f>Table1[[#This Row],[Expenses]]*0.3</f>
        <v>39.444960000000002</v>
      </c>
      <c r="W4448" t="str">
        <f>VLOOKUP(K4448, Helper!A:C, 3, FALSE)</f>
        <v>2020-04</v>
      </c>
    </row>
    <row r="4449" spans="1:23" x14ac:dyDescent="0.3">
      <c r="A4449">
        <v>8921</v>
      </c>
      <c r="B4449" t="s">
        <v>10196</v>
      </c>
      <c r="C4449" s="1">
        <v>43949</v>
      </c>
      <c r="D4449">
        <v>20200428</v>
      </c>
      <c r="E4449" t="s">
        <v>567</v>
      </c>
      <c r="F4449" t="s">
        <v>211</v>
      </c>
      <c r="G4449" t="s">
        <v>3517</v>
      </c>
      <c r="H4449" t="s">
        <v>25</v>
      </c>
      <c r="I4449" t="s">
        <v>26</v>
      </c>
      <c r="J4449" t="s">
        <v>111</v>
      </c>
      <c r="K4449">
        <v>1099</v>
      </c>
      <c r="L4449" t="s">
        <v>56</v>
      </c>
      <c r="M4449" t="s">
        <v>40</v>
      </c>
      <c r="N4449" t="s">
        <v>185</v>
      </c>
      <c r="O4449" t="s">
        <v>10197</v>
      </c>
      <c r="P4449">
        <v>159.97999999999999</v>
      </c>
      <c r="Q4449">
        <v>2</v>
      </c>
      <c r="R4449">
        <v>0</v>
      </c>
      <c r="S4449">
        <v>57.592799999999997</v>
      </c>
      <c r="T4449" t="s">
        <v>735</v>
      </c>
      <c r="U4449">
        <v>102.387199999999</v>
      </c>
      <c r="V4449" s="2">
        <f>Table1[[#This Row],[Expenses]]*0.3</f>
        <v>30.716159999999697</v>
      </c>
      <c r="W4449" t="str">
        <f>VLOOKUP(K4449, Helper!A:C, 3, FALSE)</f>
        <v>2020-01</v>
      </c>
    </row>
    <row r="4450" spans="1:23" x14ac:dyDescent="0.3">
      <c r="A4450">
        <v>8922</v>
      </c>
      <c r="B4450" t="s">
        <v>10198</v>
      </c>
      <c r="C4450" s="1">
        <v>44839</v>
      </c>
      <c r="D4450">
        <v>20221005</v>
      </c>
      <c r="E4450" t="s">
        <v>4591</v>
      </c>
      <c r="F4450" t="s">
        <v>46</v>
      </c>
      <c r="G4450" t="s">
        <v>798</v>
      </c>
      <c r="H4450" t="s">
        <v>25</v>
      </c>
      <c r="I4450" t="s">
        <v>48</v>
      </c>
      <c r="J4450" t="s">
        <v>1065</v>
      </c>
      <c r="K4450">
        <v>1097</v>
      </c>
      <c r="L4450" t="s">
        <v>273</v>
      </c>
      <c r="M4450" t="s">
        <v>40</v>
      </c>
      <c r="N4450" t="s">
        <v>156</v>
      </c>
      <c r="O4450" t="s">
        <v>10199</v>
      </c>
      <c r="P4450">
        <v>52.68</v>
      </c>
      <c r="Q4450">
        <v>3</v>
      </c>
      <c r="R4450">
        <v>0.2</v>
      </c>
      <c r="S4450">
        <v>19.754999999999999</v>
      </c>
      <c r="T4450" t="s">
        <v>400</v>
      </c>
      <c r="U4450">
        <v>32.924999999999997</v>
      </c>
      <c r="V4450" s="2">
        <f>Table1[[#This Row],[Expenses]]*0.3</f>
        <v>9.8774999999999995</v>
      </c>
      <c r="W4450" t="str">
        <f>VLOOKUP(K4450, Helper!A:C, 3, FALSE)</f>
        <v>2020-04</v>
      </c>
    </row>
    <row r="4451" spans="1:23" x14ac:dyDescent="0.3">
      <c r="A4451">
        <v>8924</v>
      </c>
      <c r="B4451" t="s">
        <v>10200</v>
      </c>
      <c r="C4451" s="1">
        <v>45089</v>
      </c>
      <c r="D4451">
        <v>20230612</v>
      </c>
      <c r="E4451" t="s">
        <v>1124</v>
      </c>
      <c r="F4451" t="s">
        <v>62</v>
      </c>
      <c r="G4451" t="s">
        <v>63</v>
      </c>
      <c r="H4451" t="s">
        <v>25</v>
      </c>
      <c r="I4451" t="s">
        <v>64</v>
      </c>
      <c r="J4451" t="s">
        <v>466</v>
      </c>
      <c r="K4451">
        <v>1046</v>
      </c>
      <c r="L4451" t="s">
        <v>95</v>
      </c>
      <c r="M4451" t="s">
        <v>29</v>
      </c>
      <c r="N4451" t="s">
        <v>50</v>
      </c>
      <c r="O4451" t="s">
        <v>10201</v>
      </c>
      <c r="P4451">
        <v>4.5720000000000001</v>
      </c>
      <c r="Q4451">
        <v>4</v>
      </c>
      <c r="R4451">
        <v>0.7</v>
      </c>
      <c r="S4451">
        <v>-3.81</v>
      </c>
      <c r="T4451" t="s">
        <v>318</v>
      </c>
      <c r="U4451">
        <v>8.3819999999999997</v>
      </c>
      <c r="V4451" s="2">
        <f>Table1[[#This Row],[Expenses]]*0.3</f>
        <v>2.5145999999999997</v>
      </c>
      <c r="W4451" t="str">
        <f>VLOOKUP(K4451, Helper!A:C, 3, FALSE)</f>
        <v>2020-02</v>
      </c>
    </row>
    <row r="4452" spans="1:23" x14ac:dyDescent="0.3">
      <c r="A4452">
        <v>8925</v>
      </c>
      <c r="B4452" t="s">
        <v>10202</v>
      </c>
      <c r="C4452" s="1">
        <v>44591</v>
      </c>
      <c r="D4452">
        <v>20220130</v>
      </c>
      <c r="E4452" t="s">
        <v>3781</v>
      </c>
      <c r="F4452" t="s">
        <v>166</v>
      </c>
      <c r="G4452" t="s">
        <v>488</v>
      </c>
      <c r="H4452" t="s">
        <v>81</v>
      </c>
      <c r="I4452" t="s">
        <v>168</v>
      </c>
      <c r="J4452" t="s">
        <v>219</v>
      </c>
      <c r="K4452">
        <v>1006</v>
      </c>
      <c r="L4452" t="s">
        <v>56</v>
      </c>
      <c r="M4452" t="s">
        <v>29</v>
      </c>
      <c r="N4452" t="s">
        <v>156</v>
      </c>
      <c r="O4452" t="s">
        <v>10203</v>
      </c>
      <c r="P4452">
        <v>1439.9680000000001</v>
      </c>
      <c r="Q4452">
        <v>4</v>
      </c>
      <c r="R4452">
        <v>0.2</v>
      </c>
      <c r="S4452">
        <v>143.99680000000001</v>
      </c>
      <c r="T4452" t="s">
        <v>140</v>
      </c>
      <c r="U4452">
        <v>1295.9712</v>
      </c>
      <c r="V4452" s="2">
        <f>Table1[[#This Row],[Expenses]]*0.3</f>
        <v>388.79136</v>
      </c>
      <c r="W4452" t="str">
        <f>VLOOKUP(K4452, Helper!A:C, 3, FALSE)</f>
        <v>2020-01</v>
      </c>
    </row>
    <row r="4453" spans="1:23" x14ac:dyDescent="0.3">
      <c r="A4453">
        <v>8928</v>
      </c>
      <c r="B4453" t="s">
        <v>10204</v>
      </c>
      <c r="C4453" s="1">
        <v>44466</v>
      </c>
      <c r="D4453">
        <v>20210927</v>
      </c>
      <c r="E4453" t="s">
        <v>826</v>
      </c>
      <c r="F4453" t="s">
        <v>71</v>
      </c>
      <c r="G4453" t="s">
        <v>72</v>
      </c>
      <c r="H4453" t="s">
        <v>37</v>
      </c>
      <c r="I4453" t="s">
        <v>38</v>
      </c>
      <c r="J4453" t="s">
        <v>443</v>
      </c>
      <c r="K4453">
        <v>1005</v>
      </c>
      <c r="L4453" t="s">
        <v>56</v>
      </c>
      <c r="M4453" t="s">
        <v>40</v>
      </c>
      <c r="N4453" t="s">
        <v>112</v>
      </c>
      <c r="O4453" t="s">
        <v>10205</v>
      </c>
      <c r="P4453">
        <v>99.2</v>
      </c>
      <c r="Q4453">
        <v>5</v>
      </c>
      <c r="R4453">
        <v>0</v>
      </c>
      <c r="S4453">
        <v>25.792000000000002</v>
      </c>
      <c r="T4453" t="s">
        <v>135</v>
      </c>
      <c r="U4453">
        <v>73.408000000000001</v>
      </c>
      <c r="V4453" s="2">
        <f>Table1[[#This Row],[Expenses]]*0.3</f>
        <v>22.022400000000001</v>
      </c>
      <c r="W4453" t="str">
        <f>VLOOKUP(K4453, Helper!A:C, 3, FALSE)</f>
        <v>2020-03</v>
      </c>
    </row>
    <row r="4454" spans="1:23" x14ac:dyDescent="0.3">
      <c r="A4454">
        <v>8929</v>
      </c>
      <c r="B4454" t="s">
        <v>10206</v>
      </c>
      <c r="C4454" s="1">
        <v>44299</v>
      </c>
      <c r="D4454">
        <v>20210413</v>
      </c>
      <c r="E4454" t="s">
        <v>1096</v>
      </c>
      <c r="F4454" t="s">
        <v>79</v>
      </c>
      <c r="G4454" t="s">
        <v>964</v>
      </c>
      <c r="H4454" t="s">
        <v>81</v>
      </c>
      <c r="I4454" t="s">
        <v>82</v>
      </c>
      <c r="J4454" t="s">
        <v>560</v>
      </c>
      <c r="K4454">
        <v>1080</v>
      </c>
      <c r="L4454" t="s">
        <v>56</v>
      </c>
      <c r="M4454" t="s">
        <v>29</v>
      </c>
      <c r="N4454" t="s">
        <v>50</v>
      </c>
      <c r="O4454" t="s">
        <v>10207</v>
      </c>
      <c r="P4454">
        <v>609.98</v>
      </c>
      <c r="Q4454">
        <v>4</v>
      </c>
      <c r="R4454">
        <v>0.3</v>
      </c>
      <c r="S4454">
        <v>-113.282</v>
      </c>
      <c r="T4454" t="s">
        <v>208</v>
      </c>
      <c r="U4454">
        <v>723.26199999999994</v>
      </c>
      <c r="V4454" s="2">
        <f>Table1[[#This Row],[Expenses]]*0.3</f>
        <v>216.97859999999997</v>
      </c>
      <c r="W4454" t="str">
        <f>VLOOKUP(K4454, Helper!A:C, 3, FALSE)</f>
        <v>2020-03</v>
      </c>
    </row>
    <row r="4455" spans="1:23" x14ac:dyDescent="0.3">
      <c r="A4455">
        <v>8932</v>
      </c>
      <c r="B4455" t="s">
        <v>10208</v>
      </c>
      <c r="C4455" s="1">
        <v>45279</v>
      </c>
      <c r="D4455">
        <v>20231219</v>
      </c>
      <c r="E4455" t="s">
        <v>9397</v>
      </c>
      <c r="F4455" t="s">
        <v>91</v>
      </c>
      <c r="G4455" t="s">
        <v>1441</v>
      </c>
      <c r="H4455" t="s">
        <v>25</v>
      </c>
      <c r="I4455" t="s">
        <v>93</v>
      </c>
      <c r="J4455" t="s">
        <v>574</v>
      </c>
      <c r="K4455">
        <v>1090</v>
      </c>
      <c r="L4455" t="s">
        <v>259</v>
      </c>
      <c r="M4455" t="s">
        <v>40</v>
      </c>
      <c r="N4455" t="s">
        <v>57</v>
      </c>
      <c r="O4455" t="s">
        <v>10209</v>
      </c>
      <c r="P4455">
        <v>99.95</v>
      </c>
      <c r="Q4455">
        <v>5</v>
      </c>
      <c r="R4455">
        <v>0</v>
      </c>
      <c r="S4455">
        <v>22.988499999999998</v>
      </c>
      <c r="T4455" t="s">
        <v>261</v>
      </c>
      <c r="U4455">
        <v>76.961500000000001</v>
      </c>
      <c r="V4455" s="2">
        <f>Table1[[#This Row],[Expenses]]*0.3</f>
        <v>23.088449999999998</v>
      </c>
      <c r="W4455" t="str">
        <f>VLOOKUP(K4455, Helper!A:C, 3, FALSE)</f>
        <v>2020-02</v>
      </c>
    </row>
    <row r="4456" spans="1:23" x14ac:dyDescent="0.3">
      <c r="A4456">
        <v>8934</v>
      </c>
      <c r="B4456" t="s">
        <v>10210</v>
      </c>
      <c r="C4456" s="1">
        <v>44635</v>
      </c>
      <c r="D4456">
        <v>20220315</v>
      </c>
      <c r="E4456" t="s">
        <v>1225</v>
      </c>
      <c r="F4456" t="s">
        <v>91</v>
      </c>
      <c r="G4456" t="s">
        <v>1053</v>
      </c>
      <c r="H4456" t="s">
        <v>25</v>
      </c>
      <c r="I4456" t="s">
        <v>93</v>
      </c>
      <c r="J4456" t="s">
        <v>596</v>
      </c>
      <c r="K4456">
        <v>1038</v>
      </c>
      <c r="L4456" t="s">
        <v>84</v>
      </c>
      <c r="M4456" t="s">
        <v>40</v>
      </c>
      <c r="N4456" t="s">
        <v>57</v>
      </c>
      <c r="O4456" t="s">
        <v>10211</v>
      </c>
      <c r="P4456">
        <v>16.739999999999998</v>
      </c>
      <c r="Q4456">
        <v>2</v>
      </c>
      <c r="R4456">
        <v>0</v>
      </c>
      <c r="S4456">
        <v>4.3524000000000003</v>
      </c>
      <c r="T4456" t="s">
        <v>187</v>
      </c>
      <c r="U4456">
        <v>12.3875999999999</v>
      </c>
      <c r="V4456" s="2">
        <f>Table1[[#This Row],[Expenses]]*0.3</f>
        <v>3.7162799999999696</v>
      </c>
      <c r="W4456" t="str">
        <f>VLOOKUP(K4456, Helper!A:C, 3, FALSE)</f>
        <v>2020-04</v>
      </c>
    </row>
    <row r="4457" spans="1:23" x14ac:dyDescent="0.3">
      <c r="A4457">
        <v>8935</v>
      </c>
      <c r="B4457" t="s">
        <v>10212</v>
      </c>
      <c r="C4457" s="1">
        <v>45166</v>
      </c>
      <c r="D4457">
        <v>20230828</v>
      </c>
      <c r="E4457" t="s">
        <v>688</v>
      </c>
      <c r="F4457" t="s">
        <v>124</v>
      </c>
      <c r="G4457" t="s">
        <v>125</v>
      </c>
      <c r="H4457" t="s">
        <v>25</v>
      </c>
      <c r="I4457" t="s">
        <v>48</v>
      </c>
      <c r="J4457" t="s">
        <v>560</v>
      </c>
      <c r="K4457">
        <v>1080</v>
      </c>
      <c r="L4457" t="s">
        <v>56</v>
      </c>
      <c r="M4457" t="s">
        <v>40</v>
      </c>
      <c r="N4457" t="s">
        <v>66</v>
      </c>
      <c r="O4457" t="s">
        <v>10213</v>
      </c>
      <c r="P4457">
        <v>12.672000000000001</v>
      </c>
      <c r="Q4457">
        <v>3</v>
      </c>
      <c r="R4457">
        <v>0.2</v>
      </c>
      <c r="S4457">
        <v>3.96</v>
      </c>
      <c r="T4457" t="s">
        <v>786</v>
      </c>
      <c r="U4457">
        <v>8.7119999999999997</v>
      </c>
      <c r="V4457" s="2">
        <f>Table1[[#This Row],[Expenses]]*0.3</f>
        <v>2.6135999999999999</v>
      </c>
      <c r="W4457" t="str">
        <f>VLOOKUP(K4457, Helper!A:C, 3, FALSE)</f>
        <v>2020-03</v>
      </c>
    </row>
    <row r="4458" spans="1:23" x14ac:dyDescent="0.3">
      <c r="A4458">
        <v>8937</v>
      </c>
      <c r="B4458" t="s">
        <v>10214</v>
      </c>
      <c r="C4458" s="1">
        <v>44547</v>
      </c>
      <c r="D4458">
        <v>20211217</v>
      </c>
      <c r="E4458" t="s">
        <v>290</v>
      </c>
      <c r="F4458" t="s">
        <v>35</v>
      </c>
      <c r="G4458" t="s">
        <v>36</v>
      </c>
      <c r="H4458" t="s">
        <v>37</v>
      </c>
      <c r="I4458" t="s">
        <v>38</v>
      </c>
      <c r="J4458" t="s">
        <v>291</v>
      </c>
      <c r="K4458">
        <v>1052</v>
      </c>
      <c r="L4458" t="s">
        <v>259</v>
      </c>
      <c r="M4458" t="s">
        <v>29</v>
      </c>
      <c r="N4458" t="s">
        <v>112</v>
      </c>
      <c r="O4458" t="s">
        <v>10215</v>
      </c>
      <c r="P4458">
        <v>204.85</v>
      </c>
      <c r="Q4458">
        <v>5</v>
      </c>
      <c r="R4458">
        <v>0</v>
      </c>
      <c r="S4458">
        <v>53.261000000000003</v>
      </c>
      <c r="T4458" t="s">
        <v>163</v>
      </c>
      <c r="U4458">
        <v>151.589</v>
      </c>
      <c r="V4458" s="2">
        <f>Table1[[#This Row],[Expenses]]*0.3</f>
        <v>45.476700000000001</v>
      </c>
      <c r="W4458" t="str">
        <f>VLOOKUP(K4458, Helper!A:C, 3, FALSE)</f>
        <v>2020-04</v>
      </c>
    </row>
    <row r="4459" spans="1:23" x14ac:dyDescent="0.3">
      <c r="A4459">
        <v>8941</v>
      </c>
      <c r="B4459" t="s">
        <v>10216</v>
      </c>
      <c r="C4459" s="1">
        <v>44065</v>
      </c>
      <c r="D4459">
        <v>20200822</v>
      </c>
      <c r="E4459" t="s">
        <v>940</v>
      </c>
      <c r="F4459" t="s">
        <v>46</v>
      </c>
      <c r="G4459" t="s">
        <v>4728</v>
      </c>
      <c r="H4459" t="s">
        <v>25</v>
      </c>
      <c r="I4459" t="s">
        <v>48</v>
      </c>
      <c r="J4459" t="s">
        <v>812</v>
      </c>
      <c r="K4459">
        <v>1092</v>
      </c>
      <c r="L4459" t="s">
        <v>84</v>
      </c>
      <c r="M4459" t="s">
        <v>29</v>
      </c>
      <c r="N4459" t="s">
        <v>66</v>
      </c>
      <c r="O4459" t="s">
        <v>10217</v>
      </c>
      <c r="P4459">
        <v>7.6319999999999997</v>
      </c>
      <c r="Q4459">
        <v>3</v>
      </c>
      <c r="R4459">
        <v>0.2</v>
      </c>
      <c r="S4459">
        <v>-1.8126</v>
      </c>
      <c r="T4459" t="s">
        <v>114</v>
      </c>
      <c r="U4459">
        <v>9.4445999999999994</v>
      </c>
      <c r="V4459" s="2">
        <f>Table1[[#This Row],[Expenses]]*0.3</f>
        <v>2.8333799999999996</v>
      </c>
      <c r="W4459" t="str">
        <f>VLOOKUP(K4459, Helper!A:C, 3, FALSE)</f>
        <v>2020-02</v>
      </c>
    </row>
    <row r="4460" spans="1:23" x14ac:dyDescent="0.3">
      <c r="A4460">
        <v>8942</v>
      </c>
      <c r="B4460" t="s">
        <v>10218</v>
      </c>
      <c r="C4460" s="1">
        <v>44869</v>
      </c>
      <c r="D4460">
        <v>20221104</v>
      </c>
      <c r="E4460" t="s">
        <v>2514</v>
      </c>
      <c r="F4460" t="s">
        <v>306</v>
      </c>
      <c r="G4460" t="s">
        <v>307</v>
      </c>
      <c r="H4460" t="s">
        <v>25</v>
      </c>
      <c r="I4460" t="s">
        <v>48</v>
      </c>
      <c r="J4460" t="s">
        <v>752</v>
      </c>
      <c r="K4460">
        <v>1084</v>
      </c>
      <c r="L4460" t="s">
        <v>133</v>
      </c>
      <c r="M4460" t="s">
        <v>29</v>
      </c>
      <c r="N4460" t="s">
        <v>50</v>
      </c>
      <c r="O4460" t="s">
        <v>10219</v>
      </c>
      <c r="P4460">
        <v>4.1580000000000004</v>
      </c>
      <c r="Q4460">
        <v>7</v>
      </c>
      <c r="R4460">
        <v>0.7</v>
      </c>
      <c r="S4460">
        <v>-3.4649999999999999</v>
      </c>
      <c r="T4460" t="s">
        <v>32</v>
      </c>
      <c r="U4460">
        <v>7.6230000000000002</v>
      </c>
      <c r="V4460" s="2">
        <f>Table1[[#This Row],[Expenses]]*0.3</f>
        <v>2.2869000000000002</v>
      </c>
      <c r="W4460" t="str">
        <f>VLOOKUP(K4460, Helper!A:C, 3, FALSE)</f>
        <v>2020-02</v>
      </c>
    </row>
    <row r="4461" spans="1:23" x14ac:dyDescent="0.3">
      <c r="A4461">
        <v>8944</v>
      </c>
      <c r="B4461" t="s">
        <v>10220</v>
      </c>
      <c r="C4461" s="1">
        <v>45210</v>
      </c>
      <c r="D4461">
        <v>20231011</v>
      </c>
      <c r="E4461" t="s">
        <v>3063</v>
      </c>
      <c r="F4461" t="s">
        <v>166</v>
      </c>
      <c r="G4461" t="s">
        <v>488</v>
      </c>
      <c r="H4461" t="s">
        <v>81</v>
      </c>
      <c r="I4461" t="s">
        <v>168</v>
      </c>
      <c r="J4461" t="s">
        <v>560</v>
      </c>
      <c r="K4461">
        <v>1080</v>
      </c>
      <c r="L4461" t="s">
        <v>56</v>
      </c>
      <c r="M4461" t="s">
        <v>29</v>
      </c>
      <c r="N4461" t="s">
        <v>41</v>
      </c>
      <c r="O4461" t="s">
        <v>10221</v>
      </c>
      <c r="P4461">
        <v>239.358</v>
      </c>
      <c r="Q4461">
        <v>3</v>
      </c>
      <c r="R4461">
        <v>0.3</v>
      </c>
      <c r="S4461">
        <v>-47.871600000000001</v>
      </c>
      <c r="T4461" t="s">
        <v>151</v>
      </c>
      <c r="U4461">
        <v>287.2296</v>
      </c>
      <c r="V4461" s="2">
        <f>Table1[[#This Row],[Expenses]]*0.3</f>
        <v>86.168880000000001</v>
      </c>
      <c r="W4461" t="str">
        <f>VLOOKUP(K4461, Helper!A:C, 3, FALSE)</f>
        <v>2020-03</v>
      </c>
    </row>
    <row r="4462" spans="1:23" x14ac:dyDescent="0.3">
      <c r="A4462">
        <v>8945</v>
      </c>
      <c r="B4462" t="s">
        <v>10222</v>
      </c>
      <c r="C4462" s="1">
        <v>44172</v>
      </c>
      <c r="D4462">
        <v>20201207</v>
      </c>
      <c r="E4462" t="s">
        <v>1804</v>
      </c>
      <c r="F4462" t="s">
        <v>35</v>
      </c>
      <c r="G4462" t="s">
        <v>110</v>
      </c>
      <c r="H4462" t="s">
        <v>37</v>
      </c>
      <c r="I4462" t="s">
        <v>38</v>
      </c>
      <c r="J4462" t="s">
        <v>993</v>
      </c>
      <c r="K4462">
        <v>1044</v>
      </c>
      <c r="L4462" t="s">
        <v>28</v>
      </c>
      <c r="M4462" t="s">
        <v>85</v>
      </c>
      <c r="N4462" t="s">
        <v>66</v>
      </c>
      <c r="O4462" t="s">
        <v>10223</v>
      </c>
      <c r="P4462">
        <v>164.88</v>
      </c>
      <c r="Q4462">
        <v>3</v>
      </c>
      <c r="R4462">
        <v>0</v>
      </c>
      <c r="S4462">
        <v>80.791200000000003</v>
      </c>
      <c r="T4462" t="s">
        <v>235</v>
      </c>
      <c r="U4462">
        <v>84.088799999999907</v>
      </c>
      <c r="V4462" s="2">
        <f>Table1[[#This Row],[Expenses]]*0.3</f>
        <v>25.226639999999971</v>
      </c>
      <c r="W4462" t="str">
        <f>VLOOKUP(K4462, Helper!A:C, 3, FALSE)</f>
        <v>2020-02</v>
      </c>
    </row>
    <row r="4463" spans="1:23" x14ac:dyDescent="0.3">
      <c r="A4463">
        <v>8946</v>
      </c>
      <c r="B4463" t="s">
        <v>10224</v>
      </c>
      <c r="C4463" s="1">
        <v>44150</v>
      </c>
      <c r="D4463">
        <v>20201115</v>
      </c>
      <c r="E4463" t="s">
        <v>3370</v>
      </c>
      <c r="F4463" t="s">
        <v>35</v>
      </c>
      <c r="G4463" t="s">
        <v>110</v>
      </c>
      <c r="H4463" t="s">
        <v>37</v>
      </c>
      <c r="I4463" t="s">
        <v>38</v>
      </c>
      <c r="J4463" t="s">
        <v>764</v>
      </c>
      <c r="K4463">
        <v>1061</v>
      </c>
      <c r="L4463" t="s">
        <v>28</v>
      </c>
      <c r="M4463" t="s">
        <v>40</v>
      </c>
      <c r="N4463" t="s">
        <v>66</v>
      </c>
      <c r="O4463" t="s">
        <v>10225</v>
      </c>
      <c r="P4463">
        <v>10.95</v>
      </c>
      <c r="Q4463">
        <v>3</v>
      </c>
      <c r="R4463">
        <v>0</v>
      </c>
      <c r="S4463">
        <v>3.2850000000000001</v>
      </c>
      <c r="T4463" t="s">
        <v>98</v>
      </c>
      <c r="U4463">
        <v>7.6649999999999903</v>
      </c>
      <c r="V4463" s="2">
        <f>Table1[[#This Row],[Expenses]]*0.3</f>
        <v>2.299499999999997</v>
      </c>
      <c r="W4463" t="str">
        <f>VLOOKUP(K4463, Helper!A:C, 3, FALSE)</f>
        <v>2020-03</v>
      </c>
    </row>
    <row r="4464" spans="1:23" x14ac:dyDescent="0.3">
      <c r="A4464">
        <v>8947</v>
      </c>
      <c r="B4464" t="s">
        <v>10226</v>
      </c>
      <c r="C4464" s="1">
        <v>45285</v>
      </c>
      <c r="D4464">
        <v>20231225</v>
      </c>
      <c r="E4464" t="s">
        <v>4770</v>
      </c>
      <c r="F4464" t="s">
        <v>744</v>
      </c>
      <c r="G4464" t="s">
        <v>2258</v>
      </c>
      <c r="H4464" t="s">
        <v>81</v>
      </c>
      <c r="I4464" t="s">
        <v>199</v>
      </c>
      <c r="J4464" t="s">
        <v>626</v>
      </c>
      <c r="K4464">
        <v>1009</v>
      </c>
      <c r="L4464" t="s">
        <v>95</v>
      </c>
      <c r="M4464" t="s">
        <v>40</v>
      </c>
      <c r="N4464" t="s">
        <v>66</v>
      </c>
      <c r="O4464" t="s">
        <v>10227</v>
      </c>
      <c r="P4464">
        <v>19.440000000000001</v>
      </c>
      <c r="Q4464">
        <v>3</v>
      </c>
      <c r="R4464">
        <v>0</v>
      </c>
      <c r="S4464">
        <v>9.3312000000000008</v>
      </c>
      <c r="T4464" t="s">
        <v>261</v>
      </c>
      <c r="U4464">
        <v>10.1088</v>
      </c>
      <c r="V4464" s="2">
        <f>Table1[[#This Row],[Expenses]]*0.3</f>
        <v>3.0326400000000002</v>
      </c>
      <c r="W4464" t="str">
        <f>VLOOKUP(K4464, Helper!A:C, 3, FALSE)</f>
        <v>2020-03</v>
      </c>
    </row>
    <row r="4465" spans="1:23" x14ac:dyDescent="0.3">
      <c r="A4465">
        <v>8949</v>
      </c>
      <c r="B4465" t="s">
        <v>10228</v>
      </c>
      <c r="C4465" s="1">
        <v>44189</v>
      </c>
      <c r="D4465">
        <v>20201224</v>
      </c>
      <c r="E4465" t="s">
        <v>2831</v>
      </c>
      <c r="F4465" t="s">
        <v>35</v>
      </c>
      <c r="G4465" t="s">
        <v>600</v>
      </c>
      <c r="H4465" t="s">
        <v>37</v>
      </c>
      <c r="I4465" t="s">
        <v>38</v>
      </c>
      <c r="J4465" t="s">
        <v>192</v>
      </c>
      <c r="K4465">
        <v>1068</v>
      </c>
      <c r="L4465" t="s">
        <v>56</v>
      </c>
      <c r="M4465" t="s">
        <v>29</v>
      </c>
      <c r="N4465" t="s">
        <v>86</v>
      </c>
      <c r="O4465" t="s">
        <v>10229</v>
      </c>
      <c r="P4465">
        <v>13.97</v>
      </c>
      <c r="Q4465">
        <v>1</v>
      </c>
      <c r="R4465">
        <v>0</v>
      </c>
      <c r="S4465">
        <v>3.6322000000000001</v>
      </c>
      <c r="T4465" t="s">
        <v>235</v>
      </c>
      <c r="U4465">
        <v>10.3378</v>
      </c>
      <c r="V4465" s="2">
        <f>Table1[[#This Row],[Expenses]]*0.3</f>
        <v>3.10134</v>
      </c>
      <c r="W4465" t="str">
        <f>VLOOKUP(K4465, Helper!A:C, 3, FALSE)</f>
        <v>2020-01</v>
      </c>
    </row>
    <row r="4466" spans="1:23" x14ac:dyDescent="0.3">
      <c r="A4466">
        <v>8950</v>
      </c>
      <c r="B4466" t="s">
        <v>10230</v>
      </c>
      <c r="C4466" s="1">
        <v>45283</v>
      </c>
      <c r="D4466">
        <v>20231223</v>
      </c>
      <c r="E4466" t="s">
        <v>4327</v>
      </c>
      <c r="F4466" t="s">
        <v>252</v>
      </c>
      <c r="G4466" t="s">
        <v>573</v>
      </c>
      <c r="H4466" t="s">
        <v>25</v>
      </c>
      <c r="I4466" t="s">
        <v>103</v>
      </c>
      <c r="J4466" t="s">
        <v>413</v>
      </c>
      <c r="K4466">
        <v>1022</v>
      </c>
      <c r="L4466" t="s">
        <v>273</v>
      </c>
      <c r="M4466" t="s">
        <v>29</v>
      </c>
      <c r="N4466" t="s">
        <v>50</v>
      </c>
      <c r="O4466" t="s">
        <v>10231</v>
      </c>
      <c r="P4466">
        <v>934.95600000000002</v>
      </c>
      <c r="Q4466">
        <v>6</v>
      </c>
      <c r="R4466">
        <v>0.4</v>
      </c>
      <c r="S4466">
        <v>-249.32159999999999</v>
      </c>
      <c r="T4466" t="s">
        <v>261</v>
      </c>
      <c r="U4466">
        <v>1184.2775999999999</v>
      </c>
      <c r="V4466" s="2">
        <f>Table1[[#This Row],[Expenses]]*0.3</f>
        <v>355.28327999999993</v>
      </c>
      <c r="W4466" t="str">
        <f>VLOOKUP(K4466, Helper!A:C, 3, FALSE)</f>
        <v>2020-03</v>
      </c>
    </row>
    <row r="4467" spans="1:23" x14ac:dyDescent="0.3">
      <c r="A4467">
        <v>8955</v>
      </c>
      <c r="B4467" t="s">
        <v>10232</v>
      </c>
      <c r="C4467" s="1">
        <v>44051</v>
      </c>
      <c r="D4467">
        <v>20200808</v>
      </c>
      <c r="E4467" t="s">
        <v>1723</v>
      </c>
      <c r="F4467" t="s">
        <v>46</v>
      </c>
      <c r="G4467" t="s">
        <v>888</v>
      </c>
      <c r="H4467" t="s">
        <v>25</v>
      </c>
      <c r="I4467" t="s">
        <v>48</v>
      </c>
      <c r="J4467" t="s">
        <v>655</v>
      </c>
      <c r="K4467">
        <v>1024</v>
      </c>
      <c r="L4467" t="s">
        <v>28</v>
      </c>
      <c r="M4467" t="s">
        <v>29</v>
      </c>
      <c r="N4467" t="s">
        <v>30</v>
      </c>
      <c r="O4467" t="s">
        <v>10233</v>
      </c>
      <c r="P4467">
        <v>155.45599999999999</v>
      </c>
      <c r="Q4467">
        <v>4</v>
      </c>
      <c r="R4467">
        <v>0.2</v>
      </c>
      <c r="S4467">
        <v>-7.7728000000000002</v>
      </c>
      <c r="T4467" t="s">
        <v>114</v>
      </c>
      <c r="U4467">
        <v>163.22879999999901</v>
      </c>
      <c r="V4467" s="2">
        <f>Table1[[#This Row],[Expenses]]*0.3</f>
        <v>48.968639999999702</v>
      </c>
      <c r="W4467" t="str">
        <f>VLOOKUP(K4467, Helper!A:C, 3, FALSE)</f>
        <v>2020-01</v>
      </c>
    </row>
    <row r="4468" spans="1:23" x14ac:dyDescent="0.3">
      <c r="A4468">
        <v>8956</v>
      </c>
      <c r="B4468" t="s">
        <v>10234</v>
      </c>
      <c r="C4468" s="1">
        <v>44094</v>
      </c>
      <c r="D4468">
        <v>20200920</v>
      </c>
      <c r="E4468" t="s">
        <v>2075</v>
      </c>
      <c r="F4468" t="s">
        <v>35</v>
      </c>
      <c r="G4468" t="s">
        <v>600</v>
      </c>
      <c r="H4468" t="s">
        <v>37</v>
      </c>
      <c r="I4468" t="s">
        <v>38</v>
      </c>
      <c r="J4468" t="s">
        <v>626</v>
      </c>
      <c r="K4468">
        <v>1009</v>
      </c>
      <c r="L4468" t="s">
        <v>95</v>
      </c>
      <c r="M4468" t="s">
        <v>40</v>
      </c>
      <c r="N4468" t="s">
        <v>66</v>
      </c>
      <c r="O4468" t="s">
        <v>10235</v>
      </c>
      <c r="P4468">
        <v>8.56</v>
      </c>
      <c r="Q4468">
        <v>2</v>
      </c>
      <c r="R4468">
        <v>0</v>
      </c>
      <c r="S4468">
        <v>3.8519999999999999</v>
      </c>
      <c r="T4468" t="s">
        <v>382</v>
      </c>
      <c r="U4468">
        <v>4.7080000000000002</v>
      </c>
      <c r="V4468" s="2">
        <f>Table1[[#This Row],[Expenses]]*0.3</f>
        <v>1.4124000000000001</v>
      </c>
      <c r="W4468" t="str">
        <f>VLOOKUP(K4468, Helper!A:C, 3, FALSE)</f>
        <v>2020-03</v>
      </c>
    </row>
    <row r="4469" spans="1:23" x14ac:dyDescent="0.3">
      <c r="A4469">
        <v>8957</v>
      </c>
      <c r="B4469" t="s">
        <v>10236</v>
      </c>
      <c r="C4469" s="1">
        <v>45286</v>
      </c>
      <c r="D4469">
        <v>20231226</v>
      </c>
      <c r="E4469" t="s">
        <v>1759</v>
      </c>
      <c r="F4469" t="s">
        <v>46</v>
      </c>
      <c r="G4469" t="s">
        <v>178</v>
      </c>
      <c r="H4469" t="s">
        <v>25</v>
      </c>
      <c r="I4469" t="s">
        <v>48</v>
      </c>
      <c r="J4469" t="s">
        <v>1472</v>
      </c>
      <c r="K4469">
        <v>1091</v>
      </c>
      <c r="L4469" t="s">
        <v>74</v>
      </c>
      <c r="M4469" t="s">
        <v>29</v>
      </c>
      <c r="N4469" t="s">
        <v>57</v>
      </c>
      <c r="O4469" t="s">
        <v>10237</v>
      </c>
      <c r="P4469">
        <v>21</v>
      </c>
      <c r="Q4469">
        <v>3</v>
      </c>
      <c r="R4469">
        <v>0.2</v>
      </c>
      <c r="S4469">
        <v>5.7750000000000004</v>
      </c>
      <c r="T4469" t="s">
        <v>261</v>
      </c>
      <c r="U4469">
        <v>15.225</v>
      </c>
      <c r="V4469" s="2">
        <f>Table1[[#This Row],[Expenses]]*0.3</f>
        <v>4.5674999999999999</v>
      </c>
      <c r="W4469" t="str">
        <f>VLOOKUP(K4469, Helper!A:C, 3, FALSE)</f>
        <v>2020-02</v>
      </c>
    </row>
    <row r="4470" spans="1:23" x14ac:dyDescent="0.3">
      <c r="A4470">
        <v>8959</v>
      </c>
      <c r="B4470" t="s">
        <v>10238</v>
      </c>
      <c r="C4470" s="1">
        <v>45256</v>
      </c>
      <c r="D4470">
        <v>20231126</v>
      </c>
      <c r="E4470" t="s">
        <v>974</v>
      </c>
      <c r="F4470" t="s">
        <v>79</v>
      </c>
      <c r="G4470" t="s">
        <v>147</v>
      </c>
      <c r="H4470" t="s">
        <v>81</v>
      </c>
      <c r="I4470" t="s">
        <v>82</v>
      </c>
      <c r="J4470" t="s">
        <v>192</v>
      </c>
      <c r="K4470">
        <v>1068</v>
      </c>
      <c r="L4470" t="s">
        <v>56</v>
      </c>
      <c r="M4470" t="s">
        <v>29</v>
      </c>
      <c r="N4470" t="s">
        <v>156</v>
      </c>
      <c r="O4470" t="s">
        <v>10239</v>
      </c>
      <c r="P4470">
        <v>299.95999999999998</v>
      </c>
      <c r="Q4470">
        <v>5</v>
      </c>
      <c r="R4470">
        <v>0.2</v>
      </c>
      <c r="S4470">
        <v>37.494999999999997</v>
      </c>
      <c r="T4470" t="s">
        <v>283</v>
      </c>
      <c r="U4470">
        <v>262.46499999999997</v>
      </c>
      <c r="V4470" s="2">
        <f>Table1[[#This Row],[Expenses]]*0.3</f>
        <v>78.739499999999992</v>
      </c>
      <c r="W4470" t="str">
        <f>VLOOKUP(K4470, Helper!A:C, 3, FALSE)</f>
        <v>2020-01</v>
      </c>
    </row>
    <row r="4471" spans="1:23" x14ac:dyDescent="0.3">
      <c r="A4471">
        <v>8963</v>
      </c>
      <c r="B4471" t="s">
        <v>10240</v>
      </c>
      <c r="C4471" s="1">
        <v>44871</v>
      </c>
      <c r="D4471">
        <v>20221106</v>
      </c>
      <c r="E4471" t="s">
        <v>6008</v>
      </c>
      <c r="F4471" t="s">
        <v>238</v>
      </c>
      <c r="G4471" t="s">
        <v>1700</v>
      </c>
      <c r="H4471" t="s">
        <v>25</v>
      </c>
      <c r="I4471" t="s">
        <v>48</v>
      </c>
      <c r="J4471" t="s">
        <v>104</v>
      </c>
      <c r="K4471">
        <v>1047</v>
      </c>
      <c r="L4471" t="s">
        <v>105</v>
      </c>
      <c r="M4471" t="s">
        <v>29</v>
      </c>
      <c r="N4471" t="s">
        <v>57</v>
      </c>
      <c r="O4471" t="s">
        <v>10241</v>
      </c>
      <c r="P4471">
        <v>273.95999999999998</v>
      </c>
      <c r="Q4471">
        <v>2</v>
      </c>
      <c r="R4471">
        <v>0</v>
      </c>
      <c r="S4471">
        <v>71.229600000000005</v>
      </c>
      <c r="T4471" t="s">
        <v>32</v>
      </c>
      <c r="U4471">
        <v>202.73039999999901</v>
      </c>
      <c r="V4471" s="2">
        <f>Table1[[#This Row],[Expenses]]*0.3</f>
        <v>60.8191199999997</v>
      </c>
      <c r="W4471" t="str">
        <f>VLOOKUP(K4471, Helper!A:C, 3, FALSE)</f>
        <v>2020-03</v>
      </c>
    </row>
    <row r="4472" spans="1:23" x14ac:dyDescent="0.3">
      <c r="A4472">
        <v>8966</v>
      </c>
      <c r="B4472" t="s">
        <v>10242</v>
      </c>
      <c r="C4472" s="1">
        <v>45237</v>
      </c>
      <c r="D4472">
        <v>20231107</v>
      </c>
      <c r="E4472" t="s">
        <v>3957</v>
      </c>
      <c r="F4472" t="s">
        <v>79</v>
      </c>
      <c r="G4472" t="s">
        <v>147</v>
      </c>
      <c r="H4472" t="s">
        <v>81</v>
      </c>
      <c r="I4472" t="s">
        <v>82</v>
      </c>
      <c r="J4472" t="s">
        <v>524</v>
      </c>
      <c r="K4472">
        <v>1039</v>
      </c>
      <c r="L4472" t="s">
        <v>95</v>
      </c>
      <c r="M4472" t="s">
        <v>29</v>
      </c>
      <c r="N4472" t="s">
        <v>50</v>
      </c>
      <c r="O4472" t="s">
        <v>10243</v>
      </c>
      <c r="P4472">
        <v>1.248</v>
      </c>
      <c r="Q4472">
        <v>2</v>
      </c>
      <c r="R4472">
        <v>0.8</v>
      </c>
      <c r="S4472">
        <v>-1.9343999999999999</v>
      </c>
      <c r="T4472" t="s">
        <v>283</v>
      </c>
      <c r="U4472">
        <v>3.1823999999999999</v>
      </c>
      <c r="V4472" s="2">
        <f>Table1[[#This Row],[Expenses]]*0.3</f>
        <v>0.9547199999999999</v>
      </c>
      <c r="W4472" t="str">
        <f>VLOOKUP(K4472, Helper!A:C, 3, FALSE)</f>
        <v>2020-01</v>
      </c>
    </row>
    <row r="4473" spans="1:23" x14ac:dyDescent="0.3">
      <c r="A4473">
        <v>8967</v>
      </c>
      <c r="B4473" t="s">
        <v>10244</v>
      </c>
      <c r="C4473" s="1">
        <v>44869</v>
      </c>
      <c r="D4473">
        <v>20221104</v>
      </c>
      <c r="E4473" t="s">
        <v>3827</v>
      </c>
      <c r="F4473" t="s">
        <v>124</v>
      </c>
      <c r="G4473" t="s">
        <v>125</v>
      </c>
      <c r="H4473" t="s">
        <v>25</v>
      </c>
      <c r="I4473" t="s">
        <v>48</v>
      </c>
      <c r="J4473" t="s">
        <v>752</v>
      </c>
      <c r="K4473">
        <v>1084</v>
      </c>
      <c r="L4473" t="s">
        <v>133</v>
      </c>
      <c r="M4473" t="s">
        <v>85</v>
      </c>
      <c r="N4473" t="s">
        <v>185</v>
      </c>
      <c r="O4473" t="s">
        <v>10245</v>
      </c>
      <c r="P4473">
        <v>72</v>
      </c>
      <c r="Q4473">
        <v>1</v>
      </c>
      <c r="R4473">
        <v>0.2</v>
      </c>
      <c r="S4473">
        <v>14.4</v>
      </c>
      <c r="T4473" t="s">
        <v>32</v>
      </c>
      <c r="U4473">
        <v>57.6</v>
      </c>
      <c r="V4473" s="2">
        <f>Table1[[#This Row],[Expenses]]*0.3</f>
        <v>17.28</v>
      </c>
      <c r="W4473" t="str">
        <f>VLOOKUP(K4473, Helper!A:C, 3, FALSE)</f>
        <v>2020-02</v>
      </c>
    </row>
    <row r="4474" spans="1:23" x14ac:dyDescent="0.3">
      <c r="A4474">
        <v>8969</v>
      </c>
      <c r="B4474" t="s">
        <v>10246</v>
      </c>
      <c r="C4474" s="1">
        <v>44195</v>
      </c>
      <c r="D4474">
        <v>20201230</v>
      </c>
      <c r="E4474" t="s">
        <v>5263</v>
      </c>
      <c r="F4474" t="s">
        <v>252</v>
      </c>
      <c r="G4474" t="s">
        <v>253</v>
      </c>
      <c r="H4474" t="s">
        <v>25</v>
      </c>
      <c r="I4474" t="s">
        <v>103</v>
      </c>
      <c r="J4474" t="s">
        <v>244</v>
      </c>
      <c r="K4474">
        <v>1002</v>
      </c>
      <c r="L4474" t="s">
        <v>84</v>
      </c>
      <c r="M4474" t="s">
        <v>29</v>
      </c>
      <c r="N4474" t="s">
        <v>96</v>
      </c>
      <c r="O4474" t="s">
        <v>10247</v>
      </c>
      <c r="P4474">
        <v>39.128</v>
      </c>
      <c r="Q4474">
        <v>1</v>
      </c>
      <c r="R4474">
        <v>0.2</v>
      </c>
      <c r="S4474">
        <v>-8.8038000000000007</v>
      </c>
      <c r="T4474" t="s">
        <v>235</v>
      </c>
      <c r="U4474">
        <v>47.931800000000003</v>
      </c>
      <c r="V4474" s="2">
        <f>Table1[[#This Row],[Expenses]]*0.3</f>
        <v>14.37954</v>
      </c>
      <c r="W4474" t="str">
        <f>VLOOKUP(K4474, Helper!A:C, 3, FALSE)</f>
        <v>2020-03</v>
      </c>
    </row>
    <row r="4475" spans="1:23" x14ac:dyDescent="0.3">
      <c r="A4475">
        <v>8970</v>
      </c>
      <c r="B4475" t="s">
        <v>10248</v>
      </c>
      <c r="C4475" s="1">
        <v>45263</v>
      </c>
      <c r="D4475">
        <v>20231203</v>
      </c>
      <c r="E4475" t="s">
        <v>177</v>
      </c>
      <c r="F4475" t="s">
        <v>358</v>
      </c>
      <c r="G4475" t="s">
        <v>359</v>
      </c>
      <c r="H4475" t="s">
        <v>37</v>
      </c>
      <c r="I4475" t="s">
        <v>119</v>
      </c>
      <c r="J4475" t="s">
        <v>179</v>
      </c>
      <c r="K4475">
        <v>1015</v>
      </c>
      <c r="L4475" t="s">
        <v>74</v>
      </c>
      <c r="M4475" t="s">
        <v>40</v>
      </c>
      <c r="N4475" t="s">
        <v>112</v>
      </c>
      <c r="O4475" t="s">
        <v>10249</v>
      </c>
      <c r="P4475">
        <v>19.728000000000002</v>
      </c>
      <c r="Q4475">
        <v>9</v>
      </c>
      <c r="R4475">
        <v>0.2</v>
      </c>
      <c r="S4475">
        <v>1.7262</v>
      </c>
      <c r="T4475" t="s">
        <v>261</v>
      </c>
      <c r="U4475">
        <v>18.001799999999999</v>
      </c>
      <c r="V4475" s="2">
        <f>Table1[[#This Row],[Expenses]]*0.3</f>
        <v>5.4005399999999995</v>
      </c>
      <c r="W4475" t="str">
        <f>VLOOKUP(K4475, Helper!A:C, 3, FALSE)</f>
        <v>2020-03</v>
      </c>
    </row>
    <row r="4476" spans="1:23" x14ac:dyDescent="0.3">
      <c r="A4476">
        <v>8972</v>
      </c>
      <c r="B4476" t="s">
        <v>10250</v>
      </c>
      <c r="C4476" s="1">
        <v>45010</v>
      </c>
      <c r="D4476">
        <v>20230325</v>
      </c>
      <c r="E4476" t="s">
        <v>3258</v>
      </c>
      <c r="F4476" t="s">
        <v>211</v>
      </c>
      <c r="G4476" t="s">
        <v>212</v>
      </c>
      <c r="H4476" t="s">
        <v>25</v>
      </c>
      <c r="I4476" t="s">
        <v>26</v>
      </c>
      <c r="J4476" t="s">
        <v>65</v>
      </c>
      <c r="K4476">
        <v>1062</v>
      </c>
      <c r="L4476" t="s">
        <v>28</v>
      </c>
      <c r="M4476" t="s">
        <v>29</v>
      </c>
      <c r="N4476" t="s">
        <v>41</v>
      </c>
      <c r="O4476" t="s">
        <v>10251</v>
      </c>
      <c r="P4476">
        <v>271.76400000000001</v>
      </c>
      <c r="Q4476">
        <v>2</v>
      </c>
      <c r="R4476">
        <v>0.1</v>
      </c>
      <c r="S4476">
        <v>60.392000000000003</v>
      </c>
      <c r="T4476" t="s">
        <v>761</v>
      </c>
      <c r="U4476">
        <v>211.37200000000001</v>
      </c>
      <c r="V4476" s="2">
        <f>Table1[[#This Row],[Expenses]]*0.3</f>
        <v>63.4116</v>
      </c>
      <c r="W4476" t="str">
        <f>VLOOKUP(K4476, Helper!A:C, 3, FALSE)</f>
        <v>2020-01</v>
      </c>
    </row>
    <row r="4477" spans="1:23" x14ac:dyDescent="0.3">
      <c r="A4477">
        <v>8973</v>
      </c>
      <c r="B4477" t="s">
        <v>10252</v>
      </c>
      <c r="C4477" s="1">
        <v>44154</v>
      </c>
      <c r="D4477">
        <v>20201119</v>
      </c>
      <c r="E4477" t="s">
        <v>460</v>
      </c>
      <c r="F4477" t="s">
        <v>124</v>
      </c>
      <c r="G4477" t="s">
        <v>125</v>
      </c>
      <c r="H4477" t="s">
        <v>25</v>
      </c>
      <c r="I4477" t="s">
        <v>48</v>
      </c>
      <c r="J4477" t="s">
        <v>223</v>
      </c>
      <c r="K4477">
        <v>1067</v>
      </c>
      <c r="L4477" t="s">
        <v>133</v>
      </c>
      <c r="M4477" t="s">
        <v>29</v>
      </c>
      <c r="N4477" t="s">
        <v>185</v>
      </c>
      <c r="O4477" t="s">
        <v>10253</v>
      </c>
      <c r="P4477">
        <v>47.496000000000002</v>
      </c>
      <c r="Q4477">
        <v>1</v>
      </c>
      <c r="R4477">
        <v>0.2</v>
      </c>
      <c r="S4477">
        <v>-1.1874</v>
      </c>
      <c r="T4477" t="s">
        <v>98</v>
      </c>
      <c r="U4477">
        <v>48.683399999999999</v>
      </c>
      <c r="V4477" s="2">
        <f>Table1[[#This Row],[Expenses]]*0.3</f>
        <v>14.60502</v>
      </c>
      <c r="W4477" t="str">
        <f>VLOOKUP(K4477, Helper!A:C, 3, FALSE)</f>
        <v>2020-02</v>
      </c>
    </row>
    <row r="4478" spans="1:23" x14ac:dyDescent="0.3">
      <c r="A4478">
        <v>8974</v>
      </c>
      <c r="B4478" t="s">
        <v>10254</v>
      </c>
      <c r="C4478" s="1">
        <v>45042</v>
      </c>
      <c r="D4478">
        <v>20230426</v>
      </c>
      <c r="E4478" t="s">
        <v>1036</v>
      </c>
      <c r="F4478" t="s">
        <v>35</v>
      </c>
      <c r="G4478" t="s">
        <v>36</v>
      </c>
      <c r="H4478" t="s">
        <v>37</v>
      </c>
      <c r="I4478" t="s">
        <v>38</v>
      </c>
      <c r="J4478" t="s">
        <v>27</v>
      </c>
      <c r="K4478">
        <v>1017</v>
      </c>
      <c r="L4478" t="s">
        <v>28</v>
      </c>
      <c r="M4478" t="s">
        <v>29</v>
      </c>
      <c r="N4478" t="s">
        <v>30</v>
      </c>
      <c r="O4478" t="s">
        <v>10255</v>
      </c>
      <c r="P4478">
        <v>344.98099999999999</v>
      </c>
      <c r="Q4478">
        <v>7</v>
      </c>
      <c r="R4478">
        <v>0.15</v>
      </c>
      <c r="S4478">
        <v>28.4102</v>
      </c>
      <c r="T4478" t="s">
        <v>68</v>
      </c>
      <c r="U4478">
        <v>316.57080000000002</v>
      </c>
      <c r="V4478" s="2">
        <f>Table1[[#This Row],[Expenses]]*0.3</f>
        <v>94.971240000000009</v>
      </c>
      <c r="W4478" t="str">
        <f>VLOOKUP(K4478, Helper!A:C, 3, FALSE)</f>
        <v>2020-02</v>
      </c>
    </row>
    <row r="4479" spans="1:23" x14ac:dyDescent="0.3">
      <c r="A4479">
        <v>8975</v>
      </c>
      <c r="B4479" t="s">
        <v>10256</v>
      </c>
      <c r="C4479" s="1">
        <v>45254</v>
      </c>
      <c r="D4479">
        <v>20231124</v>
      </c>
      <c r="E4479" t="s">
        <v>4258</v>
      </c>
      <c r="F4479" t="s">
        <v>79</v>
      </c>
      <c r="G4479" t="s">
        <v>154</v>
      </c>
      <c r="H4479" t="s">
        <v>81</v>
      </c>
      <c r="I4479" t="s">
        <v>82</v>
      </c>
      <c r="J4479" t="s">
        <v>649</v>
      </c>
      <c r="K4479">
        <v>1023</v>
      </c>
      <c r="L4479" t="s">
        <v>28</v>
      </c>
      <c r="M4479" t="s">
        <v>40</v>
      </c>
      <c r="N4479" t="s">
        <v>66</v>
      </c>
      <c r="O4479" t="s">
        <v>10257</v>
      </c>
      <c r="P4479">
        <v>36.287999999999997</v>
      </c>
      <c r="Q4479">
        <v>7</v>
      </c>
      <c r="R4479">
        <v>0.2</v>
      </c>
      <c r="S4479">
        <v>12.700799999999999</v>
      </c>
      <c r="T4479" t="s">
        <v>283</v>
      </c>
      <c r="U4479">
        <v>23.5871999999999</v>
      </c>
      <c r="V4479" s="2">
        <f>Table1[[#This Row],[Expenses]]*0.3</f>
        <v>7.0761599999999696</v>
      </c>
      <c r="W4479" t="str">
        <f>VLOOKUP(K4479, Helper!A:C, 3, FALSE)</f>
        <v>2020-08</v>
      </c>
    </row>
    <row r="4480" spans="1:23" x14ac:dyDescent="0.3">
      <c r="A4480">
        <v>8979</v>
      </c>
      <c r="B4480" t="s">
        <v>10258</v>
      </c>
      <c r="C4480" s="1">
        <v>44138</v>
      </c>
      <c r="D4480">
        <v>20201103</v>
      </c>
      <c r="E4480" t="s">
        <v>3939</v>
      </c>
      <c r="F4480" t="s">
        <v>522</v>
      </c>
      <c r="G4480" t="s">
        <v>671</v>
      </c>
      <c r="H4480" t="s">
        <v>37</v>
      </c>
      <c r="I4480" t="s">
        <v>119</v>
      </c>
      <c r="J4480" t="s">
        <v>1065</v>
      </c>
      <c r="K4480">
        <v>1097</v>
      </c>
      <c r="L4480" t="s">
        <v>273</v>
      </c>
      <c r="M4480" t="s">
        <v>40</v>
      </c>
      <c r="N4480" t="s">
        <v>50</v>
      </c>
      <c r="O4480" t="s">
        <v>10259</v>
      </c>
      <c r="P4480">
        <v>5.76</v>
      </c>
      <c r="Q4480">
        <v>2</v>
      </c>
      <c r="R4480">
        <v>0</v>
      </c>
      <c r="S4480">
        <v>2.8224</v>
      </c>
      <c r="T4480" t="s">
        <v>98</v>
      </c>
      <c r="U4480">
        <v>2.93759999999999</v>
      </c>
      <c r="V4480" s="2">
        <f>Table1[[#This Row],[Expenses]]*0.3</f>
        <v>0.88127999999999695</v>
      </c>
      <c r="W4480" t="str">
        <f>VLOOKUP(K4480, Helper!A:C, 3, FALSE)</f>
        <v>2020-04</v>
      </c>
    </row>
    <row r="4481" spans="1:23" x14ac:dyDescent="0.3">
      <c r="A4481">
        <v>8980</v>
      </c>
      <c r="B4481" t="s">
        <v>10260</v>
      </c>
      <c r="C4481" s="1">
        <v>44488</v>
      </c>
      <c r="D4481">
        <v>20211019</v>
      </c>
      <c r="E4481" t="s">
        <v>5962</v>
      </c>
      <c r="F4481" t="s">
        <v>79</v>
      </c>
      <c r="G4481" t="s">
        <v>154</v>
      </c>
      <c r="H4481" t="s">
        <v>81</v>
      </c>
      <c r="I4481" t="s">
        <v>82</v>
      </c>
      <c r="J4481" t="s">
        <v>604</v>
      </c>
      <c r="K4481">
        <v>1042</v>
      </c>
      <c r="L4481" t="s">
        <v>56</v>
      </c>
      <c r="M4481" t="s">
        <v>29</v>
      </c>
      <c r="N4481" t="s">
        <v>50</v>
      </c>
      <c r="O4481" t="s">
        <v>10261</v>
      </c>
      <c r="P4481">
        <v>1.72</v>
      </c>
      <c r="Q4481">
        <v>1</v>
      </c>
      <c r="R4481">
        <v>0.8</v>
      </c>
      <c r="S4481">
        <v>-2.8380000000000001</v>
      </c>
      <c r="T4481" t="s">
        <v>52</v>
      </c>
      <c r="U4481">
        <v>4.5579999999999998</v>
      </c>
      <c r="V4481" s="2">
        <f>Table1[[#This Row],[Expenses]]*0.3</f>
        <v>1.3673999999999999</v>
      </c>
      <c r="W4481" t="str">
        <f>VLOOKUP(K4481, Helper!A:C, 3, FALSE)</f>
        <v>2020-01</v>
      </c>
    </row>
    <row r="4482" spans="1:23" x14ac:dyDescent="0.3">
      <c r="A4482">
        <v>8981</v>
      </c>
      <c r="B4482" t="s">
        <v>10262</v>
      </c>
      <c r="C4482" s="1">
        <v>43868</v>
      </c>
      <c r="D4482">
        <v>20200207</v>
      </c>
      <c r="E4482" t="s">
        <v>603</v>
      </c>
      <c r="F4482" t="s">
        <v>166</v>
      </c>
      <c r="G4482" t="s">
        <v>3616</v>
      </c>
      <c r="H4482" t="s">
        <v>81</v>
      </c>
      <c r="I4482" t="s">
        <v>168</v>
      </c>
      <c r="J4482" t="s">
        <v>604</v>
      </c>
      <c r="K4482">
        <v>1042</v>
      </c>
      <c r="L4482" t="s">
        <v>56</v>
      </c>
      <c r="M4482" t="s">
        <v>29</v>
      </c>
      <c r="N4482" t="s">
        <v>50</v>
      </c>
      <c r="O4482" t="s">
        <v>10263</v>
      </c>
      <c r="P4482">
        <v>8.952</v>
      </c>
      <c r="Q4482">
        <v>2</v>
      </c>
      <c r="R4482">
        <v>0.8</v>
      </c>
      <c r="S4482">
        <v>-14.770799999999999</v>
      </c>
      <c r="T4482" t="s">
        <v>919</v>
      </c>
      <c r="U4482">
        <v>23.722799999999999</v>
      </c>
      <c r="V4482" s="2">
        <f>Table1[[#This Row],[Expenses]]*0.3</f>
        <v>7.1168399999999998</v>
      </c>
      <c r="W4482" t="str">
        <f>VLOOKUP(K4482, Helper!A:C, 3, FALSE)</f>
        <v>2020-01</v>
      </c>
    </row>
    <row r="4483" spans="1:23" x14ac:dyDescent="0.3">
      <c r="A4483">
        <v>8982</v>
      </c>
      <c r="B4483" t="s">
        <v>10264</v>
      </c>
      <c r="C4483" s="1">
        <v>44627</v>
      </c>
      <c r="D4483">
        <v>20220307</v>
      </c>
      <c r="E4483" t="s">
        <v>333</v>
      </c>
      <c r="F4483" t="s">
        <v>166</v>
      </c>
      <c r="G4483" t="s">
        <v>227</v>
      </c>
      <c r="H4483" t="s">
        <v>81</v>
      </c>
      <c r="I4483" t="s">
        <v>168</v>
      </c>
      <c r="J4483" t="s">
        <v>337</v>
      </c>
      <c r="K4483">
        <v>1096</v>
      </c>
      <c r="L4483" t="s">
        <v>105</v>
      </c>
      <c r="M4483" t="s">
        <v>29</v>
      </c>
      <c r="N4483" t="s">
        <v>86</v>
      </c>
      <c r="O4483" t="s">
        <v>10265</v>
      </c>
      <c r="P4483">
        <v>2.3340000000000001</v>
      </c>
      <c r="Q4483">
        <v>3</v>
      </c>
      <c r="R4483">
        <v>0.8</v>
      </c>
      <c r="S4483">
        <v>-6.3018000000000001</v>
      </c>
      <c r="T4483" t="s">
        <v>187</v>
      </c>
      <c r="U4483">
        <v>8.6357999999999997</v>
      </c>
      <c r="V4483" s="2">
        <f>Table1[[#This Row],[Expenses]]*0.3</f>
        <v>2.5907399999999998</v>
      </c>
      <c r="W4483" t="str">
        <f>VLOOKUP(K4483, Helper!A:C, 3, FALSE)</f>
        <v>2020-03</v>
      </c>
    </row>
    <row r="4484" spans="1:23" x14ac:dyDescent="0.3">
      <c r="A4484">
        <v>8986</v>
      </c>
      <c r="B4484" t="s">
        <v>10266</v>
      </c>
      <c r="C4484" s="1">
        <v>44533</v>
      </c>
      <c r="D4484">
        <v>20211203</v>
      </c>
      <c r="E4484" t="s">
        <v>810</v>
      </c>
      <c r="F4484" t="s">
        <v>62</v>
      </c>
      <c r="G4484" t="s">
        <v>1253</v>
      </c>
      <c r="H4484" t="s">
        <v>25</v>
      </c>
      <c r="I4484" t="s">
        <v>64</v>
      </c>
      <c r="J4484" t="s">
        <v>812</v>
      </c>
      <c r="K4484">
        <v>1092</v>
      </c>
      <c r="L4484" t="s">
        <v>84</v>
      </c>
      <c r="M4484" t="s">
        <v>29</v>
      </c>
      <c r="N4484" t="s">
        <v>57</v>
      </c>
      <c r="O4484" t="s">
        <v>10267</v>
      </c>
      <c r="P4484">
        <v>77.951999999999998</v>
      </c>
      <c r="Q4484">
        <v>3</v>
      </c>
      <c r="R4484">
        <v>0.2</v>
      </c>
      <c r="S4484">
        <v>12.667199999999999</v>
      </c>
      <c r="T4484" t="s">
        <v>163</v>
      </c>
      <c r="U4484">
        <v>65.284800000000004</v>
      </c>
      <c r="V4484" s="2">
        <f>Table1[[#This Row],[Expenses]]*0.3</f>
        <v>19.585440000000002</v>
      </c>
      <c r="W4484" t="str">
        <f>VLOOKUP(K4484, Helper!A:C, 3, FALSE)</f>
        <v>2020-02</v>
      </c>
    </row>
    <row r="4485" spans="1:23" x14ac:dyDescent="0.3">
      <c r="A4485">
        <v>8990</v>
      </c>
      <c r="B4485" t="s">
        <v>10268</v>
      </c>
      <c r="C4485" s="1">
        <v>44554</v>
      </c>
      <c r="D4485">
        <v>20211224</v>
      </c>
      <c r="E4485" t="s">
        <v>2152</v>
      </c>
      <c r="F4485" t="s">
        <v>411</v>
      </c>
      <c r="G4485" t="s">
        <v>997</v>
      </c>
      <c r="H4485" t="s">
        <v>25</v>
      </c>
      <c r="I4485" t="s">
        <v>48</v>
      </c>
      <c r="J4485" t="s">
        <v>55</v>
      </c>
      <c r="K4485">
        <v>1065</v>
      </c>
      <c r="L4485" t="s">
        <v>56</v>
      </c>
      <c r="M4485" t="s">
        <v>40</v>
      </c>
      <c r="N4485" t="s">
        <v>57</v>
      </c>
      <c r="O4485" t="s">
        <v>10269</v>
      </c>
      <c r="P4485">
        <v>9.68</v>
      </c>
      <c r="Q4485">
        <v>2</v>
      </c>
      <c r="R4485">
        <v>0</v>
      </c>
      <c r="S4485">
        <v>3.7751999999999999</v>
      </c>
      <c r="T4485" t="s">
        <v>163</v>
      </c>
      <c r="U4485">
        <v>5.9047999999999998</v>
      </c>
      <c r="V4485" s="2">
        <f>Table1[[#This Row],[Expenses]]*0.3</f>
        <v>1.7714399999999999</v>
      </c>
      <c r="W4485" t="str">
        <f>VLOOKUP(K4485, Helper!A:C, 3, FALSE)</f>
        <v>2020-04</v>
      </c>
    </row>
    <row r="4486" spans="1:23" x14ac:dyDescent="0.3">
      <c r="A4486">
        <v>8992</v>
      </c>
      <c r="B4486" t="s">
        <v>10270</v>
      </c>
      <c r="C4486" s="1">
        <v>45201</v>
      </c>
      <c r="D4486">
        <v>20231002</v>
      </c>
      <c r="E4486" t="s">
        <v>925</v>
      </c>
      <c r="F4486" t="s">
        <v>35</v>
      </c>
      <c r="G4486" t="s">
        <v>110</v>
      </c>
      <c r="H4486" t="s">
        <v>37</v>
      </c>
      <c r="I4486" t="s">
        <v>38</v>
      </c>
      <c r="J4486" t="s">
        <v>278</v>
      </c>
      <c r="K4486">
        <v>1032</v>
      </c>
      <c r="L4486" t="s">
        <v>56</v>
      </c>
      <c r="M4486" t="s">
        <v>85</v>
      </c>
      <c r="N4486" t="s">
        <v>185</v>
      </c>
      <c r="O4486" t="s">
        <v>10271</v>
      </c>
      <c r="P4486">
        <v>104.75</v>
      </c>
      <c r="Q4486">
        <v>5</v>
      </c>
      <c r="R4486">
        <v>0</v>
      </c>
      <c r="S4486">
        <v>21.997499999999999</v>
      </c>
      <c r="T4486" t="s">
        <v>151</v>
      </c>
      <c r="U4486">
        <v>82.752499999999998</v>
      </c>
      <c r="V4486" s="2">
        <f>Table1[[#This Row],[Expenses]]*0.3</f>
        <v>24.825749999999999</v>
      </c>
      <c r="W4486" t="str">
        <f>VLOOKUP(K4486, Helper!A:C, 3, FALSE)</f>
        <v>2020-02</v>
      </c>
    </row>
    <row r="4487" spans="1:23" x14ac:dyDescent="0.3">
      <c r="A4487">
        <v>8993</v>
      </c>
      <c r="B4487" t="s">
        <v>10272</v>
      </c>
      <c r="C4487" s="1">
        <v>45216</v>
      </c>
      <c r="D4487">
        <v>20231017</v>
      </c>
      <c r="E4487" t="s">
        <v>7858</v>
      </c>
      <c r="F4487" t="s">
        <v>252</v>
      </c>
      <c r="G4487" t="s">
        <v>573</v>
      </c>
      <c r="H4487" t="s">
        <v>25</v>
      </c>
      <c r="I4487" t="s">
        <v>103</v>
      </c>
      <c r="J4487" t="s">
        <v>685</v>
      </c>
      <c r="K4487">
        <v>1076</v>
      </c>
      <c r="L4487" t="s">
        <v>74</v>
      </c>
      <c r="M4487" t="s">
        <v>40</v>
      </c>
      <c r="N4487" t="s">
        <v>185</v>
      </c>
      <c r="O4487" t="s">
        <v>10273</v>
      </c>
      <c r="P4487">
        <v>18.527999999999999</v>
      </c>
      <c r="Q4487">
        <v>2</v>
      </c>
      <c r="R4487">
        <v>0.2</v>
      </c>
      <c r="S4487">
        <v>4.4004000000000003</v>
      </c>
      <c r="T4487" t="s">
        <v>151</v>
      </c>
      <c r="U4487">
        <v>14.1275999999999</v>
      </c>
      <c r="V4487" s="2">
        <f>Table1[[#This Row],[Expenses]]*0.3</f>
        <v>4.2382799999999694</v>
      </c>
      <c r="W4487" t="str">
        <f>VLOOKUP(K4487, Helper!A:C, 3, FALSE)</f>
        <v>2020-01</v>
      </c>
    </row>
    <row r="4488" spans="1:23" x14ac:dyDescent="0.3">
      <c r="A4488">
        <v>8995</v>
      </c>
      <c r="B4488" t="s">
        <v>10274</v>
      </c>
      <c r="C4488" s="1">
        <v>44058</v>
      </c>
      <c r="D4488">
        <v>20200815</v>
      </c>
      <c r="E4488" t="s">
        <v>1860</v>
      </c>
      <c r="F4488" t="s">
        <v>46</v>
      </c>
      <c r="G4488" t="s">
        <v>1022</v>
      </c>
      <c r="H4488" t="s">
        <v>25</v>
      </c>
      <c r="I4488" t="s">
        <v>48</v>
      </c>
      <c r="J4488" t="s">
        <v>55</v>
      </c>
      <c r="K4488">
        <v>1065</v>
      </c>
      <c r="L4488" t="s">
        <v>56</v>
      </c>
      <c r="M4488" t="s">
        <v>29</v>
      </c>
      <c r="N4488" t="s">
        <v>66</v>
      </c>
      <c r="O4488" t="s">
        <v>10275</v>
      </c>
      <c r="P4488">
        <v>91.36</v>
      </c>
      <c r="Q4488">
        <v>5</v>
      </c>
      <c r="R4488">
        <v>0.2</v>
      </c>
      <c r="S4488">
        <v>29.692</v>
      </c>
      <c r="T4488" t="s">
        <v>114</v>
      </c>
      <c r="U4488">
        <v>61.667999999999999</v>
      </c>
      <c r="V4488" s="2">
        <f>Table1[[#This Row],[Expenses]]*0.3</f>
        <v>18.500399999999999</v>
      </c>
      <c r="W4488" t="str">
        <f>VLOOKUP(K4488, Helper!A:C, 3, FALSE)</f>
        <v>2020-04</v>
      </c>
    </row>
    <row r="4489" spans="1:23" x14ac:dyDescent="0.3">
      <c r="A4489">
        <v>8997</v>
      </c>
      <c r="B4489" t="s">
        <v>10276</v>
      </c>
      <c r="C4489" s="1">
        <v>45242</v>
      </c>
      <c r="D4489">
        <v>20231112</v>
      </c>
      <c r="E4489" t="s">
        <v>1451</v>
      </c>
      <c r="F4489" t="s">
        <v>79</v>
      </c>
      <c r="G4489" t="s">
        <v>154</v>
      </c>
      <c r="H4489" t="s">
        <v>81</v>
      </c>
      <c r="I4489" t="s">
        <v>82</v>
      </c>
      <c r="J4489" t="s">
        <v>621</v>
      </c>
      <c r="K4489">
        <v>1060</v>
      </c>
      <c r="L4489" t="s">
        <v>105</v>
      </c>
      <c r="M4489" t="s">
        <v>29</v>
      </c>
      <c r="N4489" t="s">
        <v>156</v>
      </c>
      <c r="O4489" t="s">
        <v>10277</v>
      </c>
      <c r="P4489">
        <v>35.183999999999997</v>
      </c>
      <c r="Q4489">
        <v>2</v>
      </c>
      <c r="R4489">
        <v>0.2</v>
      </c>
      <c r="S4489">
        <v>12.314399999999999</v>
      </c>
      <c r="T4489" t="s">
        <v>283</v>
      </c>
      <c r="U4489">
        <v>22.869599999999998</v>
      </c>
      <c r="V4489" s="2">
        <f>Table1[[#This Row],[Expenses]]*0.3</f>
        <v>6.860879999999999</v>
      </c>
      <c r="W4489" t="str">
        <f>VLOOKUP(K4489, Helper!A:C, 3, FALSE)</f>
        <v>2020-01</v>
      </c>
    </row>
    <row r="4490" spans="1:23" x14ac:dyDescent="0.3">
      <c r="A4490">
        <v>8998</v>
      </c>
      <c r="B4490" t="s">
        <v>10278</v>
      </c>
      <c r="C4490" s="1">
        <v>45006</v>
      </c>
      <c r="D4490">
        <v>20230321</v>
      </c>
      <c r="E4490" t="s">
        <v>3997</v>
      </c>
      <c r="F4490" t="s">
        <v>79</v>
      </c>
      <c r="G4490" t="s">
        <v>147</v>
      </c>
      <c r="H4490" t="s">
        <v>81</v>
      </c>
      <c r="I4490" t="s">
        <v>82</v>
      </c>
      <c r="J4490" t="s">
        <v>638</v>
      </c>
      <c r="K4490">
        <v>1008</v>
      </c>
      <c r="L4490" t="s">
        <v>74</v>
      </c>
      <c r="M4490" t="s">
        <v>29</v>
      </c>
      <c r="N4490" t="s">
        <v>66</v>
      </c>
      <c r="O4490" t="s">
        <v>10279</v>
      </c>
      <c r="P4490">
        <v>56.704000000000001</v>
      </c>
      <c r="Q4490">
        <v>2</v>
      </c>
      <c r="R4490">
        <v>0.2</v>
      </c>
      <c r="S4490">
        <v>19.137599999999999</v>
      </c>
      <c r="T4490" t="s">
        <v>761</v>
      </c>
      <c r="U4490">
        <v>37.566400000000002</v>
      </c>
      <c r="V4490" s="2">
        <f>Table1[[#This Row],[Expenses]]*0.3</f>
        <v>11.269920000000001</v>
      </c>
      <c r="W4490" t="str">
        <f>VLOOKUP(K4490, Helper!A:C, 3, FALSE)</f>
        <v>2020-01</v>
      </c>
    </row>
    <row r="4491" spans="1:23" x14ac:dyDescent="0.3">
      <c r="A4491">
        <v>9000</v>
      </c>
      <c r="B4491" t="s">
        <v>10280</v>
      </c>
      <c r="C4491" s="1">
        <v>45060</v>
      </c>
      <c r="D4491">
        <v>20230514</v>
      </c>
      <c r="E4491" t="s">
        <v>1991</v>
      </c>
      <c r="F4491" t="s">
        <v>124</v>
      </c>
      <c r="G4491" t="s">
        <v>125</v>
      </c>
      <c r="H4491" t="s">
        <v>25</v>
      </c>
      <c r="I4491" t="s">
        <v>48</v>
      </c>
      <c r="J4491" t="s">
        <v>539</v>
      </c>
      <c r="K4491">
        <v>1081</v>
      </c>
      <c r="L4491" t="s">
        <v>273</v>
      </c>
      <c r="M4491" t="s">
        <v>85</v>
      </c>
      <c r="N4491" t="s">
        <v>41</v>
      </c>
      <c r="O4491" t="s">
        <v>10281</v>
      </c>
      <c r="P4491">
        <v>458.43</v>
      </c>
      <c r="Q4491">
        <v>5</v>
      </c>
      <c r="R4491">
        <v>0.3</v>
      </c>
      <c r="S4491">
        <v>-124.431</v>
      </c>
      <c r="T4491" t="s">
        <v>288</v>
      </c>
      <c r="U4491">
        <v>582.86099999999999</v>
      </c>
      <c r="V4491" s="2">
        <f>Table1[[#This Row],[Expenses]]*0.3</f>
        <v>174.85829999999999</v>
      </c>
      <c r="W4491" t="str">
        <f>VLOOKUP(K4491, Helper!A:C, 3, FALSE)</f>
        <v>2020-03</v>
      </c>
    </row>
    <row r="4492" spans="1:23" x14ac:dyDescent="0.3">
      <c r="A4492">
        <v>9001</v>
      </c>
      <c r="B4492" t="s">
        <v>10282</v>
      </c>
      <c r="C4492" s="1">
        <v>44004</v>
      </c>
      <c r="D4492">
        <v>20200622</v>
      </c>
      <c r="E4492" t="s">
        <v>2518</v>
      </c>
      <c r="F4492" t="s">
        <v>232</v>
      </c>
      <c r="G4492" t="s">
        <v>385</v>
      </c>
      <c r="H4492" t="s">
        <v>37</v>
      </c>
      <c r="I4492" t="s">
        <v>119</v>
      </c>
      <c r="J4492" t="s">
        <v>49</v>
      </c>
      <c r="K4492">
        <v>1031</v>
      </c>
      <c r="L4492" t="s">
        <v>28</v>
      </c>
      <c r="M4492" t="s">
        <v>29</v>
      </c>
      <c r="N4492" t="s">
        <v>50</v>
      </c>
      <c r="O4492" t="s">
        <v>10283</v>
      </c>
      <c r="P4492">
        <v>8.2260000000000009</v>
      </c>
      <c r="Q4492">
        <v>3</v>
      </c>
      <c r="R4492">
        <v>0.7</v>
      </c>
      <c r="S4492">
        <v>-6.0324</v>
      </c>
      <c r="T4492" t="s">
        <v>59</v>
      </c>
      <c r="U4492">
        <v>14.2584</v>
      </c>
      <c r="V4492" s="2">
        <f>Table1[[#This Row],[Expenses]]*0.3</f>
        <v>4.27752</v>
      </c>
      <c r="W4492" t="str">
        <f>VLOOKUP(K4492, Helper!A:C, 3, FALSE)</f>
        <v>2020-01</v>
      </c>
    </row>
    <row r="4493" spans="1:23" x14ac:dyDescent="0.3">
      <c r="A4493">
        <v>9002</v>
      </c>
      <c r="B4493" t="s">
        <v>10284</v>
      </c>
      <c r="C4493" s="1">
        <v>44167</v>
      </c>
      <c r="D4493">
        <v>20201202</v>
      </c>
      <c r="E4493" t="s">
        <v>3325</v>
      </c>
      <c r="F4493" t="s">
        <v>758</v>
      </c>
      <c r="G4493" t="s">
        <v>2024</v>
      </c>
      <c r="H4493" t="s">
        <v>25</v>
      </c>
      <c r="I4493" t="s">
        <v>64</v>
      </c>
      <c r="J4493" t="s">
        <v>649</v>
      </c>
      <c r="K4493">
        <v>1023</v>
      </c>
      <c r="L4493" t="s">
        <v>28</v>
      </c>
      <c r="M4493" t="s">
        <v>40</v>
      </c>
      <c r="N4493" t="s">
        <v>185</v>
      </c>
      <c r="O4493" t="s">
        <v>10285</v>
      </c>
      <c r="P4493">
        <v>5.95</v>
      </c>
      <c r="Q4493">
        <v>1</v>
      </c>
      <c r="R4493">
        <v>0</v>
      </c>
      <c r="S4493">
        <v>0.83299999999999996</v>
      </c>
      <c r="T4493" t="s">
        <v>235</v>
      </c>
      <c r="U4493">
        <v>5.117</v>
      </c>
      <c r="V4493" s="2">
        <f>Table1[[#This Row],[Expenses]]*0.3</f>
        <v>1.5350999999999999</v>
      </c>
      <c r="W4493" t="str">
        <f>VLOOKUP(K4493, Helper!A:C, 3, FALSE)</f>
        <v>2020-08</v>
      </c>
    </row>
    <row r="4494" spans="1:23" x14ac:dyDescent="0.3">
      <c r="A4494">
        <v>9004</v>
      </c>
      <c r="B4494" t="s">
        <v>10286</v>
      </c>
      <c r="C4494" s="1">
        <v>44291</v>
      </c>
      <c r="D4494">
        <v>20210405</v>
      </c>
      <c r="E4494" t="s">
        <v>1102</v>
      </c>
      <c r="F4494" t="s">
        <v>71</v>
      </c>
      <c r="G4494" t="s">
        <v>1433</v>
      </c>
      <c r="H4494" t="s">
        <v>37</v>
      </c>
      <c r="I4494" t="s">
        <v>38</v>
      </c>
      <c r="J4494" t="s">
        <v>439</v>
      </c>
      <c r="K4494">
        <v>1033</v>
      </c>
      <c r="L4494" t="s">
        <v>74</v>
      </c>
      <c r="M4494" t="s">
        <v>29</v>
      </c>
      <c r="N4494" t="s">
        <v>185</v>
      </c>
      <c r="O4494" t="s">
        <v>10287</v>
      </c>
      <c r="P4494">
        <v>239.94</v>
      </c>
      <c r="Q4494">
        <v>6</v>
      </c>
      <c r="R4494">
        <v>0</v>
      </c>
      <c r="S4494">
        <v>26.3934</v>
      </c>
      <c r="T4494" t="s">
        <v>208</v>
      </c>
      <c r="U4494">
        <v>213.54660000000001</v>
      </c>
      <c r="V4494" s="2">
        <f>Table1[[#This Row],[Expenses]]*0.3</f>
        <v>64.063980000000001</v>
      </c>
      <c r="W4494" t="str">
        <f>VLOOKUP(K4494, Helper!A:C, 3, FALSE)</f>
        <v>2020-03</v>
      </c>
    </row>
    <row r="4495" spans="1:23" x14ac:dyDescent="0.3">
      <c r="A4495">
        <v>9006</v>
      </c>
      <c r="B4495" t="s">
        <v>10288</v>
      </c>
      <c r="C4495" s="1">
        <v>45249</v>
      </c>
      <c r="D4495">
        <v>20231119</v>
      </c>
      <c r="E4495" t="s">
        <v>1147</v>
      </c>
      <c r="F4495" t="s">
        <v>91</v>
      </c>
      <c r="G4495" t="s">
        <v>1441</v>
      </c>
      <c r="H4495" t="s">
        <v>25</v>
      </c>
      <c r="I4495" t="s">
        <v>93</v>
      </c>
      <c r="J4495" t="s">
        <v>560</v>
      </c>
      <c r="K4495">
        <v>1080</v>
      </c>
      <c r="L4495" t="s">
        <v>56</v>
      </c>
      <c r="M4495" t="s">
        <v>40</v>
      </c>
      <c r="N4495" t="s">
        <v>96</v>
      </c>
      <c r="O4495" t="s">
        <v>10289</v>
      </c>
      <c r="P4495">
        <v>92.52</v>
      </c>
      <c r="Q4495">
        <v>6</v>
      </c>
      <c r="R4495">
        <v>0</v>
      </c>
      <c r="S4495">
        <v>24.980399999999999</v>
      </c>
      <c r="T4495" t="s">
        <v>283</v>
      </c>
      <c r="U4495">
        <v>67.539599999999993</v>
      </c>
      <c r="V4495" s="2">
        <f>Table1[[#This Row],[Expenses]]*0.3</f>
        <v>20.261879999999998</v>
      </c>
      <c r="W4495" t="str">
        <f>VLOOKUP(K4495, Helper!A:C, 3, FALSE)</f>
        <v>2020-03</v>
      </c>
    </row>
    <row r="4496" spans="1:23" x14ac:dyDescent="0.3">
      <c r="A4496">
        <v>9010</v>
      </c>
      <c r="B4496" t="s">
        <v>10290</v>
      </c>
      <c r="C4496" s="1">
        <v>45120</v>
      </c>
      <c r="D4496">
        <v>20230713</v>
      </c>
      <c r="E4496" t="s">
        <v>5962</v>
      </c>
      <c r="F4496" t="s">
        <v>358</v>
      </c>
      <c r="G4496" t="s">
        <v>359</v>
      </c>
      <c r="H4496" t="s">
        <v>37</v>
      </c>
      <c r="I4496" t="s">
        <v>119</v>
      </c>
      <c r="J4496" t="s">
        <v>604</v>
      </c>
      <c r="K4496">
        <v>1042</v>
      </c>
      <c r="L4496" t="s">
        <v>56</v>
      </c>
      <c r="M4496" t="s">
        <v>29</v>
      </c>
      <c r="N4496" t="s">
        <v>66</v>
      </c>
      <c r="O4496" t="s">
        <v>10291</v>
      </c>
      <c r="P4496">
        <v>3.8159999999999998</v>
      </c>
      <c r="Q4496">
        <v>1</v>
      </c>
      <c r="R4496">
        <v>0.2</v>
      </c>
      <c r="S4496">
        <v>1.1924999999999999</v>
      </c>
      <c r="T4496" t="s">
        <v>128</v>
      </c>
      <c r="U4496">
        <v>2.6234999999999999</v>
      </c>
      <c r="V4496" s="2">
        <f>Table1[[#This Row],[Expenses]]*0.3</f>
        <v>0.78704999999999992</v>
      </c>
      <c r="W4496" t="str">
        <f>VLOOKUP(K4496, Helper!A:C, 3, FALSE)</f>
        <v>2020-01</v>
      </c>
    </row>
    <row r="4497" spans="1:23" x14ac:dyDescent="0.3">
      <c r="A4497">
        <v>9011</v>
      </c>
      <c r="B4497" t="s">
        <v>10292</v>
      </c>
      <c r="C4497" s="1">
        <v>45066</v>
      </c>
      <c r="D4497">
        <v>20230520</v>
      </c>
      <c r="E4497" t="s">
        <v>2742</v>
      </c>
      <c r="F4497" t="s">
        <v>266</v>
      </c>
      <c r="G4497" t="s">
        <v>1037</v>
      </c>
      <c r="H4497" t="s">
        <v>25</v>
      </c>
      <c r="I4497" t="s">
        <v>48</v>
      </c>
      <c r="J4497" t="s">
        <v>466</v>
      </c>
      <c r="K4497">
        <v>1046</v>
      </c>
      <c r="L4497" t="s">
        <v>95</v>
      </c>
      <c r="M4497" t="s">
        <v>40</v>
      </c>
      <c r="N4497" t="s">
        <v>50</v>
      </c>
      <c r="O4497" t="s">
        <v>10293</v>
      </c>
      <c r="P4497">
        <v>26.16</v>
      </c>
      <c r="Q4497">
        <v>4</v>
      </c>
      <c r="R4497">
        <v>0</v>
      </c>
      <c r="S4497">
        <v>12.8184</v>
      </c>
      <c r="T4497" t="s">
        <v>288</v>
      </c>
      <c r="U4497">
        <v>13.3416</v>
      </c>
      <c r="V4497" s="2">
        <f>Table1[[#This Row],[Expenses]]*0.3</f>
        <v>4.0024799999999994</v>
      </c>
      <c r="W4497" t="str">
        <f>VLOOKUP(K4497, Helper!A:C, 3, FALSE)</f>
        <v>2020-02</v>
      </c>
    </row>
    <row r="4498" spans="1:23" x14ac:dyDescent="0.3">
      <c r="A4498">
        <v>9012</v>
      </c>
      <c r="B4498" t="s">
        <v>10294</v>
      </c>
      <c r="C4498" s="1">
        <v>44550</v>
      </c>
      <c r="D4498">
        <v>20211220</v>
      </c>
      <c r="E4498" t="s">
        <v>2635</v>
      </c>
      <c r="F4498" t="s">
        <v>79</v>
      </c>
      <c r="G4498" t="s">
        <v>147</v>
      </c>
      <c r="H4498" t="s">
        <v>81</v>
      </c>
      <c r="I4498" t="s">
        <v>82</v>
      </c>
      <c r="J4498" t="s">
        <v>291</v>
      </c>
      <c r="K4498">
        <v>1052</v>
      </c>
      <c r="L4498" t="s">
        <v>259</v>
      </c>
      <c r="M4498" t="s">
        <v>85</v>
      </c>
      <c r="N4498" t="s">
        <v>185</v>
      </c>
      <c r="O4498" t="s">
        <v>10295</v>
      </c>
      <c r="P4498">
        <v>100.8</v>
      </c>
      <c r="Q4498">
        <v>2</v>
      </c>
      <c r="R4498">
        <v>0.2</v>
      </c>
      <c r="S4498">
        <v>21.42</v>
      </c>
      <c r="T4498" t="s">
        <v>163</v>
      </c>
      <c r="U4498">
        <v>79.38</v>
      </c>
      <c r="V4498" s="2">
        <f>Table1[[#This Row],[Expenses]]*0.3</f>
        <v>23.813999999999997</v>
      </c>
      <c r="W4498" t="str">
        <f>VLOOKUP(K4498, Helper!A:C, 3, FALSE)</f>
        <v>2020-04</v>
      </c>
    </row>
    <row r="4499" spans="1:23" x14ac:dyDescent="0.3">
      <c r="A4499">
        <v>9013</v>
      </c>
      <c r="B4499" t="s">
        <v>10296</v>
      </c>
      <c r="C4499" s="1">
        <v>44613</v>
      </c>
      <c r="D4499">
        <v>20220221</v>
      </c>
      <c r="E4499" t="s">
        <v>577</v>
      </c>
      <c r="F4499" t="s">
        <v>211</v>
      </c>
      <c r="G4499" t="s">
        <v>212</v>
      </c>
      <c r="H4499" t="s">
        <v>25</v>
      </c>
      <c r="I4499" t="s">
        <v>26</v>
      </c>
      <c r="J4499" t="s">
        <v>120</v>
      </c>
      <c r="K4499">
        <v>1048</v>
      </c>
      <c r="L4499" t="s">
        <v>105</v>
      </c>
      <c r="M4499" t="s">
        <v>40</v>
      </c>
      <c r="N4499" t="s">
        <v>57</v>
      </c>
      <c r="O4499" t="s">
        <v>10297</v>
      </c>
      <c r="P4499">
        <v>135.80000000000001</v>
      </c>
      <c r="Q4499">
        <v>7</v>
      </c>
      <c r="R4499">
        <v>0</v>
      </c>
      <c r="S4499">
        <v>66.542000000000002</v>
      </c>
      <c r="T4499" t="s">
        <v>1308</v>
      </c>
      <c r="U4499">
        <v>69.257999999999996</v>
      </c>
      <c r="V4499" s="2">
        <f>Table1[[#This Row],[Expenses]]*0.3</f>
        <v>20.777399999999997</v>
      </c>
      <c r="W4499" t="str">
        <f>VLOOKUP(K4499, Helper!A:C, 3, FALSE)</f>
        <v>2020-02</v>
      </c>
    </row>
    <row r="4500" spans="1:23" x14ac:dyDescent="0.3">
      <c r="A4500">
        <v>9014</v>
      </c>
      <c r="B4500" t="s">
        <v>10298</v>
      </c>
      <c r="C4500" s="1">
        <v>45004</v>
      </c>
      <c r="D4500">
        <v>20230319</v>
      </c>
      <c r="E4500" t="s">
        <v>7143</v>
      </c>
      <c r="F4500" t="s">
        <v>35</v>
      </c>
      <c r="G4500" t="s">
        <v>36</v>
      </c>
      <c r="H4500" t="s">
        <v>37</v>
      </c>
      <c r="I4500" t="s">
        <v>38</v>
      </c>
      <c r="J4500" t="s">
        <v>258</v>
      </c>
      <c r="K4500">
        <v>1098</v>
      </c>
      <c r="L4500" t="s">
        <v>259</v>
      </c>
      <c r="M4500" t="s">
        <v>40</v>
      </c>
      <c r="N4500" t="s">
        <v>112</v>
      </c>
      <c r="O4500" t="s">
        <v>10299</v>
      </c>
      <c r="P4500">
        <v>13.9</v>
      </c>
      <c r="Q4500">
        <v>5</v>
      </c>
      <c r="R4500">
        <v>0</v>
      </c>
      <c r="S4500">
        <v>3.7530000000000001</v>
      </c>
      <c r="T4500" t="s">
        <v>761</v>
      </c>
      <c r="U4500">
        <v>10.147</v>
      </c>
      <c r="V4500" s="2">
        <f>Table1[[#This Row],[Expenses]]*0.3</f>
        <v>3.0440999999999998</v>
      </c>
      <c r="W4500" t="str">
        <f>VLOOKUP(K4500, Helper!A:C, 3, FALSE)</f>
        <v>2020-01</v>
      </c>
    </row>
    <row r="4501" spans="1:23" x14ac:dyDescent="0.3">
      <c r="A4501">
        <v>9016</v>
      </c>
      <c r="B4501" t="s">
        <v>10300</v>
      </c>
      <c r="C4501" s="1">
        <v>44913</v>
      </c>
      <c r="D4501">
        <v>20221218</v>
      </c>
      <c r="E4501" t="s">
        <v>1768</v>
      </c>
      <c r="F4501" t="s">
        <v>461</v>
      </c>
      <c r="G4501" t="s">
        <v>462</v>
      </c>
      <c r="H4501" t="s">
        <v>81</v>
      </c>
      <c r="I4501" t="s">
        <v>168</v>
      </c>
      <c r="J4501" t="s">
        <v>27</v>
      </c>
      <c r="K4501">
        <v>1017</v>
      </c>
      <c r="L4501" t="s">
        <v>28</v>
      </c>
      <c r="M4501" t="s">
        <v>40</v>
      </c>
      <c r="N4501" t="s">
        <v>50</v>
      </c>
      <c r="O4501" t="s">
        <v>10301</v>
      </c>
      <c r="P4501">
        <v>13.488</v>
      </c>
      <c r="Q4501">
        <v>2</v>
      </c>
      <c r="R4501">
        <v>0.2</v>
      </c>
      <c r="S4501">
        <v>4.3836000000000004</v>
      </c>
      <c r="T4501" t="s">
        <v>76</v>
      </c>
      <c r="U4501">
        <v>9.1043999999999894</v>
      </c>
      <c r="V4501" s="2">
        <f>Table1[[#This Row],[Expenses]]*0.3</f>
        <v>2.7313199999999966</v>
      </c>
      <c r="W4501" t="str">
        <f>VLOOKUP(K4501, Helper!A:C, 3, FALSE)</f>
        <v>2020-02</v>
      </c>
    </row>
    <row r="4502" spans="1:23" x14ac:dyDescent="0.3">
      <c r="A4502">
        <v>9018</v>
      </c>
      <c r="B4502" t="s">
        <v>10302</v>
      </c>
      <c r="C4502" s="1">
        <v>44647</v>
      </c>
      <c r="D4502">
        <v>20220327</v>
      </c>
      <c r="E4502" t="s">
        <v>3258</v>
      </c>
      <c r="F4502" t="s">
        <v>4180</v>
      </c>
      <c r="G4502" t="s">
        <v>4181</v>
      </c>
      <c r="H4502" t="s">
        <v>81</v>
      </c>
      <c r="I4502" t="s">
        <v>199</v>
      </c>
      <c r="J4502" t="s">
        <v>65</v>
      </c>
      <c r="K4502">
        <v>1062</v>
      </c>
      <c r="L4502" t="s">
        <v>28</v>
      </c>
      <c r="M4502" t="s">
        <v>29</v>
      </c>
      <c r="N4502" t="s">
        <v>66</v>
      </c>
      <c r="O4502" t="s">
        <v>10303</v>
      </c>
      <c r="P4502">
        <v>17.64</v>
      </c>
      <c r="Q4502">
        <v>3</v>
      </c>
      <c r="R4502">
        <v>0</v>
      </c>
      <c r="S4502">
        <v>8.6435999999999993</v>
      </c>
      <c r="T4502" t="s">
        <v>187</v>
      </c>
      <c r="U4502">
        <v>8.9963999999999995</v>
      </c>
      <c r="V4502" s="2">
        <f>Table1[[#This Row],[Expenses]]*0.3</f>
        <v>2.6989199999999998</v>
      </c>
      <c r="W4502" t="str">
        <f>VLOOKUP(K4502, Helper!A:C, 3, FALSE)</f>
        <v>2020-01</v>
      </c>
    </row>
    <row r="4503" spans="1:23" x14ac:dyDescent="0.3">
      <c r="A4503">
        <v>9020</v>
      </c>
      <c r="B4503" t="s">
        <v>10304</v>
      </c>
      <c r="C4503" s="1">
        <v>44181</v>
      </c>
      <c r="D4503">
        <v>20201216</v>
      </c>
      <c r="E4503" t="s">
        <v>545</v>
      </c>
      <c r="F4503" t="s">
        <v>238</v>
      </c>
      <c r="G4503" t="s">
        <v>1700</v>
      </c>
      <c r="H4503" t="s">
        <v>25</v>
      </c>
      <c r="I4503" t="s">
        <v>48</v>
      </c>
      <c r="J4503" t="s">
        <v>430</v>
      </c>
      <c r="K4503">
        <v>1055</v>
      </c>
      <c r="L4503" t="s">
        <v>84</v>
      </c>
      <c r="M4503" t="s">
        <v>29</v>
      </c>
      <c r="N4503" t="s">
        <v>185</v>
      </c>
      <c r="O4503" t="s">
        <v>10305</v>
      </c>
      <c r="P4503">
        <v>99.98</v>
      </c>
      <c r="Q4503">
        <v>2</v>
      </c>
      <c r="R4503">
        <v>0</v>
      </c>
      <c r="S4503">
        <v>7.9984000000000002</v>
      </c>
      <c r="T4503" t="s">
        <v>235</v>
      </c>
      <c r="U4503">
        <v>91.9816</v>
      </c>
      <c r="V4503" s="2">
        <f>Table1[[#This Row],[Expenses]]*0.3</f>
        <v>27.594480000000001</v>
      </c>
      <c r="W4503" t="str">
        <f>VLOOKUP(K4503, Helper!A:C, 3, FALSE)</f>
        <v>2020-01</v>
      </c>
    </row>
    <row r="4504" spans="1:23" x14ac:dyDescent="0.3">
      <c r="A4504">
        <v>9022</v>
      </c>
      <c r="B4504" t="s">
        <v>10306</v>
      </c>
      <c r="C4504" s="1">
        <v>44515</v>
      </c>
      <c r="D4504">
        <v>20211115</v>
      </c>
      <c r="E4504" t="s">
        <v>7858</v>
      </c>
      <c r="F4504" t="s">
        <v>358</v>
      </c>
      <c r="G4504" t="s">
        <v>1609</v>
      </c>
      <c r="H4504" t="s">
        <v>37</v>
      </c>
      <c r="I4504" t="s">
        <v>119</v>
      </c>
      <c r="J4504" t="s">
        <v>685</v>
      </c>
      <c r="K4504">
        <v>1076</v>
      </c>
      <c r="L4504" t="s">
        <v>74</v>
      </c>
      <c r="M4504" t="s">
        <v>40</v>
      </c>
      <c r="N4504" t="s">
        <v>50</v>
      </c>
      <c r="O4504" t="s">
        <v>10307</v>
      </c>
      <c r="P4504">
        <v>166.92</v>
      </c>
      <c r="Q4504">
        <v>13</v>
      </c>
      <c r="R4504">
        <v>0.7</v>
      </c>
      <c r="S4504">
        <v>-116.84399999999999</v>
      </c>
      <c r="T4504" t="s">
        <v>88</v>
      </c>
      <c r="U4504">
        <v>283.76400000000001</v>
      </c>
      <c r="V4504" s="2">
        <f>Table1[[#This Row],[Expenses]]*0.3</f>
        <v>85.129199999999997</v>
      </c>
      <c r="W4504" t="str">
        <f>VLOOKUP(K4504, Helper!A:C, 3, FALSE)</f>
        <v>2020-01</v>
      </c>
    </row>
    <row r="4505" spans="1:23" x14ac:dyDescent="0.3">
      <c r="A4505">
        <v>9023</v>
      </c>
      <c r="B4505" t="s">
        <v>10308</v>
      </c>
      <c r="C4505" s="1">
        <v>44796</v>
      </c>
      <c r="D4505">
        <v>20220823</v>
      </c>
      <c r="E4505" t="s">
        <v>4177</v>
      </c>
      <c r="F4505" t="s">
        <v>334</v>
      </c>
      <c r="G4505" t="s">
        <v>3340</v>
      </c>
      <c r="H4505" t="s">
        <v>25</v>
      </c>
      <c r="I4505" t="s">
        <v>336</v>
      </c>
      <c r="J4505" t="s">
        <v>179</v>
      </c>
      <c r="K4505">
        <v>1015</v>
      </c>
      <c r="L4505" t="s">
        <v>74</v>
      </c>
      <c r="M4505" t="s">
        <v>85</v>
      </c>
      <c r="N4505" t="s">
        <v>57</v>
      </c>
      <c r="O4505" t="s">
        <v>10309</v>
      </c>
      <c r="P4505">
        <v>98.328000000000003</v>
      </c>
      <c r="Q4505">
        <v>3</v>
      </c>
      <c r="R4505">
        <v>0.2</v>
      </c>
      <c r="S4505">
        <v>9.8328000000000007</v>
      </c>
      <c r="T4505" t="s">
        <v>327</v>
      </c>
      <c r="U4505">
        <v>88.495199999999997</v>
      </c>
      <c r="V4505" s="2">
        <f>Table1[[#This Row],[Expenses]]*0.3</f>
        <v>26.548559999999998</v>
      </c>
      <c r="W4505" t="str">
        <f>VLOOKUP(K4505, Helper!A:C, 3, FALSE)</f>
        <v>2020-03</v>
      </c>
    </row>
    <row r="4506" spans="1:23" x14ac:dyDescent="0.3">
      <c r="A4506">
        <v>9024</v>
      </c>
      <c r="B4506" t="s">
        <v>10310</v>
      </c>
      <c r="C4506" s="1">
        <v>44376</v>
      </c>
      <c r="D4506">
        <v>20210629</v>
      </c>
      <c r="E4506" t="s">
        <v>2427</v>
      </c>
      <c r="F4506" t="s">
        <v>211</v>
      </c>
      <c r="G4506" t="s">
        <v>212</v>
      </c>
      <c r="H4506" t="s">
        <v>25</v>
      </c>
      <c r="I4506" t="s">
        <v>26</v>
      </c>
      <c r="J4506" t="s">
        <v>104</v>
      </c>
      <c r="K4506">
        <v>1047</v>
      </c>
      <c r="L4506" t="s">
        <v>105</v>
      </c>
      <c r="M4506" t="s">
        <v>29</v>
      </c>
      <c r="N4506" t="s">
        <v>41</v>
      </c>
      <c r="O4506" t="s">
        <v>10311</v>
      </c>
      <c r="P4506">
        <v>117.88200000000001</v>
      </c>
      <c r="Q4506">
        <v>1</v>
      </c>
      <c r="R4506">
        <v>0.1</v>
      </c>
      <c r="S4506">
        <v>1.3098000000000001</v>
      </c>
      <c r="T4506" t="s">
        <v>732</v>
      </c>
      <c r="U4506">
        <v>116.5722</v>
      </c>
      <c r="V4506" s="2">
        <f>Table1[[#This Row],[Expenses]]*0.3</f>
        <v>34.97166</v>
      </c>
      <c r="W4506" t="str">
        <f>VLOOKUP(K4506, Helper!A:C, 3, FALSE)</f>
        <v>2020-03</v>
      </c>
    </row>
    <row r="4507" spans="1:23" x14ac:dyDescent="0.3">
      <c r="A4507">
        <v>9025</v>
      </c>
      <c r="B4507" t="s">
        <v>10312</v>
      </c>
      <c r="C4507" s="1">
        <v>44739</v>
      </c>
      <c r="D4507">
        <v>20220627</v>
      </c>
      <c r="E4507" t="s">
        <v>7858</v>
      </c>
      <c r="F4507" t="s">
        <v>211</v>
      </c>
      <c r="G4507" t="s">
        <v>212</v>
      </c>
      <c r="H4507" t="s">
        <v>25</v>
      </c>
      <c r="I4507" t="s">
        <v>26</v>
      </c>
      <c r="J4507" t="s">
        <v>685</v>
      </c>
      <c r="K4507">
        <v>1076</v>
      </c>
      <c r="L4507" t="s">
        <v>74</v>
      </c>
      <c r="M4507" t="s">
        <v>40</v>
      </c>
      <c r="N4507" t="s">
        <v>185</v>
      </c>
      <c r="O4507" t="s">
        <v>10313</v>
      </c>
      <c r="P4507">
        <v>20.97</v>
      </c>
      <c r="Q4507">
        <v>3</v>
      </c>
      <c r="R4507">
        <v>0</v>
      </c>
      <c r="S4507">
        <v>9.0170999999999992</v>
      </c>
      <c r="T4507" t="s">
        <v>43</v>
      </c>
      <c r="U4507">
        <v>11.9529</v>
      </c>
      <c r="V4507" s="2">
        <f>Table1[[#This Row],[Expenses]]*0.3</f>
        <v>3.5858699999999999</v>
      </c>
      <c r="W4507" t="str">
        <f>VLOOKUP(K4507, Helper!A:C, 3, FALSE)</f>
        <v>2020-01</v>
      </c>
    </row>
    <row r="4508" spans="1:23" x14ac:dyDescent="0.3">
      <c r="A4508">
        <v>9028</v>
      </c>
      <c r="B4508" t="s">
        <v>10314</v>
      </c>
      <c r="C4508" s="1">
        <v>44822</v>
      </c>
      <c r="D4508">
        <v>20220918</v>
      </c>
      <c r="E4508" t="s">
        <v>189</v>
      </c>
      <c r="F4508" t="s">
        <v>744</v>
      </c>
      <c r="G4508" t="s">
        <v>784</v>
      </c>
      <c r="H4508" t="s">
        <v>81</v>
      </c>
      <c r="I4508" t="s">
        <v>199</v>
      </c>
      <c r="J4508" t="s">
        <v>192</v>
      </c>
      <c r="K4508">
        <v>1068</v>
      </c>
      <c r="L4508" t="s">
        <v>56</v>
      </c>
      <c r="M4508" t="s">
        <v>29</v>
      </c>
      <c r="N4508" t="s">
        <v>57</v>
      </c>
      <c r="O4508" t="s">
        <v>10315</v>
      </c>
      <c r="P4508">
        <v>14.82</v>
      </c>
      <c r="Q4508">
        <v>3</v>
      </c>
      <c r="R4508">
        <v>0</v>
      </c>
      <c r="S4508">
        <v>6.2244000000000002</v>
      </c>
      <c r="T4508" t="s">
        <v>246</v>
      </c>
      <c r="U4508">
        <v>8.5955999999999992</v>
      </c>
      <c r="V4508" s="2">
        <f>Table1[[#This Row],[Expenses]]*0.3</f>
        <v>2.5786799999999999</v>
      </c>
      <c r="W4508" t="str">
        <f>VLOOKUP(K4508, Helper!A:C, 3, FALSE)</f>
        <v>2020-01</v>
      </c>
    </row>
    <row r="4509" spans="1:23" x14ac:dyDescent="0.3">
      <c r="A4509">
        <v>9030</v>
      </c>
      <c r="B4509" t="s">
        <v>10316</v>
      </c>
      <c r="C4509" s="1">
        <v>44030</v>
      </c>
      <c r="D4509">
        <v>20200718</v>
      </c>
      <c r="E4509" t="s">
        <v>4327</v>
      </c>
      <c r="F4509" t="s">
        <v>211</v>
      </c>
      <c r="G4509" t="s">
        <v>875</v>
      </c>
      <c r="H4509" t="s">
        <v>25</v>
      </c>
      <c r="I4509" t="s">
        <v>26</v>
      </c>
      <c r="J4509" t="s">
        <v>413</v>
      </c>
      <c r="K4509">
        <v>1022</v>
      </c>
      <c r="L4509" t="s">
        <v>273</v>
      </c>
      <c r="M4509" t="s">
        <v>29</v>
      </c>
      <c r="N4509" t="s">
        <v>50</v>
      </c>
      <c r="O4509" t="s">
        <v>10317</v>
      </c>
      <c r="P4509">
        <v>13.904</v>
      </c>
      <c r="Q4509">
        <v>2</v>
      </c>
      <c r="R4509">
        <v>0.2</v>
      </c>
      <c r="S4509">
        <v>4.5187999999999997</v>
      </c>
      <c r="T4509" t="s">
        <v>729</v>
      </c>
      <c r="U4509">
        <v>9.3851999999999993</v>
      </c>
      <c r="V4509" s="2">
        <f>Table1[[#This Row],[Expenses]]*0.3</f>
        <v>2.8155599999999996</v>
      </c>
      <c r="W4509" t="str">
        <f>VLOOKUP(K4509, Helper!A:C, 3, FALSE)</f>
        <v>2020-03</v>
      </c>
    </row>
    <row r="4510" spans="1:23" x14ac:dyDescent="0.3">
      <c r="A4510">
        <v>9031</v>
      </c>
      <c r="B4510" t="s">
        <v>10318</v>
      </c>
      <c r="C4510" s="1">
        <v>45171</v>
      </c>
      <c r="D4510">
        <v>20230902</v>
      </c>
      <c r="E4510" t="s">
        <v>2212</v>
      </c>
      <c r="F4510" t="s">
        <v>71</v>
      </c>
      <c r="G4510" t="s">
        <v>72</v>
      </c>
      <c r="H4510" t="s">
        <v>37</v>
      </c>
      <c r="I4510" t="s">
        <v>38</v>
      </c>
      <c r="J4510" t="s">
        <v>228</v>
      </c>
      <c r="K4510">
        <v>1001</v>
      </c>
      <c r="L4510" t="s">
        <v>84</v>
      </c>
      <c r="M4510" t="s">
        <v>40</v>
      </c>
      <c r="N4510" t="s">
        <v>86</v>
      </c>
      <c r="O4510" t="s">
        <v>10319</v>
      </c>
      <c r="P4510">
        <v>314.60000000000002</v>
      </c>
      <c r="Q4510">
        <v>4</v>
      </c>
      <c r="R4510">
        <v>0</v>
      </c>
      <c r="S4510">
        <v>103.818</v>
      </c>
      <c r="T4510" t="s">
        <v>171</v>
      </c>
      <c r="U4510">
        <v>210.78200000000001</v>
      </c>
      <c r="V4510" s="2">
        <f>Table1[[#This Row],[Expenses]]*0.3</f>
        <v>63.2346</v>
      </c>
      <c r="W4510" t="str">
        <f>VLOOKUP(K4510, Helper!A:C, 3, FALSE)</f>
        <v>2020-04</v>
      </c>
    </row>
    <row r="4511" spans="1:23" x14ac:dyDescent="0.3">
      <c r="A4511">
        <v>9033</v>
      </c>
      <c r="B4511" t="s">
        <v>10320</v>
      </c>
      <c r="C4511" s="1">
        <v>45100</v>
      </c>
      <c r="D4511">
        <v>20230623</v>
      </c>
      <c r="E4511" t="s">
        <v>324</v>
      </c>
      <c r="F4511" t="s">
        <v>190</v>
      </c>
      <c r="G4511" t="s">
        <v>568</v>
      </c>
      <c r="H4511" t="s">
        <v>37</v>
      </c>
      <c r="I4511" t="s">
        <v>119</v>
      </c>
      <c r="J4511" t="s">
        <v>325</v>
      </c>
      <c r="K4511">
        <v>1075</v>
      </c>
      <c r="L4511" t="s">
        <v>133</v>
      </c>
      <c r="M4511" t="s">
        <v>85</v>
      </c>
      <c r="N4511" t="s">
        <v>41</v>
      </c>
      <c r="O4511" t="s">
        <v>10321</v>
      </c>
      <c r="P4511">
        <v>487.96</v>
      </c>
      <c r="Q4511">
        <v>2</v>
      </c>
      <c r="R4511">
        <v>0</v>
      </c>
      <c r="S4511">
        <v>146.38800000000001</v>
      </c>
      <c r="T4511" t="s">
        <v>318</v>
      </c>
      <c r="U4511">
        <v>341.572</v>
      </c>
      <c r="V4511" s="2">
        <f>Table1[[#This Row],[Expenses]]*0.3</f>
        <v>102.4716</v>
      </c>
      <c r="W4511" t="str">
        <f>VLOOKUP(K4511, Helper!A:C, 3, FALSE)</f>
        <v>2020-03</v>
      </c>
    </row>
    <row r="4512" spans="1:23" x14ac:dyDescent="0.3">
      <c r="A4512">
        <v>9034</v>
      </c>
      <c r="B4512" t="s">
        <v>10322</v>
      </c>
      <c r="C4512" s="1">
        <v>44076</v>
      </c>
      <c r="D4512">
        <v>20200902</v>
      </c>
      <c r="E4512" t="s">
        <v>915</v>
      </c>
      <c r="F4512" t="s">
        <v>978</v>
      </c>
      <c r="G4512" t="s">
        <v>1863</v>
      </c>
      <c r="H4512" t="s">
        <v>25</v>
      </c>
      <c r="I4512" t="s">
        <v>103</v>
      </c>
      <c r="J4512" t="s">
        <v>917</v>
      </c>
      <c r="K4512">
        <v>1029</v>
      </c>
      <c r="L4512" t="s">
        <v>84</v>
      </c>
      <c r="M4512" t="s">
        <v>29</v>
      </c>
      <c r="N4512" t="s">
        <v>50</v>
      </c>
      <c r="O4512" t="s">
        <v>10323</v>
      </c>
      <c r="P4512">
        <v>1793.98</v>
      </c>
      <c r="Q4512">
        <v>2</v>
      </c>
      <c r="R4512">
        <v>0</v>
      </c>
      <c r="S4512">
        <v>843.17060000000004</v>
      </c>
      <c r="T4512" t="s">
        <v>382</v>
      </c>
      <c r="U4512">
        <v>950.80939999999998</v>
      </c>
      <c r="V4512" s="2">
        <f>Table1[[#This Row],[Expenses]]*0.3</f>
        <v>285.24281999999999</v>
      </c>
      <c r="W4512" t="str">
        <f>VLOOKUP(K4512, Helper!A:C, 3, FALSE)</f>
        <v>2020-01</v>
      </c>
    </row>
    <row r="4513" spans="1:23" x14ac:dyDescent="0.3">
      <c r="A4513">
        <v>9035</v>
      </c>
      <c r="B4513" t="s">
        <v>10324</v>
      </c>
      <c r="C4513" s="1">
        <v>44470</v>
      </c>
      <c r="D4513">
        <v>20211001</v>
      </c>
      <c r="E4513" t="s">
        <v>456</v>
      </c>
      <c r="F4513" t="s">
        <v>166</v>
      </c>
      <c r="G4513" t="s">
        <v>167</v>
      </c>
      <c r="H4513" t="s">
        <v>81</v>
      </c>
      <c r="I4513" t="s">
        <v>168</v>
      </c>
      <c r="J4513" t="s">
        <v>457</v>
      </c>
      <c r="K4513">
        <v>1057</v>
      </c>
      <c r="L4513" t="s">
        <v>105</v>
      </c>
      <c r="M4513" t="s">
        <v>29</v>
      </c>
      <c r="N4513" t="s">
        <v>50</v>
      </c>
      <c r="O4513" t="s">
        <v>10325</v>
      </c>
      <c r="P4513">
        <v>2.992</v>
      </c>
      <c r="Q4513">
        <v>4</v>
      </c>
      <c r="R4513">
        <v>0.8</v>
      </c>
      <c r="S4513">
        <v>-4.4880000000000004</v>
      </c>
      <c r="T4513" t="s">
        <v>52</v>
      </c>
      <c r="U4513">
        <v>7.48</v>
      </c>
      <c r="V4513" s="2">
        <f>Table1[[#This Row],[Expenses]]*0.3</f>
        <v>2.2440000000000002</v>
      </c>
      <c r="W4513" t="str">
        <f>VLOOKUP(K4513, Helper!A:C, 3, FALSE)</f>
        <v>2020-01</v>
      </c>
    </row>
    <row r="4514" spans="1:23" x14ac:dyDescent="0.3">
      <c r="A4514">
        <v>9037</v>
      </c>
      <c r="B4514" t="s">
        <v>10326</v>
      </c>
      <c r="C4514" s="1">
        <v>44293</v>
      </c>
      <c r="D4514">
        <v>20210407</v>
      </c>
      <c r="E4514" t="s">
        <v>1234</v>
      </c>
      <c r="F4514" t="s">
        <v>211</v>
      </c>
      <c r="G4514" t="s">
        <v>212</v>
      </c>
      <c r="H4514" t="s">
        <v>25</v>
      </c>
      <c r="I4514" t="s">
        <v>26</v>
      </c>
      <c r="J4514" t="s">
        <v>268</v>
      </c>
      <c r="K4514">
        <v>1088</v>
      </c>
      <c r="L4514" t="s">
        <v>133</v>
      </c>
      <c r="M4514" t="s">
        <v>29</v>
      </c>
      <c r="N4514" t="s">
        <v>66</v>
      </c>
      <c r="O4514" t="s">
        <v>10327</v>
      </c>
      <c r="P4514">
        <v>25.92</v>
      </c>
      <c r="Q4514">
        <v>4</v>
      </c>
      <c r="R4514">
        <v>0</v>
      </c>
      <c r="S4514">
        <v>12.441599999999999</v>
      </c>
      <c r="T4514" t="s">
        <v>208</v>
      </c>
      <c r="U4514">
        <v>13.478400000000001</v>
      </c>
      <c r="V4514" s="2">
        <f>Table1[[#This Row],[Expenses]]*0.3</f>
        <v>4.04352</v>
      </c>
      <c r="W4514" t="str">
        <f>VLOOKUP(K4514, Helper!A:C, 3, FALSE)</f>
        <v>2020-03</v>
      </c>
    </row>
    <row r="4515" spans="1:23" x14ac:dyDescent="0.3">
      <c r="A4515">
        <v>9039</v>
      </c>
      <c r="B4515" t="s">
        <v>10328</v>
      </c>
      <c r="C4515" s="1">
        <v>45252</v>
      </c>
      <c r="D4515">
        <v>20231122</v>
      </c>
      <c r="E4515" t="s">
        <v>2585</v>
      </c>
      <c r="F4515" t="s">
        <v>79</v>
      </c>
      <c r="G4515" t="s">
        <v>147</v>
      </c>
      <c r="H4515" t="s">
        <v>81</v>
      </c>
      <c r="I4515" t="s">
        <v>82</v>
      </c>
      <c r="J4515" t="s">
        <v>337</v>
      </c>
      <c r="K4515">
        <v>1096</v>
      </c>
      <c r="L4515" t="s">
        <v>105</v>
      </c>
      <c r="M4515" t="s">
        <v>29</v>
      </c>
      <c r="N4515" t="s">
        <v>156</v>
      </c>
      <c r="O4515" t="s">
        <v>10329</v>
      </c>
      <c r="P4515">
        <v>55.176000000000002</v>
      </c>
      <c r="Q4515">
        <v>3</v>
      </c>
      <c r="R4515">
        <v>0.2</v>
      </c>
      <c r="S4515">
        <v>-12.4146</v>
      </c>
      <c r="T4515" t="s">
        <v>283</v>
      </c>
      <c r="U4515">
        <v>67.590599999999995</v>
      </c>
      <c r="V4515" s="2">
        <f>Table1[[#This Row],[Expenses]]*0.3</f>
        <v>20.277179999999998</v>
      </c>
      <c r="W4515" t="str">
        <f>VLOOKUP(K4515, Helper!A:C, 3, FALSE)</f>
        <v>2020-03</v>
      </c>
    </row>
    <row r="4516" spans="1:23" x14ac:dyDescent="0.3">
      <c r="A4516">
        <v>9040</v>
      </c>
      <c r="B4516" t="s">
        <v>10330</v>
      </c>
      <c r="C4516" s="1">
        <v>44913</v>
      </c>
      <c r="D4516">
        <v>20221218</v>
      </c>
      <c r="E4516" t="s">
        <v>2196</v>
      </c>
      <c r="F4516" t="s">
        <v>190</v>
      </c>
      <c r="G4516" t="s">
        <v>568</v>
      </c>
      <c r="H4516" t="s">
        <v>37</v>
      </c>
      <c r="I4516" t="s">
        <v>119</v>
      </c>
      <c r="J4516" t="s">
        <v>316</v>
      </c>
      <c r="K4516">
        <v>1093</v>
      </c>
      <c r="L4516" t="s">
        <v>28</v>
      </c>
      <c r="M4516" t="s">
        <v>29</v>
      </c>
      <c r="N4516" t="s">
        <v>50</v>
      </c>
      <c r="O4516" t="s">
        <v>10331</v>
      </c>
      <c r="P4516">
        <v>9892.74</v>
      </c>
      <c r="Q4516">
        <v>13</v>
      </c>
      <c r="R4516">
        <v>0</v>
      </c>
      <c r="S4516">
        <v>4946.37</v>
      </c>
      <c r="T4516" t="s">
        <v>76</v>
      </c>
      <c r="U4516">
        <v>4946.37</v>
      </c>
      <c r="V4516" s="2">
        <f>Table1[[#This Row],[Expenses]]*0.3</f>
        <v>1483.9109999999998</v>
      </c>
      <c r="W4516" t="str">
        <f>VLOOKUP(K4516, Helper!A:C, 3, FALSE)</f>
        <v>2020-03</v>
      </c>
    </row>
    <row r="4517" spans="1:23" x14ac:dyDescent="0.3">
      <c r="A4517">
        <v>9041</v>
      </c>
      <c r="B4517" t="s">
        <v>10332</v>
      </c>
      <c r="C4517" s="1">
        <v>44093</v>
      </c>
      <c r="D4517">
        <v>20200919</v>
      </c>
      <c r="E4517" t="s">
        <v>2742</v>
      </c>
      <c r="F4517" t="s">
        <v>232</v>
      </c>
      <c r="G4517" t="s">
        <v>385</v>
      </c>
      <c r="H4517" t="s">
        <v>37</v>
      </c>
      <c r="I4517" t="s">
        <v>119</v>
      </c>
      <c r="J4517" t="s">
        <v>466</v>
      </c>
      <c r="K4517">
        <v>1046</v>
      </c>
      <c r="L4517" t="s">
        <v>95</v>
      </c>
      <c r="M4517" t="s">
        <v>40</v>
      </c>
      <c r="N4517" t="s">
        <v>50</v>
      </c>
      <c r="O4517" t="s">
        <v>10333</v>
      </c>
      <c r="P4517">
        <v>73.915000000000006</v>
      </c>
      <c r="Q4517">
        <v>1</v>
      </c>
      <c r="R4517">
        <v>0.5</v>
      </c>
      <c r="S4517">
        <v>-45.827300000000001</v>
      </c>
      <c r="T4517" t="s">
        <v>382</v>
      </c>
      <c r="U4517">
        <v>119.7423</v>
      </c>
      <c r="V4517" s="2">
        <f>Table1[[#This Row],[Expenses]]*0.3</f>
        <v>35.922689999999996</v>
      </c>
      <c r="W4517" t="str">
        <f>VLOOKUP(K4517, Helper!A:C, 3, FALSE)</f>
        <v>2020-02</v>
      </c>
    </row>
    <row r="4518" spans="1:23" x14ac:dyDescent="0.3">
      <c r="A4518">
        <v>9042</v>
      </c>
      <c r="B4518" t="s">
        <v>10334</v>
      </c>
      <c r="C4518" s="1">
        <v>44102</v>
      </c>
      <c r="D4518">
        <v>20200928</v>
      </c>
      <c r="E4518" t="s">
        <v>951</v>
      </c>
      <c r="F4518" t="s">
        <v>46</v>
      </c>
      <c r="G4518" t="s">
        <v>1022</v>
      </c>
      <c r="H4518" t="s">
        <v>25</v>
      </c>
      <c r="I4518" t="s">
        <v>48</v>
      </c>
      <c r="J4518" t="s">
        <v>349</v>
      </c>
      <c r="K4518">
        <v>1078</v>
      </c>
      <c r="L4518" t="s">
        <v>56</v>
      </c>
      <c r="M4518" t="s">
        <v>29</v>
      </c>
      <c r="N4518" t="s">
        <v>57</v>
      </c>
      <c r="O4518" t="s">
        <v>10335</v>
      </c>
      <c r="P4518">
        <v>337.08800000000002</v>
      </c>
      <c r="Q4518">
        <v>4</v>
      </c>
      <c r="R4518">
        <v>0.2</v>
      </c>
      <c r="S4518">
        <v>16.854399999999998</v>
      </c>
      <c r="T4518" t="s">
        <v>382</v>
      </c>
      <c r="U4518">
        <v>320.23360000000002</v>
      </c>
      <c r="V4518" s="2">
        <f>Table1[[#This Row],[Expenses]]*0.3</f>
        <v>96.070080000000004</v>
      </c>
      <c r="W4518" t="str">
        <f>VLOOKUP(K4518, Helper!A:C, 3, FALSE)</f>
        <v>2020-01</v>
      </c>
    </row>
    <row r="4519" spans="1:23" x14ac:dyDescent="0.3">
      <c r="A4519">
        <v>9043</v>
      </c>
      <c r="B4519" t="s">
        <v>10336</v>
      </c>
      <c r="C4519" s="1">
        <v>44461</v>
      </c>
      <c r="D4519">
        <v>20210922</v>
      </c>
      <c r="E4519" t="s">
        <v>780</v>
      </c>
      <c r="F4519" t="s">
        <v>35</v>
      </c>
      <c r="G4519" t="s">
        <v>36</v>
      </c>
      <c r="H4519" t="s">
        <v>37</v>
      </c>
      <c r="I4519" t="s">
        <v>38</v>
      </c>
      <c r="J4519" t="s">
        <v>604</v>
      </c>
      <c r="K4519">
        <v>1042</v>
      </c>
      <c r="L4519" t="s">
        <v>56</v>
      </c>
      <c r="M4519" t="s">
        <v>40</v>
      </c>
      <c r="N4519" t="s">
        <v>86</v>
      </c>
      <c r="O4519" t="s">
        <v>10337</v>
      </c>
      <c r="P4519">
        <v>61.44</v>
      </c>
      <c r="Q4519">
        <v>3</v>
      </c>
      <c r="R4519">
        <v>0</v>
      </c>
      <c r="S4519">
        <v>16.588799999999999</v>
      </c>
      <c r="T4519" t="s">
        <v>135</v>
      </c>
      <c r="U4519">
        <v>44.851199999999999</v>
      </c>
      <c r="V4519" s="2">
        <f>Table1[[#This Row],[Expenses]]*0.3</f>
        <v>13.455359999999999</v>
      </c>
      <c r="W4519" t="str">
        <f>VLOOKUP(K4519, Helper!A:C, 3, FALSE)</f>
        <v>2020-01</v>
      </c>
    </row>
    <row r="4520" spans="1:23" x14ac:dyDescent="0.3">
      <c r="A4520">
        <v>9044</v>
      </c>
      <c r="B4520" t="s">
        <v>10338</v>
      </c>
      <c r="C4520" s="1">
        <v>44873</v>
      </c>
      <c r="D4520">
        <v>20221108</v>
      </c>
      <c r="E4520" t="s">
        <v>2488</v>
      </c>
      <c r="F4520" t="s">
        <v>35</v>
      </c>
      <c r="G4520" t="s">
        <v>110</v>
      </c>
      <c r="H4520" t="s">
        <v>37</v>
      </c>
      <c r="I4520" t="s">
        <v>38</v>
      </c>
      <c r="J4520" t="s">
        <v>138</v>
      </c>
      <c r="K4520">
        <v>1043</v>
      </c>
      <c r="L4520" t="s">
        <v>95</v>
      </c>
      <c r="M4520" t="s">
        <v>40</v>
      </c>
      <c r="N4520" t="s">
        <v>185</v>
      </c>
      <c r="O4520" t="s">
        <v>10339</v>
      </c>
      <c r="P4520">
        <v>479.97</v>
      </c>
      <c r="Q4520">
        <v>3</v>
      </c>
      <c r="R4520">
        <v>0</v>
      </c>
      <c r="S4520">
        <v>163.18979999999999</v>
      </c>
      <c r="T4520" t="s">
        <v>32</v>
      </c>
      <c r="U4520">
        <v>316.78019999999998</v>
      </c>
      <c r="V4520" s="2">
        <f>Table1[[#This Row],[Expenses]]*0.3</f>
        <v>95.034059999999997</v>
      </c>
      <c r="W4520" t="str">
        <f>VLOOKUP(K4520, Helper!A:C, 3, FALSE)</f>
        <v>2020-01</v>
      </c>
    </row>
    <row r="4521" spans="1:23" x14ac:dyDescent="0.3">
      <c r="A4521">
        <v>9045</v>
      </c>
      <c r="B4521" t="s">
        <v>10340</v>
      </c>
      <c r="C4521" s="1">
        <v>45277</v>
      </c>
      <c r="D4521">
        <v>20231217</v>
      </c>
      <c r="E4521" t="s">
        <v>1734</v>
      </c>
      <c r="F4521" t="s">
        <v>35</v>
      </c>
      <c r="G4521" t="s">
        <v>3071</v>
      </c>
      <c r="H4521" t="s">
        <v>37</v>
      </c>
      <c r="I4521" t="s">
        <v>38</v>
      </c>
      <c r="J4521" t="s">
        <v>308</v>
      </c>
      <c r="K4521">
        <v>1095</v>
      </c>
      <c r="L4521" t="s">
        <v>105</v>
      </c>
      <c r="M4521" t="s">
        <v>40</v>
      </c>
      <c r="N4521" t="s">
        <v>50</v>
      </c>
      <c r="O4521" t="s">
        <v>10341</v>
      </c>
      <c r="P4521">
        <v>5.984</v>
      </c>
      <c r="Q4521">
        <v>2</v>
      </c>
      <c r="R4521">
        <v>0.2</v>
      </c>
      <c r="S4521">
        <v>2.2440000000000002</v>
      </c>
      <c r="T4521" t="s">
        <v>261</v>
      </c>
      <c r="U4521">
        <v>3.73999999999999</v>
      </c>
      <c r="V4521" s="2">
        <f>Table1[[#This Row],[Expenses]]*0.3</f>
        <v>1.121999999999997</v>
      </c>
      <c r="W4521" t="str">
        <f>VLOOKUP(K4521, Helper!A:C, 3, FALSE)</f>
        <v>2020-02</v>
      </c>
    </row>
    <row r="4522" spans="1:23" x14ac:dyDescent="0.3">
      <c r="A4522">
        <v>9050</v>
      </c>
      <c r="B4522" t="s">
        <v>10342</v>
      </c>
      <c r="C4522" s="1">
        <v>44095</v>
      </c>
      <c r="D4522">
        <v>20200921</v>
      </c>
      <c r="E4522" t="s">
        <v>1692</v>
      </c>
      <c r="F4522" t="s">
        <v>211</v>
      </c>
      <c r="G4522" t="s">
        <v>212</v>
      </c>
      <c r="H4522" t="s">
        <v>25</v>
      </c>
      <c r="I4522" t="s">
        <v>26</v>
      </c>
      <c r="J4522" t="s">
        <v>626</v>
      </c>
      <c r="K4522">
        <v>1009</v>
      </c>
      <c r="L4522" t="s">
        <v>95</v>
      </c>
      <c r="M4522" t="s">
        <v>85</v>
      </c>
      <c r="N4522" t="s">
        <v>112</v>
      </c>
      <c r="O4522" t="s">
        <v>10343</v>
      </c>
      <c r="P4522">
        <v>66.03</v>
      </c>
      <c r="Q4522">
        <v>3</v>
      </c>
      <c r="R4522">
        <v>0</v>
      </c>
      <c r="S4522">
        <v>17.1678</v>
      </c>
      <c r="T4522" t="s">
        <v>382</v>
      </c>
      <c r="U4522">
        <v>48.862200000000001</v>
      </c>
      <c r="V4522" s="2">
        <f>Table1[[#This Row],[Expenses]]*0.3</f>
        <v>14.658659999999999</v>
      </c>
      <c r="W4522" t="str">
        <f>VLOOKUP(K4522, Helper!A:C, 3, FALSE)</f>
        <v>2020-03</v>
      </c>
    </row>
    <row r="4523" spans="1:23" x14ac:dyDescent="0.3">
      <c r="A4523">
        <v>9051</v>
      </c>
      <c r="B4523" t="s">
        <v>10344</v>
      </c>
      <c r="C4523" s="1">
        <v>44334</v>
      </c>
      <c r="D4523">
        <v>20210518</v>
      </c>
      <c r="E4523" t="s">
        <v>1503</v>
      </c>
      <c r="F4523" t="s">
        <v>35</v>
      </c>
      <c r="G4523" t="s">
        <v>36</v>
      </c>
      <c r="H4523" t="s">
        <v>37</v>
      </c>
      <c r="I4523" t="s">
        <v>38</v>
      </c>
      <c r="J4523" t="s">
        <v>592</v>
      </c>
      <c r="K4523">
        <v>1030</v>
      </c>
      <c r="L4523" t="s">
        <v>95</v>
      </c>
      <c r="M4523" t="s">
        <v>40</v>
      </c>
      <c r="N4523" t="s">
        <v>66</v>
      </c>
      <c r="O4523" t="s">
        <v>10345</v>
      </c>
      <c r="P4523">
        <v>10.86</v>
      </c>
      <c r="Q4523">
        <v>2</v>
      </c>
      <c r="R4523">
        <v>0</v>
      </c>
      <c r="S4523">
        <v>5.3213999999999997</v>
      </c>
      <c r="T4523" t="s">
        <v>436</v>
      </c>
      <c r="U4523">
        <v>5.5385999999999997</v>
      </c>
      <c r="V4523" s="2">
        <f>Table1[[#This Row],[Expenses]]*0.3</f>
        <v>1.6615799999999998</v>
      </c>
      <c r="W4523" t="str">
        <f>VLOOKUP(K4523, Helper!A:C, 3, FALSE)</f>
        <v>2020-01</v>
      </c>
    </row>
    <row r="4524" spans="1:23" x14ac:dyDescent="0.3">
      <c r="A4524">
        <v>9052</v>
      </c>
      <c r="B4524" t="s">
        <v>10346</v>
      </c>
      <c r="C4524" s="1">
        <v>43916</v>
      </c>
      <c r="D4524">
        <v>20200326</v>
      </c>
      <c r="E4524" t="s">
        <v>2215</v>
      </c>
      <c r="F4524" t="s">
        <v>35</v>
      </c>
      <c r="G4524" t="s">
        <v>110</v>
      </c>
      <c r="H4524" t="s">
        <v>37</v>
      </c>
      <c r="I4524" t="s">
        <v>38</v>
      </c>
      <c r="J4524" t="s">
        <v>155</v>
      </c>
      <c r="K4524">
        <v>1077</v>
      </c>
      <c r="L4524" t="s">
        <v>133</v>
      </c>
      <c r="M4524" t="s">
        <v>40</v>
      </c>
      <c r="N4524" t="s">
        <v>112</v>
      </c>
      <c r="O4524" t="s">
        <v>10347</v>
      </c>
      <c r="P4524">
        <v>3.36</v>
      </c>
      <c r="Q4524">
        <v>2</v>
      </c>
      <c r="R4524">
        <v>0</v>
      </c>
      <c r="S4524">
        <v>0.84</v>
      </c>
      <c r="T4524" t="s">
        <v>445</v>
      </c>
      <c r="U4524">
        <v>2.52</v>
      </c>
      <c r="V4524" s="2">
        <f>Table1[[#This Row],[Expenses]]*0.3</f>
        <v>0.75600000000000001</v>
      </c>
      <c r="W4524" t="str">
        <f>VLOOKUP(K4524, Helper!A:C, 3, FALSE)</f>
        <v>2020-03</v>
      </c>
    </row>
    <row r="4525" spans="1:23" x14ac:dyDescent="0.3">
      <c r="A4525">
        <v>9055</v>
      </c>
      <c r="B4525" t="s">
        <v>10348</v>
      </c>
      <c r="C4525" s="1">
        <v>45192</v>
      </c>
      <c r="D4525">
        <v>20230923</v>
      </c>
      <c r="E4525" t="s">
        <v>1492</v>
      </c>
      <c r="F4525" t="s">
        <v>35</v>
      </c>
      <c r="G4525" t="s">
        <v>1437</v>
      </c>
      <c r="H4525" t="s">
        <v>37</v>
      </c>
      <c r="I4525" t="s">
        <v>38</v>
      </c>
      <c r="J4525" t="s">
        <v>228</v>
      </c>
      <c r="K4525">
        <v>1001</v>
      </c>
      <c r="L4525" t="s">
        <v>84</v>
      </c>
      <c r="M4525" t="s">
        <v>29</v>
      </c>
      <c r="N4525" t="s">
        <v>66</v>
      </c>
      <c r="O4525" t="s">
        <v>10349</v>
      </c>
      <c r="P4525">
        <v>21.96</v>
      </c>
      <c r="Q4525">
        <v>2</v>
      </c>
      <c r="R4525">
        <v>0</v>
      </c>
      <c r="S4525">
        <v>6.1487999999999996</v>
      </c>
      <c r="T4525" t="s">
        <v>171</v>
      </c>
      <c r="U4525">
        <v>15.811199999999999</v>
      </c>
      <c r="V4525" s="2">
        <f>Table1[[#This Row],[Expenses]]*0.3</f>
        <v>4.74336</v>
      </c>
      <c r="W4525" t="str">
        <f>VLOOKUP(K4525, Helper!A:C, 3, FALSE)</f>
        <v>2020-04</v>
      </c>
    </row>
    <row r="4526" spans="1:23" x14ac:dyDescent="0.3">
      <c r="A4526">
        <v>9056</v>
      </c>
      <c r="B4526" t="s">
        <v>10350</v>
      </c>
      <c r="C4526" s="1">
        <v>44451</v>
      </c>
      <c r="D4526">
        <v>20210912</v>
      </c>
      <c r="E4526" t="s">
        <v>610</v>
      </c>
      <c r="F4526" t="s">
        <v>71</v>
      </c>
      <c r="G4526" t="s">
        <v>72</v>
      </c>
      <c r="H4526" t="s">
        <v>37</v>
      </c>
      <c r="I4526" t="s">
        <v>38</v>
      </c>
      <c r="J4526" t="s">
        <v>604</v>
      </c>
      <c r="K4526">
        <v>1042</v>
      </c>
      <c r="L4526" t="s">
        <v>56</v>
      </c>
      <c r="M4526" t="s">
        <v>29</v>
      </c>
      <c r="N4526" t="s">
        <v>185</v>
      </c>
      <c r="O4526" t="s">
        <v>10351</v>
      </c>
      <c r="P4526">
        <v>21.98</v>
      </c>
      <c r="Q4526">
        <v>2</v>
      </c>
      <c r="R4526">
        <v>0</v>
      </c>
      <c r="S4526">
        <v>8.5722000000000005</v>
      </c>
      <c r="T4526" t="s">
        <v>135</v>
      </c>
      <c r="U4526">
        <v>13.4078</v>
      </c>
      <c r="V4526" s="2">
        <f>Table1[[#This Row],[Expenses]]*0.3</f>
        <v>4.0223399999999998</v>
      </c>
      <c r="W4526" t="str">
        <f>VLOOKUP(K4526, Helper!A:C, 3, FALSE)</f>
        <v>2020-01</v>
      </c>
    </row>
    <row r="4527" spans="1:23" x14ac:dyDescent="0.3">
      <c r="A4527">
        <v>9057</v>
      </c>
      <c r="B4527" t="s">
        <v>10352</v>
      </c>
      <c r="C4527" s="1">
        <v>44502</v>
      </c>
      <c r="D4527">
        <v>20211102</v>
      </c>
      <c r="E4527" t="s">
        <v>2635</v>
      </c>
      <c r="F4527" t="s">
        <v>211</v>
      </c>
      <c r="G4527" t="s">
        <v>212</v>
      </c>
      <c r="H4527" t="s">
        <v>25</v>
      </c>
      <c r="I4527" t="s">
        <v>26</v>
      </c>
      <c r="J4527" t="s">
        <v>291</v>
      </c>
      <c r="K4527">
        <v>1052</v>
      </c>
      <c r="L4527" t="s">
        <v>259</v>
      </c>
      <c r="M4527" t="s">
        <v>85</v>
      </c>
      <c r="N4527" t="s">
        <v>41</v>
      </c>
      <c r="O4527" t="s">
        <v>10353</v>
      </c>
      <c r="P4527">
        <v>2621.3220000000001</v>
      </c>
      <c r="Q4527">
        <v>11</v>
      </c>
      <c r="R4527">
        <v>0.1</v>
      </c>
      <c r="S4527">
        <v>553.39020000000005</v>
      </c>
      <c r="T4527" t="s">
        <v>88</v>
      </c>
      <c r="U4527">
        <v>2067.9317999999998</v>
      </c>
      <c r="V4527" s="2">
        <f>Table1[[#This Row],[Expenses]]*0.3</f>
        <v>620.37953999999991</v>
      </c>
      <c r="W4527" t="str">
        <f>VLOOKUP(K4527, Helper!A:C, 3, FALSE)</f>
        <v>2020-04</v>
      </c>
    </row>
    <row r="4528" spans="1:23" x14ac:dyDescent="0.3">
      <c r="A4528">
        <v>9058</v>
      </c>
      <c r="B4528" t="s">
        <v>10354</v>
      </c>
      <c r="C4528" s="1">
        <v>44489</v>
      </c>
      <c r="D4528">
        <v>20211020</v>
      </c>
      <c r="E4528" t="s">
        <v>3720</v>
      </c>
      <c r="F4528" t="s">
        <v>35</v>
      </c>
      <c r="G4528" t="s">
        <v>36</v>
      </c>
      <c r="H4528" t="s">
        <v>37</v>
      </c>
      <c r="I4528" t="s">
        <v>38</v>
      </c>
      <c r="J4528" t="s">
        <v>325</v>
      </c>
      <c r="K4528">
        <v>1075</v>
      </c>
      <c r="L4528" t="s">
        <v>133</v>
      </c>
      <c r="M4528" t="s">
        <v>29</v>
      </c>
      <c r="N4528" t="s">
        <v>57</v>
      </c>
      <c r="O4528" t="s">
        <v>10355</v>
      </c>
      <c r="P4528">
        <v>74.760000000000005</v>
      </c>
      <c r="Q4528">
        <v>7</v>
      </c>
      <c r="R4528">
        <v>0</v>
      </c>
      <c r="S4528">
        <v>23.923200000000001</v>
      </c>
      <c r="T4528" t="s">
        <v>52</v>
      </c>
      <c r="U4528">
        <v>50.836799999999997</v>
      </c>
      <c r="V4528" s="2">
        <f>Table1[[#This Row],[Expenses]]*0.3</f>
        <v>15.251039999999998</v>
      </c>
      <c r="W4528" t="str">
        <f>VLOOKUP(K4528, Helper!A:C, 3, FALSE)</f>
        <v>2020-03</v>
      </c>
    </row>
    <row r="4529" spans="1:23" x14ac:dyDescent="0.3">
      <c r="A4529">
        <v>9060</v>
      </c>
      <c r="B4529" t="s">
        <v>10356</v>
      </c>
      <c r="C4529" s="1">
        <v>44727</v>
      </c>
      <c r="D4529">
        <v>20220615</v>
      </c>
      <c r="E4529" t="s">
        <v>1207</v>
      </c>
      <c r="F4529" t="s">
        <v>71</v>
      </c>
      <c r="G4529" t="s">
        <v>72</v>
      </c>
      <c r="H4529" t="s">
        <v>37</v>
      </c>
      <c r="I4529" t="s">
        <v>38</v>
      </c>
      <c r="J4529" t="s">
        <v>316</v>
      </c>
      <c r="K4529">
        <v>1093</v>
      </c>
      <c r="L4529" t="s">
        <v>28</v>
      </c>
      <c r="M4529" t="s">
        <v>40</v>
      </c>
      <c r="N4529" t="s">
        <v>50</v>
      </c>
      <c r="O4529" t="s">
        <v>10357</v>
      </c>
      <c r="P4529">
        <v>1115.17</v>
      </c>
      <c r="Q4529">
        <v>7</v>
      </c>
      <c r="R4529">
        <v>0</v>
      </c>
      <c r="S4529">
        <v>334.55099999999999</v>
      </c>
      <c r="T4529" t="s">
        <v>43</v>
      </c>
      <c r="U4529">
        <v>780.61900000000003</v>
      </c>
      <c r="V4529" s="2">
        <f>Table1[[#This Row],[Expenses]]*0.3</f>
        <v>234.1857</v>
      </c>
      <c r="W4529" t="str">
        <f>VLOOKUP(K4529, Helper!A:C, 3, FALSE)</f>
        <v>2020-03</v>
      </c>
    </row>
    <row r="4530" spans="1:23" x14ac:dyDescent="0.3">
      <c r="A4530">
        <v>9061</v>
      </c>
      <c r="B4530" t="s">
        <v>10358</v>
      </c>
      <c r="C4530" s="1">
        <v>44520</v>
      </c>
      <c r="D4530">
        <v>20211120</v>
      </c>
      <c r="E4530" t="s">
        <v>1370</v>
      </c>
      <c r="F4530" t="s">
        <v>35</v>
      </c>
      <c r="G4530" t="s">
        <v>600</v>
      </c>
      <c r="H4530" t="s">
        <v>37</v>
      </c>
      <c r="I4530" t="s">
        <v>38</v>
      </c>
      <c r="J4530" t="s">
        <v>685</v>
      </c>
      <c r="K4530">
        <v>1076</v>
      </c>
      <c r="L4530" t="s">
        <v>74</v>
      </c>
      <c r="M4530" t="s">
        <v>40</v>
      </c>
      <c r="N4530" t="s">
        <v>50</v>
      </c>
      <c r="O4530" t="s">
        <v>10359</v>
      </c>
      <c r="P4530">
        <v>89.695999999999998</v>
      </c>
      <c r="Q4530">
        <v>4</v>
      </c>
      <c r="R4530">
        <v>0.2</v>
      </c>
      <c r="S4530">
        <v>33.636000000000003</v>
      </c>
      <c r="T4530" t="s">
        <v>88</v>
      </c>
      <c r="U4530">
        <v>56.059999999999903</v>
      </c>
      <c r="V4530" s="2">
        <f>Table1[[#This Row],[Expenses]]*0.3</f>
        <v>16.817999999999969</v>
      </c>
      <c r="W4530" t="str">
        <f>VLOOKUP(K4530, Helper!A:C, 3, FALSE)</f>
        <v>2020-01</v>
      </c>
    </row>
    <row r="4531" spans="1:23" x14ac:dyDescent="0.3">
      <c r="A4531">
        <v>9063</v>
      </c>
      <c r="B4531" t="s">
        <v>10360</v>
      </c>
      <c r="C4531" s="1">
        <v>44620</v>
      </c>
      <c r="D4531">
        <v>20220228</v>
      </c>
      <c r="E4531" t="s">
        <v>3712</v>
      </c>
      <c r="F4531" t="s">
        <v>211</v>
      </c>
      <c r="G4531" t="s">
        <v>212</v>
      </c>
      <c r="H4531" t="s">
        <v>25</v>
      </c>
      <c r="I4531" t="s">
        <v>26</v>
      </c>
      <c r="J4531" t="s">
        <v>132</v>
      </c>
      <c r="K4531">
        <v>1063</v>
      </c>
      <c r="L4531" t="s">
        <v>133</v>
      </c>
      <c r="M4531" t="s">
        <v>40</v>
      </c>
      <c r="N4531" t="s">
        <v>214</v>
      </c>
      <c r="O4531" t="s">
        <v>10361</v>
      </c>
      <c r="P4531">
        <v>36.479999999999997</v>
      </c>
      <c r="Q4531">
        <v>6</v>
      </c>
      <c r="R4531">
        <v>0</v>
      </c>
      <c r="S4531">
        <v>18.239999999999998</v>
      </c>
      <c r="T4531" t="s">
        <v>1308</v>
      </c>
      <c r="U4531">
        <v>18.239999999999998</v>
      </c>
      <c r="V4531" s="2">
        <f>Table1[[#This Row],[Expenses]]*0.3</f>
        <v>5.4719999999999995</v>
      </c>
      <c r="W4531" t="str">
        <f>VLOOKUP(K4531, Helper!A:C, 3, FALSE)</f>
        <v>2020-05</v>
      </c>
    </row>
    <row r="4532" spans="1:23" x14ac:dyDescent="0.3">
      <c r="A4532">
        <v>9064</v>
      </c>
      <c r="B4532" t="s">
        <v>10362</v>
      </c>
      <c r="C4532" s="1">
        <v>44118</v>
      </c>
      <c r="D4532">
        <v>20201014</v>
      </c>
      <c r="E4532" t="s">
        <v>1052</v>
      </c>
      <c r="F4532" t="s">
        <v>166</v>
      </c>
      <c r="G4532" t="s">
        <v>227</v>
      </c>
      <c r="H4532" t="s">
        <v>81</v>
      </c>
      <c r="I4532" t="s">
        <v>168</v>
      </c>
      <c r="J4532" t="s">
        <v>272</v>
      </c>
      <c r="K4532">
        <v>1094</v>
      </c>
      <c r="L4532" t="s">
        <v>273</v>
      </c>
      <c r="M4532" t="s">
        <v>29</v>
      </c>
      <c r="N4532" t="s">
        <v>66</v>
      </c>
      <c r="O4532" t="s">
        <v>10363</v>
      </c>
      <c r="P4532">
        <v>322.19200000000001</v>
      </c>
      <c r="Q4532">
        <v>13</v>
      </c>
      <c r="R4532">
        <v>0.2</v>
      </c>
      <c r="S4532">
        <v>100.685</v>
      </c>
      <c r="T4532" t="s">
        <v>194</v>
      </c>
      <c r="U4532">
        <v>221.50700000000001</v>
      </c>
      <c r="V4532" s="2">
        <f>Table1[[#This Row],[Expenses]]*0.3</f>
        <v>66.452100000000002</v>
      </c>
      <c r="W4532" t="str">
        <f>VLOOKUP(K4532, Helper!A:C, 3, FALSE)</f>
        <v>2020-02</v>
      </c>
    </row>
    <row r="4533" spans="1:23" x14ac:dyDescent="0.3">
      <c r="A4533">
        <v>9067</v>
      </c>
      <c r="B4533" t="s">
        <v>10364</v>
      </c>
      <c r="C4533" s="1">
        <v>45073</v>
      </c>
      <c r="D4533">
        <v>20230527</v>
      </c>
      <c r="E4533" t="s">
        <v>1388</v>
      </c>
      <c r="F4533" t="s">
        <v>238</v>
      </c>
      <c r="G4533" t="s">
        <v>1890</v>
      </c>
      <c r="H4533" t="s">
        <v>25</v>
      </c>
      <c r="I4533" t="s">
        <v>48</v>
      </c>
      <c r="J4533" t="s">
        <v>291</v>
      </c>
      <c r="K4533">
        <v>1052</v>
      </c>
      <c r="L4533" t="s">
        <v>259</v>
      </c>
      <c r="M4533" t="s">
        <v>29</v>
      </c>
      <c r="N4533" t="s">
        <v>185</v>
      </c>
      <c r="O4533" t="s">
        <v>10365</v>
      </c>
      <c r="P4533">
        <v>23.08</v>
      </c>
      <c r="Q4533">
        <v>2</v>
      </c>
      <c r="R4533">
        <v>0</v>
      </c>
      <c r="S4533">
        <v>6.9240000000000004</v>
      </c>
      <c r="T4533" t="s">
        <v>288</v>
      </c>
      <c r="U4533">
        <v>16.155999999999999</v>
      </c>
      <c r="V4533" s="2">
        <f>Table1[[#This Row],[Expenses]]*0.3</f>
        <v>4.8467999999999991</v>
      </c>
      <c r="W4533" t="str">
        <f>VLOOKUP(K4533, Helper!A:C, 3, FALSE)</f>
        <v>2020-04</v>
      </c>
    </row>
    <row r="4534" spans="1:23" x14ac:dyDescent="0.3">
      <c r="A4534">
        <v>9068</v>
      </c>
      <c r="B4534" t="s">
        <v>10366</v>
      </c>
      <c r="C4534" s="1">
        <v>44596</v>
      </c>
      <c r="D4534">
        <v>20220204</v>
      </c>
      <c r="E4534" t="s">
        <v>1564</v>
      </c>
      <c r="F4534" t="s">
        <v>1548</v>
      </c>
      <c r="G4534" t="s">
        <v>1925</v>
      </c>
      <c r="H4534" t="s">
        <v>81</v>
      </c>
      <c r="I4534" t="s">
        <v>199</v>
      </c>
      <c r="J4534" t="s">
        <v>268</v>
      </c>
      <c r="K4534">
        <v>1088</v>
      </c>
      <c r="L4534" t="s">
        <v>133</v>
      </c>
      <c r="M4534" t="s">
        <v>29</v>
      </c>
      <c r="N4534" t="s">
        <v>156</v>
      </c>
      <c r="O4534" t="s">
        <v>10367</v>
      </c>
      <c r="P4534">
        <v>90.48</v>
      </c>
      <c r="Q4534">
        <v>2</v>
      </c>
      <c r="R4534">
        <v>0</v>
      </c>
      <c r="S4534">
        <v>23.524799999999999</v>
      </c>
      <c r="T4534" t="s">
        <v>1308</v>
      </c>
      <c r="U4534">
        <v>66.955200000000005</v>
      </c>
      <c r="V4534" s="2">
        <f>Table1[[#This Row],[Expenses]]*0.3</f>
        <v>20.086560000000002</v>
      </c>
      <c r="W4534" t="str">
        <f>VLOOKUP(K4534, Helper!A:C, 3, FALSE)</f>
        <v>2020-03</v>
      </c>
    </row>
    <row r="4535" spans="1:23" x14ac:dyDescent="0.3">
      <c r="A4535">
        <v>9069</v>
      </c>
      <c r="B4535" t="s">
        <v>10368</v>
      </c>
      <c r="C4535" s="1">
        <v>44807</v>
      </c>
      <c r="D4535">
        <v>20220903</v>
      </c>
      <c r="E4535" t="s">
        <v>469</v>
      </c>
      <c r="F4535" t="s">
        <v>71</v>
      </c>
      <c r="G4535" t="s">
        <v>811</v>
      </c>
      <c r="H4535" t="s">
        <v>37</v>
      </c>
      <c r="I4535" t="s">
        <v>38</v>
      </c>
      <c r="J4535" t="s">
        <v>258</v>
      </c>
      <c r="K4535">
        <v>1098</v>
      </c>
      <c r="L4535" t="s">
        <v>259</v>
      </c>
      <c r="M4535" t="s">
        <v>29</v>
      </c>
      <c r="N4535" t="s">
        <v>41</v>
      </c>
      <c r="O4535" t="s">
        <v>10369</v>
      </c>
      <c r="P4535">
        <v>215.976</v>
      </c>
      <c r="Q4535">
        <v>3</v>
      </c>
      <c r="R4535">
        <v>0.2</v>
      </c>
      <c r="S4535">
        <v>-2.6997</v>
      </c>
      <c r="T4535" t="s">
        <v>246</v>
      </c>
      <c r="U4535">
        <v>218.67570000000001</v>
      </c>
      <c r="V4535" s="2">
        <f>Table1[[#This Row],[Expenses]]*0.3</f>
        <v>65.602710000000002</v>
      </c>
      <c r="W4535" t="str">
        <f>VLOOKUP(K4535, Helper!A:C, 3, FALSE)</f>
        <v>2020-01</v>
      </c>
    </row>
    <row r="4536" spans="1:23" x14ac:dyDescent="0.3">
      <c r="A4536">
        <v>9071</v>
      </c>
      <c r="B4536" t="s">
        <v>10370</v>
      </c>
      <c r="C4536" s="1">
        <v>45265</v>
      </c>
      <c r="D4536">
        <v>20231205</v>
      </c>
      <c r="E4536" t="s">
        <v>4991</v>
      </c>
      <c r="F4536" t="s">
        <v>124</v>
      </c>
      <c r="G4536" t="s">
        <v>125</v>
      </c>
      <c r="H4536" t="s">
        <v>25</v>
      </c>
      <c r="I4536" t="s">
        <v>48</v>
      </c>
      <c r="J4536" t="s">
        <v>268</v>
      </c>
      <c r="K4536">
        <v>1088</v>
      </c>
      <c r="L4536" t="s">
        <v>133</v>
      </c>
      <c r="M4536" t="s">
        <v>40</v>
      </c>
      <c r="N4536" t="s">
        <v>57</v>
      </c>
      <c r="O4536" t="s">
        <v>10371</v>
      </c>
      <c r="P4536">
        <v>11.352</v>
      </c>
      <c r="Q4536">
        <v>3</v>
      </c>
      <c r="R4536">
        <v>0.2</v>
      </c>
      <c r="S4536">
        <v>2.6960999999999999</v>
      </c>
      <c r="T4536" t="s">
        <v>261</v>
      </c>
      <c r="U4536">
        <v>8.6559000000000008</v>
      </c>
      <c r="V4536" s="2">
        <f>Table1[[#This Row],[Expenses]]*0.3</f>
        <v>2.5967700000000002</v>
      </c>
      <c r="W4536" t="str">
        <f>VLOOKUP(K4536, Helper!A:C, 3, FALSE)</f>
        <v>2020-03</v>
      </c>
    </row>
    <row r="4537" spans="1:23" x14ac:dyDescent="0.3">
      <c r="A4537">
        <v>9072</v>
      </c>
      <c r="B4537" t="s">
        <v>10372</v>
      </c>
      <c r="C4537" s="1">
        <v>44359</v>
      </c>
      <c r="D4537">
        <v>20210612</v>
      </c>
      <c r="E4537" t="s">
        <v>2158</v>
      </c>
      <c r="F4537" t="s">
        <v>204</v>
      </c>
      <c r="G4537" t="s">
        <v>3523</v>
      </c>
      <c r="H4537" t="s">
        <v>81</v>
      </c>
      <c r="I4537" t="s">
        <v>206</v>
      </c>
      <c r="J4537" t="s">
        <v>407</v>
      </c>
      <c r="K4537">
        <v>1082</v>
      </c>
      <c r="L4537" t="s">
        <v>56</v>
      </c>
      <c r="M4537" t="s">
        <v>85</v>
      </c>
      <c r="N4537" t="s">
        <v>96</v>
      </c>
      <c r="O4537" t="s">
        <v>10373</v>
      </c>
      <c r="P4537">
        <v>24.56</v>
      </c>
      <c r="Q4537">
        <v>2</v>
      </c>
      <c r="R4537">
        <v>0</v>
      </c>
      <c r="S4537">
        <v>6.8768000000000002</v>
      </c>
      <c r="T4537" t="s">
        <v>732</v>
      </c>
      <c r="U4537">
        <v>17.683199999999999</v>
      </c>
      <c r="V4537" s="2">
        <f>Table1[[#This Row],[Expenses]]*0.3</f>
        <v>5.3049599999999995</v>
      </c>
      <c r="W4537" t="str">
        <f>VLOOKUP(K4537, Helper!A:C, 3, FALSE)</f>
        <v>2020-07</v>
      </c>
    </row>
    <row r="4538" spans="1:23" x14ac:dyDescent="0.3">
      <c r="A4538">
        <v>9073</v>
      </c>
      <c r="B4538" t="s">
        <v>10374</v>
      </c>
      <c r="C4538" s="1">
        <v>44809</v>
      </c>
      <c r="D4538">
        <v>20220905</v>
      </c>
      <c r="E4538" t="s">
        <v>2268</v>
      </c>
      <c r="F4538" t="s">
        <v>411</v>
      </c>
      <c r="G4538" t="s">
        <v>997</v>
      </c>
      <c r="H4538" t="s">
        <v>25</v>
      </c>
      <c r="I4538" t="s">
        <v>48</v>
      </c>
      <c r="J4538" t="s">
        <v>817</v>
      </c>
      <c r="K4538">
        <v>1050</v>
      </c>
      <c r="L4538" t="s">
        <v>95</v>
      </c>
      <c r="M4538" t="s">
        <v>29</v>
      </c>
      <c r="N4538" t="s">
        <v>161</v>
      </c>
      <c r="O4538" t="s">
        <v>10375</v>
      </c>
      <c r="P4538">
        <v>16.559999999999999</v>
      </c>
      <c r="Q4538">
        <v>2</v>
      </c>
      <c r="R4538">
        <v>0</v>
      </c>
      <c r="S4538">
        <v>7.7831999999999999</v>
      </c>
      <c r="T4538" t="s">
        <v>246</v>
      </c>
      <c r="U4538">
        <v>8.7767999999999908</v>
      </c>
      <c r="V4538" s="2">
        <f>Table1[[#This Row],[Expenses]]*0.3</f>
        <v>2.6330399999999972</v>
      </c>
      <c r="W4538" t="str">
        <f>VLOOKUP(K4538, Helper!A:C, 3, FALSE)</f>
        <v>2020-01</v>
      </c>
    </row>
    <row r="4539" spans="1:23" x14ac:dyDescent="0.3">
      <c r="A4539">
        <v>9075</v>
      </c>
      <c r="B4539" t="s">
        <v>10376</v>
      </c>
      <c r="C4539" s="1">
        <v>43942</v>
      </c>
      <c r="D4539">
        <v>20200421</v>
      </c>
      <c r="E4539" t="s">
        <v>3194</v>
      </c>
      <c r="F4539" t="s">
        <v>23</v>
      </c>
      <c r="G4539" t="s">
        <v>24</v>
      </c>
      <c r="H4539" t="s">
        <v>25</v>
      </c>
      <c r="I4539" t="s">
        <v>26</v>
      </c>
      <c r="J4539" t="s">
        <v>316</v>
      </c>
      <c r="K4539">
        <v>1093</v>
      </c>
      <c r="L4539" t="s">
        <v>28</v>
      </c>
      <c r="M4539" t="s">
        <v>40</v>
      </c>
      <c r="N4539" t="s">
        <v>96</v>
      </c>
      <c r="O4539" t="s">
        <v>10377</v>
      </c>
      <c r="P4539">
        <v>828.84</v>
      </c>
      <c r="Q4539">
        <v>6</v>
      </c>
      <c r="R4539">
        <v>0</v>
      </c>
      <c r="S4539">
        <v>0</v>
      </c>
      <c r="T4539" t="s">
        <v>735</v>
      </c>
      <c r="U4539">
        <v>828.84</v>
      </c>
      <c r="V4539" s="2">
        <f>Table1[[#This Row],[Expenses]]*0.3</f>
        <v>248.65199999999999</v>
      </c>
      <c r="W4539" t="str">
        <f>VLOOKUP(K4539, Helper!A:C, 3, FALSE)</f>
        <v>2020-03</v>
      </c>
    </row>
    <row r="4540" spans="1:23" x14ac:dyDescent="0.3">
      <c r="A4540">
        <v>9076</v>
      </c>
      <c r="B4540" t="s">
        <v>10378</v>
      </c>
      <c r="C4540" s="1">
        <v>44505</v>
      </c>
      <c r="D4540">
        <v>20211105</v>
      </c>
      <c r="E4540" t="s">
        <v>2930</v>
      </c>
      <c r="F4540" t="s">
        <v>358</v>
      </c>
      <c r="G4540" t="s">
        <v>359</v>
      </c>
      <c r="H4540" t="s">
        <v>37</v>
      </c>
      <c r="I4540" t="s">
        <v>119</v>
      </c>
      <c r="J4540" t="s">
        <v>291</v>
      </c>
      <c r="K4540">
        <v>1052</v>
      </c>
      <c r="L4540" t="s">
        <v>259</v>
      </c>
      <c r="M4540" t="s">
        <v>29</v>
      </c>
      <c r="N4540" t="s">
        <v>50</v>
      </c>
      <c r="O4540" t="s">
        <v>10379</v>
      </c>
      <c r="P4540">
        <v>7.218</v>
      </c>
      <c r="Q4540">
        <v>3</v>
      </c>
      <c r="R4540">
        <v>0.7</v>
      </c>
      <c r="S4540">
        <v>-5.5338000000000003</v>
      </c>
      <c r="T4540" t="s">
        <v>88</v>
      </c>
      <c r="U4540">
        <v>12.751799999999999</v>
      </c>
      <c r="V4540" s="2">
        <f>Table1[[#This Row],[Expenses]]*0.3</f>
        <v>3.8255399999999997</v>
      </c>
      <c r="W4540" t="str">
        <f>VLOOKUP(K4540, Helper!A:C, 3, FALSE)</f>
        <v>2020-04</v>
      </c>
    </row>
    <row r="4541" spans="1:23" x14ac:dyDescent="0.3">
      <c r="A4541">
        <v>9078</v>
      </c>
      <c r="B4541" t="s">
        <v>10380</v>
      </c>
      <c r="C4541" s="1">
        <v>44138</v>
      </c>
      <c r="D4541">
        <v>20201103</v>
      </c>
      <c r="E4541" t="s">
        <v>433</v>
      </c>
      <c r="F4541" t="s">
        <v>117</v>
      </c>
      <c r="G4541" t="s">
        <v>118</v>
      </c>
      <c r="H4541" t="s">
        <v>37</v>
      </c>
      <c r="I4541" t="s">
        <v>119</v>
      </c>
      <c r="J4541" t="s">
        <v>65</v>
      </c>
      <c r="K4541">
        <v>1062</v>
      </c>
      <c r="L4541" t="s">
        <v>28</v>
      </c>
      <c r="M4541" t="s">
        <v>40</v>
      </c>
      <c r="N4541" t="s">
        <v>185</v>
      </c>
      <c r="O4541" t="s">
        <v>10381</v>
      </c>
      <c r="P4541">
        <v>89.97</v>
      </c>
      <c r="Q4541">
        <v>3</v>
      </c>
      <c r="R4541">
        <v>0</v>
      </c>
      <c r="S4541">
        <v>18.893699999999999</v>
      </c>
      <c r="T4541" t="s">
        <v>98</v>
      </c>
      <c r="U4541">
        <v>71.076300000000003</v>
      </c>
      <c r="V4541" s="2">
        <f>Table1[[#This Row],[Expenses]]*0.3</f>
        <v>21.322890000000001</v>
      </c>
      <c r="W4541" t="str">
        <f>VLOOKUP(K4541, Helper!A:C, 3, FALSE)</f>
        <v>2020-01</v>
      </c>
    </row>
    <row r="4542" spans="1:23" x14ac:dyDescent="0.3">
      <c r="A4542">
        <v>9079</v>
      </c>
      <c r="B4542" t="s">
        <v>10382</v>
      </c>
      <c r="C4542" s="1">
        <v>44608</v>
      </c>
      <c r="D4542">
        <v>20220216</v>
      </c>
      <c r="E4542" t="s">
        <v>2766</v>
      </c>
      <c r="F4542" t="s">
        <v>23</v>
      </c>
      <c r="G4542" t="s">
        <v>24</v>
      </c>
      <c r="H4542" t="s">
        <v>25</v>
      </c>
      <c r="I4542" t="s">
        <v>26</v>
      </c>
      <c r="J4542" t="s">
        <v>360</v>
      </c>
      <c r="K4542">
        <v>1004</v>
      </c>
      <c r="L4542" t="s">
        <v>74</v>
      </c>
      <c r="M4542" t="s">
        <v>29</v>
      </c>
      <c r="N4542" t="s">
        <v>57</v>
      </c>
      <c r="O4542" t="s">
        <v>10383</v>
      </c>
      <c r="P4542">
        <v>318.08</v>
      </c>
      <c r="Q4542">
        <v>4</v>
      </c>
      <c r="R4542">
        <v>0</v>
      </c>
      <c r="S4542">
        <v>34.988799999999998</v>
      </c>
      <c r="T4542" t="s">
        <v>1308</v>
      </c>
      <c r="U4542">
        <v>283.09119999999899</v>
      </c>
      <c r="V4542" s="2">
        <f>Table1[[#This Row],[Expenses]]*0.3</f>
        <v>84.927359999999695</v>
      </c>
      <c r="W4542" t="str">
        <f>VLOOKUP(K4542, Helper!A:C, 3, FALSE)</f>
        <v>2020-01</v>
      </c>
    </row>
    <row r="4543" spans="1:23" x14ac:dyDescent="0.3">
      <c r="A4543">
        <v>9081</v>
      </c>
      <c r="B4543" t="s">
        <v>10384</v>
      </c>
      <c r="C4543" s="1">
        <v>45181</v>
      </c>
      <c r="D4543">
        <v>20230912</v>
      </c>
      <c r="E4543" t="s">
        <v>878</v>
      </c>
      <c r="F4543" t="s">
        <v>35</v>
      </c>
      <c r="G4543" t="s">
        <v>1437</v>
      </c>
      <c r="H4543" t="s">
        <v>37</v>
      </c>
      <c r="I4543" t="s">
        <v>38</v>
      </c>
      <c r="J4543" t="s">
        <v>39</v>
      </c>
      <c r="K4543">
        <v>1056</v>
      </c>
      <c r="L4543" t="s">
        <v>28</v>
      </c>
      <c r="M4543" t="s">
        <v>40</v>
      </c>
      <c r="N4543" t="s">
        <v>156</v>
      </c>
      <c r="O4543" t="s">
        <v>10385</v>
      </c>
      <c r="P4543">
        <v>143.952</v>
      </c>
      <c r="Q4543">
        <v>6</v>
      </c>
      <c r="R4543">
        <v>0.2</v>
      </c>
      <c r="S4543">
        <v>17.994</v>
      </c>
      <c r="T4543" t="s">
        <v>171</v>
      </c>
      <c r="U4543">
        <v>125.958</v>
      </c>
      <c r="V4543" s="2">
        <f>Table1[[#This Row],[Expenses]]*0.3</f>
        <v>37.787399999999998</v>
      </c>
      <c r="W4543" t="str">
        <f>VLOOKUP(K4543, Helper!A:C, 3, FALSE)</f>
        <v>2020-03</v>
      </c>
    </row>
    <row r="4544" spans="1:23" x14ac:dyDescent="0.3">
      <c r="A4544">
        <v>9083</v>
      </c>
      <c r="B4544" t="s">
        <v>10386</v>
      </c>
      <c r="C4544" s="1">
        <v>45233</v>
      </c>
      <c r="D4544">
        <v>20231103</v>
      </c>
      <c r="E4544" t="s">
        <v>6850</v>
      </c>
      <c r="F4544" t="s">
        <v>238</v>
      </c>
      <c r="G4544" t="s">
        <v>1700</v>
      </c>
      <c r="H4544" t="s">
        <v>25</v>
      </c>
      <c r="I4544" t="s">
        <v>48</v>
      </c>
      <c r="J4544" t="s">
        <v>94</v>
      </c>
      <c r="K4544">
        <v>1087</v>
      </c>
      <c r="L4544" t="s">
        <v>95</v>
      </c>
      <c r="M4544" t="s">
        <v>29</v>
      </c>
      <c r="N4544" t="s">
        <v>112</v>
      </c>
      <c r="O4544" t="s">
        <v>10387</v>
      </c>
      <c r="P4544">
        <v>5.56</v>
      </c>
      <c r="Q4544">
        <v>2</v>
      </c>
      <c r="R4544">
        <v>0</v>
      </c>
      <c r="S4544">
        <v>1.4456</v>
      </c>
      <c r="T4544" t="s">
        <v>283</v>
      </c>
      <c r="U4544">
        <v>4.1143999999999998</v>
      </c>
      <c r="V4544" s="2">
        <f>Table1[[#This Row],[Expenses]]*0.3</f>
        <v>1.2343199999999999</v>
      </c>
      <c r="W4544" t="str">
        <f>VLOOKUP(K4544, Helper!A:C, 3, FALSE)</f>
        <v>2020-06</v>
      </c>
    </row>
    <row r="4545" spans="1:23" x14ac:dyDescent="0.3">
      <c r="A4545">
        <v>9084</v>
      </c>
      <c r="B4545" t="s">
        <v>10388</v>
      </c>
      <c r="C4545" s="1">
        <v>44233</v>
      </c>
      <c r="D4545">
        <v>20210206</v>
      </c>
      <c r="E4545" t="s">
        <v>3570</v>
      </c>
      <c r="F4545" t="s">
        <v>238</v>
      </c>
      <c r="G4545" t="s">
        <v>2560</v>
      </c>
      <c r="H4545" t="s">
        <v>25</v>
      </c>
      <c r="I4545" t="s">
        <v>48</v>
      </c>
      <c r="J4545" t="s">
        <v>278</v>
      </c>
      <c r="K4545">
        <v>1032</v>
      </c>
      <c r="L4545" t="s">
        <v>56</v>
      </c>
      <c r="M4545" t="s">
        <v>40</v>
      </c>
      <c r="N4545" t="s">
        <v>96</v>
      </c>
      <c r="O4545" t="s">
        <v>10389</v>
      </c>
      <c r="P4545">
        <v>146.72999999999999</v>
      </c>
      <c r="Q4545">
        <v>3</v>
      </c>
      <c r="R4545">
        <v>0</v>
      </c>
      <c r="S4545">
        <v>2.9346000000000001</v>
      </c>
      <c r="T4545" t="s">
        <v>554</v>
      </c>
      <c r="U4545">
        <v>143.7954</v>
      </c>
      <c r="V4545" s="2">
        <f>Table1[[#This Row],[Expenses]]*0.3</f>
        <v>43.138619999999996</v>
      </c>
      <c r="W4545" t="str">
        <f>VLOOKUP(K4545, Helper!A:C, 3, FALSE)</f>
        <v>2020-02</v>
      </c>
    </row>
    <row r="4546" spans="1:23" x14ac:dyDescent="0.3">
      <c r="A4546">
        <v>9086</v>
      </c>
      <c r="B4546" t="s">
        <v>10390</v>
      </c>
      <c r="C4546" s="1">
        <v>44815</v>
      </c>
      <c r="D4546">
        <v>20220911</v>
      </c>
      <c r="E4546" t="s">
        <v>1118</v>
      </c>
      <c r="F4546" t="s">
        <v>35</v>
      </c>
      <c r="G4546" t="s">
        <v>36</v>
      </c>
      <c r="H4546" t="s">
        <v>37</v>
      </c>
      <c r="I4546" t="s">
        <v>38</v>
      </c>
      <c r="J4546" t="s">
        <v>812</v>
      </c>
      <c r="K4546">
        <v>1092</v>
      </c>
      <c r="L4546" t="s">
        <v>84</v>
      </c>
      <c r="M4546" t="s">
        <v>29</v>
      </c>
      <c r="N4546" t="s">
        <v>50</v>
      </c>
      <c r="O4546" t="s">
        <v>10391</v>
      </c>
      <c r="P4546">
        <v>276.78399999999999</v>
      </c>
      <c r="Q4546">
        <v>2</v>
      </c>
      <c r="R4546">
        <v>0.2</v>
      </c>
      <c r="S4546">
        <v>89.954800000000006</v>
      </c>
      <c r="T4546" t="s">
        <v>246</v>
      </c>
      <c r="U4546">
        <v>186.82919999999999</v>
      </c>
      <c r="V4546" s="2">
        <f>Table1[[#This Row],[Expenses]]*0.3</f>
        <v>56.048759999999994</v>
      </c>
      <c r="W4546" t="str">
        <f>VLOOKUP(K4546, Helper!A:C, 3, FALSE)</f>
        <v>2020-02</v>
      </c>
    </row>
    <row r="4547" spans="1:23" x14ac:dyDescent="0.3">
      <c r="A4547">
        <v>9087</v>
      </c>
      <c r="B4547" t="s">
        <v>10392</v>
      </c>
      <c r="C4547" s="1">
        <v>44831</v>
      </c>
      <c r="D4547">
        <v>20220927</v>
      </c>
      <c r="E4547" t="s">
        <v>6207</v>
      </c>
      <c r="F4547" t="s">
        <v>79</v>
      </c>
      <c r="G4547" t="s">
        <v>147</v>
      </c>
      <c r="H4547" t="s">
        <v>81</v>
      </c>
      <c r="I4547" t="s">
        <v>82</v>
      </c>
      <c r="J4547" t="s">
        <v>254</v>
      </c>
      <c r="K4547">
        <v>1072</v>
      </c>
      <c r="L4547" t="s">
        <v>74</v>
      </c>
      <c r="M4547" t="s">
        <v>40</v>
      </c>
      <c r="N4547" t="s">
        <v>86</v>
      </c>
      <c r="O4547" t="s">
        <v>10393</v>
      </c>
      <c r="P4547">
        <v>93.031999999999996</v>
      </c>
      <c r="Q4547">
        <v>2</v>
      </c>
      <c r="R4547">
        <v>0.8</v>
      </c>
      <c r="S4547">
        <v>-251.18639999999999</v>
      </c>
      <c r="T4547" t="s">
        <v>246</v>
      </c>
      <c r="U4547">
        <v>344.21839999999997</v>
      </c>
      <c r="V4547" s="2">
        <f>Table1[[#This Row],[Expenses]]*0.3</f>
        <v>103.26552</v>
      </c>
      <c r="W4547" t="str">
        <f>VLOOKUP(K4547, Helper!A:C, 3, FALSE)</f>
        <v>2020-06</v>
      </c>
    </row>
    <row r="4548" spans="1:23" x14ac:dyDescent="0.3">
      <c r="A4548">
        <v>9089</v>
      </c>
      <c r="B4548" t="s">
        <v>10394</v>
      </c>
      <c r="C4548" s="1">
        <v>44545</v>
      </c>
      <c r="D4548">
        <v>20211215</v>
      </c>
      <c r="E4548" t="s">
        <v>3712</v>
      </c>
      <c r="F4548" t="s">
        <v>62</v>
      </c>
      <c r="G4548" t="s">
        <v>1253</v>
      </c>
      <c r="H4548" t="s">
        <v>25</v>
      </c>
      <c r="I4548" t="s">
        <v>64</v>
      </c>
      <c r="J4548" t="s">
        <v>132</v>
      </c>
      <c r="K4548">
        <v>1063</v>
      </c>
      <c r="L4548" t="s">
        <v>133</v>
      </c>
      <c r="M4548" t="s">
        <v>40</v>
      </c>
      <c r="N4548" t="s">
        <v>156</v>
      </c>
      <c r="O4548" t="s">
        <v>10395</v>
      </c>
      <c r="P4548">
        <v>246.16800000000001</v>
      </c>
      <c r="Q4548">
        <v>3</v>
      </c>
      <c r="R4548">
        <v>0.2</v>
      </c>
      <c r="S4548">
        <v>21.5397</v>
      </c>
      <c r="T4548" t="s">
        <v>163</v>
      </c>
      <c r="U4548">
        <v>224.6283</v>
      </c>
      <c r="V4548" s="2">
        <f>Table1[[#This Row],[Expenses]]*0.3</f>
        <v>67.38848999999999</v>
      </c>
      <c r="W4548" t="str">
        <f>VLOOKUP(K4548, Helper!A:C, 3, FALSE)</f>
        <v>2020-05</v>
      </c>
    </row>
    <row r="4549" spans="1:23" x14ac:dyDescent="0.3">
      <c r="A4549">
        <v>9090</v>
      </c>
      <c r="B4549" t="s">
        <v>10396</v>
      </c>
      <c r="C4549" s="1">
        <v>44822</v>
      </c>
      <c r="D4549">
        <v>20220918</v>
      </c>
      <c r="E4549" t="s">
        <v>384</v>
      </c>
      <c r="F4549" t="s">
        <v>358</v>
      </c>
      <c r="G4549" t="s">
        <v>1059</v>
      </c>
      <c r="H4549" t="s">
        <v>37</v>
      </c>
      <c r="I4549" t="s">
        <v>119</v>
      </c>
      <c r="J4549" t="s">
        <v>386</v>
      </c>
      <c r="K4549">
        <v>1045</v>
      </c>
      <c r="L4549" t="s">
        <v>95</v>
      </c>
      <c r="M4549" t="s">
        <v>29</v>
      </c>
      <c r="N4549" t="s">
        <v>96</v>
      </c>
      <c r="O4549" t="s">
        <v>10397</v>
      </c>
      <c r="P4549">
        <v>295.39999999999998</v>
      </c>
      <c r="Q4549">
        <v>5</v>
      </c>
      <c r="R4549">
        <v>0.2</v>
      </c>
      <c r="S4549">
        <v>-62.772500000000001</v>
      </c>
      <c r="T4549" t="s">
        <v>246</v>
      </c>
      <c r="U4549">
        <v>358.17249999999899</v>
      </c>
      <c r="V4549" s="2">
        <f>Table1[[#This Row],[Expenses]]*0.3</f>
        <v>107.45174999999969</v>
      </c>
      <c r="W4549" t="str">
        <f>VLOOKUP(K4549, Helper!A:C, 3, FALSE)</f>
        <v>2020-01</v>
      </c>
    </row>
    <row r="4550" spans="1:23" x14ac:dyDescent="0.3">
      <c r="A4550">
        <v>9091</v>
      </c>
      <c r="B4550" t="s">
        <v>10398</v>
      </c>
      <c r="C4550" s="1">
        <v>45213</v>
      </c>
      <c r="D4550">
        <v>20231014</v>
      </c>
      <c r="E4550" t="s">
        <v>624</v>
      </c>
      <c r="F4550" t="s">
        <v>23</v>
      </c>
      <c r="G4550" t="s">
        <v>24</v>
      </c>
      <c r="H4550" t="s">
        <v>25</v>
      </c>
      <c r="I4550" t="s">
        <v>26</v>
      </c>
      <c r="J4550" t="s">
        <v>626</v>
      </c>
      <c r="K4550">
        <v>1009</v>
      </c>
      <c r="L4550" t="s">
        <v>95</v>
      </c>
      <c r="M4550" t="s">
        <v>29</v>
      </c>
      <c r="N4550" t="s">
        <v>96</v>
      </c>
      <c r="O4550" t="s">
        <v>10399</v>
      </c>
      <c r="P4550">
        <v>348.56</v>
      </c>
      <c r="Q4550">
        <v>8</v>
      </c>
      <c r="R4550">
        <v>0</v>
      </c>
      <c r="S4550">
        <v>104.568</v>
      </c>
      <c r="T4550" t="s">
        <v>151</v>
      </c>
      <c r="U4550">
        <v>243.99199999999999</v>
      </c>
      <c r="V4550" s="2">
        <f>Table1[[#This Row],[Expenses]]*0.3</f>
        <v>73.197599999999994</v>
      </c>
      <c r="W4550" t="str">
        <f>VLOOKUP(K4550, Helper!A:C, 3, FALSE)</f>
        <v>2020-03</v>
      </c>
    </row>
    <row r="4551" spans="1:23" x14ac:dyDescent="0.3">
      <c r="A4551">
        <v>9092</v>
      </c>
      <c r="B4551" t="s">
        <v>10400</v>
      </c>
      <c r="C4551" s="1">
        <v>44375</v>
      </c>
      <c r="D4551">
        <v>20210628</v>
      </c>
      <c r="E4551" t="s">
        <v>392</v>
      </c>
      <c r="F4551" t="s">
        <v>358</v>
      </c>
      <c r="G4551" t="s">
        <v>359</v>
      </c>
      <c r="H4551" t="s">
        <v>37</v>
      </c>
      <c r="I4551" t="s">
        <v>119</v>
      </c>
      <c r="J4551" t="s">
        <v>160</v>
      </c>
      <c r="K4551">
        <v>1101</v>
      </c>
      <c r="L4551" t="s">
        <v>56</v>
      </c>
      <c r="M4551" t="s">
        <v>40</v>
      </c>
      <c r="N4551" t="s">
        <v>66</v>
      </c>
      <c r="O4551" t="s">
        <v>10401</v>
      </c>
      <c r="P4551">
        <v>15.552</v>
      </c>
      <c r="Q4551">
        <v>3</v>
      </c>
      <c r="R4551">
        <v>0.2</v>
      </c>
      <c r="S4551">
        <v>5.4432</v>
      </c>
      <c r="T4551" t="s">
        <v>732</v>
      </c>
      <c r="U4551">
        <v>10.108799999999899</v>
      </c>
      <c r="V4551" s="2">
        <f>Table1[[#This Row],[Expenses]]*0.3</f>
        <v>3.0326399999999696</v>
      </c>
      <c r="W4551" t="str">
        <f>VLOOKUP(K4551, Helper!A:C, 3, FALSE)</f>
        <v>2020-03</v>
      </c>
    </row>
    <row r="4552" spans="1:23" x14ac:dyDescent="0.3">
      <c r="A4552">
        <v>9094</v>
      </c>
      <c r="B4552" t="s">
        <v>10402</v>
      </c>
      <c r="C4552" s="1">
        <v>44348</v>
      </c>
      <c r="D4552">
        <v>20210601</v>
      </c>
      <c r="E4552" t="s">
        <v>1081</v>
      </c>
      <c r="F4552" t="s">
        <v>190</v>
      </c>
      <c r="G4552" t="s">
        <v>568</v>
      </c>
      <c r="H4552" t="s">
        <v>37</v>
      </c>
      <c r="I4552" t="s">
        <v>119</v>
      </c>
      <c r="J4552" t="s">
        <v>592</v>
      </c>
      <c r="K4552">
        <v>1030</v>
      </c>
      <c r="L4552" t="s">
        <v>95</v>
      </c>
      <c r="M4552" t="s">
        <v>29</v>
      </c>
      <c r="N4552" t="s">
        <v>156</v>
      </c>
      <c r="O4552" t="s">
        <v>10403</v>
      </c>
      <c r="P4552">
        <v>299.98</v>
      </c>
      <c r="Q4552">
        <v>2</v>
      </c>
      <c r="R4552">
        <v>0</v>
      </c>
      <c r="S4552">
        <v>83.994399999999999</v>
      </c>
      <c r="T4552" t="s">
        <v>732</v>
      </c>
      <c r="U4552">
        <v>215.98560000000001</v>
      </c>
      <c r="V4552" s="2">
        <f>Table1[[#This Row],[Expenses]]*0.3</f>
        <v>64.795680000000004</v>
      </c>
      <c r="W4552" t="str">
        <f>VLOOKUP(K4552, Helper!A:C, 3, FALSE)</f>
        <v>2020-01</v>
      </c>
    </row>
    <row r="4553" spans="1:23" x14ac:dyDescent="0.3">
      <c r="A4553">
        <v>9098</v>
      </c>
      <c r="B4553" t="s">
        <v>10404</v>
      </c>
      <c r="C4553" s="1">
        <v>43933</v>
      </c>
      <c r="D4553">
        <v>20200412</v>
      </c>
      <c r="E4553" t="s">
        <v>3720</v>
      </c>
      <c r="F4553" t="s">
        <v>204</v>
      </c>
      <c r="G4553" t="s">
        <v>3523</v>
      </c>
      <c r="H4553" t="s">
        <v>81</v>
      </c>
      <c r="I4553" t="s">
        <v>206</v>
      </c>
      <c r="J4553" t="s">
        <v>325</v>
      </c>
      <c r="K4553">
        <v>1075</v>
      </c>
      <c r="L4553" t="s">
        <v>133</v>
      </c>
      <c r="M4553" t="s">
        <v>29</v>
      </c>
      <c r="N4553" t="s">
        <v>66</v>
      </c>
      <c r="O4553" t="s">
        <v>10405</v>
      </c>
      <c r="P4553">
        <v>32.4</v>
      </c>
      <c r="Q4553">
        <v>5</v>
      </c>
      <c r="R4553">
        <v>0</v>
      </c>
      <c r="S4553">
        <v>15.552</v>
      </c>
      <c r="T4553" t="s">
        <v>735</v>
      </c>
      <c r="U4553">
        <v>16.847999999999999</v>
      </c>
      <c r="V4553" s="2">
        <f>Table1[[#This Row],[Expenses]]*0.3</f>
        <v>5.0543999999999993</v>
      </c>
      <c r="W4553" t="str">
        <f>VLOOKUP(K4553, Helper!A:C, 3, FALSE)</f>
        <v>2020-03</v>
      </c>
    </row>
    <row r="4554" spans="1:23" x14ac:dyDescent="0.3">
      <c r="A4554">
        <v>9099</v>
      </c>
      <c r="B4554" t="s">
        <v>10406</v>
      </c>
      <c r="C4554" s="1">
        <v>45212</v>
      </c>
      <c r="D4554">
        <v>20231013</v>
      </c>
      <c r="E4554" t="s">
        <v>1785</v>
      </c>
      <c r="F4554" t="s">
        <v>79</v>
      </c>
      <c r="G4554" t="s">
        <v>154</v>
      </c>
      <c r="H4554" t="s">
        <v>81</v>
      </c>
      <c r="I4554" t="s">
        <v>82</v>
      </c>
      <c r="J4554" t="s">
        <v>812</v>
      </c>
      <c r="K4554">
        <v>1092</v>
      </c>
      <c r="L4554" t="s">
        <v>84</v>
      </c>
      <c r="M4554" t="s">
        <v>85</v>
      </c>
      <c r="N4554" t="s">
        <v>156</v>
      </c>
      <c r="O4554" t="s">
        <v>10407</v>
      </c>
      <c r="P4554">
        <v>369.54399999999998</v>
      </c>
      <c r="Q4554">
        <v>7</v>
      </c>
      <c r="R4554">
        <v>0.2</v>
      </c>
      <c r="S4554">
        <v>27.715800000000002</v>
      </c>
      <c r="T4554" t="s">
        <v>151</v>
      </c>
      <c r="U4554">
        <v>341.82819999999998</v>
      </c>
      <c r="V4554" s="2">
        <f>Table1[[#This Row],[Expenses]]*0.3</f>
        <v>102.54845999999999</v>
      </c>
      <c r="W4554" t="str">
        <f>VLOOKUP(K4554, Helper!A:C, 3, FALSE)</f>
        <v>2020-02</v>
      </c>
    </row>
    <row r="4555" spans="1:23" x14ac:dyDescent="0.3">
      <c r="A4555">
        <v>9102</v>
      </c>
      <c r="B4555" t="s">
        <v>10408</v>
      </c>
      <c r="C4555" s="1">
        <v>44507</v>
      </c>
      <c r="D4555">
        <v>20211107</v>
      </c>
      <c r="E4555" t="s">
        <v>2196</v>
      </c>
      <c r="F4555" t="s">
        <v>79</v>
      </c>
      <c r="G4555" t="s">
        <v>147</v>
      </c>
      <c r="H4555" t="s">
        <v>81</v>
      </c>
      <c r="I4555" t="s">
        <v>82</v>
      </c>
      <c r="J4555" t="s">
        <v>316</v>
      </c>
      <c r="K4555">
        <v>1093</v>
      </c>
      <c r="L4555" t="s">
        <v>28</v>
      </c>
      <c r="M4555" t="s">
        <v>29</v>
      </c>
      <c r="N4555" t="s">
        <v>112</v>
      </c>
      <c r="O4555" t="s">
        <v>10409</v>
      </c>
      <c r="P4555">
        <v>23.64</v>
      </c>
      <c r="Q4555">
        <v>3</v>
      </c>
      <c r="R4555">
        <v>0.2</v>
      </c>
      <c r="S4555">
        <v>5.319</v>
      </c>
      <c r="T4555" t="s">
        <v>88</v>
      </c>
      <c r="U4555">
        <v>18.321000000000002</v>
      </c>
      <c r="V4555" s="2">
        <f>Table1[[#This Row],[Expenses]]*0.3</f>
        <v>5.4963000000000006</v>
      </c>
      <c r="W4555" t="str">
        <f>VLOOKUP(K4555, Helper!A:C, 3, FALSE)</f>
        <v>2020-03</v>
      </c>
    </row>
    <row r="4556" spans="1:23" x14ac:dyDescent="0.3">
      <c r="A4556">
        <v>9108</v>
      </c>
      <c r="B4556" t="s">
        <v>10410</v>
      </c>
      <c r="C4556" s="1">
        <v>44341</v>
      </c>
      <c r="D4556">
        <v>20210525</v>
      </c>
      <c r="E4556" t="s">
        <v>780</v>
      </c>
      <c r="F4556" t="s">
        <v>79</v>
      </c>
      <c r="G4556" t="s">
        <v>2447</v>
      </c>
      <c r="H4556" t="s">
        <v>81</v>
      </c>
      <c r="I4556" t="s">
        <v>82</v>
      </c>
      <c r="J4556" t="s">
        <v>604</v>
      </c>
      <c r="K4556">
        <v>1042</v>
      </c>
      <c r="L4556" t="s">
        <v>56</v>
      </c>
      <c r="M4556" t="s">
        <v>40</v>
      </c>
      <c r="N4556" t="s">
        <v>66</v>
      </c>
      <c r="O4556" t="s">
        <v>10411</v>
      </c>
      <c r="P4556">
        <v>22.367999999999999</v>
      </c>
      <c r="Q4556">
        <v>2</v>
      </c>
      <c r="R4556">
        <v>0.2</v>
      </c>
      <c r="S4556">
        <v>1.6776</v>
      </c>
      <c r="T4556" t="s">
        <v>436</v>
      </c>
      <c r="U4556">
        <v>20.690399999999901</v>
      </c>
      <c r="V4556" s="2">
        <f>Table1[[#This Row],[Expenses]]*0.3</f>
        <v>6.2071199999999704</v>
      </c>
      <c r="W4556" t="str">
        <f>VLOOKUP(K4556, Helper!A:C, 3, FALSE)</f>
        <v>2020-01</v>
      </c>
    </row>
    <row r="4557" spans="1:23" x14ac:dyDescent="0.3">
      <c r="A4557">
        <v>9111</v>
      </c>
      <c r="B4557" t="s">
        <v>10412</v>
      </c>
      <c r="C4557" s="1">
        <v>44117</v>
      </c>
      <c r="D4557">
        <v>20201013</v>
      </c>
      <c r="E4557" t="s">
        <v>4067</v>
      </c>
      <c r="F4557" t="s">
        <v>238</v>
      </c>
      <c r="G4557" t="s">
        <v>1399</v>
      </c>
      <c r="H4557" t="s">
        <v>25</v>
      </c>
      <c r="I4557" t="s">
        <v>48</v>
      </c>
      <c r="J4557" t="s">
        <v>698</v>
      </c>
      <c r="K4557">
        <v>1013</v>
      </c>
      <c r="L4557" t="s">
        <v>28</v>
      </c>
      <c r="M4557" t="s">
        <v>85</v>
      </c>
      <c r="N4557" t="s">
        <v>161</v>
      </c>
      <c r="O4557" t="s">
        <v>10413</v>
      </c>
      <c r="P4557">
        <v>36.4</v>
      </c>
      <c r="Q4557">
        <v>5</v>
      </c>
      <c r="R4557">
        <v>0</v>
      </c>
      <c r="S4557">
        <v>17.472000000000001</v>
      </c>
      <c r="T4557" t="s">
        <v>194</v>
      </c>
      <c r="U4557">
        <v>18.927999999999901</v>
      </c>
      <c r="V4557" s="2">
        <f>Table1[[#This Row],[Expenses]]*0.3</f>
        <v>5.6783999999999706</v>
      </c>
      <c r="W4557" t="str">
        <f>VLOOKUP(K4557, Helper!A:C, 3, FALSE)</f>
        <v>2020-02</v>
      </c>
    </row>
    <row r="4558" spans="1:23" x14ac:dyDescent="0.3">
      <c r="A4558">
        <v>9115</v>
      </c>
      <c r="B4558" t="s">
        <v>10414</v>
      </c>
      <c r="C4558" s="1">
        <v>44599</v>
      </c>
      <c r="D4558">
        <v>20220207</v>
      </c>
      <c r="E4558" t="s">
        <v>2050</v>
      </c>
      <c r="F4558" t="s">
        <v>35</v>
      </c>
      <c r="G4558" t="s">
        <v>36</v>
      </c>
      <c r="H4558" t="s">
        <v>37</v>
      </c>
      <c r="I4558" t="s">
        <v>38</v>
      </c>
      <c r="J4558" t="s">
        <v>219</v>
      </c>
      <c r="K4558">
        <v>1006</v>
      </c>
      <c r="L4558" t="s">
        <v>56</v>
      </c>
      <c r="M4558" t="s">
        <v>40</v>
      </c>
      <c r="N4558" t="s">
        <v>156</v>
      </c>
      <c r="O4558" t="s">
        <v>10415</v>
      </c>
      <c r="P4558">
        <v>623.96</v>
      </c>
      <c r="Q4558">
        <v>5</v>
      </c>
      <c r="R4558">
        <v>0.2</v>
      </c>
      <c r="S4558">
        <v>38.997500000000002</v>
      </c>
      <c r="T4558" t="s">
        <v>1308</v>
      </c>
      <c r="U4558">
        <v>584.96249999999998</v>
      </c>
      <c r="V4558" s="2">
        <f>Table1[[#This Row],[Expenses]]*0.3</f>
        <v>175.48874999999998</v>
      </c>
      <c r="W4558" t="str">
        <f>VLOOKUP(K4558, Helper!A:C, 3, FALSE)</f>
        <v>2020-01</v>
      </c>
    </row>
    <row r="4559" spans="1:23" x14ac:dyDescent="0.3">
      <c r="A4559">
        <v>9116</v>
      </c>
      <c r="B4559" t="s">
        <v>10416</v>
      </c>
      <c r="C4559" s="1">
        <v>44946</v>
      </c>
      <c r="D4559">
        <v>20230120</v>
      </c>
      <c r="E4559" t="s">
        <v>2546</v>
      </c>
      <c r="F4559" t="s">
        <v>124</v>
      </c>
      <c r="G4559" t="s">
        <v>125</v>
      </c>
      <c r="H4559" t="s">
        <v>25</v>
      </c>
      <c r="I4559" t="s">
        <v>48</v>
      </c>
      <c r="J4559" t="s">
        <v>418</v>
      </c>
      <c r="K4559">
        <v>1007</v>
      </c>
      <c r="L4559" t="s">
        <v>84</v>
      </c>
      <c r="M4559" t="s">
        <v>29</v>
      </c>
      <c r="N4559" t="s">
        <v>156</v>
      </c>
      <c r="O4559" t="s">
        <v>10417</v>
      </c>
      <c r="P4559">
        <v>429.6</v>
      </c>
      <c r="Q4559">
        <v>2</v>
      </c>
      <c r="R4559">
        <v>0.4</v>
      </c>
      <c r="S4559">
        <v>-93.08</v>
      </c>
      <c r="T4559" t="s">
        <v>898</v>
      </c>
      <c r="U4559">
        <v>522.67999999999995</v>
      </c>
      <c r="V4559" s="2">
        <f>Table1[[#This Row],[Expenses]]*0.3</f>
        <v>156.80399999999997</v>
      </c>
      <c r="W4559" t="str">
        <f>VLOOKUP(K4559, Helper!A:C, 3, FALSE)</f>
        <v>2020-02</v>
      </c>
    </row>
    <row r="4560" spans="1:23" x14ac:dyDescent="0.3">
      <c r="A4560">
        <v>9120</v>
      </c>
      <c r="B4560" t="s">
        <v>10418</v>
      </c>
      <c r="C4560" s="1">
        <v>44719</v>
      </c>
      <c r="D4560">
        <v>20220607</v>
      </c>
      <c r="E4560" t="s">
        <v>881</v>
      </c>
      <c r="F4560" t="s">
        <v>35</v>
      </c>
      <c r="G4560" t="s">
        <v>36</v>
      </c>
      <c r="H4560" t="s">
        <v>37</v>
      </c>
      <c r="I4560" t="s">
        <v>38</v>
      </c>
      <c r="J4560" t="s">
        <v>621</v>
      </c>
      <c r="K4560">
        <v>1060</v>
      </c>
      <c r="L4560" t="s">
        <v>105</v>
      </c>
      <c r="M4560" t="s">
        <v>85</v>
      </c>
      <c r="N4560" t="s">
        <v>41</v>
      </c>
      <c r="O4560" t="s">
        <v>10419</v>
      </c>
      <c r="P4560">
        <v>22.05</v>
      </c>
      <c r="Q4560">
        <v>7</v>
      </c>
      <c r="R4560">
        <v>0</v>
      </c>
      <c r="S4560">
        <v>10.584</v>
      </c>
      <c r="T4560" t="s">
        <v>43</v>
      </c>
      <c r="U4560">
        <v>11.465999999999999</v>
      </c>
      <c r="V4560" s="2">
        <f>Table1[[#This Row],[Expenses]]*0.3</f>
        <v>3.4397999999999995</v>
      </c>
      <c r="W4560" t="str">
        <f>VLOOKUP(K4560, Helper!A:C, 3, FALSE)</f>
        <v>2020-01</v>
      </c>
    </row>
    <row r="4561" spans="1:23" x14ac:dyDescent="0.3">
      <c r="A4561">
        <v>9122</v>
      </c>
      <c r="B4561" t="s">
        <v>10420</v>
      </c>
      <c r="C4561" s="1">
        <v>45004</v>
      </c>
      <c r="D4561">
        <v>20230319</v>
      </c>
      <c r="E4561" t="s">
        <v>6563</v>
      </c>
      <c r="F4561" t="s">
        <v>35</v>
      </c>
      <c r="G4561" t="s">
        <v>36</v>
      </c>
      <c r="H4561" t="s">
        <v>37</v>
      </c>
      <c r="I4561" t="s">
        <v>38</v>
      </c>
      <c r="J4561" t="s">
        <v>823</v>
      </c>
      <c r="K4561">
        <v>1034</v>
      </c>
      <c r="L4561" t="s">
        <v>28</v>
      </c>
      <c r="M4561" t="s">
        <v>40</v>
      </c>
      <c r="N4561" t="s">
        <v>86</v>
      </c>
      <c r="O4561" t="s">
        <v>10421</v>
      </c>
      <c r="P4561">
        <v>90.86</v>
      </c>
      <c r="Q4561">
        <v>7</v>
      </c>
      <c r="R4561">
        <v>0</v>
      </c>
      <c r="S4561">
        <v>26.349399999999999</v>
      </c>
      <c r="T4561" t="s">
        <v>761</v>
      </c>
      <c r="U4561">
        <v>64.510599999999997</v>
      </c>
      <c r="V4561" s="2">
        <f>Table1[[#This Row],[Expenses]]*0.3</f>
        <v>19.353179999999998</v>
      </c>
      <c r="W4561" t="str">
        <f>VLOOKUP(K4561, Helper!A:C, 3, FALSE)</f>
        <v>2020-01</v>
      </c>
    </row>
    <row r="4562" spans="1:23" x14ac:dyDescent="0.3">
      <c r="A4562">
        <v>9123</v>
      </c>
      <c r="B4562" t="s">
        <v>10422</v>
      </c>
      <c r="C4562" s="1">
        <v>45255</v>
      </c>
      <c r="D4562">
        <v>20231125</v>
      </c>
      <c r="E4562" t="s">
        <v>4480</v>
      </c>
      <c r="F4562" t="s">
        <v>35</v>
      </c>
      <c r="G4562" t="s">
        <v>110</v>
      </c>
      <c r="H4562" t="s">
        <v>37</v>
      </c>
      <c r="I4562" t="s">
        <v>38</v>
      </c>
      <c r="J4562" t="s">
        <v>223</v>
      </c>
      <c r="K4562">
        <v>1067</v>
      </c>
      <c r="L4562" t="s">
        <v>133</v>
      </c>
      <c r="M4562" t="s">
        <v>29</v>
      </c>
      <c r="N4562" t="s">
        <v>66</v>
      </c>
      <c r="O4562" t="s">
        <v>10423</v>
      </c>
      <c r="P4562">
        <v>7.78</v>
      </c>
      <c r="Q4562">
        <v>1</v>
      </c>
      <c r="R4562">
        <v>0</v>
      </c>
      <c r="S4562">
        <v>3.5009999999999999</v>
      </c>
      <c r="T4562" t="s">
        <v>283</v>
      </c>
      <c r="U4562">
        <v>4.2789999999999999</v>
      </c>
      <c r="V4562" s="2">
        <f>Table1[[#This Row],[Expenses]]*0.3</f>
        <v>1.2836999999999998</v>
      </c>
      <c r="W4562" t="str">
        <f>VLOOKUP(K4562, Helper!A:C, 3, FALSE)</f>
        <v>2020-02</v>
      </c>
    </row>
    <row r="4563" spans="1:23" x14ac:dyDescent="0.3">
      <c r="A4563">
        <v>9124</v>
      </c>
      <c r="B4563" t="s">
        <v>10424</v>
      </c>
      <c r="C4563" s="1">
        <v>44892</v>
      </c>
      <c r="D4563">
        <v>20221127</v>
      </c>
      <c r="E4563" t="s">
        <v>137</v>
      </c>
      <c r="F4563" t="s">
        <v>124</v>
      </c>
      <c r="G4563" t="s">
        <v>125</v>
      </c>
      <c r="H4563" t="s">
        <v>25</v>
      </c>
      <c r="I4563" t="s">
        <v>48</v>
      </c>
      <c r="J4563" t="s">
        <v>138</v>
      </c>
      <c r="K4563">
        <v>1043</v>
      </c>
      <c r="L4563" t="s">
        <v>95</v>
      </c>
      <c r="M4563" t="s">
        <v>29</v>
      </c>
      <c r="N4563" t="s">
        <v>50</v>
      </c>
      <c r="O4563" t="s">
        <v>10425</v>
      </c>
      <c r="P4563">
        <v>78.759</v>
      </c>
      <c r="Q4563">
        <v>9</v>
      </c>
      <c r="R4563">
        <v>0.7</v>
      </c>
      <c r="S4563">
        <v>-57.756599999999999</v>
      </c>
      <c r="T4563" t="s">
        <v>32</v>
      </c>
      <c r="U4563">
        <v>136.51560000000001</v>
      </c>
      <c r="V4563" s="2">
        <f>Table1[[#This Row],[Expenses]]*0.3</f>
        <v>40.954680000000003</v>
      </c>
      <c r="W4563" t="str">
        <f>VLOOKUP(K4563, Helper!A:C, 3, FALSE)</f>
        <v>2020-01</v>
      </c>
    </row>
    <row r="4564" spans="1:23" x14ac:dyDescent="0.3">
      <c r="A4564">
        <v>9125</v>
      </c>
      <c r="B4564" t="s">
        <v>10426</v>
      </c>
      <c r="C4564" s="1">
        <v>44792</v>
      </c>
      <c r="D4564">
        <v>20220819</v>
      </c>
      <c r="E4564" t="s">
        <v>146</v>
      </c>
      <c r="F4564" t="s">
        <v>79</v>
      </c>
      <c r="G4564" t="s">
        <v>147</v>
      </c>
      <c r="H4564" t="s">
        <v>81</v>
      </c>
      <c r="I4564" t="s">
        <v>82</v>
      </c>
      <c r="J4564" t="s">
        <v>148</v>
      </c>
      <c r="K4564">
        <v>1083</v>
      </c>
      <c r="L4564" t="s">
        <v>149</v>
      </c>
      <c r="M4564" t="s">
        <v>85</v>
      </c>
      <c r="N4564" t="s">
        <v>57</v>
      </c>
      <c r="O4564" t="s">
        <v>10427</v>
      </c>
      <c r="P4564">
        <v>9.5519999999999996</v>
      </c>
      <c r="Q4564">
        <v>3</v>
      </c>
      <c r="R4564">
        <v>0.6</v>
      </c>
      <c r="S4564">
        <v>-3.8208000000000002</v>
      </c>
      <c r="T4564" t="s">
        <v>327</v>
      </c>
      <c r="U4564">
        <v>13.3728</v>
      </c>
      <c r="V4564" s="2">
        <f>Table1[[#This Row],[Expenses]]*0.3</f>
        <v>4.0118399999999994</v>
      </c>
      <c r="W4564" t="str">
        <f>VLOOKUP(K4564, Helper!A:C, 3, FALSE)</f>
        <v>2020-03</v>
      </c>
    </row>
    <row r="4565" spans="1:23" x14ac:dyDescent="0.3">
      <c r="A4565">
        <v>9127</v>
      </c>
      <c r="B4565" t="s">
        <v>10428</v>
      </c>
      <c r="C4565" s="1">
        <v>44528</v>
      </c>
      <c r="D4565">
        <v>20211128</v>
      </c>
      <c r="E4565" t="s">
        <v>4067</v>
      </c>
      <c r="F4565" t="s">
        <v>461</v>
      </c>
      <c r="G4565" t="s">
        <v>1618</v>
      </c>
      <c r="H4565" t="s">
        <v>81</v>
      </c>
      <c r="I4565" t="s">
        <v>168</v>
      </c>
      <c r="J4565" t="s">
        <v>698</v>
      </c>
      <c r="K4565">
        <v>1013</v>
      </c>
      <c r="L4565" t="s">
        <v>28</v>
      </c>
      <c r="M4565" t="s">
        <v>85</v>
      </c>
      <c r="N4565" t="s">
        <v>112</v>
      </c>
      <c r="O4565" t="s">
        <v>10429</v>
      </c>
      <c r="P4565">
        <v>8.2799999999999994</v>
      </c>
      <c r="Q4565">
        <v>2</v>
      </c>
      <c r="R4565">
        <v>0</v>
      </c>
      <c r="S4565">
        <v>3.4775999999999998</v>
      </c>
      <c r="T4565" t="s">
        <v>88</v>
      </c>
      <c r="U4565">
        <v>4.8023999999999996</v>
      </c>
      <c r="V4565" s="2">
        <f>Table1[[#This Row],[Expenses]]*0.3</f>
        <v>1.4407199999999998</v>
      </c>
      <c r="W4565" t="str">
        <f>VLOOKUP(K4565, Helper!A:C, 3, FALSE)</f>
        <v>2020-02</v>
      </c>
    </row>
    <row r="4566" spans="1:23" x14ac:dyDescent="0.3">
      <c r="A4566">
        <v>9128</v>
      </c>
      <c r="B4566" t="s">
        <v>10430</v>
      </c>
      <c r="C4566" s="1">
        <v>45072</v>
      </c>
      <c r="D4566">
        <v>20230526</v>
      </c>
      <c r="E4566" t="s">
        <v>751</v>
      </c>
      <c r="F4566" t="s">
        <v>79</v>
      </c>
      <c r="G4566" t="s">
        <v>147</v>
      </c>
      <c r="H4566" t="s">
        <v>81</v>
      </c>
      <c r="I4566" t="s">
        <v>82</v>
      </c>
      <c r="J4566" t="s">
        <v>752</v>
      </c>
      <c r="K4566">
        <v>1084</v>
      </c>
      <c r="L4566" t="s">
        <v>133</v>
      </c>
      <c r="M4566" t="s">
        <v>29</v>
      </c>
      <c r="N4566" t="s">
        <v>96</v>
      </c>
      <c r="O4566" t="s">
        <v>10431</v>
      </c>
      <c r="P4566">
        <v>50.136000000000003</v>
      </c>
      <c r="Q4566">
        <v>3</v>
      </c>
      <c r="R4566">
        <v>0.2</v>
      </c>
      <c r="S4566">
        <v>-11.2806</v>
      </c>
      <c r="T4566" t="s">
        <v>288</v>
      </c>
      <c r="U4566">
        <v>61.416600000000003</v>
      </c>
      <c r="V4566" s="2">
        <f>Table1[[#This Row],[Expenses]]*0.3</f>
        <v>18.424980000000001</v>
      </c>
      <c r="W4566" t="str">
        <f>VLOOKUP(K4566, Helper!A:C, 3, FALSE)</f>
        <v>2020-02</v>
      </c>
    </row>
    <row r="4567" spans="1:23" x14ac:dyDescent="0.3">
      <c r="A4567">
        <v>9129</v>
      </c>
      <c r="B4567" t="s">
        <v>10432</v>
      </c>
      <c r="C4567" s="1">
        <v>45174</v>
      </c>
      <c r="D4567">
        <v>20230905</v>
      </c>
      <c r="E4567" t="s">
        <v>2127</v>
      </c>
      <c r="F4567" t="s">
        <v>306</v>
      </c>
      <c r="G4567" t="s">
        <v>307</v>
      </c>
      <c r="H4567" t="s">
        <v>25</v>
      </c>
      <c r="I4567" t="s">
        <v>48</v>
      </c>
      <c r="J4567" t="s">
        <v>1263</v>
      </c>
      <c r="K4567">
        <v>1016</v>
      </c>
      <c r="L4567" t="s">
        <v>95</v>
      </c>
      <c r="M4567" t="s">
        <v>40</v>
      </c>
      <c r="N4567" t="s">
        <v>50</v>
      </c>
      <c r="O4567" t="s">
        <v>10433</v>
      </c>
      <c r="P4567">
        <v>88.073999999999998</v>
      </c>
      <c r="Q4567">
        <v>7</v>
      </c>
      <c r="R4567">
        <v>0.7</v>
      </c>
      <c r="S4567">
        <v>-58.716000000000001</v>
      </c>
      <c r="T4567" t="s">
        <v>171</v>
      </c>
      <c r="U4567">
        <v>146.79</v>
      </c>
      <c r="V4567" s="2">
        <f>Table1[[#This Row],[Expenses]]*0.3</f>
        <v>44.036999999999999</v>
      </c>
      <c r="W4567" t="str">
        <f>VLOOKUP(K4567, Helper!A:C, 3, FALSE)</f>
        <v>2020-03</v>
      </c>
    </row>
    <row r="4568" spans="1:23" x14ac:dyDescent="0.3">
      <c r="A4568">
        <v>9130</v>
      </c>
      <c r="B4568" t="s">
        <v>10434</v>
      </c>
      <c r="C4568" s="1">
        <v>44645</v>
      </c>
      <c r="D4568">
        <v>20220325</v>
      </c>
      <c r="E4568" t="s">
        <v>2014</v>
      </c>
      <c r="F4568" t="s">
        <v>358</v>
      </c>
      <c r="G4568" t="s">
        <v>1235</v>
      </c>
      <c r="H4568" t="s">
        <v>37</v>
      </c>
      <c r="I4568" t="s">
        <v>119</v>
      </c>
      <c r="J4568" t="s">
        <v>539</v>
      </c>
      <c r="K4568">
        <v>1081</v>
      </c>
      <c r="L4568" t="s">
        <v>273</v>
      </c>
      <c r="M4568" t="s">
        <v>29</v>
      </c>
      <c r="N4568" t="s">
        <v>30</v>
      </c>
      <c r="O4568" t="s">
        <v>10435</v>
      </c>
      <c r="P4568">
        <v>301.47000000000003</v>
      </c>
      <c r="Q4568">
        <v>3</v>
      </c>
      <c r="R4568">
        <v>0.5</v>
      </c>
      <c r="S4568">
        <v>-241.17599999999999</v>
      </c>
      <c r="T4568" t="s">
        <v>187</v>
      </c>
      <c r="U4568">
        <v>542.64599999999996</v>
      </c>
      <c r="V4568" s="2">
        <f>Table1[[#This Row],[Expenses]]*0.3</f>
        <v>162.79379999999998</v>
      </c>
      <c r="W4568" t="str">
        <f>VLOOKUP(K4568, Helper!A:C, 3, FALSE)</f>
        <v>2020-03</v>
      </c>
    </row>
    <row r="4569" spans="1:23" x14ac:dyDescent="0.3">
      <c r="A4569">
        <v>9132</v>
      </c>
      <c r="B4569" t="s">
        <v>10436</v>
      </c>
      <c r="C4569" s="1">
        <v>45075</v>
      </c>
      <c r="D4569">
        <v>20230529</v>
      </c>
      <c r="E4569" t="s">
        <v>2848</v>
      </c>
      <c r="F4569" t="s">
        <v>1548</v>
      </c>
      <c r="G4569" t="s">
        <v>10437</v>
      </c>
      <c r="H4569" t="s">
        <v>81</v>
      </c>
      <c r="I4569" t="s">
        <v>199</v>
      </c>
      <c r="J4569" t="s">
        <v>418</v>
      </c>
      <c r="K4569">
        <v>1007</v>
      </c>
      <c r="L4569" t="s">
        <v>84</v>
      </c>
      <c r="M4569" t="s">
        <v>40</v>
      </c>
      <c r="N4569" t="s">
        <v>57</v>
      </c>
      <c r="O4569" t="s">
        <v>10438</v>
      </c>
      <c r="P4569">
        <v>27.46</v>
      </c>
      <c r="Q4569">
        <v>2</v>
      </c>
      <c r="R4569">
        <v>0</v>
      </c>
      <c r="S4569">
        <v>9.8856000000000002</v>
      </c>
      <c r="T4569" t="s">
        <v>288</v>
      </c>
      <c r="U4569">
        <v>17.574400000000001</v>
      </c>
      <c r="V4569" s="2">
        <f>Table1[[#This Row],[Expenses]]*0.3</f>
        <v>5.2723199999999997</v>
      </c>
      <c r="W4569" t="str">
        <f>VLOOKUP(K4569, Helper!A:C, 3, FALSE)</f>
        <v>2020-02</v>
      </c>
    </row>
    <row r="4570" spans="1:23" x14ac:dyDescent="0.3">
      <c r="A4570">
        <v>9134</v>
      </c>
      <c r="B4570" t="s">
        <v>10439</v>
      </c>
      <c r="C4570" s="1">
        <v>44439</v>
      </c>
      <c r="D4570">
        <v>20210831</v>
      </c>
      <c r="E4570" t="s">
        <v>2966</v>
      </c>
      <c r="F4570" t="s">
        <v>35</v>
      </c>
      <c r="G4570" t="s">
        <v>600</v>
      </c>
      <c r="H4570" t="s">
        <v>37</v>
      </c>
      <c r="I4570" t="s">
        <v>38</v>
      </c>
      <c r="J4570" t="s">
        <v>200</v>
      </c>
      <c r="K4570">
        <v>1011</v>
      </c>
      <c r="L4570" t="s">
        <v>56</v>
      </c>
      <c r="M4570" t="s">
        <v>85</v>
      </c>
      <c r="N4570" t="s">
        <v>156</v>
      </c>
      <c r="O4570" t="s">
        <v>10440</v>
      </c>
      <c r="P4570">
        <v>555.96</v>
      </c>
      <c r="Q4570">
        <v>5</v>
      </c>
      <c r="R4570">
        <v>0.2</v>
      </c>
      <c r="S4570">
        <v>41.697000000000003</v>
      </c>
      <c r="T4570" t="s">
        <v>570</v>
      </c>
      <c r="U4570">
        <v>514.26300000000003</v>
      </c>
      <c r="V4570" s="2">
        <f>Table1[[#This Row],[Expenses]]*0.3</f>
        <v>154.27889999999999</v>
      </c>
      <c r="W4570" t="str">
        <f>VLOOKUP(K4570, Helper!A:C, 3, FALSE)</f>
        <v>2020-06</v>
      </c>
    </row>
    <row r="4571" spans="1:23" x14ac:dyDescent="0.3">
      <c r="A4571">
        <v>9135</v>
      </c>
      <c r="B4571" t="s">
        <v>10441</v>
      </c>
      <c r="C4571" s="1">
        <v>44664</v>
      </c>
      <c r="D4571">
        <v>20220413</v>
      </c>
      <c r="E4571" t="s">
        <v>2695</v>
      </c>
      <c r="F4571" t="s">
        <v>62</v>
      </c>
      <c r="G4571" t="s">
        <v>882</v>
      </c>
      <c r="H4571" t="s">
        <v>25</v>
      </c>
      <c r="I4571" t="s">
        <v>64</v>
      </c>
      <c r="J4571" t="s">
        <v>268</v>
      </c>
      <c r="K4571">
        <v>1088</v>
      </c>
      <c r="L4571" t="s">
        <v>133</v>
      </c>
      <c r="M4571" t="s">
        <v>40</v>
      </c>
      <c r="N4571" t="s">
        <v>96</v>
      </c>
      <c r="O4571" t="s">
        <v>10442</v>
      </c>
      <c r="P4571">
        <v>129.55199999999999</v>
      </c>
      <c r="Q4571">
        <v>3</v>
      </c>
      <c r="R4571">
        <v>0.2</v>
      </c>
      <c r="S4571">
        <v>-22.671600000000002</v>
      </c>
      <c r="T4571" t="s">
        <v>296</v>
      </c>
      <c r="U4571">
        <v>152.2236</v>
      </c>
      <c r="V4571" s="2">
        <f>Table1[[#This Row],[Expenses]]*0.3</f>
        <v>45.667079999999999</v>
      </c>
      <c r="W4571" t="str">
        <f>VLOOKUP(K4571, Helper!A:C, 3, FALSE)</f>
        <v>2020-03</v>
      </c>
    </row>
    <row r="4572" spans="1:23" x14ac:dyDescent="0.3">
      <c r="A4572">
        <v>9138</v>
      </c>
      <c r="B4572" t="s">
        <v>10443</v>
      </c>
      <c r="C4572" s="1">
        <v>43864</v>
      </c>
      <c r="D4572">
        <v>20200203</v>
      </c>
      <c r="E4572" t="s">
        <v>2565</v>
      </c>
      <c r="F4572" t="s">
        <v>46</v>
      </c>
      <c r="G4572" t="s">
        <v>697</v>
      </c>
      <c r="H4572" t="s">
        <v>25</v>
      </c>
      <c r="I4572" t="s">
        <v>48</v>
      </c>
      <c r="J4572" t="s">
        <v>1472</v>
      </c>
      <c r="K4572">
        <v>1091</v>
      </c>
      <c r="L4572" t="s">
        <v>74</v>
      </c>
      <c r="M4572" t="s">
        <v>29</v>
      </c>
      <c r="N4572" t="s">
        <v>50</v>
      </c>
      <c r="O4572" t="s">
        <v>10444</v>
      </c>
      <c r="P4572">
        <v>18.335999999999999</v>
      </c>
      <c r="Q4572">
        <v>2</v>
      </c>
      <c r="R4572">
        <v>0.7</v>
      </c>
      <c r="S4572">
        <v>-12.224</v>
      </c>
      <c r="T4572" t="s">
        <v>919</v>
      </c>
      <c r="U4572">
        <v>30.56</v>
      </c>
      <c r="V4572" s="2">
        <f>Table1[[#This Row],[Expenses]]*0.3</f>
        <v>9.1679999999999993</v>
      </c>
      <c r="W4572" t="str">
        <f>VLOOKUP(K4572, Helper!A:C, 3, FALSE)</f>
        <v>2020-02</v>
      </c>
    </row>
    <row r="4573" spans="1:23" x14ac:dyDescent="0.3">
      <c r="A4573">
        <v>9140</v>
      </c>
      <c r="B4573" t="s">
        <v>10445</v>
      </c>
      <c r="C4573" s="1">
        <v>44076</v>
      </c>
      <c r="D4573">
        <v>20200902</v>
      </c>
      <c r="E4573" t="s">
        <v>1388</v>
      </c>
      <c r="F4573" t="s">
        <v>166</v>
      </c>
      <c r="G4573" t="s">
        <v>1339</v>
      </c>
      <c r="H4573" t="s">
        <v>81</v>
      </c>
      <c r="I4573" t="s">
        <v>168</v>
      </c>
      <c r="J4573" t="s">
        <v>291</v>
      </c>
      <c r="K4573">
        <v>1052</v>
      </c>
      <c r="L4573" t="s">
        <v>259</v>
      </c>
      <c r="M4573" t="s">
        <v>29</v>
      </c>
      <c r="N4573" t="s">
        <v>185</v>
      </c>
      <c r="O4573" t="s">
        <v>10446</v>
      </c>
      <c r="P4573">
        <v>475.94400000000002</v>
      </c>
      <c r="Q4573">
        <v>7</v>
      </c>
      <c r="R4573">
        <v>0.2</v>
      </c>
      <c r="S4573">
        <v>95.188800000000001</v>
      </c>
      <c r="T4573" t="s">
        <v>382</v>
      </c>
      <c r="U4573">
        <v>380.7552</v>
      </c>
      <c r="V4573" s="2">
        <f>Table1[[#This Row],[Expenses]]*0.3</f>
        <v>114.22655999999999</v>
      </c>
      <c r="W4573" t="str">
        <f>VLOOKUP(K4573, Helper!A:C, 3, FALSE)</f>
        <v>2020-04</v>
      </c>
    </row>
    <row r="4574" spans="1:23" x14ac:dyDescent="0.3">
      <c r="A4574">
        <v>9141</v>
      </c>
      <c r="B4574" t="s">
        <v>10447</v>
      </c>
      <c r="C4574" s="1">
        <v>45200</v>
      </c>
      <c r="D4574">
        <v>20231001</v>
      </c>
      <c r="E4574" t="s">
        <v>1938</v>
      </c>
      <c r="F4574" t="s">
        <v>35</v>
      </c>
      <c r="G4574" t="s">
        <v>36</v>
      </c>
      <c r="H4574" t="s">
        <v>37</v>
      </c>
      <c r="I4574" t="s">
        <v>38</v>
      </c>
      <c r="J4574" t="s">
        <v>349</v>
      </c>
      <c r="K4574">
        <v>1078</v>
      </c>
      <c r="L4574" t="s">
        <v>56</v>
      </c>
      <c r="M4574" t="s">
        <v>85</v>
      </c>
      <c r="N4574" t="s">
        <v>185</v>
      </c>
      <c r="O4574" t="s">
        <v>10448</v>
      </c>
      <c r="P4574">
        <v>159.97999999999999</v>
      </c>
      <c r="Q4574">
        <v>2</v>
      </c>
      <c r="R4574">
        <v>0</v>
      </c>
      <c r="S4574">
        <v>47.994</v>
      </c>
      <c r="T4574" t="s">
        <v>151</v>
      </c>
      <c r="U4574">
        <v>111.985999999999</v>
      </c>
      <c r="V4574" s="2">
        <f>Table1[[#This Row],[Expenses]]*0.3</f>
        <v>33.595799999999699</v>
      </c>
      <c r="W4574" t="str">
        <f>VLOOKUP(K4574, Helper!A:C, 3, FALSE)</f>
        <v>2020-01</v>
      </c>
    </row>
    <row r="4575" spans="1:23" x14ac:dyDescent="0.3">
      <c r="A4575">
        <v>9142</v>
      </c>
      <c r="B4575" t="s">
        <v>10449</v>
      </c>
      <c r="C4575" s="1">
        <v>44810</v>
      </c>
      <c r="D4575">
        <v>20220906</v>
      </c>
      <c r="E4575" t="s">
        <v>8875</v>
      </c>
      <c r="F4575" t="s">
        <v>211</v>
      </c>
      <c r="G4575" t="s">
        <v>212</v>
      </c>
      <c r="H4575" t="s">
        <v>25</v>
      </c>
      <c r="I4575" t="s">
        <v>26</v>
      </c>
      <c r="J4575" t="s">
        <v>457</v>
      </c>
      <c r="K4575">
        <v>1057</v>
      </c>
      <c r="L4575" t="s">
        <v>105</v>
      </c>
      <c r="M4575" t="s">
        <v>40</v>
      </c>
      <c r="N4575" t="s">
        <v>156</v>
      </c>
      <c r="O4575" t="s">
        <v>10450</v>
      </c>
      <c r="P4575">
        <v>43.6</v>
      </c>
      <c r="Q4575">
        <v>4</v>
      </c>
      <c r="R4575">
        <v>0</v>
      </c>
      <c r="S4575">
        <v>12.208</v>
      </c>
      <c r="T4575" t="s">
        <v>246</v>
      </c>
      <c r="U4575">
        <v>31.391999999999999</v>
      </c>
      <c r="V4575" s="2">
        <f>Table1[[#This Row],[Expenses]]*0.3</f>
        <v>9.4176000000000002</v>
      </c>
      <c r="W4575" t="str">
        <f>VLOOKUP(K4575, Helper!A:C, 3, FALSE)</f>
        <v>2020-01</v>
      </c>
    </row>
    <row r="4576" spans="1:23" x14ac:dyDescent="0.3">
      <c r="A4576">
        <v>9143</v>
      </c>
      <c r="B4576" t="s">
        <v>10451</v>
      </c>
      <c r="C4576" s="1">
        <v>45067</v>
      </c>
      <c r="D4576">
        <v>20230521</v>
      </c>
      <c r="E4576" t="s">
        <v>2465</v>
      </c>
      <c r="F4576" t="s">
        <v>821</v>
      </c>
      <c r="G4576" t="s">
        <v>822</v>
      </c>
      <c r="H4576" t="s">
        <v>25</v>
      </c>
      <c r="I4576" t="s">
        <v>336</v>
      </c>
      <c r="J4576" t="s">
        <v>65</v>
      </c>
      <c r="K4576">
        <v>1062</v>
      </c>
      <c r="L4576" t="s">
        <v>28</v>
      </c>
      <c r="M4576" t="s">
        <v>29</v>
      </c>
      <c r="N4576" t="s">
        <v>50</v>
      </c>
      <c r="O4576" t="s">
        <v>10452</v>
      </c>
      <c r="P4576">
        <v>8.2880000000000003</v>
      </c>
      <c r="Q4576">
        <v>2</v>
      </c>
      <c r="R4576">
        <v>0.2</v>
      </c>
      <c r="S4576">
        <v>3.0044</v>
      </c>
      <c r="T4576" t="s">
        <v>288</v>
      </c>
      <c r="U4576">
        <v>5.2835999999999999</v>
      </c>
      <c r="V4576" s="2">
        <f>Table1[[#This Row],[Expenses]]*0.3</f>
        <v>1.5850799999999998</v>
      </c>
      <c r="W4576" t="str">
        <f>VLOOKUP(K4576, Helper!A:C, 3, FALSE)</f>
        <v>2020-01</v>
      </c>
    </row>
    <row r="4577" spans="1:23" x14ac:dyDescent="0.3">
      <c r="A4577">
        <v>9146</v>
      </c>
      <c r="B4577" t="s">
        <v>10453</v>
      </c>
      <c r="C4577" s="1">
        <v>44459</v>
      </c>
      <c r="D4577">
        <v>20210920</v>
      </c>
      <c r="E4577" t="s">
        <v>1135</v>
      </c>
      <c r="F4577" t="s">
        <v>166</v>
      </c>
      <c r="G4577" t="s">
        <v>167</v>
      </c>
      <c r="H4577" t="s">
        <v>81</v>
      </c>
      <c r="I4577" t="s">
        <v>168</v>
      </c>
      <c r="J4577" t="s">
        <v>917</v>
      </c>
      <c r="K4577">
        <v>1029</v>
      </c>
      <c r="L4577" t="s">
        <v>84</v>
      </c>
      <c r="M4577" t="s">
        <v>29</v>
      </c>
      <c r="N4577" t="s">
        <v>50</v>
      </c>
      <c r="O4577" t="s">
        <v>10454</v>
      </c>
      <c r="P4577">
        <v>2.8079999999999998</v>
      </c>
      <c r="Q4577">
        <v>3</v>
      </c>
      <c r="R4577">
        <v>0.8</v>
      </c>
      <c r="S4577">
        <v>-4.4927999999999999</v>
      </c>
      <c r="T4577" t="s">
        <v>135</v>
      </c>
      <c r="U4577">
        <v>7.3007999999999997</v>
      </c>
      <c r="V4577" s="2">
        <f>Table1[[#This Row],[Expenses]]*0.3</f>
        <v>2.1902399999999997</v>
      </c>
      <c r="W4577" t="str">
        <f>VLOOKUP(K4577, Helper!A:C, 3, FALSE)</f>
        <v>2020-01</v>
      </c>
    </row>
    <row r="4578" spans="1:23" x14ac:dyDescent="0.3">
      <c r="A4578">
        <v>9147</v>
      </c>
      <c r="B4578" t="s">
        <v>10455</v>
      </c>
      <c r="C4578" s="1">
        <v>44584</v>
      </c>
      <c r="D4578">
        <v>20220123</v>
      </c>
      <c r="E4578" t="s">
        <v>629</v>
      </c>
      <c r="F4578" t="s">
        <v>3221</v>
      </c>
      <c r="G4578" t="s">
        <v>3222</v>
      </c>
      <c r="H4578" t="s">
        <v>25</v>
      </c>
      <c r="I4578" t="s">
        <v>103</v>
      </c>
      <c r="J4578" t="s">
        <v>398</v>
      </c>
      <c r="K4578">
        <v>1026</v>
      </c>
      <c r="L4578" t="s">
        <v>105</v>
      </c>
      <c r="M4578" t="s">
        <v>40</v>
      </c>
      <c r="N4578" t="s">
        <v>185</v>
      </c>
      <c r="O4578" t="s">
        <v>10456</v>
      </c>
      <c r="P4578">
        <v>99.98</v>
      </c>
      <c r="Q4578">
        <v>2</v>
      </c>
      <c r="R4578">
        <v>0</v>
      </c>
      <c r="S4578">
        <v>42.991399999999999</v>
      </c>
      <c r="T4578" t="s">
        <v>140</v>
      </c>
      <c r="U4578">
        <v>56.988599999999998</v>
      </c>
      <c r="V4578" s="2">
        <f>Table1[[#This Row],[Expenses]]*0.3</f>
        <v>17.096579999999999</v>
      </c>
      <c r="W4578" t="str">
        <f>VLOOKUP(K4578, Helper!A:C, 3, FALSE)</f>
        <v>2020-01</v>
      </c>
    </row>
    <row r="4579" spans="1:23" x14ac:dyDescent="0.3">
      <c r="A4579">
        <v>9150</v>
      </c>
      <c r="B4579" t="s">
        <v>10457</v>
      </c>
      <c r="C4579" s="1">
        <v>43983</v>
      </c>
      <c r="D4579">
        <v>20200601</v>
      </c>
      <c r="E4579" t="s">
        <v>2054</v>
      </c>
      <c r="F4579" t="s">
        <v>190</v>
      </c>
      <c r="G4579" t="s">
        <v>568</v>
      </c>
      <c r="H4579" t="s">
        <v>37</v>
      </c>
      <c r="I4579" t="s">
        <v>119</v>
      </c>
      <c r="J4579" t="s">
        <v>179</v>
      </c>
      <c r="K4579">
        <v>1015</v>
      </c>
      <c r="L4579" t="s">
        <v>74</v>
      </c>
      <c r="M4579" t="s">
        <v>40</v>
      </c>
      <c r="N4579" t="s">
        <v>50</v>
      </c>
      <c r="O4579" t="s">
        <v>10458</v>
      </c>
      <c r="P4579">
        <v>138.56</v>
      </c>
      <c r="Q4579">
        <v>4</v>
      </c>
      <c r="R4579">
        <v>0</v>
      </c>
      <c r="S4579">
        <v>66.508799999999994</v>
      </c>
      <c r="T4579" t="s">
        <v>59</v>
      </c>
      <c r="U4579">
        <v>72.051199999999994</v>
      </c>
      <c r="V4579" s="2">
        <f>Table1[[#This Row],[Expenses]]*0.3</f>
        <v>21.615359999999999</v>
      </c>
      <c r="W4579" t="str">
        <f>VLOOKUP(K4579, Helper!A:C, 3, FALSE)</f>
        <v>2020-03</v>
      </c>
    </row>
    <row r="4580" spans="1:23" x14ac:dyDescent="0.3">
      <c r="A4580">
        <v>9152</v>
      </c>
      <c r="B4580" t="s">
        <v>10459</v>
      </c>
      <c r="C4580" s="1">
        <v>44463</v>
      </c>
      <c r="D4580">
        <v>20210924</v>
      </c>
      <c r="E4580" t="s">
        <v>222</v>
      </c>
      <c r="F4580" t="s">
        <v>232</v>
      </c>
      <c r="G4580" t="s">
        <v>1041</v>
      </c>
      <c r="H4580" t="s">
        <v>37</v>
      </c>
      <c r="I4580" t="s">
        <v>119</v>
      </c>
      <c r="J4580" t="s">
        <v>223</v>
      </c>
      <c r="K4580">
        <v>1067</v>
      </c>
      <c r="L4580" t="s">
        <v>133</v>
      </c>
      <c r="M4580" t="s">
        <v>29</v>
      </c>
      <c r="N4580" t="s">
        <v>112</v>
      </c>
      <c r="O4580" t="s">
        <v>10460</v>
      </c>
      <c r="P4580">
        <v>14.576000000000001</v>
      </c>
      <c r="Q4580">
        <v>2</v>
      </c>
      <c r="R4580">
        <v>0.2</v>
      </c>
      <c r="S4580">
        <v>2.3685999999999998</v>
      </c>
      <c r="T4580" t="s">
        <v>135</v>
      </c>
      <c r="U4580">
        <v>12.2074</v>
      </c>
      <c r="V4580" s="2">
        <f>Table1[[#This Row],[Expenses]]*0.3</f>
        <v>3.6622199999999996</v>
      </c>
      <c r="W4580" t="str">
        <f>VLOOKUP(K4580, Helper!A:C, 3, FALSE)</f>
        <v>2020-02</v>
      </c>
    </row>
    <row r="4581" spans="1:23" x14ac:dyDescent="0.3">
      <c r="A4581">
        <v>9155</v>
      </c>
      <c r="B4581" t="s">
        <v>10461</v>
      </c>
      <c r="C4581" s="1">
        <v>44775</v>
      </c>
      <c r="D4581">
        <v>20220802</v>
      </c>
      <c r="E4581" t="s">
        <v>5169</v>
      </c>
      <c r="F4581" t="s">
        <v>124</v>
      </c>
      <c r="G4581" t="s">
        <v>125</v>
      </c>
      <c r="H4581" t="s">
        <v>25</v>
      </c>
      <c r="I4581" t="s">
        <v>48</v>
      </c>
      <c r="J4581" t="s">
        <v>596</v>
      </c>
      <c r="K4581">
        <v>1038</v>
      </c>
      <c r="L4581" t="s">
        <v>84</v>
      </c>
      <c r="M4581" t="s">
        <v>29</v>
      </c>
      <c r="N4581" t="s">
        <v>57</v>
      </c>
      <c r="O4581" t="s">
        <v>10462</v>
      </c>
      <c r="P4581">
        <v>19.312000000000001</v>
      </c>
      <c r="Q4581">
        <v>2</v>
      </c>
      <c r="R4581">
        <v>0.2</v>
      </c>
      <c r="S4581">
        <v>3.1381999999999999</v>
      </c>
      <c r="T4581" t="s">
        <v>327</v>
      </c>
      <c r="U4581">
        <v>16.1738</v>
      </c>
      <c r="V4581" s="2">
        <f>Table1[[#This Row],[Expenses]]*0.3</f>
        <v>4.8521399999999995</v>
      </c>
      <c r="W4581" t="str">
        <f>VLOOKUP(K4581, Helper!A:C, 3, FALSE)</f>
        <v>2020-04</v>
      </c>
    </row>
    <row r="4582" spans="1:23" x14ac:dyDescent="0.3">
      <c r="A4582">
        <v>9156</v>
      </c>
      <c r="B4582" t="s">
        <v>10463</v>
      </c>
      <c r="C4582" s="1">
        <v>43854</v>
      </c>
      <c r="D4582">
        <v>20200124</v>
      </c>
      <c r="E4582" t="s">
        <v>8026</v>
      </c>
      <c r="F4582" t="s">
        <v>821</v>
      </c>
      <c r="G4582" t="s">
        <v>822</v>
      </c>
      <c r="H4582" t="s">
        <v>25</v>
      </c>
      <c r="I4582" t="s">
        <v>336</v>
      </c>
      <c r="J4582" t="s">
        <v>1231</v>
      </c>
      <c r="K4582">
        <v>1086</v>
      </c>
      <c r="L4582" t="s">
        <v>74</v>
      </c>
      <c r="M4582" t="s">
        <v>29</v>
      </c>
      <c r="N4582" t="s">
        <v>66</v>
      </c>
      <c r="O4582" t="s">
        <v>10464</v>
      </c>
      <c r="P4582">
        <v>40.08</v>
      </c>
      <c r="Q4582">
        <v>6</v>
      </c>
      <c r="R4582">
        <v>0</v>
      </c>
      <c r="S4582">
        <v>19.238399999999999</v>
      </c>
      <c r="T4582" t="s">
        <v>1129</v>
      </c>
      <c r="U4582">
        <v>20.8416</v>
      </c>
      <c r="V4582" s="2">
        <f>Table1[[#This Row],[Expenses]]*0.3</f>
        <v>6.2524799999999994</v>
      </c>
      <c r="W4582" t="str">
        <f>VLOOKUP(K4582, Helper!A:C, 3, FALSE)</f>
        <v>2020-01</v>
      </c>
    </row>
    <row r="4583" spans="1:23" x14ac:dyDescent="0.3">
      <c r="A4583">
        <v>9157</v>
      </c>
      <c r="B4583" t="s">
        <v>10465</v>
      </c>
      <c r="C4583" s="1">
        <v>44047</v>
      </c>
      <c r="D4583">
        <v>20200804</v>
      </c>
      <c r="E4583" t="s">
        <v>2488</v>
      </c>
      <c r="F4583" t="s">
        <v>3246</v>
      </c>
      <c r="G4583" t="s">
        <v>3247</v>
      </c>
      <c r="H4583" t="s">
        <v>25</v>
      </c>
      <c r="I4583" t="s">
        <v>48</v>
      </c>
      <c r="J4583" t="s">
        <v>138</v>
      </c>
      <c r="K4583">
        <v>1043</v>
      </c>
      <c r="L4583" t="s">
        <v>95</v>
      </c>
      <c r="M4583" t="s">
        <v>40</v>
      </c>
      <c r="N4583" t="s">
        <v>86</v>
      </c>
      <c r="O4583" t="s">
        <v>10466</v>
      </c>
      <c r="P4583">
        <v>101.96</v>
      </c>
      <c r="Q4583">
        <v>2</v>
      </c>
      <c r="R4583">
        <v>0</v>
      </c>
      <c r="S4583">
        <v>27.529199999999999</v>
      </c>
      <c r="T4583" t="s">
        <v>114</v>
      </c>
      <c r="U4583">
        <v>74.430799999999905</v>
      </c>
      <c r="V4583" s="2">
        <f>Table1[[#This Row],[Expenses]]*0.3</f>
        <v>22.32923999999997</v>
      </c>
      <c r="W4583" t="str">
        <f>VLOOKUP(K4583, Helper!A:C, 3, FALSE)</f>
        <v>2020-01</v>
      </c>
    </row>
    <row r="4584" spans="1:23" x14ac:dyDescent="0.3">
      <c r="A4584">
        <v>9160</v>
      </c>
      <c r="B4584" t="s">
        <v>10467</v>
      </c>
      <c r="C4584" s="1">
        <v>44783</v>
      </c>
      <c r="D4584">
        <v>20220810</v>
      </c>
      <c r="E4584" t="s">
        <v>4284</v>
      </c>
      <c r="F4584" t="s">
        <v>252</v>
      </c>
      <c r="G4584" t="s">
        <v>253</v>
      </c>
      <c r="H4584" t="s">
        <v>25</v>
      </c>
      <c r="I4584" t="s">
        <v>103</v>
      </c>
      <c r="J4584" t="s">
        <v>403</v>
      </c>
      <c r="K4584">
        <v>1041</v>
      </c>
      <c r="L4584" t="s">
        <v>95</v>
      </c>
      <c r="M4584" t="s">
        <v>85</v>
      </c>
      <c r="N4584" t="s">
        <v>50</v>
      </c>
      <c r="O4584" t="s">
        <v>10468</v>
      </c>
      <c r="P4584">
        <v>4.3380000000000001</v>
      </c>
      <c r="Q4584">
        <v>3</v>
      </c>
      <c r="R4584">
        <v>0.7</v>
      </c>
      <c r="S4584">
        <v>-3.0366</v>
      </c>
      <c r="T4584" t="s">
        <v>327</v>
      </c>
      <c r="U4584">
        <v>7.3746</v>
      </c>
      <c r="V4584" s="2">
        <f>Table1[[#This Row],[Expenses]]*0.3</f>
        <v>2.21238</v>
      </c>
      <c r="W4584" t="str">
        <f>VLOOKUP(K4584, Helper!A:C, 3, FALSE)</f>
        <v>2020-03</v>
      </c>
    </row>
    <row r="4585" spans="1:23" x14ac:dyDescent="0.3">
      <c r="A4585">
        <v>9162</v>
      </c>
      <c r="B4585" t="s">
        <v>10469</v>
      </c>
      <c r="C4585" s="1">
        <v>44904</v>
      </c>
      <c r="D4585">
        <v>20221209</v>
      </c>
      <c r="E4585" t="s">
        <v>777</v>
      </c>
      <c r="F4585" t="s">
        <v>91</v>
      </c>
      <c r="G4585" t="s">
        <v>4122</v>
      </c>
      <c r="H4585" t="s">
        <v>25</v>
      </c>
      <c r="I4585" t="s">
        <v>93</v>
      </c>
      <c r="J4585" t="s">
        <v>524</v>
      </c>
      <c r="K4585">
        <v>1039</v>
      </c>
      <c r="L4585" t="s">
        <v>95</v>
      </c>
      <c r="M4585" t="s">
        <v>29</v>
      </c>
      <c r="N4585" t="s">
        <v>30</v>
      </c>
      <c r="O4585" t="s">
        <v>10470</v>
      </c>
      <c r="P4585">
        <v>405.86</v>
      </c>
      <c r="Q4585">
        <v>7</v>
      </c>
      <c r="R4585">
        <v>0</v>
      </c>
      <c r="S4585">
        <v>32.468800000000002</v>
      </c>
      <c r="T4585" t="s">
        <v>76</v>
      </c>
      <c r="U4585">
        <v>373.39120000000003</v>
      </c>
      <c r="V4585" s="2">
        <f>Table1[[#This Row],[Expenses]]*0.3</f>
        <v>112.01736000000001</v>
      </c>
      <c r="W4585" t="str">
        <f>VLOOKUP(K4585, Helper!A:C, 3, FALSE)</f>
        <v>2020-01</v>
      </c>
    </row>
    <row r="4586" spans="1:23" x14ac:dyDescent="0.3">
      <c r="A4586">
        <v>9164</v>
      </c>
      <c r="B4586" t="s">
        <v>10471</v>
      </c>
      <c r="C4586" s="1">
        <v>44355</v>
      </c>
      <c r="D4586">
        <v>20210608</v>
      </c>
      <c r="E4586" t="s">
        <v>5095</v>
      </c>
      <c r="F4586" t="s">
        <v>166</v>
      </c>
      <c r="G4586" t="s">
        <v>227</v>
      </c>
      <c r="H4586" t="s">
        <v>81</v>
      </c>
      <c r="I4586" t="s">
        <v>168</v>
      </c>
      <c r="J4586" t="s">
        <v>413</v>
      </c>
      <c r="K4586">
        <v>1022</v>
      </c>
      <c r="L4586" t="s">
        <v>273</v>
      </c>
      <c r="M4586" t="s">
        <v>29</v>
      </c>
      <c r="N4586" t="s">
        <v>185</v>
      </c>
      <c r="O4586" t="s">
        <v>10472</v>
      </c>
      <c r="P4586">
        <v>2.3759999999999999</v>
      </c>
      <c r="Q4586">
        <v>3</v>
      </c>
      <c r="R4586">
        <v>0.2</v>
      </c>
      <c r="S4586">
        <v>0.74250000000000005</v>
      </c>
      <c r="T4586" t="s">
        <v>732</v>
      </c>
      <c r="U4586">
        <v>1.63349999999999</v>
      </c>
      <c r="V4586" s="2">
        <f>Table1[[#This Row],[Expenses]]*0.3</f>
        <v>0.49004999999999699</v>
      </c>
      <c r="W4586" t="str">
        <f>VLOOKUP(K4586, Helper!A:C, 3, FALSE)</f>
        <v>2020-03</v>
      </c>
    </row>
    <row r="4587" spans="1:23" x14ac:dyDescent="0.3">
      <c r="A4587">
        <v>9166</v>
      </c>
      <c r="B4587" t="s">
        <v>10473</v>
      </c>
      <c r="C4587" s="1">
        <v>44737</v>
      </c>
      <c r="D4587">
        <v>20220625</v>
      </c>
      <c r="E4587" t="s">
        <v>465</v>
      </c>
      <c r="F4587" t="s">
        <v>35</v>
      </c>
      <c r="G4587" t="s">
        <v>600</v>
      </c>
      <c r="H4587" t="s">
        <v>37</v>
      </c>
      <c r="I4587" t="s">
        <v>38</v>
      </c>
      <c r="J4587" t="s">
        <v>466</v>
      </c>
      <c r="K4587">
        <v>1046</v>
      </c>
      <c r="L4587" t="s">
        <v>95</v>
      </c>
      <c r="M4587" t="s">
        <v>29</v>
      </c>
      <c r="N4587" t="s">
        <v>617</v>
      </c>
      <c r="O4587" t="s">
        <v>10474</v>
      </c>
      <c r="P4587">
        <v>4476.8</v>
      </c>
      <c r="Q4587">
        <v>4</v>
      </c>
      <c r="R4587">
        <v>0.2</v>
      </c>
      <c r="S4587">
        <v>503.64</v>
      </c>
      <c r="T4587" t="s">
        <v>43</v>
      </c>
      <c r="U4587">
        <v>3973.16</v>
      </c>
      <c r="V4587" s="2">
        <f>Table1[[#This Row],[Expenses]]*0.3</f>
        <v>1191.9479999999999</v>
      </c>
      <c r="W4587" t="str">
        <f>VLOOKUP(K4587, Helper!A:C, 3, FALSE)</f>
        <v>2020-02</v>
      </c>
    </row>
    <row r="4588" spans="1:23" x14ac:dyDescent="0.3">
      <c r="A4588">
        <v>9169</v>
      </c>
      <c r="B4588" t="s">
        <v>10475</v>
      </c>
      <c r="C4588" s="1">
        <v>44636</v>
      </c>
      <c r="D4588">
        <v>20220316</v>
      </c>
      <c r="E4588" t="s">
        <v>1495</v>
      </c>
      <c r="F4588" t="s">
        <v>868</v>
      </c>
      <c r="G4588" t="s">
        <v>869</v>
      </c>
      <c r="H4588" t="s">
        <v>25</v>
      </c>
      <c r="I4588" t="s">
        <v>336</v>
      </c>
      <c r="J4588" t="s">
        <v>376</v>
      </c>
      <c r="K4588">
        <v>1036</v>
      </c>
      <c r="L4588" t="s">
        <v>259</v>
      </c>
      <c r="M4588" t="s">
        <v>85</v>
      </c>
      <c r="N4588" t="s">
        <v>66</v>
      </c>
      <c r="O4588" t="s">
        <v>10476</v>
      </c>
      <c r="P4588">
        <v>319.76</v>
      </c>
      <c r="Q4588">
        <v>14</v>
      </c>
      <c r="R4588">
        <v>0</v>
      </c>
      <c r="S4588">
        <v>147.08959999999999</v>
      </c>
      <c r="T4588" t="s">
        <v>187</v>
      </c>
      <c r="U4588">
        <v>172.6704</v>
      </c>
      <c r="V4588" s="2">
        <f>Table1[[#This Row],[Expenses]]*0.3</f>
        <v>51.801119999999997</v>
      </c>
      <c r="W4588" t="str">
        <f>VLOOKUP(K4588, Helper!A:C, 3, FALSE)</f>
        <v>2020-04</v>
      </c>
    </row>
    <row r="4589" spans="1:23" x14ac:dyDescent="0.3">
      <c r="A4589">
        <v>9171</v>
      </c>
      <c r="B4589" t="s">
        <v>10477</v>
      </c>
      <c r="C4589" s="1">
        <v>44897</v>
      </c>
      <c r="D4589">
        <v>20221202</v>
      </c>
      <c r="E4589" t="s">
        <v>4403</v>
      </c>
      <c r="F4589" t="s">
        <v>35</v>
      </c>
      <c r="G4589" t="s">
        <v>7581</v>
      </c>
      <c r="H4589" t="s">
        <v>37</v>
      </c>
      <c r="I4589" t="s">
        <v>38</v>
      </c>
      <c r="J4589" t="s">
        <v>278</v>
      </c>
      <c r="K4589">
        <v>1032</v>
      </c>
      <c r="L4589" t="s">
        <v>56</v>
      </c>
      <c r="M4589" t="s">
        <v>85</v>
      </c>
      <c r="N4589" t="s">
        <v>57</v>
      </c>
      <c r="O4589" t="s">
        <v>10478</v>
      </c>
      <c r="P4589">
        <v>31.96</v>
      </c>
      <c r="Q4589">
        <v>2</v>
      </c>
      <c r="R4589">
        <v>0</v>
      </c>
      <c r="S4589">
        <v>1.5980000000000001</v>
      </c>
      <c r="T4589" t="s">
        <v>76</v>
      </c>
      <c r="U4589">
        <v>30.361999999999998</v>
      </c>
      <c r="V4589" s="2">
        <f>Table1[[#This Row],[Expenses]]*0.3</f>
        <v>9.1085999999999991</v>
      </c>
      <c r="W4589" t="str">
        <f>VLOOKUP(K4589, Helper!A:C, 3, FALSE)</f>
        <v>2020-02</v>
      </c>
    </row>
    <row r="4590" spans="1:23" x14ac:dyDescent="0.3">
      <c r="A4590">
        <v>9175</v>
      </c>
      <c r="B4590" t="s">
        <v>10479</v>
      </c>
      <c r="C4590" s="1">
        <v>45090</v>
      </c>
      <c r="D4590">
        <v>20230613</v>
      </c>
      <c r="E4590" t="s">
        <v>6833</v>
      </c>
      <c r="F4590" t="s">
        <v>71</v>
      </c>
      <c r="G4590" t="s">
        <v>811</v>
      </c>
      <c r="H4590" t="s">
        <v>37</v>
      </c>
      <c r="I4590" t="s">
        <v>38</v>
      </c>
      <c r="J4590" t="s">
        <v>55</v>
      </c>
      <c r="K4590">
        <v>1065</v>
      </c>
      <c r="L4590" t="s">
        <v>56</v>
      </c>
      <c r="M4590" t="s">
        <v>29</v>
      </c>
      <c r="N4590" t="s">
        <v>156</v>
      </c>
      <c r="O4590" t="s">
        <v>10480</v>
      </c>
      <c r="P4590">
        <v>71.975999999999999</v>
      </c>
      <c r="Q4590">
        <v>3</v>
      </c>
      <c r="R4590">
        <v>0.2</v>
      </c>
      <c r="S4590">
        <v>8.9969999999999999</v>
      </c>
      <c r="T4590" t="s">
        <v>318</v>
      </c>
      <c r="U4590">
        <v>62.978999999999999</v>
      </c>
      <c r="V4590" s="2">
        <f>Table1[[#This Row],[Expenses]]*0.3</f>
        <v>18.893699999999999</v>
      </c>
      <c r="W4590" t="str">
        <f>VLOOKUP(K4590, Helper!A:C, 3, FALSE)</f>
        <v>2020-04</v>
      </c>
    </row>
    <row r="4591" spans="1:23" x14ac:dyDescent="0.3">
      <c r="A4591">
        <v>9177</v>
      </c>
      <c r="B4591" t="s">
        <v>10481</v>
      </c>
      <c r="C4591" s="1">
        <v>44640</v>
      </c>
      <c r="D4591">
        <v>20220320</v>
      </c>
      <c r="E4591" t="s">
        <v>3006</v>
      </c>
      <c r="F4591" t="s">
        <v>252</v>
      </c>
      <c r="G4591" t="s">
        <v>573</v>
      </c>
      <c r="H4591" t="s">
        <v>25</v>
      </c>
      <c r="I4591" t="s">
        <v>103</v>
      </c>
      <c r="J4591" t="s">
        <v>111</v>
      </c>
      <c r="K4591">
        <v>1099</v>
      </c>
      <c r="L4591" t="s">
        <v>56</v>
      </c>
      <c r="M4591" t="s">
        <v>40</v>
      </c>
      <c r="N4591" t="s">
        <v>50</v>
      </c>
      <c r="O4591" t="s">
        <v>10482</v>
      </c>
      <c r="P4591">
        <v>31.085999999999999</v>
      </c>
      <c r="Q4591">
        <v>3</v>
      </c>
      <c r="R4591">
        <v>0.7</v>
      </c>
      <c r="S4591">
        <v>-20.724</v>
      </c>
      <c r="T4591" t="s">
        <v>187</v>
      </c>
      <c r="U4591">
        <v>51.81</v>
      </c>
      <c r="V4591" s="2">
        <f>Table1[[#This Row],[Expenses]]*0.3</f>
        <v>15.542999999999999</v>
      </c>
      <c r="W4591" t="str">
        <f>VLOOKUP(K4591, Helper!A:C, 3, FALSE)</f>
        <v>2020-01</v>
      </c>
    </row>
    <row r="4592" spans="1:23" x14ac:dyDescent="0.3">
      <c r="A4592">
        <v>9178</v>
      </c>
      <c r="B4592" t="s">
        <v>10483</v>
      </c>
      <c r="C4592" s="1">
        <v>44880</v>
      </c>
      <c r="D4592">
        <v>20221115</v>
      </c>
      <c r="E4592" t="s">
        <v>203</v>
      </c>
      <c r="F4592" t="s">
        <v>211</v>
      </c>
      <c r="G4592" t="s">
        <v>212</v>
      </c>
      <c r="H4592" t="s">
        <v>25</v>
      </c>
      <c r="I4592" t="s">
        <v>26</v>
      </c>
      <c r="J4592" t="s">
        <v>138</v>
      </c>
      <c r="K4592">
        <v>1043</v>
      </c>
      <c r="L4592" t="s">
        <v>95</v>
      </c>
      <c r="M4592" t="s">
        <v>29</v>
      </c>
      <c r="N4592" t="s">
        <v>156</v>
      </c>
      <c r="O4592" t="s">
        <v>10484</v>
      </c>
      <c r="P4592">
        <v>13.98</v>
      </c>
      <c r="Q4592">
        <v>2</v>
      </c>
      <c r="R4592">
        <v>0</v>
      </c>
      <c r="S4592">
        <v>3.9144000000000001</v>
      </c>
      <c r="T4592" t="s">
        <v>32</v>
      </c>
      <c r="U4592">
        <v>10.0656</v>
      </c>
      <c r="V4592" s="2">
        <f>Table1[[#This Row],[Expenses]]*0.3</f>
        <v>3.0196799999999997</v>
      </c>
      <c r="W4592" t="str">
        <f>VLOOKUP(K4592, Helper!A:C, 3, FALSE)</f>
        <v>2020-01</v>
      </c>
    </row>
    <row r="4593" spans="1:23" x14ac:dyDescent="0.3">
      <c r="A4593">
        <v>9180</v>
      </c>
      <c r="B4593" t="s">
        <v>10485</v>
      </c>
      <c r="C4593" s="1">
        <v>45146</v>
      </c>
      <c r="D4593">
        <v>20230808</v>
      </c>
      <c r="E4593" t="s">
        <v>751</v>
      </c>
      <c r="F4593" t="s">
        <v>35</v>
      </c>
      <c r="G4593" t="s">
        <v>2297</v>
      </c>
      <c r="H4593" t="s">
        <v>37</v>
      </c>
      <c r="I4593" t="s">
        <v>38</v>
      </c>
      <c r="J4593" t="s">
        <v>752</v>
      </c>
      <c r="K4593">
        <v>1084</v>
      </c>
      <c r="L4593" t="s">
        <v>133</v>
      </c>
      <c r="M4593" t="s">
        <v>29</v>
      </c>
      <c r="N4593" t="s">
        <v>156</v>
      </c>
      <c r="O4593" t="s">
        <v>10486</v>
      </c>
      <c r="P4593">
        <v>707.88</v>
      </c>
      <c r="Q4593">
        <v>3</v>
      </c>
      <c r="R4593">
        <v>0.2</v>
      </c>
      <c r="S4593">
        <v>44.2425</v>
      </c>
      <c r="T4593" t="s">
        <v>786</v>
      </c>
      <c r="U4593">
        <v>663.63750000000005</v>
      </c>
      <c r="V4593" s="2">
        <f>Table1[[#This Row],[Expenses]]*0.3</f>
        <v>199.09125</v>
      </c>
      <c r="W4593" t="str">
        <f>VLOOKUP(K4593, Helper!A:C, 3, FALSE)</f>
        <v>2020-02</v>
      </c>
    </row>
    <row r="4594" spans="1:23" x14ac:dyDescent="0.3">
      <c r="A4594">
        <v>9188</v>
      </c>
      <c r="B4594" t="s">
        <v>10487</v>
      </c>
      <c r="C4594" s="1">
        <v>44429</v>
      </c>
      <c r="D4594">
        <v>20210821</v>
      </c>
      <c r="E4594" t="s">
        <v>3263</v>
      </c>
      <c r="F4594" t="s">
        <v>124</v>
      </c>
      <c r="G4594" t="s">
        <v>1510</v>
      </c>
      <c r="H4594" t="s">
        <v>25</v>
      </c>
      <c r="I4594" t="s">
        <v>48</v>
      </c>
      <c r="J4594" t="s">
        <v>917</v>
      </c>
      <c r="K4594">
        <v>1029</v>
      </c>
      <c r="L4594" t="s">
        <v>84</v>
      </c>
      <c r="M4594" t="s">
        <v>85</v>
      </c>
      <c r="N4594" t="s">
        <v>66</v>
      </c>
      <c r="O4594" t="s">
        <v>10488</v>
      </c>
      <c r="P4594">
        <v>3.488</v>
      </c>
      <c r="Q4594">
        <v>2</v>
      </c>
      <c r="R4594">
        <v>0.2</v>
      </c>
      <c r="S4594">
        <v>-0.6976</v>
      </c>
      <c r="T4594" t="s">
        <v>570</v>
      </c>
      <c r="U4594">
        <v>4.1856</v>
      </c>
      <c r="V4594" s="2">
        <f>Table1[[#This Row],[Expenses]]*0.3</f>
        <v>1.2556799999999999</v>
      </c>
      <c r="W4594" t="str">
        <f>VLOOKUP(K4594, Helper!A:C, 3, FALSE)</f>
        <v>2020-01</v>
      </c>
    </row>
    <row r="4595" spans="1:23" x14ac:dyDescent="0.3">
      <c r="A4595">
        <v>9193</v>
      </c>
      <c r="B4595" t="s">
        <v>10489</v>
      </c>
      <c r="C4595" s="1">
        <v>44502</v>
      </c>
      <c r="D4595">
        <v>20211102</v>
      </c>
      <c r="E4595" t="s">
        <v>644</v>
      </c>
      <c r="F4595" t="s">
        <v>79</v>
      </c>
      <c r="G4595" t="s">
        <v>470</v>
      </c>
      <c r="H4595" t="s">
        <v>81</v>
      </c>
      <c r="I4595" t="s">
        <v>82</v>
      </c>
      <c r="J4595" t="s">
        <v>621</v>
      </c>
      <c r="K4595">
        <v>1060</v>
      </c>
      <c r="L4595" t="s">
        <v>105</v>
      </c>
      <c r="M4595" t="s">
        <v>40</v>
      </c>
      <c r="N4595" t="s">
        <v>50</v>
      </c>
      <c r="O4595" t="s">
        <v>10490</v>
      </c>
      <c r="P4595">
        <v>29.372</v>
      </c>
      <c r="Q4595">
        <v>7</v>
      </c>
      <c r="R4595">
        <v>0.8</v>
      </c>
      <c r="S4595">
        <v>-46.995199999999997</v>
      </c>
      <c r="T4595" t="s">
        <v>88</v>
      </c>
      <c r="U4595">
        <v>76.367199999999997</v>
      </c>
      <c r="V4595" s="2">
        <f>Table1[[#This Row],[Expenses]]*0.3</f>
        <v>22.910159999999998</v>
      </c>
      <c r="W4595" t="str">
        <f>VLOOKUP(K4595, Helper!A:C, 3, FALSE)</f>
        <v>2020-01</v>
      </c>
    </row>
    <row r="4596" spans="1:23" x14ac:dyDescent="0.3">
      <c r="A4596">
        <v>9195</v>
      </c>
      <c r="B4596" t="s">
        <v>10491</v>
      </c>
      <c r="C4596" s="1">
        <v>44165</v>
      </c>
      <c r="D4596">
        <v>20201130</v>
      </c>
      <c r="E4596" t="s">
        <v>855</v>
      </c>
      <c r="F4596" t="s">
        <v>232</v>
      </c>
      <c r="G4596" t="s">
        <v>1041</v>
      </c>
      <c r="H4596" t="s">
        <v>37</v>
      </c>
      <c r="I4596" t="s">
        <v>119</v>
      </c>
      <c r="J4596" t="s">
        <v>443</v>
      </c>
      <c r="K4596">
        <v>1005</v>
      </c>
      <c r="L4596" t="s">
        <v>56</v>
      </c>
      <c r="M4596" t="s">
        <v>29</v>
      </c>
      <c r="N4596" t="s">
        <v>66</v>
      </c>
      <c r="O4596" t="s">
        <v>10492</v>
      </c>
      <c r="P4596">
        <v>47.991999999999997</v>
      </c>
      <c r="Q4596">
        <v>7</v>
      </c>
      <c r="R4596">
        <v>0.2</v>
      </c>
      <c r="S4596">
        <v>3.5994000000000002</v>
      </c>
      <c r="T4596" t="s">
        <v>98</v>
      </c>
      <c r="U4596">
        <v>44.392599999999902</v>
      </c>
      <c r="V4596" s="2">
        <f>Table1[[#This Row],[Expenses]]*0.3</f>
        <v>13.317779999999971</v>
      </c>
      <c r="W4596" t="str">
        <f>VLOOKUP(K4596, Helper!A:C, 3, FALSE)</f>
        <v>2020-03</v>
      </c>
    </row>
    <row r="4597" spans="1:23" x14ac:dyDescent="0.3">
      <c r="A4597">
        <v>9197</v>
      </c>
      <c r="B4597" t="s">
        <v>10493</v>
      </c>
      <c r="C4597" s="1">
        <v>43961</v>
      </c>
      <c r="D4597">
        <v>20200510</v>
      </c>
      <c r="E4597" t="s">
        <v>1972</v>
      </c>
      <c r="F4597" t="s">
        <v>35</v>
      </c>
      <c r="G4597" t="s">
        <v>434</v>
      </c>
      <c r="H4597" t="s">
        <v>37</v>
      </c>
      <c r="I4597" t="s">
        <v>38</v>
      </c>
      <c r="J4597" t="s">
        <v>143</v>
      </c>
      <c r="K4597">
        <v>1051</v>
      </c>
      <c r="L4597" t="s">
        <v>74</v>
      </c>
      <c r="M4597" t="s">
        <v>29</v>
      </c>
      <c r="N4597" t="s">
        <v>66</v>
      </c>
      <c r="O4597" t="s">
        <v>10494</v>
      </c>
      <c r="P4597">
        <v>39.96</v>
      </c>
      <c r="Q4597">
        <v>2</v>
      </c>
      <c r="R4597">
        <v>0</v>
      </c>
      <c r="S4597">
        <v>19.180800000000001</v>
      </c>
      <c r="T4597" t="s">
        <v>107</v>
      </c>
      <c r="U4597">
        <v>20.779199999999999</v>
      </c>
      <c r="V4597" s="2">
        <f>Table1[[#This Row],[Expenses]]*0.3</f>
        <v>6.2337599999999993</v>
      </c>
      <c r="W4597" t="str">
        <f>VLOOKUP(K4597, Helper!A:C, 3, FALSE)</f>
        <v>2020-03</v>
      </c>
    </row>
    <row r="4598" spans="1:23" x14ac:dyDescent="0.3">
      <c r="A4598">
        <v>9201</v>
      </c>
      <c r="B4598" t="s">
        <v>10495</v>
      </c>
      <c r="C4598" s="1">
        <v>44852</v>
      </c>
      <c r="D4598">
        <v>20221018</v>
      </c>
      <c r="E4598" t="s">
        <v>5904</v>
      </c>
      <c r="F4598" t="s">
        <v>522</v>
      </c>
      <c r="G4598" t="s">
        <v>523</v>
      </c>
      <c r="H4598" t="s">
        <v>37</v>
      </c>
      <c r="I4598" t="s">
        <v>119</v>
      </c>
      <c r="J4598" t="s">
        <v>321</v>
      </c>
      <c r="K4598">
        <v>1089</v>
      </c>
      <c r="L4598" t="s">
        <v>133</v>
      </c>
      <c r="M4598" t="s">
        <v>29</v>
      </c>
      <c r="N4598" t="s">
        <v>30</v>
      </c>
      <c r="O4598" t="s">
        <v>10496</v>
      </c>
      <c r="P4598">
        <v>120.98</v>
      </c>
      <c r="Q4598">
        <v>1</v>
      </c>
      <c r="R4598">
        <v>0</v>
      </c>
      <c r="S4598">
        <v>12.098000000000001</v>
      </c>
      <c r="T4598" t="s">
        <v>400</v>
      </c>
      <c r="U4598">
        <v>108.88200000000001</v>
      </c>
      <c r="V4598" s="2">
        <f>Table1[[#This Row],[Expenses]]*0.3</f>
        <v>32.6646</v>
      </c>
      <c r="W4598" t="str">
        <f>VLOOKUP(K4598, Helper!A:C, 3, FALSE)</f>
        <v>2020-01</v>
      </c>
    </row>
    <row r="4599" spans="1:23" x14ac:dyDescent="0.3">
      <c r="A4599">
        <v>9203</v>
      </c>
      <c r="B4599" t="s">
        <v>10497</v>
      </c>
      <c r="C4599" s="1">
        <v>44865</v>
      </c>
      <c r="D4599">
        <v>20221031</v>
      </c>
      <c r="E4599" t="s">
        <v>2871</v>
      </c>
      <c r="F4599" t="s">
        <v>211</v>
      </c>
      <c r="G4599" t="s">
        <v>212</v>
      </c>
      <c r="H4599" t="s">
        <v>25</v>
      </c>
      <c r="I4599" t="s">
        <v>26</v>
      </c>
      <c r="J4599" t="s">
        <v>560</v>
      </c>
      <c r="K4599">
        <v>1080</v>
      </c>
      <c r="L4599" t="s">
        <v>56</v>
      </c>
      <c r="M4599" t="s">
        <v>40</v>
      </c>
      <c r="N4599" t="s">
        <v>50</v>
      </c>
      <c r="O4599" t="s">
        <v>10498</v>
      </c>
      <c r="P4599">
        <v>28.751999999999999</v>
      </c>
      <c r="Q4599">
        <v>3</v>
      </c>
      <c r="R4599">
        <v>0.2</v>
      </c>
      <c r="S4599">
        <v>10.0632</v>
      </c>
      <c r="T4599" t="s">
        <v>400</v>
      </c>
      <c r="U4599">
        <v>18.688800000000001</v>
      </c>
      <c r="V4599" s="2">
        <f>Table1[[#This Row],[Expenses]]*0.3</f>
        <v>5.6066399999999996</v>
      </c>
      <c r="W4599" t="str">
        <f>VLOOKUP(K4599, Helper!A:C, 3, FALSE)</f>
        <v>2020-03</v>
      </c>
    </row>
    <row r="4600" spans="1:23" x14ac:dyDescent="0.3">
      <c r="A4600">
        <v>9205</v>
      </c>
      <c r="B4600" t="s">
        <v>10499</v>
      </c>
      <c r="C4600" s="1">
        <v>44897</v>
      </c>
      <c r="D4600">
        <v>20221202</v>
      </c>
      <c r="E4600" t="s">
        <v>527</v>
      </c>
      <c r="F4600" t="s">
        <v>35</v>
      </c>
      <c r="G4600" t="s">
        <v>36</v>
      </c>
      <c r="H4600" t="s">
        <v>37</v>
      </c>
      <c r="I4600" t="s">
        <v>38</v>
      </c>
      <c r="J4600" t="s">
        <v>528</v>
      </c>
      <c r="K4600">
        <v>1049</v>
      </c>
      <c r="L4600" t="s">
        <v>84</v>
      </c>
      <c r="M4600" t="s">
        <v>40</v>
      </c>
      <c r="N4600" t="s">
        <v>112</v>
      </c>
      <c r="O4600" t="s">
        <v>10500</v>
      </c>
      <c r="P4600">
        <v>23.04</v>
      </c>
      <c r="Q4600">
        <v>8</v>
      </c>
      <c r="R4600">
        <v>0</v>
      </c>
      <c r="S4600">
        <v>6.9119999999999999</v>
      </c>
      <c r="T4600" t="s">
        <v>76</v>
      </c>
      <c r="U4600">
        <v>16.128</v>
      </c>
      <c r="V4600" s="2">
        <f>Table1[[#This Row],[Expenses]]*0.3</f>
        <v>4.8384</v>
      </c>
      <c r="W4600" t="str">
        <f>VLOOKUP(K4600, Helper!A:C, 3, FALSE)</f>
        <v>2020-05</v>
      </c>
    </row>
    <row r="4601" spans="1:23" x14ac:dyDescent="0.3">
      <c r="A4601">
        <v>9206</v>
      </c>
      <c r="B4601" t="s">
        <v>10501</v>
      </c>
      <c r="C4601" s="1">
        <v>44673</v>
      </c>
      <c r="D4601">
        <v>20220422</v>
      </c>
      <c r="E4601" t="s">
        <v>2723</v>
      </c>
      <c r="F4601" t="s">
        <v>498</v>
      </c>
      <c r="G4601" t="s">
        <v>2753</v>
      </c>
      <c r="H4601" t="s">
        <v>25</v>
      </c>
      <c r="I4601" t="s">
        <v>103</v>
      </c>
      <c r="J4601" t="s">
        <v>917</v>
      </c>
      <c r="K4601">
        <v>1029</v>
      </c>
      <c r="L4601" t="s">
        <v>84</v>
      </c>
      <c r="M4601" t="s">
        <v>29</v>
      </c>
      <c r="N4601" t="s">
        <v>112</v>
      </c>
      <c r="O4601" t="s">
        <v>10502</v>
      </c>
      <c r="P4601">
        <v>15.48</v>
      </c>
      <c r="Q4601">
        <v>3</v>
      </c>
      <c r="R4601">
        <v>0</v>
      </c>
      <c r="S4601">
        <v>4.4892000000000003</v>
      </c>
      <c r="T4601" t="s">
        <v>296</v>
      </c>
      <c r="U4601">
        <v>10.9908</v>
      </c>
      <c r="V4601" s="2">
        <f>Table1[[#This Row],[Expenses]]*0.3</f>
        <v>3.2972399999999999</v>
      </c>
      <c r="W4601" t="str">
        <f>VLOOKUP(K4601, Helper!A:C, 3, FALSE)</f>
        <v>2020-01</v>
      </c>
    </row>
    <row r="4602" spans="1:23" x14ac:dyDescent="0.3">
      <c r="A4602">
        <v>9208</v>
      </c>
      <c r="B4602" t="s">
        <v>10503</v>
      </c>
      <c r="C4602" s="1">
        <v>45142</v>
      </c>
      <c r="D4602">
        <v>20230804</v>
      </c>
      <c r="E4602" t="s">
        <v>2196</v>
      </c>
      <c r="F4602" t="s">
        <v>166</v>
      </c>
      <c r="G4602" t="s">
        <v>380</v>
      </c>
      <c r="H4602" t="s">
        <v>81</v>
      </c>
      <c r="I4602" t="s">
        <v>168</v>
      </c>
      <c r="J4602" t="s">
        <v>316</v>
      </c>
      <c r="K4602">
        <v>1093</v>
      </c>
      <c r="L4602" t="s">
        <v>28</v>
      </c>
      <c r="M4602" t="s">
        <v>29</v>
      </c>
      <c r="N4602" t="s">
        <v>185</v>
      </c>
      <c r="O4602" t="s">
        <v>10504</v>
      </c>
      <c r="P4602">
        <v>39.816000000000003</v>
      </c>
      <c r="Q4602">
        <v>3</v>
      </c>
      <c r="R4602">
        <v>0.2</v>
      </c>
      <c r="S4602">
        <v>7.4654999999999996</v>
      </c>
      <c r="T4602" t="s">
        <v>786</v>
      </c>
      <c r="U4602">
        <v>32.350499999999997</v>
      </c>
      <c r="V4602" s="2">
        <f>Table1[[#This Row],[Expenses]]*0.3</f>
        <v>9.7051499999999979</v>
      </c>
      <c r="W4602" t="str">
        <f>VLOOKUP(K4602, Helper!A:C, 3, FALSE)</f>
        <v>2020-03</v>
      </c>
    </row>
    <row r="4603" spans="1:23" x14ac:dyDescent="0.3">
      <c r="A4603">
        <v>9209</v>
      </c>
      <c r="B4603" t="s">
        <v>10505</v>
      </c>
      <c r="C4603" s="1">
        <v>45142</v>
      </c>
      <c r="D4603">
        <v>20230804</v>
      </c>
      <c r="E4603" t="s">
        <v>2876</v>
      </c>
      <c r="F4603" t="s">
        <v>71</v>
      </c>
      <c r="G4603" t="s">
        <v>72</v>
      </c>
      <c r="H4603" t="s">
        <v>37</v>
      </c>
      <c r="I4603" t="s">
        <v>38</v>
      </c>
      <c r="J4603" t="s">
        <v>764</v>
      </c>
      <c r="K4603">
        <v>1061</v>
      </c>
      <c r="L4603" t="s">
        <v>28</v>
      </c>
      <c r="M4603" t="s">
        <v>40</v>
      </c>
      <c r="N4603" t="s">
        <v>96</v>
      </c>
      <c r="O4603" t="s">
        <v>10506</v>
      </c>
      <c r="P4603">
        <v>16.059999999999999</v>
      </c>
      <c r="Q4603">
        <v>1</v>
      </c>
      <c r="R4603">
        <v>0</v>
      </c>
      <c r="S4603">
        <v>4.1756000000000002</v>
      </c>
      <c r="T4603" t="s">
        <v>786</v>
      </c>
      <c r="U4603">
        <v>11.884399999999999</v>
      </c>
      <c r="V4603" s="2">
        <f>Table1[[#This Row],[Expenses]]*0.3</f>
        <v>3.5653199999999998</v>
      </c>
      <c r="W4603" t="str">
        <f>VLOOKUP(K4603, Helper!A:C, 3, FALSE)</f>
        <v>2020-03</v>
      </c>
    </row>
    <row r="4604" spans="1:23" x14ac:dyDescent="0.3">
      <c r="A4604">
        <v>9210</v>
      </c>
      <c r="B4604" t="s">
        <v>10507</v>
      </c>
      <c r="C4604" s="1">
        <v>45272</v>
      </c>
      <c r="D4604">
        <v>20231212</v>
      </c>
      <c r="E4604" t="s">
        <v>10508</v>
      </c>
      <c r="F4604" t="s">
        <v>353</v>
      </c>
      <c r="G4604" t="s">
        <v>1380</v>
      </c>
      <c r="H4604" t="s">
        <v>25</v>
      </c>
      <c r="I4604" t="s">
        <v>48</v>
      </c>
      <c r="J4604" t="s">
        <v>132</v>
      </c>
      <c r="K4604">
        <v>1063</v>
      </c>
      <c r="L4604" t="s">
        <v>133</v>
      </c>
      <c r="M4604" t="s">
        <v>85</v>
      </c>
      <c r="N4604" t="s">
        <v>161</v>
      </c>
      <c r="O4604" t="s">
        <v>10509</v>
      </c>
      <c r="P4604">
        <v>7.28</v>
      </c>
      <c r="Q4604">
        <v>1</v>
      </c>
      <c r="R4604">
        <v>0</v>
      </c>
      <c r="S4604">
        <v>3.4944000000000002</v>
      </c>
      <c r="T4604" t="s">
        <v>261</v>
      </c>
      <c r="U4604">
        <v>3.7856000000000001</v>
      </c>
      <c r="V4604" s="2">
        <f>Table1[[#This Row],[Expenses]]*0.3</f>
        <v>1.13568</v>
      </c>
      <c r="W4604" t="str">
        <f>VLOOKUP(K4604, Helper!A:C, 3, FALSE)</f>
        <v>2020-05</v>
      </c>
    </row>
    <row r="4605" spans="1:23" x14ac:dyDescent="0.3">
      <c r="A4605">
        <v>9212</v>
      </c>
      <c r="B4605" t="s">
        <v>10510</v>
      </c>
      <c r="C4605" s="1">
        <v>44269</v>
      </c>
      <c r="D4605">
        <v>20210314</v>
      </c>
      <c r="E4605" t="s">
        <v>2351</v>
      </c>
      <c r="F4605" t="s">
        <v>35</v>
      </c>
      <c r="G4605" t="s">
        <v>397</v>
      </c>
      <c r="H4605" t="s">
        <v>37</v>
      </c>
      <c r="I4605" t="s">
        <v>38</v>
      </c>
      <c r="J4605" t="s">
        <v>376</v>
      </c>
      <c r="K4605">
        <v>1036</v>
      </c>
      <c r="L4605" t="s">
        <v>259</v>
      </c>
      <c r="M4605" t="s">
        <v>29</v>
      </c>
      <c r="N4605" t="s">
        <v>66</v>
      </c>
      <c r="O4605" t="s">
        <v>10511</v>
      </c>
      <c r="P4605">
        <v>19.440000000000001</v>
      </c>
      <c r="Q4605">
        <v>3</v>
      </c>
      <c r="R4605">
        <v>0</v>
      </c>
      <c r="S4605">
        <v>9.3312000000000008</v>
      </c>
      <c r="T4605" t="s">
        <v>365</v>
      </c>
      <c r="U4605">
        <v>10.1088</v>
      </c>
      <c r="V4605" s="2">
        <f>Table1[[#This Row],[Expenses]]*0.3</f>
        <v>3.0326400000000002</v>
      </c>
      <c r="W4605" t="str">
        <f>VLOOKUP(K4605, Helper!A:C, 3, FALSE)</f>
        <v>2020-04</v>
      </c>
    </row>
    <row r="4606" spans="1:23" x14ac:dyDescent="0.3">
      <c r="A4606">
        <v>9213</v>
      </c>
      <c r="B4606" t="s">
        <v>10512</v>
      </c>
      <c r="C4606" s="1">
        <v>44173</v>
      </c>
      <c r="D4606">
        <v>20201208</v>
      </c>
      <c r="E4606" t="s">
        <v>1178</v>
      </c>
      <c r="F4606" t="s">
        <v>35</v>
      </c>
      <c r="G4606" t="s">
        <v>110</v>
      </c>
      <c r="H4606" t="s">
        <v>37</v>
      </c>
      <c r="I4606" t="s">
        <v>38</v>
      </c>
      <c r="J4606" t="s">
        <v>138</v>
      </c>
      <c r="K4606">
        <v>1043</v>
      </c>
      <c r="L4606" t="s">
        <v>95</v>
      </c>
      <c r="M4606" t="s">
        <v>40</v>
      </c>
      <c r="N4606" t="s">
        <v>57</v>
      </c>
      <c r="O4606" t="s">
        <v>10513</v>
      </c>
      <c r="P4606">
        <v>39.880000000000003</v>
      </c>
      <c r="Q4606">
        <v>2</v>
      </c>
      <c r="R4606">
        <v>0</v>
      </c>
      <c r="S4606">
        <v>11.166399999999999</v>
      </c>
      <c r="T4606" t="s">
        <v>235</v>
      </c>
      <c r="U4606">
        <v>28.7136</v>
      </c>
      <c r="V4606" s="2">
        <f>Table1[[#This Row],[Expenses]]*0.3</f>
        <v>8.6140799999999995</v>
      </c>
      <c r="W4606" t="str">
        <f>VLOOKUP(K4606, Helper!A:C, 3, FALSE)</f>
        <v>2020-01</v>
      </c>
    </row>
    <row r="4607" spans="1:23" x14ac:dyDescent="0.3">
      <c r="A4607">
        <v>9215</v>
      </c>
      <c r="B4607" t="s">
        <v>10514</v>
      </c>
      <c r="C4607" s="1">
        <v>45200</v>
      </c>
      <c r="D4607">
        <v>20231001</v>
      </c>
      <c r="E4607" t="s">
        <v>2758</v>
      </c>
      <c r="F4607" t="s">
        <v>124</v>
      </c>
      <c r="G4607" t="s">
        <v>125</v>
      </c>
      <c r="H4607" t="s">
        <v>25</v>
      </c>
      <c r="I4607" t="s">
        <v>48</v>
      </c>
      <c r="J4607" t="s">
        <v>413</v>
      </c>
      <c r="K4607">
        <v>1022</v>
      </c>
      <c r="L4607" t="s">
        <v>273</v>
      </c>
      <c r="M4607" t="s">
        <v>40</v>
      </c>
      <c r="N4607" t="s">
        <v>41</v>
      </c>
      <c r="O4607" t="s">
        <v>10515</v>
      </c>
      <c r="P4607">
        <v>20.664000000000001</v>
      </c>
      <c r="Q4607">
        <v>7</v>
      </c>
      <c r="R4607">
        <v>0.2</v>
      </c>
      <c r="S4607">
        <v>6.9741</v>
      </c>
      <c r="T4607" t="s">
        <v>151</v>
      </c>
      <c r="U4607">
        <v>13.6899</v>
      </c>
      <c r="V4607" s="2">
        <f>Table1[[#This Row],[Expenses]]*0.3</f>
        <v>4.1069699999999996</v>
      </c>
      <c r="W4607" t="str">
        <f>VLOOKUP(K4607, Helper!A:C, 3, FALSE)</f>
        <v>2020-03</v>
      </c>
    </row>
    <row r="4608" spans="1:23" x14ac:dyDescent="0.3">
      <c r="A4608">
        <v>9216</v>
      </c>
      <c r="B4608" t="s">
        <v>10516</v>
      </c>
      <c r="C4608" s="1">
        <v>44887</v>
      </c>
      <c r="D4608">
        <v>20221122</v>
      </c>
      <c r="E4608" t="s">
        <v>1230</v>
      </c>
      <c r="F4608" t="s">
        <v>35</v>
      </c>
      <c r="G4608" t="s">
        <v>36</v>
      </c>
      <c r="H4608" t="s">
        <v>37</v>
      </c>
      <c r="I4608" t="s">
        <v>38</v>
      </c>
      <c r="J4608" t="s">
        <v>1231</v>
      </c>
      <c r="K4608">
        <v>1086</v>
      </c>
      <c r="L4608" t="s">
        <v>74</v>
      </c>
      <c r="M4608" t="s">
        <v>40</v>
      </c>
      <c r="N4608" t="s">
        <v>66</v>
      </c>
      <c r="O4608" t="s">
        <v>10517</v>
      </c>
      <c r="P4608">
        <v>32.4</v>
      </c>
      <c r="Q4608">
        <v>5</v>
      </c>
      <c r="R4608">
        <v>0</v>
      </c>
      <c r="S4608">
        <v>15.552</v>
      </c>
      <c r="T4608" t="s">
        <v>32</v>
      </c>
      <c r="U4608">
        <v>16.847999999999999</v>
      </c>
      <c r="V4608" s="2">
        <f>Table1[[#This Row],[Expenses]]*0.3</f>
        <v>5.0543999999999993</v>
      </c>
      <c r="W4608" t="str">
        <f>VLOOKUP(K4608, Helper!A:C, 3, FALSE)</f>
        <v>2020-01</v>
      </c>
    </row>
    <row r="4609" spans="1:23" x14ac:dyDescent="0.3">
      <c r="A4609">
        <v>9217</v>
      </c>
      <c r="B4609" t="s">
        <v>10518</v>
      </c>
      <c r="C4609" s="1">
        <v>45255</v>
      </c>
      <c r="D4609">
        <v>20231125</v>
      </c>
      <c r="E4609" t="s">
        <v>4233</v>
      </c>
      <c r="F4609" t="s">
        <v>79</v>
      </c>
      <c r="G4609" t="s">
        <v>737</v>
      </c>
      <c r="H4609" t="s">
        <v>81</v>
      </c>
      <c r="I4609" t="s">
        <v>82</v>
      </c>
      <c r="J4609" t="s">
        <v>812</v>
      </c>
      <c r="K4609">
        <v>1092</v>
      </c>
      <c r="L4609" t="s">
        <v>84</v>
      </c>
      <c r="M4609" t="s">
        <v>40</v>
      </c>
      <c r="N4609" t="s">
        <v>86</v>
      </c>
      <c r="O4609" t="s">
        <v>10519</v>
      </c>
      <c r="P4609">
        <v>13.762</v>
      </c>
      <c r="Q4609">
        <v>1</v>
      </c>
      <c r="R4609">
        <v>0.8</v>
      </c>
      <c r="S4609">
        <v>-24.771599999999999</v>
      </c>
      <c r="T4609" t="s">
        <v>283</v>
      </c>
      <c r="U4609">
        <v>38.5336</v>
      </c>
      <c r="V4609" s="2">
        <f>Table1[[#This Row],[Expenses]]*0.3</f>
        <v>11.560079999999999</v>
      </c>
      <c r="W4609" t="str">
        <f>VLOOKUP(K4609, Helper!A:C, 3, FALSE)</f>
        <v>2020-02</v>
      </c>
    </row>
    <row r="4610" spans="1:23" x14ac:dyDescent="0.3">
      <c r="A4610">
        <v>9218</v>
      </c>
      <c r="B4610" t="s">
        <v>10520</v>
      </c>
      <c r="C4610" s="1">
        <v>45245</v>
      </c>
      <c r="D4610">
        <v>20231115</v>
      </c>
      <c r="E4610" t="s">
        <v>3179</v>
      </c>
      <c r="F4610" t="s">
        <v>183</v>
      </c>
      <c r="G4610" t="s">
        <v>183</v>
      </c>
      <c r="H4610" t="s">
        <v>25</v>
      </c>
      <c r="I4610" t="s">
        <v>48</v>
      </c>
      <c r="J4610" t="s">
        <v>823</v>
      </c>
      <c r="K4610">
        <v>1034</v>
      </c>
      <c r="L4610" t="s">
        <v>28</v>
      </c>
      <c r="M4610" t="s">
        <v>85</v>
      </c>
      <c r="N4610" t="s">
        <v>161</v>
      </c>
      <c r="O4610" t="s">
        <v>10521</v>
      </c>
      <c r="P4610">
        <v>15.28</v>
      </c>
      <c r="Q4610">
        <v>2</v>
      </c>
      <c r="R4610">
        <v>0</v>
      </c>
      <c r="S4610">
        <v>7.4871999999999996</v>
      </c>
      <c r="T4610" t="s">
        <v>283</v>
      </c>
      <c r="U4610">
        <v>7.7927999999999997</v>
      </c>
      <c r="V4610" s="2">
        <f>Table1[[#This Row],[Expenses]]*0.3</f>
        <v>2.3378399999999999</v>
      </c>
      <c r="W4610" t="str">
        <f>VLOOKUP(K4610, Helper!A:C, 3, FALSE)</f>
        <v>2020-01</v>
      </c>
    </row>
    <row r="4611" spans="1:23" x14ac:dyDescent="0.3">
      <c r="A4611">
        <v>9219</v>
      </c>
      <c r="B4611" t="s">
        <v>10522</v>
      </c>
      <c r="C4611" s="1">
        <v>44424</v>
      </c>
      <c r="D4611">
        <v>20210816</v>
      </c>
      <c r="E4611" t="s">
        <v>2649</v>
      </c>
      <c r="F4611" t="s">
        <v>124</v>
      </c>
      <c r="G4611" t="s">
        <v>125</v>
      </c>
      <c r="H4611" t="s">
        <v>25</v>
      </c>
      <c r="I4611" t="s">
        <v>48</v>
      </c>
      <c r="J4611" t="s">
        <v>698</v>
      </c>
      <c r="K4611">
        <v>1013</v>
      </c>
      <c r="L4611" t="s">
        <v>28</v>
      </c>
      <c r="M4611" t="s">
        <v>29</v>
      </c>
      <c r="N4611" t="s">
        <v>96</v>
      </c>
      <c r="O4611" t="s">
        <v>10523</v>
      </c>
      <c r="P4611">
        <v>44.688000000000002</v>
      </c>
      <c r="Q4611">
        <v>7</v>
      </c>
      <c r="R4611">
        <v>0.2</v>
      </c>
      <c r="S4611">
        <v>3.3515999999999999</v>
      </c>
      <c r="T4611" t="s">
        <v>570</v>
      </c>
      <c r="U4611">
        <v>41.336399999999998</v>
      </c>
      <c r="V4611" s="2">
        <f>Table1[[#This Row],[Expenses]]*0.3</f>
        <v>12.400919999999999</v>
      </c>
      <c r="W4611" t="str">
        <f>VLOOKUP(K4611, Helper!A:C, 3, FALSE)</f>
        <v>2020-02</v>
      </c>
    </row>
    <row r="4612" spans="1:23" x14ac:dyDescent="0.3">
      <c r="A4612">
        <v>9221</v>
      </c>
      <c r="B4612" t="s">
        <v>10524</v>
      </c>
      <c r="C4612" s="1">
        <v>45213</v>
      </c>
      <c r="D4612">
        <v>20231014</v>
      </c>
      <c r="E4612" t="s">
        <v>3894</v>
      </c>
      <c r="F4612" t="s">
        <v>493</v>
      </c>
      <c r="G4612" t="s">
        <v>1423</v>
      </c>
      <c r="H4612" t="s">
        <v>25</v>
      </c>
      <c r="I4612" t="s">
        <v>336</v>
      </c>
      <c r="J4612" t="s">
        <v>407</v>
      </c>
      <c r="K4612">
        <v>1082</v>
      </c>
      <c r="L4612" t="s">
        <v>56</v>
      </c>
      <c r="M4612" t="s">
        <v>29</v>
      </c>
      <c r="N4612" t="s">
        <v>41</v>
      </c>
      <c r="O4612" t="s">
        <v>10525</v>
      </c>
      <c r="P4612">
        <v>11.07</v>
      </c>
      <c r="Q4612">
        <v>3</v>
      </c>
      <c r="R4612">
        <v>0</v>
      </c>
      <c r="S4612">
        <v>5.2028999999999996</v>
      </c>
      <c r="T4612" t="s">
        <v>151</v>
      </c>
      <c r="U4612">
        <v>5.8670999999999998</v>
      </c>
      <c r="V4612" s="2">
        <f>Table1[[#This Row],[Expenses]]*0.3</f>
        <v>1.76013</v>
      </c>
      <c r="W4612" t="str">
        <f>VLOOKUP(K4612, Helper!A:C, 3, FALSE)</f>
        <v>2020-07</v>
      </c>
    </row>
    <row r="4613" spans="1:23" x14ac:dyDescent="0.3">
      <c r="A4613">
        <v>9224</v>
      </c>
      <c r="B4613" t="s">
        <v>10526</v>
      </c>
      <c r="C4613" s="1">
        <v>45235</v>
      </c>
      <c r="D4613">
        <v>20231105</v>
      </c>
      <c r="E4613" t="s">
        <v>502</v>
      </c>
      <c r="F4613" t="s">
        <v>79</v>
      </c>
      <c r="G4613" t="s">
        <v>3873</v>
      </c>
      <c r="H4613" t="s">
        <v>81</v>
      </c>
      <c r="I4613" t="s">
        <v>82</v>
      </c>
      <c r="J4613" t="s">
        <v>504</v>
      </c>
      <c r="K4613">
        <v>1010</v>
      </c>
      <c r="L4613" t="s">
        <v>273</v>
      </c>
      <c r="M4613" t="s">
        <v>85</v>
      </c>
      <c r="N4613" t="s">
        <v>50</v>
      </c>
      <c r="O4613" t="s">
        <v>10527</v>
      </c>
      <c r="P4613">
        <v>7.5359999999999996</v>
      </c>
      <c r="Q4613">
        <v>6</v>
      </c>
      <c r="R4613">
        <v>0.8</v>
      </c>
      <c r="S4613">
        <v>-13.188000000000001</v>
      </c>
      <c r="T4613" t="s">
        <v>283</v>
      </c>
      <c r="U4613">
        <v>20.724</v>
      </c>
      <c r="V4613" s="2">
        <f>Table1[[#This Row],[Expenses]]*0.3</f>
        <v>6.2172000000000001</v>
      </c>
      <c r="W4613" t="str">
        <f>VLOOKUP(K4613, Helper!A:C, 3, FALSE)</f>
        <v>2020-03</v>
      </c>
    </row>
    <row r="4614" spans="1:23" x14ac:dyDescent="0.3">
      <c r="A4614">
        <v>9228</v>
      </c>
      <c r="B4614" t="s">
        <v>10528</v>
      </c>
      <c r="C4614" s="1">
        <v>45005</v>
      </c>
      <c r="D4614">
        <v>20230320</v>
      </c>
      <c r="E4614" t="s">
        <v>2094</v>
      </c>
      <c r="F4614" t="s">
        <v>35</v>
      </c>
      <c r="G4614" t="s">
        <v>36</v>
      </c>
      <c r="H4614" t="s">
        <v>37</v>
      </c>
      <c r="I4614" t="s">
        <v>38</v>
      </c>
      <c r="J4614" t="s">
        <v>360</v>
      </c>
      <c r="K4614">
        <v>1004</v>
      </c>
      <c r="L4614" t="s">
        <v>74</v>
      </c>
      <c r="M4614" t="s">
        <v>40</v>
      </c>
      <c r="N4614" t="s">
        <v>86</v>
      </c>
      <c r="O4614" t="s">
        <v>10529</v>
      </c>
      <c r="P4614">
        <v>381.36</v>
      </c>
      <c r="Q4614">
        <v>7</v>
      </c>
      <c r="R4614">
        <v>0</v>
      </c>
      <c r="S4614">
        <v>106.7808</v>
      </c>
      <c r="T4614" t="s">
        <v>761</v>
      </c>
      <c r="U4614">
        <v>274.57920000000001</v>
      </c>
      <c r="V4614" s="2">
        <f>Table1[[#This Row],[Expenses]]*0.3</f>
        <v>82.373760000000004</v>
      </c>
      <c r="W4614" t="str">
        <f>VLOOKUP(K4614, Helper!A:C, 3, FALSE)</f>
        <v>2020-01</v>
      </c>
    </row>
    <row r="4615" spans="1:23" x14ac:dyDescent="0.3">
      <c r="A4615">
        <v>9229</v>
      </c>
      <c r="B4615" t="s">
        <v>10530</v>
      </c>
      <c r="C4615" s="1">
        <v>44138</v>
      </c>
      <c r="D4615">
        <v>20201103</v>
      </c>
      <c r="E4615" t="s">
        <v>2061</v>
      </c>
      <c r="F4615" t="s">
        <v>35</v>
      </c>
      <c r="G4615" t="s">
        <v>36</v>
      </c>
      <c r="H4615" t="s">
        <v>37</v>
      </c>
      <c r="I4615" t="s">
        <v>38</v>
      </c>
      <c r="J4615" t="s">
        <v>312</v>
      </c>
      <c r="K4615">
        <v>1014</v>
      </c>
      <c r="L4615" t="s">
        <v>95</v>
      </c>
      <c r="M4615" t="s">
        <v>85</v>
      </c>
      <c r="N4615" t="s">
        <v>112</v>
      </c>
      <c r="O4615" t="s">
        <v>10531</v>
      </c>
      <c r="P4615">
        <v>6.72</v>
      </c>
      <c r="Q4615">
        <v>4</v>
      </c>
      <c r="R4615">
        <v>0</v>
      </c>
      <c r="S4615">
        <v>3.36</v>
      </c>
      <c r="T4615" t="s">
        <v>98</v>
      </c>
      <c r="U4615">
        <v>3.36</v>
      </c>
      <c r="V4615" s="2">
        <f>Table1[[#This Row],[Expenses]]*0.3</f>
        <v>1.008</v>
      </c>
      <c r="W4615" t="str">
        <f>VLOOKUP(K4615, Helper!A:C, 3, FALSE)</f>
        <v>2020-01</v>
      </c>
    </row>
    <row r="4616" spans="1:23" x14ac:dyDescent="0.3">
      <c r="A4616">
        <v>9230</v>
      </c>
      <c r="B4616" t="s">
        <v>10532</v>
      </c>
      <c r="C4616" s="1">
        <v>45131</v>
      </c>
      <c r="D4616">
        <v>20230724</v>
      </c>
      <c r="E4616" t="s">
        <v>142</v>
      </c>
      <c r="F4616" t="s">
        <v>35</v>
      </c>
      <c r="G4616" t="s">
        <v>36</v>
      </c>
      <c r="H4616" t="s">
        <v>37</v>
      </c>
      <c r="I4616" t="s">
        <v>38</v>
      </c>
      <c r="J4616" t="s">
        <v>143</v>
      </c>
      <c r="K4616">
        <v>1051</v>
      </c>
      <c r="L4616" t="s">
        <v>74</v>
      </c>
      <c r="M4616" t="s">
        <v>29</v>
      </c>
      <c r="N4616" t="s">
        <v>50</v>
      </c>
      <c r="O4616" t="s">
        <v>10533</v>
      </c>
      <c r="P4616">
        <v>15.192</v>
      </c>
      <c r="Q4616">
        <v>3</v>
      </c>
      <c r="R4616">
        <v>0.2</v>
      </c>
      <c r="S4616">
        <v>5.5071000000000003</v>
      </c>
      <c r="T4616" t="s">
        <v>128</v>
      </c>
      <c r="U4616">
        <v>9.6848999999999901</v>
      </c>
      <c r="V4616" s="2">
        <f>Table1[[#This Row],[Expenses]]*0.3</f>
        <v>2.9054699999999971</v>
      </c>
      <c r="W4616" t="str">
        <f>VLOOKUP(K4616, Helper!A:C, 3, FALSE)</f>
        <v>2020-03</v>
      </c>
    </row>
    <row r="4617" spans="1:23" x14ac:dyDescent="0.3">
      <c r="A4617">
        <v>9232</v>
      </c>
      <c r="B4617" t="s">
        <v>10534</v>
      </c>
      <c r="C4617" s="1">
        <v>44192</v>
      </c>
      <c r="D4617">
        <v>20201227</v>
      </c>
      <c r="E4617" t="s">
        <v>1234</v>
      </c>
      <c r="F4617" t="s">
        <v>232</v>
      </c>
      <c r="G4617" t="s">
        <v>385</v>
      </c>
      <c r="H4617" t="s">
        <v>37</v>
      </c>
      <c r="I4617" t="s">
        <v>119</v>
      </c>
      <c r="J4617" t="s">
        <v>268</v>
      </c>
      <c r="K4617">
        <v>1088</v>
      </c>
      <c r="L4617" t="s">
        <v>133</v>
      </c>
      <c r="M4617" t="s">
        <v>29</v>
      </c>
      <c r="N4617" t="s">
        <v>50</v>
      </c>
      <c r="O4617" t="s">
        <v>10535</v>
      </c>
      <c r="P4617">
        <v>946.76400000000001</v>
      </c>
      <c r="Q4617">
        <v>6</v>
      </c>
      <c r="R4617">
        <v>0.7</v>
      </c>
      <c r="S4617">
        <v>-694.29359999999997</v>
      </c>
      <c r="T4617" t="s">
        <v>235</v>
      </c>
      <c r="U4617">
        <v>1641.0576000000001</v>
      </c>
      <c r="V4617" s="2">
        <f>Table1[[#This Row],[Expenses]]*0.3</f>
        <v>492.31727999999998</v>
      </c>
      <c r="W4617" t="str">
        <f>VLOOKUP(K4617, Helper!A:C, 3, FALSE)</f>
        <v>2020-03</v>
      </c>
    </row>
    <row r="4618" spans="1:23" x14ac:dyDescent="0.3">
      <c r="A4618">
        <v>9233</v>
      </c>
      <c r="B4618" t="s">
        <v>10536</v>
      </c>
      <c r="C4618" s="1">
        <v>44807</v>
      </c>
      <c r="D4618">
        <v>20220903</v>
      </c>
      <c r="E4618" t="s">
        <v>1131</v>
      </c>
      <c r="F4618" t="s">
        <v>35</v>
      </c>
      <c r="G4618" t="s">
        <v>36</v>
      </c>
      <c r="H4618" t="s">
        <v>37</v>
      </c>
      <c r="I4618" t="s">
        <v>38</v>
      </c>
      <c r="J4618" t="s">
        <v>1132</v>
      </c>
      <c r="K4618">
        <v>1053</v>
      </c>
      <c r="L4618" t="s">
        <v>74</v>
      </c>
      <c r="M4618" t="s">
        <v>29</v>
      </c>
      <c r="N4618" t="s">
        <v>57</v>
      </c>
      <c r="O4618" t="s">
        <v>10537</v>
      </c>
      <c r="P4618">
        <v>94.68</v>
      </c>
      <c r="Q4618">
        <v>9</v>
      </c>
      <c r="R4618">
        <v>0</v>
      </c>
      <c r="S4618">
        <v>31.244399999999999</v>
      </c>
      <c r="T4618" t="s">
        <v>246</v>
      </c>
      <c r="U4618">
        <v>63.435600000000001</v>
      </c>
      <c r="V4618" s="2">
        <f>Table1[[#This Row],[Expenses]]*0.3</f>
        <v>19.03068</v>
      </c>
      <c r="W4618" t="str">
        <f>VLOOKUP(K4618, Helper!A:C, 3, FALSE)</f>
        <v>2020-05</v>
      </c>
    </row>
    <row r="4619" spans="1:23" x14ac:dyDescent="0.3">
      <c r="A4619">
        <v>9239</v>
      </c>
      <c r="B4619" t="s">
        <v>10538</v>
      </c>
      <c r="C4619" s="1">
        <v>44969</v>
      </c>
      <c r="D4619">
        <v>20230212</v>
      </c>
      <c r="E4619" t="s">
        <v>3034</v>
      </c>
      <c r="F4619" t="s">
        <v>358</v>
      </c>
      <c r="G4619" t="s">
        <v>359</v>
      </c>
      <c r="H4619" t="s">
        <v>37</v>
      </c>
      <c r="I4619" t="s">
        <v>119</v>
      </c>
      <c r="J4619" t="s">
        <v>223</v>
      </c>
      <c r="K4619">
        <v>1067</v>
      </c>
      <c r="L4619" t="s">
        <v>133</v>
      </c>
      <c r="M4619" t="s">
        <v>29</v>
      </c>
      <c r="N4619" t="s">
        <v>57</v>
      </c>
      <c r="O4619" t="s">
        <v>10539</v>
      </c>
      <c r="P4619">
        <v>147.56800000000001</v>
      </c>
      <c r="Q4619">
        <v>2</v>
      </c>
      <c r="R4619">
        <v>0.2</v>
      </c>
      <c r="S4619">
        <v>-3.6892</v>
      </c>
      <c r="T4619" t="s">
        <v>394</v>
      </c>
      <c r="U4619">
        <v>151.25720000000001</v>
      </c>
      <c r="V4619" s="2">
        <f>Table1[[#This Row],[Expenses]]*0.3</f>
        <v>45.377160000000003</v>
      </c>
      <c r="W4619" t="str">
        <f>VLOOKUP(K4619, Helper!A:C, 3, FALSE)</f>
        <v>2020-02</v>
      </c>
    </row>
    <row r="4620" spans="1:23" x14ac:dyDescent="0.3">
      <c r="A4620">
        <v>9240</v>
      </c>
      <c r="B4620" t="s">
        <v>10540</v>
      </c>
      <c r="C4620" s="1">
        <v>45227</v>
      </c>
      <c r="D4620">
        <v>20231028</v>
      </c>
      <c r="E4620" t="s">
        <v>1147</v>
      </c>
      <c r="F4620" t="s">
        <v>46</v>
      </c>
      <c r="G4620" t="s">
        <v>661</v>
      </c>
      <c r="H4620" t="s">
        <v>25</v>
      </c>
      <c r="I4620" t="s">
        <v>48</v>
      </c>
      <c r="J4620" t="s">
        <v>560</v>
      </c>
      <c r="K4620">
        <v>1080</v>
      </c>
      <c r="L4620" t="s">
        <v>56</v>
      </c>
      <c r="M4620" t="s">
        <v>40</v>
      </c>
      <c r="N4620" t="s">
        <v>66</v>
      </c>
      <c r="O4620" t="s">
        <v>10541</v>
      </c>
      <c r="P4620">
        <v>56.783999999999999</v>
      </c>
      <c r="Q4620">
        <v>7</v>
      </c>
      <c r="R4620">
        <v>0.2</v>
      </c>
      <c r="S4620">
        <v>20.584199999999999</v>
      </c>
      <c r="T4620" t="s">
        <v>151</v>
      </c>
      <c r="U4620">
        <v>36.199799999999897</v>
      </c>
      <c r="V4620" s="2">
        <f>Table1[[#This Row],[Expenses]]*0.3</f>
        <v>10.859939999999968</v>
      </c>
      <c r="W4620" t="str">
        <f>VLOOKUP(K4620, Helper!A:C, 3, FALSE)</f>
        <v>2020-03</v>
      </c>
    </row>
    <row r="4621" spans="1:23" x14ac:dyDescent="0.3">
      <c r="A4621">
        <v>9243</v>
      </c>
      <c r="B4621" t="s">
        <v>10542</v>
      </c>
      <c r="C4621" s="1">
        <v>44021</v>
      </c>
      <c r="D4621">
        <v>20200709</v>
      </c>
      <c r="E4621" t="s">
        <v>1325</v>
      </c>
      <c r="F4621" t="s">
        <v>35</v>
      </c>
      <c r="G4621" t="s">
        <v>110</v>
      </c>
      <c r="H4621" t="s">
        <v>37</v>
      </c>
      <c r="I4621" t="s">
        <v>38</v>
      </c>
      <c r="J4621" t="s">
        <v>337</v>
      </c>
      <c r="K4621">
        <v>1096</v>
      </c>
      <c r="L4621" t="s">
        <v>105</v>
      </c>
      <c r="M4621" t="s">
        <v>85</v>
      </c>
      <c r="N4621" t="s">
        <v>50</v>
      </c>
      <c r="O4621" t="s">
        <v>10543</v>
      </c>
      <c r="P4621">
        <v>14.304</v>
      </c>
      <c r="Q4621">
        <v>6</v>
      </c>
      <c r="R4621">
        <v>0.2</v>
      </c>
      <c r="S4621">
        <v>4.6487999999999996</v>
      </c>
      <c r="T4621" t="s">
        <v>729</v>
      </c>
      <c r="U4621">
        <v>9.6552000000000007</v>
      </c>
      <c r="V4621" s="2">
        <f>Table1[[#This Row],[Expenses]]*0.3</f>
        <v>2.89656</v>
      </c>
      <c r="W4621" t="str">
        <f>VLOOKUP(K4621, Helper!A:C, 3, FALSE)</f>
        <v>2020-03</v>
      </c>
    </row>
    <row r="4622" spans="1:23" x14ac:dyDescent="0.3">
      <c r="A4622">
        <v>9247</v>
      </c>
      <c r="B4622" t="s">
        <v>10544</v>
      </c>
      <c r="C4622" s="1">
        <v>45069</v>
      </c>
      <c r="D4622">
        <v>20230523</v>
      </c>
      <c r="E4622" t="s">
        <v>3946</v>
      </c>
      <c r="F4622" t="s">
        <v>35</v>
      </c>
      <c r="G4622" t="s">
        <v>110</v>
      </c>
      <c r="H4622" t="s">
        <v>37</v>
      </c>
      <c r="I4622" t="s">
        <v>38</v>
      </c>
      <c r="J4622" t="s">
        <v>143</v>
      </c>
      <c r="K4622">
        <v>1051</v>
      </c>
      <c r="L4622" t="s">
        <v>74</v>
      </c>
      <c r="M4622" t="s">
        <v>85</v>
      </c>
      <c r="N4622" t="s">
        <v>112</v>
      </c>
      <c r="O4622" t="s">
        <v>10545</v>
      </c>
      <c r="P4622">
        <v>9.84</v>
      </c>
      <c r="Q4622">
        <v>3</v>
      </c>
      <c r="R4622">
        <v>0</v>
      </c>
      <c r="S4622">
        <v>2.8536000000000001</v>
      </c>
      <c r="T4622" t="s">
        <v>288</v>
      </c>
      <c r="U4622">
        <v>6.9863999999999997</v>
      </c>
      <c r="V4622" s="2">
        <f>Table1[[#This Row],[Expenses]]*0.3</f>
        <v>2.09592</v>
      </c>
      <c r="W4622" t="str">
        <f>VLOOKUP(K4622, Helper!A:C, 3, FALSE)</f>
        <v>2020-03</v>
      </c>
    </row>
    <row r="4623" spans="1:23" x14ac:dyDescent="0.3">
      <c r="A4623">
        <v>9249</v>
      </c>
      <c r="B4623" t="s">
        <v>10546</v>
      </c>
      <c r="C4623" s="1">
        <v>44876</v>
      </c>
      <c r="D4623">
        <v>20221111</v>
      </c>
      <c r="E4623" t="s">
        <v>1643</v>
      </c>
      <c r="F4623" t="s">
        <v>211</v>
      </c>
      <c r="G4623" t="s">
        <v>212</v>
      </c>
      <c r="H4623" t="s">
        <v>25</v>
      </c>
      <c r="I4623" t="s">
        <v>26</v>
      </c>
      <c r="J4623" t="s">
        <v>626</v>
      </c>
      <c r="K4623">
        <v>1009</v>
      </c>
      <c r="L4623" t="s">
        <v>95</v>
      </c>
      <c r="M4623" t="s">
        <v>29</v>
      </c>
      <c r="N4623" t="s">
        <v>50</v>
      </c>
      <c r="O4623" t="s">
        <v>10547</v>
      </c>
      <c r="P4623">
        <v>3.64</v>
      </c>
      <c r="Q4623">
        <v>1</v>
      </c>
      <c r="R4623">
        <v>0.2</v>
      </c>
      <c r="S4623">
        <v>1.365</v>
      </c>
      <c r="T4623" t="s">
        <v>32</v>
      </c>
      <c r="U4623">
        <v>2.2749999999999999</v>
      </c>
      <c r="V4623" s="2">
        <f>Table1[[#This Row],[Expenses]]*0.3</f>
        <v>0.6825</v>
      </c>
      <c r="W4623" t="str">
        <f>VLOOKUP(K4623, Helper!A:C, 3, FALSE)</f>
        <v>2020-03</v>
      </c>
    </row>
    <row r="4624" spans="1:23" x14ac:dyDescent="0.3">
      <c r="A4624">
        <v>9251</v>
      </c>
      <c r="B4624" t="s">
        <v>10548</v>
      </c>
      <c r="C4624" s="1">
        <v>44898</v>
      </c>
      <c r="D4624">
        <v>20221203</v>
      </c>
      <c r="E4624" t="s">
        <v>2235</v>
      </c>
      <c r="F4624" t="s">
        <v>353</v>
      </c>
      <c r="G4624" t="s">
        <v>1380</v>
      </c>
      <c r="H4624" t="s">
        <v>25</v>
      </c>
      <c r="I4624" t="s">
        <v>48</v>
      </c>
      <c r="J4624" t="s">
        <v>515</v>
      </c>
      <c r="K4624">
        <v>1003</v>
      </c>
      <c r="L4624" t="s">
        <v>56</v>
      </c>
      <c r="M4624" t="s">
        <v>40</v>
      </c>
      <c r="N4624" t="s">
        <v>50</v>
      </c>
      <c r="O4624" t="s">
        <v>10549</v>
      </c>
      <c r="P4624">
        <v>115.84</v>
      </c>
      <c r="Q4624">
        <v>8</v>
      </c>
      <c r="R4624">
        <v>0</v>
      </c>
      <c r="S4624">
        <v>54.444800000000001</v>
      </c>
      <c r="T4624" t="s">
        <v>76</v>
      </c>
      <c r="U4624">
        <v>61.395200000000003</v>
      </c>
      <c r="V4624" s="2">
        <f>Table1[[#This Row],[Expenses]]*0.3</f>
        <v>18.418559999999999</v>
      </c>
      <c r="W4624" t="str">
        <f>VLOOKUP(K4624, Helper!A:C, 3, FALSE)</f>
        <v>2020-02</v>
      </c>
    </row>
    <row r="4625" spans="1:23" x14ac:dyDescent="0.3">
      <c r="A4625">
        <v>9252</v>
      </c>
      <c r="B4625" t="s">
        <v>10550</v>
      </c>
      <c r="C4625" s="1">
        <v>44988</v>
      </c>
      <c r="D4625">
        <v>20230303</v>
      </c>
      <c r="E4625" t="s">
        <v>3577</v>
      </c>
      <c r="F4625" t="s">
        <v>35</v>
      </c>
      <c r="G4625" t="s">
        <v>36</v>
      </c>
      <c r="H4625" t="s">
        <v>37</v>
      </c>
      <c r="I4625" t="s">
        <v>38</v>
      </c>
      <c r="J4625" t="s">
        <v>160</v>
      </c>
      <c r="K4625">
        <v>1101</v>
      </c>
      <c r="L4625" t="s">
        <v>56</v>
      </c>
      <c r="M4625" t="s">
        <v>40</v>
      </c>
      <c r="N4625" t="s">
        <v>50</v>
      </c>
      <c r="O4625" t="s">
        <v>10551</v>
      </c>
      <c r="P4625">
        <v>107.648</v>
      </c>
      <c r="Q4625">
        <v>2</v>
      </c>
      <c r="R4625">
        <v>0.2</v>
      </c>
      <c r="S4625">
        <v>33.64</v>
      </c>
      <c r="T4625" t="s">
        <v>761</v>
      </c>
      <c r="U4625">
        <v>74.007999999999996</v>
      </c>
      <c r="V4625" s="2">
        <f>Table1[[#This Row],[Expenses]]*0.3</f>
        <v>22.202399999999997</v>
      </c>
      <c r="W4625" t="str">
        <f>VLOOKUP(K4625, Helper!A:C, 3, FALSE)</f>
        <v>2020-03</v>
      </c>
    </row>
    <row r="4626" spans="1:23" x14ac:dyDescent="0.3">
      <c r="A4626">
        <v>9253</v>
      </c>
      <c r="B4626" t="s">
        <v>10552</v>
      </c>
      <c r="C4626" s="1">
        <v>45193</v>
      </c>
      <c r="D4626">
        <v>20230924</v>
      </c>
      <c r="E4626" t="s">
        <v>7092</v>
      </c>
      <c r="F4626" t="s">
        <v>978</v>
      </c>
      <c r="G4626" t="s">
        <v>1863</v>
      </c>
      <c r="H4626" t="s">
        <v>25</v>
      </c>
      <c r="I4626" t="s">
        <v>103</v>
      </c>
      <c r="J4626" t="s">
        <v>349</v>
      </c>
      <c r="K4626">
        <v>1078</v>
      </c>
      <c r="L4626" t="s">
        <v>56</v>
      </c>
      <c r="M4626" t="s">
        <v>29</v>
      </c>
      <c r="N4626" t="s">
        <v>185</v>
      </c>
      <c r="O4626" t="s">
        <v>10553</v>
      </c>
      <c r="P4626">
        <v>199.95</v>
      </c>
      <c r="Q4626">
        <v>5</v>
      </c>
      <c r="R4626">
        <v>0</v>
      </c>
      <c r="S4626">
        <v>63.984000000000002</v>
      </c>
      <c r="T4626" t="s">
        <v>171</v>
      </c>
      <c r="U4626">
        <v>135.96599999999901</v>
      </c>
      <c r="V4626" s="2">
        <f>Table1[[#This Row],[Expenses]]*0.3</f>
        <v>40.789799999999701</v>
      </c>
      <c r="W4626" t="str">
        <f>VLOOKUP(K4626, Helper!A:C, 3, FALSE)</f>
        <v>2020-01</v>
      </c>
    </row>
    <row r="4627" spans="1:23" x14ac:dyDescent="0.3">
      <c r="A4627">
        <v>9255</v>
      </c>
      <c r="B4627" t="s">
        <v>10554</v>
      </c>
      <c r="C4627" s="1">
        <v>43873</v>
      </c>
      <c r="D4627">
        <v>20200212</v>
      </c>
      <c r="E4627" t="s">
        <v>1478</v>
      </c>
      <c r="F4627" t="s">
        <v>411</v>
      </c>
      <c r="G4627" t="s">
        <v>997</v>
      </c>
      <c r="H4627" t="s">
        <v>25</v>
      </c>
      <c r="I4627" t="s">
        <v>48</v>
      </c>
      <c r="J4627" t="s">
        <v>1026</v>
      </c>
      <c r="K4627">
        <v>1040</v>
      </c>
      <c r="L4627" t="s">
        <v>56</v>
      </c>
      <c r="M4627" t="s">
        <v>29</v>
      </c>
      <c r="N4627" t="s">
        <v>41</v>
      </c>
      <c r="O4627" t="s">
        <v>10555</v>
      </c>
      <c r="P4627">
        <v>60.89</v>
      </c>
      <c r="Q4627">
        <v>1</v>
      </c>
      <c r="R4627">
        <v>0</v>
      </c>
      <c r="S4627">
        <v>15.2225</v>
      </c>
      <c r="T4627" t="s">
        <v>919</v>
      </c>
      <c r="U4627">
        <v>45.667499999999997</v>
      </c>
      <c r="V4627" s="2">
        <f>Table1[[#This Row],[Expenses]]*0.3</f>
        <v>13.700249999999999</v>
      </c>
      <c r="W4627" t="str">
        <f>VLOOKUP(K4627, Helper!A:C, 3, FALSE)</f>
        <v>2020-02</v>
      </c>
    </row>
    <row r="4628" spans="1:23" x14ac:dyDescent="0.3">
      <c r="A4628">
        <v>9261</v>
      </c>
      <c r="B4628" t="s">
        <v>10556</v>
      </c>
      <c r="C4628" s="1">
        <v>45242</v>
      </c>
      <c r="D4628">
        <v>20231112</v>
      </c>
      <c r="E4628" t="s">
        <v>751</v>
      </c>
      <c r="F4628" t="s">
        <v>3326</v>
      </c>
      <c r="G4628" t="s">
        <v>3327</v>
      </c>
      <c r="H4628" t="s">
        <v>25</v>
      </c>
      <c r="I4628" t="s">
        <v>48</v>
      </c>
      <c r="J4628" t="s">
        <v>752</v>
      </c>
      <c r="K4628">
        <v>1084</v>
      </c>
      <c r="L4628" t="s">
        <v>133</v>
      </c>
      <c r="M4628" t="s">
        <v>29</v>
      </c>
      <c r="N4628" t="s">
        <v>66</v>
      </c>
      <c r="O4628" t="s">
        <v>10557</v>
      </c>
      <c r="P4628">
        <v>25.5</v>
      </c>
      <c r="Q4628">
        <v>3</v>
      </c>
      <c r="R4628">
        <v>0</v>
      </c>
      <c r="S4628">
        <v>6.63</v>
      </c>
      <c r="T4628" t="s">
        <v>283</v>
      </c>
      <c r="U4628">
        <v>18.87</v>
      </c>
      <c r="V4628" s="2">
        <f>Table1[[#This Row],[Expenses]]*0.3</f>
        <v>5.6610000000000005</v>
      </c>
      <c r="W4628" t="str">
        <f>VLOOKUP(K4628, Helper!A:C, 3, FALSE)</f>
        <v>2020-02</v>
      </c>
    </row>
    <row r="4629" spans="1:23" x14ac:dyDescent="0.3">
      <c r="A4629">
        <v>9262</v>
      </c>
      <c r="B4629" t="s">
        <v>10558</v>
      </c>
      <c r="C4629" s="1">
        <v>45172</v>
      </c>
      <c r="D4629">
        <v>20230903</v>
      </c>
      <c r="E4629" t="s">
        <v>4680</v>
      </c>
      <c r="F4629" t="s">
        <v>71</v>
      </c>
      <c r="G4629" t="s">
        <v>72</v>
      </c>
      <c r="H4629" t="s">
        <v>37</v>
      </c>
      <c r="I4629" t="s">
        <v>38</v>
      </c>
      <c r="J4629" t="s">
        <v>325</v>
      </c>
      <c r="K4629">
        <v>1075</v>
      </c>
      <c r="L4629" t="s">
        <v>133</v>
      </c>
      <c r="M4629" t="s">
        <v>85</v>
      </c>
      <c r="N4629" t="s">
        <v>41</v>
      </c>
      <c r="O4629" t="s">
        <v>10559</v>
      </c>
      <c r="P4629">
        <v>215.976</v>
      </c>
      <c r="Q4629">
        <v>3</v>
      </c>
      <c r="R4629">
        <v>0.2</v>
      </c>
      <c r="S4629">
        <v>-2.6997</v>
      </c>
      <c r="T4629" t="s">
        <v>171</v>
      </c>
      <c r="U4629">
        <v>218.67570000000001</v>
      </c>
      <c r="V4629" s="2">
        <f>Table1[[#This Row],[Expenses]]*0.3</f>
        <v>65.602710000000002</v>
      </c>
      <c r="W4629" t="str">
        <f>VLOOKUP(K4629, Helper!A:C, 3, FALSE)</f>
        <v>2020-03</v>
      </c>
    </row>
    <row r="4630" spans="1:23" x14ac:dyDescent="0.3">
      <c r="A4630">
        <v>9263</v>
      </c>
      <c r="B4630" t="s">
        <v>10560</v>
      </c>
      <c r="C4630" s="1">
        <v>44478</v>
      </c>
      <c r="D4630">
        <v>20211009</v>
      </c>
      <c r="E4630" t="s">
        <v>1173</v>
      </c>
      <c r="F4630" t="s">
        <v>190</v>
      </c>
      <c r="G4630" t="s">
        <v>568</v>
      </c>
      <c r="H4630" t="s">
        <v>37</v>
      </c>
      <c r="I4630" t="s">
        <v>119</v>
      </c>
      <c r="J4630" t="s">
        <v>698</v>
      </c>
      <c r="K4630">
        <v>1013</v>
      </c>
      <c r="L4630" t="s">
        <v>28</v>
      </c>
      <c r="M4630" t="s">
        <v>29</v>
      </c>
      <c r="N4630" t="s">
        <v>41</v>
      </c>
      <c r="O4630" t="s">
        <v>10561</v>
      </c>
      <c r="P4630">
        <v>389.97</v>
      </c>
      <c r="Q4630">
        <v>3</v>
      </c>
      <c r="R4630">
        <v>0</v>
      </c>
      <c r="S4630">
        <v>35.097299999999997</v>
      </c>
      <c r="T4630" t="s">
        <v>52</v>
      </c>
      <c r="U4630">
        <v>354.87270000000001</v>
      </c>
      <c r="V4630" s="2">
        <f>Table1[[#This Row],[Expenses]]*0.3</f>
        <v>106.46181</v>
      </c>
      <c r="W4630" t="str">
        <f>VLOOKUP(K4630, Helper!A:C, 3, FALSE)</f>
        <v>2020-02</v>
      </c>
    </row>
    <row r="4631" spans="1:23" x14ac:dyDescent="0.3">
      <c r="A4631">
        <v>9265</v>
      </c>
      <c r="B4631" t="s">
        <v>10562</v>
      </c>
      <c r="C4631" s="1">
        <v>45255</v>
      </c>
      <c r="D4631">
        <v>20231125</v>
      </c>
      <c r="E4631" t="s">
        <v>985</v>
      </c>
      <c r="F4631" t="s">
        <v>252</v>
      </c>
      <c r="G4631" t="s">
        <v>253</v>
      </c>
      <c r="H4631" t="s">
        <v>25</v>
      </c>
      <c r="I4631" t="s">
        <v>103</v>
      </c>
      <c r="J4631" t="s">
        <v>987</v>
      </c>
      <c r="K4631">
        <v>1018</v>
      </c>
      <c r="L4631" t="s">
        <v>28</v>
      </c>
      <c r="M4631" t="s">
        <v>40</v>
      </c>
      <c r="N4631" t="s">
        <v>50</v>
      </c>
      <c r="O4631" t="s">
        <v>10563</v>
      </c>
      <c r="P4631">
        <v>11.673</v>
      </c>
      <c r="Q4631">
        <v>3</v>
      </c>
      <c r="R4631">
        <v>0.7</v>
      </c>
      <c r="S4631">
        <v>-7.782</v>
      </c>
      <c r="T4631" t="s">
        <v>283</v>
      </c>
      <c r="U4631">
        <v>19.454999999999998</v>
      </c>
      <c r="V4631" s="2">
        <f>Table1[[#This Row],[Expenses]]*0.3</f>
        <v>5.8364999999999991</v>
      </c>
      <c r="W4631" t="str">
        <f>VLOOKUP(K4631, Helper!A:C, 3, FALSE)</f>
        <v>2020-06</v>
      </c>
    </row>
    <row r="4632" spans="1:23" x14ac:dyDescent="0.3">
      <c r="A4632">
        <v>9267</v>
      </c>
      <c r="B4632" t="s">
        <v>10564</v>
      </c>
      <c r="C4632" s="1">
        <v>43870</v>
      </c>
      <c r="D4632">
        <v>20200209</v>
      </c>
      <c r="E4632" t="s">
        <v>704</v>
      </c>
      <c r="F4632" t="s">
        <v>821</v>
      </c>
      <c r="G4632" t="s">
        <v>822</v>
      </c>
      <c r="H4632" t="s">
        <v>25</v>
      </c>
      <c r="I4632" t="s">
        <v>336</v>
      </c>
      <c r="J4632" t="s">
        <v>278</v>
      </c>
      <c r="K4632">
        <v>1032</v>
      </c>
      <c r="L4632" t="s">
        <v>56</v>
      </c>
      <c r="M4632" t="s">
        <v>85</v>
      </c>
      <c r="N4632" t="s">
        <v>57</v>
      </c>
      <c r="O4632" t="s">
        <v>10565</v>
      </c>
      <c r="P4632">
        <v>14.56</v>
      </c>
      <c r="Q4632">
        <v>2</v>
      </c>
      <c r="R4632">
        <v>0</v>
      </c>
      <c r="S4632">
        <v>5.5327999999999999</v>
      </c>
      <c r="T4632" t="s">
        <v>919</v>
      </c>
      <c r="U4632">
        <v>9.0272000000000006</v>
      </c>
      <c r="V4632" s="2">
        <f>Table1[[#This Row],[Expenses]]*0.3</f>
        <v>2.7081599999999999</v>
      </c>
      <c r="W4632" t="str">
        <f>VLOOKUP(K4632, Helper!A:C, 3, FALSE)</f>
        <v>2020-02</v>
      </c>
    </row>
    <row r="4633" spans="1:23" x14ac:dyDescent="0.3">
      <c r="A4633">
        <v>9268</v>
      </c>
      <c r="B4633" t="s">
        <v>10566</v>
      </c>
      <c r="C4633" s="1">
        <v>44464</v>
      </c>
      <c r="D4633">
        <v>20210925</v>
      </c>
      <c r="E4633" t="s">
        <v>1112</v>
      </c>
      <c r="F4633" t="s">
        <v>211</v>
      </c>
      <c r="G4633" t="s">
        <v>937</v>
      </c>
      <c r="H4633" t="s">
        <v>25</v>
      </c>
      <c r="I4633" t="s">
        <v>26</v>
      </c>
      <c r="J4633" t="s">
        <v>312</v>
      </c>
      <c r="K4633">
        <v>1014</v>
      </c>
      <c r="L4633" t="s">
        <v>95</v>
      </c>
      <c r="M4633" t="s">
        <v>29</v>
      </c>
      <c r="N4633" t="s">
        <v>41</v>
      </c>
      <c r="O4633" t="s">
        <v>10567</v>
      </c>
      <c r="P4633">
        <v>102.58199999999999</v>
      </c>
      <c r="Q4633">
        <v>1</v>
      </c>
      <c r="R4633">
        <v>0.1</v>
      </c>
      <c r="S4633">
        <v>6.8388</v>
      </c>
      <c r="T4633" t="s">
        <v>135</v>
      </c>
      <c r="U4633">
        <v>95.743199999999902</v>
      </c>
      <c r="V4633" s="2">
        <f>Table1[[#This Row],[Expenses]]*0.3</f>
        <v>28.722959999999969</v>
      </c>
      <c r="W4633" t="str">
        <f>VLOOKUP(K4633, Helper!A:C, 3, FALSE)</f>
        <v>2020-01</v>
      </c>
    </row>
    <row r="4634" spans="1:23" x14ac:dyDescent="0.3">
      <c r="A4634">
        <v>9270</v>
      </c>
      <c r="B4634" t="s">
        <v>10568</v>
      </c>
      <c r="C4634" s="1">
        <v>45160</v>
      </c>
      <c r="D4634">
        <v>20230822</v>
      </c>
      <c r="E4634" t="s">
        <v>90</v>
      </c>
      <c r="F4634" t="s">
        <v>211</v>
      </c>
      <c r="G4634" t="s">
        <v>212</v>
      </c>
      <c r="H4634" t="s">
        <v>25</v>
      </c>
      <c r="I4634" t="s">
        <v>26</v>
      </c>
      <c r="J4634" t="s">
        <v>94</v>
      </c>
      <c r="K4634">
        <v>1087</v>
      </c>
      <c r="L4634" t="s">
        <v>95</v>
      </c>
      <c r="M4634" t="s">
        <v>29</v>
      </c>
      <c r="N4634" t="s">
        <v>50</v>
      </c>
      <c r="O4634" t="s">
        <v>10569</v>
      </c>
      <c r="P4634">
        <v>32.088000000000001</v>
      </c>
      <c r="Q4634">
        <v>7</v>
      </c>
      <c r="R4634">
        <v>0.2</v>
      </c>
      <c r="S4634">
        <v>11.2308</v>
      </c>
      <c r="T4634" t="s">
        <v>786</v>
      </c>
      <c r="U4634">
        <v>20.857199999999999</v>
      </c>
      <c r="V4634" s="2">
        <f>Table1[[#This Row],[Expenses]]*0.3</f>
        <v>6.2571599999999998</v>
      </c>
      <c r="W4634" t="str">
        <f>VLOOKUP(K4634, Helper!A:C, 3, FALSE)</f>
        <v>2020-06</v>
      </c>
    </row>
    <row r="4635" spans="1:23" x14ac:dyDescent="0.3">
      <c r="A4635">
        <v>9272</v>
      </c>
      <c r="B4635" t="s">
        <v>10570</v>
      </c>
      <c r="C4635" s="1">
        <v>44694</v>
      </c>
      <c r="D4635">
        <v>20220513</v>
      </c>
      <c r="E4635" t="s">
        <v>2152</v>
      </c>
      <c r="F4635" t="s">
        <v>211</v>
      </c>
      <c r="G4635" t="s">
        <v>212</v>
      </c>
      <c r="H4635" t="s">
        <v>25</v>
      </c>
      <c r="I4635" t="s">
        <v>26</v>
      </c>
      <c r="J4635" t="s">
        <v>55</v>
      </c>
      <c r="K4635">
        <v>1065</v>
      </c>
      <c r="L4635" t="s">
        <v>56</v>
      </c>
      <c r="M4635" t="s">
        <v>40</v>
      </c>
      <c r="N4635" t="s">
        <v>57</v>
      </c>
      <c r="O4635" t="s">
        <v>10571</v>
      </c>
      <c r="P4635">
        <v>10.02</v>
      </c>
      <c r="Q4635">
        <v>3</v>
      </c>
      <c r="R4635">
        <v>0</v>
      </c>
      <c r="S4635">
        <v>4.4088000000000003</v>
      </c>
      <c r="T4635" t="s">
        <v>454</v>
      </c>
      <c r="U4635">
        <v>5.6111999999999904</v>
      </c>
      <c r="V4635" s="2">
        <f>Table1[[#This Row],[Expenses]]*0.3</f>
        <v>1.6833599999999971</v>
      </c>
      <c r="W4635" t="str">
        <f>VLOOKUP(K4635, Helper!A:C, 3, FALSE)</f>
        <v>2020-04</v>
      </c>
    </row>
    <row r="4636" spans="1:23" x14ac:dyDescent="0.3">
      <c r="A4636">
        <v>9274</v>
      </c>
      <c r="B4636" t="s">
        <v>10572</v>
      </c>
      <c r="C4636" s="1">
        <v>45172</v>
      </c>
      <c r="D4636">
        <v>20230903</v>
      </c>
      <c r="E4636" t="s">
        <v>624</v>
      </c>
      <c r="F4636" t="s">
        <v>23</v>
      </c>
      <c r="G4636" t="s">
        <v>24</v>
      </c>
      <c r="H4636" t="s">
        <v>25</v>
      </c>
      <c r="I4636" t="s">
        <v>26</v>
      </c>
      <c r="J4636" t="s">
        <v>626</v>
      </c>
      <c r="K4636">
        <v>1009</v>
      </c>
      <c r="L4636" t="s">
        <v>95</v>
      </c>
      <c r="M4636" t="s">
        <v>29</v>
      </c>
      <c r="N4636" t="s">
        <v>50</v>
      </c>
      <c r="O4636" t="s">
        <v>10573</v>
      </c>
      <c r="P4636">
        <v>1577.94</v>
      </c>
      <c r="Q4636">
        <v>3</v>
      </c>
      <c r="R4636">
        <v>0</v>
      </c>
      <c r="S4636">
        <v>757.41120000000001</v>
      </c>
      <c r="T4636" t="s">
        <v>171</v>
      </c>
      <c r="U4636">
        <v>820.52880000000005</v>
      </c>
      <c r="V4636" s="2">
        <f>Table1[[#This Row],[Expenses]]*0.3</f>
        <v>246.15863999999999</v>
      </c>
      <c r="W4636" t="str">
        <f>VLOOKUP(K4636, Helper!A:C, 3, FALSE)</f>
        <v>2020-03</v>
      </c>
    </row>
    <row r="4637" spans="1:23" x14ac:dyDescent="0.3">
      <c r="A4637">
        <v>9275</v>
      </c>
      <c r="B4637" t="s">
        <v>10574</v>
      </c>
      <c r="C4637" s="1">
        <v>44114</v>
      </c>
      <c r="D4637">
        <v>20201010</v>
      </c>
      <c r="E4637" t="s">
        <v>4723</v>
      </c>
      <c r="F4637" t="s">
        <v>461</v>
      </c>
      <c r="G4637" t="s">
        <v>1618</v>
      </c>
      <c r="H4637" t="s">
        <v>81</v>
      </c>
      <c r="I4637" t="s">
        <v>168</v>
      </c>
      <c r="J4637" t="s">
        <v>240</v>
      </c>
      <c r="K4637">
        <v>1035</v>
      </c>
      <c r="L4637" t="s">
        <v>56</v>
      </c>
      <c r="M4637" t="s">
        <v>40</v>
      </c>
      <c r="N4637" t="s">
        <v>112</v>
      </c>
      <c r="O4637" t="s">
        <v>10575</v>
      </c>
      <c r="P4637">
        <v>255.85</v>
      </c>
      <c r="Q4637">
        <v>7</v>
      </c>
      <c r="R4637">
        <v>0</v>
      </c>
      <c r="S4637">
        <v>112.574</v>
      </c>
      <c r="T4637" t="s">
        <v>194</v>
      </c>
      <c r="U4637">
        <v>143.27600000000001</v>
      </c>
      <c r="V4637" s="2">
        <f>Table1[[#This Row],[Expenses]]*0.3</f>
        <v>42.982800000000005</v>
      </c>
      <c r="W4637" t="str">
        <f>VLOOKUP(K4637, Helper!A:C, 3, FALSE)</f>
        <v>2020-04</v>
      </c>
    </row>
    <row r="4638" spans="1:23" x14ac:dyDescent="0.3">
      <c r="A4638">
        <v>9276</v>
      </c>
      <c r="B4638" t="s">
        <v>10576</v>
      </c>
      <c r="C4638" s="1">
        <v>44708</v>
      </c>
      <c r="D4638">
        <v>20220527</v>
      </c>
      <c r="E4638" t="s">
        <v>2101</v>
      </c>
      <c r="F4638" t="s">
        <v>46</v>
      </c>
      <c r="G4638" t="s">
        <v>661</v>
      </c>
      <c r="H4638" t="s">
        <v>25</v>
      </c>
      <c r="I4638" t="s">
        <v>48</v>
      </c>
      <c r="J4638" t="s">
        <v>524</v>
      </c>
      <c r="K4638">
        <v>1039</v>
      </c>
      <c r="L4638" t="s">
        <v>95</v>
      </c>
      <c r="M4638" t="s">
        <v>40</v>
      </c>
      <c r="N4638" t="s">
        <v>96</v>
      </c>
      <c r="O4638" t="s">
        <v>10577</v>
      </c>
      <c r="P4638">
        <v>184.70400000000001</v>
      </c>
      <c r="Q4638">
        <v>6</v>
      </c>
      <c r="R4638">
        <v>0.2</v>
      </c>
      <c r="S4638">
        <v>13.8528</v>
      </c>
      <c r="T4638" t="s">
        <v>454</v>
      </c>
      <c r="U4638">
        <v>170.85120000000001</v>
      </c>
      <c r="V4638" s="2">
        <f>Table1[[#This Row],[Expenses]]*0.3</f>
        <v>51.255360000000003</v>
      </c>
      <c r="W4638" t="str">
        <f>VLOOKUP(K4638, Helper!A:C, 3, FALSE)</f>
        <v>2020-01</v>
      </c>
    </row>
    <row r="4639" spans="1:23" x14ac:dyDescent="0.3">
      <c r="A4639">
        <v>9278</v>
      </c>
      <c r="B4639" t="s">
        <v>10578</v>
      </c>
      <c r="C4639" s="1">
        <v>45262</v>
      </c>
      <c r="D4639">
        <v>20231202</v>
      </c>
      <c r="E4639" t="s">
        <v>1195</v>
      </c>
      <c r="F4639" t="s">
        <v>124</v>
      </c>
      <c r="G4639" t="s">
        <v>125</v>
      </c>
      <c r="H4639" t="s">
        <v>25</v>
      </c>
      <c r="I4639" t="s">
        <v>48</v>
      </c>
      <c r="J4639" t="s">
        <v>413</v>
      </c>
      <c r="K4639">
        <v>1022</v>
      </c>
      <c r="L4639" t="s">
        <v>273</v>
      </c>
      <c r="M4639" t="s">
        <v>29</v>
      </c>
      <c r="N4639" t="s">
        <v>41</v>
      </c>
      <c r="O4639" t="s">
        <v>10579</v>
      </c>
      <c r="P4639">
        <v>15.936</v>
      </c>
      <c r="Q4639">
        <v>4</v>
      </c>
      <c r="R4639">
        <v>0.2</v>
      </c>
      <c r="S4639">
        <v>5.1791999999999998</v>
      </c>
      <c r="T4639" t="s">
        <v>261</v>
      </c>
      <c r="U4639">
        <v>10.7568</v>
      </c>
      <c r="V4639" s="2">
        <f>Table1[[#This Row],[Expenses]]*0.3</f>
        <v>3.2270400000000001</v>
      </c>
      <c r="W4639" t="str">
        <f>VLOOKUP(K4639, Helper!A:C, 3, FALSE)</f>
        <v>2020-03</v>
      </c>
    </row>
    <row r="4640" spans="1:23" x14ac:dyDescent="0.3">
      <c r="A4640">
        <v>9281</v>
      </c>
      <c r="B4640" t="s">
        <v>10580</v>
      </c>
      <c r="C4640" s="1">
        <v>44825</v>
      </c>
      <c r="D4640">
        <v>20220921</v>
      </c>
      <c r="E4640" t="s">
        <v>4614</v>
      </c>
      <c r="F4640" t="s">
        <v>71</v>
      </c>
      <c r="G4640" t="s">
        <v>72</v>
      </c>
      <c r="H4640" t="s">
        <v>37</v>
      </c>
      <c r="I4640" t="s">
        <v>38</v>
      </c>
      <c r="J4640" t="s">
        <v>764</v>
      </c>
      <c r="K4640">
        <v>1061</v>
      </c>
      <c r="L4640" t="s">
        <v>28</v>
      </c>
      <c r="M4640" t="s">
        <v>85</v>
      </c>
      <c r="N4640" t="s">
        <v>30</v>
      </c>
      <c r="O4640" t="s">
        <v>10581</v>
      </c>
      <c r="P4640">
        <v>163.88</v>
      </c>
      <c r="Q4640">
        <v>2</v>
      </c>
      <c r="R4640">
        <v>0</v>
      </c>
      <c r="S4640">
        <v>40.97</v>
      </c>
      <c r="T4640" t="s">
        <v>246</v>
      </c>
      <c r="U4640">
        <v>122.91</v>
      </c>
      <c r="V4640" s="2">
        <f>Table1[[#This Row],[Expenses]]*0.3</f>
        <v>36.872999999999998</v>
      </c>
      <c r="W4640" t="str">
        <f>VLOOKUP(K4640, Helper!A:C, 3, FALSE)</f>
        <v>2020-03</v>
      </c>
    </row>
    <row r="4641" spans="1:23" x14ac:dyDescent="0.3">
      <c r="A4641">
        <v>9282</v>
      </c>
      <c r="B4641" t="s">
        <v>10582</v>
      </c>
      <c r="C4641" s="1">
        <v>45181</v>
      </c>
      <c r="D4641">
        <v>20230912</v>
      </c>
      <c r="E4641" t="s">
        <v>518</v>
      </c>
      <c r="F4641" t="s">
        <v>238</v>
      </c>
      <c r="G4641" t="s">
        <v>1399</v>
      </c>
      <c r="H4641" t="s">
        <v>25</v>
      </c>
      <c r="I4641" t="s">
        <v>48</v>
      </c>
      <c r="J4641" t="s">
        <v>268</v>
      </c>
      <c r="K4641">
        <v>1088</v>
      </c>
      <c r="L4641" t="s">
        <v>133</v>
      </c>
      <c r="M4641" t="s">
        <v>29</v>
      </c>
      <c r="N4641" t="s">
        <v>86</v>
      </c>
      <c r="O4641" t="s">
        <v>10583</v>
      </c>
      <c r="P4641">
        <v>67.900000000000006</v>
      </c>
      <c r="Q4641">
        <v>5</v>
      </c>
      <c r="R4641">
        <v>0</v>
      </c>
      <c r="S4641">
        <v>20.37</v>
      </c>
      <c r="T4641" t="s">
        <v>171</v>
      </c>
      <c r="U4641">
        <v>47.53</v>
      </c>
      <c r="V4641" s="2">
        <f>Table1[[#This Row],[Expenses]]*0.3</f>
        <v>14.259</v>
      </c>
      <c r="W4641" t="str">
        <f>VLOOKUP(K4641, Helper!A:C, 3, FALSE)</f>
        <v>2020-03</v>
      </c>
    </row>
    <row r="4642" spans="1:23" x14ac:dyDescent="0.3">
      <c r="A4642">
        <v>9283</v>
      </c>
      <c r="B4642" t="s">
        <v>10584</v>
      </c>
      <c r="C4642" s="1">
        <v>44926</v>
      </c>
      <c r="D4642">
        <v>20221231</v>
      </c>
      <c r="E4642" t="s">
        <v>4415</v>
      </c>
      <c r="F4642" t="s">
        <v>46</v>
      </c>
      <c r="G4642" t="s">
        <v>580</v>
      </c>
      <c r="H4642" t="s">
        <v>25</v>
      </c>
      <c r="I4642" t="s">
        <v>48</v>
      </c>
      <c r="J4642" t="s">
        <v>244</v>
      </c>
      <c r="K4642">
        <v>1002</v>
      </c>
      <c r="L4642" t="s">
        <v>84</v>
      </c>
      <c r="M4642" t="s">
        <v>29</v>
      </c>
      <c r="N4642" t="s">
        <v>66</v>
      </c>
      <c r="O4642" t="s">
        <v>10585</v>
      </c>
      <c r="P4642">
        <v>72.224000000000004</v>
      </c>
      <c r="Q4642">
        <v>4</v>
      </c>
      <c r="R4642">
        <v>0.2</v>
      </c>
      <c r="S4642">
        <v>25.278400000000001</v>
      </c>
      <c r="T4642" t="s">
        <v>76</v>
      </c>
      <c r="U4642">
        <v>46.945599999999999</v>
      </c>
      <c r="V4642" s="2">
        <f>Table1[[#This Row],[Expenses]]*0.3</f>
        <v>14.083679999999999</v>
      </c>
      <c r="W4642" t="str">
        <f>VLOOKUP(K4642, Helper!A:C, 3, FALSE)</f>
        <v>2020-03</v>
      </c>
    </row>
    <row r="4643" spans="1:23" x14ac:dyDescent="0.3">
      <c r="A4643">
        <v>9284</v>
      </c>
      <c r="B4643" t="s">
        <v>10586</v>
      </c>
      <c r="C4643" s="1">
        <v>45172</v>
      </c>
      <c r="D4643">
        <v>20230903</v>
      </c>
      <c r="E4643" t="s">
        <v>2944</v>
      </c>
      <c r="F4643" t="s">
        <v>334</v>
      </c>
      <c r="G4643" t="s">
        <v>3340</v>
      </c>
      <c r="H4643" t="s">
        <v>25</v>
      </c>
      <c r="I4643" t="s">
        <v>336</v>
      </c>
      <c r="J4643" t="s">
        <v>560</v>
      </c>
      <c r="K4643">
        <v>1080</v>
      </c>
      <c r="L4643" t="s">
        <v>56</v>
      </c>
      <c r="M4643" t="s">
        <v>29</v>
      </c>
      <c r="N4643" t="s">
        <v>41</v>
      </c>
      <c r="O4643" t="s">
        <v>10587</v>
      </c>
      <c r="P4643">
        <v>11.696</v>
      </c>
      <c r="Q4643">
        <v>2</v>
      </c>
      <c r="R4643">
        <v>0.2</v>
      </c>
      <c r="S4643">
        <v>3.9474</v>
      </c>
      <c r="T4643" t="s">
        <v>171</v>
      </c>
      <c r="U4643">
        <v>7.7485999999999997</v>
      </c>
      <c r="V4643" s="2">
        <f>Table1[[#This Row],[Expenses]]*0.3</f>
        <v>2.3245799999999996</v>
      </c>
      <c r="W4643" t="str">
        <f>VLOOKUP(K4643, Helper!A:C, 3, FALSE)</f>
        <v>2020-03</v>
      </c>
    </row>
    <row r="4644" spans="1:23" x14ac:dyDescent="0.3">
      <c r="A4644">
        <v>9285</v>
      </c>
      <c r="B4644" t="s">
        <v>10588</v>
      </c>
      <c r="C4644" s="1">
        <v>44153</v>
      </c>
      <c r="D4644">
        <v>20201118</v>
      </c>
      <c r="E4644" t="s">
        <v>770</v>
      </c>
      <c r="F4644" t="s">
        <v>91</v>
      </c>
      <c r="G4644" t="s">
        <v>426</v>
      </c>
      <c r="H4644" t="s">
        <v>25</v>
      </c>
      <c r="I4644" t="s">
        <v>93</v>
      </c>
      <c r="J4644" t="s">
        <v>360</v>
      </c>
      <c r="K4644">
        <v>1004</v>
      </c>
      <c r="L4644" t="s">
        <v>74</v>
      </c>
      <c r="M4644" t="s">
        <v>40</v>
      </c>
      <c r="N4644" t="s">
        <v>41</v>
      </c>
      <c r="O4644" t="s">
        <v>10589</v>
      </c>
      <c r="P4644">
        <v>392.94</v>
      </c>
      <c r="Q4644">
        <v>3</v>
      </c>
      <c r="R4644">
        <v>0</v>
      </c>
      <c r="S4644">
        <v>43.223399999999998</v>
      </c>
      <c r="T4644" t="s">
        <v>98</v>
      </c>
      <c r="U4644">
        <v>349.716599999999</v>
      </c>
      <c r="V4644" s="2">
        <f>Table1[[#This Row],[Expenses]]*0.3</f>
        <v>104.9149799999997</v>
      </c>
      <c r="W4644" t="str">
        <f>VLOOKUP(K4644, Helper!A:C, 3, FALSE)</f>
        <v>2020-01</v>
      </c>
    </row>
    <row r="4645" spans="1:23" x14ac:dyDescent="0.3">
      <c r="A4645">
        <v>9286</v>
      </c>
      <c r="B4645" t="s">
        <v>10590</v>
      </c>
      <c r="C4645" s="1">
        <v>44521</v>
      </c>
      <c r="D4645">
        <v>20211121</v>
      </c>
      <c r="E4645" t="s">
        <v>3137</v>
      </c>
      <c r="F4645" t="s">
        <v>62</v>
      </c>
      <c r="G4645" t="s">
        <v>1253</v>
      </c>
      <c r="H4645" t="s">
        <v>25</v>
      </c>
      <c r="I4645" t="s">
        <v>64</v>
      </c>
      <c r="J4645" t="s">
        <v>223</v>
      </c>
      <c r="K4645">
        <v>1067</v>
      </c>
      <c r="L4645" t="s">
        <v>133</v>
      </c>
      <c r="M4645" t="s">
        <v>29</v>
      </c>
      <c r="N4645" t="s">
        <v>57</v>
      </c>
      <c r="O4645" t="s">
        <v>10591</v>
      </c>
      <c r="P4645">
        <v>18.175999999999998</v>
      </c>
      <c r="Q4645">
        <v>1</v>
      </c>
      <c r="R4645">
        <v>0.2</v>
      </c>
      <c r="S4645">
        <v>4.7712000000000003</v>
      </c>
      <c r="T4645" t="s">
        <v>88</v>
      </c>
      <c r="U4645">
        <v>13.4047999999999</v>
      </c>
      <c r="V4645" s="2">
        <f>Table1[[#This Row],[Expenses]]*0.3</f>
        <v>4.0214399999999699</v>
      </c>
      <c r="W4645" t="str">
        <f>VLOOKUP(K4645, Helper!A:C, 3, FALSE)</f>
        <v>2020-02</v>
      </c>
    </row>
    <row r="4646" spans="1:23" x14ac:dyDescent="0.3">
      <c r="A4646">
        <v>9287</v>
      </c>
      <c r="B4646" t="s">
        <v>10592</v>
      </c>
      <c r="C4646" s="1">
        <v>45097</v>
      </c>
      <c r="D4646">
        <v>20230620</v>
      </c>
      <c r="E4646" t="s">
        <v>2388</v>
      </c>
      <c r="F4646" t="s">
        <v>79</v>
      </c>
      <c r="G4646" t="s">
        <v>154</v>
      </c>
      <c r="H4646" t="s">
        <v>81</v>
      </c>
      <c r="I4646" t="s">
        <v>82</v>
      </c>
      <c r="J4646" t="s">
        <v>457</v>
      </c>
      <c r="K4646">
        <v>1057</v>
      </c>
      <c r="L4646" t="s">
        <v>105</v>
      </c>
      <c r="M4646" t="s">
        <v>85</v>
      </c>
      <c r="N4646" t="s">
        <v>50</v>
      </c>
      <c r="O4646" t="s">
        <v>10593</v>
      </c>
      <c r="P4646">
        <v>6.8879999999999999</v>
      </c>
      <c r="Q4646">
        <v>3</v>
      </c>
      <c r="R4646">
        <v>0.8</v>
      </c>
      <c r="S4646">
        <v>-11.020799999999999</v>
      </c>
      <c r="T4646" t="s">
        <v>318</v>
      </c>
      <c r="U4646">
        <v>17.908799999999999</v>
      </c>
      <c r="V4646" s="2">
        <f>Table1[[#This Row],[Expenses]]*0.3</f>
        <v>5.3726399999999996</v>
      </c>
      <c r="W4646" t="str">
        <f>VLOOKUP(K4646, Helper!A:C, 3, FALSE)</f>
        <v>2020-01</v>
      </c>
    </row>
    <row r="4647" spans="1:23" x14ac:dyDescent="0.3">
      <c r="A4647">
        <v>9289</v>
      </c>
      <c r="B4647" t="s">
        <v>10594</v>
      </c>
      <c r="C4647" s="1">
        <v>45261</v>
      </c>
      <c r="D4647">
        <v>20231201</v>
      </c>
      <c r="E4647" t="s">
        <v>3091</v>
      </c>
      <c r="F4647" t="s">
        <v>124</v>
      </c>
      <c r="G4647" t="s">
        <v>125</v>
      </c>
      <c r="H4647" t="s">
        <v>25</v>
      </c>
      <c r="I4647" t="s">
        <v>48</v>
      </c>
      <c r="J4647" t="s">
        <v>341</v>
      </c>
      <c r="K4647">
        <v>1019</v>
      </c>
      <c r="L4647" t="s">
        <v>74</v>
      </c>
      <c r="M4647" t="s">
        <v>29</v>
      </c>
      <c r="N4647" t="s">
        <v>41</v>
      </c>
      <c r="O4647" t="s">
        <v>10595</v>
      </c>
      <c r="P4647">
        <v>1079.316</v>
      </c>
      <c r="Q4647">
        <v>6</v>
      </c>
      <c r="R4647">
        <v>0.3</v>
      </c>
      <c r="S4647">
        <v>-15.418799999999999</v>
      </c>
      <c r="T4647" t="s">
        <v>261</v>
      </c>
      <c r="U4647">
        <v>1094.7348</v>
      </c>
      <c r="V4647" s="2">
        <f>Table1[[#This Row],[Expenses]]*0.3</f>
        <v>328.42043999999999</v>
      </c>
      <c r="W4647" t="str">
        <f>VLOOKUP(K4647, Helper!A:C, 3, FALSE)</f>
        <v>2020-03</v>
      </c>
    </row>
    <row r="4648" spans="1:23" x14ac:dyDescent="0.3">
      <c r="A4648">
        <v>9290</v>
      </c>
      <c r="B4648" t="s">
        <v>10596</v>
      </c>
      <c r="C4648" s="1">
        <v>43944</v>
      </c>
      <c r="D4648">
        <v>20200423</v>
      </c>
      <c r="E4648" t="s">
        <v>704</v>
      </c>
      <c r="F4648" t="s">
        <v>35</v>
      </c>
      <c r="G4648" t="s">
        <v>110</v>
      </c>
      <c r="H4648" t="s">
        <v>37</v>
      </c>
      <c r="I4648" t="s">
        <v>38</v>
      </c>
      <c r="J4648" t="s">
        <v>278</v>
      </c>
      <c r="K4648">
        <v>1032</v>
      </c>
      <c r="L4648" t="s">
        <v>56</v>
      </c>
      <c r="M4648" t="s">
        <v>85</v>
      </c>
      <c r="N4648" t="s">
        <v>66</v>
      </c>
      <c r="O4648" t="s">
        <v>10597</v>
      </c>
      <c r="P4648">
        <v>48.91</v>
      </c>
      <c r="Q4648">
        <v>1</v>
      </c>
      <c r="R4648">
        <v>0</v>
      </c>
      <c r="S4648">
        <v>22.9877</v>
      </c>
      <c r="T4648" t="s">
        <v>735</v>
      </c>
      <c r="U4648">
        <v>25.9222999999999</v>
      </c>
      <c r="V4648" s="2">
        <f>Table1[[#This Row],[Expenses]]*0.3</f>
        <v>7.7766899999999701</v>
      </c>
      <c r="W4648" t="str">
        <f>VLOOKUP(K4648, Helper!A:C, 3, FALSE)</f>
        <v>2020-02</v>
      </c>
    </row>
    <row r="4649" spans="1:23" x14ac:dyDescent="0.3">
      <c r="A4649">
        <v>9291</v>
      </c>
      <c r="B4649" t="s">
        <v>10598</v>
      </c>
      <c r="C4649" s="1">
        <v>44097</v>
      </c>
      <c r="D4649">
        <v>20200923</v>
      </c>
      <c r="E4649" t="s">
        <v>3561</v>
      </c>
      <c r="F4649" t="s">
        <v>197</v>
      </c>
      <c r="G4649" t="s">
        <v>198</v>
      </c>
      <c r="H4649" t="s">
        <v>81</v>
      </c>
      <c r="I4649" t="s">
        <v>199</v>
      </c>
      <c r="J4649" t="s">
        <v>452</v>
      </c>
      <c r="K4649">
        <v>1054</v>
      </c>
      <c r="L4649" t="s">
        <v>56</v>
      </c>
      <c r="M4649" t="s">
        <v>29</v>
      </c>
      <c r="N4649" t="s">
        <v>112</v>
      </c>
      <c r="O4649" t="s">
        <v>10599</v>
      </c>
      <c r="P4649">
        <v>9.84</v>
      </c>
      <c r="Q4649">
        <v>3</v>
      </c>
      <c r="R4649">
        <v>0</v>
      </c>
      <c r="S4649">
        <v>2.8536000000000001</v>
      </c>
      <c r="T4649" t="s">
        <v>382</v>
      </c>
      <c r="U4649">
        <v>6.9863999999999997</v>
      </c>
      <c r="V4649" s="2">
        <f>Table1[[#This Row],[Expenses]]*0.3</f>
        <v>2.09592</v>
      </c>
      <c r="W4649" t="str">
        <f>VLOOKUP(K4649, Helper!A:C, 3, FALSE)</f>
        <v>2020-05</v>
      </c>
    </row>
    <row r="4650" spans="1:23" x14ac:dyDescent="0.3">
      <c r="A4650">
        <v>9293</v>
      </c>
      <c r="B4650" t="s">
        <v>10600</v>
      </c>
      <c r="C4650" s="1">
        <v>44988</v>
      </c>
      <c r="D4650">
        <v>20230303</v>
      </c>
      <c r="E4650" t="s">
        <v>1292</v>
      </c>
      <c r="F4650" t="s">
        <v>79</v>
      </c>
      <c r="G4650" t="s">
        <v>2477</v>
      </c>
      <c r="H4650" t="s">
        <v>81</v>
      </c>
      <c r="I4650" t="s">
        <v>82</v>
      </c>
      <c r="J4650" t="s">
        <v>1263</v>
      </c>
      <c r="K4650">
        <v>1016</v>
      </c>
      <c r="L4650" t="s">
        <v>95</v>
      </c>
      <c r="M4650" t="s">
        <v>40</v>
      </c>
      <c r="N4650" t="s">
        <v>50</v>
      </c>
      <c r="O4650" t="s">
        <v>10601</v>
      </c>
      <c r="P4650">
        <v>0.55600000000000005</v>
      </c>
      <c r="Q4650">
        <v>1</v>
      </c>
      <c r="R4650">
        <v>0.8</v>
      </c>
      <c r="S4650">
        <v>-0.94520000000000004</v>
      </c>
      <c r="T4650" t="s">
        <v>761</v>
      </c>
      <c r="U4650">
        <v>1.5012000000000001</v>
      </c>
      <c r="V4650" s="2">
        <f>Table1[[#This Row],[Expenses]]*0.3</f>
        <v>0.45035999999999998</v>
      </c>
      <c r="W4650" t="str">
        <f>VLOOKUP(K4650, Helper!A:C, 3, FALSE)</f>
        <v>2020-03</v>
      </c>
    </row>
    <row r="4651" spans="1:23" x14ac:dyDescent="0.3">
      <c r="A4651">
        <v>9294</v>
      </c>
      <c r="B4651" t="s">
        <v>10602</v>
      </c>
      <c r="C4651" s="1">
        <v>45248</v>
      </c>
      <c r="D4651">
        <v>20231118</v>
      </c>
      <c r="E4651" t="s">
        <v>3091</v>
      </c>
      <c r="F4651" t="s">
        <v>1548</v>
      </c>
      <c r="G4651" t="s">
        <v>10603</v>
      </c>
      <c r="H4651" t="s">
        <v>81</v>
      </c>
      <c r="I4651" t="s">
        <v>199</v>
      </c>
      <c r="J4651" t="s">
        <v>341</v>
      </c>
      <c r="K4651">
        <v>1019</v>
      </c>
      <c r="L4651" t="s">
        <v>74</v>
      </c>
      <c r="M4651" t="s">
        <v>29</v>
      </c>
      <c r="N4651" t="s">
        <v>50</v>
      </c>
      <c r="O4651" t="s">
        <v>10604</v>
      </c>
      <c r="P4651">
        <v>43.8</v>
      </c>
      <c r="Q4651">
        <v>6</v>
      </c>
      <c r="R4651">
        <v>0</v>
      </c>
      <c r="S4651">
        <v>20.585999999999999</v>
      </c>
      <c r="T4651" t="s">
        <v>283</v>
      </c>
      <c r="U4651">
        <v>23.213999999999999</v>
      </c>
      <c r="V4651" s="2">
        <f>Table1[[#This Row],[Expenses]]*0.3</f>
        <v>6.9641999999999991</v>
      </c>
      <c r="W4651" t="str">
        <f>VLOOKUP(K4651, Helper!A:C, 3, FALSE)</f>
        <v>2020-03</v>
      </c>
    </row>
    <row r="4652" spans="1:23" x14ac:dyDescent="0.3">
      <c r="A4652">
        <v>9295</v>
      </c>
      <c r="B4652" t="s">
        <v>10605</v>
      </c>
      <c r="C4652" s="1">
        <v>45075</v>
      </c>
      <c r="D4652">
        <v>20230529</v>
      </c>
      <c r="E4652" t="s">
        <v>507</v>
      </c>
      <c r="F4652" t="s">
        <v>358</v>
      </c>
      <c r="G4652" t="s">
        <v>1235</v>
      </c>
      <c r="H4652" t="s">
        <v>37</v>
      </c>
      <c r="I4652" t="s">
        <v>119</v>
      </c>
      <c r="J4652" t="s">
        <v>120</v>
      </c>
      <c r="K4652">
        <v>1048</v>
      </c>
      <c r="L4652" t="s">
        <v>105</v>
      </c>
      <c r="M4652" t="s">
        <v>40</v>
      </c>
      <c r="N4652" t="s">
        <v>66</v>
      </c>
      <c r="O4652" t="s">
        <v>10606</v>
      </c>
      <c r="P4652">
        <v>13.872</v>
      </c>
      <c r="Q4652">
        <v>3</v>
      </c>
      <c r="R4652">
        <v>0.2</v>
      </c>
      <c r="S4652">
        <v>5.0286</v>
      </c>
      <c r="T4652" t="s">
        <v>288</v>
      </c>
      <c r="U4652">
        <v>8.8433999999999902</v>
      </c>
      <c r="V4652" s="2">
        <f>Table1[[#This Row],[Expenses]]*0.3</f>
        <v>2.653019999999997</v>
      </c>
      <c r="W4652" t="str">
        <f>VLOOKUP(K4652, Helper!A:C, 3, FALSE)</f>
        <v>2020-02</v>
      </c>
    </row>
    <row r="4653" spans="1:23" x14ac:dyDescent="0.3">
      <c r="A4653">
        <v>9297</v>
      </c>
      <c r="B4653" t="s">
        <v>10607</v>
      </c>
      <c r="C4653" s="1">
        <v>44304</v>
      </c>
      <c r="D4653">
        <v>20210418</v>
      </c>
      <c r="E4653" t="s">
        <v>864</v>
      </c>
      <c r="F4653" t="s">
        <v>79</v>
      </c>
      <c r="G4653" t="s">
        <v>1640</v>
      </c>
      <c r="H4653" t="s">
        <v>81</v>
      </c>
      <c r="I4653" t="s">
        <v>82</v>
      </c>
      <c r="J4653" t="s">
        <v>413</v>
      </c>
      <c r="K4653">
        <v>1022</v>
      </c>
      <c r="L4653" t="s">
        <v>273</v>
      </c>
      <c r="M4653" t="s">
        <v>40</v>
      </c>
      <c r="N4653" t="s">
        <v>185</v>
      </c>
      <c r="O4653" t="s">
        <v>10608</v>
      </c>
      <c r="P4653">
        <v>41.423999999999999</v>
      </c>
      <c r="Q4653">
        <v>2</v>
      </c>
      <c r="R4653">
        <v>0.2</v>
      </c>
      <c r="S4653">
        <v>8.2848000000000006</v>
      </c>
      <c r="T4653" t="s">
        <v>208</v>
      </c>
      <c r="U4653">
        <v>33.139200000000002</v>
      </c>
      <c r="V4653" s="2">
        <f>Table1[[#This Row],[Expenses]]*0.3</f>
        <v>9.9417600000000004</v>
      </c>
      <c r="W4653" t="str">
        <f>VLOOKUP(K4653, Helper!A:C, 3, FALSE)</f>
        <v>2020-03</v>
      </c>
    </row>
    <row r="4654" spans="1:23" x14ac:dyDescent="0.3">
      <c r="A4654">
        <v>9306</v>
      </c>
      <c r="B4654" t="s">
        <v>10609</v>
      </c>
      <c r="C4654" s="1">
        <v>44458</v>
      </c>
      <c r="D4654">
        <v>20210919</v>
      </c>
      <c r="E4654" t="s">
        <v>6660</v>
      </c>
      <c r="F4654" t="s">
        <v>461</v>
      </c>
      <c r="G4654" t="s">
        <v>462</v>
      </c>
      <c r="H4654" t="s">
        <v>81</v>
      </c>
      <c r="I4654" t="s">
        <v>168</v>
      </c>
      <c r="J4654" t="s">
        <v>143</v>
      </c>
      <c r="K4654">
        <v>1051</v>
      </c>
      <c r="L4654" t="s">
        <v>74</v>
      </c>
      <c r="M4654" t="s">
        <v>85</v>
      </c>
      <c r="N4654" t="s">
        <v>112</v>
      </c>
      <c r="O4654" t="s">
        <v>10610</v>
      </c>
      <c r="P4654">
        <v>8.4</v>
      </c>
      <c r="Q4654">
        <v>5</v>
      </c>
      <c r="R4654">
        <v>0</v>
      </c>
      <c r="S4654">
        <v>2.1840000000000002</v>
      </c>
      <c r="T4654" t="s">
        <v>135</v>
      </c>
      <c r="U4654">
        <v>6.2160000000000002</v>
      </c>
      <c r="V4654" s="2">
        <f>Table1[[#This Row],[Expenses]]*0.3</f>
        <v>1.8648</v>
      </c>
      <c r="W4654" t="str">
        <f>VLOOKUP(K4654, Helper!A:C, 3, FALSE)</f>
        <v>2020-03</v>
      </c>
    </row>
    <row r="4655" spans="1:23" x14ac:dyDescent="0.3">
      <c r="A4655">
        <v>9307</v>
      </c>
      <c r="B4655" t="s">
        <v>10611</v>
      </c>
      <c r="C4655" s="1">
        <v>43915</v>
      </c>
      <c r="D4655">
        <v>20200325</v>
      </c>
      <c r="E4655" t="s">
        <v>1159</v>
      </c>
      <c r="F4655" t="s">
        <v>35</v>
      </c>
      <c r="G4655" t="s">
        <v>110</v>
      </c>
      <c r="H4655" t="s">
        <v>37</v>
      </c>
      <c r="I4655" t="s">
        <v>38</v>
      </c>
      <c r="J4655" t="s">
        <v>155</v>
      </c>
      <c r="K4655">
        <v>1077</v>
      </c>
      <c r="L4655" t="s">
        <v>133</v>
      </c>
      <c r="M4655" t="s">
        <v>29</v>
      </c>
      <c r="N4655" t="s">
        <v>112</v>
      </c>
      <c r="O4655" t="s">
        <v>10612</v>
      </c>
      <c r="P4655">
        <v>6.56</v>
      </c>
      <c r="Q4655">
        <v>2</v>
      </c>
      <c r="R4655">
        <v>0</v>
      </c>
      <c r="S4655">
        <v>1.9024000000000001</v>
      </c>
      <c r="T4655" t="s">
        <v>445</v>
      </c>
      <c r="U4655">
        <v>4.6575999999999897</v>
      </c>
      <c r="V4655" s="2">
        <f>Table1[[#This Row],[Expenses]]*0.3</f>
        <v>1.397279999999997</v>
      </c>
      <c r="W4655" t="str">
        <f>VLOOKUP(K4655, Helper!A:C, 3, FALSE)</f>
        <v>2020-03</v>
      </c>
    </row>
    <row r="4656" spans="1:23" x14ac:dyDescent="0.3">
      <c r="A4656">
        <v>9311</v>
      </c>
      <c r="B4656" t="s">
        <v>10613</v>
      </c>
      <c r="C4656" s="1">
        <v>44800</v>
      </c>
      <c r="D4656">
        <v>20220827</v>
      </c>
      <c r="E4656" t="s">
        <v>3577</v>
      </c>
      <c r="F4656" t="s">
        <v>211</v>
      </c>
      <c r="G4656" t="s">
        <v>212</v>
      </c>
      <c r="H4656" t="s">
        <v>25</v>
      </c>
      <c r="I4656" t="s">
        <v>26</v>
      </c>
      <c r="J4656" t="s">
        <v>160</v>
      </c>
      <c r="K4656">
        <v>1101</v>
      </c>
      <c r="L4656" t="s">
        <v>56</v>
      </c>
      <c r="M4656" t="s">
        <v>40</v>
      </c>
      <c r="N4656" t="s">
        <v>50</v>
      </c>
      <c r="O4656" t="s">
        <v>10614</v>
      </c>
      <c r="P4656">
        <v>146.68799999999999</v>
      </c>
      <c r="Q4656">
        <v>8</v>
      </c>
      <c r="R4656">
        <v>0.2</v>
      </c>
      <c r="S4656">
        <v>45.84</v>
      </c>
      <c r="T4656" t="s">
        <v>327</v>
      </c>
      <c r="U4656">
        <v>100.847999999999</v>
      </c>
      <c r="V4656" s="2">
        <f>Table1[[#This Row],[Expenses]]*0.3</f>
        <v>30.254399999999698</v>
      </c>
      <c r="W4656" t="str">
        <f>VLOOKUP(K4656, Helper!A:C, 3, FALSE)</f>
        <v>2020-03</v>
      </c>
    </row>
    <row r="4657" spans="1:23" x14ac:dyDescent="0.3">
      <c r="A4657">
        <v>9312</v>
      </c>
      <c r="B4657" t="s">
        <v>10615</v>
      </c>
      <c r="C4657" s="1">
        <v>44992</v>
      </c>
      <c r="D4657">
        <v>20230307</v>
      </c>
      <c r="E4657" t="s">
        <v>1816</v>
      </c>
      <c r="F4657" t="s">
        <v>79</v>
      </c>
      <c r="G4657" t="s">
        <v>154</v>
      </c>
      <c r="H4657" t="s">
        <v>81</v>
      </c>
      <c r="I4657" t="s">
        <v>82</v>
      </c>
      <c r="J4657" t="s">
        <v>278</v>
      </c>
      <c r="K4657">
        <v>1032</v>
      </c>
      <c r="L4657" t="s">
        <v>56</v>
      </c>
      <c r="M4657" t="s">
        <v>29</v>
      </c>
      <c r="N4657" t="s">
        <v>41</v>
      </c>
      <c r="O4657" t="s">
        <v>10616</v>
      </c>
      <c r="P4657">
        <v>4.9279999999999999</v>
      </c>
      <c r="Q4657">
        <v>2</v>
      </c>
      <c r="R4657">
        <v>0.2</v>
      </c>
      <c r="S4657">
        <v>1.7248000000000001</v>
      </c>
      <c r="T4657" t="s">
        <v>761</v>
      </c>
      <c r="U4657">
        <v>3.2031999999999998</v>
      </c>
      <c r="V4657" s="2">
        <f>Table1[[#This Row],[Expenses]]*0.3</f>
        <v>0.96095999999999993</v>
      </c>
      <c r="W4657" t="str">
        <f>VLOOKUP(K4657, Helper!A:C, 3, FALSE)</f>
        <v>2020-02</v>
      </c>
    </row>
    <row r="4658" spans="1:23" x14ac:dyDescent="0.3">
      <c r="A4658">
        <v>9314</v>
      </c>
      <c r="B4658" t="s">
        <v>10617</v>
      </c>
      <c r="C4658" s="1">
        <v>44511</v>
      </c>
      <c r="D4658">
        <v>20211111</v>
      </c>
      <c r="E4658" t="s">
        <v>648</v>
      </c>
      <c r="F4658" t="s">
        <v>190</v>
      </c>
      <c r="G4658" t="s">
        <v>568</v>
      </c>
      <c r="H4658" t="s">
        <v>37</v>
      </c>
      <c r="I4658" t="s">
        <v>119</v>
      </c>
      <c r="J4658" t="s">
        <v>649</v>
      </c>
      <c r="K4658">
        <v>1023</v>
      </c>
      <c r="L4658" t="s">
        <v>28</v>
      </c>
      <c r="M4658" t="s">
        <v>40</v>
      </c>
      <c r="N4658" t="s">
        <v>96</v>
      </c>
      <c r="O4658" t="s">
        <v>10618</v>
      </c>
      <c r="P4658">
        <v>418.32</v>
      </c>
      <c r="Q4658">
        <v>7</v>
      </c>
      <c r="R4658">
        <v>0</v>
      </c>
      <c r="S4658">
        <v>117.1296</v>
      </c>
      <c r="T4658" t="s">
        <v>88</v>
      </c>
      <c r="U4658">
        <v>301.19040000000001</v>
      </c>
      <c r="V4658" s="2">
        <f>Table1[[#This Row],[Expenses]]*0.3</f>
        <v>90.357119999999995</v>
      </c>
      <c r="W4658" t="str">
        <f>VLOOKUP(K4658, Helper!A:C, 3, FALSE)</f>
        <v>2020-08</v>
      </c>
    </row>
    <row r="4659" spans="1:23" x14ac:dyDescent="0.3">
      <c r="A4659">
        <v>9316</v>
      </c>
      <c r="B4659" t="s">
        <v>10619</v>
      </c>
      <c r="C4659" s="1">
        <v>44657</v>
      </c>
      <c r="D4659">
        <v>20220406</v>
      </c>
      <c r="E4659" t="s">
        <v>2046</v>
      </c>
      <c r="F4659" t="s">
        <v>124</v>
      </c>
      <c r="G4659" t="s">
        <v>125</v>
      </c>
      <c r="H4659" t="s">
        <v>25</v>
      </c>
      <c r="I4659" t="s">
        <v>48</v>
      </c>
      <c r="J4659" t="s">
        <v>278</v>
      </c>
      <c r="K4659">
        <v>1032</v>
      </c>
      <c r="L4659" t="s">
        <v>56</v>
      </c>
      <c r="M4659" t="s">
        <v>29</v>
      </c>
      <c r="N4659" t="s">
        <v>156</v>
      </c>
      <c r="O4659" t="s">
        <v>10620</v>
      </c>
      <c r="P4659">
        <v>118.782</v>
      </c>
      <c r="Q4659">
        <v>3</v>
      </c>
      <c r="R4659">
        <v>0.4</v>
      </c>
      <c r="S4659">
        <v>-27.715800000000002</v>
      </c>
      <c r="T4659" t="s">
        <v>296</v>
      </c>
      <c r="U4659">
        <v>146.49779999999899</v>
      </c>
      <c r="V4659" s="2">
        <f>Table1[[#This Row],[Expenses]]*0.3</f>
        <v>43.949339999999694</v>
      </c>
      <c r="W4659" t="str">
        <f>VLOOKUP(K4659, Helper!A:C, 3, FALSE)</f>
        <v>2020-02</v>
      </c>
    </row>
    <row r="4660" spans="1:23" x14ac:dyDescent="0.3">
      <c r="A4660">
        <v>9318</v>
      </c>
      <c r="B4660" t="s">
        <v>10621</v>
      </c>
      <c r="C4660" s="1">
        <v>44979</v>
      </c>
      <c r="D4660">
        <v>20230222</v>
      </c>
      <c r="E4660" t="s">
        <v>363</v>
      </c>
      <c r="F4660" t="s">
        <v>79</v>
      </c>
      <c r="G4660" t="s">
        <v>2477</v>
      </c>
      <c r="H4660" t="s">
        <v>81</v>
      </c>
      <c r="I4660" t="s">
        <v>82</v>
      </c>
      <c r="J4660" t="s">
        <v>330</v>
      </c>
      <c r="K4660">
        <v>1100</v>
      </c>
      <c r="L4660" t="s">
        <v>56</v>
      </c>
      <c r="M4660" t="s">
        <v>29</v>
      </c>
      <c r="N4660" t="s">
        <v>185</v>
      </c>
      <c r="O4660" t="s">
        <v>10622</v>
      </c>
      <c r="P4660">
        <v>47.904000000000003</v>
      </c>
      <c r="Q4660">
        <v>1</v>
      </c>
      <c r="R4660">
        <v>0.2</v>
      </c>
      <c r="S4660">
        <v>-2.9940000000000002</v>
      </c>
      <c r="T4660" t="s">
        <v>394</v>
      </c>
      <c r="U4660">
        <v>50.898000000000003</v>
      </c>
      <c r="V4660" s="2">
        <f>Table1[[#This Row],[Expenses]]*0.3</f>
        <v>15.269400000000001</v>
      </c>
      <c r="W4660" t="str">
        <f>VLOOKUP(K4660, Helper!A:C, 3, FALSE)</f>
        <v>2020-03</v>
      </c>
    </row>
    <row r="4661" spans="1:23" x14ac:dyDescent="0.3">
      <c r="A4661">
        <v>9319</v>
      </c>
      <c r="B4661" t="s">
        <v>10623</v>
      </c>
      <c r="C4661" s="1">
        <v>45128</v>
      </c>
      <c r="D4661">
        <v>20230721</v>
      </c>
      <c r="E4661" t="s">
        <v>1207</v>
      </c>
      <c r="F4661" t="s">
        <v>211</v>
      </c>
      <c r="G4661" t="s">
        <v>212</v>
      </c>
      <c r="H4661" t="s">
        <v>25</v>
      </c>
      <c r="I4661" t="s">
        <v>26</v>
      </c>
      <c r="J4661" t="s">
        <v>316</v>
      </c>
      <c r="K4661">
        <v>1093</v>
      </c>
      <c r="L4661" t="s">
        <v>28</v>
      </c>
      <c r="M4661" t="s">
        <v>40</v>
      </c>
      <c r="N4661" t="s">
        <v>66</v>
      </c>
      <c r="O4661" t="s">
        <v>10624</v>
      </c>
      <c r="P4661">
        <v>13.36</v>
      </c>
      <c r="Q4661">
        <v>2</v>
      </c>
      <c r="R4661">
        <v>0</v>
      </c>
      <c r="S4661">
        <v>6.4127999999999998</v>
      </c>
      <c r="T4661" t="s">
        <v>128</v>
      </c>
      <c r="U4661">
        <v>6.9471999999999996</v>
      </c>
      <c r="V4661" s="2">
        <f>Table1[[#This Row],[Expenses]]*0.3</f>
        <v>2.0841599999999998</v>
      </c>
      <c r="W4661" t="str">
        <f>VLOOKUP(K4661, Helper!A:C, 3, FALSE)</f>
        <v>2020-03</v>
      </c>
    </row>
    <row r="4662" spans="1:23" x14ac:dyDescent="0.3">
      <c r="A4662">
        <v>9322</v>
      </c>
      <c r="B4662" t="s">
        <v>10625</v>
      </c>
      <c r="C4662" s="1">
        <v>44870</v>
      </c>
      <c r="D4662">
        <v>20221105</v>
      </c>
      <c r="E4662" t="s">
        <v>1520</v>
      </c>
      <c r="F4662" t="s">
        <v>79</v>
      </c>
      <c r="G4662" t="s">
        <v>147</v>
      </c>
      <c r="H4662" t="s">
        <v>81</v>
      </c>
      <c r="I4662" t="s">
        <v>82</v>
      </c>
      <c r="J4662" t="s">
        <v>111</v>
      </c>
      <c r="K4662">
        <v>1099</v>
      </c>
      <c r="L4662" t="s">
        <v>56</v>
      </c>
      <c r="M4662" t="s">
        <v>29</v>
      </c>
      <c r="N4662" t="s">
        <v>57</v>
      </c>
      <c r="O4662" t="s">
        <v>10626</v>
      </c>
      <c r="P4662">
        <v>11.375999999999999</v>
      </c>
      <c r="Q4662">
        <v>3</v>
      </c>
      <c r="R4662">
        <v>0.6</v>
      </c>
      <c r="S4662">
        <v>-5.6879999999999997</v>
      </c>
      <c r="T4662" t="s">
        <v>32</v>
      </c>
      <c r="U4662">
        <v>17.064</v>
      </c>
      <c r="V4662" s="2">
        <f>Table1[[#This Row],[Expenses]]*0.3</f>
        <v>5.1192000000000002</v>
      </c>
      <c r="W4662" t="str">
        <f>VLOOKUP(K4662, Helper!A:C, 3, FALSE)</f>
        <v>2020-01</v>
      </c>
    </row>
    <row r="4663" spans="1:23" x14ac:dyDescent="0.3">
      <c r="A4663">
        <v>9324</v>
      </c>
      <c r="B4663" t="s">
        <v>10627</v>
      </c>
      <c r="C4663" s="1">
        <v>45193</v>
      </c>
      <c r="D4663">
        <v>20230924</v>
      </c>
      <c r="E4663" t="s">
        <v>2855</v>
      </c>
      <c r="F4663" t="s">
        <v>35</v>
      </c>
      <c r="G4663" t="s">
        <v>36</v>
      </c>
      <c r="H4663" t="s">
        <v>37</v>
      </c>
      <c r="I4663" t="s">
        <v>38</v>
      </c>
      <c r="J4663" t="s">
        <v>430</v>
      </c>
      <c r="K4663">
        <v>1055</v>
      </c>
      <c r="L4663" t="s">
        <v>84</v>
      </c>
      <c r="M4663" t="s">
        <v>29</v>
      </c>
      <c r="N4663" t="s">
        <v>66</v>
      </c>
      <c r="O4663" t="s">
        <v>10628</v>
      </c>
      <c r="P4663">
        <v>211.04</v>
      </c>
      <c r="Q4663">
        <v>8</v>
      </c>
      <c r="R4663">
        <v>0</v>
      </c>
      <c r="S4663">
        <v>97.078400000000002</v>
      </c>
      <c r="T4663" t="s">
        <v>171</v>
      </c>
      <c r="U4663">
        <v>113.961599999999</v>
      </c>
      <c r="V4663" s="2">
        <f>Table1[[#This Row],[Expenses]]*0.3</f>
        <v>34.1884799999997</v>
      </c>
      <c r="W4663" t="str">
        <f>VLOOKUP(K4663, Helper!A:C, 3, FALSE)</f>
        <v>2020-01</v>
      </c>
    </row>
    <row r="4664" spans="1:23" x14ac:dyDescent="0.3">
      <c r="A4664">
        <v>9327</v>
      </c>
      <c r="B4664" t="s">
        <v>10629</v>
      </c>
      <c r="C4664" s="1">
        <v>45177</v>
      </c>
      <c r="D4664">
        <v>20230908</v>
      </c>
      <c r="E4664" t="s">
        <v>2007</v>
      </c>
      <c r="F4664" t="s">
        <v>71</v>
      </c>
      <c r="G4664" t="s">
        <v>1433</v>
      </c>
      <c r="H4664" t="s">
        <v>37</v>
      </c>
      <c r="I4664" t="s">
        <v>38</v>
      </c>
      <c r="J4664" t="s">
        <v>360</v>
      </c>
      <c r="K4664">
        <v>1004</v>
      </c>
      <c r="L4664" t="s">
        <v>74</v>
      </c>
      <c r="M4664" t="s">
        <v>29</v>
      </c>
      <c r="N4664" t="s">
        <v>57</v>
      </c>
      <c r="O4664" t="s">
        <v>10630</v>
      </c>
      <c r="P4664">
        <v>80.959999999999994</v>
      </c>
      <c r="Q4664">
        <v>4</v>
      </c>
      <c r="R4664">
        <v>0</v>
      </c>
      <c r="S4664">
        <v>34.812800000000003</v>
      </c>
      <c r="T4664" t="s">
        <v>171</v>
      </c>
      <c r="U4664">
        <v>46.147199999999899</v>
      </c>
      <c r="V4664" s="2">
        <f>Table1[[#This Row],[Expenses]]*0.3</f>
        <v>13.844159999999968</v>
      </c>
      <c r="W4664" t="str">
        <f>VLOOKUP(K4664, Helper!A:C, 3, FALSE)</f>
        <v>2020-01</v>
      </c>
    </row>
    <row r="4665" spans="1:23" x14ac:dyDescent="0.3">
      <c r="A4665">
        <v>9330</v>
      </c>
      <c r="B4665" t="s">
        <v>10631</v>
      </c>
      <c r="C4665" s="1">
        <v>44528</v>
      </c>
      <c r="D4665">
        <v>20211128</v>
      </c>
      <c r="E4665" t="s">
        <v>1081</v>
      </c>
      <c r="F4665" t="s">
        <v>35</v>
      </c>
      <c r="G4665" t="s">
        <v>110</v>
      </c>
      <c r="H4665" t="s">
        <v>37</v>
      </c>
      <c r="I4665" t="s">
        <v>38</v>
      </c>
      <c r="J4665" t="s">
        <v>592</v>
      </c>
      <c r="K4665">
        <v>1030</v>
      </c>
      <c r="L4665" t="s">
        <v>95</v>
      </c>
      <c r="M4665" t="s">
        <v>29</v>
      </c>
      <c r="N4665" t="s">
        <v>86</v>
      </c>
      <c r="O4665" t="s">
        <v>10632</v>
      </c>
      <c r="P4665">
        <v>45.28</v>
      </c>
      <c r="Q4665">
        <v>4</v>
      </c>
      <c r="R4665">
        <v>0</v>
      </c>
      <c r="S4665">
        <v>15.395200000000001</v>
      </c>
      <c r="T4665" t="s">
        <v>88</v>
      </c>
      <c r="U4665">
        <v>29.884799999999998</v>
      </c>
      <c r="V4665" s="2">
        <f>Table1[[#This Row],[Expenses]]*0.3</f>
        <v>8.9654399999999992</v>
      </c>
      <c r="W4665" t="str">
        <f>VLOOKUP(K4665, Helper!A:C, 3, FALSE)</f>
        <v>2020-01</v>
      </c>
    </row>
    <row r="4666" spans="1:23" x14ac:dyDescent="0.3">
      <c r="A4666">
        <v>9331</v>
      </c>
      <c r="B4666" t="s">
        <v>10633</v>
      </c>
      <c r="C4666" s="1">
        <v>44512</v>
      </c>
      <c r="D4666">
        <v>20211112</v>
      </c>
      <c r="E4666" t="s">
        <v>4251</v>
      </c>
      <c r="F4666" t="s">
        <v>211</v>
      </c>
      <c r="G4666" t="s">
        <v>212</v>
      </c>
      <c r="H4666" t="s">
        <v>25</v>
      </c>
      <c r="I4666" t="s">
        <v>26</v>
      </c>
      <c r="J4666" t="s">
        <v>1013</v>
      </c>
      <c r="K4666">
        <v>1073</v>
      </c>
      <c r="L4666" t="s">
        <v>133</v>
      </c>
      <c r="M4666" t="s">
        <v>29</v>
      </c>
      <c r="N4666" t="s">
        <v>161</v>
      </c>
      <c r="O4666" t="s">
        <v>10634</v>
      </c>
      <c r="P4666">
        <v>15.56</v>
      </c>
      <c r="Q4666">
        <v>2</v>
      </c>
      <c r="R4666">
        <v>0</v>
      </c>
      <c r="S4666">
        <v>7.3132000000000001</v>
      </c>
      <c r="T4666" t="s">
        <v>88</v>
      </c>
      <c r="U4666">
        <v>8.2468000000000004</v>
      </c>
      <c r="V4666" s="2">
        <f>Table1[[#This Row],[Expenses]]*0.3</f>
        <v>2.47404</v>
      </c>
      <c r="W4666" t="str">
        <f>VLOOKUP(K4666, Helper!A:C, 3, FALSE)</f>
        <v>2020-03</v>
      </c>
    </row>
    <row r="4667" spans="1:23" x14ac:dyDescent="0.3">
      <c r="A4667">
        <v>9332</v>
      </c>
      <c r="B4667" t="s">
        <v>10635</v>
      </c>
      <c r="C4667" s="1">
        <v>44834</v>
      </c>
      <c r="D4667">
        <v>20220930</v>
      </c>
      <c r="E4667" t="s">
        <v>177</v>
      </c>
      <c r="F4667" t="s">
        <v>306</v>
      </c>
      <c r="G4667" t="s">
        <v>307</v>
      </c>
      <c r="H4667" t="s">
        <v>25</v>
      </c>
      <c r="I4667" t="s">
        <v>48</v>
      </c>
      <c r="J4667" t="s">
        <v>179</v>
      </c>
      <c r="K4667">
        <v>1015</v>
      </c>
      <c r="L4667" t="s">
        <v>74</v>
      </c>
      <c r="M4667" t="s">
        <v>40</v>
      </c>
      <c r="N4667" t="s">
        <v>156</v>
      </c>
      <c r="O4667" t="s">
        <v>10636</v>
      </c>
      <c r="P4667">
        <v>859.2</v>
      </c>
      <c r="Q4667">
        <v>3</v>
      </c>
      <c r="R4667">
        <v>0.2</v>
      </c>
      <c r="S4667">
        <v>75.180000000000007</v>
      </c>
      <c r="T4667" t="s">
        <v>246</v>
      </c>
      <c r="U4667">
        <v>784.02</v>
      </c>
      <c r="V4667" s="2">
        <f>Table1[[#This Row],[Expenses]]*0.3</f>
        <v>235.20599999999999</v>
      </c>
      <c r="W4667" t="str">
        <f>VLOOKUP(K4667, Helper!A:C, 3, FALSE)</f>
        <v>2020-03</v>
      </c>
    </row>
    <row r="4668" spans="1:23" x14ac:dyDescent="0.3">
      <c r="A4668">
        <v>9333</v>
      </c>
      <c r="B4668" t="s">
        <v>10637</v>
      </c>
      <c r="C4668" s="1">
        <v>45181</v>
      </c>
      <c r="D4668">
        <v>20230912</v>
      </c>
      <c r="E4668" t="s">
        <v>6216</v>
      </c>
      <c r="F4668" t="s">
        <v>23</v>
      </c>
      <c r="G4668" t="s">
        <v>6256</v>
      </c>
      <c r="H4668" t="s">
        <v>25</v>
      </c>
      <c r="I4668" t="s">
        <v>26</v>
      </c>
      <c r="J4668" t="s">
        <v>65</v>
      </c>
      <c r="K4668">
        <v>1062</v>
      </c>
      <c r="L4668" t="s">
        <v>28</v>
      </c>
      <c r="M4668" t="s">
        <v>29</v>
      </c>
      <c r="N4668" t="s">
        <v>86</v>
      </c>
      <c r="O4668" t="s">
        <v>10638</v>
      </c>
      <c r="P4668">
        <v>195.68</v>
      </c>
      <c r="Q4668">
        <v>4</v>
      </c>
      <c r="R4668">
        <v>0</v>
      </c>
      <c r="S4668">
        <v>50.876800000000003</v>
      </c>
      <c r="T4668" t="s">
        <v>171</v>
      </c>
      <c r="U4668">
        <v>144.8032</v>
      </c>
      <c r="V4668" s="2">
        <f>Table1[[#This Row],[Expenses]]*0.3</f>
        <v>43.440959999999997</v>
      </c>
      <c r="W4668" t="str">
        <f>VLOOKUP(K4668, Helper!A:C, 3, FALSE)</f>
        <v>2020-01</v>
      </c>
    </row>
    <row r="4669" spans="1:23" x14ac:dyDescent="0.3">
      <c r="A4669">
        <v>9335</v>
      </c>
      <c r="B4669" t="s">
        <v>10639</v>
      </c>
      <c r="C4669" s="1">
        <v>45048</v>
      </c>
      <c r="D4669">
        <v>20230502</v>
      </c>
      <c r="E4669" t="s">
        <v>777</v>
      </c>
      <c r="F4669" t="s">
        <v>46</v>
      </c>
      <c r="G4669" t="s">
        <v>178</v>
      </c>
      <c r="H4669" t="s">
        <v>25</v>
      </c>
      <c r="I4669" t="s">
        <v>48</v>
      </c>
      <c r="J4669" t="s">
        <v>524</v>
      </c>
      <c r="K4669">
        <v>1039</v>
      </c>
      <c r="L4669" t="s">
        <v>95</v>
      </c>
      <c r="M4669" t="s">
        <v>29</v>
      </c>
      <c r="N4669" t="s">
        <v>30</v>
      </c>
      <c r="O4669" t="s">
        <v>10640</v>
      </c>
      <c r="P4669">
        <v>314.35199999999998</v>
      </c>
      <c r="Q4669">
        <v>3</v>
      </c>
      <c r="R4669">
        <v>0.2</v>
      </c>
      <c r="S4669">
        <v>-15.717599999999999</v>
      </c>
      <c r="T4669" t="s">
        <v>288</v>
      </c>
      <c r="U4669">
        <v>330.06959999999998</v>
      </c>
      <c r="V4669" s="2">
        <f>Table1[[#This Row],[Expenses]]*0.3</f>
        <v>99.020879999999991</v>
      </c>
      <c r="W4669" t="str">
        <f>VLOOKUP(K4669, Helper!A:C, 3, FALSE)</f>
        <v>2020-01</v>
      </c>
    </row>
    <row r="4670" spans="1:23" x14ac:dyDescent="0.3">
      <c r="A4670">
        <v>9337</v>
      </c>
      <c r="B4670" t="s">
        <v>10641</v>
      </c>
      <c r="C4670" s="1">
        <v>45186</v>
      </c>
      <c r="D4670">
        <v>20230917</v>
      </c>
      <c r="E4670" t="s">
        <v>1827</v>
      </c>
      <c r="F4670" t="s">
        <v>35</v>
      </c>
      <c r="G4670" t="s">
        <v>110</v>
      </c>
      <c r="H4670" t="s">
        <v>37</v>
      </c>
      <c r="I4670" t="s">
        <v>38</v>
      </c>
      <c r="J4670" t="s">
        <v>184</v>
      </c>
      <c r="K4670">
        <v>1028</v>
      </c>
      <c r="L4670" t="s">
        <v>74</v>
      </c>
      <c r="M4670" t="s">
        <v>40</v>
      </c>
      <c r="N4670" t="s">
        <v>214</v>
      </c>
      <c r="O4670" t="s">
        <v>10642</v>
      </c>
      <c r="P4670">
        <v>17.899999999999999</v>
      </c>
      <c r="Q4670">
        <v>5</v>
      </c>
      <c r="R4670">
        <v>0</v>
      </c>
      <c r="S4670">
        <v>8.7710000000000008</v>
      </c>
      <c r="T4670" t="s">
        <v>171</v>
      </c>
      <c r="U4670">
        <v>9.1289999999999907</v>
      </c>
      <c r="V4670" s="2">
        <f>Table1[[#This Row],[Expenses]]*0.3</f>
        <v>2.738699999999997</v>
      </c>
      <c r="W4670" t="str">
        <f>VLOOKUP(K4670, Helper!A:C, 3, FALSE)</f>
        <v>2020-04</v>
      </c>
    </row>
    <row r="4671" spans="1:23" x14ac:dyDescent="0.3">
      <c r="A4671">
        <v>9338</v>
      </c>
      <c r="B4671" t="s">
        <v>10643</v>
      </c>
      <c r="C4671" s="1">
        <v>44123</v>
      </c>
      <c r="D4671">
        <v>20201019</v>
      </c>
      <c r="E4671" t="s">
        <v>1621</v>
      </c>
      <c r="F4671" t="s">
        <v>35</v>
      </c>
      <c r="G4671" t="s">
        <v>110</v>
      </c>
      <c r="H4671" t="s">
        <v>37</v>
      </c>
      <c r="I4671" t="s">
        <v>38</v>
      </c>
      <c r="J4671" t="s">
        <v>321</v>
      </c>
      <c r="K4671">
        <v>1089</v>
      </c>
      <c r="L4671" t="s">
        <v>133</v>
      </c>
      <c r="M4671" t="s">
        <v>40</v>
      </c>
      <c r="N4671" t="s">
        <v>50</v>
      </c>
      <c r="O4671" t="s">
        <v>10644</v>
      </c>
      <c r="P4671">
        <v>2.992</v>
      </c>
      <c r="Q4671">
        <v>1</v>
      </c>
      <c r="R4671">
        <v>0.2</v>
      </c>
      <c r="S4671">
        <v>1.1220000000000001</v>
      </c>
      <c r="T4671" t="s">
        <v>194</v>
      </c>
      <c r="U4671">
        <v>1.8699999999999899</v>
      </c>
      <c r="V4671" s="2">
        <f>Table1[[#This Row],[Expenses]]*0.3</f>
        <v>0.56099999999999695</v>
      </c>
      <c r="W4671" t="str">
        <f>VLOOKUP(K4671, Helper!A:C, 3, FALSE)</f>
        <v>2020-01</v>
      </c>
    </row>
    <row r="4672" spans="1:23" x14ac:dyDescent="0.3">
      <c r="A4672">
        <v>9343</v>
      </c>
      <c r="B4672" t="s">
        <v>10645</v>
      </c>
      <c r="C4672" s="1">
        <v>44634</v>
      </c>
      <c r="D4672">
        <v>20220314</v>
      </c>
      <c r="E4672" t="s">
        <v>5837</v>
      </c>
      <c r="F4672" t="s">
        <v>35</v>
      </c>
      <c r="G4672" t="s">
        <v>916</v>
      </c>
      <c r="H4672" t="s">
        <v>37</v>
      </c>
      <c r="I4672" t="s">
        <v>38</v>
      </c>
      <c r="J4672" t="s">
        <v>457</v>
      </c>
      <c r="K4672">
        <v>1057</v>
      </c>
      <c r="L4672" t="s">
        <v>105</v>
      </c>
      <c r="M4672" t="s">
        <v>85</v>
      </c>
      <c r="N4672" t="s">
        <v>50</v>
      </c>
      <c r="O4672" t="s">
        <v>10646</v>
      </c>
      <c r="P4672">
        <v>51.183999999999997</v>
      </c>
      <c r="Q4672">
        <v>7</v>
      </c>
      <c r="R4672">
        <v>0.2</v>
      </c>
      <c r="S4672">
        <v>19.193999999999999</v>
      </c>
      <c r="T4672" t="s">
        <v>187</v>
      </c>
      <c r="U4672">
        <v>31.99</v>
      </c>
      <c r="V4672" s="2">
        <f>Table1[[#This Row],[Expenses]]*0.3</f>
        <v>9.5969999999999995</v>
      </c>
      <c r="W4672" t="str">
        <f>VLOOKUP(K4672, Helper!A:C, 3, FALSE)</f>
        <v>2020-01</v>
      </c>
    </row>
    <row r="4673" spans="1:23" x14ac:dyDescent="0.3">
      <c r="A4673">
        <v>9344</v>
      </c>
      <c r="B4673" t="s">
        <v>10647</v>
      </c>
      <c r="C4673" s="1">
        <v>44975</v>
      </c>
      <c r="D4673">
        <v>20230218</v>
      </c>
      <c r="E4673" t="s">
        <v>1303</v>
      </c>
      <c r="F4673" t="s">
        <v>358</v>
      </c>
      <c r="G4673" t="s">
        <v>359</v>
      </c>
      <c r="H4673" t="s">
        <v>37</v>
      </c>
      <c r="I4673" t="s">
        <v>119</v>
      </c>
      <c r="J4673" t="s">
        <v>413</v>
      </c>
      <c r="K4673">
        <v>1022</v>
      </c>
      <c r="L4673" t="s">
        <v>273</v>
      </c>
      <c r="M4673" t="s">
        <v>85</v>
      </c>
      <c r="N4673" t="s">
        <v>50</v>
      </c>
      <c r="O4673" t="s">
        <v>10648</v>
      </c>
      <c r="P4673">
        <v>455.97</v>
      </c>
      <c r="Q4673">
        <v>5</v>
      </c>
      <c r="R4673">
        <v>0.4</v>
      </c>
      <c r="S4673">
        <v>-106.393</v>
      </c>
      <c r="T4673" t="s">
        <v>394</v>
      </c>
      <c r="U4673">
        <v>562.36300000000006</v>
      </c>
      <c r="V4673" s="2">
        <f>Table1[[#This Row],[Expenses]]*0.3</f>
        <v>168.7089</v>
      </c>
      <c r="W4673" t="str">
        <f>VLOOKUP(K4673, Helper!A:C, 3, FALSE)</f>
        <v>2020-03</v>
      </c>
    </row>
    <row r="4674" spans="1:23" x14ac:dyDescent="0.3">
      <c r="A4674">
        <v>9349</v>
      </c>
      <c r="B4674" t="s">
        <v>10649</v>
      </c>
      <c r="C4674" s="1">
        <v>44918</v>
      </c>
      <c r="D4674">
        <v>20221223</v>
      </c>
      <c r="E4674" t="s">
        <v>271</v>
      </c>
      <c r="F4674" t="s">
        <v>35</v>
      </c>
      <c r="G4674" t="s">
        <v>6251</v>
      </c>
      <c r="H4674" t="s">
        <v>37</v>
      </c>
      <c r="I4674" t="s">
        <v>38</v>
      </c>
      <c r="J4674" t="s">
        <v>272</v>
      </c>
      <c r="K4674">
        <v>1094</v>
      </c>
      <c r="L4674" t="s">
        <v>273</v>
      </c>
      <c r="M4674" t="s">
        <v>29</v>
      </c>
      <c r="N4674" t="s">
        <v>57</v>
      </c>
      <c r="O4674" t="s">
        <v>10650</v>
      </c>
      <c r="P4674">
        <v>842.72</v>
      </c>
      <c r="Q4674">
        <v>8</v>
      </c>
      <c r="R4674">
        <v>0</v>
      </c>
      <c r="S4674">
        <v>202.25280000000001</v>
      </c>
      <c r="T4674" t="s">
        <v>76</v>
      </c>
      <c r="U4674">
        <v>640.46720000000005</v>
      </c>
      <c r="V4674" s="2">
        <f>Table1[[#This Row],[Expenses]]*0.3</f>
        <v>192.14016000000001</v>
      </c>
      <c r="W4674" t="str">
        <f>VLOOKUP(K4674, Helper!A:C, 3, FALSE)</f>
        <v>2020-02</v>
      </c>
    </row>
    <row r="4675" spans="1:23" x14ac:dyDescent="0.3">
      <c r="A4675">
        <v>9351</v>
      </c>
      <c r="B4675" t="s">
        <v>10651</v>
      </c>
      <c r="C4675" s="1">
        <v>44828</v>
      </c>
      <c r="D4675">
        <v>20220924</v>
      </c>
      <c r="E4675" t="s">
        <v>1484</v>
      </c>
      <c r="F4675" t="s">
        <v>71</v>
      </c>
      <c r="G4675" t="s">
        <v>72</v>
      </c>
      <c r="H4675" t="s">
        <v>37</v>
      </c>
      <c r="I4675" t="s">
        <v>38</v>
      </c>
      <c r="J4675" t="s">
        <v>132</v>
      </c>
      <c r="K4675">
        <v>1063</v>
      </c>
      <c r="L4675" t="s">
        <v>133</v>
      </c>
      <c r="M4675" t="s">
        <v>40</v>
      </c>
      <c r="N4675" t="s">
        <v>50</v>
      </c>
      <c r="O4675" t="s">
        <v>10652</v>
      </c>
      <c r="P4675">
        <v>13.215999999999999</v>
      </c>
      <c r="Q4675">
        <v>4</v>
      </c>
      <c r="R4675">
        <v>0.2</v>
      </c>
      <c r="S4675">
        <v>4.4603999999999999</v>
      </c>
      <c r="T4675" t="s">
        <v>246</v>
      </c>
      <c r="U4675">
        <v>8.7555999999999994</v>
      </c>
      <c r="V4675" s="2">
        <f>Table1[[#This Row],[Expenses]]*0.3</f>
        <v>2.6266799999999999</v>
      </c>
      <c r="W4675" t="str">
        <f>VLOOKUP(K4675, Helper!A:C, 3, FALSE)</f>
        <v>2020-05</v>
      </c>
    </row>
    <row r="4676" spans="1:23" x14ac:dyDescent="0.3">
      <c r="A4676">
        <v>9353</v>
      </c>
      <c r="B4676" t="s">
        <v>10653</v>
      </c>
      <c r="C4676" s="1">
        <v>45194</v>
      </c>
      <c r="D4676">
        <v>20230925</v>
      </c>
      <c r="E4676" t="s">
        <v>974</v>
      </c>
      <c r="F4676" t="s">
        <v>166</v>
      </c>
      <c r="G4676" t="s">
        <v>227</v>
      </c>
      <c r="H4676" t="s">
        <v>81</v>
      </c>
      <c r="I4676" t="s">
        <v>168</v>
      </c>
      <c r="J4676" t="s">
        <v>192</v>
      </c>
      <c r="K4676">
        <v>1068</v>
      </c>
      <c r="L4676" t="s">
        <v>56</v>
      </c>
      <c r="M4676" t="s">
        <v>29</v>
      </c>
      <c r="N4676" t="s">
        <v>41</v>
      </c>
      <c r="O4676" t="s">
        <v>10654</v>
      </c>
      <c r="P4676">
        <v>520.46400000000006</v>
      </c>
      <c r="Q4676">
        <v>2</v>
      </c>
      <c r="R4676">
        <v>0.3</v>
      </c>
      <c r="S4676">
        <v>-14.8704</v>
      </c>
      <c r="T4676" t="s">
        <v>171</v>
      </c>
      <c r="U4676">
        <v>535.33439999999996</v>
      </c>
      <c r="V4676" s="2">
        <f>Table1[[#This Row],[Expenses]]*0.3</f>
        <v>160.60031999999998</v>
      </c>
      <c r="W4676" t="str">
        <f>VLOOKUP(K4676, Helper!A:C, 3, FALSE)</f>
        <v>2020-01</v>
      </c>
    </row>
    <row r="4677" spans="1:23" x14ac:dyDescent="0.3">
      <c r="A4677">
        <v>9355</v>
      </c>
      <c r="B4677" t="s">
        <v>10655</v>
      </c>
      <c r="C4677" s="1">
        <v>44531</v>
      </c>
      <c r="D4677">
        <v>20211201</v>
      </c>
      <c r="E4677" t="s">
        <v>146</v>
      </c>
      <c r="F4677" t="s">
        <v>190</v>
      </c>
      <c r="G4677" t="s">
        <v>248</v>
      </c>
      <c r="H4677" t="s">
        <v>37</v>
      </c>
      <c r="I4677" t="s">
        <v>119</v>
      </c>
      <c r="J4677" t="s">
        <v>148</v>
      </c>
      <c r="K4677">
        <v>1083</v>
      </c>
      <c r="L4677" t="s">
        <v>149</v>
      </c>
      <c r="M4677" t="s">
        <v>85</v>
      </c>
      <c r="N4677" t="s">
        <v>66</v>
      </c>
      <c r="O4677" t="s">
        <v>10656</v>
      </c>
      <c r="P4677">
        <v>19.440000000000001</v>
      </c>
      <c r="Q4677">
        <v>3</v>
      </c>
      <c r="R4677">
        <v>0</v>
      </c>
      <c r="S4677">
        <v>9.3312000000000008</v>
      </c>
      <c r="T4677" t="s">
        <v>163</v>
      </c>
      <c r="U4677">
        <v>10.1088</v>
      </c>
      <c r="V4677" s="2">
        <f>Table1[[#This Row],[Expenses]]*0.3</f>
        <v>3.0326400000000002</v>
      </c>
      <c r="W4677" t="str">
        <f>VLOOKUP(K4677, Helper!A:C, 3, FALSE)</f>
        <v>2020-03</v>
      </c>
    </row>
    <row r="4678" spans="1:23" x14ac:dyDescent="0.3">
      <c r="A4678">
        <v>9358</v>
      </c>
      <c r="B4678" t="s">
        <v>10657</v>
      </c>
      <c r="C4678" s="1">
        <v>44586</v>
      </c>
      <c r="D4678">
        <v>20220125</v>
      </c>
      <c r="E4678" t="s">
        <v>402</v>
      </c>
      <c r="F4678" t="s">
        <v>211</v>
      </c>
      <c r="G4678" t="s">
        <v>212</v>
      </c>
      <c r="H4678" t="s">
        <v>25</v>
      </c>
      <c r="I4678" t="s">
        <v>26</v>
      </c>
      <c r="J4678" t="s">
        <v>403</v>
      </c>
      <c r="K4678">
        <v>1041</v>
      </c>
      <c r="L4678" t="s">
        <v>95</v>
      </c>
      <c r="M4678" t="s">
        <v>40</v>
      </c>
      <c r="N4678" t="s">
        <v>50</v>
      </c>
      <c r="O4678" t="s">
        <v>10658</v>
      </c>
      <c r="P4678">
        <v>43.12</v>
      </c>
      <c r="Q4678">
        <v>5</v>
      </c>
      <c r="R4678">
        <v>0.2</v>
      </c>
      <c r="S4678">
        <v>15.092000000000001</v>
      </c>
      <c r="T4678" t="s">
        <v>140</v>
      </c>
      <c r="U4678">
        <v>28.027999999999999</v>
      </c>
      <c r="V4678" s="2">
        <f>Table1[[#This Row],[Expenses]]*0.3</f>
        <v>8.4083999999999985</v>
      </c>
      <c r="W4678" t="str">
        <f>VLOOKUP(K4678, Helper!A:C, 3, FALSE)</f>
        <v>2020-03</v>
      </c>
    </row>
    <row r="4679" spans="1:23" x14ac:dyDescent="0.3">
      <c r="A4679">
        <v>9362</v>
      </c>
      <c r="B4679" t="s">
        <v>10659</v>
      </c>
      <c r="C4679" s="1">
        <v>45007</v>
      </c>
      <c r="D4679">
        <v>20230322</v>
      </c>
      <c r="E4679" t="s">
        <v>226</v>
      </c>
      <c r="F4679" t="s">
        <v>71</v>
      </c>
      <c r="G4679" t="s">
        <v>72</v>
      </c>
      <c r="H4679" t="s">
        <v>37</v>
      </c>
      <c r="I4679" t="s">
        <v>38</v>
      </c>
      <c r="J4679" t="s">
        <v>228</v>
      </c>
      <c r="K4679">
        <v>1001</v>
      </c>
      <c r="L4679" t="s">
        <v>84</v>
      </c>
      <c r="M4679" t="s">
        <v>85</v>
      </c>
      <c r="N4679" t="s">
        <v>50</v>
      </c>
      <c r="O4679" t="s">
        <v>10660</v>
      </c>
      <c r="P4679">
        <v>30.576000000000001</v>
      </c>
      <c r="Q4679">
        <v>6</v>
      </c>
      <c r="R4679">
        <v>0.2</v>
      </c>
      <c r="S4679">
        <v>10.3194</v>
      </c>
      <c r="T4679" t="s">
        <v>761</v>
      </c>
      <c r="U4679">
        <v>20.256599999999999</v>
      </c>
      <c r="V4679" s="2">
        <f>Table1[[#This Row],[Expenses]]*0.3</f>
        <v>6.0769799999999998</v>
      </c>
      <c r="W4679" t="str">
        <f>VLOOKUP(K4679, Helper!A:C, 3, FALSE)</f>
        <v>2020-04</v>
      </c>
    </row>
    <row r="4680" spans="1:23" x14ac:dyDescent="0.3">
      <c r="A4680">
        <v>9366</v>
      </c>
      <c r="B4680" t="s">
        <v>10661</v>
      </c>
      <c r="C4680" s="1">
        <v>44065</v>
      </c>
      <c r="D4680">
        <v>20200822</v>
      </c>
      <c r="E4680" t="s">
        <v>1102</v>
      </c>
      <c r="F4680" t="s">
        <v>411</v>
      </c>
      <c r="G4680" t="s">
        <v>997</v>
      </c>
      <c r="H4680" t="s">
        <v>25</v>
      </c>
      <c r="I4680" t="s">
        <v>48</v>
      </c>
      <c r="J4680" t="s">
        <v>439</v>
      </c>
      <c r="K4680">
        <v>1033</v>
      </c>
      <c r="L4680" t="s">
        <v>74</v>
      </c>
      <c r="M4680" t="s">
        <v>29</v>
      </c>
      <c r="N4680" t="s">
        <v>66</v>
      </c>
      <c r="O4680" t="s">
        <v>10662</v>
      </c>
      <c r="P4680">
        <v>11.56</v>
      </c>
      <c r="Q4680">
        <v>2</v>
      </c>
      <c r="R4680">
        <v>0</v>
      </c>
      <c r="S4680">
        <v>5.6643999999999997</v>
      </c>
      <c r="T4680" t="s">
        <v>114</v>
      </c>
      <c r="U4680">
        <v>5.8956</v>
      </c>
      <c r="V4680" s="2">
        <f>Table1[[#This Row],[Expenses]]*0.3</f>
        <v>1.76868</v>
      </c>
      <c r="W4680" t="str">
        <f>VLOOKUP(K4680, Helper!A:C, 3, FALSE)</f>
        <v>2020-03</v>
      </c>
    </row>
    <row r="4681" spans="1:23" x14ac:dyDescent="0.3">
      <c r="A4681">
        <v>9367</v>
      </c>
      <c r="B4681" t="s">
        <v>10663</v>
      </c>
      <c r="C4681" s="1">
        <v>43990</v>
      </c>
      <c r="D4681">
        <v>20200608</v>
      </c>
      <c r="E4681" t="s">
        <v>2465</v>
      </c>
      <c r="F4681" t="s">
        <v>211</v>
      </c>
      <c r="G4681" t="s">
        <v>1322</v>
      </c>
      <c r="H4681" t="s">
        <v>25</v>
      </c>
      <c r="I4681" t="s">
        <v>26</v>
      </c>
      <c r="J4681" t="s">
        <v>65</v>
      </c>
      <c r="K4681">
        <v>1062</v>
      </c>
      <c r="L4681" t="s">
        <v>28</v>
      </c>
      <c r="M4681" t="s">
        <v>29</v>
      </c>
      <c r="N4681" t="s">
        <v>50</v>
      </c>
      <c r="O4681" t="s">
        <v>10664</v>
      </c>
      <c r="P4681">
        <v>68.48</v>
      </c>
      <c r="Q4681">
        <v>2</v>
      </c>
      <c r="R4681">
        <v>0.2</v>
      </c>
      <c r="S4681">
        <v>25.68</v>
      </c>
      <c r="T4681" t="s">
        <v>59</v>
      </c>
      <c r="U4681">
        <v>42.8</v>
      </c>
      <c r="V4681" s="2">
        <f>Table1[[#This Row],[Expenses]]*0.3</f>
        <v>12.839999999999998</v>
      </c>
      <c r="W4681" t="str">
        <f>VLOOKUP(K4681, Helper!A:C, 3, FALSE)</f>
        <v>2020-01</v>
      </c>
    </row>
    <row r="4682" spans="1:23" x14ac:dyDescent="0.3">
      <c r="A4682">
        <v>9369</v>
      </c>
      <c r="B4682" t="s">
        <v>10665</v>
      </c>
      <c r="C4682" s="1">
        <v>44659</v>
      </c>
      <c r="D4682">
        <v>20220408</v>
      </c>
      <c r="E4682" t="s">
        <v>177</v>
      </c>
      <c r="F4682" t="s">
        <v>522</v>
      </c>
      <c r="G4682" t="s">
        <v>671</v>
      </c>
      <c r="H4682" t="s">
        <v>37</v>
      </c>
      <c r="I4682" t="s">
        <v>119</v>
      </c>
      <c r="J4682" t="s">
        <v>179</v>
      </c>
      <c r="K4682">
        <v>1015</v>
      </c>
      <c r="L4682" t="s">
        <v>74</v>
      </c>
      <c r="M4682" t="s">
        <v>40</v>
      </c>
      <c r="N4682" t="s">
        <v>66</v>
      </c>
      <c r="O4682" t="s">
        <v>10666</v>
      </c>
      <c r="P4682">
        <v>37.94</v>
      </c>
      <c r="Q4682">
        <v>2</v>
      </c>
      <c r="R4682">
        <v>0</v>
      </c>
      <c r="S4682">
        <v>18.211200000000002</v>
      </c>
      <c r="T4682" t="s">
        <v>296</v>
      </c>
      <c r="U4682">
        <v>19.7287999999999</v>
      </c>
      <c r="V4682" s="2">
        <f>Table1[[#This Row],[Expenses]]*0.3</f>
        <v>5.9186399999999697</v>
      </c>
      <c r="W4682" t="str">
        <f>VLOOKUP(K4682, Helper!A:C, 3, FALSE)</f>
        <v>2020-03</v>
      </c>
    </row>
    <row r="4683" spans="1:23" x14ac:dyDescent="0.3">
      <c r="A4683">
        <v>9370</v>
      </c>
      <c r="B4683" t="s">
        <v>10667</v>
      </c>
      <c r="C4683" s="1">
        <v>45238</v>
      </c>
      <c r="D4683">
        <v>20231108</v>
      </c>
      <c r="E4683" t="s">
        <v>2284</v>
      </c>
      <c r="F4683" t="s">
        <v>1548</v>
      </c>
      <c r="G4683" t="s">
        <v>1836</v>
      </c>
      <c r="H4683" t="s">
        <v>81</v>
      </c>
      <c r="I4683" t="s">
        <v>199</v>
      </c>
      <c r="J4683" t="s">
        <v>452</v>
      </c>
      <c r="K4683">
        <v>1054</v>
      </c>
      <c r="L4683" t="s">
        <v>56</v>
      </c>
      <c r="M4683" t="s">
        <v>40</v>
      </c>
      <c r="N4683" t="s">
        <v>41</v>
      </c>
      <c r="O4683" t="s">
        <v>10668</v>
      </c>
      <c r="P4683">
        <v>272.97000000000003</v>
      </c>
      <c r="Q4683">
        <v>3</v>
      </c>
      <c r="R4683">
        <v>0</v>
      </c>
      <c r="S4683">
        <v>43.675199999999997</v>
      </c>
      <c r="T4683" t="s">
        <v>283</v>
      </c>
      <c r="U4683">
        <v>229.29480000000001</v>
      </c>
      <c r="V4683" s="2">
        <f>Table1[[#This Row],[Expenses]]*0.3</f>
        <v>68.788439999999994</v>
      </c>
      <c r="W4683" t="str">
        <f>VLOOKUP(K4683, Helper!A:C, 3, FALSE)</f>
        <v>2020-05</v>
      </c>
    </row>
    <row r="4684" spans="1:23" x14ac:dyDescent="0.3">
      <c r="A4684">
        <v>9371</v>
      </c>
      <c r="B4684" t="s">
        <v>10669</v>
      </c>
      <c r="C4684" s="1">
        <v>44345</v>
      </c>
      <c r="D4684">
        <v>20210529</v>
      </c>
      <c r="E4684" t="s">
        <v>7858</v>
      </c>
      <c r="F4684" t="s">
        <v>358</v>
      </c>
      <c r="G4684" t="s">
        <v>359</v>
      </c>
      <c r="H4684" t="s">
        <v>37</v>
      </c>
      <c r="I4684" t="s">
        <v>119</v>
      </c>
      <c r="J4684" t="s">
        <v>685</v>
      </c>
      <c r="K4684">
        <v>1076</v>
      </c>
      <c r="L4684" t="s">
        <v>74</v>
      </c>
      <c r="M4684" t="s">
        <v>40</v>
      </c>
      <c r="N4684" t="s">
        <v>57</v>
      </c>
      <c r="O4684" t="s">
        <v>10670</v>
      </c>
      <c r="P4684">
        <v>41.567999999999998</v>
      </c>
      <c r="Q4684">
        <v>4</v>
      </c>
      <c r="R4684">
        <v>0.2</v>
      </c>
      <c r="S4684">
        <v>-4.1567999999999996</v>
      </c>
      <c r="T4684" t="s">
        <v>436</v>
      </c>
      <c r="U4684">
        <v>45.724799999999902</v>
      </c>
      <c r="V4684" s="2">
        <f>Table1[[#This Row],[Expenses]]*0.3</f>
        <v>13.71743999999997</v>
      </c>
      <c r="W4684" t="str">
        <f>VLOOKUP(K4684, Helper!A:C, 3, FALSE)</f>
        <v>2020-01</v>
      </c>
    </row>
    <row r="4685" spans="1:23" x14ac:dyDescent="0.3">
      <c r="A4685">
        <v>9374</v>
      </c>
      <c r="B4685" t="s">
        <v>10671</v>
      </c>
      <c r="C4685" s="1">
        <v>45054</v>
      </c>
      <c r="D4685">
        <v>20230508</v>
      </c>
      <c r="E4685" t="s">
        <v>1112</v>
      </c>
      <c r="F4685" t="s">
        <v>35</v>
      </c>
      <c r="G4685" t="s">
        <v>417</v>
      </c>
      <c r="H4685" t="s">
        <v>37</v>
      </c>
      <c r="I4685" t="s">
        <v>38</v>
      </c>
      <c r="J4685" t="s">
        <v>312</v>
      </c>
      <c r="K4685">
        <v>1014</v>
      </c>
      <c r="L4685" t="s">
        <v>95</v>
      </c>
      <c r="M4685" t="s">
        <v>29</v>
      </c>
      <c r="N4685" t="s">
        <v>156</v>
      </c>
      <c r="O4685" t="s">
        <v>10672</v>
      </c>
      <c r="P4685">
        <v>419.94400000000002</v>
      </c>
      <c r="Q4685">
        <v>7</v>
      </c>
      <c r="R4685">
        <v>0.2</v>
      </c>
      <c r="S4685">
        <v>52.493000000000002</v>
      </c>
      <c r="T4685" t="s">
        <v>288</v>
      </c>
      <c r="U4685">
        <v>367.45100000000002</v>
      </c>
      <c r="V4685" s="2">
        <f>Table1[[#This Row],[Expenses]]*0.3</f>
        <v>110.23530000000001</v>
      </c>
      <c r="W4685" t="str">
        <f>VLOOKUP(K4685, Helper!A:C, 3, FALSE)</f>
        <v>2020-01</v>
      </c>
    </row>
    <row r="4686" spans="1:23" x14ac:dyDescent="0.3">
      <c r="A4686">
        <v>9375</v>
      </c>
      <c r="B4686" t="s">
        <v>10673</v>
      </c>
      <c r="C4686" s="1">
        <v>44718</v>
      </c>
      <c r="D4686">
        <v>20220606</v>
      </c>
      <c r="E4686" t="s">
        <v>257</v>
      </c>
      <c r="F4686" t="s">
        <v>71</v>
      </c>
      <c r="G4686" t="s">
        <v>72</v>
      </c>
      <c r="H4686" t="s">
        <v>37</v>
      </c>
      <c r="I4686" t="s">
        <v>38</v>
      </c>
      <c r="J4686" t="s">
        <v>258</v>
      </c>
      <c r="K4686">
        <v>1098</v>
      </c>
      <c r="L4686" t="s">
        <v>259</v>
      </c>
      <c r="M4686" t="s">
        <v>40</v>
      </c>
      <c r="N4686" t="s">
        <v>66</v>
      </c>
      <c r="O4686" t="s">
        <v>10674</v>
      </c>
      <c r="P4686">
        <v>61.38</v>
      </c>
      <c r="Q4686">
        <v>6</v>
      </c>
      <c r="R4686">
        <v>0</v>
      </c>
      <c r="S4686">
        <v>15.9588</v>
      </c>
      <c r="T4686" t="s">
        <v>43</v>
      </c>
      <c r="U4686">
        <v>45.421199999999999</v>
      </c>
      <c r="V4686" s="2">
        <f>Table1[[#This Row],[Expenses]]*0.3</f>
        <v>13.62636</v>
      </c>
      <c r="W4686" t="str">
        <f>VLOOKUP(K4686, Helper!A:C, 3, FALSE)</f>
        <v>2020-01</v>
      </c>
    </row>
    <row r="4687" spans="1:23" x14ac:dyDescent="0.3">
      <c r="A4687">
        <v>9376</v>
      </c>
      <c r="B4687" t="s">
        <v>10675</v>
      </c>
      <c r="C4687" s="1">
        <v>44544</v>
      </c>
      <c r="D4687">
        <v>20211214</v>
      </c>
      <c r="E4687" t="s">
        <v>1081</v>
      </c>
      <c r="F4687" t="s">
        <v>35</v>
      </c>
      <c r="G4687" t="s">
        <v>36</v>
      </c>
      <c r="H4687" t="s">
        <v>37</v>
      </c>
      <c r="I4687" t="s">
        <v>38</v>
      </c>
      <c r="J4687" t="s">
        <v>592</v>
      </c>
      <c r="K4687">
        <v>1030</v>
      </c>
      <c r="L4687" t="s">
        <v>95</v>
      </c>
      <c r="M4687" t="s">
        <v>29</v>
      </c>
      <c r="N4687" t="s">
        <v>185</v>
      </c>
      <c r="O4687" t="s">
        <v>10676</v>
      </c>
      <c r="P4687">
        <v>50</v>
      </c>
      <c r="Q4687">
        <v>2</v>
      </c>
      <c r="R4687">
        <v>0</v>
      </c>
      <c r="S4687">
        <v>10.5</v>
      </c>
      <c r="T4687" t="s">
        <v>163</v>
      </c>
      <c r="U4687">
        <v>39.5</v>
      </c>
      <c r="V4687" s="2">
        <f>Table1[[#This Row],[Expenses]]*0.3</f>
        <v>11.85</v>
      </c>
      <c r="W4687" t="str">
        <f>VLOOKUP(K4687, Helper!A:C, 3, FALSE)</f>
        <v>2020-01</v>
      </c>
    </row>
    <row r="4688" spans="1:23" x14ac:dyDescent="0.3">
      <c r="A4688">
        <v>9377</v>
      </c>
      <c r="B4688" t="s">
        <v>10677</v>
      </c>
      <c r="C4688" s="1">
        <v>45286</v>
      </c>
      <c r="D4688">
        <v>20231226</v>
      </c>
      <c r="E4688" t="s">
        <v>189</v>
      </c>
      <c r="F4688" t="s">
        <v>522</v>
      </c>
      <c r="G4688" t="s">
        <v>1199</v>
      </c>
      <c r="H4688" t="s">
        <v>37</v>
      </c>
      <c r="I4688" t="s">
        <v>119</v>
      </c>
      <c r="J4688" t="s">
        <v>192</v>
      </c>
      <c r="K4688">
        <v>1068</v>
      </c>
      <c r="L4688" t="s">
        <v>56</v>
      </c>
      <c r="M4688" t="s">
        <v>29</v>
      </c>
      <c r="N4688" t="s">
        <v>185</v>
      </c>
      <c r="O4688" t="s">
        <v>10678</v>
      </c>
      <c r="P4688">
        <v>31.8</v>
      </c>
      <c r="Q4688">
        <v>3</v>
      </c>
      <c r="R4688">
        <v>0</v>
      </c>
      <c r="S4688">
        <v>13.673999999999999</v>
      </c>
      <c r="T4688" t="s">
        <v>261</v>
      </c>
      <c r="U4688">
        <v>18.126000000000001</v>
      </c>
      <c r="V4688" s="2">
        <f>Table1[[#This Row],[Expenses]]*0.3</f>
        <v>5.4378000000000002</v>
      </c>
      <c r="W4688" t="str">
        <f>VLOOKUP(K4688, Helper!A:C, 3, FALSE)</f>
        <v>2020-01</v>
      </c>
    </row>
    <row r="4689" spans="1:23" x14ac:dyDescent="0.3">
      <c r="A4689">
        <v>9378</v>
      </c>
      <c r="B4689" t="s">
        <v>10679</v>
      </c>
      <c r="C4689" s="1">
        <v>45278</v>
      </c>
      <c r="D4689">
        <v>20231218</v>
      </c>
      <c r="E4689" t="s">
        <v>1484</v>
      </c>
      <c r="F4689" t="s">
        <v>91</v>
      </c>
      <c r="G4689" t="s">
        <v>4122</v>
      </c>
      <c r="H4689" t="s">
        <v>25</v>
      </c>
      <c r="I4689" t="s">
        <v>93</v>
      </c>
      <c r="J4689" t="s">
        <v>132</v>
      </c>
      <c r="K4689">
        <v>1063</v>
      </c>
      <c r="L4689" t="s">
        <v>133</v>
      </c>
      <c r="M4689" t="s">
        <v>40</v>
      </c>
      <c r="N4689" t="s">
        <v>96</v>
      </c>
      <c r="O4689" t="s">
        <v>10680</v>
      </c>
      <c r="P4689">
        <v>32.56</v>
      </c>
      <c r="Q4689">
        <v>2</v>
      </c>
      <c r="R4689">
        <v>0</v>
      </c>
      <c r="S4689">
        <v>8.4656000000000002</v>
      </c>
      <c r="T4689" t="s">
        <v>261</v>
      </c>
      <c r="U4689">
        <v>24.0944</v>
      </c>
      <c r="V4689" s="2">
        <f>Table1[[#This Row],[Expenses]]*0.3</f>
        <v>7.2283200000000001</v>
      </c>
      <c r="W4689" t="str">
        <f>VLOOKUP(K4689, Helper!A:C, 3, FALSE)</f>
        <v>2020-05</v>
      </c>
    </row>
    <row r="4690" spans="1:23" x14ac:dyDescent="0.3">
      <c r="A4690">
        <v>9379</v>
      </c>
      <c r="B4690" t="s">
        <v>10681</v>
      </c>
      <c r="C4690" s="1">
        <v>44692</v>
      </c>
      <c r="D4690">
        <v>20220511</v>
      </c>
      <c r="E4690" t="s">
        <v>2033</v>
      </c>
      <c r="F4690" t="s">
        <v>166</v>
      </c>
      <c r="G4690" t="s">
        <v>227</v>
      </c>
      <c r="H4690" t="s">
        <v>81</v>
      </c>
      <c r="I4690" t="s">
        <v>168</v>
      </c>
      <c r="J4690" t="s">
        <v>254</v>
      </c>
      <c r="K4690">
        <v>1072</v>
      </c>
      <c r="L4690" t="s">
        <v>74</v>
      </c>
      <c r="M4690" t="s">
        <v>29</v>
      </c>
      <c r="N4690" t="s">
        <v>161</v>
      </c>
      <c r="O4690" t="s">
        <v>10682</v>
      </c>
      <c r="P4690">
        <v>7.0720000000000001</v>
      </c>
      <c r="Q4690">
        <v>2</v>
      </c>
      <c r="R4690">
        <v>0.2</v>
      </c>
      <c r="S4690">
        <v>2.3868</v>
      </c>
      <c r="T4690" t="s">
        <v>454</v>
      </c>
      <c r="U4690">
        <v>4.6852</v>
      </c>
      <c r="V4690" s="2">
        <f>Table1[[#This Row],[Expenses]]*0.3</f>
        <v>1.4055599999999999</v>
      </c>
      <c r="W4690" t="str">
        <f>VLOOKUP(K4690, Helper!A:C, 3, FALSE)</f>
        <v>2020-06</v>
      </c>
    </row>
    <row r="4691" spans="1:23" x14ac:dyDescent="0.3">
      <c r="A4691">
        <v>9380</v>
      </c>
      <c r="B4691" t="s">
        <v>10683</v>
      </c>
      <c r="C4691" s="1">
        <v>44188</v>
      </c>
      <c r="D4691">
        <v>20201223</v>
      </c>
      <c r="E4691" t="s">
        <v>610</v>
      </c>
      <c r="F4691" t="s">
        <v>46</v>
      </c>
      <c r="G4691" t="s">
        <v>580</v>
      </c>
      <c r="H4691" t="s">
        <v>25</v>
      </c>
      <c r="I4691" t="s">
        <v>48</v>
      </c>
      <c r="J4691" t="s">
        <v>604</v>
      </c>
      <c r="K4691">
        <v>1042</v>
      </c>
      <c r="L4691" t="s">
        <v>56</v>
      </c>
      <c r="M4691" t="s">
        <v>29</v>
      </c>
      <c r="N4691" t="s">
        <v>66</v>
      </c>
      <c r="O4691" t="s">
        <v>10684</v>
      </c>
      <c r="P4691">
        <v>45.527999999999999</v>
      </c>
      <c r="Q4691">
        <v>3</v>
      </c>
      <c r="R4691">
        <v>0.2</v>
      </c>
      <c r="S4691">
        <v>15.934799999999999</v>
      </c>
      <c r="T4691" t="s">
        <v>235</v>
      </c>
      <c r="U4691">
        <v>29.5932</v>
      </c>
      <c r="V4691" s="2">
        <f>Table1[[#This Row],[Expenses]]*0.3</f>
        <v>8.8779599999999999</v>
      </c>
      <c r="W4691" t="str">
        <f>VLOOKUP(K4691, Helper!A:C, 3, FALSE)</f>
        <v>2020-01</v>
      </c>
    </row>
    <row r="4692" spans="1:23" x14ac:dyDescent="0.3">
      <c r="A4692">
        <v>9385</v>
      </c>
      <c r="B4692" t="s">
        <v>10685</v>
      </c>
      <c r="C4692" s="1">
        <v>45150</v>
      </c>
      <c r="D4692">
        <v>20230812</v>
      </c>
      <c r="E4692" t="s">
        <v>1495</v>
      </c>
      <c r="F4692" t="s">
        <v>211</v>
      </c>
      <c r="G4692" t="s">
        <v>212</v>
      </c>
      <c r="H4692" t="s">
        <v>25</v>
      </c>
      <c r="I4692" t="s">
        <v>26</v>
      </c>
      <c r="J4692" t="s">
        <v>376</v>
      </c>
      <c r="K4692">
        <v>1036</v>
      </c>
      <c r="L4692" t="s">
        <v>259</v>
      </c>
      <c r="M4692" t="s">
        <v>85</v>
      </c>
      <c r="N4692" t="s">
        <v>66</v>
      </c>
      <c r="O4692" t="s">
        <v>10686</v>
      </c>
      <c r="P4692">
        <v>25.92</v>
      </c>
      <c r="Q4692">
        <v>4</v>
      </c>
      <c r="R4692">
        <v>0</v>
      </c>
      <c r="S4692">
        <v>12.441599999999999</v>
      </c>
      <c r="T4692" t="s">
        <v>786</v>
      </c>
      <c r="U4692">
        <v>13.478400000000001</v>
      </c>
      <c r="V4692" s="2">
        <f>Table1[[#This Row],[Expenses]]*0.3</f>
        <v>4.04352</v>
      </c>
      <c r="W4692" t="str">
        <f>VLOOKUP(K4692, Helper!A:C, 3, FALSE)</f>
        <v>2020-04</v>
      </c>
    </row>
    <row r="4693" spans="1:23" x14ac:dyDescent="0.3">
      <c r="A4693">
        <v>9386</v>
      </c>
      <c r="B4693" t="s">
        <v>10687</v>
      </c>
      <c r="C4693" s="1">
        <v>45166</v>
      </c>
      <c r="D4693">
        <v>20230828</v>
      </c>
      <c r="E4693" t="s">
        <v>1105</v>
      </c>
      <c r="F4693" t="s">
        <v>232</v>
      </c>
      <c r="G4693" t="s">
        <v>1041</v>
      </c>
      <c r="H4693" t="s">
        <v>37</v>
      </c>
      <c r="I4693" t="s">
        <v>119</v>
      </c>
      <c r="J4693" t="s">
        <v>192</v>
      </c>
      <c r="K4693">
        <v>1068</v>
      </c>
      <c r="L4693" t="s">
        <v>56</v>
      </c>
      <c r="M4693" t="s">
        <v>29</v>
      </c>
      <c r="N4693" t="s">
        <v>57</v>
      </c>
      <c r="O4693" t="s">
        <v>10688</v>
      </c>
      <c r="P4693">
        <v>120.57599999999999</v>
      </c>
      <c r="Q4693">
        <v>8</v>
      </c>
      <c r="R4693">
        <v>0.2</v>
      </c>
      <c r="S4693">
        <v>33.1584</v>
      </c>
      <c r="T4693" t="s">
        <v>786</v>
      </c>
      <c r="U4693">
        <v>87.417599999999993</v>
      </c>
      <c r="V4693" s="2">
        <f>Table1[[#This Row],[Expenses]]*0.3</f>
        <v>26.225279999999998</v>
      </c>
      <c r="W4693" t="str">
        <f>VLOOKUP(K4693, Helper!A:C, 3, FALSE)</f>
        <v>2020-01</v>
      </c>
    </row>
    <row r="4694" spans="1:23" x14ac:dyDescent="0.3">
      <c r="A4694">
        <v>9387</v>
      </c>
      <c r="B4694" t="s">
        <v>10689</v>
      </c>
      <c r="C4694" s="1">
        <v>44946</v>
      </c>
      <c r="D4694">
        <v>20230120</v>
      </c>
      <c r="E4694" t="s">
        <v>2658</v>
      </c>
      <c r="F4694" t="s">
        <v>3221</v>
      </c>
      <c r="G4694" t="s">
        <v>3222</v>
      </c>
      <c r="H4694" t="s">
        <v>25</v>
      </c>
      <c r="I4694" t="s">
        <v>103</v>
      </c>
      <c r="J4694" t="s">
        <v>1246</v>
      </c>
      <c r="K4694">
        <v>1071</v>
      </c>
      <c r="L4694" t="s">
        <v>149</v>
      </c>
      <c r="M4694" t="s">
        <v>29</v>
      </c>
      <c r="N4694" t="s">
        <v>66</v>
      </c>
      <c r="O4694" t="s">
        <v>10690</v>
      </c>
      <c r="P4694">
        <v>79.92</v>
      </c>
      <c r="Q4694">
        <v>4</v>
      </c>
      <c r="R4694">
        <v>0</v>
      </c>
      <c r="S4694">
        <v>37.562399999999997</v>
      </c>
      <c r="T4694" t="s">
        <v>898</v>
      </c>
      <c r="U4694">
        <v>42.357599999999998</v>
      </c>
      <c r="V4694" s="2">
        <f>Table1[[#This Row],[Expenses]]*0.3</f>
        <v>12.707279999999999</v>
      </c>
      <c r="W4694" t="str">
        <f>VLOOKUP(K4694, Helper!A:C, 3, FALSE)</f>
        <v>2020-04</v>
      </c>
    </row>
    <row r="4695" spans="1:23" x14ac:dyDescent="0.3">
      <c r="A4695">
        <v>9391</v>
      </c>
      <c r="B4695" t="s">
        <v>10691</v>
      </c>
      <c r="C4695" s="1">
        <v>44366</v>
      </c>
      <c r="D4695">
        <v>20210619</v>
      </c>
      <c r="E4695" t="s">
        <v>2187</v>
      </c>
      <c r="F4695" t="s">
        <v>79</v>
      </c>
      <c r="G4695" t="s">
        <v>147</v>
      </c>
      <c r="H4695" t="s">
        <v>81</v>
      </c>
      <c r="I4695" t="s">
        <v>82</v>
      </c>
      <c r="J4695" t="s">
        <v>1065</v>
      </c>
      <c r="K4695">
        <v>1097</v>
      </c>
      <c r="L4695" t="s">
        <v>273</v>
      </c>
      <c r="M4695" t="s">
        <v>85</v>
      </c>
      <c r="N4695" t="s">
        <v>96</v>
      </c>
      <c r="O4695" t="s">
        <v>10692</v>
      </c>
      <c r="P4695">
        <v>228.92</v>
      </c>
      <c r="Q4695">
        <v>5</v>
      </c>
      <c r="R4695">
        <v>0.2</v>
      </c>
      <c r="S4695">
        <v>14.307499999999999</v>
      </c>
      <c r="T4695" t="s">
        <v>732</v>
      </c>
      <c r="U4695">
        <v>214.61249999999899</v>
      </c>
      <c r="V4695" s="2">
        <f>Table1[[#This Row],[Expenses]]*0.3</f>
        <v>64.383749999999694</v>
      </c>
      <c r="W4695" t="str">
        <f>VLOOKUP(K4695, Helper!A:C, 3, FALSE)</f>
        <v>2020-04</v>
      </c>
    </row>
    <row r="4696" spans="1:23" x14ac:dyDescent="0.3">
      <c r="A4696">
        <v>9392</v>
      </c>
      <c r="B4696" t="s">
        <v>10693</v>
      </c>
      <c r="C4696" s="1">
        <v>44999</v>
      </c>
      <c r="D4696">
        <v>20230314</v>
      </c>
      <c r="E4696" t="s">
        <v>1877</v>
      </c>
      <c r="F4696" t="s">
        <v>166</v>
      </c>
      <c r="G4696" t="s">
        <v>488</v>
      </c>
      <c r="H4696" t="s">
        <v>81</v>
      </c>
      <c r="I4696" t="s">
        <v>168</v>
      </c>
      <c r="J4696" t="s">
        <v>398</v>
      </c>
      <c r="K4696">
        <v>1026</v>
      </c>
      <c r="L4696" t="s">
        <v>105</v>
      </c>
      <c r="M4696" t="s">
        <v>40</v>
      </c>
      <c r="N4696" t="s">
        <v>156</v>
      </c>
      <c r="O4696" t="s">
        <v>10694</v>
      </c>
      <c r="P4696">
        <v>7.992</v>
      </c>
      <c r="Q4696">
        <v>1</v>
      </c>
      <c r="R4696">
        <v>0.2</v>
      </c>
      <c r="S4696">
        <v>2.5973999999999999</v>
      </c>
      <c r="T4696" t="s">
        <v>761</v>
      </c>
      <c r="U4696">
        <v>5.3945999999999996</v>
      </c>
      <c r="V4696" s="2">
        <f>Table1[[#This Row],[Expenses]]*0.3</f>
        <v>1.6183799999999999</v>
      </c>
      <c r="W4696" t="str">
        <f>VLOOKUP(K4696, Helper!A:C, 3, FALSE)</f>
        <v>2020-01</v>
      </c>
    </row>
    <row r="4697" spans="1:23" x14ac:dyDescent="0.3">
      <c r="A4697">
        <v>9393</v>
      </c>
      <c r="B4697" t="s">
        <v>10695</v>
      </c>
      <c r="C4697" s="1">
        <v>44494</v>
      </c>
      <c r="D4697">
        <v>20211025</v>
      </c>
      <c r="E4697" t="s">
        <v>1777</v>
      </c>
      <c r="F4697" t="s">
        <v>334</v>
      </c>
      <c r="G4697" t="s">
        <v>335</v>
      </c>
      <c r="H4697" t="s">
        <v>25</v>
      </c>
      <c r="I4697" t="s">
        <v>336</v>
      </c>
      <c r="J4697" t="s">
        <v>132</v>
      </c>
      <c r="K4697">
        <v>1063</v>
      </c>
      <c r="L4697" t="s">
        <v>133</v>
      </c>
      <c r="M4697" t="s">
        <v>40</v>
      </c>
      <c r="N4697" t="s">
        <v>41</v>
      </c>
      <c r="O4697" t="s">
        <v>10696</v>
      </c>
      <c r="P4697">
        <v>582.33600000000001</v>
      </c>
      <c r="Q4697">
        <v>8</v>
      </c>
      <c r="R4697">
        <v>0.2</v>
      </c>
      <c r="S4697">
        <v>-29.116800000000001</v>
      </c>
      <c r="T4697" t="s">
        <v>52</v>
      </c>
      <c r="U4697">
        <v>611.45280000000002</v>
      </c>
      <c r="V4697" s="2">
        <f>Table1[[#This Row],[Expenses]]*0.3</f>
        <v>183.43584000000001</v>
      </c>
      <c r="W4697" t="str">
        <f>VLOOKUP(K4697, Helper!A:C, 3, FALSE)</f>
        <v>2020-05</v>
      </c>
    </row>
    <row r="4698" spans="1:23" x14ac:dyDescent="0.3">
      <c r="A4698">
        <v>9394</v>
      </c>
      <c r="B4698" t="s">
        <v>10697</v>
      </c>
      <c r="C4698" s="1">
        <v>44094</v>
      </c>
      <c r="D4698">
        <v>20200920</v>
      </c>
      <c r="E4698" t="s">
        <v>3255</v>
      </c>
      <c r="F4698" t="s">
        <v>211</v>
      </c>
      <c r="G4698" t="s">
        <v>212</v>
      </c>
      <c r="H4698" t="s">
        <v>25</v>
      </c>
      <c r="I4698" t="s">
        <v>26</v>
      </c>
      <c r="J4698" t="s">
        <v>120</v>
      </c>
      <c r="K4698">
        <v>1048</v>
      </c>
      <c r="L4698" t="s">
        <v>105</v>
      </c>
      <c r="M4698" t="s">
        <v>29</v>
      </c>
      <c r="N4698" t="s">
        <v>156</v>
      </c>
      <c r="O4698" t="s">
        <v>10698</v>
      </c>
      <c r="P4698">
        <v>629.95000000000005</v>
      </c>
      <c r="Q4698">
        <v>5</v>
      </c>
      <c r="R4698">
        <v>0</v>
      </c>
      <c r="S4698">
        <v>157.48750000000001</v>
      </c>
      <c r="T4698" t="s">
        <v>382</v>
      </c>
      <c r="U4698">
        <v>472.46249999999998</v>
      </c>
      <c r="V4698" s="2">
        <f>Table1[[#This Row],[Expenses]]*0.3</f>
        <v>141.73874999999998</v>
      </c>
      <c r="W4698" t="str">
        <f>VLOOKUP(K4698, Helper!A:C, 3, FALSE)</f>
        <v>2020-02</v>
      </c>
    </row>
    <row r="4699" spans="1:23" x14ac:dyDescent="0.3">
      <c r="A4699">
        <v>9400</v>
      </c>
      <c r="B4699" t="s">
        <v>10699</v>
      </c>
      <c r="C4699" s="1">
        <v>44877</v>
      </c>
      <c r="D4699">
        <v>20221112</v>
      </c>
      <c r="E4699" t="s">
        <v>10700</v>
      </c>
      <c r="F4699" t="s">
        <v>166</v>
      </c>
      <c r="G4699" t="s">
        <v>380</v>
      </c>
      <c r="H4699" t="s">
        <v>81</v>
      </c>
      <c r="I4699" t="s">
        <v>168</v>
      </c>
      <c r="J4699" t="s">
        <v>1026</v>
      </c>
      <c r="K4699">
        <v>1040</v>
      </c>
      <c r="L4699" t="s">
        <v>56</v>
      </c>
      <c r="M4699" t="s">
        <v>29</v>
      </c>
      <c r="N4699" t="s">
        <v>112</v>
      </c>
      <c r="O4699" t="s">
        <v>10701</v>
      </c>
      <c r="P4699">
        <v>14.112</v>
      </c>
      <c r="Q4699">
        <v>6</v>
      </c>
      <c r="R4699">
        <v>0.2</v>
      </c>
      <c r="S4699">
        <v>1.2347999999999999</v>
      </c>
      <c r="T4699" t="s">
        <v>32</v>
      </c>
      <c r="U4699">
        <v>12.8772</v>
      </c>
      <c r="V4699" s="2">
        <f>Table1[[#This Row],[Expenses]]*0.3</f>
        <v>3.8631599999999997</v>
      </c>
      <c r="W4699" t="str">
        <f>VLOOKUP(K4699, Helper!A:C, 3, FALSE)</f>
        <v>2020-02</v>
      </c>
    </row>
    <row r="4700" spans="1:23" x14ac:dyDescent="0.3">
      <c r="A4700">
        <v>9401</v>
      </c>
      <c r="B4700" t="s">
        <v>10702</v>
      </c>
      <c r="C4700" s="1">
        <v>44455</v>
      </c>
      <c r="D4700">
        <v>20210916</v>
      </c>
      <c r="E4700" t="s">
        <v>1052</v>
      </c>
      <c r="F4700" t="s">
        <v>238</v>
      </c>
      <c r="G4700" t="s">
        <v>3490</v>
      </c>
      <c r="H4700" t="s">
        <v>25</v>
      </c>
      <c r="I4700" t="s">
        <v>48</v>
      </c>
      <c r="J4700" t="s">
        <v>272</v>
      </c>
      <c r="K4700">
        <v>1094</v>
      </c>
      <c r="L4700" t="s">
        <v>273</v>
      </c>
      <c r="M4700" t="s">
        <v>29</v>
      </c>
      <c r="N4700" t="s">
        <v>161</v>
      </c>
      <c r="O4700" t="s">
        <v>10703</v>
      </c>
      <c r="P4700">
        <v>31.12</v>
      </c>
      <c r="Q4700">
        <v>4</v>
      </c>
      <c r="R4700">
        <v>0</v>
      </c>
      <c r="S4700">
        <v>14.6264</v>
      </c>
      <c r="T4700" t="s">
        <v>135</v>
      </c>
      <c r="U4700">
        <v>16.493600000000001</v>
      </c>
      <c r="V4700" s="2">
        <f>Table1[[#This Row],[Expenses]]*0.3</f>
        <v>4.94808</v>
      </c>
      <c r="W4700" t="str">
        <f>VLOOKUP(K4700, Helper!A:C, 3, FALSE)</f>
        <v>2020-02</v>
      </c>
    </row>
    <row r="4701" spans="1:23" x14ac:dyDescent="0.3">
      <c r="A4701">
        <v>9402</v>
      </c>
      <c r="B4701" t="s">
        <v>10704</v>
      </c>
      <c r="C4701" s="1">
        <v>44006</v>
      </c>
      <c r="D4701">
        <v>20200624</v>
      </c>
      <c r="E4701" t="s">
        <v>1087</v>
      </c>
      <c r="F4701" t="s">
        <v>232</v>
      </c>
      <c r="G4701" t="s">
        <v>385</v>
      </c>
      <c r="H4701" t="s">
        <v>37</v>
      </c>
      <c r="I4701" t="s">
        <v>119</v>
      </c>
      <c r="J4701" t="s">
        <v>360</v>
      </c>
      <c r="K4701">
        <v>1004</v>
      </c>
      <c r="L4701" t="s">
        <v>74</v>
      </c>
      <c r="M4701" t="s">
        <v>29</v>
      </c>
      <c r="N4701" t="s">
        <v>57</v>
      </c>
      <c r="O4701" t="s">
        <v>10705</v>
      </c>
      <c r="P4701">
        <v>4.2720000000000002</v>
      </c>
      <c r="Q4701">
        <v>2</v>
      </c>
      <c r="R4701">
        <v>0.2</v>
      </c>
      <c r="S4701">
        <v>0.96120000000000005</v>
      </c>
      <c r="T4701" t="s">
        <v>59</v>
      </c>
      <c r="U4701">
        <v>3.3108</v>
      </c>
      <c r="V4701" s="2">
        <f>Table1[[#This Row],[Expenses]]*0.3</f>
        <v>0.9932399999999999</v>
      </c>
      <c r="W4701" t="str">
        <f>VLOOKUP(K4701, Helper!A:C, 3, FALSE)</f>
        <v>2020-01</v>
      </c>
    </row>
    <row r="4702" spans="1:23" x14ac:dyDescent="0.3">
      <c r="A4702">
        <v>9403</v>
      </c>
      <c r="B4702" t="s">
        <v>10706</v>
      </c>
      <c r="C4702" s="1">
        <v>44786</v>
      </c>
      <c r="D4702">
        <v>20220813</v>
      </c>
      <c r="E4702" t="s">
        <v>1983</v>
      </c>
      <c r="F4702" t="s">
        <v>211</v>
      </c>
      <c r="G4702" t="s">
        <v>212</v>
      </c>
      <c r="H4702" t="s">
        <v>25</v>
      </c>
      <c r="I4702" t="s">
        <v>26</v>
      </c>
      <c r="J4702" t="s">
        <v>693</v>
      </c>
      <c r="K4702">
        <v>1070</v>
      </c>
      <c r="L4702" t="s">
        <v>56</v>
      </c>
      <c r="M4702" t="s">
        <v>29</v>
      </c>
      <c r="N4702" t="s">
        <v>50</v>
      </c>
      <c r="O4702" t="s">
        <v>10707</v>
      </c>
      <c r="P4702">
        <v>209.148</v>
      </c>
      <c r="Q4702">
        <v>2</v>
      </c>
      <c r="R4702">
        <v>0.4</v>
      </c>
      <c r="S4702">
        <v>-66.230199999999996</v>
      </c>
      <c r="T4702" t="s">
        <v>327</v>
      </c>
      <c r="U4702">
        <v>275.37819999999999</v>
      </c>
      <c r="V4702" s="2">
        <f>Table1[[#This Row],[Expenses]]*0.3</f>
        <v>82.613459999999989</v>
      </c>
      <c r="W4702" t="str">
        <f>VLOOKUP(K4702, Helper!A:C, 3, FALSE)</f>
        <v>2020-02</v>
      </c>
    </row>
    <row r="4703" spans="1:23" x14ac:dyDescent="0.3">
      <c r="A4703">
        <v>9405</v>
      </c>
      <c r="B4703" t="s">
        <v>10708</v>
      </c>
      <c r="C4703" s="1">
        <v>45030</v>
      </c>
      <c r="D4703">
        <v>20230414</v>
      </c>
      <c r="E4703" t="s">
        <v>1484</v>
      </c>
      <c r="F4703" t="s">
        <v>124</v>
      </c>
      <c r="G4703" t="s">
        <v>125</v>
      </c>
      <c r="H4703" t="s">
        <v>25</v>
      </c>
      <c r="I4703" t="s">
        <v>48</v>
      </c>
      <c r="J4703" t="s">
        <v>132</v>
      </c>
      <c r="K4703">
        <v>1063</v>
      </c>
      <c r="L4703" t="s">
        <v>133</v>
      </c>
      <c r="M4703" t="s">
        <v>40</v>
      </c>
      <c r="N4703" t="s">
        <v>214</v>
      </c>
      <c r="O4703" t="s">
        <v>10709</v>
      </c>
      <c r="P4703">
        <v>7.92</v>
      </c>
      <c r="Q4703">
        <v>5</v>
      </c>
      <c r="R4703">
        <v>0.2</v>
      </c>
      <c r="S4703">
        <v>1.6830000000000001</v>
      </c>
      <c r="T4703" t="s">
        <v>68</v>
      </c>
      <c r="U4703">
        <v>6.2370000000000001</v>
      </c>
      <c r="V4703" s="2">
        <f>Table1[[#This Row],[Expenses]]*0.3</f>
        <v>1.8711</v>
      </c>
      <c r="W4703" t="str">
        <f>VLOOKUP(K4703, Helper!A:C, 3, FALSE)</f>
        <v>2020-05</v>
      </c>
    </row>
    <row r="4704" spans="1:23" x14ac:dyDescent="0.3">
      <c r="A4704">
        <v>9406</v>
      </c>
      <c r="B4704" t="s">
        <v>10710</v>
      </c>
      <c r="C4704" s="1">
        <v>43904</v>
      </c>
      <c r="D4704">
        <v>20200314</v>
      </c>
      <c r="E4704" t="s">
        <v>324</v>
      </c>
      <c r="F4704" t="s">
        <v>166</v>
      </c>
      <c r="G4704" t="s">
        <v>227</v>
      </c>
      <c r="H4704" t="s">
        <v>81</v>
      </c>
      <c r="I4704" t="s">
        <v>168</v>
      </c>
      <c r="J4704" t="s">
        <v>325</v>
      </c>
      <c r="K4704">
        <v>1075</v>
      </c>
      <c r="L4704" t="s">
        <v>133</v>
      </c>
      <c r="M4704" t="s">
        <v>85</v>
      </c>
      <c r="N4704" t="s">
        <v>617</v>
      </c>
      <c r="O4704" t="s">
        <v>10711</v>
      </c>
      <c r="P4704">
        <v>574.91</v>
      </c>
      <c r="Q4704">
        <v>2</v>
      </c>
      <c r="R4704">
        <v>0.3</v>
      </c>
      <c r="S4704">
        <v>156.047</v>
      </c>
      <c r="T4704" t="s">
        <v>445</v>
      </c>
      <c r="U4704">
        <v>418.86299999999898</v>
      </c>
      <c r="V4704" s="2">
        <f>Table1[[#This Row],[Expenses]]*0.3</f>
        <v>125.65889999999969</v>
      </c>
      <c r="W4704" t="str">
        <f>VLOOKUP(K4704, Helper!A:C, 3, FALSE)</f>
        <v>2020-03</v>
      </c>
    </row>
    <row r="4705" spans="1:23" x14ac:dyDescent="0.3">
      <c r="A4705">
        <v>9408</v>
      </c>
      <c r="B4705" t="s">
        <v>10712</v>
      </c>
      <c r="C4705" s="1">
        <v>45192</v>
      </c>
      <c r="D4705">
        <v>20230923</v>
      </c>
      <c r="E4705" t="s">
        <v>538</v>
      </c>
      <c r="F4705" t="s">
        <v>211</v>
      </c>
      <c r="G4705" t="s">
        <v>212</v>
      </c>
      <c r="H4705" t="s">
        <v>25</v>
      </c>
      <c r="I4705" t="s">
        <v>26</v>
      </c>
      <c r="J4705" t="s">
        <v>539</v>
      </c>
      <c r="K4705">
        <v>1081</v>
      </c>
      <c r="L4705" t="s">
        <v>273</v>
      </c>
      <c r="M4705" t="s">
        <v>29</v>
      </c>
      <c r="N4705" t="s">
        <v>185</v>
      </c>
      <c r="O4705" t="s">
        <v>10713</v>
      </c>
      <c r="P4705">
        <v>1071</v>
      </c>
      <c r="Q4705">
        <v>9</v>
      </c>
      <c r="R4705">
        <v>0</v>
      </c>
      <c r="S4705">
        <v>171.36</v>
      </c>
      <c r="T4705" t="s">
        <v>171</v>
      </c>
      <c r="U4705">
        <v>899.64</v>
      </c>
      <c r="V4705" s="2">
        <f>Table1[[#This Row],[Expenses]]*0.3</f>
        <v>269.892</v>
      </c>
      <c r="W4705" t="str">
        <f>VLOOKUP(K4705, Helper!A:C, 3, FALSE)</f>
        <v>2020-03</v>
      </c>
    </row>
    <row r="4706" spans="1:23" x14ac:dyDescent="0.3">
      <c r="A4706">
        <v>9410</v>
      </c>
      <c r="B4706" t="s">
        <v>10714</v>
      </c>
      <c r="C4706" s="1">
        <v>45271</v>
      </c>
      <c r="D4706">
        <v>20231211</v>
      </c>
      <c r="E4706" t="s">
        <v>3088</v>
      </c>
      <c r="F4706" t="s">
        <v>124</v>
      </c>
      <c r="G4706" t="s">
        <v>125</v>
      </c>
      <c r="H4706" t="s">
        <v>25</v>
      </c>
      <c r="I4706" t="s">
        <v>48</v>
      </c>
      <c r="J4706" t="s">
        <v>655</v>
      </c>
      <c r="K4706">
        <v>1024</v>
      </c>
      <c r="L4706" t="s">
        <v>28</v>
      </c>
      <c r="M4706" t="s">
        <v>29</v>
      </c>
      <c r="N4706" t="s">
        <v>50</v>
      </c>
      <c r="O4706" t="s">
        <v>10715</v>
      </c>
      <c r="P4706">
        <v>3.2730000000000001</v>
      </c>
      <c r="Q4706">
        <v>1</v>
      </c>
      <c r="R4706">
        <v>0.7</v>
      </c>
      <c r="S4706">
        <v>-2.5093000000000001</v>
      </c>
      <c r="T4706" t="s">
        <v>261</v>
      </c>
      <c r="U4706">
        <v>5.7823000000000002</v>
      </c>
      <c r="V4706" s="2">
        <f>Table1[[#This Row],[Expenses]]*0.3</f>
        <v>1.7346900000000001</v>
      </c>
      <c r="W4706" t="str">
        <f>VLOOKUP(K4706, Helper!A:C, 3, FALSE)</f>
        <v>2020-01</v>
      </c>
    </row>
    <row r="4707" spans="1:23" x14ac:dyDescent="0.3">
      <c r="A4707">
        <v>9412</v>
      </c>
      <c r="B4707" t="s">
        <v>10716</v>
      </c>
      <c r="C4707" s="1">
        <v>44631</v>
      </c>
      <c r="D4707">
        <v>20220311</v>
      </c>
      <c r="E4707" t="s">
        <v>936</v>
      </c>
      <c r="F4707" t="s">
        <v>232</v>
      </c>
      <c r="G4707" t="s">
        <v>385</v>
      </c>
      <c r="H4707" t="s">
        <v>37</v>
      </c>
      <c r="I4707" t="s">
        <v>119</v>
      </c>
      <c r="J4707" t="s">
        <v>403</v>
      </c>
      <c r="K4707">
        <v>1041</v>
      </c>
      <c r="L4707" t="s">
        <v>95</v>
      </c>
      <c r="M4707" t="s">
        <v>40</v>
      </c>
      <c r="N4707" t="s">
        <v>96</v>
      </c>
      <c r="O4707" t="s">
        <v>10717</v>
      </c>
      <c r="P4707">
        <v>104.696</v>
      </c>
      <c r="Q4707">
        <v>1</v>
      </c>
      <c r="R4707">
        <v>0.2</v>
      </c>
      <c r="S4707">
        <v>6.5434999999999999</v>
      </c>
      <c r="T4707" t="s">
        <v>187</v>
      </c>
      <c r="U4707">
        <v>98.152500000000003</v>
      </c>
      <c r="V4707" s="2">
        <f>Table1[[#This Row],[Expenses]]*0.3</f>
        <v>29.44575</v>
      </c>
      <c r="W4707" t="str">
        <f>VLOOKUP(K4707, Helper!A:C, 3, FALSE)</f>
        <v>2020-03</v>
      </c>
    </row>
    <row r="4708" spans="1:23" x14ac:dyDescent="0.3">
      <c r="A4708">
        <v>9413</v>
      </c>
      <c r="B4708" t="s">
        <v>10718</v>
      </c>
      <c r="C4708" s="1">
        <v>44223</v>
      </c>
      <c r="D4708">
        <v>20210127</v>
      </c>
      <c r="E4708" t="s">
        <v>1195</v>
      </c>
      <c r="F4708" t="s">
        <v>35</v>
      </c>
      <c r="G4708" t="s">
        <v>36</v>
      </c>
      <c r="H4708" t="s">
        <v>37</v>
      </c>
      <c r="I4708" t="s">
        <v>38</v>
      </c>
      <c r="J4708" t="s">
        <v>413</v>
      </c>
      <c r="K4708">
        <v>1022</v>
      </c>
      <c r="L4708" t="s">
        <v>273</v>
      </c>
      <c r="M4708" t="s">
        <v>29</v>
      </c>
      <c r="N4708" t="s">
        <v>41</v>
      </c>
      <c r="O4708" t="s">
        <v>10719</v>
      </c>
      <c r="P4708">
        <v>2803.92</v>
      </c>
      <c r="Q4708">
        <v>5</v>
      </c>
      <c r="R4708">
        <v>0.2</v>
      </c>
      <c r="S4708">
        <v>0</v>
      </c>
      <c r="T4708" t="s">
        <v>303</v>
      </c>
      <c r="U4708">
        <v>2803.92</v>
      </c>
      <c r="V4708" s="2">
        <f>Table1[[#This Row],[Expenses]]*0.3</f>
        <v>841.17600000000004</v>
      </c>
      <c r="W4708" t="str">
        <f>VLOOKUP(K4708, Helper!A:C, 3, FALSE)</f>
        <v>2020-03</v>
      </c>
    </row>
    <row r="4709" spans="1:23" x14ac:dyDescent="0.3">
      <c r="A4709">
        <v>9414</v>
      </c>
      <c r="B4709" t="s">
        <v>10720</v>
      </c>
      <c r="C4709" s="1">
        <v>44831</v>
      </c>
      <c r="D4709">
        <v>20220927</v>
      </c>
      <c r="E4709" t="s">
        <v>3197</v>
      </c>
      <c r="F4709" t="s">
        <v>79</v>
      </c>
      <c r="G4709" t="s">
        <v>147</v>
      </c>
      <c r="H4709" t="s">
        <v>81</v>
      </c>
      <c r="I4709" t="s">
        <v>82</v>
      </c>
      <c r="J4709" t="s">
        <v>200</v>
      </c>
      <c r="K4709">
        <v>1011</v>
      </c>
      <c r="L4709" t="s">
        <v>56</v>
      </c>
      <c r="M4709" t="s">
        <v>40</v>
      </c>
      <c r="N4709" t="s">
        <v>50</v>
      </c>
      <c r="O4709" t="s">
        <v>10721</v>
      </c>
      <c r="P4709">
        <v>6.8159999999999998</v>
      </c>
      <c r="Q4709">
        <v>2</v>
      </c>
      <c r="R4709">
        <v>0.8</v>
      </c>
      <c r="S4709">
        <v>-11.587199999999999</v>
      </c>
      <c r="T4709" t="s">
        <v>246</v>
      </c>
      <c r="U4709">
        <v>18.403199999999998</v>
      </c>
      <c r="V4709" s="2">
        <f>Table1[[#This Row],[Expenses]]*0.3</f>
        <v>5.5209599999999996</v>
      </c>
      <c r="W4709" t="str">
        <f>VLOOKUP(K4709, Helper!A:C, 3, FALSE)</f>
        <v>2020-06</v>
      </c>
    </row>
    <row r="4710" spans="1:23" x14ac:dyDescent="0.3">
      <c r="A4710">
        <v>9415</v>
      </c>
      <c r="B4710" t="s">
        <v>10722</v>
      </c>
      <c r="C4710" s="1">
        <v>44487</v>
      </c>
      <c r="D4710">
        <v>20211018</v>
      </c>
      <c r="E4710" t="s">
        <v>2806</v>
      </c>
      <c r="F4710" t="s">
        <v>71</v>
      </c>
      <c r="G4710" t="s">
        <v>72</v>
      </c>
      <c r="H4710" t="s">
        <v>37</v>
      </c>
      <c r="I4710" t="s">
        <v>38</v>
      </c>
      <c r="J4710" t="s">
        <v>817</v>
      </c>
      <c r="K4710">
        <v>1050</v>
      </c>
      <c r="L4710" t="s">
        <v>95</v>
      </c>
      <c r="M4710" t="s">
        <v>29</v>
      </c>
      <c r="N4710" t="s">
        <v>156</v>
      </c>
      <c r="O4710" t="s">
        <v>10723</v>
      </c>
      <c r="P4710">
        <v>249.584</v>
      </c>
      <c r="Q4710">
        <v>2</v>
      </c>
      <c r="R4710">
        <v>0.2</v>
      </c>
      <c r="S4710">
        <v>15.599</v>
      </c>
      <c r="T4710" t="s">
        <v>52</v>
      </c>
      <c r="U4710">
        <v>233.98500000000001</v>
      </c>
      <c r="V4710" s="2">
        <f>Table1[[#This Row],[Expenses]]*0.3</f>
        <v>70.195499999999996</v>
      </c>
      <c r="W4710" t="str">
        <f>VLOOKUP(K4710, Helper!A:C, 3, FALSE)</f>
        <v>2020-01</v>
      </c>
    </row>
    <row r="4711" spans="1:23" x14ac:dyDescent="0.3">
      <c r="A4711">
        <v>9418</v>
      </c>
      <c r="B4711" t="s">
        <v>10724</v>
      </c>
      <c r="C4711" s="1">
        <v>44131</v>
      </c>
      <c r="D4711">
        <v>20201027</v>
      </c>
      <c r="E4711" t="s">
        <v>1306</v>
      </c>
      <c r="F4711" t="s">
        <v>62</v>
      </c>
      <c r="G4711" t="s">
        <v>1253</v>
      </c>
      <c r="H4711" t="s">
        <v>25</v>
      </c>
      <c r="I4711" t="s">
        <v>64</v>
      </c>
      <c r="J4711" t="s">
        <v>457</v>
      </c>
      <c r="K4711">
        <v>1057</v>
      </c>
      <c r="L4711" t="s">
        <v>105</v>
      </c>
      <c r="M4711" t="s">
        <v>85</v>
      </c>
      <c r="N4711" t="s">
        <v>66</v>
      </c>
      <c r="O4711" t="s">
        <v>10725</v>
      </c>
      <c r="P4711">
        <v>10.368</v>
      </c>
      <c r="Q4711">
        <v>2</v>
      </c>
      <c r="R4711">
        <v>0.2</v>
      </c>
      <c r="S4711">
        <v>3.6288</v>
      </c>
      <c r="T4711" t="s">
        <v>194</v>
      </c>
      <c r="U4711">
        <v>6.7392000000000003</v>
      </c>
      <c r="V4711" s="2">
        <f>Table1[[#This Row],[Expenses]]*0.3</f>
        <v>2.02176</v>
      </c>
      <c r="W4711" t="str">
        <f>VLOOKUP(K4711, Helper!A:C, 3, FALSE)</f>
        <v>2020-01</v>
      </c>
    </row>
    <row r="4712" spans="1:23" x14ac:dyDescent="0.3">
      <c r="A4712">
        <v>9420</v>
      </c>
      <c r="B4712" t="s">
        <v>10726</v>
      </c>
      <c r="C4712" s="1">
        <v>45202</v>
      </c>
      <c r="D4712">
        <v>20231003</v>
      </c>
      <c r="E4712" t="s">
        <v>1315</v>
      </c>
      <c r="F4712" t="s">
        <v>79</v>
      </c>
      <c r="G4712" t="s">
        <v>147</v>
      </c>
      <c r="H4712" t="s">
        <v>81</v>
      </c>
      <c r="I4712" t="s">
        <v>82</v>
      </c>
      <c r="J4712" t="s">
        <v>240</v>
      </c>
      <c r="K4712">
        <v>1035</v>
      </c>
      <c r="L4712" t="s">
        <v>56</v>
      </c>
      <c r="M4712" t="s">
        <v>40</v>
      </c>
      <c r="N4712" t="s">
        <v>86</v>
      </c>
      <c r="O4712" t="s">
        <v>10727</v>
      </c>
      <c r="P4712">
        <v>15.224</v>
      </c>
      <c r="Q4712">
        <v>2</v>
      </c>
      <c r="R4712">
        <v>0.8</v>
      </c>
      <c r="S4712">
        <v>-38.821199999999997</v>
      </c>
      <c r="T4712" t="s">
        <v>151</v>
      </c>
      <c r="U4712">
        <v>54.045199999999902</v>
      </c>
      <c r="V4712" s="2">
        <f>Table1[[#This Row],[Expenses]]*0.3</f>
        <v>16.213559999999969</v>
      </c>
      <c r="W4712" t="str">
        <f>VLOOKUP(K4712, Helper!A:C, 3, FALSE)</f>
        <v>2020-04</v>
      </c>
    </row>
    <row r="4713" spans="1:23" x14ac:dyDescent="0.3">
      <c r="A4713">
        <v>9422</v>
      </c>
      <c r="B4713" t="s">
        <v>10728</v>
      </c>
      <c r="C4713" s="1">
        <v>44035</v>
      </c>
      <c r="D4713">
        <v>20200723</v>
      </c>
      <c r="E4713" t="s">
        <v>4770</v>
      </c>
      <c r="F4713" t="s">
        <v>35</v>
      </c>
      <c r="G4713" t="s">
        <v>110</v>
      </c>
      <c r="H4713" t="s">
        <v>37</v>
      </c>
      <c r="I4713" t="s">
        <v>38</v>
      </c>
      <c r="J4713" t="s">
        <v>626</v>
      </c>
      <c r="K4713">
        <v>1009</v>
      </c>
      <c r="L4713" t="s">
        <v>95</v>
      </c>
      <c r="M4713" t="s">
        <v>40</v>
      </c>
      <c r="N4713" t="s">
        <v>156</v>
      </c>
      <c r="O4713" t="s">
        <v>10729</v>
      </c>
      <c r="P4713">
        <v>604.75199999999995</v>
      </c>
      <c r="Q4713">
        <v>6</v>
      </c>
      <c r="R4713">
        <v>0.2</v>
      </c>
      <c r="S4713">
        <v>60.475200000000001</v>
      </c>
      <c r="T4713" t="s">
        <v>729</v>
      </c>
      <c r="U4713">
        <v>544.27679999999998</v>
      </c>
      <c r="V4713" s="2">
        <f>Table1[[#This Row],[Expenses]]*0.3</f>
        <v>163.28304</v>
      </c>
      <c r="W4713" t="str">
        <f>VLOOKUP(K4713, Helper!A:C, 3, FALSE)</f>
        <v>2020-03</v>
      </c>
    </row>
    <row r="4714" spans="1:23" x14ac:dyDescent="0.3">
      <c r="A4714">
        <v>9426</v>
      </c>
      <c r="B4714" t="s">
        <v>10730</v>
      </c>
      <c r="C4714" s="1">
        <v>44086</v>
      </c>
      <c r="D4714">
        <v>20200912</v>
      </c>
      <c r="E4714" t="s">
        <v>2944</v>
      </c>
      <c r="F4714" t="s">
        <v>211</v>
      </c>
      <c r="G4714" t="s">
        <v>212</v>
      </c>
      <c r="H4714" t="s">
        <v>25</v>
      </c>
      <c r="I4714" t="s">
        <v>26</v>
      </c>
      <c r="J4714" t="s">
        <v>560</v>
      </c>
      <c r="K4714">
        <v>1080</v>
      </c>
      <c r="L4714" t="s">
        <v>56</v>
      </c>
      <c r="M4714" t="s">
        <v>29</v>
      </c>
      <c r="N4714" t="s">
        <v>41</v>
      </c>
      <c r="O4714" t="s">
        <v>10731</v>
      </c>
      <c r="P4714">
        <v>3785.2919999999999</v>
      </c>
      <c r="Q4714">
        <v>6</v>
      </c>
      <c r="R4714">
        <v>0.1</v>
      </c>
      <c r="S4714">
        <v>420.58800000000002</v>
      </c>
      <c r="T4714" t="s">
        <v>382</v>
      </c>
      <c r="U4714">
        <v>3364.7039999999902</v>
      </c>
      <c r="V4714" s="2">
        <f>Table1[[#This Row],[Expenses]]*0.3</f>
        <v>1009.4111999999971</v>
      </c>
      <c r="W4714" t="str">
        <f>VLOOKUP(K4714, Helper!A:C, 3, FALSE)</f>
        <v>2020-03</v>
      </c>
    </row>
    <row r="4715" spans="1:23" x14ac:dyDescent="0.3">
      <c r="A4715">
        <v>9427</v>
      </c>
      <c r="B4715" t="s">
        <v>10732</v>
      </c>
      <c r="C4715" s="1">
        <v>44820</v>
      </c>
      <c r="D4715">
        <v>20220916</v>
      </c>
      <c r="E4715" t="s">
        <v>5385</v>
      </c>
      <c r="F4715" t="s">
        <v>71</v>
      </c>
      <c r="G4715" t="s">
        <v>72</v>
      </c>
      <c r="H4715" t="s">
        <v>37</v>
      </c>
      <c r="I4715" t="s">
        <v>38</v>
      </c>
      <c r="J4715" t="s">
        <v>240</v>
      </c>
      <c r="K4715">
        <v>1035</v>
      </c>
      <c r="L4715" t="s">
        <v>56</v>
      </c>
      <c r="M4715" t="s">
        <v>29</v>
      </c>
      <c r="N4715" t="s">
        <v>112</v>
      </c>
      <c r="O4715" t="s">
        <v>10733</v>
      </c>
      <c r="P4715">
        <v>35.4</v>
      </c>
      <c r="Q4715">
        <v>5</v>
      </c>
      <c r="R4715">
        <v>0</v>
      </c>
      <c r="S4715">
        <v>13.452</v>
      </c>
      <c r="T4715" t="s">
        <v>246</v>
      </c>
      <c r="U4715">
        <v>21.948</v>
      </c>
      <c r="V4715" s="2">
        <f>Table1[[#This Row],[Expenses]]*0.3</f>
        <v>6.5843999999999996</v>
      </c>
      <c r="W4715" t="str">
        <f>VLOOKUP(K4715, Helper!A:C, 3, FALSE)</f>
        <v>2020-04</v>
      </c>
    </row>
    <row r="4716" spans="1:23" x14ac:dyDescent="0.3">
      <c r="A4716">
        <v>9428</v>
      </c>
      <c r="B4716" t="s">
        <v>10734</v>
      </c>
      <c r="C4716" s="1">
        <v>44162</v>
      </c>
      <c r="D4716">
        <v>20201127</v>
      </c>
      <c r="E4716" t="s">
        <v>4586</v>
      </c>
      <c r="F4716" t="s">
        <v>211</v>
      </c>
      <c r="G4716" t="s">
        <v>1964</v>
      </c>
      <c r="H4716" t="s">
        <v>25</v>
      </c>
      <c r="I4716" t="s">
        <v>26</v>
      </c>
      <c r="J4716" t="s">
        <v>823</v>
      </c>
      <c r="K4716">
        <v>1034</v>
      </c>
      <c r="L4716" t="s">
        <v>28</v>
      </c>
      <c r="M4716" t="s">
        <v>40</v>
      </c>
      <c r="N4716" t="s">
        <v>57</v>
      </c>
      <c r="O4716" t="s">
        <v>10735</v>
      </c>
      <c r="P4716">
        <v>199.9</v>
      </c>
      <c r="Q4716">
        <v>5</v>
      </c>
      <c r="R4716">
        <v>0</v>
      </c>
      <c r="S4716">
        <v>39.979999999999997</v>
      </c>
      <c r="T4716" t="s">
        <v>98</v>
      </c>
      <c r="U4716">
        <v>159.91999999999999</v>
      </c>
      <c r="V4716" s="2">
        <f>Table1[[#This Row],[Expenses]]*0.3</f>
        <v>47.975999999999992</v>
      </c>
      <c r="W4716" t="str">
        <f>VLOOKUP(K4716, Helper!A:C, 3, FALSE)</f>
        <v>2020-01</v>
      </c>
    </row>
    <row r="4717" spans="1:23" x14ac:dyDescent="0.3">
      <c r="A4717">
        <v>9429</v>
      </c>
      <c r="B4717" t="s">
        <v>10736</v>
      </c>
      <c r="C4717" s="1">
        <v>43962</v>
      </c>
      <c r="D4717">
        <v>20200511</v>
      </c>
      <c r="E4717" t="s">
        <v>556</v>
      </c>
      <c r="F4717" t="s">
        <v>79</v>
      </c>
      <c r="G4717" t="s">
        <v>964</v>
      </c>
      <c r="H4717" t="s">
        <v>81</v>
      </c>
      <c r="I4717" t="s">
        <v>82</v>
      </c>
      <c r="J4717" t="s">
        <v>268</v>
      </c>
      <c r="K4717">
        <v>1088</v>
      </c>
      <c r="L4717" t="s">
        <v>133</v>
      </c>
      <c r="M4717" t="s">
        <v>40</v>
      </c>
      <c r="N4717" t="s">
        <v>41</v>
      </c>
      <c r="O4717" t="s">
        <v>10737</v>
      </c>
      <c r="P4717">
        <v>1212.96</v>
      </c>
      <c r="Q4717">
        <v>8</v>
      </c>
      <c r="R4717">
        <v>0.3</v>
      </c>
      <c r="S4717">
        <v>-69.311999999999998</v>
      </c>
      <c r="T4717" t="s">
        <v>107</v>
      </c>
      <c r="U4717">
        <v>1282.2719999999999</v>
      </c>
      <c r="V4717" s="2">
        <f>Table1[[#This Row],[Expenses]]*0.3</f>
        <v>384.68159999999995</v>
      </c>
      <c r="W4717" t="str">
        <f>VLOOKUP(K4717, Helper!A:C, 3, FALSE)</f>
        <v>2020-03</v>
      </c>
    </row>
    <row r="4718" spans="1:23" x14ac:dyDescent="0.3">
      <c r="A4718">
        <v>9430</v>
      </c>
      <c r="B4718" t="s">
        <v>10738</v>
      </c>
      <c r="C4718" s="1">
        <v>44436</v>
      </c>
      <c r="D4718">
        <v>20210828</v>
      </c>
      <c r="E4718" t="s">
        <v>688</v>
      </c>
      <c r="F4718" t="s">
        <v>79</v>
      </c>
      <c r="G4718" t="s">
        <v>154</v>
      </c>
      <c r="H4718" t="s">
        <v>81</v>
      </c>
      <c r="I4718" t="s">
        <v>82</v>
      </c>
      <c r="J4718" t="s">
        <v>560</v>
      </c>
      <c r="K4718">
        <v>1080</v>
      </c>
      <c r="L4718" t="s">
        <v>56</v>
      </c>
      <c r="M4718" t="s">
        <v>40</v>
      </c>
      <c r="N4718" t="s">
        <v>156</v>
      </c>
      <c r="O4718" t="s">
        <v>10739</v>
      </c>
      <c r="P4718">
        <v>1099.96</v>
      </c>
      <c r="Q4718">
        <v>5</v>
      </c>
      <c r="R4718">
        <v>0.2</v>
      </c>
      <c r="S4718">
        <v>82.497</v>
      </c>
      <c r="T4718" t="s">
        <v>570</v>
      </c>
      <c r="U4718">
        <v>1017.463</v>
      </c>
      <c r="V4718" s="2">
        <f>Table1[[#This Row],[Expenses]]*0.3</f>
        <v>305.2389</v>
      </c>
      <c r="W4718" t="str">
        <f>VLOOKUP(K4718, Helper!A:C, 3, FALSE)</f>
        <v>2020-03</v>
      </c>
    </row>
    <row r="4719" spans="1:23" x14ac:dyDescent="0.3">
      <c r="A4719">
        <v>9432</v>
      </c>
      <c r="B4719" t="s">
        <v>10740</v>
      </c>
      <c r="C4719" s="1">
        <v>44366</v>
      </c>
      <c r="D4719">
        <v>20210619</v>
      </c>
      <c r="E4719" t="s">
        <v>2177</v>
      </c>
      <c r="F4719" t="s">
        <v>124</v>
      </c>
      <c r="G4719" t="s">
        <v>125</v>
      </c>
      <c r="H4719" t="s">
        <v>25</v>
      </c>
      <c r="I4719" t="s">
        <v>48</v>
      </c>
      <c r="J4719" t="s">
        <v>817</v>
      </c>
      <c r="K4719">
        <v>1050</v>
      </c>
      <c r="L4719" t="s">
        <v>95</v>
      </c>
      <c r="M4719" t="s">
        <v>85</v>
      </c>
      <c r="N4719" t="s">
        <v>41</v>
      </c>
      <c r="O4719" t="s">
        <v>10741</v>
      </c>
      <c r="P4719">
        <v>5.9039999999999999</v>
      </c>
      <c r="Q4719">
        <v>2</v>
      </c>
      <c r="R4719">
        <v>0.2</v>
      </c>
      <c r="S4719">
        <v>1.9925999999999999</v>
      </c>
      <c r="T4719" t="s">
        <v>732</v>
      </c>
      <c r="U4719">
        <v>3.9114</v>
      </c>
      <c r="V4719" s="2">
        <f>Table1[[#This Row],[Expenses]]*0.3</f>
        <v>1.1734199999999999</v>
      </c>
      <c r="W4719" t="str">
        <f>VLOOKUP(K4719, Helper!A:C, 3, FALSE)</f>
        <v>2020-01</v>
      </c>
    </row>
    <row r="4720" spans="1:23" x14ac:dyDescent="0.3">
      <c r="A4720">
        <v>9433</v>
      </c>
      <c r="B4720" t="s">
        <v>10742</v>
      </c>
      <c r="C4720" s="1">
        <v>44425</v>
      </c>
      <c r="D4720">
        <v>20210817</v>
      </c>
      <c r="E4720" t="s">
        <v>371</v>
      </c>
      <c r="F4720" t="s">
        <v>232</v>
      </c>
      <c r="G4720" t="s">
        <v>385</v>
      </c>
      <c r="H4720" t="s">
        <v>37</v>
      </c>
      <c r="I4720" t="s">
        <v>119</v>
      </c>
      <c r="J4720" t="s">
        <v>244</v>
      </c>
      <c r="K4720">
        <v>1002</v>
      </c>
      <c r="L4720" t="s">
        <v>84</v>
      </c>
      <c r="M4720" t="s">
        <v>29</v>
      </c>
      <c r="N4720" t="s">
        <v>185</v>
      </c>
      <c r="O4720" t="s">
        <v>10743</v>
      </c>
      <c r="P4720">
        <v>30.08</v>
      </c>
      <c r="Q4720">
        <v>2</v>
      </c>
      <c r="R4720">
        <v>0.2</v>
      </c>
      <c r="S4720">
        <v>-5.2640000000000002</v>
      </c>
      <c r="T4720" t="s">
        <v>570</v>
      </c>
      <c r="U4720">
        <v>35.344000000000001</v>
      </c>
      <c r="V4720" s="2">
        <f>Table1[[#This Row],[Expenses]]*0.3</f>
        <v>10.603199999999999</v>
      </c>
      <c r="W4720" t="str">
        <f>VLOOKUP(K4720, Helper!A:C, 3, FALSE)</f>
        <v>2020-03</v>
      </c>
    </row>
    <row r="4721" spans="1:23" x14ac:dyDescent="0.3">
      <c r="A4721">
        <v>9437</v>
      </c>
      <c r="B4721" t="s">
        <v>10744</v>
      </c>
      <c r="C4721" s="1">
        <v>44464</v>
      </c>
      <c r="D4721">
        <v>20210925</v>
      </c>
      <c r="E4721" t="s">
        <v>1388</v>
      </c>
      <c r="F4721" t="s">
        <v>124</v>
      </c>
      <c r="G4721" t="s">
        <v>125</v>
      </c>
      <c r="H4721" t="s">
        <v>25</v>
      </c>
      <c r="I4721" t="s">
        <v>48</v>
      </c>
      <c r="J4721" t="s">
        <v>291</v>
      </c>
      <c r="K4721">
        <v>1052</v>
      </c>
      <c r="L4721" t="s">
        <v>259</v>
      </c>
      <c r="M4721" t="s">
        <v>29</v>
      </c>
      <c r="N4721" t="s">
        <v>50</v>
      </c>
      <c r="O4721" t="s">
        <v>10745</v>
      </c>
      <c r="P4721">
        <v>2.9460000000000002</v>
      </c>
      <c r="Q4721">
        <v>2</v>
      </c>
      <c r="R4721">
        <v>0.7</v>
      </c>
      <c r="S4721">
        <v>-2.0621999999999998</v>
      </c>
      <c r="T4721" t="s">
        <v>135</v>
      </c>
      <c r="U4721">
        <v>5.0082000000000004</v>
      </c>
      <c r="V4721" s="2">
        <f>Table1[[#This Row],[Expenses]]*0.3</f>
        <v>1.5024600000000001</v>
      </c>
      <c r="W4721" t="str">
        <f>VLOOKUP(K4721, Helper!A:C, 3, FALSE)</f>
        <v>2020-04</v>
      </c>
    </row>
    <row r="4722" spans="1:23" x14ac:dyDescent="0.3">
      <c r="A4722">
        <v>9438</v>
      </c>
      <c r="B4722" t="s">
        <v>10746</v>
      </c>
      <c r="C4722" s="1">
        <v>45073</v>
      </c>
      <c r="D4722">
        <v>20230527</v>
      </c>
      <c r="E4722" t="s">
        <v>1413</v>
      </c>
      <c r="F4722" t="s">
        <v>35</v>
      </c>
      <c r="G4722" t="s">
        <v>1650</v>
      </c>
      <c r="H4722" t="s">
        <v>37</v>
      </c>
      <c r="I4722" t="s">
        <v>38</v>
      </c>
      <c r="J4722" t="s">
        <v>539</v>
      </c>
      <c r="K4722">
        <v>1081</v>
      </c>
      <c r="L4722" t="s">
        <v>273</v>
      </c>
      <c r="M4722" t="s">
        <v>29</v>
      </c>
      <c r="N4722" t="s">
        <v>66</v>
      </c>
      <c r="O4722" t="s">
        <v>10747</v>
      </c>
      <c r="P4722">
        <v>12.96</v>
      </c>
      <c r="Q4722">
        <v>2</v>
      </c>
      <c r="R4722">
        <v>0</v>
      </c>
      <c r="S4722">
        <v>6.2207999999999997</v>
      </c>
      <c r="T4722" t="s">
        <v>288</v>
      </c>
      <c r="U4722">
        <v>6.7392000000000003</v>
      </c>
      <c r="V4722" s="2">
        <f>Table1[[#This Row],[Expenses]]*0.3</f>
        <v>2.02176</v>
      </c>
      <c r="W4722" t="str">
        <f>VLOOKUP(K4722, Helper!A:C, 3, FALSE)</f>
        <v>2020-03</v>
      </c>
    </row>
    <row r="4723" spans="1:23" x14ac:dyDescent="0.3">
      <c r="A4723">
        <v>9439</v>
      </c>
      <c r="B4723" t="s">
        <v>10748</v>
      </c>
      <c r="C4723" s="1">
        <v>45139</v>
      </c>
      <c r="D4723">
        <v>20230801</v>
      </c>
      <c r="E4723" t="s">
        <v>1972</v>
      </c>
      <c r="F4723" t="s">
        <v>124</v>
      </c>
      <c r="G4723" t="s">
        <v>125</v>
      </c>
      <c r="H4723" t="s">
        <v>25</v>
      </c>
      <c r="I4723" t="s">
        <v>48</v>
      </c>
      <c r="J4723" t="s">
        <v>143</v>
      </c>
      <c r="K4723">
        <v>1051</v>
      </c>
      <c r="L4723" t="s">
        <v>74</v>
      </c>
      <c r="M4723" t="s">
        <v>29</v>
      </c>
      <c r="N4723" t="s">
        <v>156</v>
      </c>
      <c r="O4723" t="s">
        <v>10749</v>
      </c>
      <c r="P4723">
        <v>285.57600000000002</v>
      </c>
      <c r="Q4723">
        <v>4</v>
      </c>
      <c r="R4723">
        <v>0.4</v>
      </c>
      <c r="S4723">
        <v>-57.115200000000002</v>
      </c>
      <c r="T4723" t="s">
        <v>786</v>
      </c>
      <c r="U4723">
        <v>342.69119999999998</v>
      </c>
      <c r="V4723" s="2">
        <f>Table1[[#This Row],[Expenses]]*0.3</f>
        <v>102.80735999999999</v>
      </c>
      <c r="W4723" t="str">
        <f>VLOOKUP(K4723, Helper!A:C, 3, FALSE)</f>
        <v>2020-03</v>
      </c>
    </row>
    <row r="4724" spans="1:23" x14ac:dyDescent="0.3">
      <c r="A4724">
        <v>9440</v>
      </c>
      <c r="B4724" t="s">
        <v>10750</v>
      </c>
      <c r="C4724" s="1">
        <v>44116</v>
      </c>
      <c r="D4724">
        <v>20201012</v>
      </c>
      <c r="E4724" t="s">
        <v>7143</v>
      </c>
      <c r="F4724" t="s">
        <v>166</v>
      </c>
      <c r="G4724" t="s">
        <v>227</v>
      </c>
      <c r="H4724" t="s">
        <v>81</v>
      </c>
      <c r="I4724" t="s">
        <v>168</v>
      </c>
      <c r="J4724" t="s">
        <v>258</v>
      </c>
      <c r="K4724">
        <v>1098</v>
      </c>
      <c r="L4724" t="s">
        <v>259</v>
      </c>
      <c r="M4724" t="s">
        <v>40</v>
      </c>
      <c r="N4724" t="s">
        <v>66</v>
      </c>
      <c r="O4724" t="s">
        <v>10751</v>
      </c>
      <c r="P4724">
        <v>22.24</v>
      </c>
      <c r="Q4724">
        <v>2</v>
      </c>
      <c r="R4724">
        <v>0.2</v>
      </c>
      <c r="S4724">
        <v>2.5019999999999998</v>
      </c>
      <c r="T4724" t="s">
        <v>194</v>
      </c>
      <c r="U4724">
        <v>19.738</v>
      </c>
      <c r="V4724" s="2">
        <f>Table1[[#This Row],[Expenses]]*0.3</f>
        <v>5.9213999999999993</v>
      </c>
      <c r="W4724" t="str">
        <f>VLOOKUP(K4724, Helper!A:C, 3, FALSE)</f>
        <v>2020-01</v>
      </c>
    </row>
    <row r="4725" spans="1:23" x14ac:dyDescent="0.3">
      <c r="A4725">
        <v>9441</v>
      </c>
      <c r="B4725" t="s">
        <v>10752</v>
      </c>
      <c r="C4725" s="1">
        <v>43976</v>
      </c>
      <c r="D4725">
        <v>20200525</v>
      </c>
      <c r="E4725" t="s">
        <v>7006</v>
      </c>
      <c r="F4725" t="s">
        <v>211</v>
      </c>
      <c r="G4725" t="s">
        <v>212</v>
      </c>
      <c r="H4725" t="s">
        <v>25</v>
      </c>
      <c r="I4725" t="s">
        <v>26</v>
      </c>
      <c r="J4725" t="s">
        <v>1132</v>
      </c>
      <c r="K4725">
        <v>1053</v>
      </c>
      <c r="L4725" t="s">
        <v>74</v>
      </c>
      <c r="M4725" t="s">
        <v>29</v>
      </c>
      <c r="N4725" t="s">
        <v>66</v>
      </c>
      <c r="O4725" t="s">
        <v>10753</v>
      </c>
      <c r="P4725">
        <v>14.62</v>
      </c>
      <c r="Q4725">
        <v>2</v>
      </c>
      <c r="R4725">
        <v>0</v>
      </c>
      <c r="S4725">
        <v>6.7252000000000001</v>
      </c>
      <c r="T4725" t="s">
        <v>107</v>
      </c>
      <c r="U4725">
        <v>7.8947999999999903</v>
      </c>
      <c r="V4725" s="2">
        <f>Table1[[#This Row],[Expenses]]*0.3</f>
        <v>2.368439999999997</v>
      </c>
      <c r="W4725" t="str">
        <f>VLOOKUP(K4725, Helper!A:C, 3, FALSE)</f>
        <v>2020-05</v>
      </c>
    </row>
    <row r="4726" spans="1:23" x14ac:dyDescent="0.3">
      <c r="A4726">
        <v>9442</v>
      </c>
      <c r="B4726" t="s">
        <v>10754</v>
      </c>
      <c r="C4726" s="1">
        <v>44194</v>
      </c>
      <c r="D4726">
        <v>20201229</v>
      </c>
      <c r="E4726" t="s">
        <v>10755</v>
      </c>
      <c r="F4726" t="s">
        <v>358</v>
      </c>
      <c r="G4726" t="s">
        <v>359</v>
      </c>
      <c r="H4726" t="s">
        <v>37</v>
      </c>
      <c r="I4726" t="s">
        <v>119</v>
      </c>
      <c r="J4726" t="s">
        <v>341</v>
      </c>
      <c r="K4726">
        <v>1019</v>
      </c>
      <c r="L4726" t="s">
        <v>74</v>
      </c>
      <c r="M4726" t="s">
        <v>29</v>
      </c>
      <c r="N4726" t="s">
        <v>86</v>
      </c>
      <c r="O4726" t="s">
        <v>10756</v>
      </c>
      <c r="P4726">
        <v>48.36</v>
      </c>
      <c r="Q4726">
        <v>5</v>
      </c>
      <c r="R4726">
        <v>0.2</v>
      </c>
      <c r="S4726">
        <v>6.0449999999999999</v>
      </c>
      <c r="T4726" t="s">
        <v>235</v>
      </c>
      <c r="U4726">
        <v>42.314999999999998</v>
      </c>
      <c r="V4726" s="2">
        <f>Table1[[#This Row],[Expenses]]*0.3</f>
        <v>12.6945</v>
      </c>
      <c r="W4726" t="str">
        <f>VLOOKUP(K4726, Helper!A:C, 3, FALSE)</f>
        <v>2020-03</v>
      </c>
    </row>
    <row r="4727" spans="1:23" x14ac:dyDescent="0.3">
      <c r="A4727">
        <v>9443</v>
      </c>
      <c r="B4727" t="s">
        <v>10757</v>
      </c>
      <c r="C4727" s="1">
        <v>45024</v>
      </c>
      <c r="D4727">
        <v>20230408</v>
      </c>
      <c r="E4727" t="s">
        <v>1743</v>
      </c>
      <c r="F4727" t="s">
        <v>46</v>
      </c>
      <c r="G4727" t="s">
        <v>888</v>
      </c>
      <c r="H4727" t="s">
        <v>25</v>
      </c>
      <c r="I4727" t="s">
        <v>48</v>
      </c>
      <c r="J4727" t="s">
        <v>39</v>
      </c>
      <c r="K4727">
        <v>1056</v>
      </c>
      <c r="L4727" t="s">
        <v>28</v>
      </c>
      <c r="M4727" t="s">
        <v>85</v>
      </c>
      <c r="N4727" t="s">
        <v>112</v>
      </c>
      <c r="O4727" t="s">
        <v>10758</v>
      </c>
      <c r="P4727">
        <v>16.256</v>
      </c>
      <c r="Q4727">
        <v>2</v>
      </c>
      <c r="R4727">
        <v>0.2</v>
      </c>
      <c r="S4727">
        <v>1.2192000000000001</v>
      </c>
      <c r="T4727" t="s">
        <v>68</v>
      </c>
      <c r="U4727">
        <v>15.036799999999999</v>
      </c>
      <c r="V4727" s="2">
        <f>Table1[[#This Row],[Expenses]]*0.3</f>
        <v>4.5110399999999995</v>
      </c>
      <c r="W4727" t="str">
        <f>VLOOKUP(K4727, Helper!A:C, 3, FALSE)</f>
        <v>2020-03</v>
      </c>
    </row>
    <row r="4728" spans="1:23" x14ac:dyDescent="0.3">
      <c r="A4728">
        <v>9445</v>
      </c>
      <c r="B4728" t="s">
        <v>10759</v>
      </c>
      <c r="C4728" s="1">
        <v>44256</v>
      </c>
      <c r="D4728">
        <v>20210301</v>
      </c>
      <c r="E4728" t="s">
        <v>5330</v>
      </c>
      <c r="F4728" t="s">
        <v>79</v>
      </c>
      <c r="G4728" t="s">
        <v>147</v>
      </c>
      <c r="H4728" t="s">
        <v>81</v>
      </c>
      <c r="I4728" t="s">
        <v>82</v>
      </c>
      <c r="J4728" t="s">
        <v>1013</v>
      </c>
      <c r="K4728">
        <v>1073</v>
      </c>
      <c r="L4728" t="s">
        <v>133</v>
      </c>
      <c r="M4728" t="s">
        <v>40</v>
      </c>
      <c r="N4728" t="s">
        <v>156</v>
      </c>
      <c r="O4728" t="s">
        <v>10760</v>
      </c>
      <c r="P4728">
        <v>95.84</v>
      </c>
      <c r="Q4728">
        <v>4</v>
      </c>
      <c r="R4728">
        <v>0.2</v>
      </c>
      <c r="S4728">
        <v>34.741999999999997</v>
      </c>
      <c r="T4728" t="s">
        <v>365</v>
      </c>
      <c r="U4728">
        <v>61.097999999999999</v>
      </c>
      <c r="V4728" s="2">
        <f>Table1[[#This Row],[Expenses]]*0.3</f>
        <v>18.3294</v>
      </c>
      <c r="W4728" t="str">
        <f>VLOOKUP(K4728, Helper!A:C, 3, FALSE)</f>
        <v>2020-03</v>
      </c>
    </row>
    <row r="4729" spans="1:23" x14ac:dyDescent="0.3">
      <c r="A4729">
        <v>9446</v>
      </c>
      <c r="B4729" t="s">
        <v>10761</v>
      </c>
      <c r="C4729" s="1">
        <v>44345</v>
      </c>
      <c r="D4729">
        <v>20210529</v>
      </c>
      <c r="E4729" t="s">
        <v>301</v>
      </c>
      <c r="F4729" t="s">
        <v>204</v>
      </c>
      <c r="G4729" t="s">
        <v>2582</v>
      </c>
      <c r="H4729" t="s">
        <v>81</v>
      </c>
      <c r="I4729" t="s">
        <v>206</v>
      </c>
      <c r="J4729" t="s">
        <v>192</v>
      </c>
      <c r="K4729">
        <v>1068</v>
      </c>
      <c r="L4729" t="s">
        <v>56</v>
      </c>
      <c r="M4729" t="s">
        <v>29</v>
      </c>
      <c r="N4729" t="s">
        <v>41</v>
      </c>
      <c r="O4729" t="s">
        <v>10762</v>
      </c>
      <c r="P4729">
        <v>12.39</v>
      </c>
      <c r="Q4729">
        <v>3</v>
      </c>
      <c r="R4729">
        <v>0</v>
      </c>
      <c r="S4729">
        <v>5.6993999999999998</v>
      </c>
      <c r="T4729" t="s">
        <v>436</v>
      </c>
      <c r="U4729">
        <v>6.6905999999999999</v>
      </c>
      <c r="V4729" s="2">
        <f>Table1[[#This Row],[Expenses]]*0.3</f>
        <v>2.00718</v>
      </c>
      <c r="W4729" t="str">
        <f>VLOOKUP(K4729, Helper!A:C, 3, FALSE)</f>
        <v>2020-01</v>
      </c>
    </row>
    <row r="4730" spans="1:23" x14ac:dyDescent="0.3">
      <c r="A4730">
        <v>9447</v>
      </c>
      <c r="B4730" t="s">
        <v>10763</v>
      </c>
      <c r="C4730" s="1">
        <v>44827</v>
      </c>
      <c r="D4730">
        <v>20220923</v>
      </c>
      <c r="E4730" t="s">
        <v>3928</v>
      </c>
      <c r="F4730" t="s">
        <v>204</v>
      </c>
      <c r="G4730" t="s">
        <v>903</v>
      </c>
      <c r="H4730" t="s">
        <v>81</v>
      </c>
      <c r="I4730" t="s">
        <v>206</v>
      </c>
      <c r="J4730" t="s">
        <v>386</v>
      </c>
      <c r="K4730">
        <v>1045</v>
      </c>
      <c r="L4730" t="s">
        <v>95</v>
      </c>
      <c r="M4730" t="s">
        <v>29</v>
      </c>
      <c r="N4730" t="s">
        <v>66</v>
      </c>
      <c r="O4730" t="s">
        <v>10764</v>
      </c>
      <c r="P4730">
        <v>35.880000000000003</v>
      </c>
      <c r="Q4730">
        <v>6</v>
      </c>
      <c r="R4730">
        <v>0</v>
      </c>
      <c r="S4730">
        <v>16.146000000000001</v>
      </c>
      <c r="T4730" t="s">
        <v>246</v>
      </c>
      <c r="U4730">
        <v>19.734000000000002</v>
      </c>
      <c r="V4730" s="2">
        <f>Table1[[#This Row],[Expenses]]*0.3</f>
        <v>5.9202000000000004</v>
      </c>
      <c r="W4730" t="str">
        <f>VLOOKUP(K4730, Helper!A:C, 3, FALSE)</f>
        <v>2020-01</v>
      </c>
    </row>
    <row r="4731" spans="1:23" x14ac:dyDescent="0.3">
      <c r="A4731">
        <v>9448</v>
      </c>
      <c r="B4731" t="s">
        <v>10765</v>
      </c>
      <c r="C4731" s="1">
        <v>45074</v>
      </c>
      <c r="D4731">
        <v>20230528</v>
      </c>
      <c r="E4731" t="s">
        <v>271</v>
      </c>
      <c r="F4731" t="s">
        <v>448</v>
      </c>
      <c r="G4731" t="s">
        <v>448</v>
      </c>
      <c r="H4731" t="s">
        <v>81</v>
      </c>
      <c r="I4731" t="s">
        <v>199</v>
      </c>
      <c r="J4731" t="s">
        <v>272</v>
      </c>
      <c r="K4731">
        <v>1094</v>
      </c>
      <c r="L4731" t="s">
        <v>273</v>
      </c>
      <c r="M4731" t="s">
        <v>29</v>
      </c>
      <c r="N4731" t="s">
        <v>57</v>
      </c>
      <c r="O4731" t="s">
        <v>10766</v>
      </c>
      <c r="P4731">
        <v>477.3</v>
      </c>
      <c r="Q4731">
        <v>5</v>
      </c>
      <c r="R4731">
        <v>0</v>
      </c>
      <c r="S4731">
        <v>138.417</v>
      </c>
      <c r="T4731" t="s">
        <v>288</v>
      </c>
      <c r="U4731">
        <v>338.88299999999998</v>
      </c>
      <c r="V4731" s="2">
        <f>Table1[[#This Row],[Expenses]]*0.3</f>
        <v>101.66489999999999</v>
      </c>
      <c r="W4731" t="str">
        <f>VLOOKUP(K4731, Helper!A:C, 3, FALSE)</f>
        <v>2020-02</v>
      </c>
    </row>
    <row r="4732" spans="1:23" x14ac:dyDescent="0.3">
      <c r="A4732">
        <v>9449</v>
      </c>
      <c r="B4732" t="s">
        <v>10767</v>
      </c>
      <c r="C4732" s="1">
        <v>44822</v>
      </c>
      <c r="D4732">
        <v>20220918</v>
      </c>
      <c r="E4732" t="s">
        <v>1202</v>
      </c>
      <c r="F4732" t="s">
        <v>71</v>
      </c>
      <c r="G4732" t="s">
        <v>72</v>
      </c>
      <c r="H4732" t="s">
        <v>37</v>
      </c>
      <c r="I4732" t="s">
        <v>38</v>
      </c>
      <c r="J4732" t="s">
        <v>489</v>
      </c>
      <c r="K4732">
        <v>1064</v>
      </c>
      <c r="L4732" t="s">
        <v>84</v>
      </c>
      <c r="M4732" t="s">
        <v>85</v>
      </c>
      <c r="N4732" t="s">
        <v>41</v>
      </c>
      <c r="O4732" t="s">
        <v>10768</v>
      </c>
      <c r="P4732">
        <v>12.32</v>
      </c>
      <c r="Q4732">
        <v>4</v>
      </c>
      <c r="R4732">
        <v>0</v>
      </c>
      <c r="S4732">
        <v>5.9135999999999997</v>
      </c>
      <c r="T4732" t="s">
        <v>246</v>
      </c>
      <c r="U4732">
        <v>6.4063999999999997</v>
      </c>
      <c r="V4732" s="2">
        <f>Table1[[#This Row],[Expenses]]*0.3</f>
        <v>1.9219199999999999</v>
      </c>
      <c r="W4732" t="str">
        <f>VLOOKUP(K4732, Helper!A:C, 3, FALSE)</f>
        <v>2020-06</v>
      </c>
    </row>
    <row r="4733" spans="1:23" x14ac:dyDescent="0.3">
      <c r="A4733">
        <v>9450</v>
      </c>
      <c r="B4733" t="s">
        <v>10769</v>
      </c>
      <c r="C4733" s="1">
        <v>44082</v>
      </c>
      <c r="D4733">
        <v>20200908</v>
      </c>
      <c r="E4733" t="s">
        <v>1687</v>
      </c>
      <c r="F4733" t="s">
        <v>35</v>
      </c>
      <c r="G4733" t="s">
        <v>110</v>
      </c>
      <c r="H4733" t="s">
        <v>37</v>
      </c>
      <c r="I4733" t="s">
        <v>38</v>
      </c>
      <c r="J4733" t="s">
        <v>169</v>
      </c>
      <c r="K4733">
        <v>1058</v>
      </c>
      <c r="L4733" t="s">
        <v>28</v>
      </c>
      <c r="M4733" t="s">
        <v>29</v>
      </c>
      <c r="N4733" t="s">
        <v>50</v>
      </c>
      <c r="O4733" t="s">
        <v>10770</v>
      </c>
      <c r="P4733">
        <v>8.6080000000000005</v>
      </c>
      <c r="Q4733">
        <v>2</v>
      </c>
      <c r="R4733">
        <v>0.2</v>
      </c>
      <c r="S4733">
        <v>3.0127999999999999</v>
      </c>
      <c r="T4733" t="s">
        <v>382</v>
      </c>
      <c r="U4733">
        <v>5.5952000000000002</v>
      </c>
      <c r="V4733" s="2">
        <f>Table1[[#This Row],[Expenses]]*0.3</f>
        <v>1.6785600000000001</v>
      </c>
      <c r="W4733" t="str">
        <f>VLOOKUP(K4733, Helper!A:C, 3, FALSE)</f>
        <v>2020-01</v>
      </c>
    </row>
    <row r="4734" spans="1:23" x14ac:dyDescent="0.3">
      <c r="A4734">
        <v>9451</v>
      </c>
      <c r="B4734" t="s">
        <v>10771</v>
      </c>
      <c r="C4734" s="1">
        <v>45081</v>
      </c>
      <c r="D4734">
        <v>20230604</v>
      </c>
      <c r="E4734" t="s">
        <v>1165</v>
      </c>
      <c r="F4734" t="s">
        <v>71</v>
      </c>
      <c r="G4734" t="s">
        <v>1433</v>
      </c>
      <c r="H4734" t="s">
        <v>37</v>
      </c>
      <c r="I4734" t="s">
        <v>38</v>
      </c>
      <c r="J4734" t="s">
        <v>240</v>
      </c>
      <c r="K4734">
        <v>1035</v>
      </c>
      <c r="L4734" t="s">
        <v>56</v>
      </c>
      <c r="M4734" t="s">
        <v>85</v>
      </c>
      <c r="N4734" t="s">
        <v>96</v>
      </c>
      <c r="O4734" t="s">
        <v>10772</v>
      </c>
      <c r="P4734">
        <v>136.26</v>
      </c>
      <c r="Q4734">
        <v>9</v>
      </c>
      <c r="R4734">
        <v>0</v>
      </c>
      <c r="S4734">
        <v>5.4504000000000001</v>
      </c>
      <c r="T4734" t="s">
        <v>318</v>
      </c>
      <c r="U4734">
        <v>130.80959999999999</v>
      </c>
      <c r="V4734" s="2">
        <f>Table1[[#This Row],[Expenses]]*0.3</f>
        <v>39.242879999999992</v>
      </c>
      <c r="W4734" t="str">
        <f>VLOOKUP(K4734, Helper!A:C, 3, FALSE)</f>
        <v>2020-04</v>
      </c>
    </row>
    <row r="4735" spans="1:23" x14ac:dyDescent="0.3">
      <c r="A4735">
        <v>9452</v>
      </c>
      <c r="B4735" t="s">
        <v>10773</v>
      </c>
      <c r="C4735" s="1">
        <v>44467</v>
      </c>
      <c r="D4735">
        <v>20210928</v>
      </c>
      <c r="E4735" t="s">
        <v>2687</v>
      </c>
      <c r="F4735" t="s">
        <v>35</v>
      </c>
      <c r="G4735" t="s">
        <v>36</v>
      </c>
      <c r="H4735" t="s">
        <v>37</v>
      </c>
      <c r="I4735" t="s">
        <v>38</v>
      </c>
      <c r="J4735" t="s">
        <v>184</v>
      </c>
      <c r="K4735">
        <v>1028</v>
      </c>
      <c r="L4735" t="s">
        <v>74</v>
      </c>
      <c r="M4735" t="s">
        <v>40</v>
      </c>
      <c r="N4735" t="s">
        <v>86</v>
      </c>
      <c r="O4735" t="s">
        <v>10774</v>
      </c>
      <c r="P4735">
        <v>186.15</v>
      </c>
      <c r="Q4735">
        <v>3</v>
      </c>
      <c r="R4735">
        <v>0</v>
      </c>
      <c r="S4735">
        <v>55.844999999999999</v>
      </c>
      <c r="T4735" t="s">
        <v>135</v>
      </c>
      <c r="U4735">
        <v>130.30500000000001</v>
      </c>
      <c r="V4735" s="2">
        <f>Table1[[#This Row],[Expenses]]*0.3</f>
        <v>39.091500000000003</v>
      </c>
      <c r="W4735" t="str">
        <f>VLOOKUP(K4735, Helper!A:C, 3, FALSE)</f>
        <v>2020-04</v>
      </c>
    </row>
    <row r="4736" spans="1:23" x14ac:dyDescent="0.3">
      <c r="A4736">
        <v>9456</v>
      </c>
      <c r="B4736" t="s">
        <v>10775</v>
      </c>
      <c r="C4736" s="1">
        <v>44729</v>
      </c>
      <c r="D4736">
        <v>20220617</v>
      </c>
      <c r="E4736" t="s">
        <v>1463</v>
      </c>
      <c r="F4736" t="s">
        <v>252</v>
      </c>
      <c r="G4736" t="s">
        <v>573</v>
      </c>
      <c r="H4736" t="s">
        <v>25</v>
      </c>
      <c r="I4736" t="s">
        <v>103</v>
      </c>
      <c r="J4736" t="s">
        <v>254</v>
      </c>
      <c r="K4736">
        <v>1072</v>
      </c>
      <c r="L4736" t="s">
        <v>74</v>
      </c>
      <c r="M4736" t="s">
        <v>85</v>
      </c>
      <c r="N4736" t="s">
        <v>617</v>
      </c>
      <c r="O4736" t="s">
        <v>10776</v>
      </c>
      <c r="P4736">
        <v>91.474999999999994</v>
      </c>
      <c r="Q4736">
        <v>1</v>
      </c>
      <c r="R4736">
        <v>0.5</v>
      </c>
      <c r="S4736">
        <v>-1.8294999999999999</v>
      </c>
      <c r="T4736" t="s">
        <v>43</v>
      </c>
      <c r="U4736">
        <v>93.304499999999905</v>
      </c>
      <c r="V4736" s="2">
        <f>Table1[[#This Row],[Expenses]]*0.3</f>
        <v>27.991349999999972</v>
      </c>
      <c r="W4736" t="str">
        <f>VLOOKUP(K4736, Helper!A:C, 3, FALSE)</f>
        <v>2020-06</v>
      </c>
    </row>
    <row r="4737" spans="1:23" x14ac:dyDescent="0.3">
      <c r="A4737">
        <v>9457</v>
      </c>
      <c r="B4737" t="s">
        <v>10777</v>
      </c>
      <c r="C4737" s="1">
        <v>45074</v>
      </c>
      <c r="D4737">
        <v>20230528</v>
      </c>
      <c r="E4737" t="s">
        <v>1440</v>
      </c>
      <c r="F4737" t="s">
        <v>62</v>
      </c>
      <c r="G4737" t="s">
        <v>882</v>
      </c>
      <c r="H4737" t="s">
        <v>25</v>
      </c>
      <c r="I4737" t="s">
        <v>64</v>
      </c>
      <c r="J4737" t="s">
        <v>649</v>
      </c>
      <c r="K4737">
        <v>1023</v>
      </c>
      <c r="L4737" t="s">
        <v>28</v>
      </c>
      <c r="M4737" t="s">
        <v>40</v>
      </c>
      <c r="N4737" t="s">
        <v>185</v>
      </c>
      <c r="O4737" t="s">
        <v>10778</v>
      </c>
      <c r="P4737">
        <v>27.192</v>
      </c>
      <c r="Q4737">
        <v>3</v>
      </c>
      <c r="R4737">
        <v>0.2</v>
      </c>
      <c r="S4737">
        <v>0.33989999999999998</v>
      </c>
      <c r="T4737" t="s">
        <v>288</v>
      </c>
      <c r="U4737">
        <v>26.8521</v>
      </c>
      <c r="V4737" s="2">
        <f>Table1[[#This Row],[Expenses]]*0.3</f>
        <v>8.055629999999999</v>
      </c>
      <c r="W4737" t="str">
        <f>VLOOKUP(K4737, Helper!A:C, 3, FALSE)</f>
        <v>2020-08</v>
      </c>
    </row>
    <row r="4738" spans="1:23" x14ac:dyDescent="0.3">
      <c r="A4738">
        <v>9459</v>
      </c>
      <c r="B4738" t="s">
        <v>10779</v>
      </c>
      <c r="C4738" s="1">
        <v>44113</v>
      </c>
      <c r="D4738">
        <v>20201009</v>
      </c>
      <c r="E4738" t="s">
        <v>479</v>
      </c>
      <c r="F4738" t="s">
        <v>35</v>
      </c>
      <c r="G4738" t="s">
        <v>110</v>
      </c>
      <c r="H4738" t="s">
        <v>37</v>
      </c>
      <c r="I4738" t="s">
        <v>38</v>
      </c>
      <c r="J4738" t="s">
        <v>111</v>
      </c>
      <c r="K4738">
        <v>1099</v>
      </c>
      <c r="L4738" t="s">
        <v>56</v>
      </c>
      <c r="M4738" t="s">
        <v>29</v>
      </c>
      <c r="N4738" t="s">
        <v>112</v>
      </c>
      <c r="O4738" t="s">
        <v>10780</v>
      </c>
      <c r="P4738">
        <v>144.6</v>
      </c>
      <c r="Q4738">
        <v>3</v>
      </c>
      <c r="R4738">
        <v>0</v>
      </c>
      <c r="S4738">
        <v>41.933999999999997</v>
      </c>
      <c r="T4738" t="s">
        <v>194</v>
      </c>
      <c r="U4738">
        <v>102.666</v>
      </c>
      <c r="V4738" s="2">
        <f>Table1[[#This Row],[Expenses]]*0.3</f>
        <v>30.799799999999998</v>
      </c>
      <c r="W4738" t="str">
        <f>VLOOKUP(K4738, Helper!A:C, 3, FALSE)</f>
        <v>2020-01</v>
      </c>
    </row>
    <row r="4739" spans="1:23" x14ac:dyDescent="0.3">
      <c r="A4739">
        <v>9461</v>
      </c>
      <c r="B4739" t="s">
        <v>10781</v>
      </c>
      <c r="C4739" s="1">
        <v>44152</v>
      </c>
      <c r="D4739">
        <v>20201117</v>
      </c>
      <c r="E4739" t="s">
        <v>2104</v>
      </c>
      <c r="F4739" t="s">
        <v>211</v>
      </c>
      <c r="G4739" t="s">
        <v>212</v>
      </c>
      <c r="H4739" t="s">
        <v>25</v>
      </c>
      <c r="I4739" t="s">
        <v>26</v>
      </c>
      <c r="J4739" t="s">
        <v>1246</v>
      </c>
      <c r="K4739">
        <v>1071</v>
      </c>
      <c r="L4739" t="s">
        <v>149</v>
      </c>
      <c r="M4739" t="s">
        <v>85</v>
      </c>
      <c r="N4739" t="s">
        <v>66</v>
      </c>
      <c r="O4739" t="s">
        <v>10782</v>
      </c>
      <c r="P4739">
        <v>34.44</v>
      </c>
      <c r="Q4739">
        <v>3</v>
      </c>
      <c r="R4739">
        <v>0</v>
      </c>
      <c r="S4739">
        <v>17.22</v>
      </c>
      <c r="T4739" t="s">
        <v>98</v>
      </c>
      <c r="U4739">
        <v>17.22</v>
      </c>
      <c r="V4739" s="2">
        <f>Table1[[#This Row],[Expenses]]*0.3</f>
        <v>5.1659999999999995</v>
      </c>
      <c r="W4739" t="str">
        <f>VLOOKUP(K4739, Helper!A:C, 3, FALSE)</f>
        <v>2020-04</v>
      </c>
    </row>
    <row r="4740" spans="1:23" x14ac:dyDescent="0.3">
      <c r="A4740">
        <v>9462</v>
      </c>
      <c r="B4740" t="s">
        <v>10783</v>
      </c>
      <c r="C4740" s="1">
        <v>44123</v>
      </c>
      <c r="D4740">
        <v>20201019</v>
      </c>
      <c r="E4740" t="s">
        <v>1219</v>
      </c>
      <c r="F4740" t="s">
        <v>35</v>
      </c>
      <c r="G4740" t="s">
        <v>3064</v>
      </c>
      <c r="H4740" t="s">
        <v>37</v>
      </c>
      <c r="I4740" t="s">
        <v>38</v>
      </c>
      <c r="J4740" t="s">
        <v>325</v>
      </c>
      <c r="K4740">
        <v>1075</v>
      </c>
      <c r="L4740" t="s">
        <v>133</v>
      </c>
      <c r="M4740" t="s">
        <v>85</v>
      </c>
      <c r="N4740" t="s">
        <v>156</v>
      </c>
      <c r="O4740" t="s">
        <v>10784</v>
      </c>
      <c r="P4740">
        <v>321.55200000000002</v>
      </c>
      <c r="Q4740">
        <v>6</v>
      </c>
      <c r="R4740">
        <v>0.2</v>
      </c>
      <c r="S4740">
        <v>20.097000000000001</v>
      </c>
      <c r="T4740" t="s">
        <v>194</v>
      </c>
      <c r="U4740">
        <v>301.45499999999998</v>
      </c>
      <c r="V4740" s="2">
        <f>Table1[[#This Row],[Expenses]]*0.3</f>
        <v>90.436499999999995</v>
      </c>
      <c r="W4740" t="str">
        <f>VLOOKUP(K4740, Helper!A:C, 3, FALSE)</f>
        <v>2020-03</v>
      </c>
    </row>
    <row r="4741" spans="1:23" x14ac:dyDescent="0.3">
      <c r="A4741">
        <v>9463</v>
      </c>
      <c r="B4741" t="s">
        <v>10785</v>
      </c>
      <c r="C4741" s="1">
        <v>45256</v>
      </c>
      <c r="D4741">
        <v>20231126</v>
      </c>
      <c r="E4741" t="s">
        <v>231</v>
      </c>
      <c r="F4741" t="s">
        <v>23</v>
      </c>
      <c r="G4741" t="s">
        <v>24</v>
      </c>
      <c r="H4741" t="s">
        <v>25</v>
      </c>
      <c r="I4741" t="s">
        <v>26</v>
      </c>
      <c r="J4741" t="s">
        <v>192</v>
      </c>
      <c r="K4741">
        <v>1068</v>
      </c>
      <c r="L4741" t="s">
        <v>56</v>
      </c>
      <c r="M4741" t="s">
        <v>40</v>
      </c>
      <c r="N4741" t="s">
        <v>41</v>
      </c>
      <c r="O4741" t="s">
        <v>10786</v>
      </c>
      <c r="P4741">
        <v>701.96</v>
      </c>
      <c r="Q4741">
        <v>2</v>
      </c>
      <c r="R4741">
        <v>0</v>
      </c>
      <c r="S4741">
        <v>168.47040000000001</v>
      </c>
      <c r="T4741" t="s">
        <v>283</v>
      </c>
      <c r="U4741">
        <v>533.4896</v>
      </c>
      <c r="V4741" s="2">
        <f>Table1[[#This Row],[Expenses]]*0.3</f>
        <v>160.04687999999999</v>
      </c>
      <c r="W4741" t="str">
        <f>VLOOKUP(K4741, Helper!A:C, 3, FALSE)</f>
        <v>2020-01</v>
      </c>
    </row>
    <row r="4742" spans="1:23" x14ac:dyDescent="0.3">
      <c r="A4742">
        <v>9464</v>
      </c>
      <c r="B4742" t="s">
        <v>10787</v>
      </c>
      <c r="C4742" s="1">
        <v>43889</v>
      </c>
      <c r="D4742">
        <v>20200228</v>
      </c>
      <c r="E4742" t="s">
        <v>2939</v>
      </c>
      <c r="F4742" t="s">
        <v>358</v>
      </c>
      <c r="G4742" t="s">
        <v>359</v>
      </c>
      <c r="H4742" t="s">
        <v>37</v>
      </c>
      <c r="I4742" t="s">
        <v>119</v>
      </c>
      <c r="J4742" t="s">
        <v>1009</v>
      </c>
      <c r="K4742">
        <v>1021</v>
      </c>
      <c r="L4742" t="s">
        <v>133</v>
      </c>
      <c r="M4742" t="s">
        <v>29</v>
      </c>
      <c r="N4742" t="s">
        <v>112</v>
      </c>
      <c r="O4742" t="s">
        <v>10788</v>
      </c>
      <c r="P4742">
        <v>19.456</v>
      </c>
      <c r="Q4742">
        <v>4</v>
      </c>
      <c r="R4742">
        <v>0.2</v>
      </c>
      <c r="S4742">
        <v>3.4047999999999998</v>
      </c>
      <c r="T4742" t="s">
        <v>919</v>
      </c>
      <c r="U4742">
        <v>16.051200000000001</v>
      </c>
      <c r="V4742" s="2">
        <f>Table1[[#This Row],[Expenses]]*0.3</f>
        <v>4.8153600000000001</v>
      </c>
      <c r="W4742" t="str">
        <f>VLOOKUP(K4742, Helper!A:C, 3, FALSE)</f>
        <v>2020-02</v>
      </c>
    </row>
    <row r="4743" spans="1:23" x14ac:dyDescent="0.3">
      <c r="A4743">
        <v>9465</v>
      </c>
      <c r="B4743" t="s">
        <v>10789</v>
      </c>
      <c r="C4743" s="1">
        <v>44186</v>
      </c>
      <c r="D4743">
        <v>20201221</v>
      </c>
      <c r="E4743" t="s">
        <v>2806</v>
      </c>
      <c r="F4743" t="s">
        <v>197</v>
      </c>
      <c r="G4743" t="s">
        <v>6408</v>
      </c>
      <c r="H4743" t="s">
        <v>81</v>
      </c>
      <c r="I4743" t="s">
        <v>199</v>
      </c>
      <c r="J4743" t="s">
        <v>817</v>
      </c>
      <c r="K4743">
        <v>1050</v>
      </c>
      <c r="L4743" t="s">
        <v>95</v>
      </c>
      <c r="M4743" t="s">
        <v>29</v>
      </c>
      <c r="N4743" t="s">
        <v>41</v>
      </c>
      <c r="O4743" t="s">
        <v>10790</v>
      </c>
      <c r="P4743">
        <v>17.28</v>
      </c>
      <c r="Q4743">
        <v>6</v>
      </c>
      <c r="R4743">
        <v>0</v>
      </c>
      <c r="S4743">
        <v>7.9488000000000003</v>
      </c>
      <c r="T4743" t="s">
        <v>235</v>
      </c>
      <c r="U4743">
        <v>9.3312000000000008</v>
      </c>
      <c r="V4743" s="2">
        <f>Table1[[#This Row],[Expenses]]*0.3</f>
        <v>2.7993600000000001</v>
      </c>
      <c r="W4743" t="str">
        <f>VLOOKUP(K4743, Helper!A:C, 3, FALSE)</f>
        <v>2020-01</v>
      </c>
    </row>
    <row r="4744" spans="1:23" x14ac:dyDescent="0.3">
      <c r="A4744">
        <v>9466</v>
      </c>
      <c r="B4744" t="s">
        <v>10791</v>
      </c>
      <c r="C4744" s="1">
        <v>44885</v>
      </c>
      <c r="D4744">
        <v>20221120</v>
      </c>
      <c r="E4744" t="s">
        <v>210</v>
      </c>
      <c r="F4744" t="s">
        <v>71</v>
      </c>
      <c r="G4744" t="s">
        <v>72</v>
      </c>
      <c r="H4744" t="s">
        <v>37</v>
      </c>
      <c r="I4744" t="s">
        <v>38</v>
      </c>
      <c r="J4744" t="s">
        <v>213</v>
      </c>
      <c r="K4744">
        <v>1059</v>
      </c>
      <c r="L4744" t="s">
        <v>105</v>
      </c>
      <c r="M4744" t="s">
        <v>40</v>
      </c>
      <c r="N4744" t="s">
        <v>57</v>
      </c>
      <c r="O4744" t="s">
        <v>10792</v>
      </c>
      <c r="P4744">
        <v>31.96</v>
      </c>
      <c r="Q4744">
        <v>2</v>
      </c>
      <c r="R4744">
        <v>0</v>
      </c>
      <c r="S4744">
        <v>1.5980000000000001</v>
      </c>
      <c r="T4744" t="s">
        <v>32</v>
      </c>
      <c r="U4744">
        <v>30.361999999999998</v>
      </c>
      <c r="V4744" s="2">
        <f>Table1[[#This Row],[Expenses]]*0.3</f>
        <v>9.1085999999999991</v>
      </c>
      <c r="W4744" t="str">
        <f>VLOOKUP(K4744, Helper!A:C, 3, FALSE)</f>
        <v>2020-08</v>
      </c>
    </row>
    <row r="4745" spans="1:23" x14ac:dyDescent="0.3">
      <c r="A4745">
        <v>9467</v>
      </c>
      <c r="B4745" t="s">
        <v>10793</v>
      </c>
      <c r="C4745" s="1">
        <v>45236</v>
      </c>
      <c r="D4745">
        <v>20231106</v>
      </c>
      <c r="E4745" t="s">
        <v>2533</v>
      </c>
      <c r="F4745" t="s">
        <v>211</v>
      </c>
      <c r="G4745" t="s">
        <v>212</v>
      </c>
      <c r="H4745" t="s">
        <v>25</v>
      </c>
      <c r="I4745" t="s">
        <v>26</v>
      </c>
      <c r="J4745" t="s">
        <v>917</v>
      </c>
      <c r="K4745">
        <v>1029</v>
      </c>
      <c r="L4745" t="s">
        <v>84</v>
      </c>
      <c r="M4745" t="s">
        <v>29</v>
      </c>
      <c r="N4745" t="s">
        <v>50</v>
      </c>
      <c r="O4745" t="s">
        <v>10794</v>
      </c>
      <c r="P4745">
        <v>164.68799999999999</v>
      </c>
      <c r="Q4745">
        <v>6</v>
      </c>
      <c r="R4745">
        <v>0.2</v>
      </c>
      <c r="S4745">
        <v>55.5822</v>
      </c>
      <c r="T4745" t="s">
        <v>283</v>
      </c>
      <c r="U4745">
        <v>109.10579999999899</v>
      </c>
      <c r="V4745" s="2">
        <f>Table1[[#This Row],[Expenses]]*0.3</f>
        <v>32.731739999999697</v>
      </c>
      <c r="W4745" t="str">
        <f>VLOOKUP(K4745, Helper!A:C, 3, FALSE)</f>
        <v>2020-01</v>
      </c>
    </row>
    <row r="4746" spans="1:23" x14ac:dyDescent="0.3">
      <c r="A4746">
        <v>9475</v>
      </c>
      <c r="B4746" t="s">
        <v>10795</v>
      </c>
      <c r="C4746" s="1">
        <v>44347</v>
      </c>
      <c r="D4746">
        <v>20210531</v>
      </c>
      <c r="E4746" t="s">
        <v>210</v>
      </c>
      <c r="F4746" t="s">
        <v>166</v>
      </c>
      <c r="G4746" t="s">
        <v>227</v>
      </c>
      <c r="H4746" t="s">
        <v>81</v>
      </c>
      <c r="I4746" t="s">
        <v>168</v>
      </c>
      <c r="J4746" t="s">
        <v>213</v>
      </c>
      <c r="K4746">
        <v>1059</v>
      </c>
      <c r="L4746" t="s">
        <v>105</v>
      </c>
      <c r="M4746" t="s">
        <v>40</v>
      </c>
      <c r="N4746" t="s">
        <v>41</v>
      </c>
      <c r="O4746" t="s">
        <v>10796</v>
      </c>
      <c r="P4746">
        <v>5.9039999999999999</v>
      </c>
      <c r="Q4746">
        <v>2</v>
      </c>
      <c r="R4746">
        <v>0.2</v>
      </c>
      <c r="S4746">
        <v>1.9925999999999999</v>
      </c>
      <c r="T4746" t="s">
        <v>436</v>
      </c>
      <c r="U4746">
        <v>3.9114</v>
      </c>
      <c r="V4746" s="2">
        <f>Table1[[#This Row],[Expenses]]*0.3</f>
        <v>1.1734199999999999</v>
      </c>
      <c r="W4746" t="str">
        <f>VLOOKUP(K4746, Helper!A:C, 3, FALSE)</f>
        <v>2020-08</v>
      </c>
    </row>
    <row r="4747" spans="1:23" x14ac:dyDescent="0.3">
      <c r="A4747">
        <v>9479</v>
      </c>
      <c r="B4747" t="s">
        <v>10797</v>
      </c>
      <c r="C4747" s="1">
        <v>44081</v>
      </c>
      <c r="D4747">
        <v>20200907</v>
      </c>
      <c r="E4747" t="s">
        <v>6216</v>
      </c>
      <c r="F4747" t="s">
        <v>166</v>
      </c>
      <c r="G4747" t="s">
        <v>380</v>
      </c>
      <c r="H4747" t="s">
        <v>81</v>
      </c>
      <c r="I4747" t="s">
        <v>168</v>
      </c>
      <c r="J4747" t="s">
        <v>65</v>
      </c>
      <c r="K4747">
        <v>1062</v>
      </c>
      <c r="L4747" t="s">
        <v>28</v>
      </c>
      <c r="M4747" t="s">
        <v>29</v>
      </c>
      <c r="N4747" t="s">
        <v>214</v>
      </c>
      <c r="O4747" t="s">
        <v>10798</v>
      </c>
      <c r="P4747">
        <v>13.16</v>
      </c>
      <c r="Q4747">
        <v>5</v>
      </c>
      <c r="R4747">
        <v>0.2</v>
      </c>
      <c r="S4747">
        <v>4.1124999999999998</v>
      </c>
      <c r="T4747" t="s">
        <v>382</v>
      </c>
      <c r="U4747">
        <v>9.0474999999999994</v>
      </c>
      <c r="V4747" s="2">
        <f>Table1[[#This Row],[Expenses]]*0.3</f>
        <v>2.7142499999999998</v>
      </c>
      <c r="W4747" t="str">
        <f>VLOOKUP(K4747, Helper!A:C, 3, FALSE)</f>
        <v>2020-01</v>
      </c>
    </row>
    <row r="4748" spans="1:23" x14ac:dyDescent="0.3">
      <c r="A4748">
        <v>9482</v>
      </c>
      <c r="B4748" t="s">
        <v>10799</v>
      </c>
      <c r="C4748" s="1">
        <v>45237</v>
      </c>
      <c r="D4748">
        <v>20231107</v>
      </c>
      <c r="E4748" t="s">
        <v>3997</v>
      </c>
      <c r="F4748" t="s">
        <v>79</v>
      </c>
      <c r="G4748" t="s">
        <v>154</v>
      </c>
      <c r="H4748" t="s">
        <v>81</v>
      </c>
      <c r="I4748" t="s">
        <v>82</v>
      </c>
      <c r="J4748" t="s">
        <v>638</v>
      </c>
      <c r="K4748">
        <v>1008</v>
      </c>
      <c r="L4748" t="s">
        <v>74</v>
      </c>
      <c r="M4748" t="s">
        <v>29</v>
      </c>
      <c r="N4748" t="s">
        <v>96</v>
      </c>
      <c r="O4748" t="s">
        <v>10800</v>
      </c>
      <c r="P4748">
        <v>18.16</v>
      </c>
      <c r="Q4748">
        <v>2</v>
      </c>
      <c r="R4748">
        <v>0.2</v>
      </c>
      <c r="S4748">
        <v>1.8160000000000001</v>
      </c>
      <c r="T4748" t="s">
        <v>283</v>
      </c>
      <c r="U4748">
        <v>16.344000000000001</v>
      </c>
      <c r="V4748" s="2">
        <f>Table1[[#This Row],[Expenses]]*0.3</f>
        <v>4.9032</v>
      </c>
      <c r="W4748" t="str">
        <f>VLOOKUP(K4748, Helper!A:C, 3, FALSE)</f>
        <v>2020-01</v>
      </c>
    </row>
    <row r="4749" spans="1:23" x14ac:dyDescent="0.3">
      <c r="A4749">
        <v>9483</v>
      </c>
      <c r="B4749" t="s">
        <v>10801</v>
      </c>
      <c r="C4749" s="1">
        <v>44367</v>
      </c>
      <c r="D4749">
        <v>20210620</v>
      </c>
      <c r="E4749" t="s">
        <v>3322</v>
      </c>
      <c r="F4749" t="s">
        <v>124</v>
      </c>
      <c r="G4749" t="s">
        <v>125</v>
      </c>
      <c r="H4749" t="s">
        <v>25</v>
      </c>
      <c r="I4749" t="s">
        <v>48</v>
      </c>
      <c r="J4749" t="s">
        <v>321</v>
      </c>
      <c r="K4749">
        <v>1089</v>
      </c>
      <c r="L4749" t="s">
        <v>133</v>
      </c>
      <c r="M4749" t="s">
        <v>85</v>
      </c>
      <c r="N4749" t="s">
        <v>185</v>
      </c>
      <c r="O4749" t="s">
        <v>10802</v>
      </c>
      <c r="P4749">
        <v>319.98399999999998</v>
      </c>
      <c r="Q4749">
        <v>2</v>
      </c>
      <c r="R4749">
        <v>0.2</v>
      </c>
      <c r="S4749">
        <v>91.995400000000004</v>
      </c>
      <c r="T4749" t="s">
        <v>732</v>
      </c>
      <c r="U4749">
        <v>227.988599999999</v>
      </c>
      <c r="V4749" s="2">
        <f>Table1[[#This Row],[Expenses]]*0.3</f>
        <v>68.396579999999702</v>
      </c>
      <c r="W4749" t="str">
        <f>VLOOKUP(K4749, Helper!A:C, 3, FALSE)</f>
        <v>2020-01</v>
      </c>
    </row>
    <row r="4750" spans="1:23" x14ac:dyDescent="0.3">
      <c r="A4750">
        <v>9484</v>
      </c>
      <c r="B4750" t="s">
        <v>10803</v>
      </c>
      <c r="C4750" s="1">
        <v>44034</v>
      </c>
      <c r="D4750">
        <v>20200722</v>
      </c>
      <c r="E4750" t="s">
        <v>2110</v>
      </c>
      <c r="F4750" t="s">
        <v>35</v>
      </c>
      <c r="G4750" t="s">
        <v>36</v>
      </c>
      <c r="H4750" t="s">
        <v>37</v>
      </c>
      <c r="I4750" t="s">
        <v>38</v>
      </c>
      <c r="J4750" t="s">
        <v>49</v>
      </c>
      <c r="K4750">
        <v>1031</v>
      </c>
      <c r="L4750" t="s">
        <v>28</v>
      </c>
      <c r="M4750" t="s">
        <v>85</v>
      </c>
      <c r="N4750" t="s">
        <v>112</v>
      </c>
      <c r="O4750" t="s">
        <v>10804</v>
      </c>
      <c r="P4750">
        <v>19.68</v>
      </c>
      <c r="Q4750">
        <v>6</v>
      </c>
      <c r="R4750">
        <v>0</v>
      </c>
      <c r="S4750">
        <v>6.4943999999999997</v>
      </c>
      <c r="T4750" t="s">
        <v>729</v>
      </c>
      <c r="U4750">
        <v>13.185600000000001</v>
      </c>
      <c r="V4750" s="2">
        <f>Table1[[#This Row],[Expenses]]*0.3</f>
        <v>3.9556800000000001</v>
      </c>
      <c r="W4750" t="str">
        <f>VLOOKUP(K4750, Helper!A:C, 3, FALSE)</f>
        <v>2020-01</v>
      </c>
    </row>
    <row r="4751" spans="1:23" x14ac:dyDescent="0.3">
      <c r="A4751">
        <v>9485</v>
      </c>
      <c r="B4751" t="s">
        <v>10805</v>
      </c>
      <c r="C4751" s="1">
        <v>44898</v>
      </c>
      <c r="D4751">
        <v>20221203</v>
      </c>
      <c r="E4751" t="s">
        <v>2462</v>
      </c>
      <c r="F4751" t="s">
        <v>79</v>
      </c>
      <c r="G4751" t="s">
        <v>147</v>
      </c>
      <c r="H4751" t="s">
        <v>81</v>
      </c>
      <c r="I4751" t="s">
        <v>82</v>
      </c>
      <c r="J4751" t="s">
        <v>55</v>
      </c>
      <c r="K4751">
        <v>1065</v>
      </c>
      <c r="L4751" t="s">
        <v>56</v>
      </c>
      <c r="M4751" t="s">
        <v>40</v>
      </c>
      <c r="N4751" t="s">
        <v>30</v>
      </c>
      <c r="O4751" t="s">
        <v>10806</v>
      </c>
      <c r="P4751">
        <v>781.86400000000003</v>
      </c>
      <c r="Q4751">
        <v>10</v>
      </c>
      <c r="R4751">
        <v>0.32</v>
      </c>
      <c r="S4751">
        <v>-137.976</v>
      </c>
      <c r="T4751" t="s">
        <v>76</v>
      </c>
      <c r="U4751">
        <v>919.84</v>
      </c>
      <c r="V4751" s="2">
        <f>Table1[[#This Row],[Expenses]]*0.3</f>
        <v>275.952</v>
      </c>
      <c r="W4751" t="str">
        <f>VLOOKUP(K4751, Helper!A:C, 3, FALSE)</f>
        <v>2020-04</v>
      </c>
    </row>
    <row r="4752" spans="1:23" x14ac:dyDescent="0.3">
      <c r="A4752">
        <v>9487</v>
      </c>
      <c r="B4752" t="s">
        <v>10807</v>
      </c>
      <c r="C4752" s="1">
        <v>45212</v>
      </c>
      <c r="D4752">
        <v>20231013</v>
      </c>
      <c r="E4752" t="s">
        <v>867</v>
      </c>
      <c r="F4752" t="s">
        <v>9133</v>
      </c>
      <c r="G4752" t="s">
        <v>9134</v>
      </c>
      <c r="H4752" t="s">
        <v>25</v>
      </c>
      <c r="I4752" t="s">
        <v>48</v>
      </c>
      <c r="J4752" t="s">
        <v>308</v>
      </c>
      <c r="K4752">
        <v>1095</v>
      </c>
      <c r="L4752" t="s">
        <v>105</v>
      </c>
      <c r="M4752" t="s">
        <v>29</v>
      </c>
      <c r="N4752" t="s">
        <v>50</v>
      </c>
      <c r="O4752" t="s">
        <v>10808</v>
      </c>
      <c r="P4752">
        <v>673.34400000000005</v>
      </c>
      <c r="Q4752">
        <v>3</v>
      </c>
      <c r="R4752">
        <v>0.3</v>
      </c>
      <c r="S4752">
        <v>-76.953599999999994</v>
      </c>
      <c r="T4752" t="s">
        <v>151</v>
      </c>
      <c r="U4752">
        <v>750.29759999999999</v>
      </c>
      <c r="V4752" s="2">
        <f>Table1[[#This Row],[Expenses]]*0.3</f>
        <v>225.08928</v>
      </c>
      <c r="W4752" t="str">
        <f>VLOOKUP(K4752, Helper!A:C, 3, FALSE)</f>
        <v>2020-02</v>
      </c>
    </row>
    <row r="4753" spans="1:23" x14ac:dyDescent="0.3">
      <c r="A4753">
        <v>9488</v>
      </c>
      <c r="B4753" t="s">
        <v>10809</v>
      </c>
      <c r="C4753" s="1">
        <v>45272</v>
      </c>
      <c r="D4753">
        <v>20231212</v>
      </c>
      <c r="E4753" t="s">
        <v>1147</v>
      </c>
      <c r="F4753" t="s">
        <v>522</v>
      </c>
      <c r="G4753" t="s">
        <v>692</v>
      </c>
      <c r="H4753" t="s">
        <v>37</v>
      </c>
      <c r="I4753" t="s">
        <v>119</v>
      </c>
      <c r="J4753" t="s">
        <v>560</v>
      </c>
      <c r="K4753">
        <v>1080</v>
      </c>
      <c r="L4753" t="s">
        <v>56</v>
      </c>
      <c r="M4753" t="s">
        <v>40</v>
      </c>
      <c r="N4753" t="s">
        <v>214</v>
      </c>
      <c r="O4753" t="s">
        <v>10810</v>
      </c>
      <c r="P4753">
        <v>6.54</v>
      </c>
      <c r="Q4753">
        <v>3</v>
      </c>
      <c r="R4753">
        <v>0</v>
      </c>
      <c r="S4753">
        <v>2.1581999999999999</v>
      </c>
      <c r="T4753" t="s">
        <v>261</v>
      </c>
      <c r="U4753">
        <v>4.3818000000000001</v>
      </c>
      <c r="V4753" s="2">
        <f>Table1[[#This Row],[Expenses]]*0.3</f>
        <v>1.31454</v>
      </c>
      <c r="W4753" t="str">
        <f>VLOOKUP(K4753, Helper!A:C, 3, FALSE)</f>
        <v>2020-03</v>
      </c>
    </row>
    <row r="4754" spans="1:23" x14ac:dyDescent="0.3">
      <c r="A4754">
        <v>9489</v>
      </c>
      <c r="B4754" t="s">
        <v>10811</v>
      </c>
      <c r="C4754" s="1">
        <v>44470</v>
      </c>
      <c r="D4754">
        <v>20211001</v>
      </c>
      <c r="E4754" t="s">
        <v>456</v>
      </c>
      <c r="F4754" t="s">
        <v>306</v>
      </c>
      <c r="G4754" t="s">
        <v>307</v>
      </c>
      <c r="H4754" t="s">
        <v>25</v>
      </c>
      <c r="I4754" t="s">
        <v>48</v>
      </c>
      <c r="J4754" t="s">
        <v>457</v>
      </c>
      <c r="K4754">
        <v>1057</v>
      </c>
      <c r="L4754" t="s">
        <v>105</v>
      </c>
      <c r="M4754" t="s">
        <v>29</v>
      </c>
      <c r="N4754" t="s">
        <v>156</v>
      </c>
      <c r="O4754" t="s">
        <v>10812</v>
      </c>
      <c r="P4754">
        <v>572.79999999999995</v>
      </c>
      <c r="Q4754">
        <v>2</v>
      </c>
      <c r="R4754">
        <v>0.2</v>
      </c>
      <c r="S4754">
        <v>50.12</v>
      </c>
      <c r="T4754" t="s">
        <v>52</v>
      </c>
      <c r="U4754">
        <v>522.67999999999995</v>
      </c>
      <c r="V4754" s="2">
        <f>Table1[[#This Row],[Expenses]]*0.3</f>
        <v>156.80399999999997</v>
      </c>
      <c r="W4754" t="str">
        <f>VLOOKUP(K4754, Helper!A:C, 3, FALSE)</f>
        <v>2020-01</v>
      </c>
    </row>
    <row r="4755" spans="1:23" x14ac:dyDescent="0.3">
      <c r="A4755">
        <v>9490</v>
      </c>
      <c r="B4755" t="s">
        <v>10813</v>
      </c>
      <c r="C4755" s="1">
        <v>44779</v>
      </c>
      <c r="D4755">
        <v>20220806</v>
      </c>
      <c r="E4755" t="s">
        <v>4847</v>
      </c>
      <c r="F4755" t="s">
        <v>266</v>
      </c>
      <c r="G4755" t="s">
        <v>1037</v>
      </c>
      <c r="H4755" t="s">
        <v>25</v>
      </c>
      <c r="I4755" t="s">
        <v>48</v>
      </c>
      <c r="J4755" t="s">
        <v>179</v>
      </c>
      <c r="K4755">
        <v>1015</v>
      </c>
      <c r="L4755" t="s">
        <v>74</v>
      </c>
      <c r="M4755" t="s">
        <v>40</v>
      </c>
      <c r="N4755" t="s">
        <v>112</v>
      </c>
      <c r="O4755" t="s">
        <v>10814</v>
      </c>
      <c r="P4755">
        <v>197.05</v>
      </c>
      <c r="Q4755">
        <v>7</v>
      </c>
      <c r="R4755">
        <v>0</v>
      </c>
      <c r="S4755">
        <v>59.115000000000002</v>
      </c>
      <c r="T4755" t="s">
        <v>327</v>
      </c>
      <c r="U4755">
        <v>137.935</v>
      </c>
      <c r="V4755" s="2">
        <f>Table1[[#This Row],[Expenses]]*0.3</f>
        <v>41.380499999999998</v>
      </c>
      <c r="W4755" t="str">
        <f>VLOOKUP(K4755, Helper!A:C, 3, FALSE)</f>
        <v>2020-03</v>
      </c>
    </row>
    <row r="4756" spans="1:23" x14ac:dyDescent="0.3">
      <c r="A4756">
        <v>9491</v>
      </c>
      <c r="B4756" t="s">
        <v>10815</v>
      </c>
      <c r="C4756" s="1">
        <v>44930</v>
      </c>
      <c r="D4756">
        <v>20230104</v>
      </c>
      <c r="E4756" t="s">
        <v>992</v>
      </c>
      <c r="F4756" t="s">
        <v>35</v>
      </c>
      <c r="G4756" t="s">
        <v>110</v>
      </c>
      <c r="H4756" t="s">
        <v>37</v>
      </c>
      <c r="I4756" t="s">
        <v>38</v>
      </c>
      <c r="J4756" t="s">
        <v>993</v>
      </c>
      <c r="K4756">
        <v>1044</v>
      </c>
      <c r="L4756" t="s">
        <v>28</v>
      </c>
      <c r="M4756" t="s">
        <v>29</v>
      </c>
      <c r="N4756" t="s">
        <v>50</v>
      </c>
      <c r="O4756" t="s">
        <v>10816</v>
      </c>
      <c r="P4756">
        <v>2022.2719999999999</v>
      </c>
      <c r="Q4756">
        <v>8</v>
      </c>
      <c r="R4756">
        <v>0.2</v>
      </c>
      <c r="S4756">
        <v>682.51679999999999</v>
      </c>
      <c r="T4756" t="s">
        <v>898</v>
      </c>
      <c r="U4756">
        <v>1339.7552000000001</v>
      </c>
      <c r="V4756" s="2">
        <f>Table1[[#This Row],[Expenses]]*0.3</f>
        <v>401.92655999999999</v>
      </c>
      <c r="W4756" t="str">
        <f>VLOOKUP(K4756, Helper!A:C, 3, FALSE)</f>
        <v>2020-02</v>
      </c>
    </row>
    <row r="4757" spans="1:23" x14ac:dyDescent="0.3">
      <c r="A4757">
        <v>9493</v>
      </c>
      <c r="B4757" t="s">
        <v>10817</v>
      </c>
      <c r="C4757" s="1">
        <v>45238</v>
      </c>
      <c r="D4757">
        <v>20231108</v>
      </c>
      <c r="E4757" t="s">
        <v>4238</v>
      </c>
      <c r="F4757" t="s">
        <v>448</v>
      </c>
      <c r="G4757" t="s">
        <v>448</v>
      </c>
      <c r="H4757" t="s">
        <v>81</v>
      </c>
      <c r="I4757" t="s">
        <v>199</v>
      </c>
      <c r="J4757" t="s">
        <v>27</v>
      </c>
      <c r="K4757">
        <v>1017</v>
      </c>
      <c r="L4757" t="s">
        <v>28</v>
      </c>
      <c r="M4757" t="s">
        <v>29</v>
      </c>
      <c r="N4757" t="s">
        <v>50</v>
      </c>
      <c r="O4757" t="s">
        <v>10818</v>
      </c>
      <c r="P4757">
        <v>38.159999999999997</v>
      </c>
      <c r="Q4757">
        <v>9</v>
      </c>
      <c r="R4757">
        <v>0</v>
      </c>
      <c r="S4757">
        <v>19.079999999999998</v>
      </c>
      <c r="T4757" t="s">
        <v>283</v>
      </c>
      <c r="U4757">
        <v>19.079999999999998</v>
      </c>
      <c r="V4757" s="2">
        <f>Table1[[#This Row],[Expenses]]*0.3</f>
        <v>5.7239999999999993</v>
      </c>
      <c r="W4757" t="str">
        <f>VLOOKUP(K4757, Helper!A:C, 3, FALSE)</f>
        <v>2020-02</v>
      </c>
    </row>
    <row r="4758" spans="1:23" x14ac:dyDescent="0.3">
      <c r="A4758">
        <v>9494</v>
      </c>
      <c r="B4758" t="s">
        <v>10819</v>
      </c>
      <c r="C4758" s="1">
        <v>44564</v>
      </c>
      <c r="D4758">
        <v>20220103</v>
      </c>
      <c r="E4758" t="s">
        <v>3652</v>
      </c>
      <c r="F4758" t="s">
        <v>448</v>
      </c>
      <c r="G4758" t="s">
        <v>448</v>
      </c>
      <c r="H4758" t="s">
        <v>81</v>
      </c>
      <c r="I4758" t="s">
        <v>199</v>
      </c>
      <c r="J4758" t="s">
        <v>55</v>
      </c>
      <c r="K4758">
        <v>1065</v>
      </c>
      <c r="L4758" t="s">
        <v>56</v>
      </c>
      <c r="M4758" t="s">
        <v>40</v>
      </c>
      <c r="N4758" t="s">
        <v>50</v>
      </c>
      <c r="O4758" t="s">
        <v>10820</v>
      </c>
      <c r="P4758">
        <v>1592.85</v>
      </c>
      <c r="Q4758">
        <v>7</v>
      </c>
      <c r="R4758">
        <v>0</v>
      </c>
      <c r="S4758">
        <v>350.42700000000002</v>
      </c>
      <c r="T4758" t="s">
        <v>140</v>
      </c>
      <c r="U4758">
        <v>1242.42299999999</v>
      </c>
      <c r="V4758" s="2">
        <f>Table1[[#This Row],[Expenses]]*0.3</f>
        <v>372.72689999999699</v>
      </c>
      <c r="W4758" t="str">
        <f>VLOOKUP(K4758, Helper!A:C, 3, FALSE)</f>
        <v>2020-04</v>
      </c>
    </row>
    <row r="4759" spans="1:23" x14ac:dyDescent="0.3">
      <c r="A4759">
        <v>9496</v>
      </c>
      <c r="B4759" t="s">
        <v>10821</v>
      </c>
      <c r="C4759" s="1">
        <v>44694</v>
      </c>
      <c r="D4759">
        <v>20220513</v>
      </c>
      <c r="E4759" t="s">
        <v>4885</v>
      </c>
      <c r="F4759" t="s">
        <v>35</v>
      </c>
      <c r="G4759" t="s">
        <v>1192</v>
      </c>
      <c r="H4759" t="s">
        <v>37</v>
      </c>
      <c r="I4759" t="s">
        <v>38</v>
      </c>
      <c r="J4759" t="s">
        <v>560</v>
      </c>
      <c r="K4759">
        <v>1080</v>
      </c>
      <c r="L4759" t="s">
        <v>56</v>
      </c>
      <c r="M4759" t="s">
        <v>29</v>
      </c>
      <c r="N4759" t="s">
        <v>185</v>
      </c>
      <c r="O4759" t="s">
        <v>10822</v>
      </c>
      <c r="P4759">
        <v>120</v>
      </c>
      <c r="Q4759">
        <v>6</v>
      </c>
      <c r="R4759">
        <v>0</v>
      </c>
      <c r="S4759">
        <v>46.8</v>
      </c>
      <c r="T4759" t="s">
        <v>454</v>
      </c>
      <c r="U4759">
        <v>73.2</v>
      </c>
      <c r="V4759" s="2">
        <f>Table1[[#This Row],[Expenses]]*0.3</f>
        <v>21.96</v>
      </c>
      <c r="W4759" t="str">
        <f>VLOOKUP(K4759, Helper!A:C, 3, FALSE)</f>
        <v>2020-03</v>
      </c>
    </row>
    <row r="4760" spans="1:23" x14ac:dyDescent="0.3">
      <c r="A4760">
        <v>9498</v>
      </c>
      <c r="B4760" t="s">
        <v>10823</v>
      </c>
      <c r="C4760" s="1">
        <v>45236</v>
      </c>
      <c r="D4760">
        <v>20231106</v>
      </c>
      <c r="E4760" t="s">
        <v>748</v>
      </c>
      <c r="F4760" t="s">
        <v>204</v>
      </c>
      <c r="G4760" t="s">
        <v>205</v>
      </c>
      <c r="H4760" t="s">
        <v>81</v>
      </c>
      <c r="I4760" t="s">
        <v>206</v>
      </c>
      <c r="J4760" t="s">
        <v>592</v>
      </c>
      <c r="K4760">
        <v>1030</v>
      </c>
      <c r="L4760" t="s">
        <v>95</v>
      </c>
      <c r="M4760" t="s">
        <v>85</v>
      </c>
      <c r="N4760" t="s">
        <v>66</v>
      </c>
      <c r="O4760" t="s">
        <v>10824</v>
      </c>
      <c r="P4760">
        <v>4.41</v>
      </c>
      <c r="Q4760">
        <v>1</v>
      </c>
      <c r="R4760">
        <v>0</v>
      </c>
      <c r="S4760">
        <v>2.0286</v>
      </c>
      <c r="T4760" t="s">
        <v>283</v>
      </c>
      <c r="U4760">
        <v>2.3814000000000002</v>
      </c>
      <c r="V4760" s="2">
        <f>Table1[[#This Row],[Expenses]]*0.3</f>
        <v>0.71442000000000005</v>
      </c>
      <c r="W4760" t="str">
        <f>VLOOKUP(K4760, Helper!A:C, 3, FALSE)</f>
        <v>2020-01</v>
      </c>
    </row>
    <row r="4761" spans="1:23" x14ac:dyDescent="0.3">
      <c r="A4761">
        <v>9501</v>
      </c>
      <c r="B4761" t="s">
        <v>10825</v>
      </c>
      <c r="C4761" s="1">
        <v>44708</v>
      </c>
      <c r="D4761">
        <v>20220527</v>
      </c>
      <c r="E4761" t="s">
        <v>3619</v>
      </c>
      <c r="F4761" t="s">
        <v>91</v>
      </c>
      <c r="G4761" t="s">
        <v>1441</v>
      </c>
      <c r="H4761" t="s">
        <v>25</v>
      </c>
      <c r="I4761" t="s">
        <v>93</v>
      </c>
      <c r="J4761" t="s">
        <v>466</v>
      </c>
      <c r="K4761">
        <v>1046</v>
      </c>
      <c r="L4761" t="s">
        <v>95</v>
      </c>
      <c r="M4761" t="s">
        <v>29</v>
      </c>
      <c r="N4761" t="s">
        <v>57</v>
      </c>
      <c r="O4761" t="s">
        <v>10826</v>
      </c>
      <c r="P4761">
        <v>26.94</v>
      </c>
      <c r="Q4761">
        <v>3</v>
      </c>
      <c r="R4761">
        <v>0</v>
      </c>
      <c r="S4761">
        <v>11.3148</v>
      </c>
      <c r="T4761" t="s">
        <v>454</v>
      </c>
      <c r="U4761">
        <v>15.6252</v>
      </c>
      <c r="V4761" s="2">
        <f>Table1[[#This Row],[Expenses]]*0.3</f>
        <v>4.6875599999999995</v>
      </c>
      <c r="W4761" t="str">
        <f>VLOOKUP(K4761, Helper!A:C, 3, FALSE)</f>
        <v>2020-02</v>
      </c>
    </row>
    <row r="4762" spans="1:23" x14ac:dyDescent="0.3">
      <c r="A4762">
        <v>9502</v>
      </c>
      <c r="B4762" t="s">
        <v>10827</v>
      </c>
      <c r="C4762" s="1">
        <v>44520</v>
      </c>
      <c r="D4762">
        <v>20211120</v>
      </c>
      <c r="E4762" t="s">
        <v>3349</v>
      </c>
      <c r="F4762" t="s">
        <v>35</v>
      </c>
      <c r="G4762" t="s">
        <v>110</v>
      </c>
      <c r="H4762" t="s">
        <v>37</v>
      </c>
      <c r="I4762" t="s">
        <v>38</v>
      </c>
      <c r="J4762" t="s">
        <v>504</v>
      </c>
      <c r="K4762">
        <v>1010</v>
      </c>
      <c r="L4762" t="s">
        <v>273</v>
      </c>
      <c r="M4762" t="s">
        <v>29</v>
      </c>
      <c r="N4762" t="s">
        <v>57</v>
      </c>
      <c r="O4762" t="s">
        <v>10828</v>
      </c>
      <c r="P4762">
        <v>32.04</v>
      </c>
      <c r="Q4762">
        <v>3</v>
      </c>
      <c r="R4762">
        <v>0</v>
      </c>
      <c r="S4762">
        <v>8.01</v>
      </c>
      <c r="T4762" t="s">
        <v>88</v>
      </c>
      <c r="U4762">
        <v>24.03</v>
      </c>
      <c r="V4762" s="2">
        <f>Table1[[#This Row],[Expenses]]*0.3</f>
        <v>7.2089999999999996</v>
      </c>
      <c r="W4762" t="str">
        <f>VLOOKUP(K4762, Helper!A:C, 3, FALSE)</f>
        <v>2020-03</v>
      </c>
    </row>
    <row r="4763" spans="1:23" x14ac:dyDescent="0.3">
      <c r="A4763">
        <v>9503</v>
      </c>
      <c r="B4763" t="s">
        <v>10829</v>
      </c>
      <c r="C4763" s="1">
        <v>44674</v>
      </c>
      <c r="D4763">
        <v>20220423</v>
      </c>
      <c r="E4763" t="s">
        <v>2232</v>
      </c>
      <c r="F4763" t="s">
        <v>211</v>
      </c>
      <c r="G4763" t="s">
        <v>1964</v>
      </c>
      <c r="H4763" t="s">
        <v>25</v>
      </c>
      <c r="I4763" t="s">
        <v>26</v>
      </c>
      <c r="J4763" t="s">
        <v>917</v>
      </c>
      <c r="K4763">
        <v>1029</v>
      </c>
      <c r="L4763" t="s">
        <v>84</v>
      </c>
      <c r="M4763" t="s">
        <v>29</v>
      </c>
      <c r="N4763" t="s">
        <v>112</v>
      </c>
      <c r="O4763" t="s">
        <v>10830</v>
      </c>
      <c r="P4763">
        <v>32.130000000000003</v>
      </c>
      <c r="Q4763">
        <v>9</v>
      </c>
      <c r="R4763">
        <v>0</v>
      </c>
      <c r="S4763">
        <v>8.3537999999999997</v>
      </c>
      <c r="T4763" t="s">
        <v>296</v>
      </c>
      <c r="U4763">
        <v>23.776199999999999</v>
      </c>
      <c r="V4763" s="2">
        <f>Table1[[#This Row],[Expenses]]*0.3</f>
        <v>7.13286</v>
      </c>
      <c r="W4763" t="str">
        <f>VLOOKUP(K4763, Helper!A:C, 3, FALSE)</f>
        <v>2020-01</v>
      </c>
    </row>
    <row r="4764" spans="1:23" x14ac:dyDescent="0.3">
      <c r="A4764">
        <v>9505</v>
      </c>
      <c r="B4764" t="s">
        <v>10831</v>
      </c>
      <c r="C4764" s="1">
        <v>44849</v>
      </c>
      <c r="D4764">
        <v>20221015</v>
      </c>
      <c r="E4764" t="s">
        <v>2235</v>
      </c>
      <c r="F4764" t="s">
        <v>211</v>
      </c>
      <c r="G4764" t="s">
        <v>212</v>
      </c>
      <c r="H4764" t="s">
        <v>25</v>
      </c>
      <c r="I4764" t="s">
        <v>26</v>
      </c>
      <c r="J4764" t="s">
        <v>515</v>
      </c>
      <c r="K4764">
        <v>1003</v>
      </c>
      <c r="L4764" t="s">
        <v>56</v>
      </c>
      <c r="M4764" t="s">
        <v>40</v>
      </c>
      <c r="N4764" t="s">
        <v>156</v>
      </c>
      <c r="O4764" t="s">
        <v>10832</v>
      </c>
      <c r="P4764">
        <v>1091.93</v>
      </c>
      <c r="Q4764">
        <v>7</v>
      </c>
      <c r="R4764">
        <v>0</v>
      </c>
      <c r="S4764">
        <v>272.98250000000002</v>
      </c>
      <c r="T4764" t="s">
        <v>400</v>
      </c>
      <c r="U4764">
        <v>818.94749999999999</v>
      </c>
      <c r="V4764" s="2">
        <f>Table1[[#This Row],[Expenses]]*0.3</f>
        <v>245.68424999999999</v>
      </c>
      <c r="W4764" t="str">
        <f>VLOOKUP(K4764, Helper!A:C, 3, FALSE)</f>
        <v>2020-02</v>
      </c>
    </row>
    <row r="4765" spans="1:23" x14ac:dyDescent="0.3">
      <c r="A4765">
        <v>9507</v>
      </c>
      <c r="B4765" t="s">
        <v>10833</v>
      </c>
      <c r="C4765" s="1">
        <v>43926</v>
      </c>
      <c r="D4765">
        <v>20200405</v>
      </c>
      <c r="E4765" t="s">
        <v>460</v>
      </c>
      <c r="F4765" t="s">
        <v>190</v>
      </c>
      <c r="G4765" t="s">
        <v>248</v>
      </c>
      <c r="H4765" t="s">
        <v>37</v>
      </c>
      <c r="I4765" t="s">
        <v>119</v>
      </c>
      <c r="J4765" t="s">
        <v>223</v>
      </c>
      <c r="K4765">
        <v>1067</v>
      </c>
      <c r="L4765" t="s">
        <v>133</v>
      </c>
      <c r="M4765" t="s">
        <v>29</v>
      </c>
      <c r="N4765" t="s">
        <v>112</v>
      </c>
      <c r="O4765" t="s">
        <v>10834</v>
      </c>
      <c r="P4765">
        <v>26.7</v>
      </c>
      <c r="Q4765">
        <v>2</v>
      </c>
      <c r="R4765">
        <v>0</v>
      </c>
      <c r="S4765">
        <v>7.476</v>
      </c>
      <c r="T4765" t="s">
        <v>735</v>
      </c>
      <c r="U4765">
        <v>19.224</v>
      </c>
      <c r="V4765" s="2">
        <f>Table1[[#This Row],[Expenses]]*0.3</f>
        <v>5.7671999999999999</v>
      </c>
      <c r="W4765" t="str">
        <f>VLOOKUP(K4765, Helper!A:C, 3, FALSE)</f>
        <v>2020-02</v>
      </c>
    </row>
    <row r="4766" spans="1:23" x14ac:dyDescent="0.3">
      <c r="A4766">
        <v>9511</v>
      </c>
      <c r="B4766" t="s">
        <v>10835</v>
      </c>
      <c r="C4766" s="1">
        <v>44780</v>
      </c>
      <c r="D4766">
        <v>20220807</v>
      </c>
      <c r="E4766" t="s">
        <v>1058</v>
      </c>
      <c r="F4766" t="s">
        <v>211</v>
      </c>
      <c r="G4766" t="s">
        <v>212</v>
      </c>
      <c r="H4766" t="s">
        <v>25</v>
      </c>
      <c r="I4766" t="s">
        <v>26</v>
      </c>
      <c r="J4766" t="s">
        <v>655</v>
      </c>
      <c r="K4766">
        <v>1024</v>
      </c>
      <c r="L4766" t="s">
        <v>28</v>
      </c>
      <c r="M4766" t="s">
        <v>29</v>
      </c>
      <c r="N4766" t="s">
        <v>112</v>
      </c>
      <c r="O4766" t="s">
        <v>10836</v>
      </c>
      <c r="P4766">
        <v>38.340000000000003</v>
      </c>
      <c r="Q4766">
        <v>9</v>
      </c>
      <c r="R4766">
        <v>0</v>
      </c>
      <c r="S4766">
        <v>15.7194</v>
      </c>
      <c r="T4766" t="s">
        <v>327</v>
      </c>
      <c r="U4766">
        <v>22.6206</v>
      </c>
      <c r="V4766" s="2">
        <f>Table1[[#This Row],[Expenses]]*0.3</f>
        <v>6.7861799999999999</v>
      </c>
      <c r="W4766" t="str">
        <f>VLOOKUP(K4766, Helper!A:C, 3, FALSE)</f>
        <v>2020-01</v>
      </c>
    </row>
    <row r="4767" spans="1:23" x14ac:dyDescent="0.3">
      <c r="A4767">
        <v>9512</v>
      </c>
      <c r="B4767" t="s">
        <v>10837</v>
      </c>
      <c r="C4767" s="1">
        <v>44179</v>
      </c>
      <c r="D4767">
        <v>20201214</v>
      </c>
      <c r="E4767" t="s">
        <v>4271</v>
      </c>
      <c r="F4767" t="s">
        <v>166</v>
      </c>
      <c r="G4767" t="s">
        <v>227</v>
      </c>
      <c r="H4767" t="s">
        <v>81</v>
      </c>
      <c r="I4767" t="s">
        <v>168</v>
      </c>
      <c r="J4767" t="s">
        <v>693</v>
      </c>
      <c r="K4767">
        <v>1070</v>
      </c>
      <c r="L4767" t="s">
        <v>56</v>
      </c>
      <c r="M4767" t="s">
        <v>40</v>
      </c>
      <c r="N4767" t="s">
        <v>50</v>
      </c>
      <c r="O4767" t="s">
        <v>10838</v>
      </c>
      <c r="P4767">
        <v>9.2639999999999993</v>
      </c>
      <c r="Q4767">
        <v>3</v>
      </c>
      <c r="R4767">
        <v>0.8</v>
      </c>
      <c r="S4767">
        <v>-13.896000000000001</v>
      </c>
      <c r="T4767" t="s">
        <v>235</v>
      </c>
      <c r="U4767">
        <v>23.16</v>
      </c>
      <c r="V4767" s="2">
        <f>Table1[[#This Row],[Expenses]]*0.3</f>
        <v>6.9479999999999995</v>
      </c>
      <c r="W4767" t="str">
        <f>VLOOKUP(K4767, Helper!A:C, 3, FALSE)</f>
        <v>2020-02</v>
      </c>
    </row>
    <row r="4768" spans="1:23" x14ac:dyDescent="0.3">
      <c r="A4768">
        <v>9513</v>
      </c>
      <c r="B4768" t="s">
        <v>10839</v>
      </c>
      <c r="C4768" s="1">
        <v>45077</v>
      </c>
      <c r="D4768">
        <v>20230531</v>
      </c>
      <c r="E4768" t="s">
        <v>1963</v>
      </c>
      <c r="F4768" t="s">
        <v>79</v>
      </c>
      <c r="G4768" t="s">
        <v>154</v>
      </c>
      <c r="H4768" t="s">
        <v>81</v>
      </c>
      <c r="I4768" t="s">
        <v>82</v>
      </c>
      <c r="J4768" t="s">
        <v>626</v>
      </c>
      <c r="K4768">
        <v>1009</v>
      </c>
      <c r="L4768" t="s">
        <v>95</v>
      </c>
      <c r="M4768" t="s">
        <v>29</v>
      </c>
      <c r="N4768" t="s">
        <v>30</v>
      </c>
      <c r="O4768" t="s">
        <v>10840</v>
      </c>
      <c r="P4768">
        <v>204.66640000000001</v>
      </c>
      <c r="Q4768">
        <v>1</v>
      </c>
      <c r="R4768">
        <v>0.32</v>
      </c>
      <c r="S4768">
        <v>-6.0195999999999996</v>
      </c>
      <c r="T4768" t="s">
        <v>288</v>
      </c>
      <c r="U4768">
        <v>210.68600000000001</v>
      </c>
      <c r="V4768" s="2">
        <f>Table1[[#This Row],[Expenses]]*0.3</f>
        <v>63.205799999999996</v>
      </c>
      <c r="W4768" t="str">
        <f>VLOOKUP(K4768, Helper!A:C, 3, FALSE)</f>
        <v>2020-03</v>
      </c>
    </row>
    <row r="4769" spans="1:23" x14ac:dyDescent="0.3">
      <c r="A4769">
        <v>9514</v>
      </c>
      <c r="B4769" t="s">
        <v>10841</v>
      </c>
      <c r="C4769" s="1">
        <v>44849</v>
      </c>
      <c r="D4769">
        <v>20221015</v>
      </c>
      <c r="E4769" t="s">
        <v>3743</v>
      </c>
      <c r="F4769" t="s">
        <v>91</v>
      </c>
      <c r="G4769" t="s">
        <v>2403</v>
      </c>
      <c r="H4769" t="s">
        <v>25</v>
      </c>
      <c r="I4769" t="s">
        <v>93</v>
      </c>
      <c r="J4769" t="s">
        <v>316</v>
      </c>
      <c r="K4769">
        <v>1093</v>
      </c>
      <c r="L4769" t="s">
        <v>28</v>
      </c>
      <c r="M4769" t="s">
        <v>29</v>
      </c>
      <c r="N4769" t="s">
        <v>185</v>
      </c>
      <c r="O4769" t="s">
        <v>10842</v>
      </c>
      <c r="P4769">
        <v>1649.75</v>
      </c>
      <c r="Q4769">
        <v>5</v>
      </c>
      <c r="R4769">
        <v>0</v>
      </c>
      <c r="S4769">
        <v>544.41750000000002</v>
      </c>
      <c r="T4769" t="s">
        <v>400</v>
      </c>
      <c r="U4769">
        <v>1105.3325</v>
      </c>
      <c r="V4769" s="2">
        <f>Table1[[#This Row],[Expenses]]*0.3</f>
        <v>331.59974999999997</v>
      </c>
      <c r="W4769" t="str">
        <f>VLOOKUP(K4769, Helper!A:C, 3, FALSE)</f>
        <v>2020-03</v>
      </c>
    </row>
    <row r="4770" spans="1:23" x14ac:dyDescent="0.3">
      <c r="A4770">
        <v>9515</v>
      </c>
      <c r="B4770" t="s">
        <v>10843</v>
      </c>
      <c r="C4770" s="1">
        <v>43904</v>
      </c>
      <c r="D4770">
        <v>20200314</v>
      </c>
      <c r="E4770" t="s">
        <v>5414</v>
      </c>
      <c r="F4770" t="s">
        <v>46</v>
      </c>
      <c r="G4770" t="s">
        <v>888</v>
      </c>
      <c r="H4770" t="s">
        <v>25</v>
      </c>
      <c r="I4770" t="s">
        <v>48</v>
      </c>
      <c r="J4770" t="s">
        <v>192</v>
      </c>
      <c r="K4770">
        <v>1068</v>
      </c>
      <c r="L4770" t="s">
        <v>56</v>
      </c>
      <c r="M4770" t="s">
        <v>85</v>
      </c>
      <c r="N4770" t="s">
        <v>66</v>
      </c>
      <c r="O4770" t="s">
        <v>10844</v>
      </c>
      <c r="P4770">
        <v>91.055999999999997</v>
      </c>
      <c r="Q4770">
        <v>6</v>
      </c>
      <c r="R4770">
        <v>0.2</v>
      </c>
      <c r="S4770">
        <v>31.869599999999998</v>
      </c>
      <c r="T4770" t="s">
        <v>445</v>
      </c>
      <c r="U4770">
        <v>59.186399999999999</v>
      </c>
      <c r="V4770" s="2">
        <f>Table1[[#This Row],[Expenses]]*0.3</f>
        <v>17.75592</v>
      </c>
      <c r="W4770" t="str">
        <f>VLOOKUP(K4770, Helper!A:C, 3, FALSE)</f>
        <v>2020-01</v>
      </c>
    </row>
    <row r="4771" spans="1:23" x14ac:dyDescent="0.3">
      <c r="A4771">
        <v>9516</v>
      </c>
      <c r="B4771" t="s">
        <v>10845</v>
      </c>
      <c r="C4771" s="1">
        <v>43879</v>
      </c>
      <c r="D4771">
        <v>20200218</v>
      </c>
      <c r="E4771" t="s">
        <v>603</v>
      </c>
      <c r="F4771" t="s">
        <v>166</v>
      </c>
      <c r="G4771" t="s">
        <v>227</v>
      </c>
      <c r="H4771" t="s">
        <v>81</v>
      </c>
      <c r="I4771" t="s">
        <v>168</v>
      </c>
      <c r="J4771" t="s">
        <v>604</v>
      </c>
      <c r="K4771">
        <v>1042</v>
      </c>
      <c r="L4771" t="s">
        <v>56</v>
      </c>
      <c r="M4771" t="s">
        <v>29</v>
      </c>
      <c r="N4771" t="s">
        <v>112</v>
      </c>
      <c r="O4771" t="s">
        <v>10846</v>
      </c>
      <c r="P4771">
        <v>54.207999999999998</v>
      </c>
      <c r="Q4771">
        <v>14</v>
      </c>
      <c r="R4771">
        <v>0.2</v>
      </c>
      <c r="S4771">
        <v>8.8087999999999997</v>
      </c>
      <c r="T4771" t="s">
        <v>919</v>
      </c>
      <c r="U4771">
        <v>45.3992</v>
      </c>
      <c r="V4771" s="2">
        <f>Table1[[#This Row],[Expenses]]*0.3</f>
        <v>13.619759999999999</v>
      </c>
      <c r="W4771" t="str">
        <f>VLOOKUP(K4771, Helper!A:C, 3, FALSE)</f>
        <v>2020-01</v>
      </c>
    </row>
    <row r="4772" spans="1:23" x14ac:dyDescent="0.3">
      <c r="A4772">
        <v>9517</v>
      </c>
      <c r="B4772" t="s">
        <v>10847</v>
      </c>
      <c r="C4772" s="1">
        <v>44432</v>
      </c>
      <c r="D4772">
        <v>20210824</v>
      </c>
      <c r="E4772" t="s">
        <v>1810</v>
      </c>
      <c r="F4772" t="s">
        <v>358</v>
      </c>
      <c r="G4772" t="s">
        <v>532</v>
      </c>
      <c r="H4772" t="s">
        <v>37</v>
      </c>
      <c r="I4772" t="s">
        <v>119</v>
      </c>
      <c r="J4772" t="s">
        <v>764</v>
      </c>
      <c r="K4772">
        <v>1061</v>
      </c>
      <c r="L4772" t="s">
        <v>28</v>
      </c>
      <c r="M4772" t="s">
        <v>29</v>
      </c>
      <c r="N4772" t="s">
        <v>156</v>
      </c>
      <c r="O4772" t="s">
        <v>10848</v>
      </c>
      <c r="P4772">
        <v>26.981999999999999</v>
      </c>
      <c r="Q4772">
        <v>3</v>
      </c>
      <c r="R4772">
        <v>0.4</v>
      </c>
      <c r="S4772">
        <v>4.0472999999999999</v>
      </c>
      <c r="T4772" t="s">
        <v>570</v>
      </c>
      <c r="U4772">
        <v>22.934699999999999</v>
      </c>
      <c r="V4772" s="2">
        <f>Table1[[#This Row],[Expenses]]*0.3</f>
        <v>6.8804099999999995</v>
      </c>
      <c r="W4772" t="str">
        <f>VLOOKUP(K4772, Helper!A:C, 3, FALSE)</f>
        <v>2020-03</v>
      </c>
    </row>
    <row r="4773" spans="1:23" x14ac:dyDescent="0.3">
      <c r="A4773">
        <v>9520</v>
      </c>
      <c r="B4773" t="s">
        <v>10849</v>
      </c>
      <c r="C4773" s="1">
        <v>45055</v>
      </c>
      <c r="D4773">
        <v>20230509</v>
      </c>
      <c r="E4773" t="s">
        <v>2541</v>
      </c>
      <c r="F4773" t="s">
        <v>35</v>
      </c>
      <c r="G4773" t="s">
        <v>110</v>
      </c>
      <c r="H4773" t="s">
        <v>37</v>
      </c>
      <c r="I4773" t="s">
        <v>38</v>
      </c>
      <c r="J4773" t="s">
        <v>693</v>
      </c>
      <c r="K4773">
        <v>1070</v>
      </c>
      <c r="L4773" t="s">
        <v>56</v>
      </c>
      <c r="M4773" t="s">
        <v>29</v>
      </c>
      <c r="N4773" t="s">
        <v>86</v>
      </c>
      <c r="O4773" t="s">
        <v>10850</v>
      </c>
      <c r="P4773">
        <v>81.08</v>
      </c>
      <c r="Q4773">
        <v>4</v>
      </c>
      <c r="R4773">
        <v>0</v>
      </c>
      <c r="S4773">
        <v>22.702400000000001</v>
      </c>
      <c r="T4773" t="s">
        <v>288</v>
      </c>
      <c r="U4773">
        <v>58.377600000000001</v>
      </c>
      <c r="V4773" s="2">
        <f>Table1[[#This Row],[Expenses]]*0.3</f>
        <v>17.513279999999998</v>
      </c>
      <c r="W4773" t="str">
        <f>VLOOKUP(K4773, Helper!A:C, 3, FALSE)</f>
        <v>2020-02</v>
      </c>
    </row>
    <row r="4774" spans="1:23" x14ac:dyDescent="0.3">
      <c r="A4774">
        <v>9521</v>
      </c>
      <c r="B4774" t="s">
        <v>10851</v>
      </c>
      <c r="C4774" s="1">
        <v>44596</v>
      </c>
      <c r="D4774">
        <v>20220204</v>
      </c>
      <c r="E4774" t="s">
        <v>476</v>
      </c>
      <c r="F4774" t="s">
        <v>35</v>
      </c>
      <c r="G4774" t="s">
        <v>36</v>
      </c>
      <c r="H4774" t="s">
        <v>37</v>
      </c>
      <c r="I4774" t="s">
        <v>38</v>
      </c>
      <c r="J4774" t="s">
        <v>49</v>
      </c>
      <c r="K4774">
        <v>1031</v>
      </c>
      <c r="L4774" t="s">
        <v>28</v>
      </c>
      <c r="M4774" t="s">
        <v>40</v>
      </c>
      <c r="N4774" t="s">
        <v>96</v>
      </c>
      <c r="O4774" t="s">
        <v>10852</v>
      </c>
      <c r="P4774">
        <v>93.02</v>
      </c>
      <c r="Q4774">
        <v>2</v>
      </c>
      <c r="R4774">
        <v>0</v>
      </c>
      <c r="S4774">
        <v>3.7208000000000001</v>
      </c>
      <c r="T4774" t="s">
        <v>1308</v>
      </c>
      <c r="U4774">
        <v>89.299199999999999</v>
      </c>
      <c r="V4774" s="2">
        <f>Table1[[#This Row],[Expenses]]*0.3</f>
        <v>26.789759999999998</v>
      </c>
      <c r="W4774" t="str">
        <f>VLOOKUP(K4774, Helper!A:C, 3, FALSE)</f>
        <v>2020-01</v>
      </c>
    </row>
    <row r="4775" spans="1:23" x14ac:dyDescent="0.3">
      <c r="A4775">
        <v>9522</v>
      </c>
      <c r="B4775" t="s">
        <v>10853</v>
      </c>
      <c r="C4775" s="1">
        <v>44184</v>
      </c>
      <c r="D4775">
        <v>20201219</v>
      </c>
      <c r="E4775" t="s">
        <v>3404</v>
      </c>
      <c r="F4775" t="s">
        <v>166</v>
      </c>
      <c r="G4775" t="s">
        <v>227</v>
      </c>
      <c r="H4775" t="s">
        <v>81</v>
      </c>
      <c r="I4775" t="s">
        <v>168</v>
      </c>
      <c r="J4775" t="s">
        <v>258</v>
      </c>
      <c r="K4775">
        <v>1098</v>
      </c>
      <c r="L4775" t="s">
        <v>259</v>
      </c>
      <c r="M4775" t="s">
        <v>29</v>
      </c>
      <c r="N4775" t="s">
        <v>156</v>
      </c>
      <c r="O4775" t="s">
        <v>10854</v>
      </c>
      <c r="P4775">
        <v>323.976</v>
      </c>
      <c r="Q4775">
        <v>3</v>
      </c>
      <c r="R4775">
        <v>0.2</v>
      </c>
      <c r="S4775">
        <v>36.447299999999998</v>
      </c>
      <c r="T4775" t="s">
        <v>235</v>
      </c>
      <c r="U4775">
        <v>287.52870000000001</v>
      </c>
      <c r="V4775" s="2">
        <f>Table1[[#This Row],[Expenses]]*0.3</f>
        <v>86.258610000000004</v>
      </c>
      <c r="W4775" t="str">
        <f>VLOOKUP(K4775, Helper!A:C, 3, FALSE)</f>
        <v>2020-01</v>
      </c>
    </row>
    <row r="4776" spans="1:23" x14ac:dyDescent="0.3">
      <c r="A4776">
        <v>9525</v>
      </c>
      <c r="B4776" t="s">
        <v>10855</v>
      </c>
      <c r="C4776" s="1">
        <v>45266</v>
      </c>
      <c r="D4776">
        <v>20231206</v>
      </c>
      <c r="E4776" t="s">
        <v>3149</v>
      </c>
      <c r="F4776" t="s">
        <v>71</v>
      </c>
      <c r="G4776" t="s">
        <v>72</v>
      </c>
      <c r="H4776" t="s">
        <v>37</v>
      </c>
      <c r="I4776" t="s">
        <v>38</v>
      </c>
      <c r="J4776" t="s">
        <v>452</v>
      </c>
      <c r="K4776">
        <v>1054</v>
      </c>
      <c r="L4776" t="s">
        <v>56</v>
      </c>
      <c r="M4776" t="s">
        <v>85</v>
      </c>
      <c r="N4776" t="s">
        <v>50</v>
      </c>
      <c r="O4776" t="s">
        <v>10856</v>
      </c>
      <c r="P4776">
        <v>83.92</v>
      </c>
      <c r="Q4776">
        <v>5</v>
      </c>
      <c r="R4776">
        <v>0.2</v>
      </c>
      <c r="S4776">
        <v>29.372</v>
      </c>
      <c r="T4776" t="s">
        <v>261</v>
      </c>
      <c r="U4776">
        <v>54.548000000000002</v>
      </c>
      <c r="V4776" s="2">
        <f>Table1[[#This Row],[Expenses]]*0.3</f>
        <v>16.3644</v>
      </c>
      <c r="W4776" t="str">
        <f>VLOOKUP(K4776, Helper!A:C, 3, FALSE)</f>
        <v>2020-05</v>
      </c>
    </row>
    <row r="4777" spans="1:23" x14ac:dyDescent="0.3">
      <c r="A4777">
        <v>9530</v>
      </c>
      <c r="B4777" t="s">
        <v>10857</v>
      </c>
      <c r="C4777" s="1">
        <v>45010</v>
      </c>
      <c r="D4777">
        <v>20230325</v>
      </c>
      <c r="E4777" t="s">
        <v>2904</v>
      </c>
      <c r="F4777" t="s">
        <v>79</v>
      </c>
      <c r="G4777" t="s">
        <v>80</v>
      </c>
      <c r="H4777" t="s">
        <v>81</v>
      </c>
      <c r="I4777" t="s">
        <v>82</v>
      </c>
      <c r="J4777" t="s">
        <v>179</v>
      </c>
      <c r="K4777">
        <v>1015</v>
      </c>
      <c r="L4777" t="s">
        <v>74</v>
      </c>
      <c r="M4777" t="s">
        <v>40</v>
      </c>
      <c r="N4777" t="s">
        <v>96</v>
      </c>
      <c r="O4777" t="s">
        <v>10858</v>
      </c>
      <c r="P4777">
        <v>12.768000000000001</v>
      </c>
      <c r="Q4777">
        <v>2</v>
      </c>
      <c r="R4777">
        <v>0.2</v>
      </c>
      <c r="S4777">
        <v>0.95760000000000001</v>
      </c>
      <c r="T4777" t="s">
        <v>761</v>
      </c>
      <c r="U4777">
        <v>11.8104</v>
      </c>
      <c r="V4777" s="2">
        <f>Table1[[#This Row],[Expenses]]*0.3</f>
        <v>3.5431199999999996</v>
      </c>
      <c r="W4777" t="str">
        <f>VLOOKUP(K4777, Helper!A:C, 3, FALSE)</f>
        <v>2020-03</v>
      </c>
    </row>
    <row r="4778" spans="1:23" x14ac:dyDescent="0.3">
      <c r="A4778">
        <v>9531</v>
      </c>
      <c r="B4778" t="s">
        <v>10859</v>
      </c>
      <c r="C4778" s="1">
        <v>45116</v>
      </c>
      <c r="D4778">
        <v>20230709</v>
      </c>
      <c r="E4778" t="s">
        <v>1312</v>
      </c>
      <c r="F4778" t="s">
        <v>71</v>
      </c>
      <c r="G4778" t="s">
        <v>72</v>
      </c>
      <c r="H4778" t="s">
        <v>37</v>
      </c>
      <c r="I4778" t="s">
        <v>38</v>
      </c>
      <c r="J4778" t="s">
        <v>457</v>
      </c>
      <c r="K4778">
        <v>1057</v>
      </c>
      <c r="L4778" t="s">
        <v>105</v>
      </c>
      <c r="M4778" t="s">
        <v>85</v>
      </c>
      <c r="N4778" t="s">
        <v>66</v>
      </c>
      <c r="O4778" t="s">
        <v>10860</v>
      </c>
      <c r="P4778">
        <v>52.76</v>
      </c>
      <c r="Q4778">
        <v>2</v>
      </c>
      <c r="R4778">
        <v>0</v>
      </c>
      <c r="S4778">
        <v>24.269600000000001</v>
      </c>
      <c r="T4778" t="s">
        <v>128</v>
      </c>
      <c r="U4778">
        <v>28.490399999999902</v>
      </c>
      <c r="V4778" s="2">
        <f>Table1[[#This Row],[Expenses]]*0.3</f>
        <v>8.5471199999999694</v>
      </c>
      <c r="W4778" t="str">
        <f>VLOOKUP(K4778, Helper!A:C, 3, FALSE)</f>
        <v>2020-01</v>
      </c>
    </row>
    <row r="4779" spans="1:23" x14ac:dyDescent="0.3">
      <c r="A4779">
        <v>9532</v>
      </c>
      <c r="B4779" t="s">
        <v>10861</v>
      </c>
      <c r="C4779" s="1">
        <v>45226</v>
      </c>
      <c r="D4779">
        <v>20231027</v>
      </c>
      <c r="E4779" t="s">
        <v>4198</v>
      </c>
      <c r="F4779" t="s">
        <v>79</v>
      </c>
      <c r="G4779" t="s">
        <v>154</v>
      </c>
      <c r="H4779" t="s">
        <v>81</v>
      </c>
      <c r="I4779" t="s">
        <v>82</v>
      </c>
      <c r="J4779" t="s">
        <v>439</v>
      </c>
      <c r="K4779">
        <v>1033</v>
      </c>
      <c r="L4779" t="s">
        <v>74</v>
      </c>
      <c r="M4779" t="s">
        <v>85</v>
      </c>
      <c r="N4779" t="s">
        <v>96</v>
      </c>
      <c r="O4779" t="s">
        <v>10862</v>
      </c>
      <c r="P4779">
        <v>55.616</v>
      </c>
      <c r="Q4779">
        <v>2</v>
      </c>
      <c r="R4779">
        <v>0.2</v>
      </c>
      <c r="S4779">
        <v>5.5616000000000003</v>
      </c>
      <c r="T4779" t="s">
        <v>151</v>
      </c>
      <c r="U4779">
        <v>50.054400000000001</v>
      </c>
      <c r="V4779" s="2">
        <f>Table1[[#This Row],[Expenses]]*0.3</f>
        <v>15.01632</v>
      </c>
      <c r="W4779" t="str">
        <f>VLOOKUP(K4779, Helper!A:C, 3, FALSE)</f>
        <v>2020-03</v>
      </c>
    </row>
    <row r="4780" spans="1:23" x14ac:dyDescent="0.3">
      <c r="A4780">
        <v>9533</v>
      </c>
      <c r="B4780" t="s">
        <v>10863</v>
      </c>
      <c r="C4780" s="1">
        <v>44862</v>
      </c>
      <c r="D4780">
        <v>20221028</v>
      </c>
      <c r="E4780" t="s">
        <v>3054</v>
      </c>
      <c r="F4780" t="s">
        <v>211</v>
      </c>
      <c r="G4780" t="s">
        <v>212</v>
      </c>
      <c r="H4780" t="s">
        <v>25</v>
      </c>
      <c r="I4780" t="s">
        <v>26</v>
      </c>
      <c r="J4780" t="s">
        <v>83</v>
      </c>
      <c r="K4780">
        <v>1074</v>
      </c>
      <c r="L4780" t="s">
        <v>84</v>
      </c>
      <c r="M4780" t="s">
        <v>29</v>
      </c>
      <c r="N4780" t="s">
        <v>41</v>
      </c>
      <c r="O4780" t="s">
        <v>10864</v>
      </c>
      <c r="P4780">
        <v>427.64400000000001</v>
      </c>
      <c r="Q4780">
        <v>14</v>
      </c>
      <c r="R4780">
        <v>0.1</v>
      </c>
      <c r="S4780">
        <v>80.777199999999993</v>
      </c>
      <c r="T4780" t="s">
        <v>400</v>
      </c>
      <c r="U4780">
        <v>346.86680000000001</v>
      </c>
      <c r="V4780" s="2">
        <f>Table1[[#This Row],[Expenses]]*0.3</f>
        <v>104.06004</v>
      </c>
      <c r="W4780" t="str">
        <f>VLOOKUP(K4780, Helper!A:C, 3, FALSE)</f>
        <v>2020-05</v>
      </c>
    </row>
    <row r="4781" spans="1:23" x14ac:dyDescent="0.3">
      <c r="A4781">
        <v>9537</v>
      </c>
      <c r="B4781" t="s">
        <v>10865</v>
      </c>
      <c r="C4781" s="1">
        <v>45090</v>
      </c>
      <c r="D4781">
        <v>20230613</v>
      </c>
      <c r="E4781" t="s">
        <v>384</v>
      </c>
      <c r="F4781" t="s">
        <v>166</v>
      </c>
      <c r="G4781" t="s">
        <v>227</v>
      </c>
      <c r="H4781" t="s">
        <v>81</v>
      </c>
      <c r="I4781" t="s">
        <v>168</v>
      </c>
      <c r="J4781" t="s">
        <v>386</v>
      </c>
      <c r="K4781">
        <v>1045</v>
      </c>
      <c r="L4781" t="s">
        <v>95</v>
      </c>
      <c r="M4781" t="s">
        <v>29</v>
      </c>
      <c r="N4781" t="s">
        <v>57</v>
      </c>
      <c r="O4781" t="s">
        <v>10866</v>
      </c>
      <c r="P4781">
        <v>8.8559999999999999</v>
      </c>
      <c r="Q4781">
        <v>3</v>
      </c>
      <c r="R4781">
        <v>0.6</v>
      </c>
      <c r="S4781">
        <v>-6.8634000000000004</v>
      </c>
      <c r="T4781" t="s">
        <v>318</v>
      </c>
      <c r="U4781">
        <v>15.7194</v>
      </c>
      <c r="V4781" s="2">
        <f>Table1[[#This Row],[Expenses]]*0.3</f>
        <v>4.7158199999999999</v>
      </c>
      <c r="W4781" t="str">
        <f>VLOOKUP(K4781, Helper!A:C, 3, FALSE)</f>
        <v>2020-01</v>
      </c>
    </row>
    <row r="4782" spans="1:23" x14ac:dyDescent="0.3">
      <c r="A4782">
        <v>9538</v>
      </c>
      <c r="B4782" t="s">
        <v>10867</v>
      </c>
      <c r="C4782" s="1">
        <v>44830</v>
      </c>
      <c r="D4782">
        <v>20220926</v>
      </c>
      <c r="E4782" t="s">
        <v>2127</v>
      </c>
      <c r="F4782" t="s">
        <v>35</v>
      </c>
      <c r="G4782" t="s">
        <v>110</v>
      </c>
      <c r="H4782" t="s">
        <v>37</v>
      </c>
      <c r="I4782" t="s">
        <v>38</v>
      </c>
      <c r="J4782" t="s">
        <v>1263</v>
      </c>
      <c r="K4782">
        <v>1016</v>
      </c>
      <c r="L4782" t="s">
        <v>95</v>
      </c>
      <c r="M4782" t="s">
        <v>40</v>
      </c>
      <c r="N4782" t="s">
        <v>30</v>
      </c>
      <c r="O4782" t="s">
        <v>10868</v>
      </c>
      <c r="P4782">
        <v>477.666</v>
      </c>
      <c r="Q4782">
        <v>2</v>
      </c>
      <c r="R4782">
        <v>0.15</v>
      </c>
      <c r="S4782">
        <v>84.293999999999997</v>
      </c>
      <c r="T4782" t="s">
        <v>246</v>
      </c>
      <c r="U4782">
        <v>393.37200000000001</v>
      </c>
      <c r="V4782" s="2">
        <f>Table1[[#This Row],[Expenses]]*0.3</f>
        <v>118.0116</v>
      </c>
      <c r="W4782" t="str">
        <f>VLOOKUP(K4782, Helper!A:C, 3, FALSE)</f>
        <v>2020-03</v>
      </c>
    </row>
    <row r="4783" spans="1:23" x14ac:dyDescent="0.3">
      <c r="A4783">
        <v>9539</v>
      </c>
      <c r="B4783" t="s">
        <v>10869</v>
      </c>
      <c r="C4783" s="1">
        <v>45177</v>
      </c>
      <c r="D4783">
        <v>20230908</v>
      </c>
      <c r="E4783" t="s">
        <v>1040</v>
      </c>
      <c r="F4783" t="s">
        <v>827</v>
      </c>
      <c r="G4783" t="s">
        <v>2034</v>
      </c>
      <c r="H4783" t="s">
        <v>25</v>
      </c>
      <c r="I4783" t="s">
        <v>64</v>
      </c>
      <c r="J4783" t="s">
        <v>413</v>
      </c>
      <c r="K4783">
        <v>1022</v>
      </c>
      <c r="L4783" t="s">
        <v>273</v>
      </c>
      <c r="M4783" t="s">
        <v>29</v>
      </c>
      <c r="N4783" t="s">
        <v>66</v>
      </c>
      <c r="O4783" t="s">
        <v>10870</v>
      </c>
      <c r="P4783">
        <v>16.899999999999999</v>
      </c>
      <c r="Q4783">
        <v>5</v>
      </c>
      <c r="R4783">
        <v>0</v>
      </c>
      <c r="S4783">
        <v>7.774</v>
      </c>
      <c r="T4783" t="s">
        <v>171</v>
      </c>
      <c r="U4783">
        <v>9.1259999999999906</v>
      </c>
      <c r="V4783" s="2">
        <f>Table1[[#This Row],[Expenses]]*0.3</f>
        <v>2.7377999999999969</v>
      </c>
      <c r="W4783" t="str">
        <f>VLOOKUP(K4783, Helper!A:C, 3, FALSE)</f>
        <v>2020-03</v>
      </c>
    </row>
    <row r="4784" spans="1:23" x14ac:dyDescent="0.3">
      <c r="A4784">
        <v>9541</v>
      </c>
      <c r="B4784" t="s">
        <v>10871</v>
      </c>
      <c r="C4784" s="1">
        <v>44327</v>
      </c>
      <c r="D4784">
        <v>20210511</v>
      </c>
      <c r="E4784" t="s">
        <v>226</v>
      </c>
      <c r="F4784" t="s">
        <v>232</v>
      </c>
      <c r="G4784" t="s">
        <v>385</v>
      </c>
      <c r="H4784" t="s">
        <v>37</v>
      </c>
      <c r="I4784" t="s">
        <v>119</v>
      </c>
      <c r="J4784" t="s">
        <v>228</v>
      </c>
      <c r="K4784">
        <v>1001</v>
      </c>
      <c r="L4784" t="s">
        <v>84</v>
      </c>
      <c r="M4784" t="s">
        <v>85</v>
      </c>
      <c r="N4784" t="s">
        <v>41</v>
      </c>
      <c r="O4784" t="s">
        <v>10872</v>
      </c>
      <c r="P4784">
        <v>191.96799999999999</v>
      </c>
      <c r="Q4784">
        <v>7</v>
      </c>
      <c r="R4784">
        <v>0.2</v>
      </c>
      <c r="S4784">
        <v>16.7972</v>
      </c>
      <c r="T4784" t="s">
        <v>436</v>
      </c>
      <c r="U4784">
        <v>175.17079999999899</v>
      </c>
      <c r="V4784" s="2">
        <f>Table1[[#This Row],[Expenses]]*0.3</f>
        <v>52.551239999999694</v>
      </c>
      <c r="W4784" t="str">
        <f>VLOOKUP(K4784, Helper!A:C, 3, FALSE)</f>
        <v>2020-04</v>
      </c>
    </row>
    <row r="4785" spans="1:23" x14ac:dyDescent="0.3">
      <c r="A4785">
        <v>9542</v>
      </c>
      <c r="B4785" t="s">
        <v>10873</v>
      </c>
      <c r="C4785" s="1">
        <v>44414</v>
      </c>
      <c r="D4785">
        <v>20210806</v>
      </c>
      <c r="E4785" t="s">
        <v>1621</v>
      </c>
      <c r="F4785" t="s">
        <v>79</v>
      </c>
      <c r="G4785" t="s">
        <v>147</v>
      </c>
      <c r="H4785" t="s">
        <v>81</v>
      </c>
      <c r="I4785" t="s">
        <v>82</v>
      </c>
      <c r="J4785" t="s">
        <v>321</v>
      </c>
      <c r="K4785">
        <v>1089</v>
      </c>
      <c r="L4785" t="s">
        <v>133</v>
      </c>
      <c r="M4785" t="s">
        <v>40</v>
      </c>
      <c r="N4785" t="s">
        <v>41</v>
      </c>
      <c r="O4785" t="s">
        <v>10874</v>
      </c>
      <c r="P4785">
        <v>35.520000000000003</v>
      </c>
      <c r="Q4785">
        <v>3</v>
      </c>
      <c r="R4785">
        <v>0.2</v>
      </c>
      <c r="S4785">
        <v>13.32</v>
      </c>
      <c r="T4785" t="s">
        <v>570</v>
      </c>
      <c r="U4785">
        <v>22.2</v>
      </c>
      <c r="V4785" s="2">
        <f>Table1[[#This Row],[Expenses]]*0.3</f>
        <v>6.6599999999999993</v>
      </c>
      <c r="W4785" t="str">
        <f>VLOOKUP(K4785, Helper!A:C, 3, FALSE)</f>
        <v>2020-01</v>
      </c>
    </row>
    <row r="4786" spans="1:23" x14ac:dyDescent="0.3">
      <c r="A4786">
        <v>9546</v>
      </c>
      <c r="B4786" t="s">
        <v>10875</v>
      </c>
      <c r="C4786" s="1">
        <v>44133</v>
      </c>
      <c r="D4786">
        <v>20201029</v>
      </c>
      <c r="E4786" t="s">
        <v>2785</v>
      </c>
      <c r="F4786" t="s">
        <v>204</v>
      </c>
      <c r="G4786" t="s">
        <v>3523</v>
      </c>
      <c r="H4786" t="s">
        <v>81</v>
      </c>
      <c r="I4786" t="s">
        <v>206</v>
      </c>
      <c r="J4786" t="s">
        <v>1030</v>
      </c>
      <c r="K4786">
        <v>1012</v>
      </c>
      <c r="L4786" t="s">
        <v>56</v>
      </c>
      <c r="M4786" t="s">
        <v>40</v>
      </c>
      <c r="N4786" t="s">
        <v>185</v>
      </c>
      <c r="O4786" t="s">
        <v>10876</v>
      </c>
      <c r="P4786">
        <v>1.98</v>
      </c>
      <c r="Q4786">
        <v>2</v>
      </c>
      <c r="R4786">
        <v>0</v>
      </c>
      <c r="S4786">
        <v>0.89100000000000001</v>
      </c>
      <c r="T4786" t="s">
        <v>194</v>
      </c>
      <c r="U4786">
        <v>1.089</v>
      </c>
      <c r="V4786" s="2">
        <f>Table1[[#This Row],[Expenses]]*0.3</f>
        <v>0.32669999999999999</v>
      </c>
      <c r="W4786" t="str">
        <f>VLOOKUP(K4786, Helper!A:C, 3, FALSE)</f>
        <v>2020-03</v>
      </c>
    </row>
    <row r="4787" spans="1:23" x14ac:dyDescent="0.3">
      <c r="A4787">
        <v>9548</v>
      </c>
      <c r="B4787" t="s">
        <v>10877</v>
      </c>
      <c r="C4787" s="1">
        <v>44731</v>
      </c>
      <c r="D4787">
        <v>20220619</v>
      </c>
      <c r="E4787" t="s">
        <v>265</v>
      </c>
      <c r="F4787" t="s">
        <v>124</v>
      </c>
      <c r="G4787" t="s">
        <v>125</v>
      </c>
      <c r="H4787" t="s">
        <v>25</v>
      </c>
      <c r="I4787" t="s">
        <v>48</v>
      </c>
      <c r="J4787" t="s">
        <v>268</v>
      </c>
      <c r="K4787">
        <v>1088</v>
      </c>
      <c r="L4787" t="s">
        <v>133</v>
      </c>
      <c r="M4787" t="s">
        <v>40</v>
      </c>
      <c r="N4787" t="s">
        <v>66</v>
      </c>
      <c r="O4787" t="s">
        <v>10878</v>
      </c>
      <c r="P4787">
        <v>6.8479999999999999</v>
      </c>
      <c r="Q4787">
        <v>2</v>
      </c>
      <c r="R4787">
        <v>0.2</v>
      </c>
      <c r="S4787">
        <v>2.14</v>
      </c>
      <c r="T4787" t="s">
        <v>43</v>
      </c>
      <c r="U4787">
        <v>4.7080000000000002</v>
      </c>
      <c r="V4787" s="2">
        <f>Table1[[#This Row],[Expenses]]*0.3</f>
        <v>1.4124000000000001</v>
      </c>
      <c r="W4787" t="str">
        <f>VLOOKUP(K4787, Helper!A:C, 3, FALSE)</f>
        <v>2020-03</v>
      </c>
    </row>
    <row r="4788" spans="1:23" x14ac:dyDescent="0.3">
      <c r="A4788">
        <v>9551</v>
      </c>
      <c r="B4788" t="s">
        <v>10879</v>
      </c>
      <c r="C4788" s="1">
        <v>44319</v>
      </c>
      <c r="D4788">
        <v>20210503</v>
      </c>
      <c r="E4788" t="s">
        <v>1780</v>
      </c>
      <c r="F4788" t="s">
        <v>35</v>
      </c>
      <c r="G4788" t="s">
        <v>434</v>
      </c>
      <c r="H4788" t="s">
        <v>37</v>
      </c>
      <c r="I4788" t="s">
        <v>38</v>
      </c>
      <c r="J4788" t="s">
        <v>179</v>
      </c>
      <c r="K4788">
        <v>1015</v>
      </c>
      <c r="L4788" t="s">
        <v>74</v>
      </c>
      <c r="M4788" t="s">
        <v>85</v>
      </c>
      <c r="N4788" t="s">
        <v>50</v>
      </c>
      <c r="O4788" t="s">
        <v>10880</v>
      </c>
      <c r="P4788">
        <v>13.848000000000001</v>
      </c>
      <c r="Q4788">
        <v>3</v>
      </c>
      <c r="R4788">
        <v>0.2</v>
      </c>
      <c r="S4788">
        <v>5.1929999999999996</v>
      </c>
      <c r="T4788" t="s">
        <v>436</v>
      </c>
      <c r="U4788">
        <v>8.6549999999999994</v>
      </c>
      <c r="V4788" s="2">
        <f>Table1[[#This Row],[Expenses]]*0.3</f>
        <v>2.5964999999999998</v>
      </c>
      <c r="W4788" t="str">
        <f>VLOOKUP(K4788, Helper!A:C, 3, FALSE)</f>
        <v>2020-03</v>
      </c>
    </row>
    <row r="4789" spans="1:23" x14ac:dyDescent="0.3">
      <c r="A4789">
        <v>9552</v>
      </c>
      <c r="B4789" t="s">
        <v>10881</v>
      </c>
      <c r="C4789" s="1">
        <v>44510</v>
      </c>
      <c r="D4789">
        <v>20211110</v>
      </c>
      <c r="E4789" t="s">
        <v>4661</v>
      </c>
      <c r="F4789" t="s">
        <v>124</v>
      </c>
      <c r="G4789" t="s">
        <v>125</v>
      </c>
      <c r="H4789" t="s">
        <v>25</v>
      </c>
      <c r="I4789" t="s">
        <v>48</v>
      </c>
      <c r="J4789" t="s">
        <v>655</v>
      </c>
      <c r="K4789">
        <v>1024</v>
      </c>
      <c r="L4789" t="s">
        <v>28</v>
      </c>
      <c r="M4789" t="s">
        <v>29</v>
      </c>
      <c r="N4789" t="s">
        <v>96</v>
      </c>
      <c r="O4789" t="s">
        <v>10882</v>
      </c>
      <c r="P4789">
        <v>577.58399999999995</v>
      </c>
      <c r="Q4789">
        <v>6</v>
      </c>
      <c r="R4789">
        <v>0.2</v>
      </c>
      <c r="S4789">
        <v>43.318800000000003</v>
      </c>
      <c r="T4789" t="s">
        <v>88</v>
      </c>
      <c r="U4789">
        <v>534.26519999999903</v>
      </c>
      <c r="V4789" s="2">
        <f>Table1[[#This Row],[Expenses]]*0.3</f>
        <v>160.27955999999969</v>
      </c>
      <c r="W4789" t="str">
        <f>VLOOKUP(K4789, Helper!A:C, 3, FALSE)</f>
        <v>2020-01</v>
      </c>
    </row>
    <row r="4790" spans="1:23" x14ac:dyDescent="0.3">
      <c r="A4790">
        <v>9553</v>
      </c>
      <c r="B4790" t="s">
        <v>10883</v>
      </c>
      <c r="C4790" s="1">
        <v>44346</v>
      </c>
      <c r="D4790">
        <v>20210530</v>
      </c>
      <c r="E4790" t="s">
        <v>9738</v>
      </c>
      <c r="F4790" t="s">
        <v>238</v>
      </c>
      <c r="G4790" t="s">
        <v>1700</v>
      </c>
      <c r="H4790" t="s">
        <v>25</v>
      </c>
      <c r="I4790" t="s">
        <v>48</v>
      </c>
      <c r="J4790" t="s">
        <v>330</v>
      </c>
      <c r="K4790">
        <v>1100</v>
      </c>
      <c r="L4790" t="s">
        <v>56</v>
      </c>
      <c r="M4790" t="s">
        <v>85</v>
      </c>
      <c r="N4790" t="s">
        <v>185</v>
      </c>
      <c r="O4790" t="s">
        <v>10884</v>
      </c>
      <c r="P4790">
        <v>151.96</v>
      </c>
      <c r="Q4790">
        <v>4</v>
      </c>
      <c r="R4790">
        <v>0</v>
      </c>
      <c r="S4790">
        <v>36.470399999999998</v>
      </c>
      <c r="T4790" t="s">
        <v>436</v>
      </c>
      <c r="U4790">
        <v>115.4896</v>
      </c>
      <c r="V4790" s="2">
        <f>Table1[[#This Row],[Expenses]]*0.3</f>
        <v>34.646879999999996</v>
      </c>
      <c r="W4790" t="str">
        <f>VLOOKUP(K4790, Helper!A:C, 3, FALSE)</f>
        <v>2020-03</v>
      </c>
    </row>
    <row r="4791" spans="1:23" x14ac:dyDescent="0.3">
      <c r="A4791">
        <v>9554</v>
      </c>
      <c r="B4791" t="s">
        <v>10885</v>
      </c>
      <c r="C4791" s="1">
        <v>44827</v>
      </c>
      <c r="D4791">
        <v>20220923</v>
      </c>
      <c r="E4791" t="s">
        <v>1999</v>
      </c>
      <c r="F4791" t="s">
        <v>334</v>
      </c>
      <c r="G4791" t="s">
        <v>668</v>
      </c>
      <c r="H4791" t="s">
        <v>25</v>
      </c>
      <c r="I4791" t="s">
        <v>336</v>
      </c>
      <c r="J4791" t="s">
        <v>184</v>
      </c>
      <c r="K4791">
        <v>1028</v>
      </c>
      <c r="L4791" t="s">
        <v>74</v>
      </c>
      <c r="M4791" t="s">
        <v>40</v>
      </c>
      <c r="N4791" t="s">
        <v>57</v>
      </c>
      <c r="O4791" t="s">
        <v>10886</v>
      </c>
      <c r="P4791">
        <v>68.432000000000002</v>
      </c>
      <c r="Q4791">
        <v>7</v>
      </c>
      <c r="R4791">
        <v>0.2</v>
      </c>
      <c r="S4791">
        <v>8.5540000000000003</v>
      </c>
      <c r="T4791" t="s">
        <v>246</v>
      </c>
      <c r="U4791">
        <v>59.878</v>
      </c>
      <c r="V4791" s="2">
        <f>Table1[[#This Row],[Expenses]]*0.3</f>
        <v>17.9634</v>
      </c>
      <c r="W4791" t="str">
        <f>VLOOKUP(K4791, Helper!A:C, 3, FALSE)</f>
        <v>2020-04</v>
      </c>
    </row>
    <row r="4792" spans="1:23" x14ac:dyDescent="0.3">
      <c r="A4792">
        <v>9555</v>
      </c>
      <c r="B4792" t="s">
        <v>10887</v>
      </c>
      <c r="C4792" s="1">
        <v>44528</v>
      </c>
      <c r="D4792">
        <v>20211128</v>
      </c>
      <c r="E4792" t="s">
        <v>4251</v>
      </c>
      <c r="F4792" t="s">
        <v>358</v>
      </c>
      <c r="G4792" t="s">
        <v>359</v>
      </c>
      <c r="H4792" t="s">
        <v>37</v>
      </c>
      <c r="I4792" t="s">
        <v>119</v>
      </c>
      <c r="J4792" t="s">
        <v>1013</v>
      </c>
      <c r="K4792">
        <v>1073</v>
      </c>
      <c r="L4792" t="s">
        <v>133</v>
      </c>
      <c r="M4792" t="s">
        <v>29</v>
      </c>
      <c r="N4792" t="s">
        <v>57</v>
      </c>
      <c r="O4792" t="s">
        <v>10888</v>
      </c>
      <c r="P4792">
        <v>71.12</v>
      </c>
      <c r="Q4792">
        <v>5</v>
      </c>
      <c r="R4792">
        <v>0.2</v>
      </c>
      <c r="S4792">
        <v>9.7789999999999999</v>
      </c>
      <c r="T4792" t="s">
        <v>88</v>
      </c>
      <c r="U4792">
        <v>61.341000000000001</v>
      </c>
      <c r="V4792" s="2">
        <f>Table1[[#This Row],[Expenses]]*0.3</f>
        <v>18.4023</v>
      </c>
      <c r="W4792" t="str">
        <f>VLOOKUP(K4792, Helper!A:C, 3, FALSE)</f>
        <v>2020-03</v>
      </c>
    </row>
    <row r="4793" spans="1:23" x14ac:dyDescent="0.3">
      <c r="A4793">
        <v>9557</v>
      </c>
      <c r="B4793" t="s">
        <v>10889</v>
      </c>
      <c r="C4793" s="1">
        <v>44533</v>
      </c>
      <c r="D4793">
        <v>20211203</v>
      </c>
      <c r="E4793" t="s">
        <v>78</v>
      </c>
      <c r="F4793" t="s">
        <v>1516</v>
      </c>
      <c r="G4793" t="s">
        <v>7498</v>
      </c>
      <c r="H4793" t="s">
        <v>25</v>
      </c>
      <c r="I4793" t="s">
        <v>336</v>
      </c>
      <c r="J4793" t="s">
        <v>83</v>
      </c>
      <c r="K4793">
        <v>1074</v>
      </c>
      <c r="L4793" t="s">
        <v>84</v>
      </c>
      <c r="M4793" t="s">
        <v>85</v>
      </c>
      <c r="N4793" t="s">
        <v>66</v>
      </c>
      <c r="O4793" t="s">
        <v>10890</v>
      </c>
      <c r="P4793">
        <v>184.66</v>
      </c>
      <c r="Q4793">
        <v>7</v>
      </c>
      <c r="R4793">
        <v>0</v>
      </c>
      <c r="S4793">
        <v>84.943600000000004</v>
      </c>
      <c r="T4793" t="s">
        <v>163</v>
      </c>
      <c r="U4793">
        <v>99.716399999999993</v>
      </c>
      <c r="V4793" s="2">
        <f>Table1[[#This Row],[Expenses]]*0.3</f>
        <v>29.914919999999995</v>
      </c>
      <c r="W4793" t="str">
        <f>VLOOKUP(K4793, Helper!A:C, 3, FALSE)</f>
        <v>2020-05</v>
      </c>
    </row>
    <row r="4794" spans="1:23" x14ac:dyDescent="0.3">
      <c r="A4794">
        <v>9558</v>
      </c>
      <c r="B4794" t="s">
        <v>10891</v>
      </c>
      <c r="C4794" s="1">
        <v>44121</v>
      </c>
      <c r="D4794">
        <v>20201017</v>
      </c>
      <c r="E4794" t="s">
        <v>2091</v>
      </c>
      <c r="F4794" t="s">
        <v>79</v>
      </c>
      <c r="G4794" t="s">
        <v>147</v>
      </c>
      <c r="H4794" t="s">
        <v>81</v>
      </c>
      <c r="I4794" t="s">
        <v>82</v>
      </c>
      <c r="J4794" t="s">
        <v>184</v>
      </c>
      <c r="K4794">
        <v>1028</v>
      </c>
      <c r="L4794" t="s">
        <v>74</v>
      </c>
      <c r="M4794" t="s">
        <v>29</v>
      </c>
      <c r="N4794" t="s">
        <v>57</v>
      </c>
      <c r="O4794" t="s">
        <v>10892</v>
      </c>
      <c r="P4794">
        <v>5.3120000000000003</v>
      </c>
      <c r="Q4794">
        <v>2</v>
      </c>
      <c r="R4794">
        <v>0.6</v>
      </c>
      <c r="S4794">
        <v>-1.5935999999999999</v>
      </c>
      <c r="T4794" t="s">
        <v>194</v>
      </c>
      <c r="U4794">
        <v>6.9055999999999997</v>
      </c>
      <c r="V4794" s="2">
        <f>Table1[[#This Row],[Expenses]]*0.3</f>
        <v>2.0716799999999997</v>
      </c>
      <c r="W4794" t="str">
        <f>VLOOKUP(K4794, Helper!A:C, 3, FALSE)</f>
        <v>2020-04</v>
      </c>
    </row>
    <row r="4795" spans="1:23" x14ac:dyDescent="0.3">
      <c r="A4795">
        <v>9559</v>
      </c>
      <c r="B4795" t="s">
        <v>10893</v>
      </c>
      <c r="C4795" s="1">
        <v>44685</v>
      </c>
      <c r="D4795">
        <v>20220504</v>
      </c>
      <c r="E4795" t="s">
        <v>10894</v>
      </c>
      <c r="F4795" t="s">
        <v>358</v>
      </c>
      <c r="G4795" t="s">
        <v>422</v>
      </c>
      <c r="H4795" t="s">
        <v>37</v>
      </c>
      <c r="I4795" t="s">
        <v>119</v>
      </c>
      <c r="J4795" t="s">
        <v>1026</v>
      </c>
      <c r="K4795">
        <v>1040</v>
      </c>
      <c r="L4795" t="s">
        <v>56</v>
      </c>
      <c r="M4795" t="s">
        <v>29</v>
      </c>
      <c r="N4795" t="s">
        <v>185</v>
      </c>
      <c r="O4795" t="s">
        <v>10895</v>
      </c>
      <c r="P4795">
        <v>132.52000000000001</v>
      </c>
      <c r="Q4795">
        <v>5</v>
      </c>
      <c r="R4795">
        <v>0.2</v>
      </c>
      <c r="S4795">
        <v>34.786499999999997</v>
      </c>
      <c r="T4795" t="s">
        <v>454</v>
      </c>
      <c r="U4795">
        <v>97.733500000000006</v>
      </c>
      <c r="V4795" s="2">
        <f>Table1[[#This Row],[Expenses]]*0.3</f>
        <v>29.320050000000002</v>
      </c>
      <c r="W4795" t="str">
        <f>VLOOKUP(K4795, Helper!A:C, 3, FALSE)</f>
        <v>2020-02</v>
      </c>
    </row>
    <row r="4796" spans="1:23" x14ac:dyDescent="0.3">
      <c r="A4796">
        <v>9565</v>
      </c>
      <c r="B4796" t="s">
        <v>10896</v>
      </c>
      <c r="C4796" s="1">
        <v>44348</v>
      </c>
      <c r="D4796">
        <v>20210601</v>
      </c>
      <c r="E4796" t="s">
        <v>1615</v>
      </c>
      <c r="F4796" t="s">
        <v>35</v>
      </c>
      <c r="G4796" t="s">
        <v>36</v>
      </c>
      <c r="H4796" t="s">
        <v>37</v>
      </c>
      <c r="I4796" t="s">
        <v>38</v>
      </c>
      <c r="J4796" t="s">
        <v>592</v>
      </c>
      <c r="K4796">
        <v>1030</v>
      </c>
      <c r="L4796" t="s">
        <v>95</v>
      </c>
      <c r="M4796" t="s">
        <v>85</v>
      </c>
      <c r="N4796" t="s">
        <v>66</v>
      </c>
      <c r="O4796" t="s">
        <v>10897</v>
      </c>
      <c r="P4796">
        <v>11.76</v>
      </c>
      <c r="Q4796">
        <v>2</v>
      </c>
      <c r="R4796">
        <v>0</v>
      </c>
      <c r="S4796">
        <v>5.7624000000000004</v>
      </c>
      <c r="T4796" t="s">
        <v>732</v>
      </c>
      <c r="U4796">
        <v>5.9975999999999896</v>
      </c>
      <c r="V4796" s="2">
        <f>Table1[[#This Row],[Expenses]]*0.3</f>
        <v>1.7992799999999969</v>
      </c>
      <c r="W4796" t="str">
        <f>VLOOKUP(K4796, Helper!A:C, 3, FALSE)</f>
        <v>2020-01</v>
      </c>
    </row>
    <row r="4797" spans="1:23" x14ac:dyDescent="0.3">
      <c r="A4797">
        <v>9566</v>
      </c>
      <c r="B4797" t="s">
        <v>10898</v>
      </c>
      <c r="C4797" s="1">
        <v>43921</v>
      </c>
      <c r="D4797">
        <v>20200331</v>
      </c>
      <c r="E4797" t="s">
        <v>1109</v>
      </c>
      <c r="F4797" t="s">
        <v>46</v>
      </c>
      <c r="G4797" t="s">
        <v>580</v>
      </c>
      <c r="H4797" t="s">
        <v>25</v>
      </c>
      <c r="I4797" t="s">
        <v>48</v>
      </c>
      <c r="J4797" t="s">
        <v>278</v>
      </c>
      <c r="K4797">
        <v>1032</v>
      </c>
      <c r="L4797" t="s">
        <v>56</v>
      </c>
      <c r="M4797" t="s">
        <v>29</v>
      </c>
      <c r="N4797" t="s">
        <v>41</v>
      </c>
      <c r="O4797" t="s">
        <v>10899</v>
      </c>
      <c r="P4797">
        <v>1125.4880000000001</v>
      </c>
      <c r="Q4797">
        <v>7</v>
      </c>
      <c r="R4797">
        <v>0.2</v>
      </c>
      <c r="S4797">
        <v>98.480199999999996</v>
      </c>
      <c r="T4797" t="s">
        <v>445</v>
      </c>
      <c r="U4797">
        <v>1027.0078000000001</v>
      </c>
      <c r="V4797" s="2">
        <f>Table1[[#This Row],[Expenses]]*0.3</f>
        <v>308.10234000000003</v>
      </c>
      <c r="W4797" t="str">
        <f>VLOOKUP(K4797, Helper!A:C, 3, FALSE)</f>
        <v>2020-02</v>
      </c>
    </row>
    <row r="4798" spans="1:23" x14ac:dyDescent="0.3">
      <c r="A4798">
        <v>9569</v>
      </c>
      <c r="B4798" t="s">
        <v>10900</v>
      </c>
      <c r="C4798" s="1">
        <v>45113</v>
      </c>
      <c r="D4798">
        <v>20230706</v>
      </c>
      <c r="E4798" t="s">
        <v>2215</v>
      </c>
      <c r="F4798" t="s">
        <v>117</v>
      </c>
      <c r="G4798" t="s">
        <v>118</v>
      </c>
      <c r="H4798" t="s">
        <v>37</v>
      </c>
      <c r="I4798" t="s">
        <v>119</v>
      </c>
      <c r="J4798" t="s">
        <v>155</v>
      </c>
      <c r="K4798">
        <v>1077</v>
      </c>
      <c r="L4798" t="s">
        <v>133</v>
      </c>
      <c r="M4798" t="s">
        <v>40</v>
      </c>
      <c r="N4798" t="s">
        <v>156</v>
      </c>
      <c r="O4798" t="s">
        <v>10901</v>
      </c>
      <c r="P4798">
        <v>79.959999999999994</v>
      </c>
      <c r="Q4798">
        <v>4</v>
      </c>
      <c r="R4798">
        <v>0</v>
      </c>
      <c r="S4798">
        <v>22.3888</v>
      </c>
      <c r="T4798" t="s">
        <v>128</v>
      </c>
      <c r="U4798">
        <v>57.571199999999898</v>
      </c>
      <c r="V4798" s="2">
        <f>Table1[[#This Row],[Expenses]]*0.3</f>
        <v>17.271359999999969</v>
      </c>
      <c r="W4798" t="str">
        <f>VLOOKUP(K4798, Helper!A:C, 3, FALSE)</f>
        <v>2020-03</v>
      </c>
    </row>
    <row r="4799" spans="1:23" x14ac:dyDescent="0.3">
      <c r="A4799">
        <v>9570</v>
      </c>
      <c r="B4799" t="s">
        <v>10902</v>
      </c>
      <c r="C4799" s="1">
        <v>44463</v>
      </c>
      <c r="D4799">
        <v>20210924</v>
      </c>
      <c r="E4799" t="s">
        <v>531</v>
      </c>
      <c r="F4799" t="s">
        <v>358</v>
      </c>
      <c r="G4799" t="s">
        <v>359</v>
      </c>
      <c r="H4799" t="s">
        <v>37</v>
      </c>
      <c r="I4799" t="s">
        <v>119</v>
      </c>
      <c r="J4799" t="s">
        <v>368</v>
      </c>
      <c r="K4799">
        <v>1027</v>
      </c>
      <c r="L4799" t="s">
        <v>28</v>
      </c>
      <c r="M4799" t="s">
        <v>29</v>
      </c>
      <c r="N4799" t="s">
        <v>50</v>
      </c>
      <c r="O4799" t="s">
        <v>10903</v>
      </c>
      <c r="P4799">
        <v>6.7320000000000002</v>
      </c>
      <c r="Q4799">
        <v>6</v>
      </c>
      <c r="R4799">
        <v>0.7</v>
      </c>
      <c r="S4799">
        <v>-4.4880000000000004</v>
      </c>
      <c r="T4799" t="s">
        <v>135</v>
      </c>
      <c r="U4799">
        <v>11.22</v>
      </c>
      <c r="V4799" s="2">
        <f>Table1[[#This Row],[Expenses]]*0.3</f>
        <v>3.3660000000000001</v>
      </c>
      <c r="W4799" t="str">
        <f>VLOOKUP(K4799, Helper!A:C, 3, FALSE)</f>
        <v>2020-08</v>
      </c>
    </row>
    <row r="4800" spans="1:23" x14ac:dyDescent="0.3">
      <c r="A4800">
        <v>9575</v>
      </c>
      <c r="B4800" t="s">
        <v>10904</v>
      </c>
      <c r="C4800" s="1">
        <v>44421</v>
      </c>
      <c r="D4800">
        <v>20210813</v>
      </c>
      <c r="E4800" t="s">
        <v>123</v>
      </c>
      <c r="F4800" t="s">
        <v>35</v>
      </c>
      <c r="G4800" t="s">
        <v>2346</v>
      </c>
      <c r="H4800" t="s">
        <v>37</v>
      </c>
      <c r="I4800" t="s">
        <v>38</v>
      </c>
      <c r="J4800" t="s">
        <v>126</v>
      </c>
      <c r="K4800">
        <v>1025</v>
      </c>
      <c r="L4800" t="s">
        <v>105</v>
      </c>
      <c r="M4800" t="s">
        <v>29</v>
      </c>
      <c r="N4800" t="s">
        <v>57</v>
      </c>
      <c r="O4800" t="s">
        <v>10905</v>
      </c>
      <c r="P4800">
        <v>31.56</v>
      </c>
      <c r="Q4800">
        <v>3</v>
      </c>
      <c r="R4800">
        <v>0</v>
      </c>
      <c r="S4800">
        <v>10.4148</v>
      </c>
      <c r="T4800" t="s">
        <v>570</v>
      </c>
      <c r="U4800">
        <v>21.145199999999999</v>
      </c>
      <c r="V4800" s="2">
        <f>Table1[[#This Row],[Expenses]]*0.3</f>
        <v>6.3435599999999992</v>
      </c>
      <c r="W4800" t="str">
        <f>VLOOKUP(K4800, Helper!A:C, 3, FALSE)</f>
        <v>2020-04</v>
      </c>
    </row>
    <row r="4801" spans="1:23" x14ac:dyDescent="0.3">
      <c r="A4801">
        <v>9576</v>
      </c>
      <c r="B4801" t="s">
        <v>10906</v>
      </c>
      <c r="C4801" s="1">
        <v>44342</v>
      </c>
      <c r="D4801">
        <v>20210526</v>
      </c>
      <c r="E4801" t="s">
        <v>2570</v>
      </c>
      <c r="F4801" t="s">
        <v>79</v>
      </c>
      <c r="G4801" t="s">
        <v>470</v>
      </c>
      <c r="H4801" t="s">
        <v>81</v>
      </c>
      <c r="I4801" t="s">
        <v>82</v>
      </c>
      <c r="J4801" t="s">
        <v>200</v>
      </c>
      <c r="K4801">
        <v>1011</v>
      </c>
      <c r="L4801" t="s">
        <v>56</v>
      </c>
      <c r="M4801" t="s">
        <v>29</v>
      </c>
      <c r="N4801" t="s">
        <v>41</v>
      </c>
      <c r="O4801" t="s">
        <v>10907</v>
      </c>
      <c r="P4801">
        <v>105.68600000000001</v>
      </c>
      <c r="Q4801">
        <v>1</v>
      </c>
      <c r="R4801">
        <v>0.3</v>
      </c>
      <c r="S4801">
        <v>-28.686199999999999</v>
      </c>
      <c r="T4801" t="s">
        <v>436</v>
      </c>
      <c r="U4801">
        <v>134.37219999999999</v>
      </c>
      <c r="V4801" s="2">
        <f>Table1[[#This Row],[Expenses]]*0.3</f>
        <v>40.311659999999996</v>
      </c>
      <c r="W4801" t="str">
        <f>VLOOKUP(K4801, Helper!A:C, 3, FALSE)</f>
        <v>2020-06</v>
      </c>
    </row>
    <row r="4802" spans="1:23" x14ac:dyDescent="0.3">
      <c r="A4802">
        <v>9579</v>
      </c>
      <c r="B4802" t="s">
        <v>10908</v>
      </c>
      <c r="C4802" s="1">
        <v>45184</v>
      </c>
      <c r="D4802">
        <v>20230915</v>
      </c>
      <c r="E4802" t="s">
        <v>305</v>
      </c>
      <c r="F4802" t="s">
        <v>211</v>
      </c>
      <c r="G4802" t="s">
        <v>212</v>
      </c>
      <c r="H4802" t="s">
        <v>25</v>
      </c>
      <c r="I4802" t="s">
        <v>26</v>
      </c>
      <c r="J4802" t="s">
        <v>308</v>
      </c>
      <c r="K4802">
        <v>1095</v>
      </c>
      <c r="L4802" t="s">
        <v>105</v>
      </c>
      <c r="M4802" t="s">
        <v>85</v>
      </c>
      <c r="N4802" t="s">
        <v>156</v>
      </c>
      <c r="O4802" t="s">
        <v>10909</v>
      </c>
      <c r="P4802">
        <v>1079.8499999999999</v>
      </c>
      <c r="Q4802">
        <v>3</v>
      </c>
      <c r="R4802">
        <v>0</v>
      </c>
      <c r="S4802">
        <v>323.95499999999998</v>
      </c>
      <c r="T4802" t="s">
        <v>171</v>
      </c>
      <c r="U4802">
        <v>755.89499999999998</v>
      </c>
      <c r="V4802" s="2">
        <f>Table1[[#This Row],[Expenses]]*0.3</f>
        <v>226.76849999999999</v>
      </c>
      <c r="W4802" t="str">
        <f>VLOOKUP(K4802, Helper!A:C, 3, FALSE)</f>
        <v>2020-02</v>
      </c>
    </row>
    <row r="4803" spans="1:23" x14ac:dyDescent="0.3">
      <c r="A4803">
        <v>9583</v>
      </c>
      <c r="B4803" t="s">
        <v>10910</v>
      </c>
      <c r="C4803" s="1">
        <v>44720</v>
      </c>
      <c r="D4803">
        <v>20220608</v>
      </c>
      <c r="E4803" t="s">
        <v>10508</v>
      </c>
      <c r="F4803" t="s">
        <v>124</v>
      </c>
      <c r="G4803" t="s">
        <v>125</v>
      </c>
      <c r="H4803" t="s">
        <v>25</v>
      </c>
      <c r="I4803" t="s">
        <v>48</v>
      </c>
      <c r="J4803" t="s">
        <v>132</v>
      </c>
      <c r="K4803">
        <v>1063</v>
      </c>
      <c r="L4803" t="s">
        <v>133</v>
      </c>
      <c r="M4803" t="s">
        <v>85</v>
      </c>
      <c r="N4803" t="s">
        <v>214</v>
      </c>
      <c r="O4803" t="s">
        <v>10911</v>
      </c>
      <c r="P4803">
        <v>9.6479999999999997</v>
      </c>
      <c r="Q4803">
        <v>6</v>
      </c>
      <c r="R4803">
        <v>0.2</v>
      </c>
      <c r="S4803">
        <v>3.4973999999999998</v>
      </c>
      <c r="T4803" t="s">
        <v>43</v>
      </c>
      <c r="U4803">
        <v>6.1505999999999998</v>
      </c>
      <c r="V4803" s="2">
        <f>Table1[[#This Row],[Expenses]]*0.3</f>
        <v>1.8451799999999998</v>
      </c>
      <c r="W4803" t="str">
        <f>VLOOKUP(K4803, Helper!A:C, 3, FALSE)</f>
        <v>2020-05</v>
      </c>
    </row>
    <row r="4804" spans="1:23" x14ac:dyDescent="0.3">
      <c r="A4804">
        <v>9584</v>
      </c>
      <c r="B4804" t="s">
        <v>10912</v>
      </c>
      <c r="C4804" s="1">
        <v>45103</v>
      </c>
      <c r="D4804">
        <v>20230626</v>
      </c>
      <c r="E4804" t="s">
        <v>6833</v>
      </c>
      <c r="F4804" t="s">
        <v>211</v>
      </c>
      <c r="G4804" t="s">
        <v>212</v>
      </c>
      <c r="H4804" t="s">
        <v>25</v>
      </c>
      <c r="I4804" t="s">
        <v>26</v>
      </c>
      <c r="J4804" t="s">
        <v>55</v>
      </c>
      <c r="K4804">
        <v>1065</v>
      </c>
      <c r="L4804" t="s">
        <v>56</v>
      </c>
      <c r="M4804" t="s">
        <v>29</v>
      </c>
      <c r="N4804" t="s">
        <v>30</v>
      </c>
      <c r="O4804" t="s">
        <v>10913</v>
      </c>
      <c r="P4804">
        <v>400.78399999999999</v>
      </c>
      <c r="Q4804">
        <v>1</v>
      </c>
      <c r="R4804">
        <v>0.2</v>
      </c>
      <c r="S4804">
        <v>-5.0098000000000003</v>
      </c>
      <c r="T4804" t="s">
        <v>318</v>
      </c>
      <c r="U4804">
        <v>405.79379999999998</v>
      </c>
      <c r="V4804" s="2">
        <f>Table1[[#This Row],[Expenses]]*0.3</f>
        <v>121.73813999999999</v>
      </c>
      <c r="W4804" t="str">
        <f>VLOOKUP(K4804, Helper!A:C, 3, FALSE)</f>
        <v>2020-04</v>
      </c>
    </row>
    <row r="4805" spans="1:23" x14ac:dyDescent="0.3">
      <c r="A4805">
        <v>9585</v>
      </c>
      <c r="B4805" t="s">
        <v>10914</v>
      </c>
      <c r="C4805" s="1">
        <v>45165</v>
      </c>
      <c r="D4805">
        <v>20230827</v>
      </c>
      <c r="E4805" t="s">
        <v>4614</v>
      </c>
      <c r="F4805" t="s">
        <v>190</v>
      </c>
      <c r="G4805" t="s">
        <v>568</v>
      </c>
      <c r="H4805" t="s">
        <v>37</v>
      </c>
      <c r="I4805" t="s">
        <v>119</v>
      </c>
      <c r="J4805" t="s">
        <v>764</v>
      </c>
      <c r="K4805">
        <v>1061</v>
      </c>
      <c r="L4805" t="s">
        <v>28</v>
      </c>
      <c r="M4805" t="s">
        <v>85</v>
      </c>
      <c r="N4805" t="s">
        <v>96</v>
      </c>
      <c r="O4805" t="s">
        <v>10915</v>
      </c>
      <c r="P4805">
        <v>53.72</v>
      </c>
      <c r="Q4805">
        <v>4</v>
      </c>
      <c r="R4805">
        <v>0</v>
      </c>
      <c r="S4805">
        <v>13.9672</v>
      </c>
      <c r="T4805" t="s">
        <v>786</v>
      </c>
      <c r="U4805">
        <v>39.752800000000001</v>
      </c>
      <c r="V4805" s="2">
        <f>Table1[[#This Row],[Expenses]]*0.3</f>
        <v>11.925839999999999</v>
      </c>
      <c r="W4805" t="str">
        <f>VLOOKUP(K4805, Helper!A:C, 3, FALSE)</f>
        <v>2020-03</v>
      </c>
    </row>
    <row r="4806" spans="1:23" x14ac:dyDescent="0.3">
      <c r="A4806">
        <v>9586</v>
      </c>
      <c r="B4806" t="s">
        <v>10916</v>
      </c>
      <c r="C4806" s="1">
        <v>44800</v>
      </c>
      <c r="D4806">
        <v>20220827</v>
      </c>
      <c r="E4806" t="s">
        <v>2209</v>
      </c>
      <c r="F4806" t="s">
        <v>46</v>
      </c>
      <c r="G4806" t="s">
        <v>837</v>
      </c>
      <c r="H4806" t="s">
        <v>25</v>
      </c>
      <c r="I4806" t="s">
        <v>48</v>
      </c>
      <c r="J4806" t="s">
        <v>993</v>
      </c>
      <c r="K4806">
        <v>1044</v>
      </c>
      <c r="L4806" t="s">
        <v>28</v>
      </c>
      <c r="M4806" t="s">
        <v>40</v>
      </c>
      <c r="N4806" t="s">
        <v>66</v>
      </c>
      <c r="O4806" t="s">
        <v>10917</v>
      </c>
      <c r="P4806">
        <v>31.007999999999999</v>
      </c>
      <c r="Q4806">
        <v>1</v>
      </c>
      <c r="R4806">
        <v>0.2</v>
      </c>
      <c r="S4806">
        <v>11.240399999999999</v>
      </c>
      <c r="T4806" t="s">
        <v>327</v>
      </c>
      <c r="U4806">
        <v>19.767600000000002</v>
      </c>
      <c r="V4806" s="2">
        <f>Table1[[#This Row],[Expenses]]*0.3</f>
        <v>5.9302800000000007</v>
      </c>
      <c r="W4806" t="str">
        <f>VLOOKUP(K4806, Helper!A:C, 3, FALSE)</f>
        <v>2020-02</v>
      </c>
    </row>
    <row r="4807" spans="1:23" x14ac:dyDescent="0.3">
      <c r="A4807">
        <v>9587</v>
      </c>
      <c r="B4807" t="s">
        <v>10918</v>
      </c>
      <c r="C4807" s="1">
        <v>44884</v>
      </c>
      <c r="D4807">
        <v>20221119</v>
      </c>
      <c r="E4807" t="s">
        <v>3743</v>
      </c>
      <c r="F4807" t="s">
        <v>35</v>
      </c>
      <c r="G4807" t="s">
        <v>916</v>
      </c>
      <c r="H4807" t="s">
        <v>37</v>
      </c>
      <c r="I4807" t="s">
        <v>38</v>
      </c>
      <c r="J4807" t="s">
        <v>316</v>
      </c>
      <c r="K4807">
        <v>1093</v>
      </c>
      <c r="L4807" t="s">
        <v>28</v>
      </c>
      <c r="M4807" t="s">
        <v>29</v>
      </c>
      <c r="N4807" t="s">
        <v>50</v>
      </c>
      <c r="O4807" t="s">
        <v>10919</v>
      </c>
      <c r="P4807">
        <v>61.12</v>
      </c>
      <c r="Q4807">
        <v>5</v>
      </c>
      <c r="R4807">
        <v>0.2</v>
      </c>
      <c r="S4807">
        <v>22.155999999999999</v>
      </c>
      <c r="T4807" t="s">
        <v>32</v>
      </c>
      <c r="U4807">
        <v>38.963999999999999</v>
      </c>
      <c r="V4807" s="2">
        <f>Table1[[#This Row],[Expenses]]*0.3</f>
        <v>11.6892</v>
      </c>
      <c r="W4807" t="str">
        <f>VLOOKUP(K4807, Helper!A:C, 3, FALSE)</f>
        <v>2020-03</v>
      </c>
    </row>
    <row r="4808" spans="1:23" x14ac:dyDescent="0.3">
      <c r="A4808">
        <v>9588</v>
      </c>
      <c r="B4808" t="s">
        <v>10920</v>
      </c>
      <c r="C4808" s="1">
        <v>45034</v>
      </c>
      <c r="D4808">
        <v>20230418</v>
      </c>
      <c r="E4808" t="s">
        <v>3336</v>
      </c>
      <c r="F4808" t="s">
        <v>166</v>
      </c>
      <c r="G4808" t="s">
        <v>227</v>
      </c>
      <c r="H4808" t="s">
        <v>81</v>
      </c>
      <c r="I4808" t="s">
        <v>168</v>
      </c>
      <c r="J4808" t="s">
        <v>55</v>
      </c>
      <c r="K4808">
        <v>1065</v>
      </c>
      <c r="L4808" t="s">
        <v>56</v>
      </c>
      <c r="M4808" t="s">
        <v>40</v>
      </c>
      <c r="N4808" t="s">
        <v>96</v>
      </c>
      <c r="O4808" t="s">
        <v>10921</v>
      </c>
      <c r="P4808">
        <v>195.136</v>
      </c>
      <c r="Q4808">
        <v>4</v>
      </c>
      <c r="R4808">
        <v>0.2</v>
      </c>
      <c r="S4808">
        <v>-43.9056</v>
      </c>
      <c r="T4808" t="s">
        <v>68</v>
      </c>
      <c r="U4808">
        <v>239.04159999999999</v>
      </c>
      <c r="V4808" s="2">
        <f>Table1[[#This Row],[Expenses]]*0.3</f>
        <v>71.712479999999999</v>
      </c>
      <c r="W4808" t="str">
        <f>VLOOKUP(K4808, Helper!A:C, 3, FALSE)</f>
        <v>2020-04</v>
      </c>
    </row>
    <row r="4809" spans="1:23" x14ac:dyDescent="0.3">
      <c r="A4809">
        <v>9589</v>
      </c>
      <c r="B4809" t="s">
        <v>10922</v>
      </c>
      <c r="C4809" s="1">
        <v>45131</v>
      </c>
      <c r="D4809">
        <v>20230724</v>
      </c>
      <c r="E4809" t="s">
        <v>3456</v>
      </c>
      <c r="F4809" t="s">
        <v>166</v>
      </c>
      <c r="G4809" t="s">
        <v>1339</v>
      </c>
      <c r="H4809" t="s">
        <v>81</v>
      </c>
      <c r="I4809" t="s">
        <v>168</v>
      </c>
      <c r="J4809" t="s">
        <v>560</v>
      </c>
      <c r="K4809">
        <v>1080</v>
      </c>
      <c r="L4809" t="s">
        <v>56</v>
      </c>
      <c r="M4809" t="s">
        <v>29</v>
      </c>
      <c r="N4809" t="s">
        <v>112</v>
      </c>
      <c r="O4809" t="s">
        <v>10923</v>
      </c>
      <c r="P4809">
        <v>121.536</v>
      </c>
      <c r="Q4809">
        <v>4</v>
      </c>
      <c r="R4809">
        <v>0.2</v>
      </c>
      <c r="S4809">
        <v>15.192</v>
      </c>
      <c r="T4809" t="s">
        <v>128</v>
      </c>
      <c r="U4809">
        <v>106.34399999999999</v>
      </c>
      <c r="V4809" s="2">
        <f>Table1[[#This Row],[Expenses]]*0.3</f>
        <v>31.903199999999998</v>
      </c>
      <c r="W4809" t="str">
        <f>VLOOKUP(K4809, Helper!A:C, 3, FALSE)</f>
        <v>2020-03</v>
      </c>
    </row>
    <row r="4810" spans="1:23" x14ac:dyDescent="0.3">
      <c r="A4810">
        <v>9590</v>
      </c>
      <c r="B4810" t="s">
        <v>10924</v>
      </c>
      <c r="C4810" s="1">
        <v>43962</v>
      </c>
      <c r="D4810">
        <v>20200511</v>
      </c>
      <c r="E4810" t="s">
        <v>9791</v>
      </c>
      <c r="F4810" t="s">
        <v>166</v>
      </c>
      <c r="G4810" t="s">
        <v>227</v>
      </c>
      <c r="H4810" t="s">
        <v>81</v>
      </c>
      <c r="I4810" t="s">
        <v>168</v>
      </c>
      <c r="J4810" t="s">
        <v>83</v>
      </c>
      <c r="K4810">
        <v>1074</v>
      </c>
      <c r="L4810" t="s">
        <v>84</v>
      </c>
      <c r="M4810" t="s">
        <v>85</v>
      </c>
      <c r="N4810" t="s">
        <v>66</v>
      </c>
      <c r="O4810" t="s">
        <v>10925</v>
      </c>
      <c r="P4810">
        <v>17.472000000000001</v>
      </c>
      <c r="Q4810">
        <v>3</v>
      </c>
      <c r="R4810">
        <v>0.2</v>
      </c>
      <c r="S4810">
        <v>5.6783999999999999</v>
      </c>
      <c r="T4810" t="s">
        <v>107</v>
      </c>
      <c r="U4810">
        <v>11.7936</v>
      </c>
      <c r="V4810" s="2">
        <f>Table1[[#This Row],[Expenses]]*0.3</f>
        <v>3.5380799999999999</v>
      </c>
      <c r="W4810" t="str">
        <f>VLOOKUP(K4810, Helper!A:C, 3, FALSE)</f>
        <v>2020-05</v>
      </c>
    </row>
    <row r="4811" spans="1:23" x14ac:dyDescent="0.3">
      <c r="A4811">
        <v>9592</v>
      </c>
      <c r="B4811" t="s">
        <v>10926</v>
      </c>
      <c r="C4811" s="1">
        <v>44771</v>
      </c>
      <c r="D4811">
        <v>20220729</v>
      </c>
      <c r="E4811" t="s">
        <v>3236</v>
      </c>
      <c r="F4811" t="s">
        <v>79</v>
      </c>
      <c r="G4811" t="s">
        <v>470</v>
      </c>
      <c r="H4811" t="s">
        <v>81</v>
      </c>
      <c r="I4811" t="s">
        <v>82</v>
      </c>
      <c r="J4811" t="s">
        <v>160</v>
      </c>
      <c r="K4811">
        <v>1101</v>
      </c>
      <c r="L4811" t="s">
        <v>56</v>
      </c>
      <c r="M4811" t="s">
        <v>85</v>
      </c>
      <c r="N4811" t="s">
        <v>57</v>
      </c>
      <c r="O4811" t="s">
        <v>10927</v>
      </c>
      <c r="P4811">
        <v>24.7</v>
      </c>
      <c r="Q4811">
        <v>5</v>
      </c>
      <c r="R4811">
        <v>0.6</v>
      </c>
      <c r="S4811">
        <v>-9.8800000000000008</v>
      </c>
      <c r="T4811" t="s">
        <v>175</v>
      </c>
      <c r="U4811">
        <v>34.58</v>
      </c>
      <c r="V4811" s="2">
        <f>Table1[[#This Row],[Expenses]]*0.3</f>
        <v>10.373999999999999</v>
      </c>
      <c r="W4811" t="str">
        <f>VLOOKUP(K4811, Helper!A:C, 3, FALSE)</f>
        <v>2020-03</v>
      </c>
    </row>
    <row r="4812" spans="1:23" x14ac:dyDescent="0.3">
      <c r="A4812">
        <v>9594</v>
      </c>
      <c r="B4812" t="s">
        <v>10928</v>
      </c>
      <c r="C4812" s="1">
        <v>45184</v>
      </c>
      <c r="D4812">
        <v>20230915</v>
      </c>
      <c r="E4812" t="s">
        <v>2585</v>
      </c>
      <c r="F4812" t="s">
        <v>211</v>
      </c>
      <c r="G4812" t="s">
        <v>212</v>
      </c>
      <c r="H4812" t="s">
        <v>25</v>
      </c>
      <c r="I4812" t="s">
        <v>26</v>
      </c>
      <c r="J4812" t="s">
        <v>337</v>
      </c>
      <c r="K4812">
        <v>1096</v>
      </c>
      <c r="L4812" t="s">
        <v>105</v>
      </c>
      <c r="M4812" t="s">
        <v>29</v>
      </c>
      <c r="N4812" t="s">
        <v>66</v>
      </c>
      <c r="O4812" t="s">
        <v>10929</v>
      </c>
      <c r="P4812">
        <v>8.56</v>
      </c>
      <c r="Q4812">
        <v>2</v>
      </c>
      <c r="R4812">
        <v>0</v>
      </c>
      <c r="S4812">
        <v>3.8519999999999999</v>
      </c>
      <c r="T4812" t="s">
        <v>171</v>
      </c>
      <c r="U4812">
        <v>4.7080000000000002</v>
      </c>
      <c r="V4812" s="2">
        <f>Table1[[#This Row],[Expenses]]*0.3</f>
        <v>1.4124000000000001</v>
      </c>
      <c r="W4812" t="str">
        <f>VLOOKUP(K4812, Helper!A:C, 3, FALSE)</f>
        <v>2020-03</v>
      </c>
    </row>
    <row r="4813" spans="1:23" x14ac:dyDescent="0.3">
      <c r="A4813">
        <v>9596</v>
      </c>
      <c r="B4813" t="s">
        <v>10930</v>
      </c>
      <c r="C4813" s="1">
        <v>44951</v>
      </c>
      <c r="D4813">
        <v>20230125</v>
      </c>
      <c r="E4813" t="s">
        <v>2273</v>
      </c>
      <c r="F4813" t="s">
        <v>35</v>
      </c>
      <c r="G4813" t="s">
        <v>434</v>
      </c>
      <c r="H4813" t="s">
        <v>37</v>
      </c>
      <c r="I4813" t="s">
        <v>38</v>
      </c>
      <c r="J4813" t="s">
        <v>504</v>
      </c>
      <c r="K4813">
        <v>1010</v>
      </c>
      <c r="L4813" t="s">
        <v>273</v>
      </c>
      <c r="M4813" t="s">
        <v>40</v>
      </c>
      <c r="N4813" t="s">
        <v>86</v>
      </c>
      <c r="O4813" t="s">
        <v>10931</v>
      </c>
      <c r="P4813">
        <v>25.86</v>
      </c>
      <c r="Q4813">
        <v>3</v>
      </c>
      <c r="R4813">
        <v>0</v>
      </c>
      <c r="S4813">
        <v>6.7236000000000002</v>
      </c>
      <c r="T4813" t="s">
        <v>898</v>
      </c>
      <c r="U4813">
        <v>19.136399999999998</v>
      </c>
      <c r="V4813" s="2">
        <f>Table1[[#This Row],[Expenses]]*0.3</f>
        <v>5.7409199999999991</v>
      </c>
      <c r="W4813" t="str">
        <f>VLOOKUP(K4813, Helper!A:C, 3, FALSE)</f>
        <v>2020-03</v>
      </c>
    </row>
    <row r="4814" spans="1:23" x14ac:dyDescent="0.3">
      <c r="A4814">
        <v>9599</v>
      </c>
      <c r="B4814" t="s">
        <v>10932</v>
      </c>
      <c r="C4814" s="1">
        <v>44458</v>
      </c>
      <c r="D4814">
        <v>20210919</v>
      </c>
      <c r="E4814" t="s">
        <v>6667</v>
      </c>
      <c r="F4814" t="s">
        <v>35</v>
      </c>
      <c r="G4814" t="s">
        <v>3379</v>
      </c>
      <c r="H4814" t="s">
        <v>37</v>
      </c>
      <c r="I4814" t="s">
        <v>38</v>
      </c>
      <c r="J4814" t="s">
        <v>94</v>
      </c>
      <c r="K4814">
        <v>1087</v>
      </c>
      <c r="L4814" t="s">
        <v>95</v>
      </c>
      <c r="M4814" t="s">
        <v>85</v>
      </c>
      <c r="N4814" t="s">
        <v>57</v>
      </c>
      <c r="O4814" t="s">
        <v>10933</v>
      </c>
      <c r="P4814">
        <v>60.84</v>
      </c>
      <c r="Q4814">
        <v>3</v>
      </c>
      <c r="R4814">
        <v>0</v>
      </c>
      <c r="S4814">
        <v>19.468800000000002</v>
      </c>
      <c r="T4814" t="s">
        <v>135</v>
      </c>
      <c r="U4814">
        <v>41.371200000000002</v>
      </c>
      <c r="V4814" s="2">
        <f>Table1[[#This Row],[Expenses]]*0.3</f>
        <v>12.41136</v>
      </c>
      <c r="W4814" t="str">
        <f>VLOOKUP(K4814, Helper!A:C, 3, FALSE)</f>
        <v>2020-06</v>
      </c>
    </row>
    <row r="4815" spans="1:23" x14ac:dyDescent="0.3">
      <c r="A4815">
        <v>9600</v>
      </c>
      <c r="B4815" t="s">
        <v>10934</v>
      </c>
      <c r="C4815" s="1">
        <v>44300</v>
      </c>
      <c r="D4815">
        <v>20210414</v>
      </c>
      <c r="E4815" t="s">
        <v>1135</v>
      </c>
      <c r="F4815" t="s">
        <v>306</v>
      </c>
      <c r="G4815" t="s">
        <v>307</v>
      </c>
      <c r="H4815" t="s">
        <v>25</v>
      </c>
      <c r="I4815" t="s">
        <v>48</v>
      </c>
      <c r="J4815" t="s">
        <v>917</v>
      </c>
      <c r="K4815">
        <v>1029</v>
      </c>
      <c r="L4815" t="s">
        <v>84</v>
      </c>
      <c r="M4815" t="s">
        <v>29</v>
      </c>
      <c r="N4815" t="s">
        <v>86</v>
      </c>
      <c r="O4815" t="s">
        <v>10935</v>
      </c>
      <c r="P4815">
        <v>35.207999999999998</v>
      </c>
      <c r="Q4815">
        <v>1</v>
      </c>
      <c r="R4815">
        <v>0.2</v>
      </c>
      <c r="S4815">
        <v>2.6406000000000001</v>
      </c>
      <c r="T4815" t="s">
        <v>208</v>
      </c>
      <c r="U4815">
        <v>32.567399999999999</v>
      </c>
      <c r="V4815" s="2">
        <f>Table1[[#This Row],[Expenses]]*0.3</f>
        <v>9.7702200000000001</v>
      </c>
      <c r="W4815" t="str">
        <f>VLOOKUP(K4815, Helper!A:C, 3, FALSE)</f>
        <v>2020-01</v>
      </c>
    </row>
    <row r="4816" spans="1:23" x14ac:dyDescent="0.3">
      <c r="A4816">
        <v>9601</v>
      </c>
      <c r="B4816" t="s">
        <v>10936</v>
      </c>
      <c r="C4816" s="1">
        <v>45055</v>
      </c>
      <c r="D4816">
        <v>20230509</v>
      </c>
      <c r="E4816" t="s">
        <v>910</v>
      </c>
      <c r="F4816" t="s">
        <v>79</v>
      </c>
      <c r="G4816" t="s">
        <v>154</v>
      </c>
      <c r="H4816" t="s">
        <v>81</v>
      </c>
      <c r="I4816" t="s">
        <v>82</v>
      </c>
      <c r="J4816" t="s">
        <v>272</v>
      </c>
      <c r="K4816">
        <v>1094</v>
      </c>
      <c r="L4816" t="s">
        <v>273</v>
      </c>
      <c r="M4816" t="s">
        <v>40</v>
      </c>
      <c r="N4816" t="s">
        <v>66</v>
      </c>
      <c r="O4816" t="s">
        <v>10937</v>
      </c>
      <c r="P4816">
        <v>41.472000000000001</v>
      </c>
      <c r="Q4816">
        <v>8</v>
      </c>
      <c r="R4816">
        <v>0.2</v>
      </c>
      <c r="S4816">
        <v>14.5152</v>
      </c>
      <c r="T4816" t="s">
        <v>288</v>
      </c>
      <c r="U4816">
        <v>26.956800000000001</v>
      </c>
      <c r="V4816" s="2">
        <f>Table1[[#This Row],[Expenses]]*0.3</f>
        <v>8.08704</v>
      </c>
      <c r="W4816" t="str">
        <f>VLOOKUP(K4816, Helper!A:C, 3, FALSE)</f>
        <v>2020-02</v>
      </c>
    </row>
    <row r="4817" spans="1:23" x14ac:dyDescent="0.3">
      <c r="A4817">
        <v>9602</v>
      </c>
      <c r="B4817" t="s">
        <v>10938</v>
      </c>
      <c r="C4817" s="1">
        <v>44809</v>
      </c>
      <c r="D4817">
        <v>20220905</v>
      </c>
      <c r="E4817" t="s">
        <v>940</v>
      </c>
      <c r="F4817" t="s">
        <v>978</v>
      </c>
      <c r="G4817" t="s">
        <v>1863</v>
      </c>
      <c r="H4817" t="s">
        <v>25</v>
      </c>
      <c r="I4817" t="s">
        <v>103</v>
      </c>
      <c r="J4817" t="s">
        <v>812</v>
      </c>
      <c r="K4817">
        <v>1092</v>
      </c>
      <c r="L4817" t="s">
        <v>84</v>
      </c>
      <c r="M4817" t="s">
        <v>29</v>
      </c>
      <c r="N4817" t="s">
        <v>66</v>
      </c>
      <c r="O4817" t="s">
        <v>10939</v>
      </c>
      <c r="P4817">
        <v>239.5</v>
      </c>
      <c r="Q4817">
        <v>5</v>
      </c>
      <c r="R4817">
        <v>0</v>
      </c>
      <c r="S4817">
        <v>114.96</v>
      </c>
      <c r="T4817" t="s">
        <v>246</v>
      </c>
      <c r="U4817">
        <v>124.54</v>
      </c>
      <c r="V4817" s="2">
        <f>Table1[[#This Row],[Expenses]]*0.3</f>
        <v>37.362000000000002</v>
      </c>
      <c r="W4817" t="str">
        <f>VLOOKUP(K4817, Helper!A:C, 3, FALSE)</f>
        <v>2020-02</v>
      </c>
    </row>
    <row r="4818" spans="1:23" x14ac:dyDescent="0.3">
      <c r="A4818">
        <v>9603</v>
      </c>
      <c r="B4818" t="s">
        <v>10940</v>
      </c>
      <c r="C4818" s="1">
        <v>43970</v>
      </c>
      <c r="D4818">
        <v>20200519</v>
      </c>
      <c r="E4818" t="s">
        <v>743</v>
      </c>
      <c r="F4818" t="s">
        <v>238</v>
      </c>
      <c r="G4818" t="s">
        <v>1700</v>
      </c>
      <c r="H4818" t="s">
        <v>25</v>
      </c>
      <c r="I4818" t="s">
        <v>48</v>
      </c>
      <c r="J4818" t="s">
        <v>268</v>
      </c>
      <c r="K4818">
        <v>1088</v>
      </c>
      <c r="L4818" t="s">
        <v>133</v>
      </c>
      <c r="M4818" t="s">
        <v>29</v>
      </c>
      <c r="N4818" t="s">
        <v>66</v>
      </c>
      <c r="O4818" t="s">
        <v>10941</v>
      </c>
      <c r="P4818">
        <v>34.200000000000003</v>
      </c>
      <c r="Q4818">
        <v>5</v>
      </c>
      <c r="R4818">
        <v>0</v>
      </c>
      <c r="S4818">
        <v>9.234</v>
      </c>
      <c r="T4818" t="s">
        <v>107</v>
      </c>
      <c r="U4818">
        <v>24.966000000000001</v>
      </c>
      <c r="V4818" s="2">
        <f>Table1[[#This Row],[Expenses]]*0.3</f>
        <v>7.4897999999999998</v>
      </c>
      <c r="W4818" t="str">
        <f>VLOOKUP(K4818, Helper!A:C, 3, FALSE)</f>
        <v>2020-03</v>
      </c>
    </row>
    <row r="4819" spans="1:23" x14ac:dyDescent="0.3">
      <c r="A4819">
        <v>9604</v>
      </c>
      <c r="B4819" t="s">
        <v>10942</v>
      </c>
      <c r="C4819" s="1">
        <v>44730</v>
      </c>
      <c r="D4819">
        <v>20220618</v>
      </c>
      <c r="E4819" t="s">
        <v>3939</v>
      </c>
      <c r="F4819" t="s">
        <v>211</v>
      </c>
      <c r="G4819" t="s">
        <v>968</v>
      </c>
      <c r="H4819" t="s">
        <v>25</v>
      </c>
      <c r="I4819" t="s">
        <v>26</v>
      </c>
      <c r="J4819" t="s">
        <v>1065</v>
      </c>
      <c r="K4819">
        <v>1097</v>
      </c>
      <c r="L4819" t="s">
        <v>273</v>
      </c>
      <c r="M4819" t="s">
        <v>40</v>
      </c>
      <c r="N4819" t="s">
        <v>50</v>
      </c>
      <c r="O4819" t="s">
        <v>10943</v>
      </c>
      <c r="P4819">
        <v>376.86599999999999</v>
      </c>
      <c r="Q4819">
        <v>3</v>
      </c>
      <c r="R4819">
        <v>0.4</v>
      </c>
      <c r="S4819">
        <v>-213.5574</v>
      </c>
      <c r="T4819" t="s">
        <v>43</v>
      </c>
      <c r="U4819">
        <v>590.42340000000002</v>
      </c>
      <c r="V4819" s="2">
        <f>Table1[[#This Row],[Expenses]]*0.3</f>
        <v>177.12701999999999</v>
      </c>
      <c r="W4819" t="str">
        <f>VLOOKUP(K4819, Helper!A:C, 3, FALSE)</f>
        <v>2020-04</v>
      </c>
    </row>
    <row r="4820" spans="1:23" x14ac:dyDescent="0.3">
      <c r="A4820">
        <v>9605</v>
      </c>
      <c r="B4820" t="s">
        <v>10944</v>
      </c>
      <c r="C4820" s="1">
        <v>44502</v>
      </c>
      <c r="D4820">
        <v>20211102</v>
      </c>
      <c r="E4820" t="s">
        <v>1321</v>
      </c>
      <c r="F4820" t="s">
        <v>238</v>
      </c>
      <c r="G4820" t="s">
        <v>2832</v>
      </c>
      <c r="H4820" t="s">
        <v>25</v>
      </c>
      <c r="I4820" t="s">
        <v>48</v>
      </c>
      <c r="J4820" t="s">
        <v>27</v>
      </c>
      <c r="K4820">
        <v>1017</v>
      </c>
      <c r="L4820" t="s">
        <v>28</v>
      </c>
      <c r="M4820" t="s">
        <v>29</v>
      </c>
      <c r="N4820" t="s">
        <v>86</v>
      </c>
      <c r="O4820" t="s">
        <v>10945</v>
      </c>
      <c r="P4820">
        <v>197.72</v>
      </c>
      <c r="Q4820">
        <v>4</v>
      </c>
      <c r="R4820">
        <v>0</v>
      </c>
      <c r="S4820">
        <v>55.361600000000003</v>
      </c>
      <c r="T4820" t="s">
        <v>88</v>
      </c>
      <c r="U4820">
        <v>142.35839999999999</v>
      </c>
      <c r="V4820" s="2">
        <f>Table1[[#This Row],[Expenses]]*0.3</f>
        <v>42.707519999999995</v>
      </c>
      <c r="W4820" t="str">
        <f>VLOOKUP(K4820, Helper!A:C, 3, FALSE)</f>
        <v>2020-02</v>
      </c>
    </row>
    <row r="4821" spans="1:23" x14ac:dyDescent="0.3">
      <c r="A4821">
        <v>9606</v>
      </c>
      <c r="B4821" t="s">
        <v>10946</v>
      </c>
      <c r="C4821" s="1">
        <v>45235</v>
      </c>
      <c r="D4821">
        <v>20231105</v>
      </c>
      <c r="E4821" t="s">
        <v>2075</v>
      </c>
      <c r="F4821" t="s">
        <v>358</v>
      </c>
      <c r="G4821" t="s">
        <v>359</v>
      </c>
      <c r="H4821" t="s">
        <v>37</v>
      </c>
      <c r="I4821" t="s">
        <v>119</v>
      </c>
      <c r="J4821" t="s">
        <v>626</v>
      </c>
      <c r="K4821">
        <v>1009</v>
      </c>
      <c r="L4821" t="s">
        <v>95</v>
      </c>
      <c r="M4821" t="s">
        <v>40</v>
      </c>
      <c r="N4821" t="s">
        <v>185</v>
      </c>
      <c r="O4821" t="s">
        <v>10947</v>
      </c>
      <c r="P4821">
        <v>70.72</v>
      </c>
      <c r="Q4821">
        <v>4</v>
      </c>
      <c r="R4821">
        <v>0.2</v>
      </c>
      <c r="S4821">
        <v>-6.1879999999999997</v>
      </c>
      <c r="T4821" t="s">
        <v>283</v>
      </c>
      <c r="U4821">
        <v>76.908000000000001</v>
      </c>
      <c r="V4821" s="2">
        <f>Table1[[#This Row],[Expenses]]*0.3</f>
        <v>23.072399999999998</v>
      </c>
      <c r="W4821" t="str">
        <f>VLOOKUP(K4821, Helper!A:C, 3, FALSE)</f>
        <v>2020-03</v>
      </c>
    </row>
    <row r="4822" spans="1:23" x14ac:dyDescent="0.3">
      <c r="A4822">
        <v>9608</v>
      </c>
      <c r="B4822" t="s">
        <v>10948</v>
      </c>
      <c r="C4822" s="1">
        <v>45266</v>
      </c>
      <c r="D4822">
        <v>20231206</v>
      </c>
      <c r="E4822" t="s">
        <v>3020</v>
      </c>
      <c r="F4822" t="s">
        <v>211</v>
      </c>
      <c r="G4822" t="s">
        <v>212</v>
      </c>
      <c r="H4822" t="s">
        <v>25</v>
      </c>
      <c r="I4822" t="s">
        <v>26</v>
      </c>
      <c r="J4822" t="s">
        <v>120</v>
      </c>
      <c r="K4822">
        <v>1048</v>
      </c>
      <c r="L4822" t="s">
        <v>105</v>
      </c>
      <c r="M4822" t="s">
        <v>29</v>
      </c>
      <c r="N4822" t="s">
        <v>66</v>
      </c>
      <c r="O4822" t="s">
        <v>10949</v>
      </c>
      <c r="P4822">
        <v>21.6</v>
      </c>
      <c r="Q4822">
        <v>6</v>
      </c>
      <c r="R4822">
        <v>0</v>
      </c>
      <c r="S4822">
        <v>9.9359999999999999</v>
      </c>
      <c r="T4822" t="s">
        <v>261</v>
      </c>
      <c r="U4822">
        <v>11.664</v>
      </c>
      <c r="V4822" s="2">
        <f>Table1[[#This Row],[Expenses]]*0.3</f>
        <v>3.4991999999999996</v>
      </c>
      <c r="W4822" t="str">
        <f>VLOOKUP(K4822, Helper!A:C, 3, FALSE)</f>
        <v>2020-02</v>
      </c>
    </row>
    <row r="4823" spans="1:23" x14ac:dyDescent="0.3">
      <c r="A4823">
        <v>9610</v>
      </c>
      <c r="B4823" t="s">
        <v>10950</v>
      </c>
      <c r="C4823" s="1">
        <v>44698</v>
      </c>
      <c r="D4823">
        <v>20220517</v>
      </c>
      <c r="E4823" t="s">
        <v>915</v>
      </c>
      <c r="F4823" t="s">
        <v>35</v>
      </c>
      <c r="G4823" t="s">
        <v>36</v>
      </c>
      <c r="H4823" t="s">
        <v>37</v>
      </c>
      <c r="I4823" t="s">
        <v>38</v>
      </c>
      <c r="J4823" t="s">
        <v>917</v>
      </c>
      <c r="K4823">
        <v>1029</v>
      </c>
      <c r="L4823" t="s">
        <v>84</v>
      </c>
      <c r="M4823" t="s">
        <v>29</v>
      </c>
      <c r="N4823" t="s">
        <v>57</v>
      </c>
      <c r="O4823" t="s">
        <v>10951</v>
      </c>
      <c r="P4823">
        <v>282.83999999999997</v>
      </c>
      <c r="Q4823">
        <v>4</v>
      </c>
      <c r="R4823">
        <v>0</v>
      </c>
      <c r="S4823">
        <v>19.7988</v>
      </c>
      <c r="T4823" t="s">
        <v>454</v>
      </c>
      <c r="U4823">
        <v>263.0412</v>
      </c>
      <c r="V4823" s="2">
        <f>Table1[[#This Row],[Expenses]]*0.3</f>
        <v>78.912359999999993</v>
      </c>
      <c r="W4823" t="str">
        <f>VLOOKUP(K4823, Helper!A:C, 3, FALSE)</f>
        <v>2020-01</v>
      </c>
    </row>
    <row r="4824" spans="1:23" x14ac:dyDescent="0.3">
      <c r="A4824">
        <v>9612</v>
      </c>
      <c r="B4824" t="s">
        <v>10952</v>
      </c>
      <c r="C4824" s="1">
        <v>45224</v>
      </c>
      <c r="D4824">
        <v>20231025</v>
      </c>
      <c r="E4824" t="s">
        <v>1112</v>
      </c>
      <c r="F4824" t="s">
        <v>868</v>
      </c>
      <c r="G4824" t="s">
        <v>869</v>
      </c>
      <c r="H4824" t="s">
        <v>25</v>
      </c>
      <c r="I4824" t="s">
        <v>336</v>
      </c>
      <c r="J4824" t="s">
        <v>312</v>
      </c>
      <c r="K4824">
        <v>1014</v>
      </c>
      <c r="L4824" t="s">
        <v>95</v>
      </c>
      <c r="M4824" t="s">
        <v>29</v>
      </c>
      <c r="N4824" t="s">
        <v>214</v>
      </c>
      <c r="O4824" t="s">
        <v>10953</v>
      </c>
      <c r="P4824">
        <v>11.68</v>
      </c>
      <c r="Q4824">
        <v>4</v>
      </c>
      <c r="R4824">
        <v>0</v>
      </c>
      <c r="S4824">
        <v>5.2560000000000002</v>
      </c>
      <c r="T4824" t="s">
        <v>151</v>
      </c>
      <c r="U4824">
        <v>6.4239999999999897</v>
      </c>
      <c r="V4824" s="2">
        <f>Table1[[#This Row],[Expenses]]*0.3</f>
        <v>1.9271999999999969</v>
      </c>
      <c r="W4824" t="str">
        <f>VLOOKUP(K4824, Helper!A:C, 3, FALSE)</f>
        <v>2020-01</v>
      </c>
    </row>
    <row r="4825" spans="1:23" x14ac:dyDescent="0.3">
      <c r="A4825">
        <v>9613</v>
      </c>
      <c r="B4825" t="s">
        <v>10954</v>
      </c>
      <c r="C4825" s="1">
        <v>44823</v>
      </c>
      <c r="D4825">
        <v>20220919</v>
      </c>
      <c r="E4825" t="s">
        <v>1070</v>
      </c>
      <c r="F4825" t="s">
        <v>35</v>
      </c>
      <c r="G4825" t="s">
        <v>4318</v>
      </c>
      <c r="H4825" t="s">
        <v>37</v>
      </c>
      <c r="I4825" t="s">
        <v>38</v>
      </c>
      <c r="J4825" t="s">
        <v>596</v>
      </c>
      <c r="K4825">
        <v>1038</v>
      </c>
      <c r="L4825" t="s">
        <v>84</v>
      </c>
      <c r="M4825" t="s">
        <v>29</v>
      </c>
      <c r="N4825" t="s">
        <v>156</v>
      </c>
      <c r="O4825" t="s">
        <v>10955</v>
      </c>
      <c r="P4825">
        <v>239.98400000000001</v>
      </c>
      <c r="Q4825">
        <v>2</v>
      </c>
      <c r="R4825">
        <v>0.2</v>
      </c>
      <c r="S4825">
        <v>23.9984</v>
      </c>
      <c r="T4825" t="s">
        <v>246</v>
      </c>
      <c r="U4825">
        <v>215.98560000000001</v>
      </c>
      <c r="V4825" s="2">
        <f>Table1[[#This Row],[Expenses]]*0.3</f>
        <v>64.795680000000004</v>
      </c>
      <c r="W4825" t="str">
        <f>VLOOKUP(K4825, Helper!A:C, 3, FALSE)</f>
        <v>2020-04</v>
      </c>
    </row>
    <row r="4826" spans="1:23" x14ac:dyDescent="0.3">
      <c r="A4826">
        <v>9614</v>
      </c>
      <c r="B4826" t="s">
        <v>10956</v>
      </c>
      <c r="C4826" s="1">
        <v>44146</v>
      </c>
      <c r="D4826">
        <v>20201111</v>
      </c>
      <c r="E4826" t="s">
        <v>513</v>
      </c>
      <c r="F4826" t="s">
        <v>71</v>
      </c>
      <c r="G4826" t="s">
        <v>72</v>
      </c>
      <c r="H4826" t="s">
        <v>37</v>
      </c>
      <c r="I4826" t="s">
        <v>38</v>
      </c>
      <c r="J4826" t="s">
        <v>515</v>
      </c>
      <c r="K4826">
        <v>1003</v>
      </c>
      <c r="L4826" t="s">
        <v>56</v>
      </c>
      <c r="M4826" t="s">
        <v>40</v>
      </c>
      <c r="N4826" t="s">
        <v>86</v>
      </c>
      <c r="O4826" t="s">
        <v>10957</v>
      </c>
      <c r="P4826">
        <v>22.98</v>
      </c>
      <c r="Q4826">
        <v>1</v>
      </c>
      <c r="R4826">
        <v>0</v>
      </c>
      <c r="S4826">
        <v>6.8940000000000001</v>
      </c>
      <c r="T4826" t="s">
        <v>98</v>
      </c>
      <c r="U4826">
        <v>16.085999999999999</v>
      </c>
      <c r="V4826" s="2">
        <f>Table1[[#This Row],[Expenses]]*0.3</f>
        <v>4.8257999999999992</v>
      </c>
      <c r="W4826" t="str">
        <f>VLOOKUP(K4826, Helper!A:C, 3, FALSE)</f>
        <v>2020-02</v>
      </c>
    </row>
    <row r="4827" spans="1:23" x14ac:dyDescent="0.3">
      <c r="A4827">
        <v>9617</v>
      </c>
      <c r="B4827" t="s">
        <v>10958</v>
      </c>
      <c r="C4827" s="1">
        <v>44796</v>
      </c>
      <c r="D4827">
        <v>20220823</v>
      </c>
      <c r="E4827" t="s">
        <v>2235</v>
      </c>
      <c r="F4827" t="s">
        <v>35</v>
      </c>
      <c r="G4827" t="s">
        <v>36</v>
      </c>
      <c r="H4827" t="s">
        <v>37</v>
      </c>
      <c r="I4827" t="s">
        <v>38</v>
      </c>
      <c r="J4827" t="s">
        <v>515</v>
      </c>
      <c r="K4827">
        <v>1003</v>
      </c>
      <c r="L4827" t="s">
        <v>56</v>
      </c>
      <c r="M4827" t="s">
        <v>40</v>
      </c>
      <c r="N4827" t="s">
        <v>112</v>
      </c>
      <c r="O4827" t="s">
        <v>10959</v>
      </c>
      <c r="P4827">
        <v>5.76</v>
      </c>
      <c r="Q4827">
        <v>2</v>
      </c>
      <c r="R4827">
        <v>0</v>
      </c>
      <c r="S4827">
        <v>1.6704000000000001</v>
      </c>
      <c r="T4827" t="s">
        <v>327</v>
      </c>
      <c r="U4827">
        <v>4.0895999999999999</v>
      </c>
      <c r="V4827" s="2">
        <f>Table1[[#This Row],[Expenses]]*0.3</f>
        <v>1.22688</v>
      </c>
      <c r="W4827" t="str">
        <f>VLOOKUP(K4827, Helper!A:C, 3, FALSE)</f>
        <v>2020-02</v>
      </c>
    </row>
    <row r="4828" spans="1:23" x14ac:dyDescent="0.3">
      <c r="A4828">
        <v>9618</v>
      </c>
      <c r="B4828" t="s">
        <v>10960</v>
      </c>
      <c r="C4828" s="1">
        <v>45247</v>
      </c>
      <c r="D4828">
        <v>20231117</v>
      </c>
      <c r="E4828" t="s">
        <v>2521</v>
      </c>
      <c r="F4828" t="s">
        <v>358</v>
      </c>
      <c r="G4828" t="s">
        <v>532</v>
      </c>
      <c r="H4828" t="s">
        <v>37</v>
      </c>
      <c r="I4828" t="s">
        <v>119</v>
      </c>
      <c r="J4828" t="s">
        <v>685</v>
      </c>
      <c r="K4828">
        <v>1076</v>
      </c>
      <c r="L4828" t="s">
        <v>74</v>
      </c>
      <c r="M4828" t="s">
        <v>40</v>
      </c>
      <c r="N4828" t="s">
        <v>1005</v>
      </c>
      <c r="O4828" t="s">
        <v>10961</v>
      </c>
      <c r="P4828">
        <v>899.98199999999997</v>
      </c>
      <c r="Q4828">
        <v>3</v>
      </c>
      <c r="R4828">
        <v>0.4</v>
      </c>
      <c r="S4828">
        <v>74.998500000000007</v>
      </c>
      <c r="T4828" t="s">
        <v>283</v>
      </c>
      <c r="U4828">
        <v>824.98349999999903</v>
      </c>
      <c r="V4828" s="2">
        <f>Table1[[#This Row],[Expenses]]*0.3</f>
        <v>247.49504999999971</v>
      </c>
      <c r="W4828" t="str">
        <f>VLOOKUP(K4828, Helper!A:C, 3, FALSE)</f>
        <v>2020-01</v>
      </c>
    </row>
    <row r="4829" spans="1:23" x14ac:dyDescent="0.3">
      <c r="A4829">
        <v>9621</v>
      </c>
      <c r="B4829" t="s">
        <v>10962</v>
      </c>
      <c r="C4829" s="1">
        <v>44100</v>
      </c>
      <c r="D4829">
        <v>20200926</v>
      </c>
      <c r="E4829" t="s">
        <v>2644</v>
      </c>
      <c r="F4829" t="s">
        <v>358</v>
      </c>
      <c r="G4829" t="s">
        <v>359</v>
      </c>
      <c r="H4829" t="s">
        <v>37</v>
      </c>
      <c r="I4829" t="s">
        <v>119</v>
      </c>
      <c r="J4829" t="s">
        <v>457</v>
      </c>
      <c r="K4829">
        <v>1057</v>
      </c>
      <c r="L4829" t="s">
        <v>105</v>
      </c>
      <c r="M4829" t="s">
        <v>85</v>
      </c>
      <c r="N4829" t="s">
        <v>86</v>
      </c>
      <c r="O4829" t="s">
        <v>10963</v>
      </c>
      <c r="P4829">
        <v>16.704000000000001</v>
      </c>
      <c r="Q4829">
        <v>6</v>
      </c>
      <c r="R4829">
        <v>0.2</v>
      </c>
      <c r="S4829">
        <v>1.2527999999999999</v>
      </c>
      <c r="T4829" t="s">
        <v>382</v>
      </c>
      <c r="U4829">
        <v>15.4512</v>
      </c>
      <c r="V4829" s="2">
        <f>Table1[[#This Row],[Expenses]]*0.3</f>
        <v>4.6353599999999995</v>
      </c>
      <c r="W4829" t="str">
        <f>VLOOKUP(K4829, Helper!A:C, 3, FALSE)</f>
        <v>2020-01</v>
      </c>
    </row>
    <row r="4830" spans="1:23" x14ac:dyDescent="0.3">
      <c r="A4830">
        <v>9624</v>
      </c>
      <c r="B4830" t="s">
        <v>10964</v>
      </c>
      <c r="C4830" s="1">
        <v>45107</v>
      </c>
      <c r="D4830">
        <v>20230630</v>
      </c>
      <c r="E4830" t="s">
        <v>1182</v>
      </c>
      <c r="F4830" t="s">
        <v>79</v>
      </c>
      <c r="G4830" t="s">
        <v>154</v>
      </c>
      <c r="H4830" t="s">
        <v>81</v>
      </c>
      <c r="I4830" t="s">
        <v>82</v>
      </c>
      <c r="J4830" t="s">
        <v>386</v>
      </c>
      <c r="K4830">
        <v>1045</v>
      </c>
      <c r="L4830" t="s">
        <v>95</v>
      </c>
      <c r="M4830" t="s">
        <v>29</v>
      </c>
      <c r="N4830" t="s">
        <v>86</v>
      </c>
      <c r="O4830" t="s">
        <v>10965</v>
      </c>
      <c r="P4830">
        <v>21.391999999999999</v>
      </c>
      <c r="Q4830">
        <v>2</v>
      </c>
      <c r="R4830">
        <v>0.8</v>
      </c>
      <c r="S4830">
        <v>-54.549599999999998</v>
      </c>
      <c r="T4830" t="s">
        <v>318</v>
      </c>
      <c r="U4830">
        <v>75.941599999999994</v>
      </c>
      <c r="V4830" s="2">
        <f>Table1[[#This Row],[Expenses]]*0.3</f>
        <v>22.782479999999996</v>
      </c>
      <c r="W4830" t="str">
        <f>VLOOKUP(K4830, Helper!A:C, 3, FALSE)</f>
        <v>2020-01</v>
      </c>
    </row>
    <row r="4831" spans="1:23" x14ac:dyDescent="0.3">
      <c r="A4831">
        <v>9627</v>
      </c>
      <c r="B4831" t="s">
        <v>10966</v>
      </c>
      <c r="C4831" s="1">
        <v>45193</v>
      </c>
      <c r="D4831">
        <v>20230924</v>
      </c>
      <c r="E4831" t="s">
        <v>936</v>
      </c>
      <c r="F4831" t="s">
        <v>79</v>
      </c>
      <c r="G4831" t="s">
        <v>470</v>
      </c>
      <c r="H4831" t="s">
        <v>81</v>
      </c>
      <c r="I4831" t="s">
        <v>82</v>
      </c>
      <c r="J4831" t="s">
        <v>403</v>
      </c>
      <c r="K4831">
        <v>1041</v>
      </c>
      <c r="L4831" t="s">
        <v>95</v>
      </c>
      <c r="M4831" t="s">
        <v>40</v>
      </c>
      <c r="N4831" t="s">
        <v>66</v>
      </c>
      <c r="O4831" t="s">
        <v>10967</v>
      </c>
      <c r="P4831">
        <v>9.2479999999999993</v>
      </c>
      <c r="Q4831">
        <v>2</v>
      </c>
      <c r="R4831">
        <v>0.2</v>
      </c>
      <c r="S4831">
        <v>3.3523999999999998</v>
      </c>
      <c r="T4831" t="s">
        <v>171</v>
      </c>
      <c r="U4831">
        <v>5.8956</v>
      </c>
      <c r="V4831" s="2">
        <f>Table1[[#This Row],[Expenses]]*0.3</f>
        <v>1.76868</v>
      </c>
      <c r="W4831" t="str">
        <f>VLOOKUP(K4831, Helper!A:C, 3, FALSE)</f>
        <v>2020-03</v>
      </c>
    </row>
    <row r="4832" spans="1:23" x14ac:dyDescent="0.3">
      <c r="A4832">
        <v>9628</v>
      </c>
      <c r="B4832" t="s">
        <v>10968</v>
      </c>
      <c r="C4832" s="1">
        <v>44158</v>
      </c>
      <c r="D4832">
        <v>20201123</v>
      </c>
      <c r="E4832" t="s">
        <v>3205</v>
      </c>
      <c r="F4832" t="s">
        <v>190</v>
      </c>
      <c r="G4832" t="s">
        <v>568</v>
      </c>
      <c r="H4832" t="s">
        <v>37</v>
      </c>
      <c r="I4832" t="s">
        <v>119</v>
      </c>
      <c r="J4832" t="s">
        <v>219</v>
      </c>
      <c r="K4832">
        <v>1006</v>
      </c>
      <c r="L4832" t="s">
        <v>56</v>
      </c>
      <c r="M4832" t="s">
        <v>29</v>
      </c>
      <c r="N4832" t="s">
        <v>50</v>
      </c>
      <c r="O4832" t="s">
        <v>10969</v>
      </c>
      <c r="P4832">
        <v>14.67</v>
      </c>
      <c r="Q4832">
        <v>3</v>
      </c>
      <c r="R4832">
        <v>0</v>
      </c>
      <c r="S4832">
        <v>6.7481999999999998</v>
      </c>
      <c r="T4832" t="s">
        <v>98</v>
      </c>
      <c r="U4832">
        <v>7.9218000000000002</v>
      </c>
      <c r="V4832" s="2">
        <f>Table1[[#This Row],[Expenses]]*0.3</f>
        <v>2.3765399999999999</v>
      </c>
      <c r="W4832" t="str">
        <f>VLOOKUP(K4832, Helper!A:C, 3, FALSE)</f>
        <v>2020-01</v>
      </c>
    </row>
    <row r="4833" spans="1:23" x14ac:dyDescent="0.3">
      <c r="A4833">
        <v>9629</v>
      </c>
      <c r="B4833" t="s">
        <v>10970</v>
      </c>
      <c r="C4833" s="1">
        <v>43844</v>
      </c>
      <c r="D4833">
        <v>20200114</v>
      </c>
      <c r="E4833" t="s">
        <v>2232</v>
      </c>
      <c r="F4833" t="s">
        <v>358</v>
      </c>
      <c r="G4833" t="s">
        <v>422</v>
      </c>
      <c r="H4833" t="s">
        <v>37</v>
      </c>
      <c r="I4833" t="s">
        <v>119</v>
      </c>
      <c r="J4833" t="s">
        <v>917</v>
      </c>
      <c r="K4833">
        <v>1029</v>
      </c>
      <c r="L4833" t="s">
        <v>84</v>
      </c>
      <c r="M4833" t="s">
        <v>29</v>
      </c>
      <c r="N4833" t="s">
        <v>66</v>
      </c>
      <c r="O4833" t="s">
        <v>10971</v>
      </c>
      <c r="P4833">
        <v>37.408000000000001</v>
      </c>
      <c r="Q4833">
        <v>7</v>
      </c>
      <c r="R4833">
        <v>0.2</v>
      </c>
      <c r="S4833">
        <v>13.0928</v>
      </c>
      <c r="T4833" t="s">
        <v>1129</v>
      </c>
      <c r="U4833">
        <v>24.315200000000001</v>
      </c>
      <c r="V4833" s="2">
        <f>Table1[[#This Row],[Expenses]]*0.3</f>
        <v>7.2945599999999997</v>
      </c>
      <c r="W4833" t="str">
        <f>VLOOKUP(K4833, Helper!A:C, 3, FALSE)</f>
        <v>2020-01</v>
      </c>
    </row>
    <row r="4834" spans="1:23" x14ac:dyDescent="0.3">
      <c r="A4834">
        <v>9631</v>
      </c>
      <c r="B4834" t="s">
        <v>10972</v>
      </c>
      <c r="C4834" s="1">
        <v>44713</v>
      </c>
      <c r="D4834">
        <v>20220601</v>
      </c>
      <c r="E4834" t="s">
        <v>1849</v>
      </c>
      <c r="F4834" t="s">
        <v>211</v>
      </c>
      <c r="G4834" t="s">
        <v>212</v>
      </c>
      <c r="H4834" t="s">
        <v>25</v>
      </c>
      <c r="I4834" t="s">
        <v>26</v>
      </c>
      <c r="J4834" t="s">
        <v>604</v>
      </c>
      <c r="K4834">
        <v>1042</v>
      </c>
      <c r="L4834" t="s">
        <v>56</v>
      </c>
      <c r="M4834" t="s">
        <v>29</v>
      </c>
      <c r="N4834" t="s">
        <v>50</v>
      </c>
      <c r="O4834" t="s">
        <v>10973</v>
      </c>
      <c r="P4834">
        <v>7.1520000000000001</v>
      </c>
      <c r="Q4834">
        <v>3</v>
      </c>
      <c r="R4834">
        <v>0.2</v>
      </c>
      <c r="S4834">
        <v>2.3243999999999998</v>
      </c>
      <c r="T4834" t="s">
        <v>43</v>
      </c>
      <c r="U4834">
        <v>4.8276000000000003</v>
      </c>
      <c r="V4834" s="2">
        <f>Table1[[#This Row],[Expenses]]*0.3</f>
        <v>1.44828</v>
      </c>
      <c r="W4834" t="str">
        <f>VLOOKUP(K4834, Helper!A:C, 3, FALSE)</f>
        <v>2020-01</v>
      </c>
    </row>
    <row r="4835" spans="1:23" x14ac:dyDescent="0.3">
      <c r="A4835">
        <v>9633</v>
      </c>
      <c r="B4835" t="s">
        <v>10974</v>
      </c>
      <c r="C4835" s="1">
        <v>44971</v>
      </c>
      <c r="D4835">
        <v>20230214</v>
      </c>
      <c r="E4835" t="s">
        <v>4623</v>
      </c>
      <c r="F4835" t="s">
        <v>183</v>
      </c>
      <c r="G4835" t="s">
        <v>183</v>
      </c>
      <c r="H4835" t="s">
        <v>25</v>
      </c>
      <c r="I4835" t="s">
        <v>48</v>
      </c>
      <c r="J4835" t="s">
        <v>138</v>
      </c>
      <c r="K4835">
        <v>1043</v>
      </c>
      <c r="L4835" t="s">
        <v>95</v>
      </c>
      <c r="M4835" t="s">
        <v>29</v>
      </c>
      <c r="N4835" t="s">
        <v>86</v>
      </c>
      <c r="O4835" t="s">
        <v>10975</v>
      </c>
      <c r="P4835">
        <v>90.64</v>
      </c>
      <c r="Q4835">
        <v>8</v>
      </c>
      <c r="R4835">
        <v>0</v>
      </c>
      <c r="S4835">
        <v>38.975200000000001</v>
      </c>
      <c r="T4835" t="s">
        <v>394</v>
      </c>
      <c r="U4835">
        <v>51.6648</v>
      </c>
      <c r="V4835" s="2">
        <f>Table1[[#This Row],[Expenses]]*0.3</f>
        <v>15.49944</v>
      </c>
      <c r="W4835" t="str">
        <f>VLOOKUP(K4835, Helper!A:C, 3, FALSE)</f>
        <v>2020-01</v>
      </c>
    </row>
    <row r="4836" spans="1:23" x14ac:dyDescent="0.3">
      <c r="A4836">
        <v>9634</v>
      </c>
      <c r="B4836" t="s">
        <v>10976</v>
      </c>
      <c r="C4836" s="1">
        <v>44118</v>
      </c>
      <c r="D4836">
        <v>20201014</v>
      </c>
      <c r="E4836" t="s">
        <v>3715</v>
      </c>
      <c r="F4836" t="s">
        <v>744</v>
      </c>
      <c r="G4836" t="s">
        <v>784</v>
      </c>
      <c r="H4836" t="s">
        <v>81</v>
      </c>
      <c r="I4836" t="s">
        <v>199</v>
      </c>
      <c r="J4836" t="s">
        <v>200</v>
      </c>
      <c r="K4836">
        <v>1011</v>
      </c>
      <c r="L4836" t="s">
        <v>56</v>
      </c>
      <c r="M4836" t="s">
        <v>29</v>
      </c>
      <c r="N4836" t="s">
        <v>185</v>
      </c>
      <c r="O4836" t="s">
        <v>10977</v>
      </c>
      <c r="P4836">
        <v>177</v>
      </c>
      <c r="Q4836">
        <v>3</v>
      </c>
      <c r="R4836">
        <v>0</v>
      </c>
      <c r="S4836">
        <v>30.09</v>
      </c>
      <c r="T4836" t="s">
        <v>194</v>
      </c>
      <c r="U4836">
        <v>146.91</v>
      </c>
      <c r="V4836" s="2">
        <f>Table1[[#This Row],[Expenses]]*0.3</f>
        <v>44.073</v>
      </c>
      <c r="W4836" t="str">
        <f>VLOOKUP(K4836, Helper!A:C, 3, FALSE)</f>
        <v>2020-06</v>
      </c>
    </row>
    <row r="4837" spans="1:23" x14ac:dyDescent="0.3">
      <c r="A4837">
        <v>9637</v>
      </c>
      <c r="B4837" t="s">
        <v>10978</v>
      </c>
      <c r="C4837" s="1">
        <v>44153</v>
      </c>
      <c r="D4837">
        <v>20201118</v>
      </c>
      <c r="E4837" t="s">
        <v>936</v>
      </c>
      <c r="F4837" t="s">
        <v>71</v>
      </c>
      <c r="G4837" t="s">
        <v>72</v>
      </c>
      <c r="H4837" t="s">
        <v>37</v>
      </c>
      <c r="I4837" t="s">
        <v>38</v>
      </c>
      <c r="J4837" t="s">
        <v>403</v>
      </c>
      <c r="K4837">
        <v>1041</v>
      </c>
      <c r="L4837" t="s">
        <v>95</v>
      </c>
      <c r="M4837" t="s">
        <v>40</v>
      </c>
      <c r="N4837" t="s">
        <v>57</v>
      </c>
      <c r="O4837" t="s">
        <v>10979</v>
      </c>
      <c r="P4837">
        <v>137.54</v>
      </c>
      <c r="Q4837">
        <v>2</v>
      </c>
      <c r="R4837">
        <v>0</v>
      </c>
      <c r="S4837">
        <v>55.015999999999998</v>
      </c>
      <c r="T4837" t="s">
        <v>98</v>
      </c>
      <c r="U4837">
        <v>82.524000000000001</v>
      </c>
      <c r="V4837" s="2">
        <f>Table1[[#This Row],[Expenses]]*0.3</f>
        <v>24.757200000000001</v>
      </c>
      <c r="W4837" t="str">
        <f>VLOOKUP(K4837, Helper!A:C, 3, FALSE)</f>
        <v>2020-03</v>
      </c>
    </row>
    <row r="4838" spans="1:23" x14ac:dyDescent="0.3">
      <c r="A4838">
        <v>9639</v>
      </c>
      <c r="B4838" t="s">
        <v>10980</v>
      </c>
      <c r="C4838" s="1">
        <v>45243</v>
      </c>
      <c r="D4838">
        <v>20231113</v>
      </c>
      <c r="E4838" t="s">
        <v>1044</v>
      </c>
      <c r="F4838" t="s">
        <v>35</v>
      </c>
      <c r="G4838" t="s">
        <v>36</v>
      </c>
      <c r="H4838" t="s">
        <v>37</v>
      </c>
      <c r="I4838" t="s">
        <v>38</v>
      </c>
      <c r="J4838" t="s">
        <v>349</v>
      </c>
      <c r="K4838">
        <v>1078</v>
      </c>
      <c r="L4838" t="s">
        <v>56</v>
      </c>
      <c r="M4838" t="s">
        <v>29</v>
      </c>
      <c r="N4838" t="s">
        <v>66</v>
      </c>
      <c r="O4838" t="s">
        <v>10981</v>
      </c>
      <c r="P4838">
        <v>11.56</v>
      </c>
      <c r="Q4838">
        <v>2</v>
      </c>
      <c r="R4838">
        <v>0</v>
      </c>
      <c r="S4838">
        <v>5.6643999999999997</v>
      </c>
      <c r="T4838" t="s">
        <v>283</v>
      </c>
      <c r="U4838">
        <v>5.8956</v>
      </c>
      <c r="V4838" s="2">
        <f>Table1[[#This Row],[Expenses]]*0.3</f>
        <v>1.76868</v>
      </c>
      <c r="W4838" t="str">
        <f>VLOOKUP(K4838, Helper!A:C, 3, FALSE)</f>
        <v>2020-01</v>
      </c>
    </row>
    <row r="4839" spans="1:23" x14ac:dyDescent="0.3">
      <c r="A4839">
        <v>9640</v>
      </c>
      <c r="B4839" t="s">
        <v>10982</v>
      </c>
      <c r="C4839" s="1">
        <v>44224</v>
      </c>
      <c r="D4839">
        <v>20210128</v>
      </c>
      <c r="E4839" t="s">
        <v>549</v>
      </c>
      <c r="F4839" t="s">
        <v>62</v>
      </c>
      <c r="G4839" t="s">
        <v>1253</v>
      </c>
      <c r="H4839" t="s">
        <v>25</v>
      </c>
      <c r="I4839" t="s">
        <v>64</v>
      </c>
      <c r="J4839" t="s">
        <v>192</v>
      </c>
      <c r="K4839">
        <v>1068</v>
      </c>
      <c r="L4839" t="s">
        <v>56</v>
      </c>
      <c r="M4839" t="s">
        <v>29</v>
      </c>
      <c r="N4839" t="s">
        <v>50</v>
      </c>
      <c r="O4839" t="s">
        <v>10983</v>
      </c>
      <c r="P4839">
        <v>4297.6440000000002</v>
      </c>
      <c r="Q4839">
        <v>13</v>
      </c>
      <c r="R4839">
        <v>0.4</v>
      </c>
      <c r="S4839">
        <v>-1862.3124</v>
      </c>
      <c r="T4839" t="s">
        <v>303</v>
      </c>
      <c r="U4839">
        <v>6159.9564</v>
      </c>
      <c r="V4839" s="2">
        <f>Table1[[#This Row],[Expenses]]*0.3</f>
        <v>1847.9869199999998</v>
      </c>
      <c r="W4839" t="str">
        <f>VLOOKUP(K4839, Helper!A:C, 3, FALSE)</f>
        <v>2020-01</v>
      </c>
    </row>
    <row r="4840" spans="1:23" x14ac:dyDescent="0.3">
      <c r="A4840">
        <v>9641</v>
      </c>
      <c r="B4840" t="s">
        <v>10984</v>
      </c>
      <c r="C4840" s="1">
        <v>43897</v>
      </c>
      <c r="D4840">
        <v>20200307</v>
      </c>
      <c r="E4840" t="s">
        <v>8776</v>
      </c>
      <c r="F4840" t="s">
        <v>71</v>
      </c>
      <c r="G4840" t="s">
        <v>72</v>
      </c>
      <c r="H4840" t="s">
        <v>37</v>
      </c>
      <c r="I4840" t="s">
        <v>38</v>
      </c>
      <c r="J4840" t="s">
        <v>1231</v>
      </c>
      <c r="K4840">
        <v>1086</v>
      </c>
      <c r="L4840" t="s">
        <v>74</v>
      </c>
      <c r="M4840" t="s">
        <v>40</v>
      </c>
      <c r="N4840" t="s">
        <v>112</v>
      </c>
      <c r="O4840" t="s">
        <v>10985</v>
      </c>
      <c r="P4840">
        <v>20.65</v>
      </c>
      <c r="Q4840">
        <v>5</v>
      </c>
      <c r="R4840">
        <v>0</v>
      </c>
      <c r="S4840">
        <v>9.4990000000000006</v>
      </c>
      <c r="T4840" t="s">
        <v>445</v>
      </c>
      <c r="U4840">
        <v>11.1509999999999</v>
      </c>
      <c r="V4840" s="2">
        <f>Table1[[#This Row],[Expenses]]*0.3</f>
        <v>3.3452999999999702</v>
      </c>
      <c r="W4840" t="str">
        <f>VLOOKUP(K4840, Helper!A:C, 3, FALSE)</f>
        <v>2020-01</v>
      </c>
    </row>
    <row r="4841" spans="1:23" x14ac:dyDescent="0.3">
      <c r="A4841">
        <v>9645</v>
      </c>
      <c r="B4841" t="s">
        <v>10986</v>
      </c>
      <c r="C4841" s="1">
        <v>45086</v>
      </c>
      <c r="D4841">
        <v>20230609</v>
      </c>
      <c r="E4841" t="s">
        <v>1807</v>
      </c>
      <c r="F4841" t="s">
        <v>232</v>
      </c>
      <c r="G4841" t="s">
        <v>385</v>
      </c>
      <c r="H4841" t="s">
        <v>37</v>
      </c>
      <c r="I4841" t="s">
        <v>119</v>
      </c>
      <c r="J4841" t="s">
        <v>638</v>
      </c>
      <c r="K4841">
        <v>1008</v>
      </c>
      <c r="L4841" t="s">
        <v>74</v>
      </c>
      <c r="M4841" t="s">
        <v>29</v>
      </c>
      <c r="N4841" t="s">
        <v>185</v>
      </c>
      <c r="O4841" t="s">
        <v>10987</v>
      </c>
      <c r="P4841">
        <v>89.543999999999997</v>
      </c>
      <c r="Q4841">
        <v>7</v>
      </c>
      <c r="R4841">
        <v>0.2</v>
      </c>
      <c r="S4841">
        <v>12.3123</v>
      </c>
      <c r="T4841" t="s">
        <v>318</v>
      </c>
      <c r="U4841">
        <v>77.231699999999904</v>
      </c>
      <c r="V4841" s="2">
        <f>Table1[[#This Row],[Expenses]]*0.3</f>
        <v>23.169509999999971</v>
      </c>
      <c r="W4841" t="str">
        <f>VLOOKUP(K4841, Helper!A:C, 3, FALSE)</f>
        <v>2020-01</v>
      </c>
    </row>
    <row r="4842" spans="1:23" x14ac:dyDescent="0.3">
      <c r="A4842">
        <v>9648</v>
      </c>
      <c r="B4842" t="s">
        <v>10988</v>
      </c>
      <c r="C4842" s="1">
        <v>44154</v>
      </c>
      <c r="D4842">
        <v>20201119</v>
      </c>
      <c r="E4842" t="s">
        <v>3255</v>
      </c>
      <c r="F4842" t="s">
        <v>183</v>
      </c>
      <c r="G4842" t="s">
        <v>183</v>
      </c>
      <c r="H4842" t="s">
        <v>25</v>
      </c>
      <c r="I4842" t="s">
        <v>48</v>
      </c>
      <c r="J4842" t="s">
        <v>120</v>
      </c>
      <c r="K4842">
        <v>1048</v>
      </c>
      <c r="L4842" t="s">
        <v>105</v>
      </c>
      <c r="M4842" t="s">
        <v>29</v>
      </c>
      <c r="N4842" t="s">
        <v>96</v>
      </c>
      <c r="O4842" t="s">
        <v>10989</v>
      </c>
      <c r="P4842">
        <v>221.16</v>
      </c>
      <c r="Q4842">
        <v>4</v>
      </c>
      <c r="R4842">
        <v>0</v>
      </c>
      <c r="S4842">
        <v>57.501600000000003</v>
      </c>
      <c r="T4842" t="s">
        <v>98</v>
      </c>
      <c r="U4842">
        <v>163.6584</v>
      </c>
      <c r="V4842" s="2">
        <f>Table1[[#This Row],[Expenses]]*0.3</f>
        <v>49.097519999999996</v>
      </c>
      <c r="W4842" t="str">
        <f>VLOOKUP(K4842, Helper!A:C, 3, FALSE)</f>
        <v>2020-02</v>
      </c>
    </row>
    <row r="4843" spans="1:23" x14ac:dyDescent="0.3">
      <c r="A4843">
        <v>9650</v>
      </c>
      <c r="B4843" t="s">
        <v>10990</v>
      </c>
      <c r="C4843" s="1">
        <v>44892</v>
      </c>
      <c r="D4843">
        <v>20221127</v>
      </c>
      <c r="E4843" t="s">
        <v>1564</v>
      </c>
      <c r="F4843" t="s">
        <v>35</v>
      </c>
      <c r="G4843" t="s">
        <v>36</v>
      </c>
      <c r="H4843" t="s">
        <v>37</v>
      </c>
      <c r="I4843" t="s">
        <v>38</v>
      </c>
      <c r="J4843" t="s">
        <v>268</v>
      </c>
      <c r="K4843">
        <v>1088</v>
      </c>
      <c r="L4843" t="s">
        <v>133</v>
      </c>
      <c r="M4843" t="s">
        <v>29</v>
      </c>
      <c r="N4843" t="s">
        <v>30</v>
      </c>
      <c r="O4843" t="s">
        <v>10991</v>
      </c>
      <c r="P4843">
        <v>3406.6640000000002</v>
      </c>
      <c r="Q4843">
        <v>8</v>
      </c>
      <c r="R4843">
        <v>0.15</v>
      </c>
      <c r="S4843">
        <v>160.31360000000001</v>
      </c>
      <c r="T4843" t="s">
        <v>32</v>
      </c>
      <c r="U4843">
        <v>3246.3503999999998</v>
      </c>
      <c r="V4843" s="2">
        <f>Table1[[#This Row],[Expenses]]*0.3</f>
        <v>973.9051199999999</v>
      </c>
      <c r="W4843" t="str">
        <f>VLOOKUP(K4843, Helper!A:C, 3, FALSE)</f>
        <v>2020-03</v>
      </c>
    </row>
    <row r="4844" spans="1:23" x14ac:dyDescent="0.3">
      <c r="A4844">
        <v>9654</v>
      </c>
      <c r="B4844" t="s">
        <v>10992</v>
      </c>
      <c r="C4844" s="1">
        <v>44950</v>
      </c>
      <c r="D4844">
        <v>20230124</v>
      </c>
      <c r="E4844" t="s">
        <v>78</v>
      </c>
      <c r="F4844" t="s">
        <v>232</v>
      </c>
      <c r="G4844" t="s">
        <v>385</v>
      </c>
      <c r="H4844" t="s">
        <v>37</v>
      </c>
      <c r="I4844" t="s">
        <v>119</v>
      </c>
      <c r="J4844" t="s">
        <v>83</v>
      </c>
      <c r="K4844">
        <v>1074</v>
      </c>
      <c r="L4844" t="s">
        <v>84</v>
      </c>
      <c r="M4844" t="s">
        <v>85</v>
      </c>
      <c r="N4844" t="s">
        <v>185</v>
      </c>
      <c r="O4844" t="s">
        <v>10993</v>
      </c>
      <c r="P4844">
        <v>95.983999999999995</v>
      </c>
      <c r="Q4844">
        <v>2</v>
      </c>
      <c r="R4844">
        <v>0.2</v>
      </c>
      <c r="S4844">
        <v>11.997999999999999</v>
      </c>
      <c r="T4844" t="s">
        <v>898</v>
      </c>
      <c r="U4844">
        <v>83.985999999999905</v>
      </c>
      <c r="V4844" s="2">
        <f>Table1[[#This Row],[Expenses]]*0.3</f>
        <v>25.19579999999997</v>
      </c>
      <c r="W4844" t="str">
        <f>VLOOKUP(K4844, Helper!A:C, 3, FALSE)</f>
        <v>2020-05</v>
      </c>
    </row>
    <row r="4845" spans="1:23" x14ac:dyDescent="0.3">
      <c r="A4845">
        <v>9656</v>
      </c>
      <c r="B4845" t="s">
        <v>10994</v>
      </c>
      <c r="C4845" s="1">
        <v>44096</v>
      </c>
      <c r="D4845">
        <v>20200922</v>
      </c>
      <c r="E4845" t="s">
        <v>2831</v>
      </c>
      <c r="F4845" t="s">
        <v>211</v>
      </c>
      <c r="G4845" t="s">
        <v>212</v>
      </c>
      <c r="H4845" t="s">
        <v>25</v>
      </c>
      <c r="I4845" t="s">
        <v>26</v>
      </c>
      <c r="J4845" t="s">
        <v>192</v>
      </c>
      <c r="K4845">
        <v>1068</v>
      </c>
      <c r="L4845" t="s">
        <v>56</v>
      </c>
      <c r="M4845" t="s">
        <v>29</v>
      </c>
      <c r="N4845" t="s">
        <v>57</v>
      </c>
      <c r="O4845" t="s">
        <v>10995</v>
      </c>
      <c r="P4845">
        <v>97.44</v>
      </c>
      <c r="Q4845">
        <v>3</v>
      </c>
      <c r="R4845">
        <v>0</v>
      </c>
      <c r="S4845">
        <v>35.078400000000002</v>
      </c>
      <c r="T4845" t="s">
        <v>382</v>
      </c>
      <c r="U4845">
        <v>62.361599999999903</v>
      </c>
      <c r="V4845" s="2">
        <f>Table1[[#This Row],[Expenses]]*0.3</f>
        <v>18.70847999999997</v>
      </c>
      <c r="W4845" t="str">
        <f>VLOOKUP(K4845, Helper!A:C, 3, FALSE)</f>
        <v>2020-01</v>
      </c>
    </row>
    <row r="4846" spans="1:23" x14ac:dyDescent="0.3">
      <c r="A4846">
        <v>9660</v>
      </c>
      <c r="B4846" t="s">
        <v>10996</v>
      </c>
      <c r="C4846" s="1">
        <v>43916</v>
      </c>
      <c r="D4846">
        <v>20200326</v>
      </c>
      <c r="E4846" t="s">
        <v>2294</v>
      </c>
      <c r="F4846" t="s">
        <v>35</v>
      </c>
      <c r="G4846" t="s">
        <v>2346</v>
      </c>
      <c r="H4846" t="s">
        <v>37</v>
      </c>
      <c r="I4846" t="s">
        <v>38</v>
      </c>
      <c r="J4846" t="s">
        <v>515</v>
      </c>
      <c r="K4846">
        <v>1003</v>
      </c>
      <c r="L4846" t="s">
        <v>56</v>
      </c>
      <c r="M4846" t="s">
        <v>29</v>
      </c>
      <c r="N4846" t="s">
        <v>41</v>
      </c>
      <c r="O4846" t="s">
        <v>10997</v>
      </c>
      <c r="P4846">
        <v>18.75</v>
      </c>
      <c r="Q4846">
        <v>5</v>
      </c>
      <c r="R4846">
        <v>0</v>
      </c>
      <c r="S4846">
        <v>9</v>
      </c>
      <c r="T4846" t="s">
        <v>445</v>
      </c>
      <c r="U4846">
        <v>9.75</v>
      </c>
      <c r="V4846" s="2">
        <f>Table1[[#This Row],[Expenses]]*0.3</f>
        <v>2.9249999999999998</v>
      </c>
      <c r="W4846" t="str">
        <f>VLOOKUP(K4846, Helper!A:C, 3, FALSE)</f>
        <v>2020-02</v>
      </c>
    </row>
    <row r="4847" spans="1:23" x14ac:dyDescent="0.3">
      <c r="A4847">
        <v>9661</v>
      </c>
      <c r="B4847" t="s">
        <v>10998</v>
      </c>
      <c r="C4847" s="1">
        <v>44719</v>
      </c>
      <c r="D4847">
        <v>20220607</v>
      </c>
      <c r="E4847" t="s">
        <v>2255</v>
      </c>
      <c r="F4847" t="s">
        <v>35</v>
      </c>
      <c r="G4847" t="s">
        <v>6769</v>
      </c>
      <c r="H4847" t="s">
        <v>37</v>
      </c>
      <c r="I4847" t="s">
        <v>38</v>
      </c>
      <c r="J4847" t="s">
        <v>49</v>
      </c>
      <c r="K4847">
        <v>1031</v>
      </c>
      <c r="L4847" t="s">
        <v>28</v>
      </c>
      <c r="M4847" t="s">
        <v>85</v>
      </c>
      <c r="N4847" t="s">
        <v>156</v>
      </c>
      <c r="O4847" t="s">
        <v>10999</v>
      </c>
      <c r="P4847">
        <v>3023.9279999999999</v>
      </c>
      <c r="Q4847">
        <v>9</v>
      </c>
      <c r="R4847">
        <v>0.2</v>
      </c>
      <c r="S4847">
        <v>226.7946</v>
      </c>
      <c r="T4847" t="s">
        <v>43</v>
      </c>
      <c r="U4847">
        <v>2797.1333999999902</v>
      </c>
      <c r="V4847" s="2">
        <f>Table1[[#This Row],[Expenses]]*0.3</f>
        <v>839.14001999999698</v>
      </c>
      <c r="W4847" t="str">
        <f>VLOOKUP(K4847, Helper!A:C, 3, FALSE)</f>
        <v>2020-01</v>
      </c>
    </row>
    <row r="4848" spans="1:23" x14ac:dyDescent="0.3">
      <c r="A4848">
        <v>9664</v>
      </c>
      <c r="B4848" t="s">
        <v>11000</v>
      </c>
      <c r="C4848" s="1">
        <v>45170</v>
      </c>
      <c r="D4848">
        <v>20230901</v>
      </c>
      <c r="E4848" t="s">
        <v>2306</v>
      </c>
      <c r="F4848" t="s">
        <v>35</v>
      </c>
      <c r="G4848" t="s">
        <v>110</v>
      </c>
      <c r="H4848" t="s">
        <v>37</v>
      </c>
      <c r="I4848" t="s">
        <v>38</v>
      </c>
      <c r="J4848" t="s">
        <v>626</v>
      </c>
      <c r="K4848">
        <v>1009</v>
      </c>
      <c r="L4848" t="s">
        <v>95</v>
      </c>
      <c r="M4848" t="s">
        <v>29</v>
      </c>
      <c r="N4848" t="s">
        <v>96</v>
      </c>
      <c r="O4848" t="s">
        <v>11001</v>
      </c>
      <c r="P4848">
        <v>193.95</v>
      </c>
      <c r="Q4848">
        <v>3</v>
      </c>
      <c r="R4848">
        <v>0</v>
      </c>
      <c r="S4848">
        <v>9.6974999999999998</v>
      </c>
      <c r="T4848" t="s">
        <v>171</v>
      </c>
      <c r="U4848">
        <v>184.2525</v>
      </c>
      <c r="V4848" s="2">
        <f>Table1[[#This Row],[Expenses]]*0.3</f>
        <v>55.275749999999995</v>
      </c>
      <c r="W4848" t="str">
        <f>VLOOKUP(K4848, Helper!A:C, 3, FALSE)</f>
        <v>2020-03</v>
      </c>
    </row>
    <row r="4849" spans="1:23" x14ac:dyDescent="0.3">
      <c r="A4849">
        <v>9665</v>
      </c>
      <c r="B4849" t="s">
        <v>11002</v>
      </c>
      <c r="C4849" s="1">
        <v>44537</v>
      </c>
      <c r="D4849">
        <v>20211207</v>
      </c>
      <c r="E4849" t="s">
        <v>637</v>
      </c>
      <c r="F4849" t="s">
        <v>35</v>
      </c>
      <c r="G4849" t="s">
        <v>916</v>
      </c>
      <c r="H4849" t="s">
        <v>37</v>
      </c>
      <c r="I4849" t="s">
        <v>38</v>
      </c>
      <c r="J4849" t="s">
        <v>638</v>
      </c>
      <c r="K4849">
        <v>1008</v>
      </c>
      <c r="L4849" t="s">
        <v>74</v>
      </c>
      <c r="M4849" t="s">
        <v>40</v>
      </c>
      <c r="N4849" t="s">
        <v>66</v>
      </c>
      <c r="O4849" t="s">
        <v>11003</v>
      </c>
      <c r="P4849">
        <v>12.96</v>
      </c>
      <c r="Q4849">
        <v>2</v>
      </c>
      <c r="R4849">
        <v>0</v>
      </c>
      <c r="S4849">
        <v>6.2207999999999997</v>
      </c>
      <c r="T4849" t="s">
        <v>163</v>
      </c>
      <c r="U4849">
        <v>6.7392000000000003</v>
      </c>
      <c r="V4849" s="2">
        <f>Table1[[#This Row],[Expenses]]*0.3</f>
        <v>2.02176</v>
      </c>
      <c r="W4849" t="str">
        <f>VLOOKUP(K4849, Helper!A:C, 3, FALSE)</f>
        <v>2020-01</v>
      </c>
    </row>
    <row r="4850" spans="1:23" x14ac:dyDescent="0.3">
      <c r="A4850">
        <v>9666</v>
      </c>
      <c r="B4850" t="s">
        <v>11004</v>
      </c>
      <c r="C4850" s="1">
        <v>45247</v>
      </c>
      <c r="D4850">
        <v>20231117</v>
      </c>
      <c r="E4850" t="s">
        <v>396</v>
      </c>
      <c r="F4850" t="s">
        <v>35</v>
      </c>
      <c r="G4850" t="s">
        <v>36</v>
      </c>
      <c r="H4850" t="s">
        <v>37</v>
      </c>
      <c r="I4850" t="s">
        <v>38</v>
      </c>
      <c r="J4850" t="s">
        <v>398</v>
      </c>
      <c r="K4850">
        <v>1026</v>
      </c>
      <c r="L4850" t="s">
        <v>105</v>
      </c>
      <c r="M4850" t="s">
        <v>29</v>
      </c>
      <c r="N4850" t="s">
        <v>57</v>
      </c>
      <c r="O4850" t="s">
        <v>11005</v>
      </c>
      <c r="P4850">
        <v>119.94</v>
      </c>
      <c r="Q4850">
        <v>3</v>
      </c>
      <c r="R4850">
        <v>0</v>
      </c>
      <c r="S4850">
        <v>23.988</v>
      </c>
      <c r="T4850" t="s">
        <v>283</v>
      </c>
      <c r="U4850">
        <v>95.951999999999998</v>
      </c>
      <c r="V4850" s="2">
        <f>Table1[[#This Row],[Expenses]]*0.3</f>
        <v>28.785599999999999</v>
      </c>
      <c r="W4850" t="str">
        <f>VLOOKUP(K4850, Helper!A:C, 3, FALSE)</f>
        <v>2020-01</v>
      </c>
    </row>
    <row r="4851" spans="1:23" x14ac:dyDescent="0.3">
      <c r="A4851">
        <v>9668</v>
      </c>
      <c r="B4851" t="s">
        <v>11006</v>
      </c>
      <c r="C4851" s="1">
        <v>44675</v>
      </c>
      <c r="D4851">
        <v>20220424</v>
      </c>
      <c r="E4851" t="s">
        <v>3107</v>
      </c>
      <c r="F4851" t="s">
        <v>35</v>
      </c>
      <c r="G4851" t="s">
        <v>11007</v>
      </c>
      <c r="H4851" t="s">
        <v>37</v>
      </c>
      <c r="I4851" t="s">
        <v>38</v>
      </c>
      <c r="J4851" t="s">
        <v>649</v>
      </c>
      <c r="K4851">
        <v>1023</v>
      </c>
      <c r="L4851" t="s">
        <v>28</v>
      </c>
      <c r="M4851" t="s">
        <v>29</v>
      </c>
      <c r="N4851" t="s">
        <v>50</v>
      </c>
      <c r="O4851" t="s">
        <v>11008</v>
      </c>
      <c r="P4851">
        <v>18.088000000000001</v>
      </c>
      <c r="Q4851">
        <v>7</v>
      </c>
      <c r="R4851">
        <v>0.2</v>
      </c>
      <c r="S4851">
        <v>6.5568999999999997</v>
      </c>
      <c r="T4851" t="s">
        <v>296</v>
      </c>
      <c r="U4851">
        <v>11.5311</v>
      </c>
      <c r="V4851" s="2">
        <f>Table1[[#This Row],[Expenses]]*0.3</f>
        <v>3.45933</v>
      </c>
      <c r="W4851" t="str">
        <f>VLOOKUP(K4851, Helper!A:C, 3, FALSE)</f>
        <v>2020-08</v>
      </c>
    </row>
    <row r="4852" spans="1:23" x14ac:dyDescent="0.3">
      <c r="A4852">
        <v>9670</v>
      </c>
      <c r="B4852" t="s">
        <v>11009</v>
      </c>
      <c r="C4852" s="1">
        <v>45019</v>
      </c>
      <c r="D4852">
        <v>20230403</v>
      </c>
      <c r="E4852" t="s">
        <v>5325</v>
      </c>
      <c r="F4852" t="s">
        <v>266</v>
      </c>
      <c r="G4852" t="s">
        <v>1037</v>
      </c>
      <c r="H4852" t="s">
        <v>25</v>
      </c>
      <c r="I4852" t="s">
        <v>48</v>
      </c>
      <c r="J4852" t="s">
        <v>258</v>
      </c>
      <c r="K4852">
        <v>1098</v>
      </c>
      <c r="L4852" t="s">
        <v>259</v>
      </c>
      <c r="M4852" t="s">
        <v>29</v>
      </c>
      <c r="N4852" t="s">
        <v>41</v>
      </c>
      <c r="O4852" t="s">
        <v>11010</v>
      </c>
      <c r="P4852">
        <v>14.94</v>
      </c>
      <c r="Q4852">
        <v>3</v>
      </c>
      <c r="R4852">
        <v>0</v>
      </c>
      <c r="S4852">
        <v>6.8723999999999998</v>
      </c>
      <c r="T4852" t="s">
        <v>68</v>
      </c>
      <c r="U4852">
        <v>8.0675999999999899</v>
      </c>
      <c r="V4852" s="2">
        <f>Table1[[#This Row],[Expenses]]*0.3</f>
        <v>2.4202799999999969</v>
      </c>
      <c r="W4852" t="str">
        <f>VLOOKUP(K4852, Helper!A:C, 3, FALSE)</f>
        <v>2020-01</v>
      </c>
    </row>
    <row r="4853" spans="1:23" x14ac:dyDescent="0.3">
      <c r="A4853">
        <v>9671</v>
      </c>
      <c r="B4853" t="s">
        <v>11011</v>
      </c>
      <c r="C4853" s="1">
        <v>44421</v>
      </c>
      <c r="D4853">
        <v>20210813</v>
      </c>
      <c r="E4853" t="s">
        <v>711</v>
      </c>
      <c r="F4853" t="s">
        <v>62</v>
      </c>
      <c r="G4853" t="s">
        <v>882</v>
      </c>
      <c r="H4853" t="s">
        <v>25</v>
      </c>
      <c r="I4853" t="s">
        <v>64</v>
      </c>
      <c r="J4853" t="s">
        <v>685</v>
      </c>
      <c r="K4853">
        <v>1076</v>
      </c>
      <c r="L4853" t="s">
        <v>74</v>
      </c>
      <c r="M4853" t="s">
        <v>40</v>
      </c>
      <c r="N4853" t="s">
        <v>112</v>
      </c>
      <c r="O4853" t="s">
        <v>11012</v>
      </c>
      <c r="P4853">
        <v>64.680000000000007</v>
      </c>
      <c r="Q4853">
        <v>7</v>
      </c>
      <c r="R4853">
        <v>0.2</v>
      </c>
      <c r="S4853">
        <v>8.0850000000000009</v>
      </c>
      <c r="T4853" t="s">
        <v>570</v>
      </c>
      <c r="U4853">
        <v>56.594999999999999</v>
      </c>
      <c r="V4853" s="2">
        <f>Table1[[#This Row],[Expenses]]*0.3</f>
        <v>16.9785</v>
      </c>
      <c r="W4853" t="str">
        <f>VLOOKUP(K4853, Helper!A:C, 3, FALSE)</f>
        <v>2020-01</v>
      </c>
    </row>
    <row r="4854" spans="1:23" x14ac:dyDescent="0.3">
      <c r="A4854">
        <v>9672</v>
      </c>
      <c r="B4854" t="s">
        <v>11013</v>
      </c>
      <c r="C4854" s="1">
        <v>45244</v>
      </c>
      <c r="D4854">
        <v>20231114</v>
      </c>
      <c r="E4854" t="s">
        <v>587</v>
      </c>
      <c r="F4854" t="s">
        <v>35</v>
      </c>
      <c r="G4854" t="s">
        <v>11014</v>
      </c>
      <c r="H4854" t="s">
        <v>37</v>
      </c>
      <c r="I4854" t="s">
        <v>38</v>
      </c>
      <c r="J4854" t="s">
        <v>588</v>
      </c>
      <c r="K4854">
        <v>1085</v>
      </c>
      <c r="L4854" t="s">
        <v>105</v>
      </c>
      <c r="M4854" t="s">
        <v>29</v>
      </c>
      <c r="N4854" t="s">
        <v>156</v>
      </c>
      <c r="O4854" t="s">
        <v>11015</v>
      </c>
      <c r="P4854">
        <v>22</v>
      </c>
      <c r="Q4854">
        <v>5</v>
      </c>
      <c r="R4854">
        <v>0.2</v>
      </c>
      <c r="S4854">
        <v>1.375</v>
      </c>
      <c r="T4854" t="s">
        <v>283</v>
      </c>
      <c r="U4854">
        <v>20.625</v>
      </c>
      <c r="V4854" s="2">
        <f>Table1[[#This Row],[Expenses]]*0.3</f>
        <v>6.1875</v>
      </c>
      <c r="W4854" t="str">
        <f>VLOOKUP(K4854, Helper!A:C, 3, FALSE)</f>
        <v>2020-07</v>
      </c>
    </row>
    <row r="4855" spans="1:23" x14ac:dyDescent="0.3">
      <c r="A4855">
        <v>9673</v>
      </c>
      <c r="B4855" t="s">
        <v>11016</v>
      </c>
      <c r="C4855" s="1">
        <v>44919</v>
      </c>
      <c r="D4855">
        <v>20221224</v>
      </c>
      <c r="E4855" t="s">
        <v>502</v>
      </c>
      <c r="F4855" t="s">
        <v>124</v>
      </c>
      <c r="G4855" t="s">
        <v>125</v>
      </c>
      <c r="H4855" t="s">
        <v>25</v>
      </c>
      <c r="I4855" t="s">
        <v>48</v>
      </c>
      <c r="J4855" t="s">
        <v>504</v>
      </c>
      <c r="K4855">
        <v>1010</v>
      </c>
      <c r="L4855" t="s">
        <v>273</v>
      </c>
      <c r="M4855" t="s">
        <v>85</v>
      </c>
      <c r="N4855" t="s">
        <v>66</v>
      </c>
      <c r="O4855" t="s">
        <v>11017</v>
      </c>
      <c r="P4855">
        <v>7.968</v>
      </c>
      <c r="Q4855">
        <v>2</v>
      </c>
      <c r="R4855">
        <v>0.2</v>
      </c>
      <c r="S4855">
        <v>2.6892</v>
      </c>
      <c r="T4855" t="s">
        <v>76</v>
      </c>
      <c r="U4855">
        <v>5.2788000000000004</v>
      </c>
      <c r="V4855" s="2">
        <f>Table1[[#This Row],[Expenses]]*0.3</f>
        <v>1.5836400000000002</v>
      </c>
      <c r="W4855" t="str">
        <f>VLOOKUP(K4855, Helper!A:C, 3, FALSE)</f>
        <v>2020-03</v>
      </c>
    </row>
    <row r="4856" spans="1:23" x14ac:dyDescent="0.3">
      <c r="A4856">
        <v>9675</v>
      </c>
      <c r="B4856" t="s">
        <v>11018</v>
      </c>
      <c r="C4856" s="1">
        <v>44034</v>
      </c>
      <c r="D4856">
        <v>20200722</v>
      </c>
      <c r="E4856" t="s">
        <v>721</v>
      </c>
      <c r="F4856" t="s">
        <v>79</v>
      </c>
      <c r="G4856" t="s">
        <v>147</v>
      </c>
      <c r="H4856" t="s">
        <v>81</v>
      </c>
      <c r="I4856" t="s">
        <v>82</v>
      </c>
      <c r="J4856" t="s">
        <v>418</v>
      </c>
      <c r="K4856">
        <v>1007</v>
      </c>
      <c r="L4856" t="s">
        <v>84</v>
      </c>
      <c r="M4856" t="s">
        <v>29</v>
      </c>
      <c r="N4856" t="s">
        <v>96</v>
      </c>
      <c r="O4856" t="s">
        <v>11019</v>
      </c>
      <c r="P4856">
        <v>26.632000000000001</v>
      </c>
      <c r="Q4856">
        <v>1</v>
      </c>
      <c r="R4856">
        <v>0.2</v>
      </c>
      <c r="S4856">
        <v>1.3315999999999999</v>
      </c>
      <c r="T4856" t="s">
        <v>729</v>
      </c>
      <c r="U4856">
        <v>25.3004</v>
      </c>
      <c r="V4856" s="2">
        <f>Table1[[#This Row],[Expenses]]*0.3</f>
        <v>7.5901199999999998</v>
      </c>
      <c r="W4856" t="str">
        <f>VLOOKUP(K4856, Helper!A:C, 3, FALSE)</f>
        <v>2020-02</v>
      </c>
    </row>
    <row r="4857" spans="1:23" x14ac:dyDescent="0.3">
      <c r="A4857">
        <v>9676</v>
      </c>
      <c r="B4857" t="s">
        <v>11020</v>
      </c>
      <c r="C4857" s="1">
        <v>44688</v>
      </c>
      <c r="D4857">
        <v>20220507</v>
      </c>
      <c r="E4857" t="s">
        <v>2033</v>
      </c>
      <c r="F4857" t="s">
        <v>35</v>
      </c>
      <c r="G4857" t="s">
        <v>3855</v>
      </c>
      <c r="H4857" t="s">
        <v>37</v>
      </c>
      <c r="I4857" t="s">
        <v>38</v>
      </c>
      <c r="J4857" t="s">
        <v>254</v>
      </c>
      <c r="K4857">
        <v>1072</v>
      </c>
      <c r="L4857" t="s">
        <v>74</v>
      </c>
      <c r="M4857" t="s">
        <v>29</v>
      </c>
      <c r="N4857" t="s">
        <v>57</v>
      </c>
      <c r="O4857" t="s">
        <v>11021</v>
      </c>
      <c r="P4857">
        <v>41.6</v>
      </c>
      <c r="Q4857">
        <v>4</v>
      </c>
      <c r="R4857">
        <v>0</v>
      </c>
      <c r="S4857">
        <v>14.144</v>
      </c>
      <c r="T4857" t="s">
        <v>454</v>
      </c>
      <c r="U4857">
        <v>27.456</v>
      </c>
      <c r="V4857" s="2">
        <f>Table1[[#This Row],[Expenses]]*0.3</f>
        <v>8.2367999999999988</v>
      </c>
      <c r="W4857" t="str">
        <f>VLOOKUP(K4857, Helper!A:C, 3, FALSE)</f>
        <v>2020-06</v>
      </c>
    </row>
    <row r="4858" spans="1:23" x14ac:dyDescent="0.3">
      <c r="A4858">
        <v>9677</v>
      </c>
      <c r="B4858" t="s">
        <v>11022</v>
      </c>
      <c r="C4858" s="1">
        <v>44163</v>
      </c>
      <c r="D4858">
        <v>20201128</v>
      </c>
      <c r="E4858" t="s">
        <v>3662</v>
      </c>
      <c r="F4858" t="s">
        <v>204</v>
      </c>
      <c r="G4858" t="s">
        <v>3523</v>
      </c>
      <c r="H4858" t="s">
        <v>81</v>
      </c>
      <c r="I4858" t="s">
        <v>206</v>
      </c>
      <c r="J4858" t="s">
        <v>439</v>
      </c>
      <c r="K4858">
        <v>1033</v>
      </c>
      <c r="L4858" t="s">
        <v>74</v>
      </c>
      <c r="M4858" t="s">
        <v>40</v>
      </c>
      <c r="N4858" t="s">
        <v>161</v>
      </c>
      <c r="O4858" t="s">
        <v>11023</v>
      </c>
      <c r="P4858">
        <v>64.02</v>
      </c>
      <c r="Q4858">
        <v>6</v>
      </c>
      <c r="R4858">
        <v>0</v>
      </c>
      <c r="S4858">
        <v>29.449200000000001</v>
      </c>
      <c r="T4858" t="s">
        <v>98</v>
      </c>
      <c r="U4858">
        <v>34.570799999999899</v>
      </c>
      <c r="V4858" s="2">
        <f>Table1[[#This Row],[Expenses]]*0.3</f>
        <v>10.37123999999997</v>
      </c>
      <c r="W4858" t="str">
        <f>VLOOKUP(K4858, Helper!A:C, 3, FALSE)</f>
        <v>2020-03</v>
      </c>
    </row>
    <row r="4859" spans="1:23" x14ac:dyDescent="0.3">
      <c r="A4859">
        <v>9678</v>
      </c>
      <c r="B4859" t="s">
        <v>11024</v>
      </c>
      <c r="C4859" s="1">
        <v>44670</v>
      </c>
      <c r="D4859">
        <v>20220419</v>
      </c>
      <c r="E4859" t="s">
        <v>4521</v>
      </c>
      <c r="F4859" t="s">
        <v>211</v>
      </c>
      <c r="G4859" t="s">
        <v>212</v>
      </c>
      <c r="H4859" t="s">
        <v>25</v>
      </c>
      <c r="I4859" t="s">
        <v>26</v>
      </c>
      <c r="J4859" t="s">
        <v>360</v>
      </c>
      <c r="K4859">
        <v>1004</v>
      </c>
      <c r="L4859" t="s">
        <v>74</v>
      </c>
      <c r="M4859" t="s">
        <v>40</v>
      </c>
      <c r="N4859" t="s">
        <v>112</v>
      </c>
      <c r="O4859" t="s">
        <v>11025</v>
      </c>
      <c r="P4859">
        <v>6.99</v>
      </c>
      <c r="Q4859">
        <v>3</v>
      </c>
      <c r="R4859">
        <v>0</v>
      </c>
      <c r="S4859">
        <v>2.0270999999999999</v>
      </c>
      <c r="T4859" t="s">
        <v>296</v>
      </c>
      <c r="U4859">
        <v>4.9629000000000003</v>
      </c>
      <c r="V4859" s="2">
        <f>Table1[[#This Row],[Expenses]]*0.3</f>
        <v>1.4888700000000001</v>
      </c>
      <c r="W4859" t="str">
        <f>VLOOKUP(K4859, Helper!A:C, 3, FALSE)</f>
        <v>2020-01</v>
      </c>
    </row>
    <row r="4860" spans="1:23" x14ac:dyDescent="0.3">
      <c r="A4860">
        <v>9680</v>
      </c>
      <c r="B4860" t="s">
        <v>11026</v>
      </c>
      <c r="C4860" s="1">
        <v>44557</v>
      </c>
      <c r="D4860">
        <v>20211227</v>
      </c>
      <c r="E4860" t="s">
        <v>4338</v>
      </c>
      <c r="F4860" t="s">
        <v>35</v>
      </c>
      <c r="G4860" t="s">
        <v>110</v>
      </c>
      <c r="H4860" t="s">
        <v>37</v>
      </c>
      <c r="I4860" t="s">
        <v>38</v>
      </c>
      <c r="J4860" t="s">
        <v>228</v>
      </c>
      <c r="K4860">
        <v>1001</v>
      </c>
      <c r="L4860" t="s">
        <v>84</v>
      </c>
      <c r="M4860" t="s">
        <v>40</v>
      </c>
      <c r="N4860" t="s">
        <v>96</v>
      </c>
      <c r="O4860" t="s">
        <v>11027</v>
      </c>
      <c r="P4860">
        <v>323.10000000000002</v>
      </c>
      <c r="Q4860">
        <v>2</v>
      </c>
      <c r="R4860">
        <v>0</v>
      </c>
      <c r="S4860">
        <v>61.389000000000003</v>
      </c>
      <c r="T4860" t="s">
        <v>163</v>
      </c>
      <c r="U4860">
        <v>261.71100000000001</v>
      </c>
      <c r="V4860" s="2">
        <f>Table1[[#This Row],[Expenses]]*0.3</f>
        <v>78.513300000000001</v>
      </c>
      <c r="W4860" t="str">
        <f>VLOOKUP(K4860, Helper!A:C, 3, FALSE)</f>
        <v>2020-04</v>
      </c>
    </row>
    <row r="4861" spans="1:23" x14ac:dyDescent="0.3">
      <c r="A4861">
        <v>9682</v>
      </c>
      <c r="B4861" t="s">
        <v>11028</v>
      </c>
      <c r="C4861" s="1">
        <v>45274</v>
      </c>
      <c r="D4861">
        <v>20231214</v>
      </c>
      <c r="E4861" t="s">
        <v>1044</v>
      </c>
      <c r="F4861" t="s">
        <v>35</v>
      </c>
      <c r="G4861" t="s">
        <v>110</v>
      </c>
      <c r="H4861" t="s">
        <v>37</v>
      </c>
      <c r="I4861" t="s">
        <v>38</v>
      </c>
      <c r="J4861" t="s">
        <v>349</v>
      </c>
      <c r="K4861">
        <v>1078</v>
      </c>
      <c r="L4861" t="s">
        <v>56</v>
      </c>
      <c r="M4861" t="s">
        <v>29</v>
      </c>
      <c r="N4861" t="s">
        <v>41</v>
      </c>
      <c r="O4861" t="s">
        <v>11029</v>
      </c>
      <c r="P4861">
        <v>8.64</v>
      </c>
      <c r="Q4861">
        <v>3</v>
      </c>
      <c r="R4861">
        <v>0</v>
      </c>
      <c r="S4861">
        <v>4.2336</v>
      </c>
      <c r="T4861" t="s">
        <v>261</v>
      </c>
      <c r="U4861">
        <v>4.4063999999999997</v>
      </c>
      <c r="V4861" s="2">
        <f>Table1[[#This Row],[Expenses]]*0.3</f>
        <v>1.3219199999999998</v>
      </c>
      <c r="W4861" t="str">
        <f>VLOOKUP(K4861, Helper!A:C, 3, FALSE)</f>
        <v>2020-01</v>
      </c>
    </row>
    <row r="4862" spans="1:23" x14ac:dyDescent="0.3">
      <c r="A4862">
        <v>9686</v>
      </c>
      <c r="B4862" t="s">
        <v>11030</v>
      </c>
      <c r="C4862" s="1">
        <v>44929</v>
      </c>
      <c r="D4862">
        <v>20230103</v>
      </c>
      <c r="E4862" t="s">
        <v>8875</v>
      </c>
      <c r="F4862" t="s">
        <v>35</v>
      </c>
      <c r="G4862" t="s">
        <v>36</v>
      </c>
      <c r="H4862" t="s">
        <v>37</v>
      </c>
      <c r="I4862" t="s">
        <v>38</v>
      </c>
      <c r="J4862" t="s">
        <v>457</v>
      </c>
      <c r="K4862">
        <v>1057</v>
      </c>
      <c r="L4862" t="s">
        <v>105</v>
      </c>
      <c r="M4862" t="s">
        <v>40</v>
      </c>
      <c r="N4862" t="s">
        <v>185</v>
      </c>
      <c r="O4862" t="s">
        <v>11031</v>
      </c>
      <c r="P4862">
        <v>16.59</v>
      </c>
      <c r="Q4862">
        <v>1</v>
      </c>
      <c r="R4862">
        <v>0</v>
      </c>
      <c r="S4862">
        <v>5.8064999999999998</v>
      </c>
      <c r="T4862" t="s">
        <v>898</v>
      </c>
      <c r="U4862">
        <v>10.7835</v>
      </c>
      <c r="V4862" s="2">
        <f>Table1[[#This Row],[Expenses]]*0.3</f>
        <v>3.2350499999999998</v>
      </c>
      <c r="W4862" t="str">
        <f>VLOOKUP(K4862, Helper!A:C, 3, FALSE)</f>
        <v>2020-01</v>
      </c>
    </row>
    <row r="4863" spans="1:23" x14ac:dyDescent="0.3">
      <c r="A4863">
        <v>9687</v>
      </c>
      <c r="B4863" t="s">
        <v>11032</v>
      </c>
      <c r="C4863" s="1">
        <v>45077</v>
      </c>
      <c r="D4863">
        <v>20230531</v>
      </c>
      <c r="E4863" t="s">
        <v>3009</v>
      </c>
      <c r="F4863" t="s">
        <v>35</v>
      </c>
      <c r="G4863" t="s">
        <v>600</v>
      </c>
      <c r="H4863" t="s">
        <v>37</v>
      </c>
      <c r="I4863" t="s">
        <v>38</v>
      </c>
      <c r="J4863" t="s">
        <v>515</v>
      </c>
      <c r="K4863">
        <v>1003</v>
      </c>
      <c r="L4863" t="s">
        <v>56</v>
      </c>
      <c r="M4863" t="s">
        <v>29</v>
      </c>
      <c r="N4863" t="s">
        <v>112</v>
      </c>
      <c r="O4863" t="s">
        <v>11033</v>
      </c>
      <c r="P4863">
        <v>35.1</v>
      </c>
      <c r="Q4863">
        <v>6</v>
      </c>
      <c r="R4863">
        <v>0</v>
      </c>
      <c r="S4863">
        <v>10.179</v>
      </c>
      <c r="T4863" t="s">
        <v>288</v>
      </c>
      <c r="U4863">
        <v>24.920999999999999</v>
      </c>
      <c r="V4863" s="2">
        <f>Table1[[#This Row],[Expenses]]*0.3</f>
        <v>7.4762999999999993</v>
      </c>
      <c r="W4863" t="str">
        <f>VLOOKUP(K4863, Helper!A:C, 3, FALSE)</f>
        <v>2020-02</v>
      </c>
    </row>
    <row r="4864" spans="1:23" x14ac:dyDescent="0.3">
      <c r="A4864">
        <v>9688</v>
      </c>
      <c r="B4864" t="s">
        <v>11034</v>
      </c>
      <c r="C4864" s="1">
        <v>45200</v>
      </c>
      <c r="D4864">
        <v>20231001</v>
      </c>
      <c r="E4864" t="s">
        <v>1584</v>
      </c>
      <c r="F4864" t="s">
        <v>79</v>
      </c>
      <c r="G4864" t="s">
        <v>1222</v>
      </c>
      <c r="H4864" t="s">
        <v>81</v>
      </c>
      <c r="I4864" t="s">
        <v>82</v>
      </c>
      <c r="J4864" t="s">
        <v>316</v>
      </c>
      <c r="K4864">
        <v>1093</v>
      </c>
      <c r="L4864" t="s">
        <v>28</v>
      </c>
      <c r="M4864" t="s">
        <v>85</v>
      </c>
      <c r="N4864" t="s">
        <v>50</v>
      </c>
      <c r="O4864" t="s">
        <v>11035</v>
      </c>
      <c r="P4864">
        <v>11.646000000000001</v>
      </c>
      <c r="Q4864">
        <v>9</v>
      </c>
      <c r="R4864">
        <v>0.8</v>
      </c>
      <c r="S4864">
        <v>-17.469000000000001</v>
      </c>
      <c r="T4864" t="s">
        <v>151</v>
      </c>
      <c r="U4864">
        <v>29.114999999999998</v>
      </c>
      <c r="V4864" s="2">
        <f>Table1[[#This Row],[Expenses]]*0.3</f>
        <v>8.7344999999999988</v>
      </c>
      <c r="W4864" t="str">
        <f>VLOOKUP(K4864, Helper!A:C, 3, FALSE)</f>
        <v>2020-03</v>
      </c>
    </row>
    <row r="4865" spans="1:23" x14ac:dyDescent="0.3">
      <c r="A4865">
        <v>9689</v>
      </c>
      <c r="B4865" t="s">
        <v>11036</v>
      </c>
      <c r="C4865" s="1">
        <v>45098</v>
      </c>
      <c r="D4865">
        <v>20230621</v>
      </c>
      <c r="E4865" t="s">
        <v>290</v>
      </c>
      <c r="F4865" t="s">
        <v>238</v>
      </c>
      <c r="G4865" t="s">
        <v>1399</v>
      </c>
      <c r="H4865" t="s">
        <v>25</v>
      </c>
      <c r="I4865" t="s">
        <v>48</v>
      </c>
      <c r="J4865" t="s">
        <v>291</v>
      </c>
      <c r="K4865">
        <v>1052</v>
      </c>
      <c r="L4865" t="s">
        <v>259</v>
      </c>
      <c r="M4865" t="s">
        <v>29</v>
      </c>
      <c r="N4865" t="s">
        <v>66</v>
      </c>
      <c r="O4865" t="s">
        <v>11037</v>
      </c>
      <c r="P4865">
        <v>32.4</v>
      </c>
      <c r="Q4865">
        <v>5</v>
      </c>
      <c r="R4865">
        <v>0</v>
      </c>
      <c r="S4865">
        <v>15.552</v>
      </c>
      <c r="T4865" t="s">
        <v>318</v>
      </c>
      <c r="U4865">
        <v>16.847999999999999</v>
      </c>
      <c r="V4865" s="2">
        <f>Table1[[#This Row],[Expenses]]*0.3</f>
        <v>5.0543999999999993</v>
      </c>
      <c r="W4865" t="str">
        <f>VLOOKUP(K4865, Helper!A:C, 3, FALSE)</f>
        <v>2020-04</v>
      </c>
    </row>
    <row r="4866" spans="1:23" x14ac:dyDescent="0.3">
      <c r="A4866">
        <v>9691</v>
      </c>
      <c r="B4866" t="s">
        <v>11038</v>
      </c>
      <c r="C4866" s="1">
        <v>45021</v>
      </c>
      <c r="D4866">
        <v>20230405</v>
      </c>
      <c r="E4866" t="s">
        <v>3665</v>
      </c>
      <c r="F4866" t="s">
        <v>211</v>
      </c>
      <c r="G4866" t="s">
        <v>212</v>
      </c>
      <c r="H4866" t="s">
        <v>25</v>
      </c>
      <c r="I4866" t="s">
        <v>26</v>
      </c>
      <c r="J4866" t="s">
        <v>330</v>
      </c>
      <c r="K4866">
        <v>1100</v>
      </c>
      <c r="L4866" t="s">
        <v>56</v>
      </c>
      <c r="M4866" t="s">
        <v>85</v>
      </c>
      <c r="N4866" t="s">
        <v>112</v>
      </c>
      <c r="O4866" t="s">
        <v>11039</v>
      </c>
      <c r="P4866">
        <v>7.04</v>
      </c>
      <c r="Q4866">
        <v>4</v>
      </c>
      <c r="R4866">
        <v>0</v>
      </c>
      <c r="S4866">
        <v>2.0415999999999999</v>
      </c>
      <c r="T4866" t="s">
        <v>68</v>
      </c>
      <c r="U4866">
        <v>4.9984000000000002</v>
      </c>
      <c r="V4866" s="2">
        <f>Table1[[#This Row],[Expenses]]*0.3</f>
        <v>1.49952</v>
      </c>
      <c r="W4866" t="str">
        <f>VLOOKUP(K4866, Helper!A:C, 3, FALSE)</f>
        <v>2020-03</v>
      </c>
    </row>
    <row r="4867" spans="1:23" x14ac:dyDescent="0.3">
      <c r="A4867">
        <v>9692</v>
      </c>
      <c r="B4867" t="s">
        <v>11040</v>
      </c>
      <c r="C4867" s="1">
        <v>44513</v>
      </c>
      <c r="D4867">
        <v>20211113</v>
      </c>
      <c r="E4867" t="s">
        <v>718</v>
      </c>
      <c r="F4867" t="s">
        <v>79</v>
      </c>
      <c r="G4867" t="s">
        <v>147</v>
      </c>
      <c r="H4867" t="s">
        <v>81</v>
      </c>
      <c r="I4867" t="s">
        <v>82</v>
      </c>
      <c r="J4867" t="s">
        <v>83</v>
      </c>
      <c r="K4867">
        <v>1074</v>
      </c>
      <c r="L4867" t="s">
        <v>84</v>
      </c>
      <c r="M4867" t="s">
        <v>29</v>
      </c>
      <c r="N4867" t="s">
        <v>30</v>
      </c>
      <c r="O4867" t="s">
        <v>11041</v>
      </c>
      <c r="P4867">
        <v>613.99919999999997</v>
      </c>
      <c r="Q4867">
        <v>3</v>
      </c>
      <c r="R4867">
        <v>0.32</v>
      </c>
      <c r="S4867">
        <v>-18.058800000000002</v>
      </c>
      <c r="T4867" t="s">
        <v>88</v>
      </c>
      <c r="U4867">
        <v>632.05799999999999</v>
      </c>
      <c r="V4867" s="2">
        <f>Table1[[#This Row],[Expenses]]*0.3</f>
        <v>189.6174</v>
      </c>
      <c r="W4867" t="str">
        <f>VLOOKUP(K4867, Helper!A:C, 3, FALSE)</f>
        <v>2020-05</v>
      </c>
    </row>
    <row r="4868" spans="1:23" x14ac:dyDescent="0.3">
      <c r="A4868">
        <v>9693</v>
      </c>
      <c r="B4868" t="s">
        <v>11042</v>
      </c>
      <c r="C4868" s="1">
        <v>44436</v>
      </c>
      <c r="D4868">
        <v>20210828</v>
      </c>
      <c r="E4868" t="s">
        <v>1999</v>
      </c>
      <c r="F4868" t="s">
        <v>498</v>
      </c>
      <c r="G4868" t="s">
        <v>771</v>
      </c>
      <c r="H4868" t="s">
        <v>25</v>
      </c>
      <c r="I4868" t="s">
        <v>103</v>
      </c>
      <c r="J4868" t="s">
        <v>184</v>
      </c>
      <c r="K4868">
        <v>1028</v>
      </c>
      <c r="L4868" t="s">
        <v>74</v>
      </c>
      <c r="M4868" t="s">
        <v>40</v>
      </c>
      <c r="N4868" t="s">
        <v>96</v>
      </c>
      <c r="O4868" t="s">
        <v>11043</v>
      </c>
      <c r="P4868">
        <v>470.36</v>
      </c>
      <c r="Q4868">
        <v>11</v>
      </c>
      <c r="R4868">
        <v>0</v>
      </c>
      <c r="S4868">
        <v>122.2936</v>
      </c>
      <c r="T4868" t="s">
        <v>570</v>
      </c>
      <c r="U4868">
        <v>348.06639999999999</v>
      </c>
      <c r="V4868" s="2">
        <f>Table1[[#This Row],[Expenses]]*0.3</f>
        <v>104.41991999999999</v>
      </c>
      <c r="W4868" t="str">
        <f>VLOOKUP(K4868, Helper!A:C, 3, FALSE)</f>
        <v>2020-04</v>
      </c>
    </row>
    <row r="4869" spans="1:23" x14ac:dyDescent="0.3">
      <c r="A4869">
        <v>9694</v>
      </c>
      <c r="B4869" t="s">
        <v>11044</v>
      </c>
      <c r="C4869" s="1">
        <v>45194</v>
      </c>
      <c r="D4869">
        <v>20230925</v>
      </c>
      <c r="E4869" t="s">
        <v>438</v>
      </c>
      <c r="F4869" t="s">
        <v>35</v>
      </c>
      <c r="G4869" t="s">
        <v>110</v>
      </c>
      <c r="H4869" t="s">
        <v>37</v>
      </c>
      <c r="I4869" t="s">
        <v>38</v>
      </c>
      <c r="J4869" t="s">
        <v>439</v>
      </c>
      <c r="K4869">
        <v>1033</v>
      </c>
      <c r="L4869" t="s">
        <v>74</v>
      </c>
      <c r="M4869" t="s">
        <v>85</v>
      </c>
      <c r="N4869" t="s">
        <v>66</v>
      </c>
      <c r="O4869" t="s">
        <v>11045</v>
      </c>
      <c r="P4869">
        <v>31.08</v>
      </c>
      <c r="Q4869">
        <v>6</v>
      </c>
      <c r="R4869">
        <v>0</v>
      </c>
      <c r="S4869">
        <v>15.229200000000001</v>
      </c>
      <c r="T4869" t="s">
        <v>171</v>
      </c>
      <c r="U4869">
        <v>15.8507999999999</v>
      </c>
      <c r="V4869" s="2">
        <f>Table1[[#This Row],[Expenses]]*0.3</f>
        <v>4.7552399999999695</v>
      </c>
      <c r="W4869" t="str">
        <f>VLOOKUP(K4869, Helper!A:C, 3, FALSE)</f>
        <v>2020-03</v>
      </c>
    </row>
    <row r="4870" spans="1:23" x14ac:dyDescent="0.3">
      <c r="A4870">
        <v>9696</v>
      </c>
      <c r="B4870" t="s">
        <v>11046</v>
      </c>
      <c r="C4870" s="1">
        <v>44907</v>
      </c>
      <c r="D4870">
        <v>20221212</v>
      </c>
      <c r="E4870" t="s">
        <v>1315</v>
      </c>
      <c r="F4870" t="s">
        <v>358</v>
      </c>
      <c r="G4870" t="s">
        <v>1059</v>
      </c>
      <c r="H4870" t="s">
        <v>37</v>
      </c>
      <c r="I4870" t="s">
        <v>119</v>
      </c>
      <c r="J4870" t="s">
        <v>240</v>
      </c>
      <c r="K4870">
        <v>1035</v>
      </c>
      <c r="L4870" t="s">
        <v>56</v>
      </c>
      <c r="M4870" t="s">
        <v>40</v>
      </c>
      <c r="N4870" t="s">
        <v>86</v>
      </c>
      <c r="O4870" t="s">
        <v>11047</v>
      </c>
      <c r="P4870">
        <v>73.536000000000001</v>
      </c>
      <c r="Q4870">
        <v>4</v>
      </c>
      <c r="R4870">
        <v>0.2</v>
      </c>
      <c r="S4870">
        <v>9.1920000000000002</v>
      </c>
      <c r="T4870" t="s">
        <v>76</v>
      </c>
      <c r="U4870">
        <v>64.343999999999994</v>
      </c>
      <c r="V4870" s="2">
        <f>Table1[[#This Row],[Expenses]]*0.3</f>
        <v>19.303199999999997</v>
      </c>
      <c r="W4870" t="str">
        <f>VLOOKUP(K4870, Helper!A:C, 3, FALSE)</f>
        <v>2020-04</v>
      </c>
    </row>
    <row r="4871" spans="1:23" x14ac:dyDescent="0.3">
      <c r="A4871">
        <v>9697</v>
      </c>
      <c r="B4871" t="s">
        <v>11048</v>
      </c>
      <c r="C4871" s="1">
        <v>43992</v>
      </c>
      <c r="D4871">
        <v>20200610</v>
      </c>
      <c r="E4871" t="s">
        <v>542</v>
      </c>
      <c r="F4871" t="s">
        <v>190</v>
      </c>
      <c r="G4871" t="s">
        <v>568</v>
      </c>
      <c r="H4871" t="s">
        <v>37</v>
      </c>
      <c r="I4871" t="s">
        <v>119</v>
      </c>
      <c r="J4871" t="s">
        <v>179</v>
      </c>
      <c r="K4871">
        <v>1015</v>
      </c>
      <c r="L4871" t="s">
        <v>74</v>
      </c>
      <c r="M4871" t="s">
        <v>40</v>
      </c>
      <c r="N4871" t="s">
        <v>41</v>
      </c>
      <c r="O4871" t="s">
        <v>11049</v>
      </c>
      <c r="P4871">
        <v>491.55</v>
      </c>
      <c r="Q4871">
        <v>5</v>
      </c>
      <c r="R4871">
        <v>0</v>
      </c>
      <c r="S4871">
        <v>240.8595</v>
      </c>
      <c r="T4871" t="s">
        <v>59</v>
      </c>
      <c r="U4871">
        <v>250.69049999999999</v>
      </c>
      <c r="V4871" s="2">
        <f>Table1[[#This Row],[Expenses]]*0.3</f>
        <v>75.207149999999999</v>
      </c>
      <c r="W4871" t="str">
        <f>VLOOKUP(K4871, Helper!A:C, 3, FALSE)</f>
        <v>2020-03</v>
      </c>
    </row>
    <row r="4872" spans="1:23" x14ac:dyDescent="0.3">
      <c r="A4872">
        <v>9698</v>
      </c>
      <c r="B4872" t="s">
        <v>11050</v>
      </c>
      <c r="C4872" s="1">
        <v>44632</v>
      </c>
      <c r="D4872">
        <v>20220312</v>
      </c>
      <c r="E4872" t="s">
        <v>1835</v>
      </c>
      <c r="F4872" t="s">
        <v>124</v>
      </c>
      <c r="G4872" t="s">
        <v>125</v>
      </c>
      <c r="H4872" t="s">
        <v>25</v>
      </c>
      <c r="I4872" t="s">
        <v>48</v>
      </c>
      <c r="J4872" t="s">
        <v>213</v>
      </c>
      <c r="K4872">
        <v>1059</v>
      </c>
      <c r="L4872" t="s">
        <v>105</v>
      </c>
      <c r="M4872" t="s">
        <v>85</v>
      </c>
      <c r="N4872" t="s">
        <v>57</v>
      </c>
      <c r="O4872" t="s">
        <v>11051</v>
      </c>
      <c r="P4872">
        <v>30.335999999999999</v>
      </c>
      <c r="Q4872">
        <v>4</v>
      </c>
      <c r="R4872">
        <v>0.2</v>
      </c>
      <c r="S4872">
        <v>9.48</v>
      </c>
      <c r="T4872" t="s">
        <v>187</v>
      </c>
      <c r="U4872">
        <v>20.855999999999899</v>
      </c>
      <c r="V4872" s="2">
        <f>Table1[[#This Row],[Expenses]]*0.3</f>
        <v>6.2567999999999691</v>
      </c>
      <c r="W4872" t="str">
        <f>VLOOKUP(K4872, Helper!A:C, 3, FALSE)</f>
        <v>2020-08</v>
      </c>
    </row>
    <row r="4873" spans="1:23" x14ac:dyDescent="0.3">
      <c r="A4873">
        <v>9699</v>
      </c>
      <c r="B4873" t="s">
        <v>11052</v>
      </c>
      <c r="C4873" s="1">
        <v>45276</v>
      </c>
      <c r="D4873">
        <v>20231216</v>
      </c>
      <c r="E4873" t="s">
        <v>5169</v>
      </c>
      <c r="F4873" t="s">
        <v>35</v>
      </c>
      <c r="G4873" t="s">
        <v>645</v>
      </c>
      <c r="H4873" t="s">
        <v>37</v>
      </c>
      <c r="I4873" t="s">
        <v>38</v>
      </c>
      <c r="J4873" t="s">
        <v>596</v>
      </c>
      <c r="K4873">
        <v>1038</v>
      </c>
      <c r="L4873" t="s">
        <v>84</v>
      </c>
      <c r="M4873" t="s">
        <v>29</v>
      </c>
      <c r="N4873" t="s">
        <v>66</v>
      </c>
      <c r="O4873" t="s">
        <v>11053</v>
      </c>
      <c r="P4873">
        <v>22.83</v>
      </c>
      <c r="Q4873">
        <v>3</v>
      </c>
      <c r="R4873">
        <v>0</v>
      </c>
      <c r="S4873">
        <v>10.7301</v>
      </c>
      <c r="T4873" t="s">
        <v>261</v>
      </c>
      <c r="U4873">
        <v>12.0998999999999</v>
      </c>
      <c r="V4873" s="2">
        <f>Table1[[#This Row],[Expenses]]*0.3</f>
        <v>3.6299699999999699</v>
      </c>
      <c r="W4873" t="str">
        <f>VLOOKUP(K4873, Helper!A:C, 3, FALSE)</f>
        <v>2020-04</v>
      </c>
    </row>
    <row r="4874" spans="1:23" x14ac:dyDescent="0.3">
      <c r="A4874">
        <v>9702</v>
      </c>
      <c r="B4874" t="s">
        <v>11054</v>
      </c>
      <c r="C4874" s="1">
        <v>44865</v>
      </c>
      <c r="D4874">
        <v>20221031</v>
      </c>
      <c r="E4874" t="s">
        <v>5130</v>
      </c>
      <c r="F4874" t="s">
        <v>35</v>
      </c>
      <c r="G4874" t="s">
        <v>3031</v>
      </c>
      <c r="H4874" t="s">
        <v>37</v>
      </c>
      <c r="I4874" t="s">
        <v>38</v>
      </c>
      <c r="J4874" t="s">
        <v>574</v>
      </c>
      <c r="K4874">
        <v>1090</v>
      </c>
      <c r="L4874" t="s">
        <v>259</v>
      </c>
      <c r="M4874" t="s">
        <v>29</v>
      </c>
      <c r="N4874" t="s">
        <v>214</v>
      </c>
      <c r="O4874" t="s">
        <v>11055</v>
      </c>
      <c r="P4874">
        <v>3.62</v>
      </c>
      <c r="Q4874">
        <v>2</v>
      </c>
      <c r="R4874">
        <v>0</v>
      </c>
      <c r="S4874">
        <v>1.1946000000000001</v>
      </c>
      <c r="T4874" t="s">
        <v>400</v>
      </c>
      <c r="U4874">
        <v>2.4253999999999998</v>
      </c>
      <c r="V4874" s="2">
        <f>Table1[[#This Row],[Expenses]]*0.3</f>
        <v>0.72761999999999993</v>
      </c>
      <c r="W4874" t="str">
        <f>VLOOKUP(K4874, Helper!A:C, 3, FALSE)</f>
        <v>2020-02</v>
      </c>
    </row>
    <row r="4875" spans="1:23" x14ac:dyDescent="0.3">
      <c r="A4875">
        <v>9703</v>
      </c>
      <c r="B4875" t="s">
        <v>11056</v>
      </c>
      <c r="C4875" s="1">
        <v>45139</v>
      </c>
      <c r="D4875">
        <v>20230801</v>
      </c>
      <c r="E4875" t="s">
        <v>4403</v>
      </c>
      <c r="F4875" t="s">
        <v>197</v>
      </c>
      <c r="G4875" t="s">
        <v>6408</v>
      </c>
      <c r="H4875" t="s">
        <v>81</v>
      </c>
      <c r="I4875" t="s">
        <v>199</v>
      </c>
      <c r="J4875" t="s">
        <v>278</v>
      </c>
      <c r="K4875">
        <v>1032</v>
      </c>
      <c r="L4875" t="s">
        <v>56</v>
      </c>
      <c r="M4875" t="s">
        <v>85</v>
      </c>
      <c r="N4875" t="s">
        <v>66</v>
      </c>
      <c r="O4875" t="s">
        <v>11057</v>
      </c>
      <c r="P4875">
        <v>11.54</v>
      </c>
      <c r="Q4875">
        <v>1</v>
      </c>
      <c r="R4875">
        <v>0</v>
      </c>
      <c r="S4875">
        <v>5.5392000000000001</v>
      </c>
      <c r="T4875" t="s">
        <v>786</v>
      </c>
      <c r="U4875">
        <v>6.0007999999999901</v>
      </c>
      <c r="V4875" s="2">
        <f>Table1[[#This Row],[Expenses]]*0.3</f>
        <v>1.800239999999997</v>
      </c>
      <c r="W4875" t="str">
        <f>VLOOKUP(K4875, Helper!A:C, 3, FALSE)</f>
        <v>2020-02</v>
      </c>
    </row>
    <row r="4876" spans="1:23" x14ac:dyDescent="0.3">
      <c r="A4876">
        <v>9706</v>
      </c>
      <c r="B4876" t="s">
        <v>11058</v>
      </c>
      <c r="C4876" s="1">
        <v>45219</v>
      </c>
      <c r="D4876">
        <v>20231020</v>
      </c>
      <c r="E4876" t="s">
        <v>2939</v>
      </c>
      <c r="F4876" t="s">
        <v>35</v>
      </c>
      <c r="G4876" t="s">
        <v>110</v>
      </c>
      <c r="H4876" t="s">
        <v>37</v>
      </c>
      <c r="I4876" t="s">
        <v>38</v>
      </c>
      <c r="J4876" t="s">
        <v>1009</v>
      </c>
      <c r="K4876">
        <v>1021</v>
      </c>
      <c r="L4876" t="s">
        <v>133</v>
      </c>
      <c r="M4876" t="s">
        <v>29</v>
      </c>
      <c r="N4876" t="s">
        <v>50</v>
      </c>
      <c r="O4876" t="s">
        <v>11059</v>
      </c>
      <c r="P4876">
        <v>39.624000000000002</v>
      </c>
      <c r="Q4876">
        <v>3</v>
      </c>
      <c r="R4876">
        <v>0.2</v>
      </c>
      <c r="S4876">
        <v>13.868399999999999</v>
      </c>
      <c r="T4876" t="s">
        <v>151</v>
      </c>
      <c r="U4876">
        <v>25.755600000000001</v>
      </c>
      <c r="V4876" s="2">
        <f>Table1[[#This Row],[Expenses]]*0.3</f>
        <v>7.72668</v>
      </c>
      <c r="W4876" t="str">
        <f>VLOOKUP(K4876, Helper!A:C, 3, FALSE)</f>
        <v>2020-02</v>
      </c>
    </row>
    <row r="4877" spans="1:23" x14ac:dyDescent="0.3">
      <c r="A4877">
        <v>9707</v>
      </c>
      <c r="B4877" t="s">
        <v>11060</v>
      </c>
      <c r="C4877" s="1">
        <v>44856</v>
      </c>
      <c r="D4877">
        <v>20221022</v>
      </c>
      <c r="E4877" t="s">
        <v>1112</v>
      </c>
      <c r="F4877" t="s">
        <v>35</v>
      </c>
      <c r="G4877" t="s">
        <v>36</v>
      </c>
      <c r="H4877" t="s">
        <v>37</v>
      </c>
      <c r="I4877" t="s">
        <v>38</v>
      </c>
      <c r="J4877" t="s">
        <v>312</v>
      </c>
      <c r="K4877">
        <v>1014</v>
      </c>
      <c r="L4877" t="s">
        <v>95</v>
      </c>
      <c r="M4877" t="s">
        <v>29</v>
      </c>
      <c r="N4877" t="s">
        <v>41</v>
      </c>
      <c r="O4877" t="s">
        <v>11061</v>
      </c>
      <c r="P4877">
        <v>242.136</v>
      </c>
      <c r="Q4877">
        <v>3</v>
      </c>
      <c r="R4877">
        <v>0.2</v>
      </c>
      <c r="S4877">
        <v>12.1068</v>
      </c>
      <c r="T4877" t="s">
        <v>400</v>
      </c>
      <c r="U4877">
        <v>230.0292</v>
      </c>
      <c r="V4877" s="2">
        <f>Table1[[#This Row],[Expenses]]*0.3</f>
        <v>69.008759999999995</v>
      </c>
      <c r="W4877" t="str">
        <f>VLOOKUP(K4877, Helper!A:C, 3, FALSE)</f>
        <v>2020-01</v>
      </c>
    </row>
    <row r="4878" spans="1:23" x14ac:dyDescent="0.3">
      <c r="A4878">
        <v>9711</v>
      </c>
      <c r="B4878" t="s">
        <v>11062</v>
      </c>
      <c r="C4878" s="1">
        <v>44140</v>
      </c>
      <c r="D4878">
        <v>20201105</v>
      </c>
      <c r="E4878" t="s">
        <v>977</v>
      </c>
      <c r="F4878" t="s">
        <v>124</v>
      </c>
      <c r="G4878" t="s">
        <v>125</v>
      </c>
      <c r="H4878" t="s">
        <v>25</v>
      </c>
      <c r="I4878" t="s">
        <v>48</v>
      </c>
      <c r="J4878" t="s">
        <v>321</v>
      </c>
      <c r="K4878">
        <v>1089</v>
      </c>
      <c r="L4878" t="s">
        <v>133</v>
      </c>
      <c r="M4878" t="s">
        <v>29</v>
      </c>
      <c r="N4878" t="s">
        <v>57</v>
      </c>
      <c r="O4878" t="s">
        <v>11063</v>
      </c>
      <c r="P4878">
        <v>273.56799999999998</v>
      </c>
      <c r="Q4878">
        <v>2</v>
      </c>
      <c r="R4878">
        <v>0.2</v>
      </c>
      <c r="S4878">
        <v>-34.195999999999998</v>
      </c>
      <c r="T4878" t="s">
        <v>98</v>
      </c>
      <c r="U4878">
        <v>307.76400000000001</v>
      </c>
      <c r="V4878" s="2">
        <f>Table1[[#This Row],[Expenses]]*0.3</f>
        <v>92.3292</v>
      </c>
      <c r="W4878" t="str">
        <f>VLOOKUP(K4878, Helper!A:C, 3, FALSE)</f>
        <v>2020-01</v>
      </c>
    </row>
    <row r="4879" spans="1:23" x14ac:dyDescent="0.3">
      <c r="A4879">
        <v>9716</v>
      </c>
      <c r="B4879" t="s">
        <v>11064</v>
      </c>
      <c r="C4879" s="1">
        <v>44873</v>
      </c>
      <c r="D4879">
        <v>20221108</v>
      </c>
      <c r="E4879" t="s">
        <v>2107</v>
      </c>
      <c r="F4879" t="s">
        <v>35</v>
      </c>
      <c r="G4879" t="s">
        <v>110</v>
      </c>
      <c r="H4879" t="s">
        <v>37</v>
      </c>
      <c r="I4879" t="s">
        <v>38</v>
      </c>
      <c r="J4879" t="s">
        <v>1231</v>
      </c>
      <c r="K4879">
        <v>1086</v>
      </c>
      <c r="L4879" t="s">
        <v>74</v>
      </c>
      <c r="M4879" t="s">
        <v>29</v>
      </c>
      <c r="N4879" t="s">
        <v>50</v>
      </c>
      <c r="O4879" t="s">
        <v>11065</v>
      </c>
      <c r="P4879">
        <v>57.584000000000003</v>
      </c>
      <c r="Q4879">
        <v>2</v>
      </c>
      <c r="R4879">
        <v>0.2</v>
      </c>
      <c r="S4879">
        <v>20.154399999999999</v>
      </c>
      <c r="T4879" t="s">
        <v>32</v>
      </c>
      <c r="U4879">
        <v>37.429600000000001</v>
      </c>
      <c r="V4879" s="2">
        <f>Table1[[#This Row],[Expenses]]*0.3</f>
        <v>11.22888</v>
      </c>
      <c r="W4879" t="str">
        <f>VLOOKUP(K4879, Helper!A:C, 3, FALSE)</f>
        <v>2020-01</v>
      </c>
    </row>
    <row r="4880" spans="1:23" x14ac:dyDescent="0.3">
      <c r="A4880">
        <v>9717</v>
      </c>
      <c r="B4880" t="s">
        <v>11066</v>
      </c>
      <c r="C4880" s="1">
        <v>44786</v>
      </c>
      <c r="D4880">
        <v>20220813</v>
      </c>
      <c r="E4880" t="s">
        <v>2388</v>
      </c>
      <c r="F4880" t="s">
        <v>124</v>
      </c>
      <c r="G4880" t="s">
        <v>125</v>
      </c>
      <c r="H4880" t="s">
        <v>25</v>
      </c>
      <c r="I4880" t="s">
        <v>48</v>
      </c>
      <c r="J4880" t="s">
        <v>457</v>
      </c>
      <c r="K4880">
        <v>1057</v>
      </c>
      <c r="L4880" t="s">
        <v>105</v>
      </c>
      <c r="M4880" t="s">
        <v>85</v>
      </c>
      <c r="N4880" t="s">
        <v>112</v>
      </c>
      <c r="O4880" t="s">
        <v>11067</v>
      </c>
      <c r="P4880">
        <v>37.311999999999998</v>
      </c>
      <c r="Q4880">
        <v>4</v>
      </c>
      <c r="R4880">
        <v>0.2</v>
      </c>
      <c r="S4880">
        <v>2.7984</v>
      </c>
      <c r="T4880" t="s">
        <v>327</v>
      </c>
      <c r="U4880">
        <v>34.513599999999997</v>
      </c>
      <c r="V4880" s="2">
        <f>Table1[[#This Row],[Expenses]]*0.3</f>
        <v>10.354079999999998</v>
      </c>
      <c r="W4880" t="str">
        <f>VLOOKUP(K4880, Helper!A:C, 3, FALSE)</f>
        <v>2020-01</v>
      </c>
    </row>
    <row r="4881" spans="1:23" x14ac:dyDescent="0.3">
      <c r="A4881">
        <v>9718</v>
      </c>
      <c r="B4881" t="s">
        <v>11068</v>
      </c>
      <c r="C4881" s="1">
        <v>44712</v>
      </c>
      <c r="D4881">
        <v>20220531</v>
      </c>
      <c r="E4881" t="s">
        <v>1168</v>
      </c>
      <c r="F4881" t="s">
        <v>79</v>
      </c>
      <c r="G4881" t="s">
        <v>147</v>
      </c>
      <c r="H4881" t="s">
        <v>81</v>
      </c>
      <c r="I4881" t="s">
        <v>82</v>
      </c>
      <c r="J4881" t="s">
        <v>104</v>
      </c>
      <c r="K4881">
        <v>1047</v>
      </c>
      <c r="L4881" t="s">
        <v>105</v>
      </c>
      <c r="M4881" t="s">
        <v>29</v>
      </c>
      <c r="N4881" t="s">
        <v>156</v>
      </c>
      <c r="O4881" t="s">
        <v>11069</v>
      </c>
      <c r="P4881">
        <v>79.959999999999994</v>
      </c>
      <c r="Q4881">
        <v>5</v>
      </c>
      <c r="R4881">
        <v>0.2</v>
      </c>
      <c r="S4881">
        <v>7.9960000000000004</v>
      </c>
      <c r="T4881" t="s">
        <v>454</v>
      </c>
      <c r="U4881">
        <v>71.963999999999999</v>
      </c>
      <c r="V4881" s="2">
        <f>Table1[[#This Row],[Expenses]]*0.3</f>
        <v>21.589199999999998</v>
      </c>
      <c r="W4881" t="str">
        <f>VLOOKUP(K4881, Helper!A:C, 3, FALSE)</f>
        <v>2020-03</v>
      </c>
    </row>
    <row r="4882" spans="1:23" x14ac:dyDescent="0.3">
      <c r="A4882">
        <v>9720</v>
      </c>
      <c r="B4882" t="s">
        <v>11070</v>
      </c>
      <c r="C4882" s="1">
        <v>45243</v>
      </c>
      <c r="D4882">
        <v>20231113</v>
      </c>
      <c r="E4882" t="s">
        <v>3200</v>
      </c>
      <c r="F4882" t="s">
        <v>124</v>
      </c>
      <c r="G4882" t="s">
        <v>1510</v>
      </c>
      <c r="H4882" t="s">
        <v>25</v>
      </c>
      <c r="I4882" t="s">
        <v>48</v>
      </c>
      <c r="J4882" t="s">
        <v>1013</v>
      </c>
      <c r="K4882">
        <v>1073</v>
      </c>
      <c r="L4882" t="s">
        <v>133</v>
      </c>
      <c r="M4882" t="s">
        <v>29</v>
      </c>
      <c r="N4882" t="s">
        <v>96</v>
      </c>
      <c r="O4882" t="s">
        <v>11071</v>
      </c>
      <c r="P4882">
        <v>221.024</v>
      </c>
      <c r="Q4882">
        <v>2</v>
      </c>
      <c r="R4882">
        <v>0.2</v>
      </c>
      <c r="S4882">
        <v>-55.256</v>
      </c>
      <c r="T4882" t="s">
        <v>283</v>
      </c>
      <c r="U4882">
        <v>276.27999999999997</v>
      </c>
      <c r="V4882" s="2">
        <f>Table1[[#This Row],[Expenses]]*0.3</f>
        <v>82.883999999999986</v>
      </c>
      <c r="W4882" t="str">
        <f>VLOOKUP(K4882, Helper!A:C, 3, FALSE)</f>
        <v>2020-03</v>
      </c>
    </row>
    <row r="4883" spans="1:23" x14ac:dyDescent="0.3">
      <c r="A4883">
        <v>9721</v>
      </c>
      <c r="B4883" t="s">
        <v>11072</v>
      </c>
      <c r="C4883" s="1">
        <v>44827</v>
      </c>
      <c r="D4883">
        <v>20220923</v>
      </c>
      <c r="E4883" t="s">
        <v>1370</v>
      </c>
      <c r="F4883" t="s">
        <v>91</v>
      </c>
      <c r="G4883" t="s">
        <v>1053</v>
      </c>
      <c r="H4883" t="s">
        <v>25</v>
      </c>
      <c r="I4883" t="s">
        <v>93</v>
      </c>
      <c r="J4883" t="s">
        <v>685</v>
      </c>
      <c r="K4883">
        <v>1076</v>
      </c>
      <c r="L4883" t="s">
        <v>74</v>
      </c>
      <c r="M4883" t="s">
        <v>40</v>
      </c>
      <c r="N4883" t="s">
        <v>57</v>
      </c>
      <c r="O4883" t="s">
        <v>11073</v>
      </c>
      <c r="P4883">
        <v>18.96</v>
      </c>
      <c r="Q4883">
        <v>2</v>
      </c>
      <c r="R4883">
        <v>0</v>
      </c>
      <c r="S4883">
        <v>7.5839999999999996</v>
      </c>
      <c r="T4883" t="s">
        <v>246</v>
      </c>
      <c r="U4883">
        <v>11.375999999999999</v>
      </c>
      <c r="V4883" s="2">
        <f>Table1[[#This Row],[Expenses]]*0.3</f>
        <v>3.4127999999999998</v>
      </c>
      <c r="W4883" t="str">
        <f>VLOOKUP(K4883, Helper!A:C, 3, FALSE)</f>
        <v>2020-01</v>
      </c>
    </row>
    <row r="4884" spans="1:23" x14ac:dyDescent="0.3">
      <c r="A4884">
        <v>9722</v>
      </c>
      <c r="B4884" t="s">
        <v>11074</v>
      </c>
      <c r="C4884" s="1">
        <v>44608</v>
      </c>
      <c r="D4884">
        <v>20220216</v>
      </c>
      <c r="E4884" t="s">
        <v>2707</v>
      </c>
      <c r="F4884" t="s">
        <v>211</v>
      </c>
      <c r="G4884" t="s">
        <v>212</v>
      </c>
      <c r="H4884" t="s">
        <v>25</v>
      </c>
      <c r="I4884" t="s">
        <v>26</v>
      </c>
      <c r="J4884" t="s">
        <v>524</v>
      </c>
      <c r="K4884">
        <v>1039</v>
      </c>
      <c r="L4884" t="s">
        <v>95</v>
      </c>
      <c r="M4884" t="s">
        <v>29</v>
      </c>
      <c r="N4884" t="s">
        <v>41</v>
      </c>
      <c r="O4884" t="s">
        <v>11075</v>
      </c>
      <c r="P4884">
        <v>326.64600000000002</v>
      </c>
      <c r="Q4884">
        <v>3</v>
      </c>
      <c r="R4884">
        <v>0.1</v>
      </c>
      <c r="S4884">
        <v>39.923400000000001</v>
      </c>
      <c r="T4884" t="s">
        <v>1308</v>
      </c>
      <c r="U4884">
        <v>286.7226</v>
      </c>
      <c r="V4884" s="2">
        <f>Table1[[#This Row],[Expenses]]*0.3</f>
        <v>86.016779999999997</v>
      </c>
      <c r="W4884" t="str">
        <f>VLOOKUP(K4884, Helper!A:C, 3, FALSE)</f>
        <v>2020-01</v>
      </c>
    </row>
    <row r="4885" spans="1:23" x14ac:dyDescent="0.3">
      <c r="A4885">
        <v>9724</v>
      </c>
      <c r="B4885" t="s">
        <v>11076</v>
      </c>
      <c r="C4885" s="1">
        <v>44187</v>
      </c>
      <c r="D4885">
        <v>20201222</v>
      </c>
      <c r="E4885" t="s">
        <v>429</v>
      </c>
      <c r="F4885" t="s">
        <v>211</v>
      </c>
      <c r="G4885" t="s">
        <v>212</v>
      </c>
      <c r="H4885" t="s">
        <v>25</v>
      </c>
      <c r="I4885" t="s">
        <v>26</v>
      </c>
      <c r="J4885" t="s">
        <v>430</v>
      </c>
      <c r="K4885">
        <v>1055</v>
      </c>
      <c r="L4885" t="s">
        <v>84</v>
      </c>
      <c r="M4885" t="s">
        <v>85</v>
      </c>
      <c r="N4885" t="s">
        <v>50</v>
      </c>
      <c r="O4885" t="s">
        <v>11077</v>
      </c>
      <c r="P4885">
        <v>296.71199999999999</v>
      </c>
      <c r="Q4885">
        <v>13</v>
      </c>
      <c r="R4885">
        <v>0.2</v>
      </c>
      <c r="S4885">
        <v>100.1403</v>
      </c>
      <c r="T4885" t="s">
        <v>235</v>
      </c>
      <c r="U4885">
        <v>196.57169999999999</v>
      </c>
      <c r="V4885" s="2">
        <f>Table1[[#This Row],[Expenses]]*0.3</f>
        <v>58.971509999999995</v>
      </c>
      <c r="W4885" t="str">
        <f>VLOOKUP(K4885, Helper!A:C, 3, FALSE)</f>
        <v>2020-01</v>
      </c>
    </row>
    <row r="4886" spans="1:23" x14ac:dyDescent="0.3">
      <c r="A4886">
        <v>9725</v>
      </c>
      <c r="B4886" t="s">
        <v>11078</v>
      </c>
      <c r="C4886" s="1">
        <v>44535</v>
      </c>
      <c r="D4886">
        <v>20211205</v>
      </c>
      <c r="E4886" t="s">
        <v>3511</v>
      </c>
      <c r="F4886" t="s">
        <v>166</v>
      </c>
      <c r="G4886" t="s">
        <v>380</v>
      </c>
      <c r="H4886" t="s">
        <v>81</v>
      </c>
      <c r="I4886" t="s">
        <v>168</v>
      </c>
      <c r="J4886" t="s">
        <v>244</v>
      </c>
      <c r="K4886">
        <v>1002</v>
      </c>
      <c r="L4886" t="s">
        <v>84</v>
      </c>
      <c r="M4886" t="s">
        <v>29</v>
      </c>
      <c r="N4886" t="s">
        <v>161</v>
      </c>
      <c r="O4886" t="s">
        <v>11079</v>
      </c>
      <c r="P4886">
        <v>12.224</v>
      </c>
      <c r="Q4886">
        <v>2</v>
      </c>
      <c r="R4886">
        <v>0.2</v>
      </c>
      <c r="S4886">
        <v>4.4311999999999996</v>
      </c>
      <c r="T4886" t="s">
        <v>163</v>
      </c>
      <c r="U4886">
        <v>7.7927999999999997</v>
      </c>
      <c r="V4886" s="2">
        <f>Table1[[#This Row],[Expenses]]*0.3</f>
        <v>2.3378399999999999</v>
      </c>
      <c r="W4886" t="str">
        <f>VLOOKUP(K4886, Helper!A:C, 3, FALSE)</f>
        <v>2020-03</v>
      </c>
    </row>
    <row r="4887" spans="1:23" x14ac:dyDescent="0.3">
      <c r="A4887">
        <v>9726</v>
      </c>
      <c r="B4887" t="s">
        <v>11080</v>
      </c>
      <c r="C4887" s="1">
        <v>45187</v>
      </c>
      <c r="D4887">
        <v>20230918</v>
      </c>
      <c r="E4887" t="s">
        <v>3485</v>
      </c>
      <c r="F4887" t="s">
        <v>4180</v>
      </c>
      <c r="G4887" t="s">
        <v>4181</v>
      </c>
      <c r="H4887" t="s">
        <v>81</v>
      </c>
      <c r="I4887" t="s">
        <v>199</v>
      </c>
      <c r="J4887" t="s">
        <v>638</v>
      </c>
      <c r="K4887">
        <v>1008</v>
      </c>
      <c r="L4887" t="s">
        <v>74</v>
      </c>
      <c r="M4887" t="s">
        <v>29</v>
      </c>
      <c r="N4887" t="s">
        <v>185</v>
      </c>
      <c r="O4887" t="s">
        <v>11081</v>
      </c>
      <c r="P4887">
        <v>89.97</v>
      </c>
      <c r="Q4887">
        <v>3</v>
      </c>
      <c r="R4887">
        <v>0</v>
      </c>
      <c r="S4887">
        <v>37.787399999999998</v>
      </c>
      <c r="T4887" t="s">
        <v>171</v>
      </c>
      <c r="U4887">
        <v>52.182600000000001</v>
      </c>
      <c r="V4887" s="2">
        <f>Table1[[#This Row],[Expenses]]*0.3</f>
        <v>15.654779999999999</v>
      </c>
      <c r="W4887" t="str">
        <f>VLOOKUP(K4887, Helper!A:C, 3, FALSE)</f>
        <v>2020-01</v>
      </c>
    </row>
    <row r="4888" spans="1:23" x14ac:dyDescent="0.3">
      <c r="A4888">
        <v>9727</v>
      </c>
      <c r="B4888" t="s">
        <v>11082</v>
      </c>
      <c r="C4888" s="1">
        <v>45263</v>
      </c>
      <c r="D4888">
        <v>20231203</v>
      </c>
      <c r="E4888" t="s">
        <v>222</v>
      </c>
      <c r="F4888" t="s">
        <v>744</v>
      </c>
      <c r="G4888" t="s">
        <v>745</v>
      </c>
      <c r="H4888" t="s">
        <v>81</v>
      </c>
      <c r="I4888" t="s">
        <v>199</v>
      </c>
      <c r="J4888" t="s">
        <v>223</v>
      </c>
      <c r="K4888">
        <v>1067</v>
      </c>
      <c r="L4888" t="s">
        <v>133</v>
      </c>
      <c r="M4888" t="s">
        <v>29</v>
      </c>
      <c r="N4888" t="s">
        <v>86</v>
      </c>
      <c r="O4888" t="s">
        <v>11083</v>
      </c>
      <c r="P4888">
        <v>286.86</v>
      </c>
      <c r="Q4888">
        <v>7</v>
      </c>
      <c r="R4888">
        <v>0</v>
      </c>
      <c r="S4888">
        <v>80.320800000000006</v>
      </c>
      <c r="T4888" t="s">
        <v>261</v>
      </c>
      <c r="U4888">
        <v>206.53919999999999</v>
      </c>
      <c r="V4888" s="2">
        <f>Table1[[#This Row],[Expenses]]*0.3</f>
        <v>61.961759999999998</v>
      </c>
      <c r="W4888" t="str">
        <f>VLOOKUP(K4888, Helper!A:C, 3, FALSE)</f>
        <v>2020-02</v>
      </c>
    </row>
    <row r="4889" spans="1:23" x14ac:dyDescent="0.3">
      <c r="A4889">
        <v>9730</v>
      </c>
      <c r="B4889" t="s">
        <v>11084</v>
      </c>
      <c r="C4889" s="1">
        <v>44103</v>
      </c>
      <c r="D4889">
        <v>20200929</v>
      </c>
      <c r="E4889" t="s">
        <v>2091</v>
      </c>
      <c r="F4889" t="s">
        <v>71</v>
      </c>
      <c r="G4889" t="s">
        <v>72</v>
      </c>
      <c r="H4889" t="s">
        <v>37</v>
      </c>
      <c r="I4889" t="s">
        <v>38</v>
      </c>
      <c r="J4889" t="s">
        <v>184</v>
      </c>
      <c r="K4889">
        <v>1028</v>
      </c>
      <c r="L4889" t="s">
        <v>74</v>
      </c>
      <c r="M4889" t="s">
        <v>29</v>
      </c>
      <c r="N4889" t="s">
        <v>50</v>
      </c>
      <c r="O4889" t="s">
        <v>11085</v>
      </c>
      <c r="P4889">
        <v>10.048</v>
      </c>
      <c r="Q4889">
        <v>2</v>
      </c>
      <c r="R4889">
        <v>0.2</v>
      </c>
      <c r="S4889">
        <v>3.14</v>
      </c>
      <c r="T4889" t="s">
        <v>382</v>
      </c>
      <c r="U4889">
        <v>6.9079999999999897</v>
      </c>
      <c r="V4889" s="2">
        <f>Table1[[#This Row],[Expenses]]*0.3</f>
        <v>2.0723999999999969</v>
      </c>
      <c r="W4889" t="str">
        <f>VLOOKUP(K4889, Helper!A:C, 3, FALSE)</f>
        <v>2020-04</v>
      </c>
    </row>
    <row r="4890" spans="1:23" x14ac:dyDescent="0.3">
      <c r="A4890">
        <v>9732</v>
      </c>
      <c r="B4890" t="s">
        <v>11086</v>
      </c>
      <c r="C4890" s="1">
        <v>45245</v>
      </c>
      <c r="D4890">
        <v>20231115</v>
      </c>
      <c r="E4890" t="s">
        <v>2897</v>
      </c>
      <c r="F4890" t="s">
        <v>35</v>
      </c>
      <c r="G4890" t="s">
        <v>36</v>
      </c>
      <c r="H4890" t="s">
        <v>37</v>
      </c>
      <c r="I4890" t="s">
        <v>38</v>
      </c>
      <c r="J4890" t="s">
        <v>418</v>
      </c>
      <c r="K4890">
        <v>1007</v>
      </c>
      <c r="L4890" t="s">
        <v>84</v>
      </c>
      <c r="M4890" t="s">
        <v>29</v>
      </c>
      <c r="N4890" t="s">
        <v>112</v>
      </c>
      <c r="O4890" t="s">
        <v>11087</v>
      </c>
      <c r="P4890">
        <v>34.24</v>
      </c>
      <c r="Q4890">
        <v>8</v>
      </c>
      <c r="R4890">
        <v>0</v>
      </c>
      <c r="S4890">
        <v>9.9296000000000006</v>
      </c>
      <c r="T4890" t="s">
        <v>283</v>
      </c>
      <c r="U4890">
        <v>24.310400000000001</v>
      </c>
      <c r="V4890" s="2">
        <f>Table1[[#This Row],[Expenses]]*0.3</f>
        <v>7.29312</v>
      </c>
      <c r="W4890" t="str">
        <f>VLOOKUP(K4890, Helper!A:C, 3, FALSE)</f>
        <v>2020-02</v>
      </c>
    </row>
    <row r="4891" spans="1:23" x14ac:dyDescent="0.3">
      <c r="A4891">
        <v>9733</v>
      </c>
      <c r="B4891" t="s">
        <v>11088</v>
      </c>
      <c r="C4891" s="1">
        <v>44063</v>
      </c>
      <c r="D4891">
        <v>20200820</v>
      </c>
      <c r="E4891" t="s">
        <v>4770</v>
      </c>
      <c r="F4891" t="s">
        <v>238</v>
      </c>
      <c r="G4891" t="s">
        <v>2560</v>
      </c>
      <c r="H4891" t="s">
        <v>25</v>
      </c>
      <c r="I4891" t="s">
        <v>48</v>
      </c>
      <c r="J4891" t="s">
        <v>626</v>
      </c>
      <c r="K4891">
        <v>1009</v>
      </c>
      <c r="L4891" t="s">
        <v>95</v>
      </c>
      <c r="M4891" t="s">
        <v>40</v>
      </c>
      <c r="N4891" t="s">
        <v>41</v>
      </c>
      <c r="O4891" t="s">
        <v>11089</v>
      </c>
      <c r="P4891">
        <v>500.24</v>
      </c>
      <c r="Q4891">
        <v>13</v>
      </c>
      <c r="R4891">
        <v>0</v>
      </c>
      <c r="S4891">
        <v>145.06960000000001</v>
      </c>
      <c r="T4891" t="s">
        <v>114</v>
      </c>
      <c r="U4891">
        <v>355.17039999999997</v>
      </c>
      <c r="V4891" s="2">
        <f>Table1[[#This Row],[Expenses]]*0.3</f>
        <v>106.55111999999998</v>
      </c>
      <c r="W4891" t="str">
        <f>VLOOKUP(K4891, Helper!A:C, 3, FALSE)</f>
        <v>2020-03</v>
      </c>
    </row>
    <row r="4892" spans="1:23" x14ac:dyDescent="0.3">
      <c r="A4892">
        <v>9736</v>
      </c>
      <c r="B4892" t="s">
        <v>11090</v>
      </c>
      <c r="C4892" s="1">
        <v>44154</v>
      </c>
      <c r="D4892">
        <v>20201119</v>
      </c>
      <c r="E4892" t="s">
        <v>375</v>
      </c>
      <c r="F4892" t="s">
        <v>124</v>
      </c>
      <c r="G4892" t="s">
        <v>125</v>
      </c>
      <c r="H4892" t="s">
        <v>25</v>
      </c>
      <c r="I4892" t="s">
        <v>48</v>
      </c>
      <c r="J4892" t="s">
        <v>376</v>
      </c>
      <c r="K4892">
        <v>1036</v>
      </c>
      <c r="L4892" t="s">
        <v>259</v>
      </c>
      <c r="M4892" t="s">
        <v>85</v>
      </c>
      <c r="N4892" t="s">
        <v>66</v>
      </c>
      <c r="O4892" t="s">
        <v>11091</v>
      </c>
      <c r="P4892">
        <v>5.88</v>
      </c>
      <c r="Q4892">
        <v>1</v>
      </c>
      <c r="R4892">
        <v>0.2</v>
      </c>
      <c r="S4892">
        <v>1.9844999999999999</v>
      </c>
      <c r="T4892" t="s">
        <v>98</v>
      </c>
      <c r="U4892">
        <v>3.8955000000000002</v>
      </c>
      <c r="V4892" s="2">
        <f>Table1[[#This Row],[Expenses]]*0.3</f>
        <v>1.16865</v>
      </c>
      <c r="W4892" t="str">
        <f>VLOOKUP(K4892, Helper!A:C, 3, FALSE)</f>
        <v>2020-04</v>
      </c>
    </row>
    <row r="4893" spans="1:23" x14ac:dyDescent="0.3">
      <c r="A4893">
        <v>9737</v>
      </c>
      <c r="B4893" t="s">
        <v>11092</v>
      </c>
      <c r="C4893" s="1">
        <v>44376</v>
      </c>
      <c r="D4893">
        <v>20210629</v>
      </c>
      <c r="E4893" t="s">
        <v>5414</v>
      </c>
      <c r="F4893" t="s">
        <v>117</v>
      </c>
      <c r="G4893" t="s">
        <v>118</v>
      </c>
      <c r="H4893" t="s">
        <v>37</v>
      </c>
      <c r="I4893" t="s">
        <v>119</v>
      </c>
      <c r="J4893" t="s">
        <v>192</v>
      </c>
      <c r="K4893">
        <v>1068</v>
      </c>
      <c r="L4893" t="s">
        <v>56</v>
      </c>
      <c r="M4893" t="s">
        <v>85</v>
      </c>
      <c r="N4893" t="s">
        <v>156</v>
      </c>
      <c r="O4893" t="s">
        <v>11093</v>
      </c>
      <c r="P4893">
        <v>269.98</v>
      </c>
      <c r="Q4893">
        <v>2</v>
      </c>
      <c r="R4893">
        <v>0</v>
      </c>
      <c r="S4893">
        <v>72.894599999999997</v>
      </c>
      <c r="T4893" t="s">
        <v>732</v>
      </c>
      <c r="U4893">
        <v>197.08539999999999</v>
      </c>
      <c r="V4893" s="2">
        <f>Table1[[#This Row],[Expenses]]*0.3</f>
        <v>59.125619999999998</v>
      </c>
      <c r="W4893" t="str">
        <f>VLOOKUP(K4893, Helper!A:C, 3, FALSE)</f>
        <v>2020-01</v>
      </c>
    </row>
    <row r="4894" spans="1:23" x14ac:dyDescent="0.3">
      <c r="A4894">
        <v>9738</v>
      </c>
      <c r="B4894" t="s">
        <v>11094</v>
      </c>
      <c r="C4894" s="1">
        <v>45002</v>
      </c>
      <c r="D4894">
        <v>20230317</v>
      </c>
      <c r="E4894" t="s">
        <v>3577</v>
      </c>
      <c r="F4894" t="s">
        <v>35</v>
      </c>
      <c r="G4894" t="s">
        <v>36</v>
      </c>
      <c r="H4894" t="s">
        <v>37</v>
      </c>
      <c r="I4894" t="s">
        <v>38</v>
      </c>
      <c r="J4894" t="s">
        <v>160</v>
      </c>
      <c r="K4894">
        <v>1101</v>
      </c>
      <c r="L4894" t="s">
        <v>56</v>
      </c>
      <c r="M4894" t="s">
        <v>40</v>
      </c>
      <c r="N4894" t="s">
        <v>96</v>
      </c>
      <c r="O4894" t="s">
        <v>11095</v>
      </c>
      <c r="P4894">
        <v>310.12</v>
      </c>
      <c r="Q4894">
        <v>2</v>
      </c>
      <c r="R4894">
        <v>0</v>
      </c>
      <c r="S4894">
        <v>80.631200000000007</v>
      </c>
      <c r="T4894" t="s">
        <v>761</v>
      </c>
      <c r="U4894">
        <v>229.4888</v>
      </c>
      <c r="V4894" s="2">
        <f>Table1[[#This Row],[Expenses]]*0.3</f>
        <v>68.846639999999994</v>
      </c>
      <c r="W4894" t="str">
        <f>VLOOKUP(K4894, Helper!A:C, 3, FALSE)</f>
        <v>2020-03</v>
      </c>
    </row>
    <row r="4895" spans="1:23" x14ac:dyDescent="0.3">
      <c r="A4895">
        <v>9742</v>
      </c>
      <c r="B4895" t="s">
        <v>11096</v>
      </c>
      <c r="C4895" s="1">
        <v>44508</v>
      </c>
      <c r="D4895">
        <v>20211108</v>
      </c>
      <c r="E4895" t="s">
        <v>2054</v>
      </c>
      <c r="F4895" t="s">
        <v>3221</v>
      </c>
      <c r="G4895" t="s">
        <v>3222</v>
      </c>
      <c r="H4895" t="s">
        <v>25</v>
      </c>
      <c r="I4895" t="s">
        <v>103</v>
      </c>
      <c r="J4895" t="s">
        <v>179</v>
      </c>
      <c r="K4895">
        <v>1015</v>
      </c>
      <c r="L4895" t="s">
        <v>74</v>
      </c>
      <c r="M4895" t="s">
        <v>40</v>
      </c>
      <c r="N4895" t="s">
        <v>30</v>
      </c>
      <c r="O4895" t="s">
        <v>11097</v>
      </c>
      <c r="P4895">
        <v>4404.8999999999996</v>
      </c>
      <c r="Q4895">
        <v>5</v>
      </c>
      <c r="R4895">
        <v>0</v>
      </c>
      <c r="S4895">
        <v>1013.127</v>
      </c>
      <c r="T4895" t="s">
        <v>88</v>
      </c>
      <c r="U4895">
        <v>3391.7729999999901</v>
      </c>
      <c r="V4895" s="2">
        <f>Table1[[#This Row],[Expenses]]*0.3</f>
        <v>1017.531899999997</v>
      </c>
      <c r="W4895" t="str">
        <f>VLOOKUP(K4895, Helper!A:C, 3, FALSE)</f>
        <v>2020-03</v>
      </c>
    </row>
    <row r="4896" spans="1:23" x14ac:dyDescent="0.3">
      <c r="A4896">
        <v>9743</v>
      </c>
      <c r="B4896" t="s">
        <v>11098</v>
      </c>
      <c r="C4896" s="1">
        <v>45259</v>
      </c>
      <c r="D4896">
        <v>20231129</v>
      </c>
      <c r="E4896" t="s">
        <v>1044</v>
      </c>
      <c r="F4896" t="s">
        <v>35</v>
      </c>
      <c r="G4896" t="s">
        <v>600</v>
      </c>
      <c r="H4896" t="s">
        <v>37</v>
      </c>
      <c r="I4896" t="s">
        <v>38</v>
      </c>
      <c r="J4896" t="s">
        <v>349</v>
      </c>
      <c r="K4896">
        <v>1078</v>
      </c>
      <c r="L4896" t="s">
        <v>56</v>
      </c>
      <c r="M4896" t="s">
        <v>29</v>
      </c>
      <c r="N4896" t="s">
        <v>41</v>
      </c>
      <c r="O4896" t="s">
        <v>11099</v>
      </c>
      <c r="P4896">
        <v>62.65</v>
      </c>
      <c r="Q4896">
        <v>5</v>
      </c>
      <c r="R4896">
        <v>0</v>
      </c>
      <c r="S4896">
        <v>29.445499999999999</v>
      </c>
      <c r="T4896" t="s">
        <v>283</v>
      </c>
      <c r="U4896">
        <v>33.204499999999904</v>
      </c>
      <c r="V4896" s="2">
        <f>Table1[[#This Row],[Expenses]]*0.3</f>
        <v>9.9613499999999711</v>
      </c>
      <c r="W4896" t="str">
        <f>VLOOKUP(K4896, Helper!A:C, 3, FALSE)</f>
        <v>2020-01</v>
      </c>
    </row>
    <row r="4897" spans="1:23" x14ac:dyDescent="0.3">
      <c r="A4897">
        <v>9744</v>
      </c>
      <c r="B4897" t="s">
        <v>11100</v>
      </c>
      <c r="C4897" s="1">
        <v>44729</v>
      </c>
      <c r="D4897">
        <v>20220617</v>
      </c>
      <c r="E4897" t="s">
        <v>1756</v>
      </c>
      <c r="F4897" t="s">
        <v>197</v>
      </c>
      <c r="G4897" t="s">
        <v>372</v>
      </c>
      <c r="H4897" t="s">
        <v>81</v>
      </c>
      <c r="I4897" t="s">
        <v>199</v>
      </c>
      <c r="J4897" t="s">
        <v>126</v>
      </c>
      <c r="K4897">
        <v>1025</v>
      </c>
      <c r="L4897" t="s">
        <v>105</v>
      </c>
      <c r="M4897" t="s">
        <v>29</v>
      </c>
      <c r="N4897" t="s">
        <v>41</v>
      </c>
      <c r="O4897" t="s">
        <v>11101</v>
      </c>
      <c r="P4897">
        <v>9.4499999999999993</v>
      </c>
      <c r="Q4897">
        <v>3</v>
      </c>
      <c r="R4897">
        <v>0</v>
      </c>
      <c r="S4897">
        <v>4.5359999999999996</v>
      </c>
      <c r="T4897" t="s">
        <v>43</v>
      </c>
      <c r="U4897">
        <v>4.9139999999999997</v>
      </c>
      <c r="V4897" s="2">
        <f>Table1[[#This Row],[Expenses]]*0.3</f>
        <v>1.4742</v>
      </c>
      <c r="W4897" t="str">
        <f>VLOOKUP(K4897, Helper!A:C, 3, FALSE)</f>
        <v>2020-04</v>
      </c>
    </row>
    <row r="4898" spans="1:23" x14ac:dyDescent="0.3">
      <c r="A4898">
        <v>9745</v>
      </c>
      <c r="B4898" t="s">
        <v>11102</v>
      </c>
      <c r="C4898" s="1">
        <v>44948</v>
      </c>
      <c r="D4898">
        <v>20230122</v>
      </c>
      <c r="E4898" t="s">
        <v>3743</v>
      </c>
      <c r="F4898" t="s">
        <v>166</v>
      </c>
      <c r="G4898" t="s">
        <v>488</v>
      </c>
      <c r="H4898" t="s">
        <v>81</v>
      </c>
      <c r="I4898" t="s">
        <v>168</v>
      </c>
      <c r="J4898" t="s">
        <v>316</v>
      </c>
      <c r="K4898">
        <v>1093</v>
      </c>
      <c r="L4898" t="s">
        <v>28</v>
      </c>
      <c r="M4898" t="s">
        <v>29</v>
      </c>
      <c r="N4898" t="s">
        <v>161</v>
      </c>
      <c r="O4898" t="s">
        <v>11103</v>
      </c>
      <c r="P4898">
        <v>268.57600000000002</v>
      </c>
      <c r="Q4898">
        <v>4</v>
      </c>
      <c r="R4898">
        <v>0.2</v>
      </c>
      <c r="S4898">
        <v>90.644400000000005</v>
      </c>
      <c r="T4898" t="s">
        <v>898</v>
      </c>
      <c r="U4898">
        <v>177.9316</v>
      </c>
      <c r="V4898" s="2">
        <f>Table1[[#This Row],[Expenses]]*0.3</f>
        <v>53.379480000000001</v>
      </c>
      <c r="W4898" t="str">
        <f>VLOOKUP(K4898, Helper!A:C, 3, FALSE)</f>
        <v>2020-03</v>
      </c>
    </row>
    <row r="4899" spans="1:23" x14ac:dyDescent="0.3">
      <c r="A4899">
        <v>9746</v>
      </c>
      <c r="B4899" t="s">
        <v>11104</v>
      </c>
      <c r="C4899" s="1">
        <v>45255</v>
      </c>
      <c r="D4899">
        <v>20231125</v>
      </c>
      <c r="E4899" t="s">
        <v>2134</v>
      </c>
      <c r="F4899" t="s">
        <v>35</v>
      </c>
      <c r="G4899" t="s">
        <v>36</v>
      </c>
      <c r="H4899" t="s">
        <v>37</v>
      </c>
      <c r="I4899" t="s">
        <v>38</v>
      </c>
      <c r="J4899" t="s">
        <v>223</v>
      </c>
      <c r="K4899">
        <v>1067</v>
      </c>
      <c r="L4899" t="s">
        <v>133</v>
      </c>
      <c r="M4899" t="s">
        <v>29</v>
      </c>
      <c r="N4899" t="s">
        <v>50</v>
      </c>
      <c r="O4899" t="s">
        <v>11105</v>
      </c>
      <c r="P4899">
        <v>364.08</v>
      </c>
      <c r="Q4899">
        <v>2</v>
      </c>
      <c r="R4899">
        <v>0.2</v>
      </c>
      <c r="S4899">
        <v>9.1020000000000003</v>
      </c>
      <c r="T4899" t="s">
        <v>283</v>
      </c>
      <c r="U4899">
        <v>354.97800000000001</v>
      </c>
      <c r="V4899" s="2">
        <f>Table1[[#This Row],[Expenses]]*0.3</f>
        <v>106.49339999999999</v>
      </c>
      <c r="W4899" t="str">
        <f>VLOOKUP(K4899, Helper!A:C, 3, FALSE)</f>
        <v>2020-02</v>
      </c>
    </row>
    <row r="4900" spans="1:23" x14ac:dyDescent="0.3">
      <c r="A4900">
        <v>9748</v>
      </c>
      <c r="B4900" t="s">
        <v>11106</v>
      </c>
      <c r="C4900" s="1">
        <v>44146</v>
      </c>
      <c r="D4900">
        <v>20201111</v>
      </c>
      <c r="E4900" t="s">
        <v>54</v>
      </c>
      <c r="F4900" t="s">
        <v>166</v>
      </c>
      <c r="G4900" t="s">
        <v>227</v>
      </c>
      <c r="H4900" t="s">
        <v>81</v>
      </c>
      <c r="I4900" t="s">
        <v>168</v>
      </c>
      <c r="J4900" t="s">
        <v>55</v>
      </c>
      <c r="K4900">
        <v>1065</v>
      </c>
      <c r="L4900" t="s">
        <v>56</v>
      </c>
      <c r="M4900" t="s">
        <v>29</v>
      </c>
      <c r="N4900" t="s">
        <v>57</v>
      </c>
      <c r="O4900" t="s">
        <v>11107</v>
      </c>
      <c r="P4900">
        <v>10.984</v>
      </c>
      <c r="Q4900">
        <v>2</v>
      </c>
      <c r="R4900">
        <v>0.6</v>
      </c>
      <c r="S4900">
        <v>-7.9634</v>
      </c>
      <c r="T4900" t="s">
        <v>98</v>
      </c>
      <c r="U4900">
        <v>18.947399999999998</v>
      </c>
      <c r="V4900" s="2">
        <f>Table1[[#This Row],[Expenses]]*0.3</f>
        <v>5.6842199999999989</v>
      </c>
      <c r="W4900" t="str">
        <f>VLOOKUP(K4900, Helper!A:C, 3, FALSE)</f>
        <v>2020-04</v>
      </c>
    </row>
    <row r="4901" spans="1:23" x14ac:dyDescent="0.3">
      <c r="A4901">
        <v>9750</v>
      </c>
      <c r="B4901" t="s">
        <v>11108</v>
      </c>
      <c r="C4901" s="1">
        <v>44625</v>
      </c>
      <c r="D4901">
        <v>20220305</v>
      </c>
      <c r="E4901" t="s">
        <v>3428</v>
      </c>
      <c r="F4901" t="s">
        <v>1516</v>
      </c>
      <c r="G4901" t="s">
        <v>7498</v>
      </c>
      <c r="H4901" t="s">
        <v>25</v>
      </c>
      <c r="I4901" t="s">
        <v>336</v>
      </c>
      <c r="J4901" t="s">
        <v>83</v>
      </c>
      <c r="K4901">
        <v>1074</v>
      </c>
      <c r="L4901" t="s">
        <v>84</v>
      </c>
      <c r="M4901" t="s">
        <v>40</v>
      </c>
      <c r="N4901" t="s">
        <v>185</v>
      </c>
      <c r="O4901" t="s">
        <v>11109</v>
      </c>
      <c r="P4901">
        <v>159.97999999999999</v>
      </c>
      <c r="Q4901">
        <v>2</v>
      </c>
      <c r="R4901">
        <v>0</v>
      </c>
      <c r="S4901">
        <v>57.592799999999997</v>
      </c>
      <c r="T4901" t="s">
        <v>187</v>
      </c>
      <c r="U4901">
        <v>102.387199999999</v>
      </c>
      <c r="V4901" s="2">
        <f>Table1[[#This Row],[Expenses]]*0.3</f>
        <v>30.716159999999697</v>
      </c>
      <c r="W4901" t="str">
        <f>VLOOKUP(K4901, Helper!A:C, 3, FALSE)</f>
        <v>2020-05</v>
      </c>
    </row>
    <row r="4902" spans="1:23" x14ac:dyDescent="0.3">
      <c r="A4902">
        <v>9751</v>
      </c>
      <c r="B4902" t="s">
        <v>11110</v>
      </c>
      <c r="C4902" s="1">
        <v>44846</v>
      </c>
      <c r="D4902">
        <v>20221012</v>
      </c>
      <c r="E4902" t="s">
        <v>1044</v>
      </c>
      <c r="F4902" t="s">
        <v>166</v>
      </c>
      <c r="G4902" t="s">
        <v>227</v>
      </c>
      <c r="H4902" t="s">
        <v>81</v>
      </c>
      <c r="I4902" t="s">
        <v>168</v>
      </c>
      <c r="J4902" t="s">
        <v>349</v>
      </c>
      <c r="K4902">
        <v>1078</v>
      </c>
      <c r="L4902" t="s">
        <v>56</v>
      </c>
      <c r="M4902" t="s">
        <v>29</v>
      </c>
      <c r="N4902" t="s">
        <v>112</v>
      </c>
      <c r="O4902" t="s">
        <v>11111</v>
      </c>
      <c r="P4902">
        <v>5.3440000000000003</v>
      </c>
      <c r="Q4902">
        <v>2</v>
      </c>
      <c r="R4902">
        <v>0.2</v>
      </c>
      <c r="S4902">
        <v>0.66800000000000004</v>
      </c>
      <c r="T4902" t="s">
        <v>400</v>
      </c>
      <c r="U4902">
        <v>4.6760000000000002</v>
      </c>
      <c r="V4902" s="2">
        <f>Table1[[#This Row],[Expenses]]*0.3</f>
        <v>1.4028</v>
      </c>
      <c r="W4902" t="str">
        <f>VLOOKUP(K4902, Helper!A:C, 3, FALSE)</f>
        <v>2020-01</v>
      </c>
    </row>
    <row r="4903" spans="1:23" x14ac:dyDescent="0.3">
      <c r="A4903">
        <v>9753</v>
      </c>
      <c r="B4903" t="s">
        <v>11112</v>
      </c>
      <c r="C4903" s="1">
        <v>44744</v>
      </c>
      <c r="D4903">
        <v>20220702</v>
      </c>
      <c r="E4903" t="s">
        <v>664</v>
      </c>
      <c r="F4903" t="s">
        <v>71</v>
      </c>
      <c r="G4903" t="s">
        <v>72</v>
      </c>
      <c r="H4903" t="s">
        <v>37</v>
      </c>
      <c r="I4903" t="s">
        <v>38</v>
      </c>
      <c r="J4903" t="s">
        <v>138</v>
      </c>
      <c r="K4903">
        <v>1043</v>
      </c>
      <c r="L4903" t="s">
        <v>95</v>
      </c>
      <c r="M4903" t="s">
        <v>85</v>
      </c>
      <c r="N4903" t="s">
        <v>50</v>
      </c>
      <c r="O4903" t="s">
        <v>11113</v>
      </c>
      <c r="P4903">
        <v>2.496</v>
      </c>
      <c r="Q4903">
        <v>1</v>
      </c>
      <c r="R4903">
        <v>0.2</v>
      </c>
      <c r="S4903">
        <v>0.90480000000000005</v>
      </c>
      <c r="T4903" t="s">
        <v>175</v>
      </c>
      <c r="U4903">
        <v>1.5911999999999999</v>
      </c>
      <c r="V4903" s="2">
        <f>Table1[[#This Row],[Expenses]]*0.3</f>
        <v>0.47735999999999995</v>
      </c>
      <c r="W4903" t="str">
        <f>VLOOKUP(K4903, Helper!A:C, 3, FALSE)</f>
        <v>2020-01</v>
      </c>
    </row>
    <row r="4904" spans="1:23" x14ac:dyDescent="0.3">
      <c r="A4904">
        <v>9754</v>
      </c>
      <c r="B4904" t="s">
        <v>11114</v>
      </c>
      <c r="C4904" s="1">
        <v>45013</v>
      </c>
      <c r="D4904">
        <v>20230328</v>
      </c>
      <c r="E4904" t="s">
        <v>333</v>
      </c>
      <c r="F4904" t="s">
        <v>238</v>
      </c>
      <c r="G4904" t="s">
        <v>1399</v>
      </c>
      <c r="H4904" t="s">
        <v>25</v>
      </c>
      <c r="I4904" t="s">
        <v>48</v>
      </c>
      <c r="J4904" t="s">
        <v>337</v>
      </c>
      <c r="K4904">
        <v>1096</v>
      </c>
      <c r="L4904" t="s">
        <v>105</v>
      </c>
      <c r="M4904" t="s">
        <v>29</v>
      </c>
      <c r="N4904" t="s">
        <v>41</v>
      </c>
      <c r="O4904" t="s">
        <v>11115</v>
      </c>
      <c r="P4904">
        <v>8.26</v>
      </c>
      <c r="Q4904">
        <v>2</v>
      </c>
      <c r="R4904">
        <v>0</v>
      </c>
      <c r="S4904">
        <v>3.7995999999999999</v>
      </c>
      <c r="T4904" t="s">
        <v>761</v>
      </c>
      <c r="U4904">
        <v>4.4603999999999999</v>
      </c>
      <c r="V4904" s="2">
        <f>Table1[[#This Row],[Expenses]]*0.3</f>
        <v>1.33812</v>
      </c>
      <c r="W4904" t="str">
        <f>VLOOKUP(K4904, Helper!A:C, 3, FALSE)</f>
        <v>2020-03</v>
      </c>
    </row>
    <row r="4905" spans="1:23" x14ac:dyDescent="0.3">
      <c r="A4905">
        <v>9760</v>
      </c>
      <c r="B4905" t="s">
        <v>11116</v>
      </c>
      <c r="C4905" s="1">
        <v>44866</v>
      </c>
      <c r="D4905">
        <v>20221101</v>
      </c>
      <c r="E4905" t="s">
        <v>1162</v>
      </c>
      <c r="F4905" t="s">
        <v>35</v>
      </c>
      <c r="G4905" t="s">
        <v>110</v>
      </c>
      <c r="H4905" t="s">
        <v>37</v>
      </c>
      <c r="I4905" t="s">
        <v>38</v>
      </c>
      <c r="J4905" t="s">
        <v>83</v>
      </c>
      <c r="K4905">
        <v>1074</v>
      </c>
      <c r="L4905" t="s">
        <v>84</v>
      </c>
      <c r="M4905" t="s">
        <v>40</v>
      </c>
      <c r="N4905" t="s">
        <v>41</v>
      </c>
      <c r="O4905" t="s">
        <v>11117</v>
      </c>
      <c r="P4905">
        <v>1403.92</v>
      </c>
      <c r="Q4905">
        <v>5</v>
      </c>
      <c r="R4905">
        <v>0.2</v>
      </c>
      <c r="S4905">
        <v>70.195999999999998</v>
      </c>
      <c r="T4905" t="s">
        <v>32</v>
      </c>
      <c r="U4905">
        <v>1333.7239999999999</v>
      </c>
      <c r="V4905" s="2">
        <f>Table1[[#This Row],[Expenses]]*0.3</f>
        <v>400.11719999999997</v>
      </c>
      <c r="W4905" t="str">
        <f>VLOOKUP(K4905, Helper!A:C, 3, FALSE)</f>
        <v>2020-05</v>
      </c>
    </row>
    <row r="4906" spans="1:23" x14ac:dyDescent="0.3">
      <c r="A4906">
        <v>9761</v>
      </c>
      <c r="B4906" t="s">
        <v>11118</v>
      </c>
      <c r="C4906" s="1">
        <v>45235</v>
      </c>
      <c r="D4906">
        <v>20231105</v>
      </c>
      <c r="E4906" t="s">
        <v>2187</v>
      </c>
      <c r="F4906" t="s">
        <v>978</v>
      </c>
      <c r="G4906" t="s">
        <v>1863</v>
      </c>
      <c r="H4906" t="s">
        <v>25</v>
      </c>
      <c r="I4906" t="s">
        <v>103</v>
      </c>
      <c r="J4906" t="s">
        <v>1065</v>
      </c>
      <c r="K4906">
        <v>1097</v>
      </c>
      <c r="L4906" t="s">
        <v>273</v>
      </c>
      <c r="M4906" t="s">
        <v>85</v>
      </c>
      <c r="N4906" t="s">
        <v>112</v>
      </c>
      <c r="O4906" t="s">
        <v>11119</v>
      </c>
      <c r="P4906">
        <v>4.3</v>
      </c>
      <c r="Q4906">
        <v>2</v>
      </c>
      <c r="R4906">
        <v>0</v>
      </c>
      <c r="S4906">
        <v>1.419</v>
      </c>
      <c r="T4906" t="s">
        <v>283</v>
      </c>
      <c r="U4906">
        <v>2.8809999999999998</v>
      </c>
      <c r="V4906" s="2">
        <f>Table1[[#This Row],[Expenses]]*0.3</f>
        <v>0.86429999999999996</v>
      </c>
      <c r="W4906" t="str">
        <f>VLOOKUP(K4906, Helper!A:C, 3, FALSE)</f>
        <v>2020-04</v>
      </c>
    </row>
    <row r="4907" spans="1:23" x14ac:dyDescent="0.3">
      <c r="A4907">
        <v>9762</v>
      </c>
      <c r="B4907" t="s">
        <v>11120</v>
      </c>
      <c r="C4907" s="1">
        <v>43876</v>
      </c>
      <c r="D4907">
        <v>20200215</v>
      </c>
      <c r="E4907" t="s">
        <v>2488</v>
      </c>
      <c r="F4907" t="s">
        <v>71</v>
      </c>
      <c r="G4907" t="s">
        <v>72</v>
      </c>
      <c r="H4907" t="s">
        <v>37</v>
      </c>
      <c r="I4907" t="s">
        <v>38</v>
      </c>
      <c r="J4907" t="s">
        <v>138</v>
      </c>
      <c r="K4907">
        <v>1043</v>
      </c>
      <c r="L4907" t="s">
        <v>95</v>
      </c>
      <c r="M4907" t="s">
        <v>40</v>
      </c>
      <c r="N4907" t="s">
        <v>185</v>
      </c>
      <c r="O4907" t="s">
        <v>11121</v>
      </c>
      <c r="P4907">
        <v>239.97</v>
      </c>
      <c r="Q4907">
        <v>3</v>
      </c>
      <c r="R4907">
        <v>0</v>
      </c>
      <c r="S4907">
        <v>86.389200000000002</v>
      </c>
      <c r="T4907" t="s">
        <v>919</v>
      </c>
      <c r="U4907">
        <v>153.58080000000001</v>
      </c>
      <c r="V4907" s="2">
        <f>Table1[[#This Row],[Expenses]]*0.3</f>
        <v>46.074240000000003</v>
      </c>
      <c r="W4907" t="str">
        <f>VLOOKUP(K4907, Helper!A:C, 3, FALSE)</f>
        <v>2020-01</v>
      </c>
    </row>
    <row r="4908" spans="1:23" x14ac:dyDescent="0.3">
      <c r="A4908">
        <v>9765</v>
      </c>
      <c r="B4908" t="s">
        <v>11122</v>
      </c>
      <c r="C4908" s="1">
        <v>44000</v>
      </c>
      <c r="D4908">
        <v>20200618</v>
      </c>
      <c r="E4908" t="s">
        <v>2446</v>
      </c>
      <c r="F4908" t="s">
        <v>35</v>
      </c>
      <c r="G4908" t="s">
        <v>36</v>
      </c>
      <c r="H4908" t="s">
        <v>37</v>
      </c>
      <c r="I4908" t="s">
        <v>38</v>
      </c>
      <c r="J4908" t="s">
        <v>1013</v>
      </c>
      <c r="K4908">
        <v>1073</v>
      </c>
      <c r="L4908" t="s">
        <v>133</v>
      </c>
      <c r="M4908" t="s">
        <v>29</v>
      </c>
      <c r="N4908" t="s">
        <v>156</v>
      </c>
      <c r="O4908" t="s">
        <v>11123</v>
      </c>
      <c r="P4908">
        <v>139.80000000000001</v>
      </c>
      <c r="Q4908">
        <v>5</v>
      </c>
      <c r="R4908">
        <v>0.2</v>
      </c>
      <c r="S4908">
        <v>12.2325</v>
      </c>
      <c r="T4908" t="s">
        <v>59</v>
      </c>
      <c r="U4908">
        <v>127.5675</v>
      </c>
      <c r="V4908" s="2">
        <f>Table1[[#This Row],[Expenses]]*0.3</f>
        <v>38.270249999999997</v>
      </c>
      <c r="W4908" t="str">
        <f>VLOOKUP(K4908, Helper!A:C, 3, FALSE)</f>
        <v>2020-03</v>
      </c>
    </row>
    <row r="4909" spans="1:23" x14ac:dyDescent="0.3">
      <c r="A4909">
        <v>9766</v>
      </c>
      <c r="B4909" t="s">
        <v>11124</v>
      </c>
      <c r="C4909" s="1">
        <v>44986</v>
      </c>
      <c r="D4909">
        <v>20230301</v>
      </c>
      <c r="E4909" t="s">
        <v>2855</v>
      </c>
      <c r="F4909" t="s">
        <v>498</v>
      </c>
      <c r="G4909" t="s">
        <v>771</v>
      </c>
      <c r="H4909" t="s">
        <v>25</v>
      </c>
      <c r="I4909" t="s">
        <v>103</v>
      </c>
      <c r="J4909" t="s">
        <v>430</v>
      </c>
      <c r="K4909">
        <v>1055</v>
      </c>
      <c r="L4909" t="s">
        <v>84</v>
      </c>
      <c r="M4909" t="s">
        <v>29</v>
      </c>
      <c r="N4909" t="s">
        <v>50</v>
      </c>
      <c r="O4909" t="s">
        <v>11125</v>
      </c>
      <c r="P4909">
        <v>9.84</v>
      </c>
      <c r="Q4909">
        <v>2</v>
      </c>
      <c r="R4909">
        <v>0</v>
      </c>
      <c r="S4909">
        <v>4.7232000000000003</v>
      </c>
      <c r="T4909" t="s">
        <v>761</v>
      </c>
      <c r="U4909">
        <v>5.1167999999999996</v>
      </c>
      <c r="V4909" s="2">
        <f>Table1[[#This Row],[Expenses]]*0.3</f>
        <v>1.5350399999999997</v>
      </c>
      <c r="W4909" t="str">
        <f>VLOOKUP(K4909, Helper!A:C, 3, FALSE)</f>
        <v>2020-01</v>
      </c>
    </row>
    <row r="4910" spans="1:23" x14ac:dyDescent="0.3">
      <c r="A4910">
        <v>9768</v>
      </c>
      <c r="B4910" t="s">
        <v>11126</v>
      </c>
      <c r="C4910" s="1">
        <v>45270</v>
      </c>
      <c r="D4910">
        <v>20231210</v>
      </c>
      <c r="E4910" t="s">
        <v>2944</v>
      </c>
      <c r="F4910" t="s">
        <v>190</v>
      </c>
      <c r="G4910" t="s">
        <v>568</v>
      </c>
      <c r="H4910" t="s">
        <v>37</v>
      </c>
      <c r="I4910" t="s">
        <v>119</v>
      </c>
      <c r="J4910" t="s">
        <v>560</v>
      </c>
      <c r="K4910">
        <v>1080</v>
      </c>
      <c r="L4910" t="s">
        <v>56</v>
      </c>
      <c r="M4910" t="s">
        <v>29</v>
      </c>
      <c r="N4910" t="s">
        <v>50</v>
      </c>
      <c r="O4910" t="s">
        <v>11127</v>
      </c>
      <c r="P4910">
        <v>54.9</v>
      </c>
      <c r="Q4910">
        <v>5</v>
      </c>
      <c r="R4910">
        <v>0</v>
      </c>
      <c r="S4910">
        <v>26.901</v>
      </c>
      <c r="T4910" t="s">
        <v>261</v>
      </c>
      <c r="U4910">
        <v>27.998999999999999</v>
      </c>
      <c r="V4910" s="2">
        <f>Table1[[#This Row],[Expenses]]*0.3</f>
        <v>8.3996999999999993</v>
      </c>
      <c r="W4910" t="str">
        <f>VLOOKUP(K4910, Helper!A:C, 3, FALSE)</f>
        <v>2020-03</v>
      </c>
    </row>
    <row r="4911" spans="1:23" x14ac:dyDescent="0.3">
      <c r="A4911">
        <v>9769</v>
      </c>
      <c r="B4911" t="s">
        <v>11128</v>
      </c>
      <c r="C4911" s="1">
        <v>45268</v>
      </c>
      <c r="D4911">
        <v>20231208</v>
      </c>
      <c r="E4911" t="s">
        <v>2061</v>
      </c>
      <c r="F4911" t="s">
        <v>35</v>
      </c>
      <c r="G4911" t="s">
        <v>110</v>
      </c>
      <c r="H4911" t="s">
        <v>37</v>
      </c>
      <c r="I4911" t="s">
        <v>38</v>
      </c>
      <c r="J4911" t="s">
        <v>312</v>
      </c>
      <c r="K4911">
        <v>1014</v>
      </c>
      <c r="L4911" t="s">
        <v>95</v>
      </c>
      <c r="M4911" t="s">
        <v>85</v>
      </c>
      <c r="N4911" t="s">
        <v>66</v>
      </c>
      <c r="O4911" t="s">
        <v>11129</v>
      </c>
      <c r="P4911">
        <v>50.04</v>
      </c>
      <c r="Q4911">
        <v>6</v>
      </c>
      <c r="R4911">
        <v>0</v>
      </c>
      <c r="S4911">
        <v>25.02</v>
      </c>
      <c r="T4911" t="s">
        <v>261</v>
      </c>
      <c r="U4911">
        <v>25.02</v>
      </c>
      <c r="V4911" s="2">
        <f>Table1[[#This Row],[Expenses]]*0.3</f>
        <v>7.5059999999999993</v>
      </c>
      <c r="W4911" t="str">
        <f>VLOOKUP(K4911, Helper!A:C, 3, FALSE)</f>
        <v>2020-01</v>
      </c>
    </row>
    <row r="4912" spans="1:23" x14ac:dyDescent="0.3">
      <c r="A4912">
        <v>9770</v>
      </c>
      <c r="B4912" t="s">
        <v>11130</v>
      </c>
      <c r="C4912" s="1">
        <v>44890</v>
      </c>
      <c r="D4912">
        <v>20221125</v>
      </c>
      <c r="E4912" t="s">
        <v>1584</v>
      </c>
      <c r="F4912" t="s">
        <v>46</v>
      </c>
      <c r="G4912" t="s">
        <v>178</v>
      </c>
      <c r="H4912" t="s">
        <v>25</v>
      </c>
      <c r="I4912" t="s">
        <v>48</v>
      </c>
      <c r="J4912" t="s">
        <v>316</v>
      </c>
      <c r="K4912">
        <v>1093</v>
      </c>
      <c r="L4912" t="s">
        <v>28</v>
      </c>
      <c r="M4912" t="s">
        <v>85</v>
      </c>
      <c r="N4912" t="s">
        <v>30</v>
      </c>
      <c r="O4912" t="s">
        <v>11131</v>
      </c>
      <c r="P4912">
        <v>339.92</v>
      </c>
      <c r="Q4912">
        <v>5</v>
      </c>
      <c r="R4912">
        <v>0.2</v>
      </c>
      <c r="S4912">
        <v>8.4979999999999993</v>
      </c>
      <c r="T4912" t="s">
        <v>32</v>
      </c>
      <c r="U4912">
        <v>331.42200000000003</v>
      </c>
      <c r="V4912" s="2">
        <f>Table1[[#This Row],[Expenses]]*0.3</f>
        <v>99.426600000000008</v>
      </c>
      <c r="W4912" t="str">
        <f>VLOOKUP(K4912, Helper!A:C, 3, FALSE)</f>
        <v>2020-03</v>
      </c>
    </row>
    <row r="4913" spans="1:23" x14ac:dyDescent="0.3">
      <c r="A4913">
        <v>9773</v>
      </c>
      <c r="B4913" t="s">
        <v>11132</v>
      </c>
      <c r="C4913" s="1">
        <v>44746</v>
      </c>
      <c r="D4913">
        <v>20220704</v>
      </c>
      <c r="E4913" t="s">
        <v>2622</v>
      </c>
      <c r="F4913" t="s">
        <v>124</v>
      </c>
      <c r="G4913" t="s">
        <v>125</v>
      </c>
      <c r="H4913" t="s">
        <v>25</v>
      </c>
      <c r="I4913" t="s">
        <v>48</v>
      </c>
      <c r="J4913" t="s">
        <v>443</v>
      </c>
      <c r="K4913">
        <v>1005</v>
      </c>
      <c r="L4913" t="s">
        <v>56</v>
      </c>
      <c r="M4913" t="s">
        <v>40</v>
      </c>
      <c r="N4913" t="s">
        <v>66</v>
      </c>
      <c r="O4913" t="s">
        <v>11133</v>
      </c>
      <c r="P4913">
        <v>123.92</v>
      </c>
      <c r="Q4913">
        <v>5</v>
      </c>
      <c r="R4913">
        <v>0.2</v>
      </c>
      <c r="S4913">
        <v>38.725000000000001</v>
      </c>
      <c r="T4913" t="s">
        <v>175</v>
      </c>
      <c r="U4913">
        <v>85.194999999999993</v>
      </c>
      <c r="V4913" s="2">
        <f>Table1[[#This Row],[Expenses]]*0.3</f>
        <v>25.558499999999999</v>
      </c>
      <c r="W4913" t="str">
        <f>VLOOKUP(K4913, Helper!A:C, 3, FALSE)</f>
        <v>2020-03</v>
      </c>
    </row>
    <row r="4914" spans="1:23" x14ac:dyDescent="0.3">
      <c r="A4914">
        <v>9774</v>
      </c>
      <c r="B4914" t="s">
        <v>11134</v>
      </c>
      <c r="C4914" s="1">
        <v>44739</v>
      </c>
      <c r="D4914">
        <v>20220627</v>
      </c>
      <c r="E4914" t="s">
        <v>2007</v>
      </c>
      <c r="F4914" t="s">
        <v>758</v>
      </c>
      <c r="G4914" t="s">
        <v>759</v>
      </c>
      <c r="H4914" t="s">
        <v>25</v>
      </c>
      <c r="I4914" t="s">
        <v>64</v>
      </c>
      <c r="J4914" t="s">
        <v>360</v>
      </c>
      <c r="K4914">
        <v>1004</v>
      </c>
      <c r="L4914" t="s">
        <v>74</v>
      </c>
      <c r="M4914" t="s">
        <v>29</v>
      </c>
      <c r="N4914" t="s">
        <v>156</v>
      </c>
      <c r="O4914" t="s">
        <v>11135</v>
      </c>
      <c r="P4914">
        <v>135.94999999999999</v>
      </c>
      <c r="Q4914">
        <v>1</v>
      </c>
      <c r="R4914">
        <v>0</v>
      </c>
      <c r="S4914">
        <v>39.4255</v>
      </c>
      <c r="T4914" t="s">
        <v>43</v>
      </c>
      <c r="U4914">
        <v>96.524499999999904</v>
      </c>
      <c r="V4914" s="2">
        <f>Table1[[#This Row],[Expenses]]*0.3</f>
        <v>28.95734999999997</v>
      </c>
      <c r="W4914" t="str">
        <f>VLOOKUP(K4914, Helper!A:C, 3, FALSE)</f>
        <v>2020-01</v>
      </c>
    </row>
    <row r="4915" spans="1:23" x14ac:dyDescent="0.3">
      <c r="A4915">
        <v>9775</v>
      </c>
      <c r="B4915" t="s">
        <v>11136</v>
      </c>
      <c r="C4915" s="1">
        <v>44038</v>
      </c>
      <c r="D4915">
        <v>20200726</v>
      </c>
      <c r="E4915" t="s">
        <v>836</v>
      </c>
      <c r="F4915" t="s">
        <v>79</v>
      </c>
      <c r="G4915" t="s">
        <v>470</v>
      </c>
      <c r="H4915" t="s">
        <v>81</v>
      </c>
      <c r="I4915" t="s">
        <v>82</v>
      </c>
      <c r="J4915" t="s">
        <v>685</v>
      </c>
      <c r="K4915">
        <v>1076</v>
      </c>
      <c r="L4915" t="s">
        <v>74</v>
      </c>
      <c r="M4915" t="s">
        <v>29</v>
      </c>
      <c r="N4915" t="s">
        <v>50</v>
      </c>
      <c r="O4915" t="s">
        <v>11137</v>
      </c>
      <c r="P4915">
        <v>2177.5839999999998</v>
      </c>
      <c r="Q4915">
        <v>8</v>
      </c>
      <c r="R4915">
        <v>0.8</v>
      </c>
      <c r="S4915">
        <v>-3701.8928000000001</v>
      </c>
      <c r="T4915" t="s">
        <v>729</v>
      </c>
      <c r="U4915">
        <v>5879.4768000000004</v>
      </c>
      <c r="V4915" s="2">
        <f>Table1[[#This Row],[Expenses]]*0.3</f>
        <v>1763.84304</v>
      </c>
      <c r="W4915" t="str">
        <f>VLOOKUP(K4915, Helper!A:C, 3, FALSE)</f>
        <v>2020-01</v>
      </c>
    </row>
    <row r="4916" spans="1:23" x14ac:dyDescent="0.3">
      <c r="A4916">
        <v>9781</v>
      </c>
      <c r="B4916" t="s">
        <v>11138</v>
      </c>
      <c r="C4916" s="1">
        <v>44819</v>
      </c>
      <c r="D4916">
        <v>20220915</v>
      </c>
      <c r="E4916" t="s">
        <v>352</v>
      </c>
      <c r="F4916" t="s">
        <v>211</v>
      </c>
      <c r="G4916" t="s">
        <v>1322</v>
      </c>
      <c r="H4916" t="s">
        <v>25</v>
      </c>
      <c r="I4916" t="s">
        <v>26</v>
      </c>
      <c r="J4916" t="s">
        <v>337</v>
      </c>
      <c r="K4916">
        <v>1096</v>
      </c>
      <c r="L4916" t="s">
        <v>105</v>
      </c>
      <c r="M4916" t="s">
        <v>29</v>
      </c>
      <c r="N4916" t="s">
        <v>156</v>
      </c>
      <c r="O4916" t="s">
        <v>11139</v>
      </c>
      <c r="P4916">
        <v>437.85</v>
      </c>
      <c r="Q4916">
        <v>3</v>
      </c>
      <c r="R4916">
        <v>0</v>
      </c>
      <c r="S4916">
        <v>131.35499999999999</v>
      </c>
      <c r="T4916" t="s">
        <v>246</v>
      </c>
      <c r="U4916">
        <v>306.495</v>
      </c>
      <c r="V4916" s="2">
        <f>Table1[[#This Row],[Expenses]]*0.3</f>
        <v>91.948499999999996</v>
      </c>
      <c r="W4916" t="str">
        <f>VLOOKUP(K4916, Helper!A:C, 3, FALSE)</f>
        <v>2020-03</v>
      </c>
    </row>
    <row r="4917" spans="1:23" x14ac:dyDescent="0.3">
      <c r="A4917">
        <v>9783</v>
      </c>
      <c r="B4917" t="s">
        <v>11140</v>
      </c>
      <c r="C4917" s="1">
        <v>44347</v>
      </c>
      <c r="D4917">
        <v>20210531</v>
      </c>
      <c r="E4917" t="s">
        <v>3325</v>
      </c>
      <c r="F4917" t="s">
        <v>522</v>
      </c>
      <c r="G4917" t="s">
        <v>692</v>
      </c>
      <c r="H4917" t="s">
        <v>37</v>
      </c>
      <c r="I4917" t="s">
        <v>119</v>
      </c>
      <c r="J4917" t="s">
        <v>649</v>
      </c>
      <c r="K4917">
        <v>1023</v>
      </c>
      <c r="L4917" t="s">
        <v>28</v>
      </c>
      <c r="M4917" t="s">
        <v>40</v>
      </c>
      <c r="N4917" t="s">
        <v>66</v>
      </c>
      <c r="O4917" t="s">
        <v>11141</v>
      </c>
      <c r="P4917">
        <v>274.8</v>
      </c>
      <c r="Q4917">
        <v>5</v>
      </c>
      <c r="R4917">
        <v>0</v>
      </c>
      <c r="S4917">
        <v>134.65199999999999</v>
      </c>
      <c r="T4917" t="s">
        <v>436</v>
      </c>
      <c r="U4917">
        <v>140.148</v>
      </c>
      <c r="V4917" s="2">
        <f>Table1[[#This Row],[Expenses]]*0.3</f>
        <v>42.044399999999996</v>
      </c>
      <c r="W4917" t="str">
        <f>VLOOKUP(K4917, Helper!A:C, 3, FALSE)</f>
        <v>2020-08</v>
      </c>
    </row>
    <row r="4918" spans="1:23" x14ac:dyDescent="0.3">
      <c r="A4918">
        <v>9786</v>
      </c>
      <c r="B4918" t="s">
        <v>11142</v>
      </c>
      <c r="C4918" s="1">
        <v>44325</v>
      </c>
      <c r="D4918">
        <v>20210509</v>
      </c>
      <c r="E4918" t="s">
        <v>1182</v>
      </c>
      <c r="F4918" t="s">
        <v>23</v>
      </c>
      <c r="G4918" t="s">
        <v>24</v>
      </c>
      <c r="H4918" t="s">
        <v>25</v>
      </c>
      <c r="I4918" t="s">
        <v>26</v>
      </c>
      <c r="J4918" t="s">
        <v>386</v>
      </c>
      <c r="K4918">
        <v>1045</v>
      </c>
      <c r="L4918" t="s">
        <v>95</v>
      </c>
      <c r="M4918" t="s">
        <v>29</v>
      </c>
      <c r="N4918" t="s">
        <v>50</v>
      </c>
      <c r="O4918" t="s">
        <v>11143</v>
      </c>
      <c r="P4918">
        <v>48.81</v>
      </c>
      <c r="Q4918">
        <v>3</v>
      </c>
      <c r="R4918">
        <v>0</v>
      </c>
      <c r="S4918">
        <v>23.916899999999998</v>
      </c>
      <c r="T4918" t="s">
        <v>436</v>
      </c>
      <c r="U4918">
        <v>24.8931</v>
      </c>
      <c r="V4918" s="2">
        <f>Table1[[#This Row],[Expenses]]*0.3</f>
        <v>7.46793</v>
      </c>
      <c r="W4918" t="str">
        <f>VLOOKUP(K4918, Helper!A:C, 3, FALSE)</f>
        <v>2020-01</v>
      </c>
    </row>
    <row r="4919" spans="1:23" x14ac:dyDescent="0.3">
      <c r="A4919">
        <v>9787</v>
      </c>
      <c r="B4919" t="s">
        <v>11144</v>
      </c>
      <c r="C4919" s="1">
        <v>44140</v>
      </c>
      <c r="D4919">
        <v>20201105</v>
      </c>
      <c r="E4919" t="s">
        <v>6850</v>
      </c>
      <c r="F4919" t="s">
        <v>238</v>
      </c>
      <c r="G4919" t="s">
        <v>2560</v>
      </c>
      <c r="H4919" t="s">
        <v>25</v>
      </c>
      <c r="I4919" t="s">
        <v>48</v>
      </c>
      <c r="J4919" t="s">
        <v>94</v>
      </c>
      <c r="K4919">
        <v>1087</v>
      </c>
      <c r="L4919" t="s">
        <v>95</v>
      </c>
      <c r="M4919" t="s">
        <v>29</v>
      </c>
      <c r="N4919" t="s">
        <v>41</v>
      </c>
      <c r="O4919" t="s">
        <v>11145</v>
      </c>
      <c r="P4919">
        <v>149.9</v>
      </c>
      <c r="Q4919">
        <v>5</v>
      </c>
      <c r="R4919">
        <v>0</v>
      </c>
      <c r="S4919">
        <v>40.472999999999999</v>
      </c>
      <c r="T4919" t="s">
        <v>98</v>
      </c>
      <c r="U4919">
        <v>109.42700000000001</v>
      </c>
      <c r="V4919" s="2">
        <f>Table1[[#This Row],[Expenses]]*0.3</f>
        <v>32.828099999999999</v>
      </c>
      <c r="W4919" t="str">
        <f>VLOOKUP(K4919, Helper!A:C, 3, FALSE)</f>
        <v>2020-06</v>
      </c>
    </row>
    <row r="4920" spans="1:23" x14ac:dyDescent="0.3">
      <c r="A4920">
        <v>9788</v>
      </c>
      <c r="B4920" t="s">
        <v>11146</v>
      </c>
      <c r="C4920" s="1">
        <v>45013</v>
      </c>
      <c r="D4920">
        <v>20230328</v>
      </c>
      <c r="E4920" t="s">
        <v>851</v>
      </c>
      <c r="F4920" t="s">
        <v>79</v>
      </c>
      <c r="G4920" t="s">
        <v>147</v>
      </c>
      <c r="H4920" t="s">
        <v>81</v>
      </c>
      <c r="I4920" t="s">
        <v>82</v>
      </c>
      <c r="J4920" t="s">
        <v>812</v>
      </c>
      <c r="K4920">
        <v>1092</v>
      </c>
      <c r="L4920" t="s">
        <v>84</v>
      </c>
      <c r="M4920" t="s">
        <v>29</v>
      </c>
      <c r="N4920" t="s">
        <v>30</v>
      </c>
      <c r="O4920" t="s">
        <v>11147</v>
      </c>
      <c r="P4920">
        <v>1023.332</v>
      </c>
      <c r="Q4920">
        <v>5</v>
      </c>
      <c r="R4920">
        <v>0.32</v>
      </c>
      <c r="S4920">
        <v>-30.097999999999999</v>
      </c>
      <c r="T4920" t="s">
        <v>761</v>
      </c>
      <c r="U4920">
        <v>1053.43</v>
      </c>
      <c r="V4920" s="2">
        <f>Table1[[#This Row],[Expenses]]*0.3</f>
        <v>316.029</v>
      </c>
      <c r="W4920" t="str">
        <f>VLOOKUP(K4920, Helper!A:C, 3, FALSE)</f>
        <v>2020-02</v>
      </c>
    </row>
    <row r="4921" spans="1:23" x14ac:dyDescent="0.3">
      <c r="A4921">
        <v>9792</v>
      </c>
      <c r="B4921" t="s">
        <v>11148</v>
      </c>
      <c r="C4921" s="1">
        <v>43972</v>
      </c>
      <c r="D4921">
        <v>20200521</v>
      </c>
      <c r="E4921" t="s">
        <v>1636</v>
      </c>
      <c r="F4921" t="s">
        <v>79</v>
      </c>
      <c r="G4921" t="s">
        <v>147</v>
      </c>
      <c r="H4921" t="s">
        <v>81</v>
      </c>
      <c r="I4921" t="s">
        <v>82</v>
      </c>
      <c r="J4921" t="s">
        <v>126</v>
      </c>
      <c r="K4921">
        <v>1025</v>
      </c>
      <c r="L4921" t="s">
        <v>105</v>
      </c>
      <c r="M4921" t="s">
        <v>29</v>
      </c>
      <c r="N4921" t="s">
        <v>161</v>
      </c>
      <c r="O4921" t="s">
        <v>11149</v>
      </c>
      <c r="P4921">
        <v>56.064</v>
      </c>
      <c r="Q4921">
        <v>6</v>
      </c>
      <c r="R4921">
        <v>0.2</v>
      </c>
      <c r="S4921">
        <v>21.024000000000001</v>
      </c>
      <c r="T4921" t="s">
        <v>107</v>
      </c>
      <c r="U4921">
        <v>35.04</v>
      </c>
      <c r="V4921" s="2">
        <f>Table1[[#This Row],[Expenses]]*0.3</f>
        <v>10.511999999999999</v>
      </c>
      <c r="W4921" t="str">
        <f>VLOOKUP(K4921, Helper!A:C, 3, FALSE)</f>
        <v>2020-04</v>
      </c>
    </row>
    <row r="4922" spans="1:23" x14ac:dyDescent="0.3">
      <c r="A4922">
        <v>9796</v>
      </c>
      <c r="B4922" t="s">
        <v>11150</v>
      </c>
      <c r="C4922" s="1">
        <v>44703</v>
      </c>
      <c r="D4922">
        <v>20220522</v>
      </c>
      <c r="E4922" t="s">
        <v>406</v>
      </c>
      <c r="F4922" t="s">
        <v>166</v>
      </c>
      <c r="G4922" t="s">
        <v>227</v>
      </c>
      <c r="H4922" t="s">
        <v>81</v>
      </c>
      <c r="I4922" t="s">
        <v>168</v>
      </c>
      <c r="J4922" t="s">
        <v>407</v>
      </c>
      <c r="K4922">
        <v>1082</v>
      </c>
      <c r="L4922" t="s">
        <v>56</v>
      </c>
      <c r="M4922" t="s">
        <v>40</v>
      </c>
      <c r="N4922" t="s">
        <v>50</v>
      </c>
      <c r="O4922" t="s">
        <v>11151</v>
      </c>
      <c r="P4922">
        <v>3.798</v>
      </c>
      <c r="Q4922">
        <v>3</v>
      </c>
      <c r="R4922">
        <v>0.8</v>
      </c>
      <c r="S4922">
        <v>-5.8868999999999998</v>
      </c>
      <c r="T4922" t="s">
        <v>454</v>
      </c>
      <c r="U4922">
        <v>9.6848999999999901</v>
      </c>
      <c r="V4922" s="2">
        <f>Table1[[#This Row],[Expenses]]*0.3</f>
        <v>2.9054699999999971</v>
      </c>
      <c r="W4922" t="str">
        <f>VLOOKUP(K4922, Helper!A:C, 3, FALSE)</f>
        <v>2020-07</v>
      </c>
    </row>
    <row r="4923" spans="1:23" x14ac:dyDescent="0.3">
      <c r="A4923">
        <v>9797</v>
      </c>
      <c r="B4923" t="s">
        <v>11152</v>
      </c>
      <c r="C4923" s="1">
        <v>44208</v>
      </c>
      <c r="D4923">
        <v>20210112</v>
      </c>
      <c r="E4923" t="s">
        <v>4521</v>
      </c>
      <c r="F4923" t="s">
        <v>358</v>
      </c>
      <c r="G4923" t="s">
        <v>1609</v>
      </c>
      <c r="H4923" t="s">
        <v>37</v>
      </c>
      <c r="I4923" t="s">
        <v>119</v>
      </c>
      <c r="J4923" t="s">
        <v>360</v>
      </c>
      <c r="K4923">
        <v>1004</v>
      </c>
      <c r="L4923" t="s">
        <v>74</v>
      </c>
      <c r="M4923" t="s">
        <v>40</v>
      </c>
      <c r="N4923" t="s">
        <v>112</v>
      </c>
      <c r="O4923" t="s">
        <v>11153</v>
      </c>
      <c r="P4923">
        <v>10.368</v>
      </c>
      <c r="Q4923">
        <v>2</v>
      </c>
      <c r="R4923">
        <v>0.2</v>
      </c>
      <c r="S4923">
        <v>1.5551999999999999</v>
      </c>
      <c r="T4923" t="s">
        <v>303</v>
      </c>
      <c r="U4923">
        <v>8.8127999999999993</v>
      </c>
      <c r="V4923" s="2">
        <f>Table1[[#This Row],[Expenses]]*0.3</f>
        <v>2.6438399999999995</v>
      </c>
      <c r="W4923" t="str">
        <f>VLOOKUP(K4923, Helper!A:C, 3, FALSE)</f>
        <v>2020-01</v>
      </c>
    </row>
    <row r="4924" spans="1:23" x14ac:dyDescent="0.3">
      <c r="A4924">
        <v>9802</v>
      </c>
      <c r="B4924" t="s">
        <v>11154</v>
      </c>
      <c r="C4924" s="1">
        <v>45199</v>
      </c>
      <c r="D4924">
        <v>20230930</v>
      </c>
      <c r="E4924" t="s">
        <v>1402</v>
      </c>
      <c r="F4924" t="s">
        <v>35</v>
      </c>
      <c r="G4924" t="s">
        <v>11155</v>
      </c>
      <c r="H4924" t="s">
        <v>37</v>
      </c>
      <c r="I4924" t="s">
        <v>38</v>
      </c>
      <c r="J4924" t="s">
        <v>621</v>
      </c>
      <c r="K4924">
        <v>1060</v>
      </c>
      <c r="L4924" t="s">
        <v>105</v>
      </c>
      <c r="M4924" t="s">
        <v>29</v>
      </c>
      <c r="N4924" t="s">
        <v>66</v>
      </c>
      <c r="O4924" t="s">
        <v>11156</v>
      </c>
      <c r="P4924">
        <v>97.3</v>
      </c>
      <c r="Q4924">
        <v>7</v>
      </c>
      <c r="R4924">
        <v>0</v>
      </c>
      <c r="S4924">
        <v>28.216999999999999</v>
      </c>
      <c r="T4924" t="s">
        <v>171</v>
      </c>
      <c r="U4924">
        <v>69.082999999999998</v>
      </c>
      <c r="V4924" s="2">
        <f>Table1[[#This Row],[Expenses]]*0.3</f>
        <v>20.724899999999998</v>
      </c>
      <c r="W4924" t="str">
        <f>VLOOKUP(K4924, Helper!A:C, 3, FALSE)</f>
        <v>2020-01</v>
      </c>
    </row>
    <row r="4925" spans="1:23" x14ac:dyDescent="0.3">
      <c r="A4925">
        <v>9803</v>
      </c>
      <c r="B4925" t="s">
        <v>11157</v>
      </c>
      <c r="C4925" s="1">
        <v>44395</v>
      </c>
      <c r="D4925">
        <v>20210718</v>
      </c>
      <c r="E4925" t="s">
        <v>1436</v>
      </c>
      <c r="F4925" t="s">
        <v>211</v>
      </c>
      <c r="G4925" t="s">
        <v>212</v>
      </c>
      <c r="H4925" t="s">
        <v>25</v>
      </c>
      <c r="I4925" t="s">
        <v>26</v>
      </c>
      <c r="J4925" t="s">
        <v>169</v>
      </c>
      <c r="K4925">
        <v>1058</v>
      </c>
      <c r="L4925" t="s">
        <v>28</v>
      </c>
      <c r="M4925" t="s">
        <v>29</v>
      </c>
      <c r="N4925" t="s">
        <v>50</v>
      </c>
      <c r="O4925" t="s">
        <v>11158</v>
      </c>
      <c r="P4925">
        <v>3.3279999999999998</v>
      </c>
      <c r="Q4925">
        <v>2</v>
      </c>
      <c r="R4925">
        <v>0.2</v>
      </c>
      <c r="S4925">
        <v>1.2063999999999999</v>
      </c>
      <c r="T4925" t="s">
        <v>642</v>
      </c>
      <c r="U4925">
        <v>2.1215999999999999</v>
      </c>
      <c r="V4925" s="2">
        <f>Table1[[#This Row],[Expenses]]*0.3</f>
        <v>0.63647999999999993</v>
      </c>
      <c r="W4925" t="str">
        <f>VLOOKUP(K4925, Helper!A:C, 3, FALSE)</f>
        <v>2020-01</v>
      </c>
    </row>
    <row r="4926" spans="1:23" x14ac:dyDescent="0.3">
      <c r="A4926">
        <v>9806</v>
      </c>
      <c r="B4926" t="s">
        <v>11159</v>
      </c>
      <c r="C4926" s="1">
        <v>44856</v>
      </c>
      <c r="D4926">
        <v>20221022</v>
      </c>
      <c r="E4926" t="s">
        <v>1902</v>
      </c>
      <c r="F4926" t="s">
        <v>46</v>
      </c>
      <c r="G4926" t="s">
        <v>47</v>
      </c>
      <c r="H4926" t="s">
        <v>25</v>
      </c>
      <c r="I4926" t="s">
        <v>48</v>
      </c>
      <c r="J4926" t="s">
        <v>398</v>
      </c>
      <c r="K4926">
        <v>1026</v>
      </c>
      <c r="L4926" t="s">
        <v>105</v>
      </c>
      <c r="M4926" t="s">
        <v>85</v>
      </c>
      <c r="N4926" t="s">
        <v>57</v>
      </c>
      <c r="O4926" t="s">
        <v>11160</v>
      </c>
      <c r="P4926">
        <v>45.567999999999998</v>
      </c>
      <c r="Q4926">
        <v>2</v>
      </c>
      <c r="R4926">
        <v>0.2</v>
      </c>
      <c r="S4926">
        <v>9.6831999999999994</v>
      </c>
      <c r="T4926" t="s">
        <v>400</v>
      </c>
      <c r="U4926">
        <v>35.884799999999998</v>
      </c>
      <c r="V4926" s="2">
        <f>Table1[[#This Row],[Expenses]]*0.3</f>
        <v>10.76544</v>
      </c>
      <c r="W4926" t="str">
        <f>VLOOKUP(K4926, Helper!A:C, 3, FALSE)</f>
        <v>2020-01</v>
      </c>
    </row>
    <row r="4927" spans="1:23" x14ac:dyDescent="0.3">
      <c r="A4927">
        <v>9808</v>
      </c>
      <c r="B4927" t="s">
        <v>11161</v>
      </c>
      <c r="C4927" s="1">
        <v>45135</v>
      </c>
      <c r="D4927">
        <v>20230728</v>
      </c>
      <c r="E4927" t="s">
        <v>2649</v>
      </c>
      <c r="F4927" t="s">
        <v>62</v>
      </c>
      <c r="G4927" t="s">
        <v>63</v>
      </c>
      <c r="H4927" t="s">
        <v>25</v>
      </c>
      <c r="I4927" t="s">
        <v>64</v>
      </c>
      <c r="J4927" t="s">
        <v>698</v>
      </c>
      <c r="K4927">
        <v>1013</v>
      </c>
      <c r="L4927" t="s">
        <v>28</v>
      </c>
      <c r="M4927" t="s">
        <v>29</v>
      </c>
      <c r="N4927" t="s">
        <v>41</v>
      </c>
      <c r="O4927" t="s">
        <v>11162</v>
      </c>
      <c r="P4927">
        <v>194.84800000000001</v>
      </c>
      <c r="Q4927">
        <v>4</v>
      </c>
      <c r="R4927">
        <v>0.2</v>
      </c>
      <c r="S4927">
        <v>12.178000000000001</v>
      </c>
      <c r="T4927" t="s">
        <v>128</v>
      </c>
      <c r="U4927">
        <v>182.67</v>
      </c>
      <c r="V4927" s="2">
        <f>Table1[[#This Row],[Expenses]]*0.3</f>
        <v>54.800999999999995</v>
      </c>
      <c r="W4927" t="str">
        <f>VLOOKUP(K4927, Helper!A:C, 3, FALSE)</f>
        <v>2020-02</v>
      </c>
    </row>
    <row r="4928" spans="1:23" x14ac:dyDescent="0.3">
      <c r="A4928">
        <v>9809</v>
      </c>
      <c r="B4928" t="s">
        <v>11163</v>
      </c>
      <c r="C4928" s="1">
        <v>45129</v>
      </c>
      <c r="D4928">
        <v>20230722</v>
      </c>
      <c r="E4928" t="s">
        <v>4291</v>
      </c>
      <c r="F4928" t="s">
        <v>166</v>
      </c>
      <c r="G4928" t="s">
        <v>227</v>
      </c>
      <c r="H4928" t="s">
        <v>81</v>
      </c>
      <c r="I4928" t="s">
        <v>168</v>
      </c>
      <c r="J4928" t="s">
        <v>1030</v>
      </c>
      <c r="K4928">
        <v>1012</v>
      </c>
      <c r="L4928" t="s">
        <v>56</v>
      </c>
      <c r="M4928" t="s">
        <v>29</v>
      </c>
      <c r="N4928" t="s">
        <v>50</v>
      </c>
      <c r="O4928" t="s">
        <v>11164</v>
      </c>
      <c r="P4928">
        <v>2.1120000000000001</v>
      </c>
      <c r="Q4928">
        <v>2</v>
      </c>
      <c r="R4928">
        <v>0.8</v>
      </c>
      <c r="S4928">
        <v>-3.3792</v>
      </c>
      <c r="T4928" t="s">
        <v>128</v>
      </c>
      <c r="U4928">
        <v>5.4912000000000001</v>
      </c>
      <c r="V4928" s="2">
        <f>Table1[[#This Row],[Expenses]]*0.3</f>
        <v>1.6473599999999999</v>
      </c>
      <c r="W4928" t="str">
        <f>VLOOKUP(K4928, Helper!A:C, 3, FALSE)</f>
        <v>2020-03</v>
      </c>
    </row>
    <row r="4929" spans="1:23" x14ac:dyDescent="0.3">
      <c r="A4929">
        <v>9810</v>
      </c>
      <c r="B4929" t="s">
        <v>11165</v>
      </c>
      <c r="C4929" s="1">
        <v>44142</v>
      </c>
      <c r="D4929">
        <v>20201107</v>
      </c>
      <c r="E4929" t="s">
        <v>902</v>
      </c>
      <c r="F4929" t="s">
        <v>306</v>
      </c>
      <c r="G4929" t="s">
        <v>307</v>
      </c>
      <c r="H4929" t="s">
        <v>25</v>
      </c>
      <c r="I4929" t="s">
        <v>48</v>
      </c>
      <c r="J4929" t="s">
        <v>258</v>
      </c>
      <c r="K4929">
        <v>1098</v>
      </c>
      <c r="L4929" t="s">
        <v>259</v>
      </c>
      <c r="M4929" t="s">
        <v>29</v>
      </c>
      <c r="N4929" t="s">
        <v>66</v>
      </c>
      <c r="O4929" t="s">
        <v>11166</v>
      </c>
      <c r="P4929">
        <v>25.92</v>
      </c>
      <c r="Q4929">
        <v>5</v>
      </c>
      <c r="R4929">
        <v>0.2</v>
      </c>
      <c r="S4929">
        <v>9.0719999999999992</v>
      </c>
      <c r="T4929" t="s">
        <v>98</v>
      </c>
      <c r="U4929">
        <v>16.847999999999999</v>
      </c>
      <c r="V4929" s="2">
        <f>Table1[[#This Row],[Expenses]]*0.3</f>
        <v>5.0543999999999993</v>
      </c>
      <c r="W4929" t="str">
        <f>VLOOKUP(K4929, Helper!A:C, 3, FALSE)</f>
        <v>2020-01</v>
      </c>
    </row>
    <row r="4930" spans="1:23" x14ac:dyDescent="0.3">
      <c r="A4930">
        <v>9812</v>
      </c>
      <c r="B4930" t="s">
        <v>11167</v>
      </c>
      <c r="C4930" s="1">
        <v>44893</v>
      </c>
      <c r="D4930">
        <v>20221128</v>
      </c>
      <c r="E4930" t="s">
        <v>518</v>
      </c>
      <c r="F4930" t="s">
        <v>522</v>
      </c>
      <c r="G4930" t="s">
        <v>1199</v>
      </c>
      <c r="H4930" t="s">
        <v>37</v>
      </c>
      <c r="I4930" t="s">
        <v>119</v>
      </c>
      <c r="J4930" t="s">
        <v>268</v>
      </c>
      <c r="K4930">
        <v>1088</v>
      </c>
      <c r="L4930" t="s">
        <v>133</v>
      </c>
      <c r="M4930" t="s">
        <v>29</v>
      </c>
      <c r="N4930" t="s">
        <v>66</v>
      </c>
      <c r="O4930" t="s">
        <v>11168</v>
      </c>
      <c r="P4930">
        <v>25.92</v>
      </c>
      <c r="Q4930">
        <v>4</v>
      </c>
      <c r="R4930">
        <v>0</v>
      </c>
      <c r="S4930">
        <v>12.441599999999999</v>
      </c>
      <c r="T4930" t="s">
        <v>32</v>
      </c>
      <c r="U4930">
        <v>13.478400000000001</v>
      </c>
      <c r="V4930" s="2">
        <f>Table1[[#This Row],[Expenses]]*0.3</f>
        <v>4.04352</v>
      </c>
      <c r="W4930" t="str">
        <f>VLOOKUP(K4930, Helper!A:C, 3, FALSE)</f>
        <v>2020-03</v>
      </c>
    </row>
    <row r="4931" spans="1:23" x14ac:dyDescent="0.3">
      <c r="A4931">
        <v>9816</v>
      </c>
      <c r="B4931" t="s">
        <v>11169</v>
      </c>
      <c r="C4931" s="1">
        <v>44355</v>
      </c>
      <c r="D4931">
        <v>20210608</v>
      </c>
      <c r="E4931" t="s">
        <v>648</v>
      </c>
      <c r="F4931" t="s">
        <v>46</v>
      </c>
      <c r="G4931" t="s">
        <v>697</v>
      </c>
      <c r="H4931" t="s">
        <v>25</v>
      </c>
      <c r="I4931" t="s">
        <v>48</v>
      </c>
      <c r="J4931" t="s">
        <v>649</v>
      </c>
      <c r="K4931">
        <v>1023</v>
      </c>
      <c r="L4931" t="s">
        <v>28</v>
      </c>
      <c r="M4931" t="s">
        <v>40</v>
      </c>
      <c r="N4931" t="s">
        <v>66</v>
      </c>
      <c r="O4931" t="s">
        <v>11170</v>
      </c>
      <c r="P4931">
        <v>173.488</v>
      </c>
      <c r="Q4931">
        <v>7</v>
      </c>
      <c r="R4931">
        <v>0.2</v>
      </c>
      <c r="S4931">
        <v>54.215000000000003</v>
      </c>
      <c r="T4931" t="s">
        <v>732</v>
      </c>
      <c r="U4931">
        <v>119.273</v>
      </c>
      <c r="V4931" s="2">
        <f>Table1[[#This Row],[Expenses]]*0.3</f>
        <v>35.7819</v>
      </c>
      <c r="W4931" t="str">
        <f>VLOOKUP(K4931, Helper!A:C, 3, FALSE)</f>
        <v>2020-08</v>
      </c>
    </row>
    <row r="4932" spans="1:23" x14ac:dyDescent="0.3">
      <c r="A4932">
        <v>9823</v>
      </c>
      <c r="B4932" t="s">
        <v>11171</v>
      </c>
      <c r="C4932" s="1">
        <v>44058</v>
      </c>
      <c r="D4932">
        <v>20200815</v>
      </c>
      <c r="E4932" t="s">
        <v>1018</v>
      </c>
      <c r="F4932" t="s">
        <v>35</v>
      </c>
      <c r="G4932" t="s">
        <v>110</v>
      </c>
      <c r="H4932" t="s">
        <v>37</v>
      </c>
      <c r="I4932" t="s">
        <v>38</v>
      </c>
      <c r="J4932" t="s">
        <v>360</v>
      </c>
      <c r="K4932">
        <v>1004</v>
      </c>
      <c r="L4932" t="s">
        <v>74</v>
      </c>
      <c r="M4932" t="s">
        <v>29</v>
      </c>
      <c r="N4932" t="s">
        <v>86</v>
      </c>
      <c r="O4932" t="s">
        <v>11172</v>
      </c>
      <c r="P4932">
        <v>152.91</v>
      </c>
      <c r="Q4932">
        <v>3</v>
      </c>
      <c r="R4932">
        <v>0</v>
      </c>
      <c r="S4932">
        <v>42.814799999999998</v>
      </c>
      <c r="T4932" t="s">
        <v>114</v>
      </c>
      <c r="U4932">
        <v>110.09520000000001</v>
      </c>
      <c r="V4932" s="2">
        <f>Table1[[#This Row],[Expenses]]*0.3</f>
        <v>33.028559999999999</v>
      </c>
      <c r="W4932" t="str">
        <f>VLOOKUP(K4932, Helper!A:C, 3, FALSE)</f>
        <v>2020-01</v>
      </c>
    </row>
    <row r="4933" spans="1:23" x14ac:dyDescent="0.3">
      <c r="A4933">
        <v>9828</v>
      </c>
      <c r="B4933" t="s">
        <v>11173</v>
      </c>
      <c r="C4933" s="1">
        <v>45097</v>
      </c>
      <c r="D4933">
        <v>20230620</v>
      </c>
      <c r="E4933" t="s">
        <v>298</v>
      </c>
      <c r="F4933" t="s">
        <v>211</v>
      </c>
      <c r="G4933" t="s">
        <v>212</v>
      </c>
      <c r="H4933" t="s">
        <v>25</v>
      </c>
      <c r="I4933" t="s">
        <v>26</v>
      </c>
      <c r="J4933" t="s">
        <v>291</v>
      </c>
      <c r="K4933">
        <v>1052</v>
      </c>
      <c r="L4933" t="s">
        <v>259</v>
      </c>
      <c r="M4933" t="s">
        <v>40</v>
      </c>
      <c r="N4933" t="s">
        <v>96</v>
      </c>
      <c r="O4933" t="s">
        <v>11174</v>
      </c>
      <c r="P4933">
        <v>129.30000000000001</v>
      </c>
      <c r="Q4933">
        <v>2</v>
      </c>
      <c r="R4933">
        <v>0</v>
      </c>
      <c r="S4933">
        <v>6.4649999999999999</v>
      </c>
      <c r="T4933" t="s">
        <v>318</v>
      </c>
      <c r="U4933">
        <v>122.83499999999999</v>
      </c>
      <c r="V4933" s="2">
        <f>Table1[[#This Row],[Expenses]]*0.3</f>
        <v>36.850499999999997</v>
      </c>
      <c r="W4933" t="str">
        <f>VLOOKUP(K4933, Helper!A:C, 3, FALSE)</f>
        <v>2020-04</v>
      </c>
    </row>
    <row r="4934" spans="1:23" x14ac:dyDescent="0.3">
      <c r="A4934">
        <v>9830</v>
      </c>
      <c r="B4934" t="s">
        <v>11175</v>
      </c>
      <c r="C4934" s="1">
        <v>45124</v>
      </c>
      <c r="D4934">
        <v>20230717</v>
      </c>
      <c r="E4934" t="s">
        <v>867</v>
      </c>
      <c r="F4934" t="s">
        <v>62</v>
      </c>
      <c r="G4934" t="s">
        <v>63</v>
      </c>
      <c r="H4934" t="s">
        <v>25</v>
      </c>
      <c r="I4934" t="s">
        <v>64</v>
      </c>
      <c r="J4934" t="s">
        <v>308</v>
      </c>
      <c r="K4934">
        <v>1095</v>
      </c>
      <c r="L4934" t="s">
        <v>105</v>
      </c>
      <c r="M4934" t="s">
        <v>29</v>
      </c>
      <c r="N4934" t="s">
        <v>41</v>
      </c>
      <c r="O4934" t="s">
        <v>11176</v>
      </c>
      <c r="P4934">
        <v>242.352</v>
      </c>
      <c r="Q4934">
        <v>3</v>
      </c>
      <c r="R4934">
        <v>0.2</v>
      </c>
      <c r="S4934">
        <v>15.147</v>
      </c>
      <c r="T4934" t="s">
        <v>128</v>
      </c>
      <c r="U4934">
        <v>227.20500000000001</v>
      </c>
      <c r="V4934" s="2">
        <f>Table1[[#This Row],[Expenses]]*0.3</f>
        <v>68.161500000000004</v>
      </c>
      <c r="W4934" t="str">
        <f>VLOOKUP(K4934, Helper!A:C, 3, FALSE)</f>
        <v>2020-02</v>
      </c>
    </row>
    <row r="4935" spans="1:23" x14ac:dyDescent="0.3">
      <c r="A4935">
        <v>9831</v>
      </c>
      <c r="B4935" t="s">
        <v>11177</v>
      </c>
      <c r="C4935" s="1">
        <v>44181</v>
      </c>
      <c r="D4935">
        <v>20201216</v>
      </c>
      <c r="E4935" t="s">
        <v>1195</v>
      </c>
      <c r="F4935" t="s">
        <v>79</v>
      </c>
      <c r="G4935" t="s">
        <v>80</v>
      </c>
      <c r="H4935" t="s">
        <v>81</v>
      </c>
      <c r="I4935" t="s">
        <v>82</v>
      </c>
      <c r="J4935" t="s">
        <v>413</v>
      </c>
      <c r="K4935">
        <v>1022</v>
      </c>
      <c r="L4935" t="s">
        <v>273</v>
      </c>
      <c r="M4935" t="s">
        <v>29</v>
      </c>
      <c r="N4935" t="s">
        <v>185</v>
      </c>
      <c r="O4935" t="s">
        <v>11178</v>
      </c>
      <c r="P4935">
        <v>319.96800000000002</v>
      </c>
      <c r="Q4935">
        <v>4</v>
      </c>
      <c r="R4935">
        <v>0.2</v>
      </c>
      <c r="S4935">
        <v>95.990399999999994</v>
      </c>
      <c r="T4935" t="s">
        <v>235</v>
      </c>
      <c r="U4935">
        <v>223.9776</v>
      </c>
      <c r="V4935" s="2">
        <f>Table1[[#This Row],[Expenses]]*0.3</f>
        <v>67.193280000000001</v>
      </c>
      <c r="W4935" t="str">
        <f>VLOOKUP(K4935, Helper!A:C, 3, FALSE)</f>
        <v>2020-03</v>
      </c>
    </row>
    <row r="4936" spans="1:23" x14ac:dyDescent="0.3">
      <c r="A4936">
        <v>9833</v>
      </c>
      <c r="B4936" t="s">
        <v>11179</v>
      </c>
      <c r="C4936" s="1">
        <v>43969</v>
      </c>
      <c r="D4936">
        <v>20200518</v>
      </c>
      <c r="E4936" t="s">
        <v>3822</v>
      </c>
      <c r="F4936" t="s">
        <v>79</v>
      </c>
      <c r="G4936" t="s">
        <v>154</v>
      </c>
      <c r="H4936" t="s">
        <v>81</v>
      </c>
      <c r="I4936" t="s">
        <v>82</v>
      </c>
      <c r="J4936" t="s">
        <v>376</v>
      </c>
      <c r="K4936">
        <v>1036</v>
      </c>
      <c r="L4936" t="s">
        <v>259</v>
      </c>
      <c r="M4936" t="s">
        <v>29</v>
      </c>
      <c r="N4936" t="s">
        <v>66</v>
      </c>
      <c r="O4936" t="s">
        <v>11180</v>
      </c>
      <c r="P4936">
        <v>3.984</v>
      </c>
      <c r="Q4936">
        <v>1</v>
      </c>
      <c r="R4936">
        <v>0.2</v>
      </c>
      <c r="S4936">
        <v>1.4441999999999999</v>
      </c>
      <c r="T4936" t="s">
        <v>107</v>
      </c>
      <c r="U4936">
        <v>2.5398000000000001</v>
      </c>
      <c r="V4936" s="2">
        <f>Table1[[#This Row],[Expenses]]*0.3</f>
        <v>0.76193999999999995</v>
      </c>
      <c r="W4936" t="str">
        <f>VLOOKUP(K4936, Helper!A:C, 3, FALSE)</f>
        <v>2020-04</v>
      </c>
    </row>
    <row r="4937" spans="1:23" x14ac:dyDescent="0.3">
      <c r="A4937">
        <v>9834</v>
      </c>
      <c r="B4937" t="s">
        <v>11181</v>
      </c>
      <c r="C4937" s="1">
        <v>45184</v>
      </c>
      <c r="D4937">
        <v>20230915</v>
      </c>
      <c r="E4937" t="s">
        <v>1827</v>
      </c>
      <c r="F4937" t="s">
        <v>358</v>
      </c>
      <c r="G4937" t="s">
        <v>1059</v>
      </c>
      <c r="H4937" t="s">
        <v>37</v>
      </c>
      <c r="I4937" t="s">
        <v>119</v>
      </c>
      <c r="J4937" t="s">
        <v>184</v>
      </c>
      <c r="K4937">
        <v>1028</v>
      </c>
      <c r="L4937" t="s">
        <v>74</v>
      </c>
      <c r="M4937" t="s">
        <v>40</v>
      </c>
      <c r="N4937" t="s">
        <v>185</v>
      </c>
      <c r="O4937" t="s">
        <v>11182</v>
      </c>
      <c r="P4937">
        <v>895.94399999999996</v>
      </c>
      <c r="Q4937">
        <v>7</v>
      </c>
      <c r="R4937">
        <v>0.2</v>
      </c>
      <c r="S4937">
        <v>190.38810000000001</v>
      </c>
      <c r="T4937" t="s">
        <v>171</v>
      </c>
      <c r="U4937">
        <v>705.55589999999995</v>
      </c>
      <c r="V4937" s="2">
        <f>Table1[[#This Row],[Expenses]]*0.3</f>
        <v>211.66676999999999</v>
      </c>
      <c r="W4937" t="str">
        <f>VLOOKUP(K4937, Helper!A:C, 3, FALSE)</f>
        <v>2020-04</v>
      </c>
    </row>
    <row r="4938" spans="1:23" x14ac:dyDescent="0.3">
      <c r="A4938">
        <v>9835</v>
      </c>
      <c r="B4938" t="s">
        <v>11183</v>
      </c>
      <c r="C4938" s="1">
        <v>44845</v>
      </c>
      <c r="D4938">
        <v>20221011</v>
      </c>
      <c r="E4938" t="s">
        <v>3088</v>
      </c>
      <c r="F4938" t="s">
        <v>79</v>
      </c>
      <c r="G4938" t="s">
        <v>2447</v>
      </c>
      <c r="H4938" t="s">
        <v>81</v>
      </c>
      <c r="I4938" t="s">
        <v>82</v>
      </c>
      <c r="J4938" t="s">
        <v>655</v>
      </c>
      <c r="K4938">
        <v>1024</v>
      </c>
      <c r="L4938" t="s">
        <v>28</v>
      </c>
      <c r="M4938" t="s">
        <v>29</v>
      </c>
      <c r="N4938" t="s">
        <v>57</v>
      </c>
      <c r="O4938" t="s">
        <v>11184</v>
      </c>
      <c r="P4938">
        <v>14</v>
      </c>
      <c r="Q4938">
        <v>4</v>
      </c>
      <c r="R4938">
        <v>0.6</v>
      </c>
      <c r="S4938">
        <v>-6.3</v>
      </c>
      <c r="T4938" t="s">
        <v>400</v>
      </c>
      <c r="U4938">
        <v>20.3</v>
      </c>
      <c r="V4938" s="2">
        <f>Table1[[#This Row],[Expenses]]*0.3</f>
        <v>6.09</v>
      </c>
      <c r="W4938" t="str">
        <f>VLOOKUP(K4938, Helper!A:C, 3, FALSE)</f>
        <v>2020-01</v>
      </c>
    </row>
    <row r="4939" spans="1:23" x14ac:dyDescent="0.3">
      <c r="A4939">
        <v>9837</v>
      </c>
      <c r="B4939" t="s">
        <v>11185</v>
      </c>
      <c r="C4939" s="1">
        <v>44830</v>
      </c>
      <c r="D4939">
        <v>20220926</v>
      </c>
      <c r="E4939" t="s">
        <v>1383</v>
      </c>
      <c r="F4939" t="s">
        <v>35</v>
      </c>
      <c r="G4939" t="s">
        <v>708</v>
      </c>
      <c r="H4939" t="s">
        <v>37</v>
      </c>
      <c r="I4939" t="s">
        <v>38</v>
      </c>
      <c r="J4939" t="s">
        <v>349</v>
      </c>
      <c r="K4939">
        <v>1078</v>
      </c>
      <c r="L4939" t="s">
        <v>56</v>
      </c>
      <c r="M4939" t="s">
        <v>29</v>
      </c>
      <c r="N4939" t="s">
        <v>66</v>
      </c>
      <c r="O4939" t="s">
        <v>11186</v>
      </c>
      <c r="P4939">
        <v>10.9</v>
      </c>
      <c r="Q4939">
        <v>5</v>
      </c>
      <c r="R4939">
        <v>0</v>
      </c>
      <c r="S4939">
        <v>5.1230000000000002</v>
      </c>
      <c r="T4939" t="s">
        <v>246</v>
      </c>
      <c r="U4939">
        <v>5.7770000000000001</v>
      </c>
      <c r="V4939" s="2">
        <f>Table1[[#This Row],[Expenses]]*0.3</f>
        <v>1.7331000000000001</v>
      </c>
      <c r="W4939" t="str">
        <f>VLOOKUP(K4939, Helper!A:C, 3, FALSE)</f>
        <v>2020-01</v>
      </c>
    </row>
    <row r="4940" spans="1:23" x14ac:dyDescent="0.3">
      <c r="A4940">
        <v>9844</v>
      </c>
      <c r="B4940" t="s">
        <v>11187</v>
      </c>
      <c r="C4940" s="1">
        <v>43985</v>
      </c>
      <c r="D4940">
        <v>20200603</v>
      </c>
      <c r="E4940" t="s">
        <v>4193</v>
      </c>
      <c r="F4940" t="s">
        <v>166</v>
      </c>
      <c r="G4940" t="s">
        <v>488</v>
      </c>
      <c r="H4940" t="s">
        <v>81</v>
      </c>
      <c r="I4940" t="s">
        <v>168</v>
      </c>
      <c r="J4940" t="s">
        <v>1009</v>
      </c>
      <c r="K4940">
        <v>1021</v>
      </c>
      <c r="L4940" t="s">
        <v>133</v>
      </c>
      <c r="M4940" t="s">
        <v>29</v>
      </c>
      <c r="N4940" t="s">
        <v>41</v>
      </c>
      <c r="O4940" t="s">
        <v>11188</v>
      </c>
      <c r="P4940">
        <v>15.936</v>
      </c>
      <c r="Q4940">
        <v>4</v>
      </c>
      <c r="R4940">
        <v>0.2</v>
      </c>
      <c r="S4940">
        <v>5.1791999999999998</v>
      </c>
      <c r="T4940" t="s">
        <v>59</v>
      </c>
      <c r="U4940">
        <v>10.7568</v>
      </c>
      <c r="V4940" s="2">
        <f>Table1[[#This Row],[Expenses]]*0.3</f>
        <v>3.2270400000000001</v>
      </c>
      <c r="W4940" t="str">
        <f>VLOOKUP(K4940, Helper!A:C, 3, FALSE)</f>
        <v>2020-02</v>
      </c>
    </row>
    <row r="4941" spans="1:23" x14ac:dyDescent="0.3">
      <c r="A4941">
        <v>9847</v>
      </c>
      <c r="B4941" t="s">
        <v>11189</v>
      </c>
      <c r="C4941" s="1">
        <v>45172</v>
      </c>
      <c r="D4941">
        <v>20230903</v>
      </c>
      <c r="E4941" t="s">
        <v>6660</v>
      </c>
      <c r="F4941" t="s">
        <v>35</v>
      </c>
      <c r="G4941" t="s">
        <v>36</v>
      </c>
      <c r="H4941" t="s">
        <v>37</v>
      </c>
      <c r="I4941" t="s">
        <v>38</v>
      </c>
      <c r="J4941" t="s">
        <v>143</v>
      </c>
      <c r="K4941">
        <v>1051</v>
      </c>
      <c r="L4941" t="s">
        <v>74</v>
      </c>
      <c r="M4941" t="s">
        <v>85</v>
      </c>
      <c r="N4941" t="s">
        <v>86</v>
      </c>
      <c r="O4941" t="s">
        <v>11190</v>
      </c>
      <c r="P4941">
        <v>43.1</v>
      </c>
      <c r="Q4941">
        <v>5</v>
      </c>
      <c r="R4941">
        <v>0</v>
      </c>
      <c r="S4941">
        <v>11.206</v>
      </c>
      <c r="T4941" t="s">
        <v>171</v>
      </c>
      <c r="U4941">
        <v>31.893999999999998</v>
      </c>
      <c r="V4941" s="2">
        <f>Table1[[#This Row],[Expenses]]*0.3</f>
        <v>9.5681999999999992</v>
      </c>
      <c r="W4941" t="str">
        <f>VLOOKUP(K4941, Helper!A:C, 3, FALSE)</f>
        <v>2020-03</v>
      </c>
    </row>
    <row r="4942" spans="1:23" x14ac:dyDescent="0.3">
      <c r="A4942">
        <v>9850</v>
      </c>
      <c r="B4942" t="s">
        <v>11191</v>
      </c>
      <c r="C4942" s="1">
        <v>43933</v>
      </c>
      <c r="D4942">
        <v>20200412</v>
      </c>
      <c r="E4942" t="s">
        <v>2871</v>
      </c>
      <c r="F4942" t="s">
        <v>35</v>
      </c>
      <c r="G4942" t="s">
        <v>11155</v>
      </c>
      <c r="H4942" t="s">
        <v>37</v>
      </c>
      <c r="I4942" t="s">
        <v>38</v>
      </c>
      <c r="J4942" t="s">
        <v>560</v>
      </c>
      <c r="K4942">
        <v>1080</v>
      </c>
      <c r="L4942" t="s">
        <v>56</v>
      </c>
      <c r="M4942" t="s">
        <v>40</v>
      </c>
      <c r="N4942" t="s">
        <v>112</v>
      </c>
      <c r="O4942" t="s">
        <v>11192</v>
      </c>
      <c r="P4942">
        <v>39.68</v>
      </c>
      <c r="Q4942">
        <v>2</v>
      </c>
      <c r="R4942">
        <v>0</v>
      </c>
      <c r="S4942">
        <v>16.268799999999999</v>
      </c>
      <c r="T4942" t="s">
        <v>735</v>
      </c>
      <c r="U4942">
        <v>23.411200000000001</v>
      </c>
      <c r="V4942" s="2">
        <f>Table1[[#This Row],[Expenses]]*0.3</f>
        <v>7.0233600000000003</v>
      </c>
      <c r="W4942" t="str">
        <f>VLOOKUP(K4942, Helper!A:C, 3, FALSE)</f>
        <v>2020-03</v>
      </c>
    </row>
    <row r="4943" spans="1:23" x14ac:dyDescent="0.3">
      <c r="A4943">
        <v>9851</v>
      </c>
      <c r="B4943" t="s">
        <v>11193</v>
      </c>
      <c r="C4943" s="1">
        <v>44684</v>
      </c>
      <c r="D4943">
        <v>20220503</v>
      </c>
      <c r="E4943" t="s">
        <v>2871</v>
      </c>
      <c r="F4943" t="s">
        <v>211</v>
      </c>
      <c r="G4943" t="s">
        <v>212</v>
      </c>
      <c r="H4943" t="s">
        <v>25</v>
      </c>
      <c r="I4943" t="s">
        <v>26</v>
      </c>
      <c r="J4943" t="s">
        <v>560</v>
      </c>
      <c r="K4943">
        <v>1080</v>
      </c>
      <c r="L4943" t="s">
        <v>56</v>
      </c>
      <c r="M4943" t="s">
        <v>40</v>
      </c>
      <c r="N4943" t="s">
        <v>57</v>
      </c>
      <c r="O4943" t="s">
        <v>11194</v>
      </c>
      <c r="P4943">
        <v>12.56</v>
      </c>
      <c r="Q4943">
        <v>2</v>
      </c>
      <c r="R4943">
        <v>0</v>
      </c>
      <c r="S4943">
        <v>4.0191999999999997</v>
      </c>
      <c r="T4943" t="s">
        <v>454</v>
      </c>
      <c r="U4943">
        <v>8.5408000000000008</v>
      </c>
      <c r="V4943" s="2">
        <f>Table1[[#This Row],[Expenses]]*0.3</f>
        <v>2.5622400000000001</v>
      </c>
      <c r="W4943" t="str">
        <f>VLOOKUP(K4943, Helper!A:C, 3, FALSE)</f>
        <v>2020-03</v>
      </c>
    </row>
    <row r="4944" spans="1:23" x14ac:dyDescent="0.3">
      <c r="A4944">
        <v>9855</v>
      </c>
      <c r="B4944" t="s">
        <v>11195</v>
      </c>
      <c r="C4944" s="1">
        <v>45097</v>
      </c>
      <c r="D4944">
        <v>20230620</v>
      </c>
      <c r="E4944" t="s">
        <v>3822</v>
      </c>
      <c r="F4944" t="s">
        <v>35</v>
      </c>
      <c r="G4944" t="s">
        <v>110</v>
      </c>
      <c r="H4944" t="s">
        <v>37</v>
      </c>
      <c r="I4944" t="s">
        <v>38</v>
      </c>
      <c r="J4944" t="s">
        <v>376</v>
      </c>
      <c r="K4944">
        <v>1036</v>
      </c>
      <c r="L4944" t="s">
        <v>259</v>
      </c>
      <c r="M4944" t="s">
        <v>29</v>
      </c>
      <c r="N4944" t="s">
        <v>57</v>
      </c>
      <c r="O4944" t="s">
        <v>11196</v>
      </c>
      <c r="P4944">
        <v>50.32</v>
      </c>
      <c r="Q4944">
        <v>4</v>
      </c>
      <c r="R4944">
        <v>0</v>
      </c>
      <c r="S4944">
        <v>21.134399999999999</v>
      </c>
      <c r="T4944" t="s">
        <v>318</v>
      </c>
      <c r="U4944">
        <v>29.185600000000001</v>
      </c>
      <c r="V4944" s="2">
        <f>Table1[[#This Row],[Expenses]]*0.3</f>
        <v>8.7556799999999999</v>
      </c>
      <c r="W4944" t="str">
        <f>VLOOKUP(K4944, Helper!A:C, 3, FALSE)</f>
        <v>2020-04</v>
      </c>
    </row>
    <row r="4945" spans="1:23" x14ac:dyDescent="0.3">
      <c r="A4945">
        <v>9857</v>
      </c>
      <c r="B4945" t="s">
        <v>11197</v>
      </c>
      <c r="C4945" s="1">
        <v>44141</v>
      </c>
      <c r="D4945">
        <v>20201106</v>
      </c>
      <c r="E4945" t="s">
        <v>3822</v>
      </c>
      <c r="F4945" t="s">
        <v>758</v>
      </c>
      <c r="G4945" t="s">
        <v>5909</v>
      </c>
      <c r="H4945" t="s">
        <v>25</v>
      </c>
      <c r="I4945" t="s">
        <v>64</v>
      </c>
      <c r="J4945" t="s">
        <v>376</v>
      </c>
      <c r="K4945">
        <v>1036</v>
      </c>
      <c r="L4945" t="s">
        <v>259</v>
      </c>
      <c r="M4945" t="s">
        <v>29</v>
      </c>
      <c r="N4945" t="s">
        <v>66</v>
      </c>
      <c r="O4945" t="s">
        <v>11198</v>
      </c>
      <c r="P4945">
        <v>43.68</v>
      </c>
      <c r="Q4945">
        <v>6</v>
      </c>
      <c r="R4945">
        <v>0</v>
      </c>
      <c r="S4945">
        <v>20.9664</v>
      </c>
      <c r="T4945" t="s">
        <v>98</v>
      </c>
      <c r="U4945">
        <v>22.7136</v>
      </c>
      <c r="V4945" s="2">
        <f>Table1[[#This Row],[Expenses]]*0.3</f>
        <v>6.8140799999999997</v>
      </c>
      <c r="W4945" t="str">
        <f>VLOOKUP(K4945, Helper!A:C, 3, FALSE)</f>
        <v>2020-04</v>
      </c>
    </row>
    <row r="4946" spans="1:23" x14ac:dyDescent="0.3">
      <c r="A4946">
        <v>9858</v>
      </c>
      <c r="B4946" t="s">
        <v>11199</v>
      </c>
      <c r="C4946" s="1">
        <v>44281</v>
      </c>
      <c r="D4946">
        <v>20210326</v>
      </c>
      <c r="E4946" t="s">
        <v>1099</v>
      </c>
      <c r="F4946" t="s">
        <v>71</v>
      </c>
      <c r="G4946" t="s">
        <v>72</v>
      </c>
      <c r="H4946" t="s">
        <v>37</v>
      </c>
      <c r="I4946" t="s">
        <v>38</v>
      </c>
      <c r="J4946" t="s">
        <v>138</v>
      </c>
      <c r="K4946">
        <v>1043</v>
      </c>
      <c r="L4946" t="s">
        <v>95</v>
      </c>
      <c r="M4946" t="s">
        <v>40</v>
      </c>
      <c r="N4946" t="s">
        <v>50</v>
      </c>
      <c r="O4946" t="s">
        <v>11200</v>
      </c>
      <c r="P4946">
        <v>3393.68</v>
      </c>
      <c r="Q4946">
        <v>8</v>
      </c>
      <c r="R4946">
        <v>0</v>
      </c>
      <c r="S4946">
        <v>610.86239999999998</v>
      </c>
      <c r="T4946" t="s">
        <v>365</v>
      </c>
      <c r="U4946">
        <v>2782.8175999999999</v>
      </c>
      <c r="V4946" s="2">
        <f>Table1[[#This Row],[Expenses]]*0.3</f>
        <v>834.84527999999989</v>
      </c>
      <c r="W4946" t="str">
        <f>VLOOKUP(K4946, Helper!A:C, 3, FALSE)</f>
        <v>2020-01</v>
      </c>
    </row>
    <row r="4947" spans="1:23" x14ac:dyDescent="0.3">
      <c r="A4947">
        <v>9859</v>
      </c>
      <c r="B4947" t="s">
        <v>11201</v>
      </c>
      <c r="C4947" s="1">
        <v>44941</v>
      </c>
      <c r="D4947">
        <v>20230115</v>
      </c>
      <c r="E4947" t="s">
        <v>1743</v>
      </c>
      <c r="F4947" t="s">
        <v>204</v>
      </c>
      <c r="G4947" t="s">
        <v>3523</v>
      </c>
      <c r="H4947" t="s">
        <v>81</v>
      </c>
      <c r="I4947" t="s">
        <v>206</v>
      </c>
      <c r="J4947" t="s">
        <v>39</v>
      </c>
      <c r="K4947">
        <v>1056</v>
      </c>
      <c r="L4947" t="s">
        <v>28</v>
      </c>
      <c r="M4947" t="s">
        <v>85</v>
      </c>
      <c r="N4947" t="s">
        <v>96</v>
      </c>
      <c r="O4947" t="s">
        <v>11202</v>
      </c>
      <c r="P4947">
        <v>67.400000000000006</v>
      </c>
      <c r="Q4947">
        <v>5</v>
      </c>
      <c r="R4947">
        <v>0</v>
      </c>
      <c r="S4947">
        <v>17.524000000000001</v>
      </c>
      <c r="T4947" t="s">
        <v>898</v>
      </c>
      <c r="U4947">
        <v>49.875999999999998</v>
      </c>
      <c r="V4947" s="2">
        <f>Table1[[#This Row],[Expenses]]*0.3</f>
        <v>14.962799999999998</v>
      </c>
      <c r="W4947" t="str">
        <f>VLOOKUP(K4947, Helper!A:C, 3, FALSE)</f>
        <v>2020-03</v>
      </c>
    </row>
    <row r="4948" spans="1:23" x14ac:dyDescent="0.3">
      <c r="A4948">
        <v>9867</v>
      </c>
      <c r="B4948" t="s">
        <v>11203</v>
      </c>
      <c r="C4948" s="1">
        <v>44281</v>
      </c>
      <c r="D4948">
        <v>20210326</v>
      </c>
      <c r="E4948" t="s">
        <v>1999</v>
      </c>
      <c r="F4948" t="s">
        <v>211</v>
      </c>
      <c r="G4948" t="s">
        <v>212</v>
      </c>
      <c r="H4948" t="s">
        <v>25</v>
      </c>
      <c r="I4948" t="s">
        <v>26</v>
      </c>
      <c r="J4948" t="s">
        <v>184</v>
      </c>
      <c r="K4948">
        <v>1028</v>
      </c>
      <c r="L4948" t="s">
        <v>74</v>
      </c>
      <c r="M4948" t="s">
        <v>40</v>
      </c>
      <c r="N4948" t="s">
        <v>96</v>
      </c>
      <c r="O4948" t="s">
        <v>11204</v>
      </c>
      <c r="P4948">
        <v>1085.42</v>
      </c>
      <c r="Q4948">
        <v>7</v>
      </c>
      <c r="R4948">
        <v>0</v>
      </c>
      <c r="S4948">
        <v>282.20920000000001</v>
      </c>
      <c r="T4948" t="s">
        <v>365</v>
      </c>
      <c r="U4948">
        <v>803.21079999999995</v>
      </c>
      <c r="V4948" s="2">
        <f>Table1[[#This Row],[Expenses]]*0.3</f>
        <v>240.96323999999998</v>
      </c>
      <c r="W4948" t="str">
        <f>VLOOKUP(K4948, Helper!A:C, 3, FALSE)</f>
        <v>2020-04</v>
      </c>
    </row>
    <row r="4949" spans="1:23" x14ac:dyDescent="0.3">
      <c r="A4949">
        <v>9869</v>
      </c>
      <c r="B4949" t="s">
        <v>11205</v>
      </c>
      <c r="C4949" s="1">
        <v>44136</v>
      </c>
      <c r="D4949">
        <v>20201101</v>
      </c>
      <c r="E4949" t="s">
        <v>577</v>
      </c>
      <c r="F4949" t="s">
        <v>358</v>
      </c>
      <c r="G4949" t="s">
        <v>359</v>
      </c>
      <c r="H4949" t="s">
        <v>37</v>
      </c>
      <c r="I4949" t="s">
        <v>119</v>
      </c>
      <c r="J4949" t="s">
        <v>120</v>
      </c>
      <c r="K4949">
        <v>1048</v>
      </c>
      <c r="L4949" t="s">
        <v>105</v>
      </c>
      <c r="M4949" t="s">
        <v>40</v>
      </c>
      <c r="N4949" t="s">
        <v>57</v>
      </c>
      <c r="O4949" t="s">
        <v>11206</v>
      </c>
      <c r="P4949">
        <v>68.703999999999994</v>
      </c>
      <c r="Q4949">
        <v>2</v>
      </c>
      <c r="R4949">
        <v>0.2</v>
      </c>
      <c r="S4949">
        <v>16.3172</v>
      </c>
      <c r="T4949" t="s">
        <v>98</v>
      </c>
      <c r="U4949">
        <v>52.386799999999901</v>
      </c>
      <c r="V4949" s="2">
        <f>Table1[[#This Row],[Expenses]]*0.3</f>
        <v>15.716039999999969</v>
      </c>
      <c r="W4949" t="str">
        <f>VLOOKUP(K4949, Helper!A:C, 3, FALSE)</f>
        <v>2020-02</v>
      </c>
    </row>
    <row r="4950" spans="1:23" x14ac:dyDescent="0.3">
      <c r="A4950">
        <v>9872</v>
      </c>
      <c r="B4950" t="s">
        <v>11207</v>
      </c>
      <c r="C4950" s="1">
        <v>45206</v>
      </c>
      <c r="D4950">
        <v>20231007</v>
      </c>
      <c r="E4950" t="s">
        <v>4623</v>
      </c>
      <c r="F4950" t="s">
        <v>166</v>
      </c>
      <c r="G4950" t="s">
        <v>227</v>
      </c>
      <c r="H4950" t="s">
        <v>81</v>
      </c>
      <c r="I4950" t="s">
        <v>168</v>
      </c>
      <c r="J4950" t="s">
        <v>138</v>
      </c>
      <c r="K4950">
        <v>1043</v>
      </c>
      <c r="L4950" t="s">
        <v>95</v>
      </c>
      <c r="M4950" t="s">
        <v>29</v>
      </c>
      <c r="N4950" t="s">
        <v>96</v>
      </c>
      <c r="O4950" t="s">
        <v>11208</v>
      </c>
      <c r="P4950">
        <v>290.33600000000001</v>
      </c>
      <c r="Q4950">
        <v>2</v>
      </c>
      <c r="R4950">
        <v>0.2</v>
      </c>
      <c r="S4950">
        <v>32.662799999999997</v>
      </c>
      <c r="T4950" t="s">
        <v>151</v>
      </c>
      <c r="U4950">
        <v>257.67320000000001</v>
      </c>
      <c r="V4950" s="2">
        <f>Table1[[#This Row],[Expenses]]*0.3</f>
        <v>77.301959999999994</v>
      </c>
      <c r="W4950" t="str">
        <f>VLOOKUP(K4950, Helper!A:C, 3, FALSE)</f>
        <v>2020-01</v>
      </c>
    </row>
    <row r="4951" spans="1:23" x14ac:dyDescent="0.3">
      <c r="A4951">
        <v>9874</v>
      </c>
      <c r="B4951" t="s">
        <v>11209</v>
      </c>
      <c r="C4951" s="1">
        <v>44906</v>
      </c>
      <c r="D4951">
        <v>20221211</v>
      </c>
      <c r="E4951" t="s">
        <v>1692</v>
      </c>
      <c r="F4951" t="s">
        <v>211</v>
      </c>
      <c r="G4951" t="s">
        <v>212</v>
      </c>
      <c r="H4951" t="s">
        <v>25</v>
      </c>
      <c r="I4951" t="s">
        <v>26</v>
      </c>
      <c r="J4951" t="s">
        <v>626</v>
      </c>
      <c r="K4951">
        <v>1009</v>
      </c>
      <c r="L4951" t="s">
        <v>95</v>
      </c>
      <c r="M4951" t="s">
        <v>85</v>
      </c>
      <c r="N4951" t="s">
        <v>66</v>
      </c>
      <c r="O4951" t="s">
        <v>11210</v>
      </c>
      <c r="P4951">
        <v>6.48</v>
      </c>
      <c r="Q4951">
        <v>1</v>
      </c>
      <c r="R4951">
        <v>0</v>
      </c>
      <c r="S4951">
        <v>3.1103999999999998</v>
      </c>
      <c r="T4951" t="s">
        <v>76</v>
      </c>
      <c r="U4951">
        <v>3.3696000000000002</v>
      </c>
      <c r="V4951" s="2">
        <f>Table1[[#This Row],[Expenses]]*0.3</f>
        <v>1.01088</v>
      </c>
      <c r="W4951" t="str">
        <f>VLOOKUP(K4951, Helper!A:C, 3, FALSE)</f>
        <v>2020-03</v>
      </c>
    </row>
    <row r="4952" spans="1:23" x14ac:dyDescent="0.3">
      <c r="A4952">
        <v>9875</v>
      </c>
      <c r="B4952" t="s">
        <v>11211</v>
      </c>
      <c r="C4952" s="1">
        <v>44827</v>
      </c>
      <c r="D4952">
        <v>20220923</v>
      </c>
      <c r="E4952" t="s">
        <v>2289</v>
      </c>
      <c r="F4952" t="s">
        <v>358</v>
      </c>
      <c r="G4952" t="s">
        <v>2225</v>
      </c>
      <c r="H4952" t="s">
        <v>37</v>
      </c>
      <c r="I4952" t="s">
        <v>119</v>
      </c>
      <c r="J4952" t="s">
        <v>626</v>
      </c>
      <c r="K4952">
        <v>1009</v>
      </c>
      <c r="L4952" t="s">
        <v>95</v>
      </c>
      <c r="M4952" t="s">
        <v>85</v>
      </c>
      <c r="N4952" t="s">
        <v>161</v>
      </c>
      <c r="O4952" t="s">
        <v>11212</v>
      </c>
      <c r="P4952">
        <v>63.968000000000004</v>
      </c>
      <c r="Q4952">
        <v>2</v>
      </c>
      <c r="R4952">
        <v>0.2</v>
      </c>
      <c r="S4952">
        <v>19.989999999999998</v>
      </c>
      <c r="T4952" t="s">
        <v>246</v>
      </c>
      <c r="U4952">
        <v>43.978000000000002</v>
      </c>
      <c r="V4952" s="2">
        <f>Table1[[#This Row],[Expenses]]*0.3</f>
        <v>13.1934</v>
      </c>
      <c r="W4952" t="str">
        <f>VLOOKUP(K4952, Helper!A:C, 3, FALSE)</f>
        <v>2020-03</v>
      </c>
    </row>
    <row r="4953" spans="1:23" x14ac:dyDescent="0.3">
      <c r="A4953">
        <v>9876</v>
      </c>
      <c r="B4953" t="s">
        <v>11213</v>
      </c>
      <c r="C4953" s="1">
        <v>44559</v>
      </c>
      <c r="D4953">
        <v>20211229</v>
      </c>
      <c r="E4953" t="s">
        <v>842</v>
      </c>
      <c r="F4953" t="s">
        <v>211</v>
      </c>
      <c r="G4953" t="s">
        <v>212</v>
      </c>
      <c r="H4953" t="s">
        <v>25</v>
      </c>
      <c r="I4953" t="s">
        <v>26</v>
      </c>
      <c r="J4953" t="s">
        <v>452</v>
      </c>
      <c r="K4953">
        <v>1054</v>
      </c>
      <c r="L4953" t="s">
        <v>56</v>
      </c>
      <c r="M4953" t="s">
        <v>29</v>
      </c>
      <c r="N4953" t="s">
        <v>66</v>
      </c>
      <c r="O4953" t="s">
        <v>11214</v>
      </c>
      <c r="P4953">
        <v>6.36</v>
      </c>
      <c r="Q4953">
        <v>2</v>
      </c>
      <c r="R4953">
        <v>0</v>
      </c>
      <c r="S4953">
        <v>6.3600000000000004E-2</v>
      </c>
      <c r="T4953" t="s">
        <v>163</v>
      </c>
      <c r="U4953">
        <v>6.2964000000000002</v>
      </c>
      <c r="V4953" s="2">
        <f>Table1[[#This Row],[Expenses]]*0.3</f>
        <v>1.8889199999999999</v>
      </c>
      <c r="W4953" t="str">
        <f>VLOOKUP(K4953, Helper!A:C, 3, FALSE)</f>
        <v>2020-05</v>
      </c>
    </row>
    <row r="4954" spans="1:23" x14ac:dyDescent="0.3">
      <c r="A4954">
        <v>9877</v>
      </c>
      <c r="B4954" t="s">
        <v>11215</v>
      </c>
      <c r="C4954" s="1">
        <v>45037</v>
      </c>
      <c r="D4954">
        <v>20230421</v>
      </c>
      <c r="E4954" t="s">
        <v>2698</v>
      </c>
      <c r="F4954" t="s">
        <v>358</v>
      </c>
      <c r="G4954" t="s">
        <v>1235</v>
      </c>
      <c r="H4954" t="s">
        <v>37</v>
      </c>
      <c r="I4954" t="s">
        <v>119</v>
      </c>
      <c r="J4954" t="s">
        <v>330</v>
      </c>
      <c r="K4954">
        <v>1100</v>
      </c>
      <c r="L4954" t="s">
        <v>56</v>
      </c>
      <c r="M4954" t="s">
        <v>85</v>
      </c>
      <c r="N4954" t="s">
        <v>96</v>
      </c>
      <c r="O4954" t="s">
        <v>11216</v>
      </c>
      <c r="P4954">
        <v>848.54399999999998</v>
      </c>
      <c r="Q4954">
        <v>4</v>
      </c>
      <c r="R4954">
        <v>0.2</v>
      </c>
      <c r="S4954">
        <v>-21.2136</v>
      </c>
      <c r="T4954" t="s">
        <v>68</v>
      </c>
      <c r="U4954">
        <v>869.75760000000002</v>
      </c>
      <c r="V4954" s="2">
        <f>Table1[[#This Row],[Expenses]]*0.3</f>
        <v>260.92728</v>
      </c>
      <c r="W4954" t="str">
        <f>VLOOKUP(K4954, Helper!A:C, 3, FALSE)</f>
        <v>2020-03</v>
      </c>
    </row>
    <row r="4955" spans="1:23" x14ac:dyDescent="0.3">
      <c r="A4955">
        <v>9880</v>
      </c>
      <c r="B4955" t="s">
        <v>11217</v>
      </c>
      <c r="C4955" s="1">
        <v>44795</v>
      </c>
      <c r="D4955">
        <v>20220822</v>
      </c>
      <c r="E4955" t="s">
        <v>1277</v>
      </c>
      <c r="F4955" t="s">
        <v>211</v>
      </c>
      <c r="G4955" t="s">
        <v>212</v>
      </c>
      <c r="H4955" t="s">
        <v>25</v>
      </c>
      <c r="I4955" t="s">
        <v>26</v>
      </c>
      <c r="J4955" t="s">
        <v>278</v>
      </c>
      <c r="K4955">
        <v>1032</v>
      </c>
      <c r="L4955" t="s">
        <v>56</v>
      </c>
      <c r="M4955" t="s">
        <v>29</v>
      </c>
      <c r="N4955" t="s">
        <v>41</v>
      </c>
      <c r="O4955" t="s">
        <v>11218</v>
      </c>
      <c r="P4955">
        <v>573.17399999999998</v>
      </c>
      <c r="Q4955">
        <v>7</v>
      </c>
      <c r="R4955">
        <v>0.1</v>
      </c>
      <c r="S4955">
        <v>63.686</v>
      </c>
      <c r="T4955" t="s">
        <v>327</v>
      </c>
      <c r="U4955">
        <v>509.488</v>
      </c>
      <c r="V4955" s="2">
        <f>Table1[[#This Row],[Expenses]]*0.3</f>
        <v>152.84639999999999</v>
      </c>
      <c r="W4955" t="str">
        <f>VLOOKUP(K4955, Helper!A:C, 3, FALSE)</f>
        <v>2020-02</v>
      </c>
    </row>
    <row r="4956" spans="1:23" x14ac:dyDescent="0.3">
      <c r="A4956">
        <v>9881</v>
      </c>
      <c r="B4956" t="s">
        <v>11219</v>
      </c>
      <c r="C4956" s="1">
        <v>44345</v>
      </c>
      <c r="D4956">
        <v>20210529</v>
      </c>
      <c r="E4956" t="s">
        <v>1813</v>
      </c>
      <c r="F4956" t="s">
        <v>358</v>
      </c>
      <c r="G4956" t="s">
        <v>1235</v>
      </c>
      <c r="H4956" t="s">
        <v>37</v>
      </c>
      <c r="I4956" t="s">
        <v>119</v>
      </c>
      <c r="J4956" t="s">
        <v>638</v>
      </c>
      <c r="K4956">
        <v>1008</v>
      </c>
      <c r="L4956" t="s">
        <v>74</v>
      </c>
      <c r="M4956" t="s">
        <v>85</v>
      </c>
      <c r="N4956" t="s">
        <v>66</v>
      </c>
      <c r="O4956" t="s">
        <v>11220</v>
      </c>
      <c r="P4956">
        <v>85.055999999999997</v>
      </c>
      <c r="Q4956">
        <v>3</v>
      </c>
      <c r="R4956">
        <v>0.2</v>
      </c>
      <c r="S4956">
        <v>28.706399999999999</v>
      </c>
      <c r="T4956" t="s">
        <v>436</v>
      </c>
      <c r="U4956">
        <v>56.349599999999903</v>
      </c>
      <c r="V4956" s="2">
        <f>Table1[[#This Row],[Expenses]]*0.3</f>
        <v>16.90487999999997</v>
      </c>
      <c r="W4956" t="str">
        <f>VLOOKUP(K4956, Helper!A:C, 3, FALSE)</f>
        <v>2020-01</v>
      </c>
    </row>
    <row r="4957" spans="1:23" x14ac:dyDescent="0.3">
      <c r="A4957">
        <v>9882</v>
      </c>
      <c r="B4957" t="s">
        <v>11221</v>
      </c>
      <c r="C4957" s="1">
        <v>44055</v>
      </c>
      <c r="D4957">
        <v>20200812</v>
      </c>
      <c r="E4957" t="s">
        <v>1539</v>
      </c>
      <c r="F4957" t="s">
        <v>758</v>
      </c>
      <c r="G4957" t="s">
        <v>1179</v>
      </c>
      <c r="H4957" t="s">
        <v>25</v>
      </c>
      <c r="I4957" t="s">
        <v>64</v>
      </c>
      <c r="J4957" t="s">
        <v>244</v>
      </c>
      <c r="K4957">
        <v>1002</v>
      </c>
      <c r="L4957" t="s">
        <v>84</v>
      </c>
      <c r="M4957" t="s">
        <v>29</v>
      </c>
      <c r="N4957" t="s">
        <v>50</v>
      </c>
      <c r="O4957" t="s">
        <v>11222</v>
      </c>
      <c r="P4957">
        <v>14.04</v>
      </c>
      <c r="Q4957">
        <v>3</v>
      </c>
      <c r="R4957">
        <v>0</v>
      </c>
      <c r="S4957">
        <v>6.7392000000000003</v>
      </c>
      <c r="T4957" t="s">
        <v>114</v>
      </c>
      <c r="U4957">
        <v>7.30079999999999</v>
      </c>
      <c r="V4957" s="2">
        <f>Table1[[#This Row],[Expenses]]*0.3</f>
        <v>2.1902399999999971</v>
      </c>
      <c r="W4957" t="str">
        <f>VLOOKUP(K4957, Helper!A:C, 3, FALSE)</f>
        <v>2020-03</v>
      </c>
    </row>
    <row r="4958" spans="1:23" x14ac:dyDescent="0.3">
      <c r="A4958">
        <v>9884</v>
      </c>
      <c r="B4958" t="s">
        <v>11223</v>
      </c>
      <c r="C4958" s="1">
        <v>43924</v>
      </c>
      <c r="D4958">
        <v>20200403</v>
      </c>
      <c r="E4958" t="s">
        <v>4991</v>
      </c>
      <c r="F4958" t="s">
        <v>35</v>
      </c>
      <c r="G4958" t="s">
        <v>36</v>
      </c>
      <c r="H4958" t="s">
        <v>37</v>
      </c>
      <c r="I4958" t="s">
        <v>38</v>
      </c>
      <c r="J4958" t="s">
        <v>268</v>
      </c>
      <c r="K4958">
        <v>1088</v>
      </c>
      <c r="L4958" t="s">
        <v>133</v>
      </c>
      <c r="M4958" t="s">
        <v>40</v>
      </c>
      <c r="N4958" t="s">
        <v>161</v>
      </c>
      <c r="O4958" t="s">
        <v>11224</v>
      </c>
      <c r="P4958">
        <v>11.16</v>
      </c>
      <c r="Q4958">
        <v>2</v>
      </c>
      <c r="R4958">
        <v>0</v>
      </c>
      <c r="S4958">
        <v>5.58</v>
      </c>
      <c r="T4958" t="s">
        <v>735</v>
      </c>
      <c r="U4958">
        <v>5.58</v>
      </c>
      <c r="V4958" s="2">
        <f>Table1[[#This Row],[Expenses]]*0.3</f>
        <v>1.6739999999999999</v>
      </c>
      <c r="W4958" t="str">
        <f>VLOOKUP(K4958, Helper!A:C, 3, FALSE)</f>
        <v>2020-03</v>
      </c>
    </row>
    <row r="4959" spans="1:23" x14ac:dyDescent="0.3">
      <c r="A4959">
        <v>9887</v>
      </c>
      <c r="B4959" t="s">
        <v>11225</v>
      </c>
      <c r="C4959" s="1">
        <v>43854</v>
      </c>
      <c r="D4959">
        <v>20200124</v>
      </c>
      <c r="E4959" t="s">
        <v>3404</v>
      </c>
      <c r="F4959" t="s">
        <v>204</v>
      </c>
      <c r="G4959" t="s">
        <v>903</v>
      </c>
      <c r="H4959" t="s">
        <v>81</v>
      </c>
      <c r="I4959" t="s">
        <v>206</v>
      </c>
      <c r="J4959" t="s">
        <v>258</v>
      </c>
      <c r="K4959">
        <v>1098</v>
      </c>
      <c r="L4959" t="s">
        <v>259</v>
      </c>
      <c r="M4959" t="s">
        <v>29</v>
      </c>
      <c r="N4959" t="s">
        <v>214</v>
      </c>
      <c r="O4959" t="s">
        <v>11226</v>
      </c>
      <c r="P4959">
        <v>5.94</v>
      </c>
      <c r="Q4959">
        <v>3</v>
      </c>
      <c r="R4959">
        <v>0</v>
      </c>
      <c r="S4959">
        <v>0</v>
      </c>
      <c r="T4959" t="s">
        <v>1129</v>
      </c>
      <c r="U4959">
        <v>5.94</v>
      </c>
      <c r="V4959" s="2">
        <f>Table1[[#This Row],[Expenses]]*0.3</f>
        <v>1.782</v>
      </c>
      <c r="W4959" t="str">
        <f>VLOOKUP(K4959, Helper!A:C, 3, FALSE)</f>
        <v>2020-01</v>
      </c>
    </row>
    <row r="4960" spans="1:23" x14ac:dyDescent="0.3">
      <c r="A4960">
        <v>9888</v>
      </c>
      <c r="B4960" t="s">
        <v>11227</v>
      </c>
      <c r="C4960" s="1">
        <v>45212</v>
      </c>
      <c r="D4960">
        <v>20231013</v>
      </c>
      <c r="E4960" t="s">
        <v>1159</v>
      </c>
      <c r="F4960" t="s">
        <v>211</v>
      </c>
      <c r="G4960" t="s">
        <v>212</v>
      </c>
      <c r="H4960" t="s">
        <v>25</v>
      </c>
      <c r="I4960" t="s">
        <v>26</v>
      </c>
      <c r="J4960" t="s">
        <v>155</v>
      </c>
      <c r="K4960">
        <v>1077</v>
      </c>
      <c r="L4960" t="s">
        <v>133</v>
      </c>
      <c r="M4960" t="s">
        <v>29</v>
      </c>
      <c r="N4960" t="s">
        <v>66</v>
      </c>
      <c r="O4960" t="s">
        <v>11228</v>
      </c>
      <c r="P4960">
        <v>9.9600000000000009</v>
      </c>
      <c r="Q4960">
        <v>2</v>
      </c>
      <c r="R4960">
        <v>0</v>
      </c>
      <c r="S4960">
        <v>4.6811999999999996</v>
      </c>
      <c r="T4960" t="s">
        <v>151</v>
      </c>
      <c r="U4960">
        <v>5.2788000000000004</v>
      </c>
      <c r="V4960" s="2">
        <f>Table1[[#This Row],[Expenses]]*0.3</f>
        <v>1.5836400000000002</v>
      </c>
      <c r="W4960" t="str">
        <f>VLOOKUP(K4960, Helper!A:C, 3, FALSE)</f>
        <v>2020-03</v>
      </c>
    </row>
    <row r="4961" spans="1:23" x14ac:dyDescent="0.3">
      <c r="A4961">
        <v>9889</v>
      </c>
      <c r="B4961" t="s">
        <v>11229</v>
      </c>
      <c r="C4961" s="1">
        <v>44416</v>
      </c>
      <c r="D4961">
        <v>20210808</v>
      </c>
      <c r="E4961" t="s">
        <v>1703</v>
      </c>
      <c r="F4961" t="s">
        <v>211</v>
      </c>
      <c r="G4961" t="s">
        <v>937</v>
      </c>
      <c r="H4961" t="s">
        <v>25</v>
      </c>
      <c r="I4961" t="s">
        <v>26</v>
      </c>
      <c r="J4961" t="s">
        <v>596</v>
      </c>
      <c r="K4961">
        <v>1038</v>
      </c>
      <c r="L4961" t="s">
        <v>84</v>
      </c>
      <c r="M4961" t="s">
        <v>29</v>
      </c>
      <c r="N4961" t="s">
        <v>185</v>
      </c>
      <c r="O4961" t="s">
        <v>11230</v>
      </c>
      <c r="P4961">
        <v>79.989999999999995</v>
      </c>
      <c r="Q4961">
        <v>1</v>
      </c>
      <c r="R4961">
        <v>0</v>
      </c>
      <c r="S4961">
        <v>28.796399999999998</v>
      </c>
      <c r="T4961" t="s">
        <v>570</v>
      </c>
      <c r="U4961">
        <v>51.193599999999897</v>
      </c>
      <c r="V4961" s="2">
        <f>Table1[[#This Row],[Expenses]]*0.3</f>
        <v>15.358079999999969</v>
      </c>
      <c r="W4961" t="str">
        <f>VLOOKUP(K4961, Helper!A:C, 3, FALSE)</f>
        <v>2020-04</v>
      </c>
    </row>
    <row r="4962" spans="1:23" x14ac:dyDescent="0.3">
      <c r="A4962">
        <v>9890</v>
      </c>
      <c r="B4962" t="s">
        <v>11231</v>
      </c>
      <c r="C4962" s="1">
        <v>45005</v>
      </c>
      <c r="D4962">
        <v>20230320</v>
      </c>
      <c r="E4962" t="s">
        <v>2459</v>
      </c>
      <c r="F4962" t="s">
        <v>522</v>
      </c>
      <c r="G4962" t="s">
        <v>671</v>
      </c>
      <c r="H4962" t="s">
        <v>37</v>
      </c>
      <c r="I4962" t="s">
        <v>119</v>
      </c>
      <c r="J4962" t="s">
        <v>1472</v>
      </c>
      <c r="K4962">
        <v>1091</v>
      </c>
      <c r="L4962" t="s">
        <v>74</v>
      </c>
      <c r="M4962" t="s">
        <v>40</v>
      </c>
      <c r="N4962" t="s">
        <v>112</v>
      </c>
      <c r="O4962" t="s">
        <v>11232</v>
      </c>
      <c r="P4962">
        <v>8.94</v>
      </c>
      <c r="Q4962">
        <v>3</v>
      </c>
      <c r="R4962">
        <v>0</v>
      </c>
      <c r="S4962">
        <v>2.4138000000000002</v>
      </c>
      <c r="T4962" t="s">
        <v>761</v>
      </c>
      <c r="U4962">
        <v>6.5261999999999896</v>
      </c>
      <c r="V4962" s="2">
        <f>Table1[[#This Row],[Expenses]]*0.3</f>
        <v>1.9578599999999968</v>
      </c>
      <c r="W4962" t="str">
        <f>VLOOKUP(K4962, Helper!A:C, 3, FALSE)</f>
        <v>2020-02</v>
      </c>
    </row>
    <row r="4963" spans="1:23" x14ac:dyDescent="0.3">
      <c r="A4963">
        <v>9891</v>
      </c>
      <c r="B4963" t="s">
        <v>11233</v>
      </c>
      <c r="C4963" s="1">
        <v>44768</v>
      </c>
      <c r="D4963">
        <v>20220726</v>
      </c>
      <c r="E4963" t="s">
        <v>406</v>
      </c>
      <c r="F4963" t="s">
        <v>91</v>
      </c>
      <c r="G4963" t="s">
        <v>1441</v>
      </c>
      <c r="H4963" t="s">
        <v>25</v>
      </c>
      <c r="I4963" t="s">
        <v>93</v>
      </c>
      <c r="J4963" t="s">
        <v>407</v>
      </c>
      <c r="K4963">
        <v>1082</v>
      </c>
      <c r="L4963" t="s">
        <v>56</v>
      </c>
      <c r="M4963" t="s">
        <v>40</v>
      </c>
      <c r="N4963" t="s">
        <v>66</v>
      </c>
      <c r="O4963" t="s">
        <v>11234</v>
      </c>
      <c r="P4963">
        <v>20.62</v>
      </c>
      <c r="Q4963">
        <v>2</v>
      </c>
      <c r="R4963">
        <v>0</v>
      </c>
      <c r="S4963">
        <v>9.6913999999999998</v>
      </c>
      <c r="T4963" t="s">
        <v>175</v>
      </c>
      <c r="U4963">
        <v>10.928599999999999</v>
      </c>
      <c r="V4963" s="2">
        <f>Table1[[#This Row],[Expenses]]*0.3</f>
        <v>3.2785799999999998</v>
      </c>
      <c r="W4963" t="str">
        <f>VLOOKUP(K4963, Helper!A:C, 3, FALSE)</f>
        <v>2020-07</v>
      </c>
    </row>
    <row r="4964" spans="1:23" x14ac:dyDescent="0.3">
      <c r="A4964">
        <v>9896</v>
      </c>
      <c r="B4964" t="s">
        <v>11235</v>
      </c>
      <c r="C4964" s="1">
        <v>44100</v>
      </c>
      <c r="D4964">
        <v>20200926</v>
      </c>
      <c r="E4964" t="s">
        <v>2232</v>
      </c>
      <c r="F4964" t="s">
        <v>166</v>
      </c>
      <c r="G4964" t="s">
        <v>227</v>
      </c>
      <c r="H4964" t="s">
        <v>81</v>
      </c>
      <c r="I4964" t="s">
        <v>168</v>
      </c>
      <c r="J4964" t="s">
        <v>917</v>
      </c>
      <c r="K4964">
        <v>1029</v>
      </c>
      <c r="L4964" t="s">
        <v>84</v>
      </c>
      <c r="M4964" t="s">
        <v>29</v>
      </c>
      <c r="N4964" t="s">
        <v>185</v>
      </c>
      <c r="O4964" t="s">
        <v>11236</v>
      </c>
      <c r="P4964">
        <v>153.82400000000001</v>
      </c>
      <c r="Q4964">
        <v>11</v>
      </c>
      <c r="R4964">
        <v>0.2</v>
      </c>
      <c r="S4964">
        <v>38.456000000000003</v>
      </c>
      <c r="T4964" t="s">
        <v>382</v>
      </c>
      <c r="U4964">
        <v>115.36799999999999</v>
      </c>
      <c r="V4964" s="2">
        <f>Table1[[#This Row],[Expenses]]*0.3</f>
        <v>34.610399999999998</v>
      </c>
      <c r="W4964" t="str">
        <f>VLOOKUP(K4964, Helper!A:C, 3, FALSE)</f>
        <v>2020-01</v>
      </c>
    </row>
    <row r="4965" spans="1:23" x14ac:dyDescent="0.3">
      <c r="A4965">
        <v>9897</v>
      </c>
      <c r="B4965" t="s">
        <v>11237</v>
      </c>
      <c r="C4965" s="1">
        <v>43999</v>
      </c>
      <c r="D4965">
        <v>20200617</v>
      </c>
      <c r="E4965" t="s">
        <v>1102</v>
      </c>
      <c r="F4965" t="s">
        <v>166</v>
      </c>
      <c r="G4965" t="s">
        <v>227</v>
      </c>
      <c r="H4965" t="s">
        <v>81</v>
      </c>
      <c r="I4965" t="s">
        <v>168</v>
      </c>
      <c r="J4965" t="s">
        <v>439</v>
      </c>
      <c r="K4965">
        <v>1033</v>
      </c>
      <c r="L4965" t="s">
        <v>74</v>
      </c>
      <c r="M4965" t="s">
        <v>29</v>
      </c>
      <c r="N4965" t="s">
        <v>66</v>
      </c>
      <c r="O4965" t="s">
        <v>11238</v>
      </c>
      <c r="P4965">
        <v>62.015999999999998</v>
      </c>
      <c r="Q4965">
        <v>2</v>
      </c>
      <c r="R4965">
        <v>0.2</v>
      </c>
      <c r="S4965">
        <v>22.480799999999999</v>
      </c>
      <c r="T4965" t="s">
        <v>59</v>
      </c>
      <c r="U4965">
        <v>39.535200000000003</v>
      </c>
      <c r="V4965" s="2">
        <f>Table1[[#This Row],[Expenses]]*0.3</f>
        <v>11.860560000000001</v>
      </c>
      <c r="W4965" t="str">
        <f>VLOOKUP(K4965, Helper!A:C, 3, FALSE)</f>
        <v>2020-03</v>
      </c>
    </row>
    <row r="4966" spans="1:23" x14ac:dyDescent="0.3">
      <c r="A4966">
        <v>9898</v>
      </c>
      <c r="B4966" t="s">
        <v>11239</v>
      </c>
      <c r="C4966" s="1">
        <v>44719</v>
      </c>
      <c r="D4966">
        <v>20220607</v>
      </c>
      <c r="E4966" t="s">
        <v>2087</v>
      </c>
      <c r="F4966" t="s">
        <v>358</v>
      </c>
      <c r="G4966" t="s">
        <v>359</v>
      </c>
      <c r="H4966" t="s">
        <v>37</v>
      </c>
      <c r="I4966" t="s">
        <v>119</v>
      </c>
      <c r="J4966" t="s">
        <v>1009</v>
      </c>
      <c r="K4966">
        <v>1021</v>
      </c>
      <c r="L4966" t="s">
        <v>133</v>
      </c>
      <c r="M4966" t="s">
        <v>29</v>
      </c>
      <c r="N4966" t="s">
        <v>57</v>
      </c>
      <c r="O4966" t="s">
        <v>11240</v>
      </c>
      <c r="P4966">
        <v>466.32</v>
      </c>
      <c r="Q4966">
        <v>3</v>
      </c>
      <c r="R4966">
        <v>0.2</v>
      </c>
      <c r="S4966">
        <v>34.973999999999997</v>
      </c>
      <c r="T4966" t="s">
        <v>43</v>
      </c>
      <c r="U4966">
        <v>431.346</v>
      </c>
      <c r="V4966" s="2">
        <f>Table1[[#This Row],[Expenses]]*0.3</f>
        <v>129.40379999999999</v>
      </c>
      <c r="W4966" t="str">
        <f>VLOOKUP(K4966, Helper!A:C, 3, FALSE)</f>
        <v>2020-02</v>
      </c>
    </row>
    <row r="4967" spans="1:23" x14ac:dyDescent="0.3">
      <c r="A4967">
        <v>9900</v>
      </c>
      <c r="B4967" t="s">
        <v>11241</v>
      </c>
      <c r="C4967" s="1">
        <v>43918</v>
      </c>
      <c r="D4967">
        <v>20200328</v>
      </c>
      <c r="E4967" t="s">
        <v>2377</v>
      </c>
      <c r="F4967" t="s">
        <v>358</v>
      </c>
      <c r="G4967" t="s">
        <v>1059</v>
      </c>
      <c r="H4967" t="s">
        <v>37</v>
      </c>
      <c r="I4967" t="s">
        <v>119</v>
      </c>
      <c r="J4967" t="s">
        <v>1263</v>
      </c>
      <c r="K4967">
        <v>1016</v>
      </c>
      <c r="L4967" t="s">
        <v>95</v>
      </c>
      <c r="M4967" t="s">
        <v>85</v>
      </c>
      <c r="N4967" t="s">
        <v>50</v>
      </c>
      <c r="O4967" t="s">
        <v>11242</v>
      </c>
      <c r="P4967">
        <v>330.58800000000002</v>
      </c>
      <c r="Q4967">
        <v>1</v>
      </c>
      <c r="R4967">
        <v>0.4</v>
      </c>
      <c r="S4967">
        <v>-143.25479999999999</v>
      </c>
      <c r="T4967" t="s">
        <v>445</v>
      </c>
      <c r="U4967">
        <v>473.84280000000001</v>
      </c>
      <c r="V4967" s="2">
        <f>Table1[[#This Row],[Expenses]]*0.3</f>
        <v>142.15284</v>
      </c>
      <c r="W4967" t="str">
        <f>VLOOKUP(K4967, Helper!A:C, 3, FALSE)</f>
        <v>2020-03</v>
      </c>
    </row>
    <row r="4968" spans="1:23" x14ac:dyDescent="0.3">
      <c r="A4968">
        <v>9901</v>
      </c>
      <c r="B4968" t="s">
        <v>11243</v>
      </c>
      <c r="C4968" s="1">
        <v>45160</v>
      </c>
      <c r="D4968">
        <v>20230822</v>
      </c>
      <c r="E4968" t="s">
        <v>10700</v>
      </c>
      <c r="F4968" t="s">
        <v>334</v>
      </c>
      <c r="G4968" t="s">
        <v>668</v>
      </c>
      <c r="H4968" t="s">
        <v>25</v>
      </c>
      <c r="I4968" t="s">
        <v>336</v>
      </c>
      <c r="J4968" t="s">
        <v>1026</v>
      </c>
      <c r="K4968">
        <v>1040</v>
      </c>
      <c r="L4968" t="s">
        <v>56</v>
      </c>
      <c r="M4968" t="s">
        <v>29</v>
      </c>
      <c r="N4968" t="s">
        <v>96</v>
      </c>
      <c r="O4968" t="s">
        <v>11244</v>
      </c>
      <c r="P4968">
        <v>237.096</v>
      </c>
      <c r="Q4968">
        <v>3</v>
      </c>
      <c r="R4968">
        <v>0.2</v>
      </c>
      <c r="S4968">
        <v>20.745899999999999</v>
      </c>
      <c r="T4968" t="s">
        <v>786</v>
      </c>
      <c r="U4968">
        <v>216.3501</v>
      </c>
      <c r="V4968" s="2">
        <f>Table1[[#This Row],[Expenses]]*0.3</f>
        <v>64.905029999999996</v>
      </c>
      <c r="W4968" t="str">
        <f>VLOOKUP(K4968, Helper!A:C, 3, FALSE)</f>
        <v>2020-02</v>
      </c>
    </row>
    <row r="4969" spans="1:23" x14ac:dyDescent="0.3">
      <c r="A4969">
        <v>9904</v>
      </c>
      <c r="B4969" t="s">
        <v>11245</v>
      </c>
      <c r="C4969" s="1">
        <v>44147</v>
      </c>
      <c r="D4969">
        <v>20201112</v>
      </c>
      <c r="E4969" t="s">
        <v>203</v>
      </c>
      <c r="F4969" t="s">
        <v>79</v>
      </c>
      <c r="G4969" t="s">
        <v>2477</v>
      </c>
      <c r="H4969" t="s">
        <v>81</v>
      </c>
      <c r="I4969" t="s">
        <v>82</v>
      </c>
      <c r="J4969" t="s">
        <v>138</v>
      </c>
      <c r="K4969">
        <v>1043</v>
      </c>
      <c r="L4969" t="s">
        <v>95</v>
      </c>
      <c r="M4969" t="s">
        <v>29</v>
      </c>
      <c r="N4969" t="s">
        <v>57</v>
      </c>
      <c r="O4969" t="s">
        <v>11246</v>
      </c>
      <c r="P4969">
        <v>25.128</v>
      </c>
      <c r="Q4969">
        <v>3</v>
      </c>
      <c r="R4969">
        <v>0.6</v>
      </c>
      <c r="S4969">
        <v>-6.9101999999999997</v>
      </c>
      <c r="T4969" t="s">
        <v>98</v>
      </c>
      <c r="U4969">
        <v>32.038200000000003</v>
      </c>
      <c r="V4969" s="2">
        <f>Table1[[#This Row],[Expenses]]*0.3</f>
        <v>9.611460000000001</v>
      </c>
      <c r="W4969" t="str">
        <f>VLOOKUP(K4969, Helper!A:C, 3, FALSE)</f>
        <v>2020-01</v>
      </c>
    </row>
    <row r="4970" spans="1:23" x14ac:dyDescent="0.3">
      <c r="A4970">
        <v>9906</v>
      </c>
      <c r="B4970" t="s">
        <v>11247</v>
      </c>
      <c r="C4970" s="1">
        <v>44452</v>
      </c>
      <c r="D4970">
        <v>20210913</v>
      </c>
      <c r="E4970" t="s">
        <v>3577</v>
      </c>
      <c r="F4970" t="s">
        <v>35</v>
      </c>
      <c r="G4970" t="s">
        <v>1078</v>
      </c>
      <c r="H4970" t="s">
        <v>37</v>
      </c>
      <c r="I4970" t="s">
        <v>38</v>
      </c>
      <c r="J4970" t="s">
        <v>160</v>
      </c>
      <c r="K4970">
        <v>1101</v>
      </c>
      <c r="L4970" t="s">
        <v>56</v>
      </c>
      <c r="M4970" t="s">
        <v>40</v>
      </c>
      <c r="N4970" t="s">
        <v>57</v>
      </c>
      <c r="O4970" t="s">
        <v>11248</v>
      </c>
      <c r="P4970">
        <v>131.88</v>
      </c>
      <c r="Q4970">
        <v>7</v>
      </c>
      <c r="R4970">
        <v>0</v>
      </c>
      <c r="S4970">
        <v>55.389600000000002</v>
      </c>
      <c r="T4970" t="s">
        <v>135</v>
      </c>
      <c r="U4970">
        <v>76.490399999999994</v>
      </c>
      <c r="V4970" s="2">
        <f>Table1[[#This Row],[Expenses]]*0.3</f>
        <v>22.947119999999998</v>
      </c>
      <c r="W4970" t="str">
        <f>VLOOKUP(K4970, Helper!A:C, 3, FALSE)</f>
        <v>2020-03</v>
      </c>
    </row>
    <row r="4971" spans="1:23" x14ac:dyDescent="0.3">
      <c r="A4971">
        <v>9912</v>
      </c>
      <c r="B4971" t="s">
        <v>11249</v>
      </c>
      <c r="C4971" s="1">
        <v>43926</v>
      </c>
      <c r="D4971">
        <v>20200405</v>
      </c>
      <c r="E4971" t="s">
        <v>2687</v>
      </c>
      <c r="F4971" t="s">
        <v>211</v>
      </c>
      <c r="G4971" t="s">
        <v>2088</v>
      </c>
      <c r="H4971" t="s">
        <v>25</v>
      </c>
      <c r="I4971" t="s">
        <v>26</v>
      </c>
      <c r="J4971" t="s">
        <v>184</v>
      </c>
      <c r="K4971">
        <v>1028</v>
      </c>
      <c r="L4971" t="s">
        <v>74</v>
      </c>
      <c r="M4971" t="s">
        <v>40</v>
      </c>
      <c r="N4971" t="s">
        <v>50</v>
      </c>
      <c r="O4971" t="s">
        <v>11250</v>
      </c>
      <c r="P4971">
        <v>115.36</v>
      </c>
      <c r="Q4971">
        <v>7</v>
      </c>
      <c r="R4971">
        <v>0</v>
      </c>
      <c r="S4971">
        <v>56.526400000000002</v>
      </c>
      <c r="T4971" t="s">
        <v>735</v>
      </c>
      <c r="U4971">
        <v>58.833599999999997</v>
      </c>
      <c r="V4971" s="2">
        <f>Table1[[#This Row],[Expenses]]*0.3</f>
        <v>17.650079999999999</v>
      </c>
      <c r="W4971" t="str">
        <f>VLOOKUP(K4971, Helper!A:C, 3, FALSE)</f>
        <v>2020-04</v>
      </c>
    </row>
    <row r="4972" spans="1:23" x14ac:dyDescent="0.3">
      <c r="A4972">
        <v>9913</v>
      </c>
      <c r="B4972" t="s">
        <v>11251</v>
      </c>
      <c r="C4972" s="1">
        <v>44479</v>
      </c>
      <c r="D4972">
        <v>20211010</v>
      </c>
      <c r="E4972" t="s">
        <v>2284</v>
      </c>
      <c r="F4972" t="s">
        <v>35</v>
      </c>
      <c r="G4972" t="s">
        <v>6769</v>
      </c>
      <c r="H4972" t="s">
        <v>37</v>
      </c>
      <c r="I4972" t="s">
        <v>38</v>
      </c>
      <c r="J4972" t="s">
        <v>452</v>
      </c>
      <c r="K4972">
        <v>1054</v>
      </c>
      <c r="L4972" t="s">
        <v>56</v>
      </c>
      <c r="M4972" t="s">
        <v>40</v>
      </c>
      <c r="N4972" t="s">
        <v>41</v>
      </c>
      <c r="O4972" t="s">
        <v>11252</v>
      </c>
      <c r="P4972">
        <v>362.13600000000002</v>
      </c>
      <c r="Q4972">
        <v>3</v>
      </c>
      <c r="R4972">
        <v>0.2</v>
      </c>
      <c r="S4972">
        <v>-54.320399999999999</v>
      </c>
      <c r="T4972" t="s">
        <v>52</v>
      </c>
      <c r="U4972">
        <v>416.45639999999997</v>
      </c>
      <c r="V4972" s="2">
        <f>Table1[[#This Row],[Expenses]]*0.3</f>
        <v>124.93691999999999</v>
      </c>
      <c r="W4972" t="str">
        <f>VLOOKUP(K4972, Helper!A:C, 3, FALSE)</f>
        <v>2020-05</v>
      </c>
    </row>
    <row r="4973" spans="1:23" x14ac:dyDescent="0.3">
      <c r="A4973">
        <v>9915</v>
      </c>
      <c r="B4973" t="s">
        <v>11253</v>
      </c>
      <c r="C4973" s="1">
        <v>44956</v>
      </c>
      <c r="D4973">
        <v>20230130</v>
      </c>
      <c r="E4973" t="s">
        <v>3421</v>
      </c>
      <c r="F4973" t="s">
        <v>353</v>
      </c>
      <c r="G4973" t="s">
        <v>1380</v>
      </c>
      <c r="H4973" t="s">
        <v>25</v>
      </c>
      <c r="I4973" t="s">
        <v>48</v>
      </c>
      <c r="J4973" t="s">
        <v>752</v>
      </c>
      <c r="K4973">
        <v>1084</v>
      </c>
      <c r="L4973" t="s">
        <v>133</v>
      </c>
      <c r="M4973" t="s">
        <v>29</v>
      </c>
      <c r="N4973" t="s">
        <v>66</v>
      </c>
      <c r="O4973" t="s">
        <v>11254</v>
      </c>
      <c r="P4973">
        <v>12.96</v>
      </c>
      <c r="Q4973">
        <v>2</v>
      </c>
      <c r="R4973">
        <v>0</v>
      </c>
      <c r="S4973">
        <v>6.2207999999999997</v>
      </c>
      <c r="T4973" t="s">
        <v>898</v>
      </c>
      <c r="U4973">
        <v>6.7392000000000003</v>
      </c>
      <c r="V4973" s="2">
        <f>Table1[[#This Row],[Expenses]]*0.3</f>
        <v>2.02176</v>
      </c>
      <c r="W4973" t="str">
        <f>VLOOKUP(K4973, Helper!A:C, 3, FALSE)</f>
        <v>2020-02</v>
      </c>
    </row>
    <row r="4974" spans="1:23" x14ac:dyDescent="0.3">
      <c r="A4974">
        <v>9919</v>
      </c>
      <c r="B4974" t="s">
        <v>11255</v>
      </c>
      <c r="C4974" s="1">
        <v>44463</v>
      </c>
      <c r="D4974">
        <v>20210924</v>
      </c>
      <c r="E4974" t="s">
        <v>2121</v>
      </c>
      <c r="F4974" t="s">
        <v>211</v>
      </c>
      <c r="G4974" t="s">
        <v>212</v>
      </c>
      <c r="H4974" t="s">
        <v>25</v>
      </c>
      <c r="I4974" t="s">
        <v>26</v>
      </c>
      <c r="J4974" t="s">
        <v>349</v>
      </c>
      <c r="K4974">
        <v>1078</v>
      </c>
      <c r="L4974" t="s">
        <v>56</v>
      </c>
      <c r="M4974" t="s">
        <v>29</v>
      </c>
      <c r="N4974" t="s">
        <v>161</v>
      </c>
      <c r="O4974" t="s">
        <v>11256</v>
      </c>
      <c r="P4974">
        <v>39.979999999999997</v>
      </c>
      <c r="Q4974">
        <v>1</v>
      </c>
      <c r="R4974">
        <v>0</v>
      </c>
      <c r="S4974">
        <v>17.991</v>
      </c>
      <c r="T4974" t="s">
        <v>135</v>
      </c>
      <c r="U4974">
        <v>21.988999999999901</v>
      </c>
      <c r="V4974" s="2">
        <f>Table1[[#This Row],[Expenses]]*0.3</f>
        <v>6.59669999999997</v>
      </c>
      <c r="W4974" t="str">
        <f>VLOOKUP(K4974, Helper!A:C, 3, FALSE)</f>
        <v>2020-01</v>
      </c>
    </row>
    <row r="4975" spans="1:23" x14ac:dyDescent="0.3">
      <c r="A4975">
        <v>9920</v>
      </c>
      <c r="B4975" t="s">
        <v>11257</v>
      </c>
      <c r="C4975" s="1">
        <v>44636</v>
      </c>
      <c r="D4975">
        <v>20220316</v>
      </c>
      <c r="E4975" t="s">
        <v>2462</v>
      </c>
      <c r="F4975" t="s">
        <v>79</v>
      </c>
      <c r="G4975" t="s">
        <v>3873</v>
      </c>
      <c r="H4975" t="s">
        <v>81</v>
      </c>
      <c r="I4975" t="s">
        <v>82</v>
      </c>
      <c r="J4975" t="s">
        <v>55</v>
      </c>
      <c r="K4975">
        <v>1065</v>
      </c>
      <c r="L4975" t="s">
        <v>56</v>
      </c>
      <c r="M4975" t="s">
        <v>40</v>
      </c>
      <c r="N4975" t="s">
        <v>41</v>
      </c>
      <c r="O4975" t="s">
        <v>11258</v>
      </c>
      <c r="P4975">
        <v>528.42999999999995</v>
      </c>
      <c r="Q4975">
        <v>5</v>
      </c>
      <c r="R4975">
        <v>0.3</v>
      </c>
      <c r="S4975">
        <v>-143.43100000000001</v>
      </c>
      <c r="T4975" t="s">
        <v>187</v>
      </c>
      <c r="U4975">
        <v>671.86099999999999</v>
      </c>
      <c r="V4975" s="2">
        <f>Table1[[#This Row],[Expenses]]*0.3</f>
        <v>201.5583</v>
      </c>
      <c r="W4975" t="str">
        <f>VLOOKUP(K4975, Helper!A:C, 3, FALSE)</f>
        <v>2020-04</v>
      </c>
    </row>
    <row r="4976" spans="1:23" x14ac:dyDescent="0.3">
      <c r="A4976">
        <v>9922</v>
      </c>
      <c r="B4976" t="s">
        <v>11259</v>
      </c>
      <c r="C4976" s="1">
        <v>44159</v>
      </c>
      <c r="D4976">
        <v>20201124</v>
      </c>
      <c r="E4976" t="s">
        <v>1922</v>
      </c>
      <c r="F4976" t="s">
        <v>358</v>
      </c>
      <c r="G4976" t="s">
        <v>532</v>
      </c>
      <c r="H4976" t="s">
        <v>37</v>
      </c>
      <c r="I4976" t="s">
        <v>119</v>
      </c>
      <c r="J4976" t="s">
        <v>240</v>
      </c>
      <c r="K4976">
        <v>1035</v>
      </c>
      <c r="L4976" t="s">
        <v>56</v>
      </c>
      <c r="M4976" t="s">
        <v>85</v>
      </c>
      <c r="N4976" t="s">
        <v>50</v>
      </c>
      <c r="O4976" t="s">
        <v>11260</v>
      </c>
      <c r="P4976">
        <v>5.742</v>
      </c>
      <c r="Q4976">
        <v>3</v>
      </c>
      <c r="R4976">
        <v>0.7</v>
      </c>
      <c r="S4976">
        <v>-4.5936000000000003</v>
      </c>
      <c r="T4976" t="s">
        <v>98</v>
      </c>
      <c r="U4976">
        <v>10.335599999999999</v>
      </c>
      <c r="V4976" s="2">
        <f>Table1[[#This Row],[Expenses]]*0.3</f>
        <v>3.1006799999999997</v>
      </c>
      <c r="W4976" t="str">
        <f>VLOOKUP(K4976, Helper!A:C, 3, FALSE)</f>
        <v>2020-04</v>
      </c>
    </row>
    <row r="4977" spans="1:23" x14ac:dyDescent="0.3">
      <c r="A4977">
        <v>9923</v>
      </c>
      <c r="B4977" t="s">
        <v>11261</v>
      </c>
      <c r="C4977" s="1">
        <v>45053</v>
      </c>
      <c r="D4977">
        <v>20230507</v>
      </c>
      <c r="E4977" t="s">
        <v>1093</v>
      </c>
      <c r="F4977" t="s">
        <v>166</v>
      </c>
      <c r="G4977" t="s">
        <v>227</v>
      </c>
      <c r="H4977" t="s">
        <v>81</v>
      </c>
      <c r="I4977" t="s">
        <v>168</v>
      </c>
      <c r="J4977" t="s">
        <v>452</v>
      </c>
      <c r="K4977">
        <v>1054</v>
      </c>
      <c r="L4977" t="s">
        <v>56</v>
      </c>
      <c r="M4977" t="s">
        <v>29</v>
      </c>
      <c r="N4977" t="s">
        <v>185</v>
      </c>
      <c r="O4977" t="s">
        <v>11262</v>
      </c>
      <c r="P4977">
        <v>191.96799999999999</v>
      </c>
      <c r="Q4977">
        <v>4</v>
      </c>
      <c r="R4977">
        <v>0.2</v>
      </c>
      <c r="S4977">
        <v>28.795200000000001</v>
      </c>
      <c r="T4977" t="s">
        <v>288</v>
      </c>
      <c r="U4977">
        <v>163.1728</v>
      </c>
      <c r="V4977" s="2">
        <f>Table1[[#This Row],[Expenses]]*0.3</f>
        <v>48.951839999999997</v>
      </c>
      <c r="W4977" t="str">
        <f>VLOOKUP(K4977, Helper!A:C, 3, FALSE)</f>
        <v>2020-05</v>
      </c>
    </row>
    <row r="4978" spans="1:23" x14ac:dyDescent="0.3">
      <c r="A4978">
        <v>9924</v>
      </c>
      <c r="B4978" t="s">
        <v>11263</v>
      </c>
      <c r="C4978" s="1">
        <v>44275</v>
      </c>
      <c r="D4978">
        <v>20210320</v>
      </c>
      <c r="E4978" t="s">
        <v>4544</v>
      </c>
      <c r="F4978" t="s">
        <v>211</v>
      </c>
      <c r="G4978" t="s">
        <v>212</v>
      </c>
      <c r="H4978" t="s">
        <v>25</v>
      </c>
      <c r="I4978" t="s">
        <v>26</v>
      </c>
      <c r="J4978" t="s">
        <v>321</v>
      </c>
      <c r="K4978">
        <v>1089</v>
      </c>
      <c r="L4978" t="s">
        <v>133</v>
      </c>
      <c r="M4978" t="s">
        <v>40</v>
      </c>
      <c r="N4978" t="s">
        <v>50</v>
      </c>
      <c r="O4978" t="s">
        <v>11264</v>
      </c>
      <c r="P4978">
        <v>49.847999999999999</v>
      </c>
      <c r="Q4978">
        <v>3</v>
      </c>
      <c r="R4978">
        <v>0.2</v>
      </c>
      <c r="S4978">
        <v>16.823699999999999</v>
      </c>
      <c r="T4978" t="s">
        <v>365</v>
      </c>
      <c r="U4978">
        <v>33.024299999999997</v>
      </c>
      <c r="V4978" s="2">
        <f>Table1[[#This Row],[Expenses]]*0.3</f>
        <v>9.9072899999999979</v>
      </c>
      <c r="W4978" t="str">
        <f>VLOOKUP(K4978, Helper!A:C, 3, FALSE)</f>
        <v>2020-01</v>
      </c>
    </row>
    <row r="4979" spans="1:23" x14ac:dyDescent="0.3">
      <c r="A4979">
        <v>9929</v>
      </c>
      <c r="B4979" t="s">
        <v>11265</v>
      </c>
      <c r="C4979" s="1">
        <v>44809</v>
      </c>
      <c r="D4979">
        <v>20220905</v>
      </c>
      <c r="E4979" t="s">
        <v>8026</v>
      </c>
      <c r="F4979" t="s">
        <v>35</v>
      </c>
      <c r="G4979" t="s">
        <v>110</v>
      </c>
      <c r="H4979" t="s">
        <v>37</v>
      </c>
      <c r="I4979" t="s">
        <v>38</v>
      </c>
      <c r="J4979" t="s">
        <v>1231</v>
      </c>
      <c r="K4979">
        <v>1086</v>
      </c>
      <c r="L4979" t="s">
        <v>74</v>
      </c>
      <c r="M4979" t="s">
        <v>29</v>
      </c>
      <c r="N4979" t="s">
        <v>57</v>
      </c>
      <c r="O4979" t="s">
        <v>11266</v>
      </c>
      <c r="P4979">
        <v>24.27</v>
      </c>
      <c r="Q4979">
        <v>3</v>
      </c>
      <c r="R4979">
        <v>0</v>
      </c>
      <c r="S4979">
        <v>8.7371999999999996</v>
      </c>
      <c r="T4979" t="s">
        <v>246</v>
      </c>
      <c r="U4979">
        <v>15.5328</v>
      </c>
      <c r="V4979" s="2">
        <f>Table1[[#This Row],[Expenses]]*0.3</f>
        <v>4.65984</v>
      </c>
      <c r="W4979" t="str">
        <f>VLOOKUP(K4979, Helper!A:C, 3, FALSE)</f>
        <v>2020-01</v>
      </c>
    </row>
    <row r="4980" spans="1:23" x14ac:dyDescent="0.3">
      <c r="A4980">
        <v>9931</v>
      </c>
      <c r="B4980" t="s">
        <v>11267</v>
      </c>
      <c r="C4980" s="1">
        <v>44513</v>
      </c>
      <c r="D4980">
        <v>20211113</v>
      </c>
      <c r="E4980" t="s">
        <v>845</v>
      </c>
      <c r="F4980" t="s">
        <v>35</v>
      </c>
      <c r="G4980" t="s">
        <v>2963</v>
      </c>
      <c r="H4980" t="s">
        <v>37</v>
      </c>
      <c r="I4980" t="s">
        <v>38</v>
      </c>
      <c r="J4980" t="s">
        <v>360</v>
      </c>
      <c r="K4980">
        <v>1004</v>
      </c>
      <c r="L4980" t="s">
        <v>74</v>
      </c>
      <c r="M4980" t="s">
        <v>29</v>
      </c>
      <c r="N4980" t="s">
        <v>50</v>
      </c>
      <c r="O4980" t="s">
        <v>11268</v>
      </c>
      <c r="P4980">
        <v>9.8719999999999999</v>
      </c>
      <c r="Q4980">
        <v>2</v>
      </c>
      <c r="R4980">
        <v>0.2</v>
      </c>
      <c r="S4980">
        <v>3.4552</v>
      </c>
      <c r="T4980" t="s">
        <v>88</v>
      </c>
      <c r="U4980">
        <v>6.4168000000000003</v>
      </c>
      <c r="V4980" s="2">
        <f>Table1[[#This Row],[Expenses]]*0.3</f>
        <v>1.9250400000000001</v>
      </c>
      <c r="W4980" t="str">
        <f>VLOOKUP(K4980, Helper!A:C, 3, FALSE)</f>
        <v>2020-01</v>
      </c>
    </row>
    <row r="4981" spans="1:23" x14ac:dyDescent="0.3">
      <c r="A4981">
        <v>9934</v>
      </c>
      <c r="B4981" t="s">
        <v>11269</v>
      </c>
      <c r="C4981" s="1">
        <v>44023</v>
      </c>
      <c r="D4981">
        <v>20200711</v>
      </c>
      <c r="E4981" t="s">
        <v>2605</v>
      </c>
      <c r="F4981" t="s">
        <v>211</v>
      </c>
      <c r="G4981" t="s">
        <v>1964</v>
      </c>
      <c r="H4981" t="s">
        <v>25</v>
      </c>
      <c r="I4981" t="s">
        <v>26</v>
      </c>
      <c r="J4981" t="s">
        <v>457</v>
      </c>
      <c r="K4981">
        <v>1057</v>
      </c>
      <c r="L4981" t="s">
        <v>105</v>
      </c>
      <c r="M4981" t="s">
        <v>29</v>
      </c>
      <c r="N4981" t="s">
        <v>156</v>
      </c>
      <c r="O4981" t="s">
        <v>11270</v>
      </c>
      <c r="P4981">
        <v>164.85</v>
      </c>
      <c r="Q4981">
        <v>3</v>
      </c>
      <c r="R4981">
        <v>0</v>
      </c>
      <c r="S4981">
        <v>47.8065</v>
      </c>
      <c r="T4981" t="s">
        <v>729</v>
      </c>
      <c r="U4981">
        <v>117.04349999999999</v>
      </c>
      <c r="V4981" s="2">
        <f>Table1[[#This Row],[Expenses]]*0.3</f>
        <v>35.113049999999994</v>
      </c>
      <c r="W4981" t="str">
        <f>VLOOKUP(K4981, Helper!A:C, 3, FALSE)</f>
        <v>2020-01</v>
      </c>
    </row>
    <row r="4982" spans="1:23" x14ac:dyDescent="0.3">
      <c r="A4982">
        <v>9935</v>
      </c>
      <c r="B4982" t="s">
        <v>11271</v>
      </c>
      <c r="C4982" s="1">
        <v>44659</v>
      </c>
      <c r="D4982">
        <v>20220408</v>
      </c>
      <c r="E4982" t="s">
        <v>1141</v>
      </c>
      <c r="F4982" t="s">
        <v>124</v>
      </c>
      <c r="G4982" t="s">
        <v>125</v>
      </c>
      <c r="H4982" t="s">
        <v>25</v>
      </c>
      <c r="I4982" t="s">
        <v>48</v>
      </c>
      <c r="J4982" t="s">
        <v>626</v>
      </c>
      <c r="K4982">
        <v>1009</v>
      </c>
      <c r="L4982" t="s">
        <v>95</v>
      </c>
      <c r="M4982" t="s">
        <v>29</v>
      </c>
      <c r="N4982" t="s">
        <v>86</v>
      </c>
      <c r="O4982" t="s">
        <v>11272</v>
      </c>
      <c r="P4982">
        <v>33.527999999999999</v>
      </c>
      <c r="Q4982">
        <v>3</v>
      </c>
      <c r="R4982">
        <v>0.2</v>
      </c>
      <c r="S4982">
        <v>2.5146000000000002</v>
      </c>
      <c r="T4982" t="s">
        <v>296</v>
      </c>
      <c r="U4982">
        <v>31.013399999999901</v>
      </c>
      <c r="V4982" s="2">
        <f>Table1[[#This Row],[Expenses]]*0.3</f>
        <v>9.3040199999999693</v>
      </c>
      <c r="W4982" t="str">
        <f>VLOOKUP(K4982, Helper!A:C, 3, FALSE)</f>
        <v>2020-03</v>
      </c>
    </row>
    <row r="4983" spans="1:23" x14ac:dyDescent="0.3">
      <c r="A4983">
        <v>9937</v>
      </c>
      <c r="B4983" t="s">
        <v>11273</v>
      </c>
      <c r="C4983" s="1">
        <v>45102</v>
      </c>
      <c r="D4983">
        <v>20230625</v>
      </c>
      <c r="E4983" t="s">
        <v>3522</v>
      </c>
      <c r="F4983" t="s">
        <v>827</v>
      </c>
      <c r="G4983" t="s">
        <v>2034</v>
      </c>
      <c r="H4983" t="s">
        <v>25</v>
      </c>
      <c r="I4983" t="s">
        <v>64</v>
      </c>
      <c r="J4983" t="s">
        <v>148</v>
      </c>
      <c r="K4983">
        <v>1083</v>
      </c>
      <c r="L4983" t="s">
        <v>149</v>
      </c>
      <c r="M4983" t="s">
        <v>29</v>
      </c>
      <c r="N4983" t="s">
        <v>50</v>
      </c>
      <c r="O4983" t="s">
        <v>11274</v>
      </c>
      <c r="P4983">
        <v>102.93</v>
      </c>
      <c r="Q4983">
        <v>3</v>
      </c>
      <c r="R4983">
        <v>0</v>
      </c>
      <c r="S4983">
        <v>48.377099999999999</v>
      </c>
      <c r="T4983" t="s">
        <v>318</v>
      </c>
      <c r="U4983">
        <v>54.552900000000001</v>
      </c>
      <c r="V4983" s="2">
        <f>Table1[[#This Row],[Expenses]]*0.3</f>
        <v>16.365870000000001</v>
      </c>
      <c r="W4983" t="str">
        <f>VLOOKUP(K4983, Helper!A:C, 3, FALSE)</f>
        <v>2020-03</v>
      </c>
    </row>
    <row r="4984" spans="1:23" x14ac:dyDescent="0.3">
      <c r="A4984">
        <v>9938</v>
      </c>
      <c r="B4984" t="s">
        <v>11275</v>
      </c>
      <c r="C4984" s="1">
        <v>44716</v>
      </c>
      <c r="D4984">
        <v>20220604</v>
      </c>
      <c r="E4984" t="s">
        <v>1356</v>
      </c>
      <c r="F4984" t="s">
        <v>35</v>
      </c>
      <c r="G4984" t="s">
        <v>36</v>
      </c>
      <c r="H4984" t="s">
        <v>37</v>
      </c>
      <c r="I4984" t="s">
        <v>38</v>
      </c>
      <c r="J4984" t="s">
        <v>515</v>
      </c>
      <c r="K4984">
        <v>1003</v>
      </c>
      <c r="L4984" t="s">
        <v>56</v>
      </c>
      <c r="M4984" t="s">
        <v>40</v>
      </c>
      <c r="N4984" t="s">
        <v>50</v>
      </c>
      <c r="O4984" t="s">
        <v>11276</v>
      </c>
      <c r="P4984">
        <v>71.087999999999994</v>
      </c>
      <c r="Q4984">
        <v>2</v>
      </c>
      <c r="R4984">
        <v>0.2</v>
      </c>
      <c r="S4984">
        <v>-1.7771999999999999</v>
      </c>
      <c r="T4984" t="s">
        <v>43</v>
      </c>
      <c r="U4984">
        <v>72.865199999999902</v>
      </c>
      <c r="V4984" s="2">
        <f>Table1[[#This Row],[Expenses]]*0.3</f>
        <v>21.85955999999997</v>
      </c>
      <c r="W4984" t="str">
        <f>VLOOKUP(K4984, Helper!A:C, 3, FALSE)</f>
        <v>2020-02</v>
      </c>
    </row>
    <row r="4985" spans="1:23" x14ac:dyDescent="0.3">
      <c r="A4985">
        <v>9939</v>
      </c>
      <c r="B4985" t="s">
        <v>11277</v>
      </c>
      <c r="C4985" s="1">
        <v>44908</v>
      </c>
      <c r="D4985">
        <v>20221213</v>
      </c>
      <c r="E4985" t="s">
        <v>1768</v>
      </c>
      <c r="F4985" t="s">
        <v>211</v>
      </c>
      <c r="G4985" t="s">
        <v>212</v>
      </c>
      <c r="H4985" t="s">
        <v>25</v>
      </c>
      <c r="I4985" t="s">
        <v>26</v>
      </c>
      <c r="J4985" t="s">
        <v>27</v>
      </c>
      <c r="K4985">
        <v>1017</v>
      </c>
      <c r="L4985" t="s">
        <v>28</v>
      </c>
      <c r="M4985" t="s">
        <v>40</v>
      </c>
      <c r="N4985" t="s">
        <v>57</v>
      </c>
      <c r="O4985" t="s">
        <v>11278</v>
      </c>
      <c r="P4985">
        <v>60.35</v>
      </c>
      <c r="Q4985">
        <v>5</v>
      </c>
      <c r="R4985">
        <v>0</v>
      </c>
      <c r="S4985">
        <v>19.915500000000002</v>
      </c>
      <c r="T4985" t="s">
        <v>76</v>
      </c>
      <c r="U4985">
        <v>40.4345</v>
      </c>
      <c r="V4985" s="2">
        <f>Table1[[#This Row],[Expenses]]*0.3</f>
        <v>12.13035</v>
      </c>
      <c r="W4985" t="str">
        <f>VLOOKUP(K4985, Helper!A:C, 3, FALSE)</f>
        <v>2020-02</v>
      </c>
    </row>
    <row r="4986" spans="1:23" x14ac:dyDescent="0.3">
      <c r="A4986">
        <v>9942</v>
      </c>
      <c r="B4986" t="s">
        <v>11279</v>
      </c>
      <c r="C4986" s="1">
        <v>45255</v>
      </c>
      <c r="D4986">
        <v>20231125</v>
      </c>
      <c r="E4986" t="s">
        <v>1191</v>
      </c>
      <c r="F4986" t="s">
        <v>35</v>
      </c>
      <c r="G4986" t="s">
        <v>110</v>
      </c>
      <c r="H4986" t="s">
        <v>37</v>
      </c>
      <c r="I4986" t="s">
        <v>38</v>
      </c>
      <c r="J4986" t="s">
        <v>244</v>
      </c>
      <c r="K4986">
        <v>1002</v>
      </c>
      <c r="L4986" t="s">
        <v>84</v>
      </c>
      <c r="M4986" t="s">
        <v>29</v>
      </c>
      <c r="N4986" t="s">
        <v>185</v>
      </c>
      <c r="O4986" t="s">
        <v>11280</v>
      </c>
      <c r="P4986">
        <v>223.58</v>
      </c>
      <c r="Q4986">
        <v>14</v>
      </c>
      <c r="R4986">
        <v>0</v>
      </c>
      <c r="S4986">
        <v>87.196200000000005</v>
      </c>
      <c r="T4986" t="s">
        <v>283</v>
      </c>
      <c r="U4986">
        <v>136.38380000000001</v>
      </c>
      <c r="V4986" s="2">
        <f>Table1[[#This Row],[Expenses]]*0.3</f>
        <v>40.915140000000001</v>
      </c>
      <c r="W4986" t="str">
        <f>VLOOKUP(K4986, Helper!A:C, 3, FALSE)</f>
        <v>2020-03</v>
      </c>
    </row>
    <row r="4987" spans="1:23" x14ac:dyDescent="0.3">
      <c r="A4987">
        <v>9943</v>
      </c>
      <c r="B4987" t="s">
        <v>11281</v>
      </c>
      <c r="C4987" s="1">
        <v>44193</v>
      </c>
      <c r="D4987">
        <v>20201228</v>
      </c>
      <c r="E4987" t="s">
        <v>977</v>
      </c>
      <c r="F4987" t="s">
        <v>35</v>
      </c>
      <c r="G4987" t="s">
        <v>1078</v>
      </c>
      <c r="H4987" t="s">
        <v>37</v>
      </c>
      <c r="I4987" t="s">
        <v>38</v>
      </c>
      <c r="J4987" t="s">
        <v>321</v>
      </c>
      <c r="K4987">
        <v>1089</v>
      </c>
      <c r="L4987" t="s">
        <v>133</v>
      </c>
      <c r="M4987" t="s">
        <v>29</v>
      </c>
      <c r="N4987" t="s">
        <v>96</v>
      </c>
      <c r="O4987" t="s">
        <v>11282</v>
      </c>
      <c r="P4987">
        <v>998.82</v>
      </c>
      <c r="Q4987">
        <v>9</v>
      </c>
      <c r="R4987">
        <v>0</v>
      </c>
      <c r="S4987">
        <v>29.964600000000001</v>
      </c>
      <c r="T4987" t="s">
        <v>235</v>
      </c>
      <c r="U4987">
        <v>968.85540000000003</v>
      </c>
      <c r="V4987" s="2">
        <f>Table1[[#This Row],[Expenses]]*0.3</f>
        <v>290.65661999999998</v>
      </c>
      <c r="W4987" t="str">
        <f>VLOOKUP(K4987, Helper!A:C, 3, FALSE)</f>
        <v>2020-01</v>
      </c>
    </row>
    <row r="4988" spans="1:23" x14ac:dyDescent="0.3">
      <c r="A4988">
        <v>9945</v>
      </c>
      <c r="B4988" t="s">
        <v>11283</v>
      </c>
      <c r="C4988" s="1">
        <v>44298</v>
      </c>
      <c r="D4988">
        <v>20210412</v>
      </c>
      <c r="E4988" t="s">
        <v>1762</v>
      </c>
      <c r="F4988" t="s">
        <v>71</v>
      </c>
      <c r="G4988" t="s">
        <v>72</v>
      </c>
      <c r="H4988" t="s">
        <v>37</v>
      </c>
      <c r="I4988" t="s">
        <v>38</v>
      </c>
      <c r="J4988" t="s">
        <v>39</v>
      </c>
      <c r="K4988">
        <v>1056</v>
      </c>
      <c r="L4988" t="s">
        <v>28</v>
      </c>
      <c r="M4988" t="s">
        <v>85</v>
      </c>
      <c r="N4988" t="s">
        <v>96</v>
      </c>
      <c r="O4988" t="s">
        <v>11284</v>
      </c>
      <c r="P4988">
        <v>40.74</v>
      </c>
      <c r="Q4988">
        <v>3</v>
      </c>
      <c r="R4988">
        <v>0</v>
      </c>
      <c r="S4988">
        <v>0.40739999999999998</v>
      </c>
      <c r="T4988" t="s">
        <v>208</v>
      </c>
      <c r="U4988">
        <v>40.332599999999999</v>
      </c>
      <c r="V4988" s="2">
        <f>Table1[[#This Row],[Expenses]]*0.3</f>
        <v>12.099779999999999</v>
      </c>
      <c r="W4988" t="str">
        <f>VLOOKUP(K4988, Helper!A:C, 3, FALSE)</f>
        <v>2020-03</v>
      </c>
    </row>
    <row r="4989" spans="1:23" x14ac:dyDescent="0.3">
      <c r="A4989">
        <v>9946</v>
      </c>
      <c r="B4989" t="s">
        <v>11285</v>
      </c>
      <c r="C4989" s="1">
        <v>43892</v>
      </c>
      <c r="D4989">
        <v>20200302</v>
      </c>
      <c r="E4989" t="s">
        <v>2261</v>
      </c>
      <c r="F4989" t="s">
        <v>124</v>
      </c>
      <c r="G4989" t="s">
        <v>125</v>
      </c>
      <c r="H4989" t="s">
        <v>25</v>
      </c>
      <c r="I4989" t="s">
        <v>48</v>
      </c>
      <c r="J4989" t="s">
        <v>330</v>
      </c>
      <c r="K4989">
        <v>1100</v>
      </c>
      <c r="L4989" t="s">
        <v>56</v>
      </c>
      <c r="M4989" t="s">
        <v>40</v>
      </c>
      <c r="N4989" t="s">
        <v>66</v>
      </c>
      <c r="O4989" t="s">
        <v>11286</v>
      </c>
      <c r="P4989">
        <v>3.4239999999999999</v>
      </c>
      <c r="Q4989">
        <v>1</v>
      </c>
      <c r="R4989">
        <v>0.2</v>
      </c>
      <c r="S4989">
        <v>1.07</v>
      </c>
      <c r="T4989" t="s">
        <v>445</v>
      </c>
      <c r="U4989">
        <v>2.3540000000000001</v>
      </c>
      <c r="V4989" s="2">
        <f>Table1[[#This Row],[Expenses]]*0.3</f>
        <v>0.70620000000000005</v>
      </c>
      <c r="W4989" t="str">
        <f>VLOOKUP(K4989, Helper!A:C, 3, FALSE)</f>
        <v>2020-03</v>
      </c>
    </row>
    <row r="4990" spans="1:23" x14ac:dyDescent="0.3">
      <c r="A4990">
        <v>9948</v>
      </c>
      <c r="B4990" t="s">
        <v>11287</v>
      </c>
      <c r="C4990" s="1">
        <v>45079</v>
      </c>
      <c r="D4990">
        <v>20230602</v>
      </c>
      <c r="E4990" t="s">
        <v>1417</v>
      </c>
      <c r="F4990" t="s">
        <v>204</v>
      </c>
      <c r="G4990" t="s">
        <v>2582</v>
      </c>
      <c r="H4990" t="s">
        <v>81</v>
      </c>
      <c r="I4990" t="s">
        <v>206</v>
      </c>
      <c r="J4990" t="s">
        <v>316</v>
      </c>
      <c r="K4990">
        <v>1093</v>
      </c>
      <c r="L4990" t="s">
        <v>28</v>
      </c>
      <c r="M4990" t="s">
        <v>40</v>
      </c>
      <c r="N4990" t="s">
        <v>41</v>
      </c>
      <c r="O4990" t="s">
        <v>11288</v>
      </c>
      <c r="P4990">
        <v>1925.88</v>
      </c>
      <c r="Q4990">
        <v>6</v>
      </c>
      <c r="R4990">
        <v>0</v>
      </c>
      <c r="S4990">
        <v>539.24639999999999</v>
      </c>
      <c r="T4990" t="s">
        <v>318</v>
      </c>
      <c r="U4990">
        <v>1386.6335999999999</v>
      </c>
      <c r="V4990" s="2">
        <f>Table1[[#This Row],[Expenses]]*0.3</f>
        <v>415.99007999999998</v>
      </c>
      <c r="W4990" t="str">
        <f>VLOOKUP(K4990, Helper!A:C, 3, FALSE)</f>
        <v>2020-03</v>
      </c>
    </row>
    <row r="4991" spans="1:23" x14ac:dyDescent="0.3">
      <c r="A4991">
        <v>9953</v>
      </c>
      <c r="B4991" t="s">
        <v>11289</v>
      </c>
      <c r="C4991" s="1">
        <v>44544</v>
      </c>
      <c r="D4991">
        <v>20211214</v>
      </c>
      <c r="E4991" t="s">
        <v>4791</v>
      </c>
      <c r="F4991" t="s">
        <v>35</v>
      </c>
      <c r="G4991" t="s">
        <v>36</v>
      </c>
      <c r="H4991" t="s">
        <v>37</v>
      </c>
      <c r="I4991" t="s">
        <v>38</v>
      </c>
      <c r="J4991" t="s">
        <v>452</v>
      </c>
      <c r="K4991">
        <v>1054</v>
      </c>
      <c r="L4991" t="s">
        <v>56</v>
      </c>
      <c r="M4991" t="s">
        <v>40</v>
      </c>
      <c r="N4991" t="s">
        <v>50</v>
      </c>
      <c r="O4991" t="s">
        <v>11290</v>
      </c>
      <c r="P4991">
        <v>55.264000000000003</v>
      </c>
      <c r="Q4991">
        <v>2</v>
      </c>
      <c r="R4991">
        <v>0.2</v>
      </c>
      <c r="S4991">
        <v>20.724</v>
      </c>
      <c r="T4991" t="s">
        <v>163</v>
      </c>
      <c r="U4991">
        <v>34.54</v>
      </c>
      <c r="V4991" s="2">
        <f>Table1[[#This Row],[Expenses]]*0.3</f>
        <v>10.362</v>
      </c>
      <c r="W4991" t="str">
        <f>VLOOKUP(K4991, Helper!A:C, 3, FALSE)</f>
        <v>2020-05</v>
      </c>
    </row>
    <row r="4992" spans="1:23" x14ac:dyDescent="0.3">
      <c r="A4992">
        <v>9957</v>
      </c>
      <c r="B4992" t="s">
        <v>11291</v>
      </c>
      <c r="C4992" s="1">
        <v>44146</v>
      </c>
      <c r="D4992">
        <v>20201111</v>
      </c>
      <c r="E4992" t="s">
        <v>3339</v>
      </c>
      <c r="F4992" t="s">
        <v>211</v>
      </c>
      <c r="G4992" t="s">
        <v>875</v>
      </c>
      <c r="H4992" t="s">
        <v>25</v>
      </c>
      <c r="I4992" t="s">
        <v>26</v>
      </c>
      <c r="J4992" t="s">
        <v>143</v>
      </c>
      <c r="K4992">
        <v>1051</v>
      </c>
      <c r="L4992" t="s">
        <v>74</v>
      </c>
      <c r="M4992" t="s">
        <v>85</v>
      </c>
      <c r="N4992" t="s">
        <v>66</v>
      </c>
      <c r="O4992" t="s">
        <v>11292</v>
      </c>
      <c r="P4992">
        <v>46.35</v>
      </c>
      <c r="Q4992">
        <v>5</v>
      </c>
      <c r="R4992">
        <v>0</v>
      </c>
      <c r="S4992">
        <v>21.784500000000001</v>
      </c>
      <c r="T4992" t="s">
        <v>98</v>
      </c>
      <c r="U4992">
        <v>24.5655</v>
      </c>
      <c r="V4992" s="2">
        <f>Table1[[#This Row],[Expenses]]*0.3</f>
        <v>7.36965</v>
      </c>
      <c r="W4992" t="str">
        <f>VLOOKUP(K4992, Helper!A:C, 3, FALSE)</f>
        <v>2020-03</v>
      </c>
    </row>
    <row r="4993" spans="1:23" x14ac:dyDescent="0.3">
      <c r="A4993">
        <v>9960</v>
      </c>
      <c r="B4993" t="s">
        <v>11293</v>
      </c>
      <c r="C4993" s="1">
        <v>45206</v>
      </c>
      <c r="D4993">
        <v>20231007</v>
      </c>
      <c r="E4993" t="s">
        <v>1081</v>
      </c>
      <c r="F4993" t="s">
        <v>232</v>
      </c>
      <c r="G4993" t="s">
        <v>385</v>
      </c>
      <c r="H4993" t="s">
        <v>37</v>
      </c>
      <c r="I4993" t="s">
        <v>119</v>
      </c>
      <c r="J4993" t="s">
        <v>592</v>
      </c>
      <c r="K4993">
        <v>1030</v>
      </c>
      <c r="L4993" t="s">
        <v>95</v>
      </c>
      <c r="M4993" t="s">
        <v>29</v>
      </c>
      <c r="N4993" t="s">
        <v>112</v>
      </c>
      <c r="O4993" t="s">
        <v>11294</v>
      </c>
      <c r="P4993">
        <v>9.3439999999999994</v>
      </c>
      <c r="Q4993">
        <v>2</v>
      </c>
      <c r="R4993">
        <v>0.2</v>
      </c>
      <c r="S4993">
        <v>1.8688</v>
      </c>
      <c r="T4993" t="s">
        <v>151</v>
      </c>
      <c r="U4993">
        <v>7.4751999999999903</v>
      </c>
      <c r="V4993" s="2">
        <f>Table1[[#This Row],[Expenses]]*0.3</f>
        <v>2.242559999999997</v>
      </c>
      <c r="W4993" t="str">
        <f>VLOOKUP(K4993, Helper!A:C, 3, FALSE)</f>
        <v>2020-01</v>
      </c>
    </row>
    <row r="4994" spans="1:23" x14ac:dyDescent="0.3">
      <c r="A4994">
        <v>9961</v>
      </c>
      <c r="B4994" t="s">
        <v>11295</v>
      </c>
      <c r="C4994" s="1">
        <v>45186</v>
      </c>
      <c r="D4994">
        <v>20230917</v>
      </c>
      <c r="E4994" t="s">
        <v>3701</v>
      </c>
      <c r="F4994" t="s">
        <v>23</v>
      </c>
      <c r="G4994" t="s">
        <v>1456</v>
      </c>
      <c r="H4994" t="s">
        <v>25</v>
      </c>
      <c r="I4994" t="s">
        <v>26</v>
      </c>
      <c r="J4994" t="s">
        <v>407</v>
      </c>
      <c r="K4994">
        <v>1082</v>
      </c>
      <c r="L4994" t="s">
        <v>56</v>
      </c>
      <c r="M4994" t="s">
        <v>85</v>
      </c>
      <c r="N4994" t="s">
        <v>185</v>
      </c>
      <c r="O4994" t="s">
        <v>11296</v>
      </c>
      <c r="P4994">
        <v>18</v>
      </c>
      <c r="Q4994">
        <v>1</v>
      </c>
      <c r="R4994">
        <v>0</v>
      </c>
      <c r="S4994">
        <v>3.24</v>
      </c>
      <c r="T4994" t="s">
        <v>171</v>
      </c>
      <c r="U4994">
        <v>14.76</v>
      </c>
      <c r="V4994" s="2">
        <f>Table1[[#This Row],[Expenses]]*0.3</f>
        <v>4.4279999999999999</v>
      </c>
      <c r="W4994" t="str">
        <f>VLOOKUP(K4994, Helper!A:C, 3, FALSE)</f>
        <v>2020-07</v>
      </c>
    </row>
    <row r="4995" spans="1:23" x14ac:dyDescent="0.3">
      <c r="A4995">
        <v>9962</v>
      </c>
      <c r="B4995" t="s">
        <v>11297</v>
      </c>
      <c r="C4995" s="1">
        <v>44274</v>
      </c>
      <c r="D4995">
        <v>20210319</v>
      </c>
      <c r="E4995" t="s">
        <v>2309</v>
      </c>
      <c r="F4995" t="s">
        <v>79</v>
      </c>
      <c r="G4995" t="s">
        <v>147</v>
      </c>
      <c r="H4995" t="s">
        <v>81</v>
      </c>
      <c r="I4995" t="s">
        <v>82</v>
      </c>
      <c r="J4995" t="s">
        <v>1246</v>
      </c>
      <c r="K4995">
        <v>1071</v>
      </c>
      <c r="L4995" t="s">
        <v>149</v>
      </c>
      <c r="M4995" t="s">
        <v>85</v>
      </c>
      <c r="N4995" t="s">
        <v>66</v>
      </c>
      <c r="O4995" t="s">
        <v>11298</v>
      </c>
      <c r="P4995">
        <v>65.584000000000003</v>
      </c>
      <c r="Q4995">
        <v>2</v>
      </c>
      <c r="R4995">
        <v>0.2</v>
      </c>
      <c r="S4995">
        <v>23.7742</v>
      </c>
      <c r="T4995" t="s">
        <v>365</v>
      </c>
      <c r="U4995">
        <v>41.809800000000003</v>
      </c>
      <c r="V4995" s="2">
        <f>Table1[[#This Row],[Expenses]]*0.3</f>
        <v>12.54294</v>
      </c>
      <c r="W4995" t="str">
        <f>VLOOKUP(K4995, Helper!A:C, 3, FALSE)</f>
        <v>2020-04</v>
      </c>
    </row>
    <row r="4996" spans="1:23" x14ac:dyDescent="0.3">
      <c r="A4996">
        <v>9964</v>
      </c>
      <c r="B4996" t="s">
        <v>11299</v>
      </c>
      <c r="C4996" s="1">
        <v>44403</v>
      </c>
      <c r="D4996">
        <v>20210726</v>
      </c>
      <c r="E4996" t="s">
        <v>1141</v>
      </c>
      <c r="F4996" t="s">
        <v>124</v>
      </c>
      <c r="G4996" t="s">
        <v>125</v>
      </c>
      <c r="H4996" t="s">
        <v>25</v>
      </c>
      <c r="I4996" t="s">
        <v>48</v>
      </c>
      <c r="J4996" t="s">
        <v>626</v>
      </c>
      <c r="K4996">
        <v>1009</v>
      </c>
      <c r="L4996" t="s">
        <v>95</v>
      </c>
      <c r="M4996" t="s">
        <v>29</v>
      </c>
      <c r="N4996" t="s">
        <v>66</v>
      </c>
      <c r="O4996" t="s">
        <v>11300</v>
      </c>
      <c r="P4996">
        <v>10.368</v>
      </c>
      <c r="Q4996">
        <v>2</v>
      </c>
      <c r="R4996">
        <v>0.2</v>
      </c>
      <c r="S4996">
        <v>3.6288</v>
      </c>
      <c r="T4996" t="s">
        <v>642</v>
      </c>
      <c r="U4996">
        <v>6.7392000000000003</v>
      </c>
      <c r="V4996" s="2">
        <f>Table1[[#This Row],[Expenses]]*0.3</f>
        <v>2.02176</v>
      </c>
      <c r="W4996" t="str">
        <f>VLOOKUP(K4996, Helper!A:C, 3, FALSE)</f>
        <v>2020-03</v>
      </c>
    </row>
    <row r="4997" spans="1:23" x14ac:dyDescent="0.3">
      <c r="A4997">
        <v>9965</v>
      </c>
      <c r="B4997" t="s">
        <v>11301</v>
      </c>
      <c r="C4997" s="1">
        <v>44901</v>
      </c>
      <c r="D4997">
        <v>20221206</v>
      </c>
      <c r="E4997" t="s">
        <v>9397</v>
      </c>
      <c r="F4997" t="s">
        <v>197</v>
      </c>
      <c r="G4997" t="s">
        <v>372</v>
      </c>
      <c r="H4997" t="s">
        <v>81</v>
      </c>
      <c r="I4997" t="s">
        <v>199</v>
      </c>
      <c r="J4997" t="s">
        <v>574</v>
      </c>
      <c r="K4997">
        <v>1090</v>
      </c>
      <c r="L4997" t="s">
        <v>259</v>
      </c>
      <c r="M4997" t="s">
        <v>40</v>
      </c>
      <c r="N4997" t="s">
        <v>57</v>
      </c>
      <c r="O4997" t="s">
        <v>11302</v>
      </c>
      <c r="P4997">
        <v>13.4</v>
      </c>
      <c r="Q4997">
        <v>1</v>
      </c>
      <c r="R4997">
        <v>0</v>
      </c>
      <c r="S4997">
        <v>6.4320000000000004</v>
      </c>
      <c r="T4997" t="s">
        <v>76</v>
      </c>
      <c r="U4997">
        <v>6.968</v>
      </c>
      <c r="V4997" s="2">
        <f>Table1[[#This Row],[Expenses]]*0.3</f>
        <v>2.0903999999999998</v>
      </c>
      <c r="W4997" t="str">
        <f>VLOOKUP(K4997, Helper!A:C, 3, FALSE)</f>
        <v>2020-02</v>
      </c>
    </row>
    <row r="4998" spans="1:23" x14ac:dyDescent="0.3">
      <c r="A4998">
        <v>9968</v>
      </c>
      <c r="B4998" t="s">
        <v>11303</v>
      </c>
      <c r="C4998" s="1">
        <v>45272</v>
      </c>
      <c r="D4998">
        <v>20231212</v>
      </c>
      <c r="E4998" t="s">
        <v>3110</v>
      </c>
      <c r="F4998" t="s">
        <v>522</v>
      </c>
      <c r="G4998" t="s">
        <v>1199</v>
      </c>
      <c r="H4998" t="s">
        <v>37</v>
      </c>
      <c r="I4998" t="s">
        <v>119</v>
      </c>
      <c r="J4998" t="s">
        <v>504</v>
      </c>
      <c r="K4998">
        <v>1010</v>
      </c>
      <c r="L4998" t="s">
        <v>273</v>
      </c>
      <c r="M4998" t="s">
        <v>29</v>
      </c>
      <c r="N4998" t="s">
        <v>50</v>
      </c>
      <c r="O4998" t="s">
        <v>11304</v>
      </c>
      <c r="P4998">
        <v>40.200000000000003</v>
      </c>
      <c r="Q4998">
        <v>5</v>
      </c>
      <c r="R4998">
        <v>0</v>
      </c>
      <c r="S4998">
        <v>18.09</v>
      </c>
      <c r="T4998" t="s">
        <v>261</v>
      </c>
      <c r="U4998">
        <v>22.11</v>
      </c>
      <c r="V4998" s="2">
        <f>Table1[[#This Row],[Expenses]]*0.3</f>
        <v>6.633</v>
      </c>
      <c r="W4998" t="str">
        <f>VLOOKUP(K4998, Helper!A:C, 3, FALSE)</f>
        <v>2020-03</v>
      </c>
    </row>
    <row r="4999" spans="1:23" x14ac:dyDescent="0.3">
      <c r="A4999">
        <v>9971</v>
      </c>
      <c r="B4999" t="s">
        <v>11305</v>
      </c>
      <c r="C4999" s="1">
        <v>44375</v>
      </c>
      <c r="D4999">
        <v>20210628</v>
      </c>
      <c r="E4999" t="s">
        <v>510</v>
      </c>
      <c r="F4999" t="s">
        <v>758</v>
      </c>
      <c r="G4999" t="s">
        <v>1179</v>
      </c>
      <c r="H4999" t="s">
        <v>25</v>
      </c>
      <c r="I4999" t="s">
        <v>64</v>
      </c>
      <c r="J4999" t="s">
        <v>439</v>
      </c>
      <c r="K4999">
        <v>1033</v>
      </c>
      <c r="L4999" t="s">
        <v>74</v>
      </c>
      <c r="M4999" t="s">
        <v>85</v>
      </c>
      <c r="N4999" t="s">
        <v>50</v>
      </c>
      <c r="O4999" t="s">
        <v>11306</v>
      </c>
      <c r="P4999">
        <v>119.56</v>
      </c>
      <c r="Q4999">
        <v>2</v>
      </c>
      <c r="R4999">
        <v>0</v>
      </c>
      <c r="S4999">
        <v>54.997599999999998</v>
      </c>
      <c r="T4999" t="s">
        <v>732</v>
      </c>
      <c r="U4999">
        <v>64.562399999999997</v>
      </c>
      <c r="V4999" s="2">
        <f>Table1[[#This Row],[Expenses]]*0.3</f>
        <v>19.36872</v>
      </c>
      <c r="W4999" t="str">
        <f>VLOOKUP(K4999, Helper!A:C, 3, FALSE)</f>
        <v>2020-03</v>
      </c>
    </row>
    <row r="5000" spans="1:23" x14ac:dyDescent="0.3">
      <c r="A5000">
        <v>9973</v>
      </c>
      <c r="B5000" t="s">
        <v>11307</v>
      </c>
      <c r="C5000" s="1">
        <v>44816</v>
      </c>
      <c r="D5000">
        <v>20220912</v>
      </c>
      <c r="E5000" t="s">
        <v>357</v>
      </c>
      <c r="F5000" t="s">
        <v>79</v>
      </c>
      <c r="G5000" t="s">
        <v>147</v>
      </c>
      <c r="H5000" t="s">
        <v>81</v>
      </c>
      <c r="I5000" t="s">
        <v>82</v>
      </c>
      <c r="J5000" t="s">
        <v>360</v>
      </c>
      <c r="K5000">
        <v>1004</v>
      </c>
      <c r="L5000" t="s">
        <v>74</v>
      </c>
      <c r="M5000" t="s">
        <v>29</v>
      </c>
      <c r="N5000" t="s">
        <v>161</v>
      </c>
      <c r="O5000" t="s">
        <v>11308</v>
      </c>
      <c r="P5000">
        <v>99.567999999999998</v>
      </c>
      <c r="Q5000">
        <v>2</v>
      </c>
      <c r="R5000">
        <v>0.2</v>
      </c>
      <c r="S5000">
        <v>33.604199999999999</v>
      </c>
      <c r="T5000" t="s">
        <v>246</v>
      </c>
      <c r="U5000">
        <v>65.963799999999907</v>
      </c>
      <c r="V5000" s="2">
        <f>Table1[[#This Row],[Expenses]]*0.3</f>
        <v>19.789139999999971</v>
      </c>
      <c r="W5000" t="str">
        <f>VLOOKUP(K5000, Helper!A:C, 3, FALSE)</f>
        <v>2020-01</v>
      </c>
    </row>
    <row r="5001" spans="1:23" x14ac:dyDescent="0.3">
      <c r="A5001">
        <v>9974</v>
      </c>
      <c r="B5001" t="s">
        <v>11309</v>
      </c>
      <c r="C5001" s="1">
        <v>44902</v>
      </c>
      <c r="D5001">
        <v>20221207</v>
      </c>
      <c r="E5001" t="s">
        <v>1902</v>
      </c>
      <c r="F5001" t="s">
        <v>35</v>
      </c>
      <c r="G5001" t="s">
        <v>36</v>
      </c>
      <c r="H5001" t="s">
        <v>37</v>
      </c>
      <c r="I5001" t="s">
        <v>38</v>
      </c>
      <c r="J5001" t="s">
        <v>398</v>
      </c>
      <c r="K5001">
        <v>1026</v>
      </c>
      <c r="L5001" t="s">
        <v>105</v>
      </c>
      <c r="M5001" t="s">
        <v>85</v>
      </c>
      <c r="N5001" t="s">
        <v>156</v>
      </c>
      <c r="O5001" t="s">
        <v>11310</v>
      </c>
      <c r="P5001">
        <v>271.95999999999998</v>
      </c>
      <c r="Q5001">
        <v>5</v>
      </c>
      <c r="R5001">
        <v>0.2</v>
      </c>
      <c r="S5001">
        <v>27.196000000000002</v>
      </c>
      <c r="T5001" t="s">
        <v>76</v>
      </c>
      <c r="U5001">
        <v>244.76399999999899</v>
      </c>
      <c r="V5001" s="2">
        <f>Table1[[#This Row],[Expenses]]*0.3</f>
        <v>73.429199999999696</v>
      </c>
      <c r="W5001" t="str">
        <f>VLOOKUP(K5001, Helper!A:C, 3, FALSE)</f>
        <v>2020-01</v>
      </c>
    </row>
    <row r="5002" spans="1:23" x14ac:dyDescent="0.3">
      <c r="A5002">
        <v>9981</v>
      </c>
      <c r="B5002" t="s">
        <v>11311</v>
      </c>
      <c r="C5002" s="1">
        <v>44445</v>
      </c>
      <c r="D5002">
        <v>20210906</v>
      </c>
      <c r="E5002" t="s">
        <v>2559</v>
      </c>
      <c r="F5002" t="s">
        <v>493</v>
      </c>
      <c r="G5002" t="s">
        <v>1423</v>
      </c>
      <c r="H5002" t="s">
        <v>25</v>
      </c>
      <c r="I5002" t="s">
        <v>336</v>
      </c>
      <c r="J5002" t="s">
        <v>169</v>
      </c>
      <c r="K5002">
        <v>1058</v>
      </c>
      <c r="L5002" t="s">
        <v>28</v>
      </c>
      <c r="M5002" t="s">
        <v>29</v>
      </c>
      <c r="N5002" t="s">
        <v>50</v>
      </c>
      <c r="O5002" t="s">
        <v>11312</v>
      </c>
      <c r="P5002">
        <v>85.98</v>
      </c>
      <c r="Q5002">
        <v>1</v>
      </c>
      <c r="R5002">
        <v>0</v>
      </c>
      <c r="S5002">
        <v>22.354800000000001</v>
      </c>
      <c r="T5002" t="s">
        <v>135</v>
      </c>
      <c r="U5002">
        <v>63.6252</v>
      </c>
      <c r="V5002" s="2">
        <f>Table1[[#This Row],[Expenses]]*0.3</f>
        <v>19.08756</v>
      </c>
      <c r="W5002" t="str">
        <f>VLOOKUP(K5002, Helper!A:C, 3, FALSE)</f>
        <v>2020-01</v>
      </c>
    </row>
    <row r="5003" spans="1:23" x14ac:dyDescent="0.3">
      <c r="A5003">
        <v>9982</v>
      </c>
      <c r="B5003" t="s">
        <v>11313</v>
      </c>
      <c r="C5003" s="1">
        <v>45142</v>
      </c>
      <c r="D5003">
        <v>20230804</v>
      </c>
      <c r="E5003" t="s">
        <v>217</v>
      </c>
      <c r="F5003" t="s">
        <v>358</v>
      </c>
      <c r="G5003" t="s">
        <v>359</v>
      </c>
      <c r="H5003" t="s">
        <v>37</v>
      </c>
      <c r="I5003" t="s">
        <v>119</v>
      </c>
      <c r="J5003" t="s">
        <v>219</v>
      </c>
      <c r="K5003">
        <v>1006</v>
      </c>
      <c r="L5003" t="s">
        <v>56</v>
      </c>
      <c r="M5003" t="s">
        <v>29</v>
      </c>
      <c r="N5003" t="s">
        <v>41</v>
      </c>
      <c r="O5003" t="s">
        <v>11314</v>
      </c>
      <c r="P5003">
        <v>16.52</v>
      </c>
      <c r="Q5003">
        <v>5</v>
      </c>
      <c r="R5003">
        <v>0.2</v>
      </c>
      <c r="S5003">
        <v>5.3689999999999998</v>
      </c>
      <c r="T5003" t="s">
        <v>786</v>
      </c>
      <c r="U5003">
        <v>11.151</v>
      </c>
      <c r="V5003" s="2">
        <f>Table1[[#This Row],[Expenses]]*0.3</f>
        <v>3.3452999999999999</v>
      </c>
      <c r="W5003" t="str">
        <f>VLOOKUP(K5003, Helper!A:C, 3, FALSE)</f>
        <v>2020-01</v>
      </c>
    </row>
    <row r="5004" spans="1:23" x14ac:dyDescent="0.3">
      <c r="A5004">
        <v>9983</v>
      </c>
      <c r="B5004" t="s">
        <v>11315</v>
      </c>
      <c r="C5004" s="1">
        <v>44827</v>
      </c>
      <c r="D5004">
        <v>20220923</v>
      </c>
      <c r="E5004" t="s">
        <v>357</v>
      </c>
      <c r="F5004" t="s">
        <v>190</v>
      </c>
      <c r="G5004" t="s">
        <v>568</v>
      </c>
      <c r="H5004" t="s">
        <v>37</v>
      </c>
      <c r="I5004" t="s">
        <v>119</v>
      </c>
      <c r="J5004" t="s">
        <v>360</v>
      </c>
      <c r="K5004">
        <v>1004</v>
      </c>
      <c r="L5004" t="s">
        <v>74</v>
      </c>
      <c r="M5004" t="s">
        <v>29</v>
      </c>
      <c r="N5004" t="s">
        <v>66</v>
      </c>
      <c r="O5004" t="s">
        <v>11316</v>
      </c>
      <c r="P5004">
        <v>35.56</v>
      </c>
      <c r="Q5004">
        <v>7</v>
      </c>
      <c r="R5004">
        <v>0</v>
      </c>
      <c r="S5004">
        <v>16.713200000000001</v>
      </c>
      <c r="T5004" t="s">
        <v>246</v>
      </c>
      <c r="U5004">
        <v>18.846800000000002</v>
      </c>
      <c r="V5004" s="2">
        <f>Table1[[#This Row],[Expenses]]*0.3</f>
        <v>5.6540400000000002</v>
      </c>
      <c r="W5004" t="str">
        <f>VLOOKUP(K5004, Helper!A:C, 3, FALSE)</f>
        <v>2020-01</v>
      </c>
    </row>
    <row r="5005" spans="1:23" x14ac:dyDescent="0.3">
      <c r="A5005">
        <v>9985</v>
      </c>
      <c r="B5005" t="s">
        <v>11317</v>
      </c>
      <c r="C5005" s="1">
        <v>44333</v>
      </c>
      <c r="D5005">
        <v>20210517</v>
      </c>
      <c r="E5005" t="s">
        <v>1118</v>
      </c>
      <c r="F5005" t="s">
        <v>211</v>
      </c>
      <c r="G5005" t="s">
        <v>1322</v>
      </c>
      <c r="H5005" t="s">
        <v>25</v>
      </c>
      <c r="I5005" t="s">
        <v>26</v>
      </c>
      <c r="J5005" t="s">
        <v>812</v>
      </c>
      <c r="K5005">
        <v>1092</v>
      </c>
      <c r="L5005" t="s">
        <v>84</v>
      </c>
      <c r="M5005" t="s">
        <v>29</v>
      </c>
      <c r="N5005" t="s">
        <v>41</v>
      </c>
      <c r="O5005" t="s">
        <v>11318</v>
      </c>
      <c r="P5005">
        <v>31.5</v>
      </c>
      <c r="Q5005">
        <v>10</v>
      </c>
      <c r="R5005">
        <v>0</v>
      </c>
      <c r="S5005">
        <v>15.12</v>
      </c>
      <c r="T5005" t="s">
        <v>436</v>
      </c>
      <c r="U5005">
        <v>16.38</v>
      </c>
      <c r="V5005" s="2">
        <f>Table1[[#This Row],[Expenses]]*0.3</f>
        <v>4.9139999999999997</v>
      </c>
      <c r="W5005" t="str">
        <f>VLOOKUP(K5005, Helper!A:C, 3, FALSE)</f>
        <v>2020-02</v>
      </c>
    </row>
    <row r="5006" spans="1:23" x14ac:dyDescent="0.3">
      <c r="A5006">
        <v>9987</v>
      </c>
      <c r="B5006" t="s">
        <v>11319</v>
      </c>
      <c r="C5006" s="1">
        <v>44834</v>
      </c>
      <c r="D5006">
        <v>20220930</v>
      </c>
      <c r="E5006" t="s">
        <v>3184</v>
      </c>
      <c r="F5006" t="s">
        <v>35</v>
      </c>
      <c r="G5006" t="s">
        <v>36</v>
      </c>
      <c r="H5006" t="s">
        <v>37</v>
      </c>
      <c r="I5006" t="s">
        <v>38</v>
      </c>
      <c r="J5006" t="s">
        <v>1472</v>
      </c>
      <c r="K5006">
        <v>1091</v>
      </c>
      <c r="L5006" t="s">
        <v>74</v>
      </c>
      <c r="M5006" t="s">
        <v>29</v>
      </c>
      <c r="N5006" t="s">
        <v>185</v>
      </c>
      <c r="O5006" t="s">
        <v>11320</v>
      </c>
      <c r="P5006">
        <v>36.24</v>
      </c>
      <c r="Q5006">
        <v>1</v>
      </c>
      <c r="R5006">
        <v>0</v>
      </c>
      <c r="S5006">
        <v>15.220800000000001</v>
      </c>
      <c r="T5006" t="s">
        <v>246</v>
      </c>
      <c r="U5006">
        <v>21.019200000000001</v>
      </c>
      <c r="V5006" s="2">
        <f>Table1[[#This Row],[Expenses]]*0.3</f>
        <v>6.3057600000000003</v>
      </c>
      <c r="W5006" t="str">
        <f>VLOOKUP(K5006, Helper!A:C, 3, FALSE)</f>
        <v>2020-02</v>
      </c>
    </row>
    <row r="5007" spans="1:23" x14ac:dyDescent="0.3">
      <c r="A5007">
        <v>9988</v>
      </c>
      <c r="B5007" t="s">
        <v>11321</v>
      </c>
      <c r="C5007" s="1">
        <v>45248</v>
      </c>
      <c r="D5007">
        <v>20231118</v>
      </c>
      <c r="E5007" t="s">
        <v>173</v>
      </c>
      <c r="F5007" t="s">
        <v>758</v>
      </c>
      <c r="G5007" t="s">
        <v>5909</v>
      </c>
      <c r="H5007" t="s">
        <v>25</v>
      </c>
      <c r="I5007" t="s">
        <v>64</v>
      </c>
      <c r="J5007" t="s">
        <v>138</v>
      </c>
      <c r="K5007">
        <v>1043</v>
      </c>
      <c r="L5007" t="s">
        <v>95</v>
      </c>
      <c r="M5007" t="s">
        <v>40</v>
      </c>
      <c r="N5007" t="s">
        <v>185</v>
      </c>
      <c r="O5007" t="s">
        <v>11322</v>
      </c>
      <c r="P5007">
        <v>79.989999999999995</v>
      </c>
      <c r="Q5007">
        <v>1</v>
      </c>
      <c r="R5007">
        <v>0</v>
      </c>
      <c r="S5007">
        <v>28.796399999999998</v>
      </c>
      <c r="T5007" t="s">
        <v>283</v>
      </c>
      <c r="U5007">
        <v>51.193599999999897</v>
      </c>
      <c r="V5007" s="2">
        <f>Table1[[#This Row],[Expenses]]*0.3</f>
        <v>15.358079999999969</v>
      </c>
      <c r="W5007" t="str">
        <f>VLOOKUP(K5007, Helper!A:C, 3, FALSE)</f>
        <v>2020-01</v>
      </c>
    </row>
    <row r="5008" spans="1:23" x14ac:dyDescent="0.3">
      <c r="A5008">
        <v>9990</v>
      </c>
      <c r="B5008" t="s">
        <v>11323</v>
      </c>
      <c r="C5008" s="1">
        <v>43852</v>
      </c>
      <c r="D5008">
        <v>20200122</v>
      </c>
      <c r="E5008" t="s">
        <v>2356</v>
      </c>
      <c r="F5008" t="s">
        <v>46</v>
      </c>
      <c r="G5008" t="s">
        <v>837</v>
      </c>
      <c r="H5008" t="s">
        <v>25</v>
      </c>
      <c r="I5008" t="s">
        <v>48</v>
      </c>
      <c r="J5008" t="s">
        <v>430</v>
      </c>
      <c r="K5008">
        <v>1055</v>
      </c>
      <c r="L5008" t="s">
        <v>84</v>
      </c>
      <c r="M5008" t="s">
        <v>29</v>
      </c>
      <c r="N5008" t="s">
        <v>57</v>
      </c>
      <c r="O5008" t="s">
        <v>11324</v>
      </c>
      <c r="P5008">
        <v>25.248000000000001</v>
      </c>
      <c r="Q5008">
        <v>3</v>
      </c>
      <c r="R5008">
        <v>0.2</v>
      </c>
      <c r="S5008">
        <v>4.1028000000000002</v>
      </c>
      <c r="T5008" t="s">
        <v>1129</v>
      </c>
      <c r="U5008">
        <v>21.145199999999999</v>
      </c>
      <c r="V5008" s="2">
        <f>Table1[[#This Row],[Expenses]]*0.3</f>
        <v>6.3435599999999992</v>
      </c>
      <c r="W5008" t="str">
        <f>VLOOKUP(K5008, Helper!A:C, 3, FALSE)</f>
        <v>2020-01</v>
      </c>
    </row>
    <row r="5009" spans="1:23" x14ac:dyDescent="0.3">
      <c r="A5009">
        <v>9991</v>
      </c>
      <c r="B5009" t="s">
        <v>11325</v>
      </c>
      <c r="C5009" s="1">
        <v>44984</v>
      </c>
      <c r="D5009">
        <v>20230227</v>
      </c>
      <c r="E5009" t="s">
        <v>442</v>
      </c>
      <c r="F5009" t="s">
        <v>35</v>
      </c>
      <c r="G5009" t="s">
        <v>982</v>
      </c>
      <c r="H5009" t="s">
        <v>37</v>
      </c>
      <c r="I5009" t="s">
        <v>38</v>
      </c>
      <c r="J5009" t="s">
        <v>443</v>
      </c>
      <c r="K5009">
        <v>1005</v>
      </c>
      <c r="L5009" t="s">
        <v>56</v>
      </c>
      <c r="M5009" t="s">
        <v>29</v>
      </c>
      <c r="N5009" t="s">
        <v>57</v>
      </c>
      <c r="O5009" t="s">
        <v>11326</v>
      </c>
      <c r="P5009">
        <v>91.96</v>
      </c>
      <c r="Q5009">
        <v>2</v>
      </c>
      <c r="R5009">
        <v>0</v>
      </c>
      <c r="S5009">
        <v>15.6332</v>
      </c>
      <c r="T5009" t="s">
        <v>394</v>
      </c>
      <c r="U5009">
        <v>76.326799999999906</v>
      </c>
      <c r="V5009" s="2">
        <f>Table1[[#This Row],[Expenses]]*0.3</f>
        <v>22.89803999999997</v>
      </c>
      <c r="W5009" t="str">
        <f>VLOOKUP(K5009, Helper!A:C, 3, FALSE)</f>
        <v>2020-03</v>
      </c>
    </row>
    <row r="5010" spans="1:23" x14ac:dyDescent="0.3">
      <c r="A5010">
        <v>9994</v>
      </c>
      <c r="B5010" t="s">
        <v>11327</v>
      </c>
      <c r="C5010" s="1">
        <v>45051</v>
      </c>
      <c r="D5010">
        <v>20230505</v>
      </c>
      <c r="E5010" t="s">
        <v>2004</v>
      </c>
      <c r="F5010" t="s">
        <v>35</v>
      </c>
      <c r="G5010" t="s">
        <v>2297</v>
      </c>
      <c r="H5010" t="s">
        <v>37</v>
      </c>
      <c r="I5010" t="s">
        <v>38</v>
      </c>
      <c r="J5010" t="s">
        <v>413</v>
      </c>
      <c r="K5010">
        <v>1022</v>
      </c>
      <c r="L5010" t="s">
        <v>273</v>
      </c>
      <c r="M5010" t="s">
        <v>29</v>
      </c>
      <c r="N5010" t="s">
        <v>86</v>
      </c>
      <c r="O5010" t="s">
        <v>11328</v>
      </c>
      <c r="P5010">
        <v>243.16</v>
      </c>
      <c r="Q5010">
        <v>2</v>
      </c>
      <c r="R5010">
        <v>0</v>
      </c>
      <c r="S5010">
        <v>72.947999999999993</v>
      </c>
      <c r="T5010" t="s">
        <v>288</v>
      </c>
      <c r="U5010">
        <v>170.21199999999999</v>
      </c>
      <c r="V5010" s="2">
        <f>Table1[[#This Row],[Expenses]]*0.3</f>
        <v>51.063599999999994</v>
      </c>
      <c r="W5010" t="str">
        <f>VLOOKUP(K5010, Helper!A:C, 3, FALSE)</f>
        <v>2020-03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18CDD-B7DE-4079-AA71-0319B3F4BB39}">
  <dimension ref="A1:I51"/>
  <sheetViews>
    <sheetView workbookViewId="0">
      <selection activeCell="J12" sqref="J12"/>
    </sheetView>
  </sheetViews>
  <sheetFormatPr defaultRowHeight="14.4" x14ac:dyDescent="0.3"/>
  <cols>
    <col min="1" max="1" width="12.5546875" bestFit="1" customWidth="1"/>
    <col min="2" max="2" width="12" bestFit="1" customWidth="1"/>
    <col min="4" max="4" width="12.5546875" bestFit="1" customWidth="1"/>
    <col min="5" max="5" width="12" bestFit="1" customWidth="1"/>
    <col min="6" max="6" width="7.77734375" customWidth="1"/>
    <col min="7" max="7" width="10.109375" customWidth="1"/>
    <col min="8" max="8" width="11.88671875" bestFit="1" customWidth="1"/>
    <col min="9" max="9" width="10.21875" customWidth="1"/>
  </cols>
  <sheetData>
    <row r="1" spans="1:9" ht="15" thickBot="1" x14ac:dyDescent="0.35">
      <c r="A1" s="8" t="s">
        <v>11330</v>
      </c>
      <c r="B1" s="6" t="s">
        <v>11333</v>
      </c>
      <c r="C1" s="6"/>
      <c r="D1" s="8" t="s">
        <v>11330</v>
      </c>
      <c r="E1" s="6" t="s">
        <v>11334</v>
      </c>
      <c r="F1" s="6"/>
      <c r="G1" s="25" t="s">
        <v>19</v>
      </c>
      <c r="H1" s="24" t="s">
        <v>11333</v>
      </c>
      <c r="I1" s="28" t="s">
        <v>11334</v>
      </c>
    </row>
    <row r="2" spans="1:9" x14ac:dyDescent="0.3">
      <c r="A2" s="6" t="s">
        <v>1129</v>
      </c>
      <c r="B2" s="6">
        <v>6126.4360000000006</v>
      </c>
      <c r="C2" s="6"/>
      <c r="D2" s="6" t="s">
        <v>1129</v>
      </c>
      <c r="E2" s="6">
        <v>4807.0143999999982</v>
      </c>
      <c r="F2" s="6"/>
      <c r="G2" s="26" t="s">
        <v>1129</v>
      </c>
      <c r="H2" s="17">
        <f>VLOOKUP(G2, A:B, 2, FALSE)</f>
        <v>6126.4360000000006</v>
      </c>
      <c r="I2" s="29">
        <f>VLOOKUP(G2, D:E, 2, FALSE)</f>
        <v>4807.0143999999982</v>
      </c>
    </row>
    <row r="3" spans="1:9" x14ac:dyDescent="0.3">
      <c r="A3" s="6" t="s">
        <v>919</v>
      </c>
      <c r="B3" s="6">
        <v>2151.402</v>
      </c>
      <c r="C3" s="6"/>
      <c r="D3" s="6" t="s">
        <v>919</v>
      </c>
      <c r="E3" s="6">
        <v>1600.3777999999977</v>
      </c>
      <c r="F3" s="23"/>
      <c r="G3" s="26" t="s">
        <v>919</v>
      </c>
      <c r="H3" s="17">
        <f t="shared" ref="H3:H49" si="0">VLOOKUP(G3, A:B, 2, FALSE)</f>
        <v>2151.402</v>
      </c>
      <c r="I3" s="29">
        <f t="shared" ref="I3:I50" si="1">VLOOKUP(G3, D:E, 2, FALSE)</f>
        <v>1600.3777999999977</v>
      </c>
    </row>
    <row r="4" spans="1:9" x14ac:dyDescent="0.3">
      <c r="A4" s="6" t="s">
        <v>445</v>
      </c>
      <c r="B4" s="6">
        <v>19023.950000000008</v>
      </c>
      <c r="C4" s="6"/>
      <c r="D4" s="6" t="s">
        <v>445</v>
      </c>
      <c r="E4" s="6">
        <v>17811.568599999995</v>
      </c>
      <c r="F4" s="6"/>
      <c r="G4" s="26" t="s">
        <v>445</v>
      </c>
      <c r="H4" s="17">
        <f t="shared" si="0"/>
        <v>19023.950000000008</v>
      </c>
      <c r="I4" s="29">
        <f t="shared" si="1"/>
        <v>17811.568599999995</v>
      </c>
    </row>
    <row r="5" spans="1:9" x14ac:dyDescent="0.3">
      <c r="A5" s="6" t="s">
        <v>735</v>
      </c>
      <c r="B5" s="6">
        <v>12415.655999999999</v>
      </c>
      <c r="C5" s="6"/>
      <c r="D5" s="6" t="s">
        <v>735</v>
      </c>
      <c r="E5" s="6">
        <v>10518.017199999997</v>
      </c>
      <c r="F5" s="6"/>
      <c r="G5" s="26" t="s">
        <v>735</v>
      </c>
      <c r="H5" s="17">
        <f t="shared" si="0"/>
        <v>12415.655999999999</v>
      </c>
      <c r="I5" s="29">
        <f t="shared" si="1"/>
        <v>10518.017199999997</v>
      </c>
    </row>
    <row r="6" spans="1:9" x14ac:dyDescent="0.3">
      <c r="A6" s="6" t="s">
        <v>107</v>
      </c>
      <c r="B6" s="6">
        <v>15939.349</v>
      </c>
      <c r="C6" s="6"/>
      <c r="D6" s="6" t="s">
        <v>107</v>
      </c>
      <c r="E6" s="6">
        <v>13823.273899999989</v>
      </c>
      <c r="F6" s="6"/>
      <c r="G6" s="26" t="s">
        <v>107</v>
      </c>
      <c r="H6" s="17">
        <f t="shared" si="0"/>
        <v>15939.349</v>
      </c>
      <c r="I6" s="29">
        <f t="shared" si="1"/>
        <v>13823.273899999989</v>
      </c>
    </row>
    <row r="7" spans="1:9" x14ac:dyDescent="0.3">
      <c r="A7" s="6" t="s">
        <v>59</v>
      </c>
      <c r="B7" s="6">
        <v>13837.697999999995</v>
      </c>
      <c r="C7" s="6"/>
      <c r="D7" s="6" t="s">
        <v>59</v>
      </c>
      <c r="E7" s="6">
        <v>11113.223999999993</v>
      </c>
      <c r="F7" s="6"/>
      <c r="G7" s="26" t="s">
        <v>59</v>
      </c>
      <c r="H7" s="17">
        <f t="shared" si="0"/>
        <v>13837.697999999995</v>
      </c>
      <c r="I7" s="29">
        <f t="shared" si="1"/>
        <v>11113.223999999993</v>
      </c>
    </row>
    <row r="8" spans="1:9" x14ac:dyDescent="0.3">
      <c r="A8" s="6" t="s">
        <v>729</v>
      </c>
      <c r="B8" s="6">
        <v>13562.944000000001</v>
      </c>
      <c r="C8" s="6"/>
      <c r="D8" s="6" t="s">
        <v>729</v>
      </c>
      <c r="E8" s="6">
        <v>15762.318899999995</v>
      </c>
      <c r="F8" s="6"/>
      <c r="G8" s="26" t="s">
        <v>729</v>
      </c>
      <c r="H8" s="17">
        <f t="shared" si="0"/>
        <v>13562.944000000001</v>
      </c>
      <c r="I8" s="29">
        <f t="shared" si="1"/>
        <v>15762.318899999995</v>
      </c>
    </row>
    <row r="9" spans="1:9" x14ac:dyDescent="0.3">
      <c r="A9" s="6" t="s">
        <v>114</v>
      </c>
      <c r="B9" s="6">
        <v>14667.031999999994</v>
      </c>
      <c r="C9" s="6"/>
      <c r="D9" s="6" t="s">
        <v>114</v>
      </c>
      <c r="E9" s="6">
        <v>12278.175399999986</v>
      </c>
      <c r="F9" s="6"/>
      <c r="G9" s="26" t="s">
        <v>114</v>
      </c>
      <c r="H9" s="17">
        <f t="shared" si="0"/>
        <v>14667.031999999994</v>
      </c>
      <c r="I9" s="29">
        <f t="shared" si="1"/>
        <v>12278.175399999986</v>
      </c>
    </row>
    <row r="10" spans="1:9" x14ac:dyDescent="0.3">
      <c r="A10" s="6" t="s">
        <v>382</v>
      </c>
      <c r="B10" s="6">
        <v>26681.760999999995</v>
      </c>
      <c r="C10" s="6"/>
      <c r="D10" s="6" t="s">
        <v>382</v>
      </c>
      <c r="E10" s="6">
        <v>24986.717499999973</v>
      </c>
      <c r="F10" s="6"/>
      <c r="G10" s="26" t="s">
        <v>382</v>
      </c>
      <c r="H10" s="17">
        <f t="shared" si="0"/>
        <v>26681.760999999995</v>
      </c>
      <c r="I10" s="29">
        <f t="shared" si="1"/>
        <v>24986.717499999973</v>
      </c>
    </row>
    <row r="11" spans="1:9" x14ac:dyDescent="0.3">
      <c r="A11" s="6" t="s">
        <v>194</v>
      </c>
      <c r="B11" s="6">
        <v>13501.259</v>
      </c>
      <c r="C11" s="6"/>
      <c r="D11" s="6" t="s">
        <v>194</v>
      </c>
      <c r="E11" s="6">
        <v>12861.29609999999</v>
      </c>
      <c r="F11" s="6"/>
      <c r="G11" s="26" t="s">
        <v>194</v>
      </c>
      <c r="H11" s="17">
        <f t="shared" si="0"/>
        <v>13501.259</v>
      </c>
      <c r="I11" s="29">
        <f t="shared" si="1"/>
        <v>12861.29609999999</v>
      </c>
    </row>
    <row r="12" spans="1:9" x14ac:dyDescent="0.3">
      <c r="A12" s="6" t="s">
        <v>98</v>
      </c>
      <c r="B12" s="6">
        <v>33182.734999999986</v>
      </c>
      <c r="C12" s="6"/>
      <c r="D12" s="6" t="s">
        <v>98</v>
      </c>
      <c r="E12" s="6">
        <v>29923.246099999975</v>
      </c>
      <c r="F12" s="6"/>
      <c r="G12" s="26" t="s">
        <v>98</v>
      </c>
      <c r="H12" s="17">
        <f t="shared" si="0"/>
        <v>33182.734999999986</v>
      </c>
      <c r="I12" s="29">
        <f t="shared" si="1"/>
        <v>29923.246099999975</v>
      </c>
    </row>
    <row r="13" spans="1:9" x14ac:dyDescent="0.3">
      <c r="A13" s="6" t="s">
        <v>235</v>
      </c>
      <c r="B13" s="6">
        <v>36905.774000000005</v>
      </c>
      <c r="C13" s="6"/>
      <c r="D13" s="6" t="s">
        <v>235</v>
      </c>
      <c r="E13" s="6">
        <v>31703.829399999973</v>
      </c>
      <c r="F13" s="6"/>
      <c r="G13" s="26" t="s">
        <v>235</v>
      </c>
      <c r="H13" s="17">
        <f t="shared" si="0"/>
        <v>36905.774000000005</v>
      </c>
      <c r="I13" s="29">
        <f t="shared" si="1"/>
        <v>31703.829399999973</v>
      </c>
    </row>
    <row r="14" spans="1:9" x14ac:dyDescent="0.3">
      <c r="A14" s="6" t="s">
        <v>303</v>
      </c>
      <c r="B14" s="6">
        <v>10876.268000000002</v>
      </c>
      <c r="C14" s="6"/>
      <c r="D14" s="6" t="s">
        <v>303</v>
      </c>
      <c r="E14" s="6">
        <v>12839.2042</v>
      </c>
      <c r="F14" s="6"/>
      <c r="G14" s="26" t="s">
        <v>303</v>
      </c>
      <c r="H14" s="17">
        <f t="shared" si="0"/>
        <v>10876.268000000002</v>
      </c>
      <c r="I14" s="29">
        <f t="shared" si="1"/>
        <v>12839.2042</v>
      </c>
    </row>
    <row r="15" spans="1:9" x14ac:dyDescent="0.3">
      <c r="A15" s="6" t="s">
        <v>554</v>
      </c>
      <c r="B15" s="6">
        <v>7178.1929999999993</v>
      </c>
      <c r="C15" s="6"/>
      <c r="D15" s="6" t="s">
        <v>554</v>
      </c>
      <c r="E15" s="6">
        <v>4956.0733999999975</v>
      </c>
      <c r="F15" s="6"/>
      <c r="G15" s="26" t="s">
        <v>554</v>
      </c>
      <c r="H15" s="17">
        <f t="shared" si="0"/>
        <v>7178.1929999999993</v>
      </c>
      <c r="I15" s="29">
        <f t="shared" si="1"/>
        <v>4956.0733999999975</v>
      </c>
    </row>
    <row r="16" spans="1:9" x14ac:dyDescent="0.3">
      <c r="A16" s="6" t="s">
        <v>365</v>
      </c>
      <c r="B16" s="6">
        <v>16185.652000000004</v>
      </c>
      <c r="C16" s="6"/>
      <c r="D16" s="6" t="s">
        <v>365</v>
      </c>
      <c r="E16" s="6">
        <v>13210.887799999999</v>
      </c>
      <c r="F16" s="6"/>
      <c r="G16" s="26" t="s">
        <v>365</v>
      </c>
      <c r="H16" s="17">
        <f t="shared" si="0"/>
        <v>16185.652000000004</v>
      </c>
      <c r="I16" s="29">
        <f t="shared" si="1"/>
        <v>13210.887799999999</v>
      </c>
    </row>
    <row r="17" spans="1:9" x14ac:dyDescent="0.3">
      <c r="A17" s="6" t="s">
        <v>208</v>
      </c>
      <c r="B17" s="6">
        <v>13873.636499999999</v>
      </c>
      <c r="C17" s="6"/>
      <c r="D17" s="6" t="s">
        <v>208</v>
      </c>
      <c r="E17" s="6">
        <v>13817.961099999999</v>
      </c>
      <c r="F17" s="6"/>
      <c r="G17" s="26" t="s">
        <v>208</v>
      </c>
      <c r="H17" s="17">
        <f t="shared" si="0"/>
        <v>13873.636499999999</v>
      </c>
      <c r="I17" s="29">
        <f t="shared" si="1"/>
        <v>13817.961099999999</v>
      </c>
    </row>
    <row r="18" spans="1:9" x14ac:dyDescent="0.3">
      <c r="A18" s="6" t="s">
        <v>436</v>
      </c>
      <c r="B18" s="6">
        <v>14107.252499999997</v>
      </c>
      <c r="C18" s="6"/>
      <c r="D18" s="6" t="s">
        <v>436</v>
      </c>
      <c r="E18" s="6">
        <v>12245.992799999995</v>
      </c>
      <c r="F18" s="6"/>
      <c r="G18" s="26" t="s">
        <v>436</v>
      </c>
      <c r="H18" s="17">
        <f t="shared" si="0"/>
        <v>14107.252499999997</v>
      </c>
      <c r="I18" s="29">
        <f t="shared" si="1"/>
        <v>12245.992799999995</v>
      </c>
    </row>
    <row r="19" spans="1:9" x14ac:dyDescent="0.3">
      <c r="A19" s="6" t="s">
        <v>732</v>
      </c>
      <c r="B19" s="6">
        <v>13281.755999999998</v>
      </c>
      <c r="C19" s="6"/>
      <c r="D19" s="6" t="s">
        <v>732</v>
      </c>
      <c r="E19" s="6">
        <v>11030.245199999998</v>
      </c>
      <c r="F19" s="6"/>
      <c r="G19" s="26" t="s">
        <v>732</v>
      </c>
      <c r="H19" s="17">
        <f t="shared" si="0"/>
        <v>13281.755999999998</v>
      </c>
      <c r="I19" s="29">
        <f t="shared" si="1"/>
        <v>11030.245199999998</v>
      </c>
    </row>
    <row r="20" spans="1:9" x14ac:dyDescent="0.3">
      <c r="A20" s="6" t="s">
        <v>642</v>
      </c>
      <c r="B20" s="6">
        <v>11818.287</v>
      </c>
      <c r="C20" s="6"/>
      <c r="D20" s="6" t="s">
        <v>642</v>
      </c>
      <c r="E20" s="6">
        <v>10615.845399999977</v>
      </c>
      <c r="F20" s="6"/>
      <c r="G20" s="26" t="s">
        <v>642</v>
      </c>
      <c r="H20" s="17">
        <f t="shared" si="0"/>
        <v>11818.287</v>
      </c>
      <c r="I20" s="29">
        <f t="shared" si="1"/>
        <v>10615.845399999977</v>
      </c>
    </row>
    <row r="21" spans="1:9" x14ac:dyDescent="0.3">
      <c r="A21" s="6" t="s">
        <v>570</v>
      </c>
      <c r="B21" s="6">
        <v>18997.200999999997</v>
      </c>
      <c r="C21" s="6"/>
      <c r="D21" s="6" t="s">
        <v>570</v>
      </c>
      <c r="E21" s="6">
        <v>15148.74499999999</v>
      </c>
      <c r="F21" s="6"/>
      <c r="G21" s="26" t="s">
        <v>570</v>
      </c>
      <c r="H21" s="17">
        <f t="shared" si="0"/>
        <v>18997.200999999997</v>
      </c>
      <c r="I21" s="29">
        <f t="shared" si="1"/>
        <v>15148.74499999999</v>
      </c>
    </row>
    <row r="22" spans="1:9" x14ac:dyDescent="0.3">
      <c r="A22" s="6" t="s">
        <v>135</v>
      </c>
      <c r="B22" s="6">
        <v>27161.583999999992</v>
      </c>
      <c r="C22" s="6"/>
      <c r="D22" s="6" t="s">
        <v>135</v>
      </c>
      <c r="E22" s="6">
        <v>25221.941999999992</v>
      </c>
      <c r="F22" s="6"/>
      <c r="G22" s="26" t="s">
        <v>135</v>
      </c>
      <c r="H22" s="17">
        <f t="shared" si="0"/>
        <v>27161.583999999992</v>
      </c>
      <c r="I22" s="29">
        <f t="shared" si="1"/>
        <v>25221.941999999992</v>
      </c>
    </row>
    <row r="23" spans="1:9" x14ac:dyDescent="0.3">
      <c r="A23" s="6" t="s">
        <v>52</v>
      </c>
      <c r="B23" s="6">
        <v>16833.985499999995</v>
      </c>
      <c r="C23" s="6"/>
      <c r="D23" s="6" t="s">
        <v>52</v>
      </c>
      <c r="E23" s="6">
        <v>15210.174699999992</v>
      </c>
      <c r="F23" s="6"/>
      <c r="G23" s="26" t="s">
        <v>52</v>
      </c>
      <c r="H23" s="17">
        <f t="shared" si="0"/>
        <v>16833.985499999995</v>
      </c>
      <c r="I23" s="29">
        <f t="shared" si="1"/>
        <v>15210.174699999992</v>
      </c>
    </row>
    <row r="24" spans="1:9" x14ac:dyDescent="0.3">
      <c r="A24" s="6" t="s">
        <v>88</v>
      </c>
      <c r="B24" s="6">
        <v>39154.531500000005</v>
      </c>
      <c r="C24" s="6"/>
      <c r="D24" s="6" t="s">
        <v>88</v>
      </c>
      <c r="E24" s="6">
        <v>33302.39499999996</v>
      </c>
      <c r="F24" s="6"/>
      <c r="G24" s="26" t="s">
        <v>88</v>
      </c>
      <c r="H24" s="17">
        <f t="shared" si="0"/>
        <v>39154.531500000005</v>
      </c>
      <c r="I24" s="29">
        <f t="shared" si="1"/>
        <v>33302.39499999996</v>
      </c>
    </row>
    <row r="25" spans="1:9" x14ac:dyDescent="0.3">
      <c r="A25" s="6" t="s">
        <v>163</v>
      </c>
      <c r="B25" s="6">
        <v>32410.57699999999</v>
      </c>
      <c r="C25" s="6"/>
      <c r="D25" s="6" t="s">
        <v>163</v>
      </c>
      <c r="E25" s="6">
        <v>29735.043700000002</v>
      </c>
      <c r="F25" s="6"/>
      <c r="G25" s="26" t="s">
        <v>163</v>
      </c>
      <c r="H25" s="17">
        <f t="shared" si="0"/>
        <v>32410.57699999999</v>
      </c>
      <c r="I25" s="29">
        <f t="shared" si="1"/>
        <v>29735.043700000002</v>
      </c>
    </row>
    <row r="26" spans="1:9" x14ac:dyDescent="0.3">
      <c r="A26" s="6" t="s">
        <v>140</v>
      </c>
      <c r="B26" s="6">
        <v>10871.001000000002</v>
      </c>
      <c r="C26" s="6"/>
      <c r="D26" s="6" t="s">
        <v>140</v>
      </c>
      <c r="E26" s="6">
        <v>8505.7973999999867</v>
      </c>
      <c r="F26" s="6"/>
      <c r="G26" s="26" t="s">
        <v>140</v>
      </c>
      <c r="H26" s="17">
        <f t="shared" si="0"/>
        <v>10871.001000000002</v>
      </c>
      <c r="I26" s="29">
        <f t="shared" si="1"/>
        <v>8505.7973999999867</v>
      </c>
    </row>
    <row r="27" spans="1:9" x14ac:dyDescent="0.3">
      <c r="A27" s="6" t="s">
        <v>1308</v>
      </c>
      <c r="B27" s="6">
        <v>17491.502</v>
      </c>
      <c r="C27" s="6"/>
      <c r="D27" s="6" t="s">
        <v>1308</v>
      </c>
      <c r="E27" s="6">
        <v>13412.264199999996</v>
      </c>
      <c r="F27" s="6"/>
      <c r="G27" s="26" t="s">
        <v>1308</v>
      </c>
      <c r="H27" s="17">
        <f t="shared" si="0"/>
        <v>17491.502</v>
      </c>
      <c r="I27" s="29">
        <f t="shared" si="1"/>
        <v>13412.264199999996</v>
      </c>
    </row>
    <row r="28" spans="1:9" x14ac:dyDescent="0.3">
      <c r="A28" s="6" t="s">
        <v>187</v>
      </c>
      <c r="B28" s="6">
        <v>19019.086999999996</v>
      </c>
      <c r="C28" s="6"/>
      <c r="D28" s="6" t="s">
        <v>187</v>
      </c>
      <c r="E28" s="6">
        <v>19232.390300000003</v>
      </c>
      <c r="F28" s="6"/>
      <c r="G28" s="26" t="s">
        <v>187</v>
      </c>
      <c r="H28" s="17">
        <f t="shared" si="0"/>
        <v>19019.086999999996</v>
      </c>
      <c r="I28" s="29">
        <f t="shared" si="1"/>
        <v>19232.390300000003</v>
      </c>
    </row>
    <row r="29" spans="1:9" x14ac:dyDescent="0.3">
      <c r="A29" s="6" t="s">
        <v>296</v>
      </c>
      <c r="B29" s="6">
        <v>27335.567999999999</v>
      </c>
      <c r="C29" s="6"/>
      <c r="D29" s="6" t="s">
        <v>296</v>
      </c>
      <c r="E29" s="6">
        <v>22472.286300000007</v>
      </c>
      <c r="F29" s="6"/>
      <c r="G29" s="26" t="s">
        <v>296</v>
      </c>
      <c r="H29" s="17">
        <f t="shared" si="0"/>
        <v>27335.567999999999</v>
      </c>
      <c r="I29" s="29">
        <f t="shared" si="1"/>
        <v>22472.286300000007</v>
      </c>
    </row>
    <row r="30" spans="1:9" x14ac:dyDescent="0.3">
      <c r="A30" s="6" t="s">
        <v>454</v>
      </c>
      <c r="B30" s="6">
        <v>35552.81</v>
      </c>
      <c r="C30" s="6"/>
      <c r="D30" s="6" t="s">
        <v>454</v>
      </c>
      <c r="E30" s="6">
        <v>30506.672399999999</v>
      </c>
      <c r="F30" s="6"/>
      <c r="G30" s="26" t="s">
        <v>454</v>
      </c>
      <c r="H30" s="17">
        <f t="shared" si="0"/>
        <v>35552.81</v>
      </c>
      <c r="I30" s="29">
        <f t="shared" si="1"/>
        <v>30506.672399999999</v>
      </c>
    </row>
    <row r="31" spans="1:9" x14ac:dyDescent="0.3">
      <c r="A31" s="6" t="s">
        <v>43</v>
      </c>
      <c r="B31" s="6">
        <v>24449.352999999996</v>
      </c>
      <c r="C31" s="6"/>
      <c r="D31" s="6" t="s">
        <v>43</v>
      </c>
      <c r="E31" s="6">
        <v>21674.269799999987</v>
      </c>
      <c r="F31" s="6"/>
      <c r="G31" s="26" t="s">
        <v>43</v>
      </c>
      <c r="H31" s="17">
        <f t="shared" si="0"/>
        <v>24449.352999999996</v>
      </c>
      <c r="I31" s="29">
        <f t="shared" si="1"/>
        <v>21674.269799999987</v>
      </c>
    </row>
    <row r="32" spans="1:9" x14ac:dyDescent="0.3">
      <c r="A32" s="6" t="s">
        <v>175</v>
      </c>
      <c r="B32" s="6">
        <v>15027.402000000002</v>
      </c>
      <c r="C32" s="6"/>
      <c r="D32" s="6" t="s">
        <v>175</v>
      </c>
      <c r="E32" s="6">
        <v>13079.451899999996</v>
      </c>
      <c r="F32" s="6"/>
      <c r="G32" s="26" t="s">
        <v>175</v>
      </c>
      <c r="H32" s="17">
        <f t="shared" si="0"/>
        <v>15027.402000000002</v>
      </c>
      <c r="I32" s="29">
        <f t="shared" si="1"/>
        <v>13079.451899999996</v>
      </c>
    </row>
    <row r="33" spans="1:9" x14ac:dyDescent="0.3">
      <c r="A33" s="6" t="s">
        <v>327</v>
      </c>
      <c r="B33" s="6">
        <v>15872.5645</v>
      </c>
      <c r="C33" s="6"/>
      <c r="D33" s="6" t="s">
        <v>327</v>
      </c>
      <c r="E33" s="6">
        <v>15478.119099999989</v>
      </c>
      <c r="F33" s="6"/>
      <c r="G33" s="26" t="s">
        <v>327</v>
      </c>
      <c r="H33" s="17">
        <f t="shared" si="0"/>
        <v>15872.5645</v>
      </c>
      <c r="I33" s="29">
        <f t="shared" si="1"/>
        <v>15478.119099999989</v>
      </c>
    </row>
    <row r="34" spans="1:9" x14ac:dyDescent="0.3">
      <c r="A34" s="6" t="s">
        <v>246</v>
      </c>
      <c r="B34" s="6">
        <v>30222.254300000008</v>
      </c>
      <c r="C34" s="6"/>
      <c r="D34" s="6" t="s">
        <v>246</v>
      </c>
      <c r="E34" s="6">
        <v>27316.427699999997</v>
      </c>
      <c r="F34" s="6"/>
      <c r="G34" s="26" t="s">
        <v>246</v>
      </c>
      <c r="H34" s="17">
        <f t="shared" si="0"/>
        <v>30222.254300000008</v>
      </c>
      <c r="I34" s="29">
        <f t="shared" si="1"/>
        <v>27316.427699999997</v>
      </c>
    </row>
    <row r="35" spans="1:9" x14ac:dyDescent="0.3">
      <c r="A35" s="6" t="s">
        <v>400</v>
      </c>
      <c r="B35" s="6">
        <v>17129.436000000002</v>
      </c>
      <c r="C35" s="6"/>
      <c r="D35" s="6" t="s">
        <v>400</v>
      </c>
      <c r="E35" s="6">
        <v>16635.437899999994</v>
      </c>
      <c r="F35" s="6"/>
      <c r="G35" s="26" t="s">
        <v>400</v>
      </c>
      <c r="H35" s="17">
        <f t="shared" si="0"/>
        <v>17129.436000000002</v>
      </c>
      <c r="I35" s="29">
        <f t="shared" si="1"/>
        <v>16635.437899999994</v>
      </c>
    </row>
    <row r="36" spans="1:9" x14ac:dyDescent="0.3">
      <c r="A36" s="6" t="s">
        <v>32</v>
      </c>
      <c r="B36" s="6">
        <v>41080.056999999986</v>
      </c>
      <c r="C36" s="6"/>
      <c r="D36" s="6" t="s">
        <v>32</v>
      </c>
      <c r="E36" s="6">
        <v>36294.626099999994</v>
      </c>
      <c r="F36" s="6"/>
      <c r="G36" s="26" t="s">
        <v>32</v>
      </c>
      <c r="H36" s="17">
        <f t="shared" si="0"/>
        <v>41080.056999999986</v>
      </c>
      <c r="I36" s="29">
        <f t="shared" si="1"/>
        <v>36294.626099999994</v>
      </c>
    </row>
    <row r="37" spans="1:9" x14ac:dyDescent="0.3">
      <c r="A37" s="6" t="s">
        <v>76</v>
      </c>
      <c r="B37" s="6">
        <v>58127.310999999987</v>
      </c>
      <c r="C37" s="6"/>
      <c r="D37" s="6" t="s">
        <v>76</v>
      </c>
      <c r="E37" s="6">
        <v>45121.163399999961</v>
      </c>
      <c r="F37" s="6"/>
      <c r="G37" s="26" t="s">
        <v>76</v>
      </c>
      <c r="H37" s="17">
        <f t="shared" si="0"/>
        <v>58127.310999999987</v>
      </c>
      <c r="I37" s="29">
        <f t="shared" si="1"/>
        <v>45121.163399999961</v>
      </c>
    </row>
    <row r="38" spans="1:9" x14ac:dyDescent="0.3">
      <c r="A38" s="6" t="s">
        <v>898</v>
      </c>
      <c r="B38" s="6">
        <v>23298.496000000003</v>
      </c>
      <c r="C38" s="6"/>
      <c r="D38" s="6" t="s">
        <v>898</v>
      </c>
      <c r="E38" s="6">
        <v>18563.823899999985</v>
      </c>
      <c r="F38" s="6"/>
      <c r="G38" s="26" t="s">
        <v>898</v>
      </c>
      <c r="H38" s="17">
        <f t="shared" si="0"/>
        <v>23298.496000000003</v>
      </c>
      <c r="I38" s="29">
        <f t="shared" si="1"/>
        <v>18563.823899999985</v>
      </c>
    </row>
    <row r="39" spans="1:9" x14ac:dyDescent="0.3">
      <c r="A39" s="6" t="s">
        <v>394</v>
      </c>
      <c r="B39" s="6">
        <v>9759.7483999999968</v>
      </c>
      <c r="C39" s="6"/>
      <c r="D39" s="6" t="s">
        <v>394</v>
      </c>
      <c r="E39" s="6">
        <v>9389.9969999999958</v>
      </c>
      <c r="F39" s="6"/>
      <c r="G39" s="26" t="s">
        <v>394</v>
      </c>
      <c r="H39" s="17">
        <f t="shared" si="0"/>
        <v>9759.7483999999968</v>
      </c>
      <c r="I39" s="29">
        <f t="shared" si="1"/>
        <v>9389.9969999999958</v>
      </c>
    </row>
    <row r="40" spans="1:9" x14ac:dyDescent="0.3">
      <c r="A40" s="6" t="s">
        <v>761</v>
      </c>
      <c r="B40" s="6">
        <v>19599.440999999999</v>
      </c>
      <c r="C40" s="6"/>
      <c r="D40" s="6" t="s">
        <v>761</v>
      </c>
      <c r="E40" s="6">
        <v>16573.355199999998</v>
      </c>
      <c r="F40" s="6"/>
      <c r="G40" s="26" t="s">
        <v>761</v>
      </c>
      <c r="H40" s="17">
        <f t="shared" si="0"/>
        <v>19599.440999999999</v>
      </c>
      <c r="I40" s="29">
        <f t="shared" si="1"/>
        <v>16573.355199999998</v>
      </c>
    </row>
    <row r="41" spans="1:9" x14ac:dyDescent="0.3">
      <c r="A41" s="6" t="s">
        <v>68</v>
      </c>
      <c r="B41" s="6">
        <v>16821.75580000001</v>
      </c>
      <c r="C41" s="6"/>
      <c r="D41" s="6" t="s">
        <v>68</v>
      </c>
      <c r="E41" s="6">
        <v>15115.461099999993</v>
      </c>
      <c r="F41" s="6"/>
      <c r="G41" s="26" t="s">
        <v>68</v>
      </c>
      <c r="H41" s="17">
        <f t="shared" si="0"/>
        <v>16821.75580000001</v>
      </c>
      <c r="I41" s="29">
        <f t="shared" si="1"/>
        <v>15115.461099999993</v>
      </c>
    </row>
    <row r="42" spans="1:9" x14ac:dyDescent="0.3">
      <c r="A42" s="6" t="s">
        <v>288</v>
      </c>
      <c r="B42" s="6">
        <v>21339.486399999998</v>
      </c>
      <c r="C42" s="6"/>
      <c r="D42" s="6" t="s">
        <v>288</v>
      </c>
      <c r="E42" s="6">
        <v>18041.103799999993</v>
      </c>
      <c r="F42" s="6"/>
      <c r="G42" s="26" t="s">
        <v>288</v>
      </c>
      <c r="H42" s="17">
        <f t="shared" si="0"/>
        <v>21339.486399999998</v>
      </c>
      <c r="I42" s="29">
        <f t="shared" si="1"/>
        <v>18041.103799999993</v>
      </c>
    </row>
    <row r="43" spans="1:9" x14ac:dyDescent="0.3">
      <c r="A43" s="6" t="s">
        <v>318</v>
      </c>
      <c r="B43" s="6">
        <v>28812.62149999999</v>
      </c>
      <c r="C43" s="6"/>
      <c r="D43" s="6" t="s">
        <v>318</v>
      </c>
      <c r="E43" s="6">
        <v>23483.743600000002</v>
      </c>
      <c r="F43" s="6"/>
      <c r="G43" s="26" t="s">
        <v>318</v>
      </c>
      <c r="H43" s="17">
        <f t="shared" si="0"/>
        <v>28812.62149999999</v>
      </c>
      <c r="I43" s="29">
        <f t="shared" si="1"/>
        <v>23483.743600000002</v>
      </c>
    </row>
    <row r="44" spans="1:9" x14ac:dyDescent="0.3">
      <c r="A44" s="6" t="s">
        <v>128</v>
      </c>
      <c r="B44" s="6">
        <v>22241.236999999997</v>
      </c>
      <c r="C44" s="6"/>
      <c r="D44" s="6" t="s">
        <v>128</v>
      </c>
      <c r="E44" s="6">
        <v>18707.131599999993</v>
      </c>
      <c r="F44" s="6"/>
      <c r="G44" s="26" t="s">
        <v>128</v>
      </c>
      <c r="H44" s="17">
        <f t="shared" si="0"/>
        <v>22241.236999999997</v>
      </c>
      <c r="I44" s="29">
        <f t="shared" si="1"/>
        <v>18707.131599999993</v>
      </c>
    </row>
    <row r="45" spans="1:9" x14ac:dyDescent="0.3">
      <c r="A45" s="6" t="s">
        <v>786</v>
      </c>
      <c r="B45" s="6">
        <v>31022.088000000003</v>
      </c>
      <c r="C45" s="6"/>
      <c r="D45" s="6" t="s">
        <v>786</v>
      </c>
      <c r="E45" s="6">
        <v>27988.237599999975</v>
      </c>
      <c r="F45" s="6"/>
      <c r="G45" s="26" t="s">
        <v>786</v>
      </c>
      <c r="H45" s="17">
        <f t="shared" si="0"/>
        <v>31022.088000000003</v>
      </c>
      <c r="I45" s="29">
        <f t="shared" si="1"/>
        <v>27988.237599999975</v>
      </c>
    </row>
    <row r="46" spans="1:9" x14ac:dyDescent="0.3">
      <c r="A46" s="6" t="s">
        <v>171</v>
      </c>
      <c r="B46" s="6">
        <v>38493.300999999999</v>
      </c>
      <c r="C46" s="6"/>
      <c r="D46" s="6" t="s">
        <v>171</v>
      </c>
      <c r="E46" s="6">
        <v>33107.878199999977</v>
      </c>
      <c r="F46" s="6"/>
      <c r="G46" s="26" t="s">
        <v>171</v>
      </c>
      <c r="H46" s="17">
        <f t="shared" si="0"/>
        <v>38493.300999999999</v>
      </c>
      <c r="I46" s="29">
        <f t="shared" si="1"/>
        <v>33107.878199999977</v>
      </c>
    </row>
    <row r="47" spans="1:9" x14ac:dyDescent="0.3">
      <c r="A47" s="6" t="s">
        <v>151</v>
      </c>
      <c r="B47" s="6">
        <v>38218.887999999984</v>
      </c>
      <c r="C47" s="6"/>
      <c r="D47" s="6" t="s">
        <v>151</v>
      </c>
      <c r="E47" s="6">
        <v>32922.027799999989</v>
      </c>
      <c r="F47" s="6"/>
      <c r="G47" s="26" t="s">
        <v>151</v>
      </c>
      <c r="H47" s="17">
        <f t="shared" si="0"/>
        <v>38218.887999999984</v>
      </c>
      <c r="I47" s="29">
        <f t="shared" si="1"/>
        <v>32922.027799999989</v>
      </c>
    </row>
    <row r="48" spans="1:9" x14ac:dyDescent="0.3">
      <c r="A48" s="6" t="s">
        <v>283</v>
      </c>
      <c r="B48" s="6">
        <v>60621.175799999997</v>
      </c>
      <c r="C48" s="6"/>
      <c r="D48" s="6" t="s">
        <v>283</v>
      </c>
      <c r="E48" s="6">
        <v>54208.338999999964</v>
      </c>
      <c r="F48" s="6"/>
      <c r="G48" s="26" t="s">
        <v>283</v>
      </c>
      <c r="H48" s="17">
        <f t="shared" si="0"/>
        <v>60621.175799999997</v>
      </c>
      <c r="I48" s="29">
        <f t="shared" si="1"/>
        <v>54208.338999999964</v>
      </c>
    </row>
    <row r="49" spans="1:9" x14ac:dyDescent="0.3">
      <c r="A49" s="6" t="s">
        <v>261</v>
      </c>
      <c r="B49" s="6">
        <v>47580.567999999985</v>
      </c>
      <c r="C49" s="6"/>
      <c r="D49" s="6" t="s">
        <v>261</v>
      </c>
      <c r="E49" s="6">
        <v>44992.754699999961</v>
      </c>
      <c r="F49" s="6"/>
      <c r="G49" s="27" t="s">
        <v>261</v>
      </c>
      <c r="H49" s="23">
        <f t="shared" si="0"/>
        <v>47580.567999999985</v>
      </c>
      <c r="I49" s="30">
        <f t="shared" si="1"/>
        <v>44992.754699999961</v>
      </c>
    </row>
    <row r="50" spans="1:9" x14ac:dyDescent="0.3">
      <c r="A50" s="6" t="s">
        <v>11331</v>
      </c>
      <c r="B50" s="6">
        <v>1099862.0726999999</v>
      </c>
      <c r="C50" s="6"/>
      <c r="D50" s="6" t="s">
        <v>11331</v>
      </c>
      <c r="E50" s="6">
        <v>967346.32959999936</v>
      </c>
      <c r="F50" s="6"/>
      <c r="G50" s="11" t="s">
        <v>11335</v>
      </c>
      <c r="H50" s="12">
        <f>AVERAGE(H2:H49)*12</f>
        <v>274965.51817499998</v>
      </c>
      <c r="I50" s="6" t="e">
        <f t="shared" si="1"/>
        <v>#N/A</v>
      </c>
    </row>
    <row r="51" spans="1:9" x14ac:dyDescent="0.3">
      <c r="A51" s="6"/>
      <c r="B51" s="6"/>
      <c r="C51" s="6"/>
      <c r="D51" s="6"/>
      <c r="E51" s="6"/>
      <c r="F51" s="6"/>
      <c r="G51" s="6"/>
      <c r="H51" s="6"/>
      <c r="I51" s="6"/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C10B4-CA3D-433D-BC21-5A65A368B72F}">
  <dimension ref="A1:L50"/>
  <sheetViews>
    <sheetView workbookViewId="0">
      <selection activeCell="B50" sqref="B50"/>
    </sheetView>
  </sheetViews>
  <sheetFormatPr defaultRowHeight="14.4" x14ac:dyDescent="0.3"/>
  <cols>
    <col min="1" max="1" width="11.88671875" customWidth="1"/>
    <col min="2" max="2" width="15.5546875" customWidth="1"/>
    <col min="3" max="3" width="14.33203125" customWidth="1"/>
    <col min="4" max="4" width="11.6640625" customWidth="1"/>
    <col min="5" max="5" width="15.77734375" customWidth="1"/>
    <col min="6" max="6" width="5" customWidth="1"/>
    <col min="7" max="7" width="13" customWidth="1"/>
    <col min="8" max="8" width="15.6640625" customWidth="1"/>
    <col min="9" max="9" width="6.5546875" customWidth="1"/>
    <col min="10" max="10" width="12.5546875" bestFit="1" customWidth="1"/>
    <col min="11" max="11" width="19.33203125" bestFit="1" customWidth="1"/>
  </cols>
  <sheetData>
    <row r="1" spans="1:12" s="4" customFormat="1" ht="16.2" thickBot="1" x14ac:dyDescent="0.35">
      <c r="A1" s="34" t="s">
        <v>19</v>
      </c>
      <c r="B1" s="31" t="s">
        <v>11329</v>
      </c>
      <c r="C1" s="31" t="s">
        <v>11336</v>
      </c>
      <c r="D1" s="31" t="s">
        <v>11337</v>
      </c>
      <c r="E1" s="35" t="s">
        <v>11341</v>
      </c>
      <c r="G1" s="8" t="s">
        <v>11330</v>
      </c>
      <c r="H1" s="6" t="s">
        <v>11338</v>
      </c>
      <c r="I1" s="6"/>
      <c r="J1" s="8" t="s">
        <v>11330</v>
      </c>
      <c r="K1" s="6" t="s">
        <v>11340</v>
      </c>
      <c r="L1"/>
    </row>
    <row r="2" spans="1:12" x14ac:dyDescent="0.3">
      <c r="A2" s="26" t="s">
        <v>1129</v>
      </c>
      <c r="B2" s="32">
        <v>1442.1043199999999</v>
      </c>
      <c r="C2" s="17">
        <v>27</v>
      </c>
      <c r="D2" s="32">
        <f>IF(C2=0, "N/A", B2/C2)</f>
        <v>53.411271111111105</v>
      </c>
      <c r="E2" s="36" t="str">
        <f>IF(C2=0, "No new customers", "")</f>
        <v/>
      </c>
      <c r="G2" s="6" t="s">
        <v>1129</v>
      </c>
      <c r="H2" s="7">
        <v>1442.1043199999999</v>
      </c>
      <c r="I2" s="6"/>
      <c r="J2" s="6" t="s">
        <v>1129</v>
      </c>
      <c r="K2" s="6">
        <v>27</v>
      </c>
    </row>
    <row r="3" spans="1:12" x14ac:dyDescent="0.3">
      <c r="A3" s="26" t="s">
        <v>919</v>
      </c>
      <c r="B3" s="32">
        <v>480.11333999999931</v>
      </c>
      <c r="C3" s="17">
        <v>18</v>
      </c>
      <c r="D3" s="32">
        <f t="shared" ref="D3:D49" si="0">IF(C3=0, "N/A", B3/C3)</f>
        <v>26.672963333333296</v>
      </c>
      <c r="E3" s="36" t="str">
        <f t="shared" ref="E3:E49" si="1">IF(C3=0, "No new customers", "")</f>
        <v/>
      </c>
      <c r="G3" s="6" t="s">
        <v>919</v>
      </c>
      <c r="H3" s="7">
        <v>480.11333999999931</v>
      </c>
      <c r="I3" s="6"/>
      <c r="J3" s="6" t="s">
        <v>919</v>
      </c>
      <c r="K3" s="6">
        <v>18</v>
      </c>
    </row>
    <row r="4" spans="1:12" x14ac:dyDescent="0.3">
      <c r="A4" s="26" t="s">
        <v>445</v>
      </c>
      <c r="B4" s="32">
        <v>5343.4705799999983</v>
      </c>
      <c r="C4" s="17">
        <v>26</v>
      </c>
      <c r="D4" s="32">
        <f t="shared" si="0"/>
        <v>205.51809923076917</v>
      </c>
      <c r="E4" s="36" t="str">
        <f t="shared" si="1"/>
        <v/>
      </c>
      <c r="G4" s="6" t="s">
        <v>445</v>
      </c>
      <c r="H4" s="7">
        <v>5343.4705799999983</v>
      </c>
      <c r="I4" s="6"/>
      <c r="J4" s="6" t="s">
        <v>445</v>
      </c>
      <c r="K4" s="6">
        <v>26</v>
      </c>
    </row>
    <row r="5" spans="1:12" x14ac:dyDescent="0.3">
      <c r="A5" s="26" t="s">
        <v>735</v>
      </c>
      <c r="B5" s="32">
        <v>3155.4051599999975</v>
      </c>
      <c r="C5" s="17">
        <v>11</v>
      </c>
      <c r="D5" s="32">
        <f t="shared" si="0"/>
        <v>286.85501454545431</v>
      </c>
      <c r="E5" s="36" t="str">
        <f t="shared" si="1"/>
        <v/>
      </c>
      <c r="G5" s="6" t="s">
        <v>735</v>
      </c>
      <c r="H5" s="7">
        <v>3155.4051599999975</v>
      </c>
      <c r="I5" s="6"/>
      <c r="J5" s="6" t="s">
        <v>735</v>
      </c>
      <c r="K5" s="6">
        <v>11</v>
      </c>
    </row>
    <row r="6" spans="1:12" x14ac:dyDescent="0.3">
      <c r="A6" s="26" t="s">
        <v>107</v>
      </c>
      <c r="B6" s="32">
        <v>4146.9821699999966</v>
      </c>
      <c r="C6" s="17">
        <v>6</v>
      </c>
      <c r="D6" s="32">
        <f t="shared" si="0"/>
        <v>691.16369499999939</v>
      </c>
      <c r="E6" s="36" t="str">
        <f t="shared" si="1"/>
        <v/>
      </c>
      <c r="G6" s="6" t="s">
        <v>107</v>
      </c>
      <c r="H6" s="7">
        <v>4146.9821699999966</v>
      </c>
      <c r="I6" s="6"/>
      <c r="J6" s="6" t="s">
        <v>107</v>
      </c>
      <c r="K6" s="6">
        <v>6</v>
      </c>
    </row>
    <row r="7" spans="1:12" x14ac:dyDescent="0.3">
      <c r="A7" s="26" t="s">
        <v>59</v>
      </c>
      <c r="B7" s="32">
        <v>3333.9671999999982</v>
      </c>
      <c r="C7" s="17">
        <v>5</v>
      </c>
      <c r="D7" s="32">
        <f t="shared" si="0"/>
        <v>666.79343999999969</v>
      </c>
      <c r="E7" s="36" t="str">
        <f t="shared" si="1"/>
        <v/>
      </c>
      <c r="G7" s="6" t="s">
        <v>59</v>
      </c>
      <c r="H7" s="7">
        <v>3333.9671999999982</v>
      </c>
      <c r="I7" s="6"/>
      <c r="J7" s="6" t="s">
        <v>59</v>
      </c>
      <c r="K7" s="6">
        <v>5</v>
      </c>
    </row>
    <row r="8" spans="1:12" x14ac:dyDescent="0.3">
      <c r="A8" s="26" t="s">
        <v>729</v>
      </c>
      <c r="B8" s="32">
        <v>4728.6956699999982</v>
      </c>
      <c r="C8" s="17">
        <v>2</v>
      </c>
      <c r="D8" s="32">
        <f t="shared" si="0"/>
        <v>2364.3478349999991</v>
      </c>
      <c r="E8" s="36" t="str">
        <f t="shared" si="1"/>
        <v/>
      </c>
      <c r="G8" s="6" t="s">
        <v>729</v>
      </c>
      <c r="H8" s="7">
        <v>4728.6956699999982</v>
      </c>
      <c r="I8" s="6"/>
      <c r="J8" s="6" t="s">
        <v>729</v>
      </c>
      <c r="K8" s="6">
        <v>2</v>
      </c>
    </row>
    <row r="9" spans="1:12" x14ac:dyDescent="0.3">
      <c r="A9" s="26" t="s">
        <v>114</v>
      </c>
      <c r="B9" s="32">
        <v>3683.452619999995</v>
      </c>
      <c r="C9" s="17">
        <v>3</v>
      </c>
      <c r="D9" s="32">
        <f t="shared" si="0"/>
        <v>1227.8175399999984</v>
      </c>
      <c r="E9" s="36" t="str">
        <f t="shared" si="1"/>
        <v/>
      </c>
      <c r="G9" s="6" t="s">
        <v>114</v>
      </c>
      <c r="H9" s="7">
        <v>3683.452619999995</v>
      </c>
      <c r="I9" s="6"/>
      <c r="J9" s="6" t="s">
        <v>114</v>
      </c>
      <c r="K9" s="6">
        <v>3</v>
      </c>
    </row>
    <row r="10" spans="1:12" x14ac:dyDescent="0.3">
      <c r="A10" s="26" t="s">
        <v>382</v>
      </c>
      <c r="B10" s="32">
        <v>7496.0152499999976</v>
      </c>
      <c r="C10" s="17">
        <v>1</v>
      </c>
      <c r="D10" s="32">
        <f t="shared" si="0"/>
        <v>7496.0152499999976</v>
      </c>
      <c r="E10" s="36" t="str">
        <f t="shared" si="1"/>
        <v/>
      </c>
      <c r="G10" s="6" t="s">
        <v>382</v>
      </c>
      <c r="H10" s="7">
        <v>7496.0152499999976</v>
      </c>
      <c r="I10" s="6"/>
      <c r="J10" s="6" t="s">
        <v>382</v>
      </c>
      <c r="K10" s="6">
        <v>1</v>
      </c>
    </row>
    <row r="11" spans="1:12" x14ac:dyDescent="0.3">
      <c r="A11" s="26" t="s">
        <v>194</v>
      </c>
      <c r="B11" s="32">
        <v>3858.3888299999981</v>
      </c>
      <c r="C11" s="17">
        <v>0</v>
      </c>
      <c r="D11" s="32" t="str">
        <f t="shared" si="0"/>
        <v>N/A</v>
      </c>
      <c r="E11" s="36" t="str">
        <f t="shared" si="1"/>
        <v>No new customers</v>
      </c>
      <c r="G11" s="6" t="s">
        <v>194</v>
      </c>
      <c r="H11" s="7">
        <v>3858.3888299999981</v>
      </c>
      <c r="I11" s="6"/>
      <c r="J11" s="6" t="s">
        <v>11331</v>
      </c>
      <c r="K11" s="6">
        <v>99</v>
      </c>
    </row>
    <row r="12" spans="1:12" x14ac:dyDescent="0.3">
      <c r="A12" s="26" t="s">
        <v>98</v>
      </c>
      <c r="B12" s="32">
        <v>8976.9738299999899</v>
      </c>
      <c r="C12" s="17">
        <v>0</v>
      </c>
      <c r="D12" s="32" t="str">
        <f t="shared" si="0"/>
        <v>N/A</v>
      </c>
      <c r="E12" s="36" t="str">
        <f t="shared" si="1"/>
        <v>No new customers</v>
      </c>
      <c r="G12" s="6" t="s">
        <v>98</v>
      </c>
      <c r="H12" s="7">
        <v>8976.9738299999899</v>
      </c>
      <c r="I12" s="6"/>
      <c r="J12" s="6"/>
      <c r="K12" s="6"/>
    </row>
    <row r="13" spans="1:12" x14ac:dyDescent="0.3">
      <c r="A13" s="26" t="s">
        <v>235</v>
      </c>
      <c r="B13" s="32">
        <v>9511.1488199999912</v>
      </c>
      <c r="C13" s="17">
        <v>0</v>
      </c>
      <c r="D13" s="32" t="str">
        <f t="shared" si="0"/>
        <v>N/A</v>
      </c>
      <c r="E13" s="36" t="str">
        <f t="shared" si="1"/>
        <v>No new customers</v>
      </c>
      <c r="G13" s="6" t="s">
        <v>235</v>
      </c>
      <c r="H13" s="7">
        <v>9511.1488199999912</v>
      </c>
      <c r="I13" s="6"/>
      <c r="J13" s="6"/>
      <c r="K13" s="6"/>
    </row>
    <row r="14" spans="1:12" x14ac:dyDescent="0.3">
      <c r="A14" s="26" t="s">
        <v>303</v>
      </c>
      <c r="B14" s="32">
        <v>3851.7612599999998</v>
      </c>
      <c r="C14" s="17">
        <v>0</v>
      </c>
      <c r="D14" s="32" t="str">
        <f t="shared" si="0"/>
        <v>N/A</v>
      </c>
      <c r="E14" s="36" t="str">
        <f t="shared" si="1"/>
        <v>No new customers</v>
      </c>
      <c r="G14" s="6" t="s">
        <v>303</v>
      </c>
      <c r="H14" s="7">
        <v>3851.7612599999998</v>
      </c>
      <c r="I14" s="6"/>
      <c r="J14" s="6"/>
      <c r="K14" s="6"/>
    </row>
    <row r="15" spans="1:12" x14ac:dyDescent="0.3">
      <c r="A15" s="26" t="s">
        <v>554</v>
      </c>
      <c r="B15" s="32">
        <v>1486.8220199999992</v>
      </c>
      <c r="C15" s="17">
        <v>0</v>
      </c>
      <c r="D15" s="32" t="str">
        <f t="shared" si="0"/>
        <v>N/A</v>
      </c>
      <c r="E15" s="36" t="str">
        <f t="shared" si="1"/>
        <v>No new customers</v>
      </c>
      <c r="G15" s="6" t="s">
        <v>554</v>
      </c>
      <c r="H15" s="7">
        <v>1486.8220199999992</v>
      </c>
      <c r="I15" s="6"/>
      <c r="J15" s="6"/>
      <c r="K15" s="6"/>
    </row>
    <row r="16" spans="1:12" x14ac:dyDescent="0.3">
      <c r="A16" s="26" t="s">
        <v>365</v>
      </c>
      <c r="B16" s="32">
        <v>3963.2663399999988</v>
      </c>
      <c r="C16" s="17">
        <v>0</v>
      </c>
      <c r="D16" s="32" t="str">
        <f t="shared" si="0"/>
        <v>N/A</v>
      </c>
      <c r="E16" s="36" t="str">
        <f t="shared" si="1"/>
        <v>No new customers</v>
      </c>
      <c r="G16" s="6" t="s">
        <v>365</v>
      </c>
      <c r="H16" s="7">
        <v>3963.2663399999988</v>
      </c>
      <c r="I16" s="6"/>
      <c r="J16" s="6"/>
      <c r="K16" s="6"/>
    </row>
    <row r="17" spans="1:11" x14ac:dyDescent="0.3">
      <c r="A17" s="26" t="s">
        <v>208</v>
      </c>
      <c r="B17" s="32">
        <v>4145.3883299999998</v>
      </c>
      <c r="C17" s="17">
        <v>0</v>
      </c>
      <c r="D17" s="32" t="str">
        <f t="shared" si="0"/>
        <v>N/A</v>
      </c>
      <c r="E17" s="36" t="str">
        <f t="shared" si="1"/>
        <v>No new customers</v>
      </c>
      <c r="G17" s="6" t="s">
        <v>208</v>
      </c>
      <c r="H17" s="7">
        <v>4145.3883299999998</v>
      </c>
      <c r="I17" s="6"/>
      <c r="J17" s="6"/>
      <c r="K17" s="6"/>
    </row>
    <row r="18" spans="1:11" x14ac:dyDescent="0.3">
      <c r="A18" s="26" t="s">
        <v>436</v>
      </c>
      <c r="B18" s="32">
        <v>3673.7978399999979</v>
      </c>
      <c r="C18" s="17">
        <v>0</v>
      </c>
      <c r="D18" s="32" t="str">
        <f t="shared" si="0"/>
        <v>N/A</v>
      </c>
      <c r="E18" s="36" t="str">
        <f t="shared" si="1"/>
        <v>No new customers</v>
      </c>
      <c r="G18" s="6" t="s">
        <v>436</v>
      </c>
      <c r="H18" s="7">
        <v>3673.7978399999979</v>
      </c>
      <c r="I18" s="6"/>
      <c r="J18" s="6"/>
      <c r="K18" s="6"/>
    </row>
    <row r="19" spans="1:11" x14ac:dyDescent="0.3">
      <c r="A19" s="26" t="s">
        <v>732</v>
      </c>
      <c r="B19" s="32">
        <v>3309.0735599999985</v>
      </c>
      <c r="C19" s="17">
        <v>0</v>
      </c>
      <c r="D19" s="32" t="str">
        <f t="shared" si="0"/>
        <v>N/A</v>
      </c>
      <c r="E19" s="36" t="str">
        <f t="shared" si="1"/>
        <v>No new customers</v>
      </c>
      <c r="G19" s="6" t="s">
        <v>732</v>
      </c>
      <c r="H19" s="7">
        <v>3309.0735599999985</v>
      </c>
      <c r="I19" s="6"/>
      <c r="J19" s="6"/>
      <c r="K19" s="6"/>
    </row>
    <row r="20" spans="1:11" x14ac:dyDescent="0.3">
      <c r="A20" s="26" t="s">
        <v>642</v>
      </c>
      <c r="B20" s="32">
        <v>3184.753619999995</v>
      </c>
      <c r="C20" s="17">
        <v>0</v>
      </c>
      <c r="D20" s="32" t="str">
        <f t="shared" si="0"/>
        <v>N/A</v>
      </c>
      <c r="E20" s="36" t="str">
        <f t="shared" si="1"/>
        <v>No new customers</v>
      </c>
      <c r="G20" s="6" t="s">
        <v>642</v>
      </c>
      <c r="H20" s="7">
        <v>3184.753619999995</v>
      </c>
      <c r="I20" s="6"/>
      <c r="J20" s="6"/>
      <c r="K20" s="6"/>
    </row>
    <row r="21" spans="1:11" x14ac:dyDescent="0.3">
      <c r="A21" s="26" t="s">
        <v>570</v>
      </c>
      <c r="B21" s="32">
        <v>4544.623499999997</v>
      </c>
      <c r="C21" s="17">
        <v>0</v>
      </c>
      <c r="D21" s="32" t="str">
        <f t="shared" si="0"/>
        <v>N/A</v>
      </c>
      <c r="E21" s="36" t="str">
        <f t="shared" si="1"/>
        <v>No new customers</v>
      </c>
      <c r="G21" s="6" t="s">
        <v>570</v>
      </c>
      <c r="H21" s="7">
        <v>4544.623499999997</v>
      </c>
      <c r="I21" s="6"/>
      <c r="J21" s="6"/>
      <c r="K21" s="6"/>
    </row>
    <row r="22" spans="1:11" x14ac:dyDescent="0.3">
      <c r="A22" s="26" t="s">
        <v>135</v>
      </c>
      <c r="B22" s="32">
        <v>7566.5826000000015</v>
      </c>
      <c r="C22" s="17">
        <v>0</v>
      </c>
      <c r="D22" s="32" t="str">
        <f t="shared" si="0"/>
        <v>N/A</v>
      </c>
      <c r="E22" s="36" t="str">
        <f t="shared" si="1"/>
        <v>No new customers</v>
      </c>
      <c r="G22" s="6" t="s">
        <v>135</v>
      </c>
      <c r="H22" s="7">
        <v>7566.5826000000015</v>
      </c>
      <c r="I22" s="6"/>
      <c r="J22" s="6"/>
      <c r="K22" s="6"/>
    </row>
    <row r="23" spans="1:11" x14ac:dyDescent="0.3">
      <c r="A23" s="26" t="s">
        <v>52</v>
      </c>
      <c r="B23" s="32">
        <v>4563.0524099999966</v>
      </c>
      <c r="C23" s="17">
        <v>0</v>
      </c>
      <c r="D23" s="32" t="str">
        <f t="shared" si="0"/>
        <v>N/A</v>
      </c>
      <c r="E23" s="36" t="str">
        <f t="shared" si="1"/>
        <v>No new customers</v>
      </c>
      <c r="G23" s="6" t="s">
        <v>52</v>
      </c>
      <c r="H23" s="7">
        <v>4563.0524099999966</v>
      </c>
      <c r="I23" s="6"/>
      <c r="J23" s="6"/>
      <c r="K23" s="6"/>
    </row>
    <row r="24" spans="1:11" x14ac:dyDescent="0.3">
      <c r="A24" s="26" t="s">
        <v>88</v>
      </c>
      <c r="B24" s="32">
        <v>9990.7184999999881</v>
      </c>
      <c r="C24" s="17">
        <v>0</v>
      </c>
      <c r="D24" s="32" t="str">
        <f t="shared" si="0"/>
        <v>N/A</v>
      </c>
      <c r="E24" s="36" t="str">
        <f t="shared" si="1"/>
        <v>No new customers</v>
      </c>
      <c r="G24" s="6" t="s">
        <v>88</v>
      </c>
      <c r="H24" s="7">
        <v>9990.7184999999881</v>
      </c>
      <c r="I24" s="6"/>
      <c r="J24" s="6"/>
      <c r="K24" s="6"/>
    </row>
    <row r="25" spans="1:11" x14ac:dyDescent="0.3">
      <c r="A25" s="26" t="s">
        <v>163</v>
      </c>
      <c r="B25" s="32">
        <v>8920.513109999989</v>
      </c>
      <c r="C25" s="17">
        <v>0</v>
      </c>
      <c r="D25" s="32" t="str">
        <f t="shared" si="0"/>
        <v>N/A</v>
      </c>
      <c r="E25" s="36" t="str">
        <f t="shared" si="1"/>
        <v>No new customers</v>
      </c>
      <c r="G25" s="6" t="s">
        <v>163</v>
      </c>
      <c r="H25" s="7">
        <v>8920.513109999989</v>
      </c>
      <c r="I25" s="6"/>
      <c r="J25" s="6"/>
      <c r="K25" s="6"/>
    </row>
    <row r="26" spans="1:11" x14ac:dyDescent="0.3">
      <c r="A26" s="26" t="s">
        <v>140</v>
      </c>
      <c r="B26" s="32">
        <v>2551.7392199999958</v>
      </c>
      <c r="C26" s="17">
        <v>0</v>
      </c>
      <c r="D26" s="32" t="str">
        <f t="shared" si="0"/>
        <v>N/A</v>
      </c>
      <c r="E26" s="36" t="str">
        <f t="shared" si="1"/>
        <v>No new customers</v>
      </c>
      <c r="G26" s="6" t="s">
        <v>140</v>
      </c>
      <c r="H26" s="7">
        <v>2551.7392199999958</v>
      </c>
      <c r="I26" s="6"/>
      <c r="J26" s="6"/>
      <c r="K26" s="6"/>
    </row>
    <row r="27" spans="1:11" x14ac:dyDescent="0.3">
      <c r="A27" s="26" t="s">
        <v>1308</v>
      </c>
      <c r="B27" s="32">
        <v>4023.679259999999</v>
      </c>
      <c r="C27" s="17">
        <v>0</v>
      </c>
      <c r="D27" s="32" t="str">
        <f t="shared" si="0"/>
        <v>N/A</v>
      </c>
      <c r="E27" s="36" t="str">
        <f t="shared" si="1"/>
        <v>No new customers</v>
      </c>
      <c r="G27" s="6" t="s">
        <v>1308</v>
      </c>
      <c r="H27" s="7">
        <v>4023.679259999999</v>
      </c>
      <c r="I27" s="6"/>
      <c r="J27" s="6"/>
      <c r="K27" s="6"/>
    </row>
    <row r="28" spans="1:11" x14ac:dyDescent="0.3">
      <c r="A28" s="26" t="s">
        <v>187</v>
      </c>
      <c r="B28" s="32">
        <v>5769.7170899999965</v>
      </c>
      <c r="C28" s="17">
        <v>0</v>
      </c>
      <c r="D28" s="32" t="str">
        <f t="shared" si="0"/>
        <v>N/A</v>
      </c>
      <c r="E28" s="36" t="str">
        <f t="shared" si="1"/>
        <v>No new customers</v>
      </c>
      <c r="G28" s="6" t="s">
        <v>187</v>
      </c>
      <c r="H28" s="7">
        <v>5769.7170899999965</v>
      </c>
      <c r="I28" s="6"/>
      <c r="J28" s="6"/>
      <c r="K28" s="6"/>
    </row>
    <row r="29" spans="1:11" x14ac:dyDescent="0.3">
      <c r="A29" s="26" t="s">
        <v>296</v>
      </c>
      <c r="B29" s="32">
        <v>6741.6858899999988</v>
      </c>
      <c r="C29" s="17">
        <v>0</v>
      </c>
      <c r="D29" s="32" t="str">
        <f t="shared" si="0"/>
        <v>N/A</v>
      </c>
      <c r="E29" s="36" t="str">
        <f t="shared" si="1"/>
        <v>No new customers</v>
      </c>
      <c r="G29" s="6" t="s">
        <v>296</v>
      </c>
      <c r="H29" s="7">
        <v>6741.6858899999988</v>
      </c>
      <c r="I29" s="6"/>
      <c r="J29" s="6"/>
      <c r="K29" s="6"/>
    </row>
    <row r="30" spans="1:11" x14ac:dyDescent="0.3">
      <c r="A30" s="26" t="s">
        <v>454</v>
      </c>
      <c r="B30" s="32">
        <v>9152.0017200000002</v>
      </c>
      <c r="C30" s="17">
        <v>0</v>
      </c>
      <c r="D30" s="32" t="str">
        <f t="shared" si="0"/>
        <v>N/A</v>
      </c>
      <c r="E30" s="36" t="str">
        <f t="shared" si="1"/>
        <v>No new customers</v>
      </c>
      <c r="G30" s="6" t="s">
        <v>454</v>
      </c>
      <c r="H30" s="7">
        <v>9152.0017200000002</v>
      </c>
      <c r="I30" s="6"/>
      <c r="J30" s="6"/>
      <c r="K30" s="6"/>
    </row>
    <row r="31" spans="1:11" x14ac:dyDescent="0.3">
      <c r="A31" s="26" t="s">
        <v>43</v>
      </c>
      <c r="B31" s="32">
        <v>6502.2809399999942</v>
      </c>
      <c r="C31" s="17">
        <v>0</v>
      </c>
      <c r="D31" s="32" t="str">
        <f t="shared" si="0"/>
        <v>N/A</v>
      </c>
      <c r="E31" s="36" t="str">
        <f t="shared" si="1"/>
        <v>No new customers</v>
      </c>
      <c r="G31" s="6" t="s">
        <v>43</v>
      </c>
      <c r="H31" s="7">
        <v>6502.2809399999942</v>
      </c>
      <c r="I31" s="6"/>
      <c r="J31" s="6"/>
      <c r="K31" s="6"/>
    </row>
    <row r="32" spans="1:11" x14ac:dyDescent="0.3">
      <c r="A32" s="26" t="s">
        <v>175</v>
      </c>
      <c r="B32" s="32">
        <v>3923.8355699999988</v>
      </c>
      <c r="C32" s="17">
        <v>0</v>
      </c>
      <c r="D32" s="32" t="str">
        <f t="shared" si="0"/>
        <v>N/A</v>
      </c>
      <c r="E32" s="36" t="str">
        <f t="shared" si="1"/>
        <v>No new customers</v>
      </c>
      <c r="G32" s="6" t="s">
        <v>175</v>
      </c>
      <c r="H32" s="7">
        <v>3923.8355699999988</v>
      </c>
      <c r="I32" s="6"/>
      <c r="J32" s="6"/>
      <c r="K32" s="6"/>
    </row>
    <row r="33" spans="1:11" x14ac:dyDescent="0.3">
      <c r="A33" s="26" t="s">
        <v>327</v>
      </c>
      <c r="B33" s="32">
        <v>4643.4357300000011</v>
      </c>
      <c r="C33" s="17">
        <v>0</v>
      </c>
      <c r="D33" s="32" t="str">
        <f t="shared" si="0"/>
        <v>N/A</v>
      </c>
      <c r="E33" s="36" t="str">
        <f t="shared" si="1"/>
        <v>No new customers</v>
      </c>
      <c r="G33" s="6" t="s">
        <v>327</v>
      </c>
      <c r="H33" s="7">
        <v>4643.4357300000011</v>
      </c>
      <c r="I33" s="6"/>
      <c r="J33" s="6"/>
      <c r="K33" s="6"/>
    </row>
    <row r="34" spans="1:11" x14ac:dyDescent="0.3">
      <c r="A34" s="26" t="s">
        <v>246</v>
      </c>
      <c r="B34" s="32">
        <v>8194.9283099999884</v>
      </c>
      <c r="C34" s="17">
        <v>0</v>
      </c>
      <c r="D34" s="32" t="str">
        <f t="shared" si="0"/>
        <v>N/A</v>
      </c>
      <c r="E34" s="36" t="str">
        <f t="shared" si="1"/>
        <v>No new customers</v>
      </c>
      <c r="G34" s="6" t="s">
        <v>246</v>
      </c>
      <c r="H34" s="7">
        <v>8194.9283099999884</v>
      </c>
      <c r="I34" s="6"/>
      <c r="J34" s="6"/>
      <c r="K34" s="6"/>
    </row>
    <row r="35" spans="1:11" x14ac:dyDescent="0.3">
      <c r="A35" s="26" t="s">
        <v>400</v>
      </c>
      <c r="B35" s="32">
        <v>4990.6313699999992</v>
      </c>
      <c r="C35" s="17">
        <v>0</v>
      </c>
      <c r="D35" s="32" t="str">
        <f t="shared" si="0"/>
        <v>N/A</v>
      </c>
      <c r="E35" s="36" t="str">
        <f t="shared" si="1"/>
        <v>No new customers</v>
      </c>
      <c r="G35" s="6" t="s">
        <v>400</v>
      </c>
      <c r="H35" s="7">
        <v>4990.6313699999992</v>
      </c>
      <c r="I35" s="6"/>
      <c r="J35" s="6"/>
      <c r="K35" s="6"/>
    </row>
    <row r="36" spans="1:11" x14ac:dyDescent="0.3">
      <c r="A36" s="26" t="s">
        <v>32</v>
      </c>
      <c r="B36" s="32">
        <v>10888.38783</v>
      </c>
      <c r="C36" s="17">
        <v>0</v>
      </c>
      <c r="D36" s="32" t="str">
        <f t="shared" si="0"/>
        <v>N/A</v>
      </c>
      <c r="E36" s="36" t="str">
        <f t="shared" si="1"/>
        <v>No new customers</v>
      </c>
      <c r="G36" s="6" t="s">
        <v>32</v>
      </c>
      <c r="H36" s="7">
        <v>10888.38783</v>
      </c>
      <c r="I36" s="6"/>
      <c r="J36" s="6"/>
      <c r="K36" s="6"/>
    </row>
    <row r="37" spans="1:11" x14ac:dyDescent="0.3">
      <c r="A37" s="26" t="s">
        <v>76</v>
      </c>
      <c r="B37" s="32">
        <v>13536.349019999998</v>
      </c>
      <c r="C37" s="17">
        <v>0</v>
      </c>
      <c r="D37" s="32" t="str">
        <f t="shared" si="0"/>
        <v>N/A</v>
      </c>
      <c r="E37" s="36" t="str">
        <f t="shared" si="1"/>
        <v>No new customers</v>
      </c>
      <c r="G37" s="6" t="s">
        <v>76</v>
      </c>
      <c r="H37" s="7">
        <v>13536.349019999998</v>
      </c>
      <c r="I37" s="6"/>
      <c r="J37" s="6"/>
      <c r="K37" s="6"/>
    </row>
    <row r="38" spans="1:11" x14ac:dyDescent="0.3">
      <c r="A38" s="26" t="s">
        <v>898</v>
      </c>
      <c r="B38" s="32">
        <v>5569.1471699999965</v>
      </c>
      <c r="C38" s="17">
        <v>0</v>
      </c>
      <c r="D38" s="32" t="str">
        <f t="shared" si="0"/>
        <v>N/A</v>
      </c>
      <c r="E38" s="36" t="str">
        <f t="shared" si="1"/>
        <v>No new customers</v>
      </c>
      <c r="G38" s="6" t="s">
        <v>898</v>
      </c>
      <c r="H38" s="7">
        <v>5569.1471699999965</v>
      </c>
      <c r="I38" s="6"/>
      <c r="J38" s="6"/>
      <c r="K38" s="6"/>
    </row>
    <row r="39" spans="1:11" x14ac:dyDescent="0.3">
      <c r="A39" s="26" t="s">
        <v>394</v>
      </c>
      <c r="B39" s="32">
        <v>2816.9991</v>
      </c>
      <c r="C39" s="17">
        <v>0</v>
      </c>
      <c r="D39" s="32" t="str">
        <f t="shared" si="0"/>
        <v>N/A</v>
      </c>
      <c r="E39" s="36" t="str">
        <f t="shared" si="1"/>
        <v>No new customers</v>
      </c>
      <c r="G39" s="6" t="s">
        <v>394</v>
      </c>
      <c r="H39" s="7">
        <v>2816.9991</v>
      </c>
      <c r="I39" s="6"/>
      <c r="J39" s="6"/>
      <c r="K39" s="6"/>
    </row>
    <row r="40" spans="1:11" x14ac:dyDescent="0.3">
      <c r="A40" s="26" t="s">
        <v>761</v>
      </c>
      <c r="B40" s="32">
        <v>4972.0065599999998</v>
      </c>
      <c r="C40" s="17">
        <v>0</v>
      </c>
      <c r="D40" s="32" t="str">
        <f t="shared" si="0"/>
        <v>N/A</v>
      </c>
      <c r="E40" s="36" t="str">
        <f t="shared" si="1"/>
        <v>No new customers</v>
      </c>
      <c r="G40" s="6" t="s">
        <v>761</v>
      </c>
      <c r="H40" s="7">
        <v>4972.0065599999998</v>
      </c>
      <c r="I40" s="6"/>
      <c r="J40" s="6"/>
      <c r="K40" s="6"/>
    </row>
    <row r="41" spans="1:11" x14ac:dyDescent="0.3">
      <c r="A41" s="26" t="s">
        <v>68</v>
      </c>
      <c r="B41" s="32">
        <v>4534.638329999997</v>
      </c>
      <c r="C41" s="17">
        <v>0</v>
      </c>
      <c r="D41" s="32" t="str">
        <f t="shared" si="0"/>
        <v>N/A</v>
      </c>
      <c r="E41" s="36" t="str">
        <f t="shared" si="1"/>
        <v>No new customers</v>
      </c>
      <c r="G41" s="6" t="s">
        <v>68</v>
      </c>
      <c r="H41" s="7">
        <v>4534.638329999997</v>
      </c>
      <c r="I41" s="6"/>
      <c r="J41" s="6"/>
      <c r="K41" s="6"/>
    </row>
    <row r="42" spans="1:11" x14ac:dyDescent="0.3">
      <c r="A42" s="26" t="s">
        <v>288</v>
      </c>
      <c r="B42" s="32">
        <v>5412.3311399999984</v>
      </c>
      <c r="C42" s="17">
        <v>0</v>
      </c>
      <c r="D42" s="32" t="str">
        <f t="shared" si="0"/>
        <v>N/A</v>
      </c>
      <c r="E42" s="36" t="str">
        <f t="shared" si="1"/>
        <v>No new customers</v>
      </c>
      <c r="G42" s="6" t="s">
        <v>288</v>
      </c>
      <c r="H42" s="7">
        <v>5412.3311399999984</v>
      </c>
      <c r="I42" s="6"/>
      <c r="J42" s="6"/>
      <c r="K42" s="6"/>
    </row>
    <row r="43" spans="1:11" x14ac:dyDescent="0.3">
      <c r="A43" s="26" t="s">
        <v>318</v>
      </c>
      <c r="B43" s="32">
        <v>7045.123079999993</v>
      </c>
      <c r="C43" s="17">
        <v>0</v>
      </c>
      <c r="D43" s="32" t="str">
        <f t="shared" si="0"/>
        <v>N/A</v>
      </c>
      <c r="E43" s="36" t="str">
        <f t="shared" si="1"/>
        <v>No new customers</v>
      </c>
      <c r="G43" s="6" t="s">
        <v>318</v>
      </c>
      <c r="H43" s="7">
        <v>7045.123079999993</v>
      </c>
      <c r="I43" s="6"/>
      <c r="J43" s="6"/>
      <c r="K43" s="6"/>
    </row>
    <row r="44" spans="1:11" x14ac:dyDescent="0.3">
      <c r="A44" s="26" t="s">
        <v>128</v>
      </c>
      <c r="B44" s="32">
        <v>5612.1394799999998</v>
      </c>
      <c r="C44" s="17">
        <v>0</v>
      </c>
      <c r="D44" s="32" t="str">
        <f t="shared" si="0"/>
        <v>N/A</v>
      </c>
      <c r="E44" s="36" t="str">
        <f t="shared" si="1"/>
        <v>No new customers</v>
      </c>
      <c r="G44" s="6" t="s">
        <v>128</v>
      </c>
      <c r="H44" s="7">
        <v>5612.1394799999998</v>
      </c>
      <c r="I44" s="6"/>
      <c r="J44" s="6"/>
      <c r="K44" s="6"/>
    </row>
    <row r="45" spans="1:11" x14ac:dyDescent="0.3">
      <c r="A45" s="26" t="s">
        <v>786</v>
      </c>
      <c r="B45" s="32">
        <v>8396.4712799999943</v>
      </c>
      <c r="C45" s="17">
        <v>0</v>
      </c>
      <c r="D45" s="32" t="str">
        <f t="shared" si="0"/>
        <v>N/A</v>
      </c>
      <c r="E45" s="36" t="str">
        <f t="shared" si="1"/>
        <v>No new customers</v>
      </c>
      <c r="G45" s="6" t="s">
        <v>786</v>
      </c>
      <c r="H45" s="7">
        <v>8396.4712799999943</v>
      </c>
      <c r="I45" s="6"/>
      <c r="J45" s="6"/>
      <c r="K45" s="6"/>
    </row>
    <row r="46" spans="1:11" x14ac:dyDescent="0.3">
      <c r="A46" s="26" t="s">
        <v>171</v>
      </c>
      <c r="B46" s="32">
        <v>9932.3634599999914</v>
      </c>
      <c r="C46" s="17">
        <v>0</v>
      </c>
      <c r="D46" s="32" t="str">
        <f t="shared" si="0"/>
        <v>N/A</v>
      </c>
      <c r="E46" s="36" t="str">
        <f t="shared" si="1"/>
        <v>No new customers</v>
      </c>
      <c r="G46" s="6" t="s">
        <v>171</v>
      </c>
      <c r="H46" s="7">
        <v>9932.3634599999914</v>
      </c>
      <c r="I46" s="6"/>
      <c r="J46" s="6"/>
      <c r="K46" s="6"/>
    </row>
    <row r="47" spans="1:11" x14ac:dyDescent="0.3">
      <c r="A47" s="26" t="s">
        <v>151</v>
      </c>
      <c r="B47" s="32">
        <v>9876.6083400000025</v>
      </c>
      <c r="C47" s="17">
        <v>0</v>
      </c>
      <c r="D47" s="32" t="str">
        <f t="shared" si="0"/>
        <v>N/A</v>
      </c>
      <c r="E47" s="36" t="str">
        <f t="shared" si="1"/>
        <v>No new customers</v>
      </c>
      <c r="G47" s="6" t="s">
        <v>151</v>
      </c>
      <c r="H47" s="7">
        <v>9876.6083400000025</v>
      </c>
      <c r="I47" s="6"/>
      <c r="J47" s="6"/>
      <c r="K47" s="6"/>
    </row>
    <row r="48" spans="1:11" x14ac:dyDescent="0.3">
      <c r="A48" s="26" t="s">
        <v>283</v>
      </c>
      <c r="B48" s="32">
        <v>16262.501699999979</v>
      </c>
      <c r="C48" s="17">
        <v>0</v>
      </c>
      <c r="D48" s="32" t="str">
        <f t="shared" si="0"/>
        <v>N/A</v>
      </c>
      <c r="E48" s="36" t="str">
        <f t="shared" si="1"/>
        <v>No new customers</v>
      </c>
      <c r="G48" s="6" t="s">
        <v>283</v>
      </c>
      <c r="H48" s="7">
        <v>16262.501699999979</v>
      </c>
      <c r="I48" s="6"/>
      <c r="J48" s="6"/>
      <c r="K48" s="6"/>
    </row>
    <row r="49" spans="1:11" x14ac:dyDescent="0.3">
      <c r="A49" s="27" t="s">
        <v>261</v>
      </c>
      <c r="B49" s="33">
        <v>13497.826409999978</v>
      </c>
      <c r="C49" s="23">
        <v>0</v>
      </c>
      <c r="D49" s="33" t="str">
        <f t="shared" si="0"/>
        <v>N/A</v>
      </c>
      <c r="E49" s="37" t="str">
        <f t="shared" si="1"/>
        <v>No new customers</v>
      </c>
      <c r="G49" s="6" t="s">
        <v>261</v>
      </c>
      <c r="H49" s="7">
        <v>13497.826409999978</v>
      </c>
      <c r="I49" s="6"/>
      <c r="J49" s="6"/>
      <c r="K49" s="6"/>
    </row>
    <row r="50" spans="1:11" x14ac:dyDescent="0.3">
      <c r="A50" s="11" t="s">
        <v>11342</v>
      </c>
      <c r="B50" s="11">
        <f>AVERAGEIF(D2:D49, "&lt;&gt;N/A")</f>
        <v>1446.5105675800737</v>
      </c>
      <c r="C50" s="6"/>
      <c r="D50" s="6"/>
      <c r="E50" s="6"/>
      <c r="G50" s="6" t="s">
        <v>11331</v>
      </c>
      <c r="H50" s="7">
        <v>290203.89887999976</v>
      </c>
      <c r="I50" s="6"/>
      <c r="J50" s="6"/>
      <c r="K50" s="6"/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08B34-6916-4462-B7A9-02D507E92E54}">
  <dimension ref="A1:F111"/>
  <sheetViews>
    <sheetView workbookViewId="0">
      <selection activeCell="H18" sqref="H18"/>
    </sheetView>
  </sheetViews>
  <sheetFormatPr defaultRowHeight="14.4" x14ac:dyDescent="0.3"/>
  <cols>
    <col min="1" max="1" width="16.77734375" customWidth="1"/>
    <col min="2" max="2" width="11.6640625" customWidth="1"/>
    <col min="3" max="4" width="13.21875" customWidth="1"/>
    <col min="5" max="5" width="12.5546875" bestFit="1" customWidth="1"/>
    <col min="6" max="6" width="12" bestFit="1" customWidth="1"/>
  </cols>
  <sheetData>
    <row r="1" spans="1:6" ht="34.799999999999997" customHeight="1" thickBot="1" x14ac:dyDescent="0.35">
      <c r="A1" s="38" t="s">
        <v>11343</v>
      </c>
      <c r="B1" s="39" t="s">
        <v>11346</v>
      </c>
      <c r="C1" s="40" t="s">
        <v>11347</v>
      </c>
      <c r="D1" s="41" t="s">
        <v>11348</v>
      </c>
      <c r="E1" s="8" t="s">
        <v>11330</v>
      </c>
      <c r="F1" s="6" t="s">
        <v>11332</v>
      </c>
    </row>
    <row r="2" spans="1:6" ht="25.2" customHeight="1" thickBot="1" x14ac:dyDescent="0.35">
      <c r="A2" s="42">
        <f>AVERAGE(F2:F100)</f>
        <v>11109.717906060605</v>
      </c>
      <c r="B2" s="43">
        <f>AVERAGE(Helper!E:E)</f>
        <v>45.583838383838383</v>
      </c>
      <c r="C2" s="44">
        <f>A2*B2</f>
        <v>506423.585519902</v>
      </c>
      <c r="D2" s="45">
        <f>C2/CAC!B50</f>
        <v>350.10016301997615</v>
      </c>
      <c r="E2" s="6">
        <v>1001</v>
      </c>
      <c r="F2" s="6">
        <v>5460.8330000000014</v>
      </c>
    </row>
    <row r="3" spans="1:6" x14ac:dyDescent="0.3">
      <c r="E3" s="6">
        <v>1002</v>
      </c>
      <c r="F3" s="6">
        <v>10665.335999999999</v>
      </c>
    </row>
    <row r="4" spans="1:6" x14ac:dyDescent="0.3">
      <c r="E4" s="6">
        <v>1003</v>
      </c>
      <c r="F4" s="6">
        <v>19445.487999999987</v>
      </c>
    </row>
    <row r="5" spans="1:6" x14ac:dyDescent="0.3">
      <c r="E5" s="6">
        <v>1004</v>
      </c>
      <c r="F5" s="6">
        <v>10026.301500000001</v>
      </c>
    </row>
    <row r="6" spans="1:6" x14ac:dyDescent="0.3">
      <c r="E6" s="6">
        <v>1005</v>
      </c>
      <c r="F6" s="6">
        <v>18443.929</v>
      </c>
    </row>
    <row r="7" spans="1:6" x14ac:dyDescent="0.3">
      <c r="E7" s="6">
        <v>1006</v>
      </c>
      <c r="F7" s="6">
        <v>7192.6939999999995</v>
      </c>
    </row>
    <row r="8" spans="1:6" x14ac:dyDescent="0.3">
      <c r="E8" s="6">
        <v>1007</v>
      </c>
      <c r="F8" s="6">
        <v>14250.351000000001</v>
      </c>
    </row>
    <row r="9" spans="1:6" x14ac:dyDescent="0.3">
      <c r="E9" s="6">
        <v>1008</v>
      </c>
      <c r="F9" s="6">
        <v>8731.3119999999999</v>
      </c>
    </row>
    <row r="10" spans="1:6" x14ac:dyDescent="0.3">
      <c r="E10" s="6">
        <v>1009</v>
      </c>
      <c r="F10" s="6">
        <v>24111.394399999994</v>
      </c>
    </row>
    <row r="11" spans="1:6" x14ac:dyDescent="0.3">
      <c r="E11" s="6">
        <v>1010</v>
      </c>
      <c r="F11" s="6">
        <v>10068.212</v>
      </c>
    </row>
    <row r="12" spans="1:6" x14ac:dyDescent="0.3">
      <c r="E12" s="6">
        <v>1011</v>
      </c>
      <c r="F12" s="6">
        <v>14276.393999999997</v>
      </c>
    </row>
    <row r="13" spans="1:6" x14ac:dyDescent="0.3">
      <c r="E13" s="6">
        <v>1012</v>
      </c>
      <c r="F13" s="6">
        <v>4862.3630000000003</v>
      </c>
    </row>
    <row r="14" spans="1:6" x14ac:dyDescent="0.3">
      <c r="E14" s="6">
        <v>1013</v>
      </c>
      <c r="F14" s="6">
        <v>7731.5179999999991</v>
      </c>
    </row>
    <row r="15" spans="1:6" x14ac:dyDescent="0.3">
      <c r="E15" s="6">
        <v>1014</v>
      </c>
      <c r="F15" s="6">
        <v>5961.8670000000029</v>
      </c>
    </row>
    <row r="16" spans="1:6" x14ac:dyDescent="0.3">
      <c r="E16" s="6">
        <v>1015</v>
      </c>
      <c r="F16" s="6">
        <v>14214.627</v>
      </c>
    </row>
    <row r="17" spans="5:6" x14ac:dyDescent="0.3">
      <c r="E17" s="6">
        <v>1016</v>
      </c>
      <c r="F17" s="6">
        <v>10787.196</v>
      </c>
    </row>
    <row r="18" spans="5:6" x14ac:dyDescent="0.3">
      <c r="E18" s="6">
        <v>1017</v>
      </c>
      <c r="F18" s="6">
        <v>20605.105500000005</v>
      </c>
    </row>
    <row r="19" spans="5:6" x14ac:dyDescent="0.3">
      <c r="E19" s="6">
        <v>1018</v>
      </c>
      <c r="F19" s="6">
        <v>5364.7909999999993</v>
      </c>
    </row>
    <row r="20" spans="5:6" x14ac:dyDescent="0.3">
      <c r="E20" s="6">
        <v>1019</v>
      </c>
      <c r="F20" s="6">
        <v>11446.273999999999</v>
      </c>
    </row>
    <row r="21" spans="5:6" x14ac:dyDescent="0.3">
      <c r="E21" s="6">
        <v>1020</v>
      </c>
      <c r="F21" s="6">
        <v>3567.4459999999999</v>
      </c>
    </row>
    <row r="22" spans="5:6" x14ac:dyDescent="0.3">
      <c r="E22" s="6">
        <v>1021</v>
      </c>
      <c r="F22" s="6">
        <v>3265.5490000000004</v>
      </c>
    </row>
    <row r="23" spans="5:6" x14ac:dyDescent="0.3">
      <c r="E23" s="6">
        <v>1022</v>
      </c>
      <c r="F23" s="6">
        <v>15882.161999999997</v>
      </c>
    </row>
    <row r="24" spans="5:6" x14ac:dyDescent="0.3">
      <c r="E24" s="6">
        <v>1023</v>
      </c>
      <c r="F24" s="6">
        <v>8673.0209999999952</v>
      </c>
    </row>
    <row r="25" spans="5:6" x14ac:dyDescent="0.3">
      <c r="E25" s="6">
        <v>1024</v>
      </c>
      <c r="F25" s="6">
        <v>17488.075999999997</v>
      </c>
    </row>
    <row r="26" spans="5:6" x14ac:dyDescent="0.3">
      <c r="E26" s="6">
        <v>1025</v>
      </c>
      <c r="F26" s="6">
        <v>15065.948</v>
      </c>
    </row>
    <row r="27" spans="5:6" x14ac:dyDescent="0.3">
      <c r="E27" s="6">
        <v>1026</v>
      </c>
      <c r="F27" s="6">
        <v>12119.898499999999</v>
      </c>
    </row>
    <row r="28" spans="5:6" x14ac:dyDescent="0.3">
      <c r="E28" s="6">
        <v>1027</v>
      </c>
      <c r="F28" s="6">
        <v>2784.6680000000001</v>
      </c>
    </row>
    <row r="29" spans="5:6" x14ac:dyDescent="0.3">
      <c r="E29" s="6">
        <v>1028</v>
      </c>
      <c r="F29" s="6">
        <v>10398.104000000001</v>
      </c>
    </row>
    <row r="30" spans="5:6" x14ac:dyDescent="0.3">
      <c r="E30" s="6">
        <v>1029</v>
      </c>
      <c r="F30" s="6">
        <v>10995.679999999997</v>
      </c>
    </row>
    <row r="31" spans="5:6" x14ac:dyDescent="0.3">
      <c r="E31" s="6">
        <v>1030</v>
      </c>
      <c r="F31" s="6">
        <v>13105.427</v>
      </c>
    </row>
    <row r="32" spans="5:6" x14ac:dyDescent="0.3">
      <c r="E32" s="6">
        <v>1031</v>
      </c>
      <c r="F32" s="6">
        <v>13015.981500000004</v>
      </c>
    </row>
    <row r="33" spans="5:6" x14ac:dyDescent="0.3">
      <c r="E33" s="6">
        <v>1032</v>
      </c>
      <c r="F33" s="6">
        <v>12790.445999999996</v>
      </c>
    </row>
    <row r="34" spans="5:6" x14ac:dyDescent="0.3">
      <c r="E34" s="6">
        <v>1033</v>
      </c>
      <c r="F34" s="6">
        <v>9327.0719999999983</v>
      </c>
    </row>
    <row r="35" spans="5:6" x14ac:dyDescent="0.3">
      <c r="E35" s="6">
        <v>1034</v>
      </c>
      <c r="F35" s="6">
        <v>7420.6709999999994</v>
      </c>
    </row>
    <row r="36" spans="5:6" x14ac:dyDescent="0.3">
      <c r="E36" s="6">
        <v>1035</v>
      </c>
      <c r="F36" s="6">
        <v>11085.044000000004</v>
      </c>
    </row>
    <row r="37" spans="5:6" x14ac:dyDescent="0.3">
      <c r="E37" s="6">
        <v>1036</v>
      </c>
      <c r="F37" s="6">
        <v>11057.319999999996</v>
      </c>
    </row>
    <row r="38" spans="5:6" x14ac:dyDescent="0.3">
      <c r="E38" s="6">
        <v>1038</v>
      </c>
      <c r="F38" s="6">
        <v>8445.6130000000012</v>
      </c>
    </row>
    <row r="39" spans="5:6" x14ac:dyDescent="0.3">
      <c r="E39" s="6">
        <v>1039</v>
      </c>
      <c r="F39" s="6">
        <v>19812.668000000009</v>
      </c>
    </row>
    <row r="40" spans="5:6" x14ac:dyDescent="0.3">
      <c r="E40" s="6">
        <v>1040</v>
      </c>
      <c r="F40" s="6">
        <v>4346.1290000000008</v>
      </c>
    </row>
    <row r="41" spans="5:6" x14ac:dyDescent="0.3">
      <c r="E41" s="6">
        <v>1041</v>
      </c>
      <c r="F41" s="6">
        <v>6955.1949999999979</v>
      </c>
    </row>
    <row r="42" spans="5:6" x14ac:dyDescent="0.3">
      <c r="E42" s="6">
        <v>1042</v>
      </c>
      <c r="F42" s="6">
        <v>7133.4965000000002</v>
      </c>
    </row>
    <row r="43" spans="5:6" x14ac:dyDescent="0.3">
      <c r="E43" s="6">
        <v>1043</v>
      </c>
      <c r="F43" s="6">
        <v>26456.826800000003</v>
      </c>
    </row>
    <row r="44" spans="5:6" x14ac:dyDescent="0.3">
      <c r="E44" s="6">
        <v>1044</v>
      </c>
      <c r="F44" s="6">
        <v>13818.452999999996</v>
      </c>
    </row>
    <row r="45" spans="5:6" x14ac:dyDescent="0.3">
      <c r="E45" s="6">
        <v>1045</v>
      </c>
      <c r="F45" s="6">
        <v>17480.289000000004</v>
      </c>
    </row>
    <row r="46" spans="5:6" x14ac:dyDescent="0.3">
      <c r="E46" s="6">
        <v>1046</v>
      </c>
      <c r="F46" s="6">
        <v>16683.110000000004</v>
      </c>
    </row>
    <row r="47" spans="5:6" x14ac:dyDescent="0.3">
      <c r="E47" s="6">
        <v>1047</v>
      </c>
      <c r="F47" s="6">
        <v>13277.667999999998</v>
      </c>
    </row>
    <row r="48" spans="5:6" x14ac:dyDescent="0.3">
      <c r="E48" s="6">
        <v>1048</v>
      </c>
      <c r="F48" s="6">
        <v>9003.8900000000012</v>
      </c>
    </row>
    <row r="49" spans="5:6" x14ac:dyDescent="0.3">
      <c r="E49" s="6">
        <v>1049</v>
      </c>
      <c r="F49" s="6">
        <v>9952.77</v>
      </c>
    </row>
    <row r="50" spans="5:6" x14ac:dyDescent="0.3">
      <c r="E50" s="6">
        <v>1050</v>
      </c>
      <c r="F50" s="6">
        <v>6803.6549999999997</v>
      </c>
    </row>
    <row r="51" spans="5:6" x14ac:dyDescent="0.3">
      <c r="E51" s="6">
        <v>1051</v>
      </c>
      <c r="F51" s="6">
        <v>16029.305</v>
      </c>
    </row>
    <row r="52" spans="5:6" x14ac:dyDescent="0.3">
      <c r="E52" s="6">
        <v>1052</v>
      </c>
      <c r="F52" s="6">
        <v>9728.4259999999995</v>
      </c>
    </row>
    <row r="53" spans="5:6" x14ac:dyDescent="0.3">
      <c r="E53" s="6">
        <v>1053</v>
      </c>
      <c r="F53" s="6">
        <v>9650.9820000000018</v>
      </c>
    </row>
    <row r="54" spans="5:6" x14ac:dyDescent="0.3">
      <c r="E54" s="6">
        <v>1054</v>
      </c>
      <c r="F54" s="6">
        <v>8542.6390000000029</v>
      </c>
    </row>
    <row r="55" spans="5:6" x14ac:dyDescent="0.3">
      <c r="E55" s="6">
        <v>1055</v>
      </c>
      <c r="F55" s="6">
        <v>16054.549999999997</v>
      </c>
    </row>
    <row r="56" spans="5:6" x14ac:dyDescent="0.3">
      <c r="E56" s="6">
        <v>1056</v>
      </c>
      <c r="F56" s="6">
        <v>9273.4359999999979</v>
      </c>
    </row>
    <row r="57" spans="5:6" x14ac:dyDescent="0.3">
      <c r="E57" s="6">
        <v>1057</v>
      </c>
      <c r="F57" s="6">
        <v>15113.226000000002</v>
      </c>
    </row>
    <row r="58" spans="5:6" x14ac:dyDescent="0.3">
      <c r="E58" s="6">
        <v>1058</v>
      </c>
      <c r="F58" s="6">
        <v>8080.4040000000005</v>
      </c>
    </row>
    <row r="59" spans="5:6" x14ac:dyDescent="0.3">
      <c r="E59" s="6">
        <v>1059</v>
      </c>
      <c r="F59" s="6">
        <v>2537.212</v>
      </c>
    </row>
    <row r="60" spans="5:6" x14ac:dyDescent="0.3">
      <c r="E60" s="6">
        <v>1060</v>
      </c>
      <c r="F60" s="6">
        <v>29900.199999999997</v>
      </c>
    </row>
    <row r="61" spans="5:6" x14ac:dyDescent="0.3">
      <c r="E61" s="6">
        <v>1061</v>
      </c>
      <c r="F61" s="6">
        <v>8590.1350000000002</v>
      </c>
    </row>
    <row r="62" spans="5:6" x14ac:dyDescent="0.3">
      <c r="E62" s="6">
        <v>1062</v>
      </c>
      <c r="F62" s="6">
        <v>9706.6299999999992</v>
      </c>
    </row>
    <row r="63" spans="5:6" x14ac:dyDescent="0.3">
      <c r="E63" s="6">
        <v>1063</v>
      </c>
      <c r="F63" s="6">
        <v>8550.8659999999982</v>
      </c>
    </row>
    <row r="64" spans="5:6" x14ac:dyDescent="0.3">
      <c r="E64" s="6">
        <v>1064</v>
      </c>
      <c r="F64" s="6">
        <v>11715.319999999998</v>
      </c>
    </row>
    <row r="65" spans="5:6" x14ac:dyDescent="0.3">
      <c r="E65" s="6">
        <v>1065</v>
      </c>
      <c r="F65" s="6">
        <v>14676.931800000004</v>
      </c>
    </row>
    <row r="66" spans="5:6" x14ac:dyDescent="0.3">
      <c r="E66" s="6">
        <v>1066</v>
      </c>
      <c r="F66" s="6">
        <v>5486.83</v>
      </c>
    </row>
    <row r="67" spans="5:6" x14ac:dyDescent="0.3">
      <c r="E67" s="6">
        <v>1067</v>
      </c>
      <c r="F67" s="6">
        <v>7823.6419999999998</v>
      </c>
    </row>
    <row r="68" spans="5:6" x14ac:dyDescent="0.3">
      <c r="E68" s="6">
        <v>1068</v>
      </c>
      <c r="F68" s="6">
        <v>15544.903999999993</v>
      </c>
    </row>
    <row r="69" spans="5:6" x14ac:dyDescent="0.3">
      <c r="E69" s="6">
        <v>1070</v>
      </c>
      <c r="F69" s="6">
        <v>8084.867000000002</v>
      </c>
    </row>
    <row r="70" spans="5:6" x14ac:dyDescent="0.3">
      <c r="E70" s="6">
        <v>1071</v>
      </c>
      <c r="F70" s="6">
        <v>8418.5419999999995</v>
      </c>
    </row>
    <row r="71" spans="5:6" x14ac:dyDescent="0.3">
      <c r="E71" s="6">
        <v>1072</v>
      </c>
      <c r="F71" s="6">
        <v>7514.5189999999993</v>
      </c>
    </row>
    <row r="72" spans="5:6" x14ac:dyDescent="0.3">
      <c r="E72" s="6">
        <v>1073</v>
      </c>
      <c r="F72" s="6">
        <v>12693.117999999999</v>
      </c>
    </row>
    <row r="73" spans="5:6" x14ac:dyDescent="0.3">
      <c r="E73" s="6">
        <v>1074</v>
      </c>
      <c r="F73" s="6">
        <v>14123.675200000001</v>
      </c>
    </row>
    <row r="74" spans="5:6" x14ac:dyDescent="0.3">
      <c r="E74" s="6">
        <v>1075</v>
      </c>
      <c r="F74" s="6">
        <v>10985.154999999999</v>
      </c>
    </row>
    <row r="75" spans="5:6" x14ac:dyDescent="0.3">
      <c r="E75" s="6">
        <v>1076</v>
      </c>
      <c r="F75" s="6">
        <v>13131.961000000003</v>
      </c>
    </row>
    <row r="76" spans="5:6" x14ac:dyDescent="0.3">
      <c r="E76" s="6">
        <v>1077</v>
      </c>
      <c r="F76" s="6">
        <v>8069.6820000000007</v>
      </c>
    </row>
    <row r="77" spans="5:6" x14ac:dyDescent="0.3">
      <c r="E77" s="6">
        <v>1078</v>
      </c>
      <c r="F77" s="6">
        <v>9007.3979999999956</v>
      </c>
    </row>
    <row r="78" spans="5:6" x14ac:dyDescent="0.3">
      <c r="E78" s="6">
        <v>1079</v>
      </c>
      <c r="F78" s="6">
        <v>2496.6130000000003</v>
      </c>
    </row>
    <row r="79" spans="5:6" x14ac:dyDescent="0.3">
      <c r="E79" s="6">
        <v>1080</v>
      </c>
      <c r="F79" s="6">
        <v>22172.269</v>
      </c>
    </row>
    <row r="80" spans="5:6" x14ac:dyDescent="0.3">
      <c r="E80" s="6">
        <v>1081</v>
      </c>
      <c r="F80" s="6">
        <v>9183.9679999999989</v>
      </c>
    </row>
    <row r="81" spans="5:6" x14ac:dyDescent="0.3">
      <c r="E81" s="6">
        <v>1082</v>
      </c>
      <c r="F81" s="6">
        <v>7795.5255000000006</v>
      </c>
    </row>
    <row r="82" spans="5:6" x14ac:dyDescent="0.3">
      <c r="E82" s="6">
        <v>1083</v>
      </c>
      <c r="F82" s="6">
        <v>5829.4359999999988</v>
      </c>
    </row>
    <row r="83" spans="5:6" x14ac:dyDescent="0.3">
      <c r="E83" s="6">
        <v>1084</v>
      </c>
      <c r="F83" s="6">
        <v>7784.0549999999994</v>
      </c>
    </row>
    <row r="84" spans="5:6" x14ac:dyDescent="0.3">
      <c r="E84" s="6">
        <v>1085</v>
      </c>
      <c r="F84" s="6">
        <v>4532.2000000000007</v>
      </c>
    </row>
    <row r="85" spans="5:6" x14ac:dyDescent="0.3">
      <c r="E85" s="6">
        <v>1086</v>
      </c>
      <c r="F85" s="6">
        <v>5840.6970000000001</v>
      </c>
    </row>
    <row r="86" spans="5:6" x14ac:dyDescent="0.3">
      <c r="E86" s="6">
        <v>1087</v>
      </c>
      <c r="F86" s="6">
        <v>10825</v>
      </c>
    </row>
    <row r="87" spans="5:6" x14ac:dyDescent="0.3">
      <c r="E87" s="6">
        <v>1088</v>
      </c>
      <c r="F87" s="6">
        <v>18378.918799999992</v>
      </c>
    </row>
    <row r="88" spans="5:6" x14ac:dyDescent="0.3">
      <c r="E88" s="6">
        <v>1089</v>
      </c>
      <c r="F88" s="6">
        <v>8202.6980000000021</v>
      </c>
    </row>
    <row r="89" spans="5:6" x14ac:dyDescent="0.3">
      <c r="E89" s="6">
        <v>1090</v>
      </c>
      <c r="F89" s="6">
        <v>11285.638000000003</v>
      </c>
    </row>
    <row r="90" spans="5:6" x14ac:dyDescent="0.3">
      <c r="E90" s="6">
        <v>1091</v>
      </c>
      <c r="F90" s="6">
        <v>7700.6129999999985</v>
      </c>
    </row>
    <row r="91" spans="5:6" x14ac:dyDescent="0.3">
      <c r="E91" s="6">
        <v>1092</v>
      </c>
      <c r="F91" s="6">
        <v>12160.295999999997</v>
      </c>
    </row>
    <row r="92" spans="5:6" x14ac:dyDescent="0.3">
      <c r="E92" s="6">
        <v>1093</v>
      </c>
      <c r="F92" s="6">
        <v>24120.404999999995</v>
      </c>
    </row>
    <row r="93" spans="5:6" x14ac:dyDescent="0.3">
      <c r="E93" s="6">
        <v>1094</v>
      </c>
      <c r="F93" s="6">
        <v>8560.0225000000009</v>
      </c>
    </row>
    <row r="94" spans="5:6" x14ac:dyDescent="0.3">
      <c r="E94" s="6">
        <v>1095</v>
      </c>
      <c r="F94" s="6">
        <v>7509.3180000000002</v>
      </c>
    </row>
    <row r="95" spans="5:6" x14ac:dyDescent="0.3">
      <c r="E95" s="6">
        <v>1096</v>
      </c>
      <c r="F95" s="6">
        <v>8165.6940000000022</v>
      </c>
    </row>
    <row r="96" spans="5:6" x14ac:dyDescent="0.3">
      <c r="E96" s="6">
        <v>1097</v>
      </c>
      <c r="F96" s="6">
        <v>14862.268000000002</v>
      </c>
    </row>
    <row r="97" spans="5:6" x14ac:dyDescent="0.3">
      <c r="E97" s="6">
        <v>1098</v>
      </c>
      <c r="F97" s="6">
        <v>7523.7309999999979</v>
      </c>
    </row>
    <row r="98" spans="5:6" x14ac:dyDescent="0.3">
      <c r="E98" s="6">
        <v>1099</v>
      </c>
      <c r="F98" s="6">
        <v>9305.778199999997</v>
      </c>
    </row>
    <row r="99" spans="5:6" x14ac:dyDescent="0.3">
      <c r="E99" s="6">
        <v>1100</v>
      </c>
      <c r="F99" s="6">
        <v>21305.563999999998</v>
      </c>
    </row>
    <row r="100" spans="5:6" x14ac:dyDescent="0.3">
      <c r="E100" s="6">
        <v>1101</v>
      </c>
      <c r="F100" s="6">
        <v>3428.5450000000005</v>
      </c>
    </row>
    <row r="101" spans="5:6" x14ac:dyDescent="0.3">
      <c r="E101" s="6" t="s">
        <v>11331</v>
      </c>
      <c r="F101" s="6">
        <v>1099862.0726999999</v>
      </c>
    </row>
    <row r="102" spans="5:6" x14ac:dyDescent="0.3">
      <c r="E102" s="6"/>
      <c r="F102" s="6"/>
    </row>
    <row r="103" spans="5:6" x14ac:dyDescent="0.3">
      <c r="E103" s="6"/>
      <c r="F103" s="6"/>
    </row>
    <row r="104" spans="5:6" x14ac:dyDescent="0.3">
      <c r="E104" s="6"/>
      <c r="F104" s="6"/>
    </row>
    <row r="105" spans="5:6" x14ac:dyDescent="0.3">
      <c r="E105" s="6"/>
      <c r="F105" s="6"/>
    </row>
    <row r="106" spans="5:6" x14ac:dyDescent="0.3">
      <c r="E106" s="6"/>
      <c r="F106" s="6"/>
    </row>
    <row r="107" spans="5:6" x14ac:dyDescent="0.3">
      <c r="E107" s="6"/>
      <c r="F107" s="6"/>
    </row>
    <row r="108" spans="5:6" x14ac:dyDescent="0.3">
      <c r="E108" s="6"/>
      <c r="F108" s="6"/>
    </row>
    <row r="109" spans="5:6" x14ac:dyDescent="0.3">
      <c r="E109" s="6"/>
      <c r="F109" s="6"/>
    </row>
    <row r="110" spans="5:6" x14ac:dyDescent="0.3">
      <c r="E110" s="6"/>
      <c r="F110" s="6"/>
    </row>
    <row r="111" spans="5:6" x14ac:dyDescent="0.3">
      <c r="E111" s="6"/>
      <c r="F111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916FD-A779-41EA-9A12-6E503439126C}">
  <dimension ref="A1:AX26"/>
  <sheetViews>
    <sheetView workbookViewId="0">
      <selection activeCell="C29" sqref="C29"/>
    </sheetView>
  </sheetViews>
  <sheetFormatPr defaultRowHeight="14.4" x14ac:dyDescent="0.3"/>
  <cols>
    <col min="1" max="1" width="19.33203125" style="6" bestFit="1" customWidth="1"/>
    <col min="2" max="2" width="15.5546875" style="6" bestFit="1" customWidth="1"/>
    <col min="3" max="3" width="7.6640625" style="6" customWidth="1"/>
    <col min="4" max="49" width="7.6640625" style="6" bestFit="1" customWidth="1"/>
    <col min="50" max="50" width="10.77734375" style="6" bestFit="1" customWidth="1"/>
    <col min="51" max="51" width="18" style="6" bestFit="1" customWidth="1"/>
    <col min="52" max="52" width="11.6640625" style="6" bestFit="1" customWidth="1"/>
    <col min="53" max="53" width="18" style="6" bestFit="1" customWidth="1"/>
    <col min="54" max="54" width="11.6640625" style="6" bestFit="1" customWidth="1"/>
    <col min="55" max="55" width="18" style="6" bestFit="1" customWidth="1"/>
    <col min="56" max="56" width="11.6640625" style="6" bestFit="1" customWidth="1"/>
    <col min="57" max="57" width="18" style="6" bestFit="1" customWidth="1"/>
    <col min="58" max="58" width="11.6640625" style="6" bestFit="1" customWidth="1"/>
    <col min="59" max="59" width="18" style="6" bestFit="1" customWidth="1"/>
    <col min="60" max="60" width="11.6640625" style="6" bestFit="1" customWidth="1"/>
    <col min="61" max="61" width="18" style="6" bestFit="1" customWidth="1"/>
    <col min="62" max="62" width="11.6640625" style="6" bestFit="1" customWidth="1"/>
    <col min="63" max="63" width="18" style="6" bestFit="1" customWidth="1"/>
    <col min="64" max="64" width="11.6640625" style="6" bestFit="1" customWidth="1"/>
    <col min="65" max="65" width="18" style="6" bestFit="1" customWidth="1"/>
    <col min="66" max="66" width="11.6640625" style="6" bestFit="1" customWidth="1"/>
    <col min="67" max="67" width="18" style="6" bestFit="1" customWidth="1"/>
    <col min="68" max="68" width="11.6640625" style="6" bestFit="1" customWidth="1"/>
    <col min="69" max="69" width="18" style="6" bestFit="1" customWidth="1"/>
    <col min="70" max="70" width="11.6640625" style="6" bestFit="1" customWidth="1"/>
    <col min="71" max="71" width="18" style="6" bestFit="1" customWidth="1"/>
    <col min="72" max="72" width="11.6640625" style="6" bestFit="1" customWidth="1"/>
    <col min="73" max="73" width="18" style="6" bestFit="1" customWidth="1"/>
    <col min="74" max="74" width="11.6640625" style="6" bestFit="1" customWidth="1"/>
    <col min="75" max="75" width="18" style="6" bestFit="1" customWidth="1"/>
    <col min="76" max="76" width="11.6640625" style="6" bestFit="1" customWidth="1"/>
    <col min="77" max="77" width="18" style="6" bestFit="1" customWidth="1"/>
    <col min="78" max="78" width="11.6640625" style="6" bestFit="1" customWidth="1"/>
    <col min="79" max="79" width="18" style="6" bestFit="1" customWidth="1"/>
    <col min="80" max="80" width="11.6640625" style="6" bestFit="1" customWidth="1"/>
    <col min="81" max="81" width="18" style="6" bestFit="1" customWidth="1"/>
    <col min="82" max="82" width="11.6640625" style="6" bestFit="1" customWidth="1"/>
    <col min="83" max="83" width="18" style="6" bestFit="1" customWidth="1"/>
    <col min="84" max="84" width="11.6640625" style="6" bestFit="1" customWidth="1"/>
    <col min="85" max="85" width="18" style="6" bestFit="1" customWidth="1"/>
    <col min="86" max="86" width="11.6640625" style="6" bestFit="1" customWidth="1"/>
    <col min="87" max="87" width="18" style="6" bestFit="1" customWidth="1"/>
    <col min="88" max="88" width="11.6640625" style="6" bestFit="1" customWidth="1"/>
    <col min="89" max="89" width="18" style="6" bestFit="1" customWidth="1"/>
    <col min="90" max="90" width="11.6640625" style="6" bestFit="1" customWidth="1"/>
    <col min="91" max="91" width="18" style="6" bestFit="1" customWidth="1"/>
    <col min="92" max="92" width="11.6640625" style="6" bestFit="1" customWidth="1"/>
    <col min="93" max="93" width="18" style="6" bestFit="1" customWidth="1"/>
    <col min="94" max="94" width="11.6640625" style="6" bestFit="1" customWidth="1"/>
    <col min="95" max="95" width="18" style="6" bestFit="1" customWidth="1"/>
    <col min="96" max="96" width="11.6640625" style="6" bestFit="1" customWidth="1"/>
    <col min="97" max="97" width="18" style="6" bestFit="1" customWidth="1"/>
    <col min="98" max="98" width="16.44140625" style="6" bestFit="1" customWidth="1"/>
    <col min="99" max="99" width="22.77734375" style="6" bestFit="1" customWidth="1"/>
    <col min="100" max="16384" width="8.88671875" style="6"/>
  </cols>
  <sheetData>
    <row r="1" spans="1:50" x14ac:dyDescent="0.3">
      <c r="A1" s="8" t="s">
        <v>11340</v>
      </c>
      <c r="B1" s="8" t="s">
        <v>11350</v>
      </c>
    </row>
    <row r="2" spans="1:50" x14ac:dyDescent="0.3">
      <c r="A2" s="8" t="s">
        <v>11330</v>
      </c>
      <c r="B2" s="6" t="s">
        <v>1129</v>
      </c>
      <c r="C2" s="6" t="s">
        <v>919</v>
      </c>
      <c r="D2" s="6" t="s">
        <v>445</v>
      </c>
      <c r="E2" s="6" t="s">
        <v>735</v>
      </c>
      <c r="F2" s="6" t="s">
        <v>107</v>
      </c>
      <c r="G2" s="6" t="s">
        <v>59</v>
      </c>
      <c r="H2" s="6" t="s">
        <v>729</v>
      </c>
      <c r="I2" s="6" t="s">
        <v>114</v>
      </c>
      <c r="J2" s="6" t="s">
        <v>382</v>
      </c>
      <c r="K2" s="6" t="s">
        <v>194</v>
      </c>
      <c r="L2" s="6" t="s">
        <v>98</v>
      </c>
      <c r="M2" s="6" t="s">
        <v>235</v>
      </c>
      <c r="N2" s="6" t="s">
        <v>303</v>
      </c>
      <c r="O2" s="6" t="s">
        <v>554</v>
      </c>
      <c r="P2" s="6" t="s">
        <v>365</v>
      </c>
      <c r="Q2" s="6" t="s">
        <v>208</v>
      </c>
      <c r="R2" s="6" t="s">
        <v>436</v>
      </c>
      <c r="S2" s="6" t="s">
        <v>732</v>
      </c>
      <c r="T2" s="6" t="s">
        <v>642</v>
      </c>
      <c r="U2" s="6" t="s">
        <v>570</v>
      </c>
      <c r="V2" s="6" t="s">
        <v>135</v>
      </c>
      <c r="W2" s="6" t="s">
        <v>52</v>
      </c>
      <c r="X2" s="6" t="s">
        <v>88</v>
      </c>
      <c r="Y2" s="6" t="s">
        <v>163</v>
      </c>
      <c r="Z2" s="6" t="s">
        <v>140</v>
      </c>
      <c r="AA2" s="6" t="s">
        <v>1308</v>
      </c>
      <c r="AB2" s="6" t="s">
        <v>187</v>
      </c>
      <c r="AC2" s="6" t="s">
        <v>296</v>
      </c>
      <c r="AD2" s="6" t="s">
        <v>454</v>
      </c>
      <c r="AE2" s="6" t="s">
        <v>43</v>
      </c>
      <c r="AF2" s="6" t="s">
        <v>175</v>
      </c>
      <c r="AG2" s="6" t="s">
        <v>327</v>
      </c>
      <c r="AH2" s="6" t="s">
        <v>246</v>
      </c>
      <c r="AI2" s="6" t="s">
        <v>400</v>
      </c>
      <c r="AJ2" s="6" t="s">
        <v>32</v>
      </c>
      <c r="AK2" s="6" t="s">
        <v>76</v>
      </c>
      <c r="AL2" s="6" t="s">
        <v>898</v>
      </c>
      <c r="AM2" s="6" t="s">
        <v>394</v>
      </c>
      <c r="AN2" s="6" t="s">
        <v>761</v>
      </c>
      <c r="AO2" s="6" t="s">
        <v>68</v>
      </c>
      <c r="AP2" s="6" t="s">
        <v>288</v>
      </c>
      <c r="AQ2" s="6" t="s">
        <v>318</v>
      </c>
      <c r="AR2" s="6" t="s">
        <v>128</v>
      </c>
      <c r="AS2" s="6" t="s">
        <v>786</v>
      </c>
      <c r="AT2" s="6" t="s">
        <v>171</v>
      </c>
      <c r="AU2" s="6" t="s">
        <v>151</v>
      </c>
      <c r="AV2" s="6" t="s">
        <v>283</v>
      </c>
      <c r="AW2" s="6" t="s">
        <v>261</v>
      </c>
      <c r="AX2" s="6" t="s">
        <v>11331</v>
      </c>
    </row>
    <row r="3" spans="1:50" x14ac:dyDescent="0.3">
      <c r="A3" s="6" t="s">
        <v>1129</v>
      </c>
      <c r="B3" s="6">
        <v>31</v>
      </c>
      <c r="C3" s="6">
        <v>10</v>
      </c>
      <c r="D3" s="6">
        <v>19</v>
      </c>
      <c r="E3" s="6">
        <v>16</v>
      </c>
      <c r="F3" s="6">
        <v>21</v>
      </c>
      <c r="G3" s="6">
        <v>21</v>
      </c>
      <c r="H3" s="6">
        <v>22</v>
      </c>
      <c r="I3" s="6">
        <v>22</v>
      </c>
      <c r="J3" s="6">
        <v>36</v>
      </c>
      <c r="K3" s="6">
        <v>23</v>
      </c>
      <c r="L3" s="6">
        <v>48</v>
      </c>
      <c r="M3" s="6">
        <v>44</v>
      </c>
      <c r="N3" s="6">
        <v>13</v>
      </c>
      <c r="O3" s="6">
        <v>6</v>
      </c>
      <c r="P3" s="6">
        <v>22</v>
      </c>
      <c r="Q3" s="6">
        <v>13</v>
      </c>
      <c r="R3" s="6">
        <v>21</v>
      </c>
      <c r="S3" s="6">
        <v>25</v>
      </c>
      <c r="T3" s="6">
        <v>22</v>
      </c>
      <c r="U3" s="6">
        <v>22</v>
      </c>
      <c r="V3" s="6">
        <v>36</v>
      </c>
      <c r="W3" s="6">
        <v>17</v>
      </c>
      <c r="X3" s="6">
        <v>45</v>
      </c>
      <c r="Y3" s="6">
        <v>46</v>
      </c>
      <c r="Z3" s="6">
        <v>17</v>
      </c>
      <c r="AA3" s="6">
        <v>11</v>
      </c>
      <c r="AB3" s="6">
        <v>22</v>
      </c>
      <c r="AC3" s="6">
        <v>27</v>
      </c>
      <c r="AD3" s="6">
        <v>33</v>
      </c>
      <c r="AE3" s="6">
        <v>34</v>
      </c>
      <c r="AF3" s="6">
        <v>24</v>
      </c>
      <c r="AG3" s="6">
        <v>25</v>
      </c>
      <c r="AH3" s="6">
        <v>66</v>
      </c>
      <c r="AI3" s="6">
        <v>29</v>
      </c>
      <c r="AJ3" s="6">
        <v>61</v>
      </c>
      <c r="AK3" s="6">
        <v>54</v>
      </c>
      <c r="AL3" s="6">
        <v>24</v>
      </c>
      <c r="AM3" s="6">
        <v>18</v>
      </c>
      <c r="AN3" s="6">
        <v>35</v>
      </c>
      <c r="AO3" s="6">
        <v>27</v>
      </c>
      <c r="AP3" s="6">
        <v>41</v>
      </c>
      <c r="AQ3" s="6">
        <v>39</v>
      </c>
      <c r="AR3" s="6">
        <v>27</v>
      </c>
      <c r="AS3" s="6">
        <v>23</v>
      </c>
      <c r="AT3" s="6">
        <v>69</v>
      </c>
      <c r="AU3" s="6">
        <v>41</v>
      </c>
      <c r="AV3" s="6">
        <v>70</v>
      </c>
      <c r="AW3" s="6">
        <v>65</v>
      </c>
      <c r="AX3" s="6">
        <v>1483</v>
      </c>
    </row>
    <row r="4" spans="1:50" x14ac:dyDescent="0.3">
      <c r="A4" s="6" t="s">
        <v>919</v>
      </c>
      <c r="C4" s="6">
        <v>19</v>
      </c>
      <c r="D4" s="6">
        <v>14</v>
      </c>
      <c r="E4" s="6">
        <v>17</v>
      </c>
      <c r="F4" s="6">
        <v>11</v>
      </c>
      <c r="G4" s="6">
        <v>8</v>
      </c>
      <c r="H4" s="6">
        <v>8</v>
      </c>
      <c r="I4" s="6">
        <v>11</v>
      </c>
      <c r="J4" s="6">
        <v>23</v>
      </c>
      <c r="K4" s="6">
        <v>15</v>
      </c>
      <c r="L4" s="6">
        <v>26</v>
      </c>
      <c r="M4" s="6">
        <v>29</v>
      </c>
      <c r="N4" s="6">
        <v>3</v>
      </c>
      <c r="O4" s="6">
        <v>6</v>
      </c>
      <c r="P4" s="6">
        <v>15</v>
      </c>
      <c r="Q4" s="6">
        <v>13</v>
      </c>
      <c r="R4" s="6">
        <v>14</v>
      </c>
      <c r="S4" s="6">
        <v>9</v>
      </c>
      <c r="T4" s="6">
        <v>13</v>
      </c>
      <c r="U4" s="6">
        <v>8</v>
      </c>
      <c r="V4" s="6">
        <v>31</v>
      </c>
      <c r="W4" s="6">
        <v>15</v>
      </c>
      <c r="X4" s="6">
        <v>32</v>
      </c>
      <c r="Y4" s="6">
        <v>16</v>
      </c>
      <c r="Z4" s="6">
        <v>5</v>
      </c>
      <c r="AA4" s="6">
        <v>13</v>
      </c>
      <c r="AB4" s="6">
        <v>14</v>
      </c>
      <c r="AC4" s="6">
        <v>18</v>
      </c>
      <c r="AD4" s="6">
        <v>19</v>
      </c>
      <c r="AE4" s="6">
        <v>17</v>
      </c>
      <c r="AF4" s="6">
        <v>21</v>
      </c>
      <c r="AG4" s="6">
        <v>15</v>
      </c>
      <c r="AH4" s="6">
        <v>29</v>
      </c>
      <c r="AI4" s="6">
        <v>17</v>
      </c>
      <c r="AJ4" s="6">
        <v>36</v>
      </c>
      <c r="AK4" s="6">
        <v>37</v>
      </c>
      <c r="AL4" s="6">
        <v>15</v>
      </c>
      <c r="AM4" s="6">
        <v>5</v>
      </c>
      <c r="AN4" s="6">
        <v>26</v>
      </c>
      <c r="AO4" s="6">
        <v>16</v>
      </c>
      <c r="AP4" s="6">
        <v>26</v>
      </c>
      <c r="AQ4" s="6">
        <v>27</v>
      </c>
      <c r="AR4" s="6">
        <v>20</v>
      </c>
      <c r="AS4" s="6">
        <v>25</v>
      </c>
      <c r="AT4" s="6">
        <v>32</v>
      </c>
      <c r="AU4" s="6">
        <v>31</v>
      </c>
      <c r="AV4" s="6">
        <v>45</v>
      </c>
      <c r="AW4" s="6">
        <v>44</v>
      </c>
      <c r="AX4" s="6">
        <v>909</v>
      </c>
    </row>
    <row r="5" spans="1:50" x14ac:dyDescent="0.3">
      <c r="A5" s="6" t="s">
        <v>445</v>
      </c>
      <c r="D5" s="6">
        <v>38</v>
      </c>
      <c r="E5" s="6">
        <v>18</v>
      </c>
      <c r="F5" s="6">
        <v>18</v>
      </c>
      <c r="G5" s="6">
        <v>23</v>
      </c>
      <c r="H5" s="6">
        <v>27</v>
      </c>
      <c r="I5" s="6">
        <v>21</v>
      </c>
      <c r="J5" s="6">
        <v>38</v>
      </c>
      <c r="K5" s="6">
        <v>24</v>
      </c>
      <c r="L5" s="6">
        <v>34</v>
      </c>
      <c r="M5" s="6">
        <v>32</v>
      </c>
      <c r="N5" s="6">
        <v>7</v>
      </c>
      <c r="O5" s="6">
        <v>12</v>
      </c>
      <c r="P5" s="6">
        <v>21</v>
      </c>
      <c r="Q5" s="6">
        <v>28</v>
      </c>
      <c r="R5" s="6">
        <v>21</v>
      </c>
      <c r="S5" s="6">
        <v>17</v>
      </c>
      <c r="T5" s="6">
        <v>14</v>
      </c>
      <c r="U5" s="6">
        <v>20</v>
      </c>
      <c r="V5" s="6">
        <v>35</v>
      </c>
      <c r="W5" s="6">
        <v>29</v>
      </c>
      <c r="X5" s="6">
        <v>40</v>
      </c>
      <c r="Y5" s="6">
        <v>43</v>
      </c>
      <c r="Z5" s="6">
        <v>15</v>
      </c>
      <c r="AA5" s="6">
        <v>15</v>
      </c>
      <c r="AB5" s="6">
        <v>26</v>
      </c>
      <c r="AC5" s="6">
        <v>24</v>
      </c>
      <c r="AD5" s="6">
        <v>30</v>
      </c>
      <c r="AE5" s="6">
        <v>25</v>
      </c>
      <c r="AF5" s="6">
        <v>29</v>
      </c>
      <c r="AG5" s="6">
        <v>29</v>
      </c>
      <c r="AH5" s="6">
        <v>54</v>
      </c>
      <c r="AI5" s="6">
        <v>29</v>
      </c>
      <c r="AJ5" s="6">
        <v>46</v>
      </c>
      <c r="AK5" s="6">
        <v>45</v>
      </c>
      <c r="AL5" s="6">
        <v>18</v>
      </c>
      <c r="AM5" s="6">
        <v>19</v>
      </c>
      <c r="AN5" s="6">
        <v>37</v>
      </c>
      <c r="AO5" s="6">
        <v>42</v>
      </c>
      <c r="AP5" s="6">
        <v>34</v>
      </c>
      <c r="AQ5" s="6">
        <v>32</v>
      </c>
      <c r="AR5" s="6">
        <v>32</v>
      </c>
      <c r="AS5" s="6">
        <v>33</v>
      </c>
      <c r="AT5" s="6">
        <v>80</v>
      </c>
      <c r="AU5" s="6">
        <v>43</v>
      </c>
      <c r="AV5" s="6">
        <v>71</v>
      </c>
      <c r="AW5" s="6">
        <v>70</v>
      </c>
      <c r="AX5" s="6">
        <v>1438</v>
      </c>
    </row>
    <row r="6" spans="1:50" x14ac:dyDescent="0.3">
      <c r="A6" s="6" t="s">
        <v>735</v>
      </c>
      <c r="E6" s="6">
        <v>15</v>
      </c>
      <c r="F6" s="6">
        <v>10</v>
      </c>
      <c r="G6" s="6">
        <v>8</v>
      </c>
      <c r="H6" s="6">
        <v>2</v>
      </c>
      <c r="I6" s="6">
        <v>8</v>
      </c>
      <c r="J6" s="6">
        <v>13</v>
      </c>
      <c r="K6" s="6">
        <v>7</v>
      </c>
      <c r="L6" s="6">
        <v>18</v>
      </c>
      <c r="M6" s="6">
        <v>16</v>
      </c>
      <c r="O6" s="6">
        <v>8</v>
      </c>
      <c r="P6" s="6">
        <v>10</v>
      </c>
      <c r="Q6" s="6">
        <v>8</v>
      </c>
      <c r="R6" s="6">
        <v>8</v>
      </c>
      <c r="S6" s="6">
        <v>9</v>
      </c>
      <c r="T6" s="6">
        <v>5</v>
      </c>
      <c r="U6" s="6">
        <v>9</v>
      </c>
      <c r="V6" s="6">
        <v>17</v>
      </c>
      <c r="W6" s="6">
        <v>4</v>
      </c>
      <c r="X6" s="6">
        <v>21</v>
      </c>
      <c r="Y6" s="6">
        <v>19</v>
      </c>
      <c r="Z6" s="6">
        <v>4</v>
      </c>
      <c r="AA6" s="6">
        <v>3</v>
      </c>
      <c r="AB6" s="6">
        <v>13</v>
      </c>
      <c r="AC6" s="6">
        <v>11</v>
      </c>
      <c r="AD6" s="6">
        <v>10</v>
      </c>
      <c r="AE6" s="6">
        <v>10</v>
      </c>
      <c r="AF6" s="6">
        <v>12</v>
      </c>
      <c r="AG6" s="6">
        <v>11</v>
      </c>
      <c r="AH6" s="6">
        <v>16</v>
      </c>
      <c r="AI6" s="6">
        <v>12</v>
      </c>
      <c r="AJ6" s="6">
        <v>25</v>
      </c>
      <c r="AK6" s="6">
        <v>13</v>
      </c>
      <c r="AL6" s="6">
        <v>6</v>
      </c>
      <c r="AM6" s="6">
        <v>6</v>
      </c>
      <c r="AN6" s="6">
        <v>4</v>
      </c>
      <c r="AO6" s="6">
        <v>13</v>
      </c>
      <c r="AP6" s="6">
        <v>16</v>
      </c>
      <c r="AQ6" s="6">
        <v>14</v>
      </c>
      <c r="AR6" s="6">
        <v>8</v>
      </c>
      <c r="AS6" s="6">
        <v>14</v>
      </c>
      <c r="AT6" s="6">
        <v>17</v>
      </c>
      <c r="AU6" s="6">
        <v>16</v>
      </c>
      <c r="AV6" s="6">
        <v>24</v>
      </c>
      <c r="AW6" s="6">
        <v>24</v>
      </c>
      <c r="AX6" s="6">
        <v>517</v>
      </c>
    </row>
    <row r="7" spans="1:50" x14ac:dyDescent="0.3">
      <c r="A7" s="6" t="s">
        <v>107</v>
      </c>
      <c r="F7" s="6">
        <v>9</v>
      </c>
      <c r="H7" s="6">
        <v>2</v>
      </c>
      <c r="I7" s="6">
        <v>3</v>
      </c>
      <c r="J7" s="6">
        <v>6</v>
      </c>
      <c r="K7" s="6">
        <v>3</v>
      </c>
      <c r="L7" s="6">
        <v>10</v>
      </c>
      <c r="M7" s="6">
        <v>7</v>
      </c>
      <c r="N7" s="6">
        <v>2</v>
      </c>
      <c r="O7" s="6">
        <v>1</v>
      </c>
      <c r="P7" s="6">
        <v>5</v>
      </c>
      <c r="Q7" s="6">
        <v>5</v>
      </c>
      <c r="R7" s="6">
        <v>2</v>
      </c>
      <c r="S7" s="6">
        <v>4</v>
      </c>
      <c r="T7" s="6">
        <v>6</v>
      </c>
      <c r="U7" s="6">
        <v>5</v>
      </c>
      <c r="V7" s="6">
        <v>8</v>
      </c>
      <c r="W7" s="6">
        <v>8</v>
      </c>
      <c r="X7" s="6">
        <v>10</v>
      </c>
      <c r="Y7" s="6">
        <v>8</v>
      </c>
      <c r="Z7" s="6">
        <v>4</v>
      </c>
      <c r="AA7" s="6">
        <v>1</v>
      </c>
      <c r="AB7" s="6">
        <v>2</v>
      </c>
      <c r="AC7" s="6">
        <v>1</v>
      </c>
      <c r="AD7" s="6">
        <v>5</v>
      </c>
      <c r="AE7" s="6">
        <v>3</v>
      </c>
      <c r="AF7" s="6">
        <v>2</v>
      </c>
      <c r="AG7" s="6">
        <v>4</v>
      </c>
      <c r="AH7" s="6">
        <v>6</v>
      </c>
      <c r="AI7" s="6">
        <v>5</v>
      </c>
      <c r="AJ7" s="6">
        <v>5</v>
      </c>
      <c r="AK7" s="6">
        <v>10</v>
      </c>
      <c r="AL7" s="6">
        <v>6</v>
      </c>
      <c r="AM7" s="6">
        <v>1</v>
      </c>
      <c r="AN7" s="6">
        <v>3</v>
      </c>
      <c r="AO7" s="6">
        <v>4</v>
      </c>
      <c r="AP7" s="6">
        <v>3</v>
      </c>
      <c r="AQ7" s="6">
        <v>4</v>
      </c>
      <c r="AR7" s="6">
        <v>7</v>
      </c>
      <c r="AS7" s="6">
        <v>5</v>
      </c>
      <c r="AT7" s="6">
        <v>9</v>
      </c>
      <c r="AU7" s="6">
        <v>7</v>
      </c>
      <c r="AV7" s="6">
        <v>6</v>
      </c>
      <c r="AW7" s="6">
        <v>14</v>
      </c>
      <c r="AX7" s="6">
        <v>221</v>
      </c>
    </row>
    <row r="8" spans="1:50" x14ac:dyDescent="0.3">
      <c r="A8" s="6" t="s">
        <v>59</v>
      </c>
      <c r="G8" s="6">
        <v>6</v>
      </c>
      <c r="H8" s="6">
        <v>1</v>
      </c>
      <c r="I8" s="6">
        <v>2</v>
      </c>
      <c r="J8" s="6">
        <v>8</v>
      </c>
      <c r="K8" s="6">
        <v>4</v>
      </c>
      <c r="L8" s="6">
        <v>11</v>
      </c>
      <c r="M8" s="6">
        <v>7</v>
      </c>
      <c r="N8" s="6">
        <v>2</v>
      </c>
      <c r="O8" s="6">
        <v>2</v>
      </c>
      <c r="P8" s="6">
        <v>3</v>
      </c>
      <c r="Q8" s="6">
        <v>1</v>
      </c>
      <c r="R8" s="6">
        <v>5</v>
      </c>
      <c r="S8" s="6">
        <v>1</v>
      </c>
      <c r="T8" s="6">
        <v>2</v>
      </c>
      <c r="U8" s="6">
        <v>2</v>
      </c>
      <c r="V8" s="6">
        <v>8</v>
      </c>
      <c r="W8" s="6">
        <v>6</v>
      </c>
      <c r="X8" s="6">
        <v>5</v>
      </c>
      <c r="Y8" s="6">
        <v>16</v>
      </c>
      <c r="Z8" s="6">
        <v>3</v>
      </c>
      <c r="AB8" s="6">
        <v>6</v>
      </c>
      <c r="AC8" s="6">
        <v>5</v>
      </c>
      <c r="AD8" s="6">
        <v>6</v>
      </c>
      <c r="AE8" s="6">
        <v>5</v>
      </c>
      <c r="AF8" s="6">
        <v>4</v>
      </c>
      <c r="AG8" s="6">
        <v>1</v>
      </c>
      <c r="AH8" s="6">
        <v>12</v>
      </c>
      <c r="AI8" s="6">
        <v>4</v>
      </c>
      <c r="AJ8" s="6">
        <v>6</v>
      </c>
      <c r="AK8" s="6">
        <v>8</v>
      </c>
      <c r="AL8" s="6">
        <v>2</v>
      </c>
      <c r="AM8" s="6">
        <v>1</v>
      </c>
      <c r="AN8" s="6">
        <v>4</v>
      </c>
      <c r="AO8" s="6">
        <v>5</v>
      </c>
      <c r="AP8" s="6">
        <v>5</v>
      </c>
      <c r="AQ8" s="6">
        <v>5</v>
      </c>
      <c r="AR8" s="6">
        <v>10</v>
      </c>
      <c r="AS8" s="6">
        <v>6</v>
      </c>
      <c r="AT8" s="6">
        <v>12</v>
      </c>
      <c r="AU8" s="6">
        <v>5</v>
      </c>
      <c r="AV8" s="6">
        <v>18</v>
      </c>
      <c r="AW8" s="6">
        <v>14</v>
      </c>
      <c r="AX8" s="6">
        <v>239</v>
      </c>
    </row>
    <row r="9" spans="1:50" x14ac:dyDescent="0.3">
      <c r="A9" s="6" t="s">
        <v>729</v>
      </c>
      <c r="H9" s="6">
        <v>3</v>
      </c>
      <c r="I9" s="6">
        <v>1</v>
      </c>
      <c r="J9" s="6">
        <v>2</v>
      </c>
      <c r="K9" s="6">
        <v>1</v>
      </c>
      <c r="L9" s="6">
        <v>3</v>
      </c>
      <c r="M9" s="6">
        <v>1</v>
      </c>
      <c r="P9" s="6">
        <v>1</v>
      </c>
      <c r="R9" s="6">
        <v>1</v>
      </c>
      <c r="S9" s="6">
        <v>2</v>
      </c>
      <c r="T9" s="6">
        <v>1</v>
      </c>
      <c r="V9" s="6">
        <v>3</v>
      </c>
      <c r="W9" s="6">
        <v>1</v>
      </c>
      <c r="X9" s="6">
        <v>2</v>
      </c>
      <c r="Y9" s="6">
        <v>1</v>
      </c>
      <c r="AC9" s="6">
        <v>1</v>
      </c>
      <c r="AD9" s="6">
        <v>2</v>
      </c>
      <c r="AE9" s="6">
        <v>1</v>
      </c>
      <c r="AF9" s="6">
        <v>1</v>
      </c>
      <c r="AG9" s="6">
        <v>2</v>
      </c>
      <c r="AH9" s="6">
        <v>5</v>
      </c>
      <c r="AJ9" s="6">
        <v>2</v>
      </c>
      <c r="AK9" s="6">
        <v>2</v>
      </c>
      <c r="AL9" s="6">
        <v>2</v>
      </c>
      <c r="AM9" s="6">
        <v>1</v>
      </c>
      <c r="AN9" s="6">
        <v>1</v>
      </c>
      <c r="AO9" s="6">
        <v>2</v>
      </c>
      <c r="AP9" s="6">
        <v>1</v>
      </c>
      <c r="AQ9" s="6">
        <v>2</v>
      </c>
      <c r="AR9" s="6">
        <v>3</v>
      </c>
      <c r="AS9" s="6">
        <v>3</v>
      </c>
      <c r="AT9" s="6">
        <v>4</v>
      </c>
      <c r="AU9" s="6">
        <v>2</v>
      </c>
      <c r="AV9" s="6">
        <v>7</v>
      </c>
      <c r="AW9" s="6">
        <v>2</v>
      </c>
      <c r="AX9" s="6">
        <v>69</v>
      </c>
    </row>
    <row r="10" spans="1:50" x14ac:dyDescent="0.3">
      <c r="A10" s="6" t="s">
        <v>114</v>
      </c>
      <c r="I10" s="6">
        <v>4</v>
      </c>
      <c r="J10" s="6">
        <v>2</v>
      </c>
      <c r="K10" s="6">
        <v>1</v>
      </c>
      <c r="L10" s="6">
        <v>1</v>
      </c>
      <c r="M10" s="6">
        <v>3</v>
      </c>
      <c r="N10" s="6">
        <v>2</v>
      </c>
      <c r="P10" s="6">
        <v>1</v>
      </c>
      <c r="Q10" s="6">
        <v>3</v>
      </c>
      <c r="R10" s="6">
        <v>2</v>
      </c>
      <c r="S10" s="6">
        <v>1</v>
      </c>
      <c r="T10" s="6">
        <v>2</v>
      </c>
      <c r="U10" s="6">
        <v>1</v>
      </c>
      <c r="V10" s="6">
        <v>2</v>
      </c>
      <c r="W10" s="6">
        <v>6</v>
      </c>
      <c r="X10" s="6">
        <v>1</v>
      </c>
      <c r="Y10" s="6">
        <v>6</v>
      </c>
      <c r="AA10" s="6">
        <v>1</v>
      </c>
      <c r="AB10" s="6">
        <v>2</v>
      </c>
      <c r="AC10" s="6">
        <v>1</v>
      </c>
      <c r="AD10" s="6">
        <v>4</v>
      </c>
      <c r="AE10" s="6">
        <v>1</v>
      </c>
      <c r="AF10" s="6">
        <v>2</v>
      </c>
      <c r="AG10" s="6">
        <v>3</v>
      </c>
      <c r="AH10" s="6">
        <v>3</v>
      </c>
      <c r="AI10" s="6">
        <v>6</v>
      </c>
      <c r="AJ10" s="6">
        <v>4</v>
      </c>
      <c r="AK10" s="6">
        <v>3</v>
      </c>
      <c r="AL10" s="6">
        <v>1</v>
      </c>
      <c r="AM10" s="6">
        <v>1</v>
      </c>
      <c r="AN10" s="6">
        <v>1</v>
      </c>
      <c r="AO10" s="6">
        <v>3</v>
      </c>
      <c r="AP10" s="6">
        <v>3</v>
      </c>
      <c r="AQ10" s="6">
        <v>2</v>
      </c>
      <c r="AR10" s="6">
        <v>3</v>
      </c>
      <c r="AS10" s="6">
        <v>1</v>
      </c>
      <c r="AT10" s="6">
        <v>3</v>
      </c>
      <c r="AU10" s="6">
        <v>5</v>
      </c>
      <c r="AV10" s="6">
        <v>10</v>
      </c>
      <c r="AX10" s="6">
        <v>101</v>
      </c>
    </row>
    <row r="11" spans="1:50" x14ac:dyDescent="0.3">
      <c r="A11" s="6" t="s">
        <v>382</v>
      </c>
      <c r="J11" s="6">
        <v>2</v>
      </c>
      <c r="M11" s="6">
        <v>2</v>
      </c>
      <c r="O11" s="6">
        <v>1</v>
      </c>
      <c r="P11" s="6">
        <v>1</v>
      </c>
      <c r="Q11" s="6">
        <v>1</v>
      </c>
      <c r="T11" s="6">
        <v>1</v>
      </c>
      <c r="U11" s="6">
        <v>1</v>
      </c>
      <c r="W11" s="6">
        <v>1</v>
      </c>
      <c r="X11" s="6">
        <v>2</v>
      </c>
      <c r="Y11" s="6">
        <v>6</v>
      </c>
      <c r="AE11" s="6">
        <v>1</v>
      </c>
      <c r="AF11" s="6">
        <v>1</v>
      </c>
      <c r="AG11" s="6">
        <v>1</v>
      </c>
      <c r="AJ11" s="6">
        <v>1</v>
      </c>
      <c r="AK11" s="6">
        <v>1</v>
      </c>
      <c r="AP11" s="6">
        <v>1</v>
      </c>
      <c r="AR11" s="6">
        <v>2</v>
      </c>
      <c r="AT11" s="6">
        <v>3</v>
      </c>
      <c r="AV11" s="6">
        <v>1</v>
      </c>
      <c r="AW11" s="6">
        <v>2</v>
      </c>
      <c r="AX11" s="6">
        <v>32</v>
      </c>
    </row>
    <row r="12" spans="1:50" x14ac:dyDescent="0.3">
      <c r="A12" s="6" t="s">
        <v>11331</v>
      </c>
      <c r="B12" s="6">
        <v>31</v>
      </c>
      <c r="C12" s="6">
        <v>29</v>
      </c>
      <c r="D12" s="6">
        <v>71</v>
      </c>
      <c r="E12" s="6">
        <v>66</v>
      </c>
      <c r="F12" s="6">
        <v>69</v>
      </c>
      <c r="G12" s="6">
        <v>66</v>
      </c>
      <c r="H12" s="6">
        <v>65</v>
      </c>
      <c r="I12" s="6">
        <v>72</v>
      </c>
      <c r="J12" s="6">
        <v>130</v>
      </c>
      <c r="K12" s="6">
        <v>78</v>
      </c>
      <c r="L12" s="6">
        <v>151</v>
      </c>
      <c r="M12" s="6">
        <v>141</v>
      </c>
      <c r="N12" s="6">
        <v>29</v>
      </c>
      <c r="O12" s="6">
        <v>36</v>
      </c>
      <c r="P12" s="6">
        <v>79</v>
      </c>
      <c r="Q12" s="6">
        <v>72</v>
      </c>
      <c r="R12" s="6">
        <v>74</v>
      </c>
      <c r="S12" s="6">
        <v>68</v>
      </c>
      <c r="T12" s="6">
        <v>66</v>
      </c>
      <c r="U12" s="6">
        <v>68</v>
      </c>
      <c r="V12" s="6">
        <v>140</v>
      </c>
      <c r="W12" s="6">
        <v>87</v>
      </c>
      <c r="X12" s="6">
        <v>158</v>
      </c>
      <c r="Y12" s="6">
        <v>161</v>
      </c>
      <c r="Z12" s="6">
        <v>48</v>
      </c>
      <c r="AA12" s="6">
        <v>44</v>
      </c>
      <c r="AB12" s="6">
        <v>85</v>
      </c>
      <c r="AC12" s="6">
        <v>88</v>
      </c>
      <c r="AD12" s="6">
        <v>109</v>
      </c>
      <c r="AE12" s="6">
        <v>97</v>
      </c>
      <c r="AF12" s="6">
        <v>96</v>
      </c>
      <c r="AG12" s="6">
        <v>91</v>
      </c>
      <c r="AH12" s="6">
        <v>191</v>
      </c>
      <c r="AI12" s="6">
        <v>102</v>
      </c>
      <c r="AJ12" s="6">
        <v>186</v>
      </c>
      <c r="AK12" s="6">
        <v>173</v>
      </c>
      <c r="AL12" s="6">
        <v>74</v>
      </c>
      <c r="AM12" s="6">
        <v>52</v>
      </c>
      <c r="AN12" s="6">
        <v>111</v>
      </c>
      <c r="AO12" s="6">
        <v>112</v>
      </c>
      <c r="AP12" s="6">
        <v>130</v>
      </c>
      <c r="AQ12" s="6">
        <v>125</v>
      </c>
      <c r="AR12" s="6">
        <v>112</v>
      </c>
      <c r="AS12" s="6">
        <v>110</v>
      </c>
      <c r="AT12" s="6">
        <v>229</v>
      </c>
      <c r="AU12" s="6">
        <v>150</v>
      </c>
      <c r="AV12" s="6">
        <v>252</v>
      </c>
      <c r="AW12" s="6">
        <v>235</v>
      </c>
      <c r="AX12" s="6">
        <v>5009</v>
      </c>
    </row>
    <row r="15" spans="1:50" ht="15" thickBot="1" x14ac:dyDescent="0.35">
      <c r="A15" s="10" t="s">
        <v>11351</v>
      </c>
      <c r="B15" s="10"/>
    </row>
    <row r="16" spans="1:50" x14ac:dyDescent="0.3">
      <c r="A16" s="13" t="s">
        <v>11349</v>
      </c>
      <c r="B16" s="14" t="s">
        <v>1129</v>
      </c>
      <c r="C16" s="14" t="s">
        <v>919</v>
      </c>
      <c r="D16" s="14" t="s">
        <v>445</v>
      </c>
      <c r="E16" s="14" t="s">
        <v>735</v>
      </c>
      <c r="F16" s="14" t="s">
        <v>107</v>
      </c>
      <c r="G16" s="14" t="s">
        <v>59</v>
      </c>
      <c r="H16" s="14" t="s">
        <v>729</v>
      </c>
      <c r="I16" s="14" t="s">
        <v>114</v>
      </c>
      <c r="J16" s="14" t="s">
        <v>382</v>
      </c>
      <c r="K16" s="14" t="s">
        <v>194</v>
      </c>
      <c r="L16" s="14" t="s">
        <v>98</v>
      </c>
      <c r="M16" s="14" t="s">
        <v>235</v>
      </c>
      <c r="N16" s="14" t="s">
        <v>303</v>
      </c>
      <c r="O16" s="14" t="s">
        <v>554</v>
      </c>
      <c r="P16" s="14" t="s">
        <v>365</v>
      </c>
      <c r="Q16" s="14" t="s">
        <v>208</v>
      </c>
      <c r="R16" s="14" t="s">
        <v>436</v>
      </c>
      <c r="S16" s="14" t="s">
        <v>732</v>
      </c>
      <c r="T16" s="14" t="s">
        <v>642</v>
      </c>
      <c r="U16" s="14" t="s">
        <v>570</v>
      </c>
      <c r="V16" s="14" t="s">
        <v>135</v>
      </c>
      <c r="W16" s="14" t="s">
        <v>52</v>
      </c>
      <c r="X16" s="14" t="s">
        <v>88</v>
      </c>
      <c r="Y16" s="14" t="s">
        <v>163</v>
      </c>
      <c r="Z16" s="14" t="s">
        <v>140</v>
      </c>
      <c r="AA16" s="14" t="s">
        <v>1308</v>
      </c>
      <c r="AB16" s="14" t="s">
        <v>187</v>
      </c>
      <c r="AC16" s="14" t="s">
        <v>296</v>
      </c>
      <c r="AD16" s="14" t="s">
        <v>454</v>
      </c>
      <c r="AE16" s="14" t="s">
        <v>43</v>
      </c>
      <c r="AF16" s="14" t="s">
        <v>175</v>
      </c>
      <c r="AG16" s="14" t="s">
        <v>327</v>
      </c>
      <c r="AH16" s="14" t="s">
        <v>246</v>
      </c>
      <c r="AI16" s="14" t="s">
        <v>400</v>
      </c>
      <c r="AJ16" s="14" t="s">
        <v>32</v>
      </c>
      <c r="AK16" s="14" t="s">
        <v>76</v>
      </c>
      <c r="AL16" s="14" t="s">
        <v>898</v>
      </c>
      <c r="AM16" s="14" t="s">
        <v>394</v>
      </c>
      <c r="AN16" s="14" t="s">
        <v>761</v>
      </c>
      <c r="AO16" s="14" t="s">
        <v>68</v>
      </c>
      <c r="AP16" s="14" t="s">
        <v>288</v>
      </c>
      <c r="AQ16" s="14" t="s">
        <v>318</v>
      </c>
      <c r="AR16" s="14" t="s">
        <v>128</v>
      </c>
      <c r="AS16" s="14" t="s">
        <v>786</v>
      </c>
      <c r="AT16" s="14" t="s">
        <v>171</v>
      </c>
      <c r="AU16" s="14" t="s">
        <v>151</v>
      </c>
      <c r="AV16" s="14" t="s">
        <v>283</v>
      </c>
      <c r="AW16" s="15" t="s">
        <v>261</v>
      </c>
      <c r="AX16" s="9"/>
    </row>
    <row r="17" spans="1:49" x14ac:dyDescent="0.3">
      <c r="A17" s="16" t="s">
        <v>1129</v>
      </c>
      <c r="B17" s="17">
        <f>IF(B3=0, "", B3/$B3)</f>
        <v>1</v>
      </c>
      <c r="C17" s="17">
        <f t="shared" ref="C17:K17" si="0">IF(C3=0, "", C3/$B3)</f>
        <v>0.32258064516129031</v>
      </c>
      <c r="D17" s="17">
        <f t="shared" si="0"/>
        <v>0.61290322580645162</v>
      </c>
      <c r="E17" s="17">
        <f t="shared" si="0"/>
        <v>0.5161290322580645</v>
      </c>
      <c r="F17" s="17">
        <f t="shared" si="0"/>
        <v>0.67741935483870963</v>
      </c>
      <c r="G17" s="17">
        <f t="shared" si="0"/>
        <v>0.67741935483870963</v>
      </c>
      <c r="H17" s="17">
        <f t="shared" si="0"/>
        <v>0.70967741935483875</v>
      </c>
      <c r="I17" s="17">
        <f t="shared" si="0"/>
        <v>0.70967741935483875</v>
      </c>
      <c r="J17" s="17">
        <f t="shared" si="0"/>
        <v>1.1612903225806452</v>
      </c>
      <c r="K17" s="17">
        <f t="shared" si="0"/>
        <v>0.74193548387096775</v>
      </c>
      <c r="L17" s="17">
        <f>IF(L3=0, "", L3/$B3)</f>
        <v>1.5483870967741935</v>
      </c>
      <c r="M17" s="17">
        <f t="shared" ref="M17:AW17" si="1">IF(M3=0, "", M3/$B3)</f>
        <v>1.4193548387096775</v>
      </c>
      <c r="N17" s="17">
        <f t="shared" si="1"/>
        <v>0.41935483870967744</v>
      </c>
      <c r="O17" s="17">
        <f t="shared" si="1"/>
        <v>0.19354838709677419</v>
      </c>
      <c r="P17" s="17">
        <f t="shared" si="1"/>
        <v>0.70967741935483875</v>
      </c>
      <c r="Q17" s="17">
        <f t="shared" si="1"/>
        <v>0.41935483870967744</v>
      </c>
      <c r="R17" s="17">
        <f t="shared" si="1"/>
        <v>0.67741935483870963</v>
      </c>
      <c r="S17" s="17">
        <f t="shared" si="1"/>
        <v>0.80645161290322576</v>
      </c>
      <c r="T17" s="17">
        <f t="shared" si="1"/>
        <v>0.70967741935483875</v>
      </c>
      <c r="U17" s="17">
        <f t="shared" si="1"/>
        <v>0.70967741935483875</v>
      </c>
      <c r="V17" s="17">
        <f t="shared" si="1"/>
        <v>1.1612903225806452</v>
      </c>
      <c r="W17" s="17">
        <f t="shared" si="1"/>
        <v>0.54838709677419351</v>
      </c>
      <c r="X17" s="17">
        <f t="shared" si="1"/>
        <v>1.4516129032258065</v>
      </c>
      <c r="Y17" s="17">
        <f t="shared" si="1"/>
        <v>1.4838709677419355</v>
      </c>
      <c r="Z17" s="17">
        <f t="shared" si="1"/>
        <v>0.54838709677419351</v>
      </c>
      <c r="AA17" s="17">
        <f t="shared" si="1"/>
        <v>0.35483870967741937</v>
      </c>
      <c r="AB17" s="17">
        <f t="shared" si="1"/>
        <v>0.70967741935483875</v>
      </c>
      <c r="AC17" s="17">
        <f t="shared" si="1"/>
        <v>0.87096774193548387</v>
      </c>
      <c r="AD17" s="17">
        <f t="shared" si="1"/>
        <v>1.064516129032258</v>
      </c>
      <c r="AE17" s="17">
        <f t="shared" si="1"/>
        <v>1.096774193548387</v>
      </c>
      <c r="AF17" s="17">
        <f t="shared" si="1"/>
        <v>0.77419354838709675</v>
      </c>
      <c r="AG17" s="17">
        <f t="shared" si="1"/>
        <v>0.80645161290322576</v>
      </c>
      <c r="AH17" s="17">
        <f t="shared" si="1"/>
        <v>2.129032258064516</v>
      </c>
      <c r="AI17" s="17">
        <f t="shared" si="1"/>
        <v>0.93548387096774188</v>
      </c>
      <c r="AJ17" s="17">
        <f t="shared" si="1"/>
        <v>1.967741935483871</v>
      </c>
      <c r="AK17" s="17">
        <f t="shared" si="1"/>
        <v>1.7419354838709677</v>
      </c>
      <c r="AL17" s="17">
        <f t="shared" si="1"/>
        <v>0.77419354838709675</v>
      </c>
      <c r="AM17" s="17">
        <f t="shared" si="1"/>
        <v>0.58064516129032262</v>
      </c>
      <c r="AN17" s="17">
        <f t="shared" si="1"/>
        <v>1.1290322580645162</v>
      </c>
      <c r="AO17" s="17">
        <f t="shared" si="1"/>
        <v>0.87096774193548387</v>
      </c>
      <c r="AP17" s="17">
        <f t="shared" si="1"/>
        <v>1.3225806451612903</v>
      </c>
      <c r="AQ17" s="17">
        <f t="shared" si="1"/>
        <v>1.2580645161290323</v>
      </c>
      <c r="AR17" s="17">
        <f t="shared" si="1"/>
        <v>0.87096774193548387</v>
      </c>
      <c r="AS17" s="17">
        <f t="shared" si="1"/>
        <v>0.74193548387096775</v>
      </c>
      <c r="AT17" s="17">
        <f t="shared" si="1"/>
        <v>2.225806451612903</v>
      </c>
      <c r="AU17" s="17">
        <f t="shared" si="1"/>
        <v>1.3225806451612903</v>
      </c>
      <c r="AV17" s="17">
        <f t="shared" si="1"/>
        <v>2.2580645161290325</v>
      </c>
      <c r="AW17" s="18">
        <f t="shared" si="1"/>
        <v>2.096774193548387</v>
      </c>
    </row>
    <row r="18" spans="1:49" x14ac:dyDescent="0.3">
      <c r="A18" s="16" t="s">
        <v>919</v>
      </c>
      <c r="B18" s="17" t="str">
        <f>IF(B4=0, "", B4/$C4)</f>
        <v/>
      </c>
      <c r="C18" s="17">
        <f>IF(C4=0, "", C4/$C4)</f>
        <v>1</v>
      </c>
      <c r="D18" s="17">
        <f>IF(D4=0, "", D4/$C4)</f>
        <v>0.73684210526315785</v>
      </c>
      <c r="E18" s="17">
        <f t="shared" ref="E18:AW18" si="2">IF(E4=0, "", E4/$C4)</f>
        <v>0.89473684210526316</v>
      </c>
      <c r="F18" s="17">
        <f t="shared" si="2"/>
        <v>0.57894736842105265</v>
      </c>
      <c r="G18" s="17">
        <f t="shared" si="2"/>
        <v>0.42105263157894735</v>
      </c>
      <c r="H18" s="17">
        <f t="shared" si="2"/>
        <v>0.42105263157894735</v>
      </c>
      <c r="I18" s="17">
        <f t="shared" si="2"/>
        <v>0.57894736842105265</v>
      </c>
      <c r="J18" s="17">
        <f t="shared" si="2"/>
        <v>1.2105263157894737</v>
      </c>
      <c r="K18" s="17">
        <f t="shared" si="2"/>
        <v>0.78947368421052633</v>
      </c>
      <c r="L18" s="17">
        <f t="shared" si="2"/>
        <v>1.368421052631579</v>
      </c>
      <c r="M18" s="17">
        <f t="shared" si="2"/>
        <v>1.5263157894736843</v>
      </c>
      <c r="N18" s="17">
        <f t="shared" si="2"/>
        <v>0.15789473684210525</v>
      </c>
      <c r="O18" s="17">
        <f t="shared" si="2"/>
        <v>0.31578947368421051</v>
      </c>
      <c r="P18" s="17">
        <f t="shared" si="2"/>
        <v>0.78947368421052633</v>
      </c>
      <c r="Q18" s="17">
        <f t="shared" si="2"/>
        <v>0.68421052631578949</v>
      </c>
      <c r="R18" s="17">
        <f t="shared" si="2"/>
        <v>0.73684210526315785</v>
      </c>
      <c r="S18" s="17">
        <f t="shared" si="2"/>
        <v>0.47368421052631576</v>
      </c>
      <c r="T18" s="17">
        <f t="shared" si="2"/>
        <v>0.68421052631578949</v>
      </c>
      <c r="U18" s="17">
        <f t="shared" si="2"/>
        <v>0.42105263157894735</v>
      </c>
      <c r="V18" s="17">
        <f t="shared" si="2"/>
        <v>1.631578947368421</v>
      </c>
      <c r="W18" s="17">
        <f t="shared" si="2"/>
        <v>0.78947368421052633</v>
      </c>
      <c r="X18" s="17">
        <f t="shared" si="2"/>
        <v>1.6842105263157894</v>
      </c>
      <c r="Y18" s="17">
        <f t="shared" si="2"/>
        <v>0.84210526315789469</v>
      </c>
      <c r="Z18" s="17">
        <f t="shared" si="2"/>
        <v>0.26315789473684209</v>
      </c>
      <c r="AA18" s="17">
        <f t="shared" si="2"/>
        <v>0.68421052631578949</v>
      </c>
      <c r="AB18" s="17">
        <f t="shared" si="2"/>
        <v>0.73684210526315785</v>
      </c>
      <c r="AC18" s="17">
        <f t="shared" si="2"/>
        <v>0.94736842105263153</v>
      </c>
      <c r="AD18" s="17">
        <f t="shared" si="2"/>
        <v>1</v>
      </c>
      <c r="AE18" s="17">
        <f t="shared" si="2"/>
        <v>0.89473684210526316</v>
      </c>
      <c r="AF18" s="17">
        <f t="shared" si="2"/>
        <v>1.1052631578947369</v>
      </c>
      <c r="AG18" s="17">
        <f t="shared" si="2"/>
        <v>0.78947368421052633</v>
      </c>
      <c r="AH18" s="17">
        <f t="shared" si="2"/>
        <v>1.5263157894736843</v>
      </c>
      <c r="AI18" s="17">
        <f t="shared" si="2"/>
        <v>0.89473684210526316</v>
      </c>
      <c r="AJ18" s="17">
        <f t="shared" si="2"/>
        <v>1.8947368421052631</v>
      </c>
      <c r="AK18" s="17">
        <f t="shared" si="2"/>
        <v>1.9473684210526316</v>
      </c>
      <c r="AL18" s="17">
        <f t="shared" si="2"/>
        <v>0.78947368421052633</v>
      </c>
      <c r="AM18" s="17">
        <f t="shared" si="2"/>
        <v>0.26315789473684209</v>
      </c>
      <c r="AN18" s="17">
        <f t="shared" si="2"/>
        <v>1.368421052631579</v>
      </c>
      <c r="AO18" s="17">
        <f t="shared" si="2"/>
        <v>0.84210526315789469</v>
      </c>
      <c r="AP18" s="17">
        <f t="shared" si="2"/>
        <v>1.368421052631579</v>
      </c>
      <c r="AQ18" s="17">
        <f t="shared" si="2"/>
        <v>1.4210526315789473</v>
      </c>
      <c r="AR18" s="17">
        <f t="shared" si="2"/>
        <v>1.0526315789473684</v>
      </c>
      <c r="AS18" s="17">
        <f t="shared" si="2"/>
        <v>1.3157894736842106</v>
      </c>
      <c r="AT18" s="17">
        <f t="shared" si="2"/>
        <v>1.6842105263157894</v>
      </c>
      <c r="AU18" s="17">
        <f t="shared" si="2"/>
        <v>1.631578947368421</v>
      </c>
      <c r="AV18" s="17">
        <f t="shared" si="2"/>
        <v>2.3684210526315788</v>
      </c>
      <c r="AW18" s="18">
        <f t="shared" si="2"/>
        <v>2.3157894736842106</v>
      </c>
    </row>
    <row r="19" spans="1:49" x14ac:dyDescent="0.3">
      <c r="A19" s="16" t="s">
        <v>445</v>
      </c>
      <c r="B19" s="17" t="str">
        <f>IF(B5=0, "", B5/$D5)</f>
        <v/>
      </c>
      <c r="C19" s="17" t="str">
        <f>IF(C5=0, "", C5/$D5)</f>
        <v/>
      </c>
      <c r="D19" s="17">
        <f>IF(D5=0, "", D5/$D5)</f>
        <v>1</v>
      </c>
      <c r="E19" s="17">
        <f>IF(E5=0, "", E5/$D5)</f>
        <v>0.47368421052631576</v>
      </c>
      <c r="F19" s="17">
        <f t="shared" ref="F19:AW19" si="3">IF(F5=0, "", F5/$D5)</f>
        <v>0.47368421052631576</v>
      </c>
      <c r="G19" s="17">
        <f t="shared" si="3"/>
        <v>0.60526315789473684</v>
      </c>
      <c r="H19" s="17">
        <f t="shared" si="3"/>
        <v>0.71052631578947367</v>
      </c>
      <c r="I19" s="17">
        <f t="shared" si="3"/>
        <v>0.55263157894736847</v>
      </c>
      <c r="J19" s="17">
        <f t="shared" si="3"/>
        <v>1</v>
      </c>
      <c r="K19" s="17">
        <f t="shared" si="3"/>
        <v>0.63157894736842102</v>
      </c>
      <c r="L19" s="17">
        <f t="shared" si="3"/>
        <v>0.89473684210526316</v>
      </c>
      <c r="M19" s="17">
        <f t="shared" si="3"/>
        <v>0.84210526315789469</v>
      </c>
      <c r="N19" s="17">
        <f t="shared" si="3"/>
        <v>0.18421052631578946</v>
      </c>
      <c r="O19" s="17">
        <f t="shared" si="3"/>
        <v>0.31578947368421051</v>
      </c>
      <c r="P19" s="17">
        <f t="shared" si="3"/>
        <v>0.55263157894736847</v>
      </c>
      <c r="Q19" s="17">
        <f t="shared" si="3"/>
        <v>0.73684210526315785</v>
      </c>
      <c r="R19" s="17">
        <f t="shared" si="3"/>
        <v>0.55263157894736847</v>
      </c>
      <c r="S19" s="17">
        <f t="shared" si="3"/>
        <v>0.44736842105263158</v>
      </c>
      <c r="T19" s="17">
        <f t="shared" si="3"/>
        <v>0.36842105263157893</v>
      </c>
      <c r="U19" s="17">
        <f t="shared" si="3"/>
        <v>0.52631578947368418</v>
      </c>
      <c r="V19" s="17">
        <f t="shared" si="3"/>
        <v>0.92105263157894735</v>
      </c>
      <c r="W19" s="17">
        <f t="shared" si="3"/>
        <v>0.76315789473684215</v>
      </c>
      <c r="X19" s="17">
        <f t="shared" si="3"/>
        <v>1.0526315789473684</v>
      </c>
      <c r="Y19" s="17">
        <f t="shared" si="3"/>
        <v>1.131578947368421</v>
      </c>
      <c r="Z19" s="17">
        <f t="shared" si="3"/>
        <v>0.39473684210526316</v>
      </c>
      <c r="AA19" s="17">
        <f t="shared" si="3"/>
        <v>0.39473684210526316</v>
      </c>
      <c r="AB19" s="17">
        <f t="shared" si="3"/>
        <v>0.68421052631578949</v>
      </c>
      <c r="AC19" s="17">
        <f t="shared" si="3"/>
        <v>0.63157894736842102</v>
      </c>
      <c r="AD19" s="17">
        <f t="shared" si="3"/>
        <v>0.78947368421052633</v>
      </c>
      <c r="AE19" s="17">
        <f t="shared" si="3"/>
        <v>0.65789473684210531</v>
      </c>
      <c r="AF19" s="17">
        <f t="shared" si="3"/>
        <v>0.76315789473684215</v>
      </c>
      <c r="AG19" s="17">
        <f t="shared" si="3"/>
        <v>0.76315789473684215</v>
      </c>
      <c r="AH19" s="17">
        <f t="shared" si="3"/>
        <v>1.4210526315789473</v>
      </c>
      <c r="AI19" s="17">
        <f t="shared" si="3"/>
        <v>0.76315789473684215</v>
      </c>
      <c r="AJ19" s="17">
        <f t="shared" si="3"/>
        <v>1.2105263157894737</v>
      </c>
      <c r="AK19" s="17">
        <f t="shared" si="3"/>
        <v>1.1842105263157894</v>
      </c>
      <c r="AL19" s="17">
        <f t="shared" si="3"/>
        <v>0.47368421052631576</v>
      </c>
      <c r="AM19" s="17">
        <f t="shared" si="3"/>
        <v>0.5</v>
      </c>
      <c r="AN19" s="17">
        <f t="shared" si="3"/>
        <v>0.97368421052631582</v>
      </c>
      <c r="AO19" s="17">
        <f t="shared" si="3"/>
        <v>1.1052631578947369</v>
      </c>
      <c r="AP19" s="17">
        <f t="shared" si="3"/>
        <v>0.89473684210526316</v>
      </c>
      <c r="AQ19" s="17">
        <f t="shared" si="3"/>
        <v>0.84210526315789469</v>
      </c>
      <c r="AR19" s="17">
        <f t="shared" si="3"/>
        <v>0.84210526315789469</v>
      </c>
      <c r="AS19" s="17">
        <f t="shared" si="3"/>
        <v>0.86842105263157898</v>
      </c>
      <c r="AT19" s="17">
        <f t="shared" si="3"/>
        <v>2.1052631578947367</v>
      </c>
      <c r="AU19" s="17">
        <f t="shared" si="3"/>
        <v>1.131578947368421</v>
      </c>
      <c r="AV19" s="17">
        <f t="shared" si="3"/>
        <v>1.868421052631579</v>
      </c>
      <c r="AW19" s="18">
        <f t="shared" si="3"/>
        <v>1.8421052631578947</v>
      </c>
    </row>
    <row r="20" spans="1:49" x14ac:dyDescent="0.3">
      <c r="A20" s="16" t="s">
        <v>735</v>
      </c>
      <c r="B20" s="17"/>
      <c r="C20" s="17" t="str">
        <f t="shared" ref="C20:C25" si="4">IF(C6=0, "", C6/$C6)</f>
        <v/>
      </c>
      <c r="D20" s="17"/>
      <c r="E20" s="17">
        <f>IF(E6=0, "", E6/$E6)</f>
        <v>1</v>
      </c>
      <c r="F20" s="17">
        <f t="shared" ref="F20:AW20" si="5">IF(F6=0, "", F6/$E6)</f>
        <v>0.66666666666666663</v>
      </c>
      <c r="G20" s="17">
        <f t="shared" si="5"/>
        <v>0.53333333333333333</v>
      </c>
      <c r="H20" s="17">
        <f t="shared" si="5"/>
        <v>0.13333333333333333</v>
      </c>
      <c r="I20" s="17">
        <f t="shared" si="5"/>
        <v>0.53333333333333333</v>
      </c>
      <c r="J20" s="17">
        <f t="shared" si="5"/>
        <v>0.8666666666666667</v>
      </c>
      <c r="K20" s="17">
        <f t="shared" si="5"/>
        <v>0.46666666666666667</v>
      </c>
      <c r="L20" s="17">
        <f t="shared" si="5"/>
        <v>1.2</v>
      </c>
      <c r="M20" s="17">
        <f t="shared" si="5"/>
        <v>1.0666666666666667</v>
      </c>
      <c r="N20" s="17" t="str">
        <f t="shared" si="5"/>
        <v/>
      </c>
      <c r="O20" s="17">
        <f t="shared" si="5"/>
        <v>0.53333333333333333</v>
      </c>
      <c r="P20" s="17">
        <f t="shared" si="5"/>
        <v>0.66666666666666663</v>
      </c>
      <c r="Q20" s="17">
        <f t="shared" si="5"/>
        <v>0.53333333333333333</v>
      </c>
      <c r="R20" s="17">
        <f t="shared" si="5"/>
        <v>0.53333333333333333</v>
      </c>
      <c r="S20" s="17">
        <f t="shared" si="5"/>
        <v>0.6</v>
      </c>
      <c r="T20" s="17">
        <f t="shared" si="5"/>
        <v>0.33333333333333331</v>
      </c>
      <c r="U20" s="17">
        <f t="shared" si="5"/>
        <v>0.6</v>
      </c>
      <c r="V20" s="17">
        <f t="shared" si="5"/>
        <v>1.1333333333333333</v>
      </c>
      <c r="W20" s="17">
        <f t="shared" si="5"/>
        <v>0.26666666666666666</v>
      </c>
      <c r="X20" s="17">
        <f t="shared" si="5"/>
        <v>1.4</v>
      </c>
      <c r="Y20" s="17">
        <f t="shared" si="5"/>
        <v>1.2666666666666666</v>
      </c>
      <c r="Z20" s="17">
        <f t="shared" si="5"/>
        <v>0.26666666666666666</v>
      </c>
      <c r="AA20" s="17">
        <f t="shared" si="5"/>
        <v>0.2</v>
      </c>
      <c r="AB20" s="17">
        <f t="shared" si="5"/>
        <v>0.8666666666666667</v>
      </c>
      <c r="AC20" s="17">
        <f t="shared" si="5"/>
        <v>0.73333333333333328</v>
      </c>
      <c r="AD20" s="17">
        <f t="shared" si="5"/>
        <v>0.66666666666666663</v>
      </c>
      <c r="AE20" s="17">
        <f t="shared" si="5"/>
        <v>0.66666666666666663</v>
      </c>
      <c r="AF20" s="17">
        <f t="shared" si="5"/>
        <v>0.8</v>
      </c>
      <c r="AG20" s="17">
        <f t="shared" si="5"/>
        <v>0.73333333333333328</v>
      </c>
      <c r="AH20" s="17">
        <f t="shared" si="5"/>
        <v>1.0666666666666667</v>
      </c>
      <c r="AI20" s="17">
        <f t="shared" si="5"/>
        <v>0.8</v>
      </c>
      <c r="AJ20" s="17">
        <f t="shared" si="5"/>
        <v>1.6666666666666667</v>
      </c>
      <c r="AK20" s="17">
        <f t="shared" si="5"/>
        <v>0.8666666666666667</v>
      </c>
      <c r="AL20" s="17">
        <f t="shared" si="5"/>
        <v>0.4</v>
      </c>
      <c r="AM20" s="17">
        <f t="shared" si="5"/>
        <v>0.4</v>
      </c>
      <c r="AN20" s="17">
        <f t="shared" si="5"/>
        <v>0.26666666666666666</v>
      </c>
      <c r="AO20" s="17">
        <f t="shared" si="5"/>
        <v>0.8666666666666667</v>
      </c>
      <c r="AP20" s="17">
        <f t="shared" si="5"/>
        <v>1.0666666666666667</v>
      </c>
      <c r="AQ20" s="17">
        <f t="shared" si="5"/>
        <v>0.93333333333333335</v>
      </c>
      <c r="AR20" s="17">
        <f t="shared" si="5"/>
        <v>0.53333333333333333</v>
      </c>
      <c r="AS20" s="17">
        <f t="shared" si="5"/>
        <v>0.93333333333333335</v>
      </c>
      <c r="AT20" s="17">
        <f t="shared" si="5"/>
        <v>1.1333333333333333</v>
      </c>
      <c r="AU20" s="17">
        <f t="shared" si="5"/>
        <v>1.0666666666666667</v>
      </c>
      <c r="AV20" s="17">
        <f t="shared" si="5"/>
        <v>1.6</v>
      </c>
      <c r="AW20" s="18">
        <f t="shared" si="5"/>
        <v>1.6</v>
      </c>
    </row>
    <row r="21" spans="1:49" x14ac:dyDescent="0.3">
      <c r="A21" s="16" t="s">
        <v>107</v>
      </c>
      <c r="B21" s="17"/>
      <c r="C21" s="17" t="str">
        <f t="shared" si="4"/>
        <v/>
      </c>
      <c r="D21" s="17"/>
      <c r="E21" s="17"/>
      <c r="F21" s="17">
        <f>IF(F7=0,"",F7/$F7)</f>
        <v>1</v>
      </c>
      <c r="G21" s="17" t="str">
        <f t="shared" ref="G21:AW21" si="6">IF(G7=0,"",G7/$F7)</f>
        <v/>
      </c>
      <c r="H21" s="17">
        <f t="shared" si="6"/>
        <v>0.22222222222222221</v>
      </c>
      <c r="I21" s="17">
        <f t="shared" si="6"/>
        <v>0.33333333333333331</v>
      </c>
      <c r="J21" s="17">
        <f t="shared" si="6"/>
        <v>0.66666666666666663</v>
      </c>
      <c r="K21" s="17">
        <f t="shared" si="6"/>
        <v>0.33333333333333331</v>
      </c>
      <c r="L21" s="17">
        <f t="shared" si="6"/>
        <v>1.1111111111111112</v>
      </c>
      <c r="M21" s="17">
        <f t="shared" si="6"/>
        <v>0.77777777777777779</v>
      </c>
      <c r="N21" s="17">
        <f t="shared" si="6"/>
        <v>0.22222222222222221</v>
      </c>
      <c r="O21" s="17">
        <f t="shared" si="6"/>
        <v>0.1111111111111111</v>
      </c>
      <c r="P21" s="17">
        <f t="shared" si="6"/>
        <v>0.55555555555555558</v>
      </c>
      <c r="Q21" s="17">
        <f t="shared" si="6"/>
        <v>0.55555555555555558</v>
      </c>
      <c r="R21" s="17">
        <f t="shared" si="6"/>
        <v>0.22222222222222221</v>
      </c>
      <c r="S21" s="17">
        <f t="shared" si="6"/>
        <v>0.44444444444444442</v>
      </c>
      <c r="T21" s="17">
        <f t="shared" si="6"/>
        <v>0.66666666666666663</v>
      </c>
      <c r="U21" s="17">
        <f t="shared" si="6"/>
        <v>0.55555555555555558</v>
      </c>
      <c r="V21" s="17">
        <f t="shared" si="6"/>
        <v>0.88888888888888884</v>
      </c>
      <c r="W21" s="17">
        <f t="shared" si="6"/>
        <v>0.88888888888888884</v>
      </c>
      <c r="X21" s="17">
        <f t="shared" si="6"/>
        <v>1.1111111111111112</v>
      </c>
      <c r="Y21" s="17">
        <f t="shared" si="6"/>
        <v>0.88888888888888884</v>
      </c>
      <c r="Z21" s="17">
        <f t="shared" si="6"/>
        <v>0.44444444444444442</v>
      </c>
      <c r="AA21" s="17">
        <f t="shared" si="6"/>
        <v>0.1111111111111111</v>
      </c>
      <c r="AB21" s="17">
        <f t="shared" si="6"/>
        <v>0.22222222222222221</v>
      </c>
      <c r="AC21" s="17">
        <f t="shared" si="6"/>
        <v>0.1111111111111111</v>
      </c>
      <c r="AD21" s="17">
        <f t="shared" si="6"/>
        <v>0.55555555555555558</v>
      </c>
      <c r="AE21" s="17">
        <f t="shared" si="6"/>
        <v>0.33333333333333331</v>
      </c>
      <c r="AF21" s="17">
        <f t="shared" si="6"/>
        <v>0.22222222222222221</v>
      </c>
      <c r="AG21" s="17">
        <f t="shared" si="6"/>
        <v>0.44444444444444442</v>
      </c>
      <c r="AH21" s="17">
        <f t="shared" si="6"/>
        <v>0.66666666666666663</v>
      </c>
      <c r="AI21" s="17">
        <f t="shared" si="6"/>
        <v>0.55555555555555558</v>
      </c>
      <c r="AJ21" s="17">
        <f t="shared" si="6"/>
        <v>0.55555555555555558</v>
      </c>
      <c r="AK21" s="17">
        <f t="shared" si="6"/>
        <v>1.1111111111111112</v>
      </c>
      <c r="AL21" s="17">
        <f t="shared" si="6"/>
        <v>0.66666666666666663</v>
      </c>
      <c r="AM21" s="17">
        <f t="shared" si="6"/>
        <v>0.1111111111111111</v>
      </c>
      <c r="AN21" s="17">
        <f t="shared" si="6"/>
        <v>0.33333333333333331</v>
      </c>
      <c r="AO21" s="17">
        <f t="shared" si="6"/>
        <v>0.44444444444444442</v>
      </c>
      <c r="AP21" s="17">
        <f t="shared" si="6"/>
        <v>0.33333333333333331</v>
      </c>
      <c r="AQ21" s="17">
        <f t="shared" si="6"/>
        <v>0.44444444444444442</v>
      </c>
      <c r="AR21" s="17">
        <f t="shared" si="6"/>
        <v>0.77777777777777779</v>
      </c>
      <c r="AS21" s="17">
        <f t="shared" si="6"/>
        <v>0.55555555555555558</v>
      </c>
      <c r="AT21" s="17">
        <f t="shared" si="6"/>
        <v>1</v>
      </c>
      <c r="AU21" s="17">
        <f t="shared" si="6"/>
        <v>0.77777777777777779</v>
      </c>
      <c r="AV21" s="17">
        <f t="shared" si="6"/>
        <v>0.66666666666666663</v>
      </c>
      <c r="AW21" s="18">
        <f t="shared" si="6"/>
        <v>1.5555555555555556</v>
      </c>
    </row>
    <row r="22" spans="1:49" x14ac:dyDescent="0.3">
      <c r="A22" s="16" t="s">
        <v>59</v>
      </c>
      <c r="B22" s="17"/>
      <c r="C22" s="17" t="str">
        <f t="shared" si="4"/>
        <v/>
      </c>
      <c r="D22" s="17"/>
      <c r="E22" s="17"/>
      <c r="F22" s="17"/>
      <c r="G22" s="17">
        <f>IF(G8=0, "", G8/$G8)</f>
        <v>1</v>
      </c>
      <c r="H22" s="17">
        <f t="shared" ref="H22:AW22" si="7">IF(H8=0, "", H8/$G8)</f>
        <v>0.16666666666666666</v>
      </c>
      <c r="I22" s="17">
        <f t="shared" si="7"/>
        <v>0.33333333333333331</v>
      </c>
      <c r="J22" s="17">
        <f t="shared" si="7"/>
        <v>1.3333333333333333</v>
      </c>
      <c r="K22" s="17">
        <f t="shared" si="7"/>
        <v>0.66666666666666663</v>
      </c>
      <c r="L22" s="17">
        <f t="shared" si="7"/>
        <v>1.8333333333333333</v>
      </c>
      <c r="M22" s="17">
        <f t="shared" si="7"/>
        <v>1.1666666666666667</v>
      </c>
      <c r="N22" s="17">
        <f t="shared" si="7"/>
        <v>0.33333333333333331</v>
      </c>
      <c r="O22" s="17">
        <f t="shared" si="7"/>
        <v>0.33333333333333331</v>
      </c>
      <c r="P22" s="17">
        <f t="shared" si="7"/>
        <v>0.5</v>
      </c>
      <c r="Q22" s="17">
        <f t="shared" si="7"/>
        <v>0.16666666666666666</v>
      </c>
      <c r="R22" s="17">
        <f t="shared" si="7"/>
        <v>0.83333333333333337</v>
      </c>
      <c r="S22" s="17">
        <f t="shared" si="7"/>
        <v>0.16666666666666666</v>
      </c>
      <c r="T22" s="17">
        <f t="shared" si="7"/>
        <v>0.33333333333333331</v>
      </c>
      <c r="U22" s="17">
        <f t="shared" si="7"/>
        <v>0.33333333333333331</v>
      </c>
      <c r="V22" s="17">
        <f t="shared" si="7"/>
        <v>1.3333333333333333</v>
      </c>
      <c r="W22" s="17">
        <f t="shared" si="7"/>
        <v>1</v>
      </c>
      <c r="X22" s="17">
        <f t="shared" si="7"/>
        <v>0.83333333333333337</v>
      </c>
      <c r="Y22" s="17">
        <f t="shared" si="7"/>
        <v>2.6666666666666665</v>
      </c>
      <c r="Z22" s="17">
        <f t="shared" si="7"/>
        <v>0.5</v>
      </c>
      <c r="AA22" s="17" t="str">
        <f t="shared" si="7"/>
        <v/>
      </c>
      <c r="AB22" s="17">
        <f t="shared" si="7"/>
        <v>1</v>
      </c>
      <c r="AC22" s="17">
        <f t="shared" si="7"/>
        <v>0.83333333333333337</v>
      </c>
      <c r="AD22" s="17">
        <f t="shared" si="7"/>
        <v>1</v>
      </c>
      <c r="AE22" s="17">
        <f t="shared" si="7"/>
        <v>0.83333333333333337</v>
      </c>
      <c r="AF22" s="17">
        <f t="shared" si="7"/>
        <v>0.66666666666666663</v>
      </c>
      <c r="AG22" s="17">
        <f t="shared" si="7"/>
        <v>0.16666666666666666</v>
      </c>
      <c r="AH22" s="17">
        <f t="shared" si="7"/>
        <v>2</v>
      </c>
      <c r="AI22" s="17">
        <f t="shared" si="7"/>
        <v>0.66666666666666663</v>
      </c>
      <c r="AJ22" s="17">
        <f t="shared" si="7"/>
        <v>1</v>
      </c>
      <c r="AK22" s="17">
        <f t="shared" si="7"/>
        <v>1.3333333333333333</v>
      </c>
      <c r="AL22" s="17">
        <f t="shared" si="7"/>
        <v>0.33333333333333331</v>
      </c>
      <c r="AM22" s="17">
        <f t="shared" si="7"/>
        <v>0.16666666666666666</v>
      </c>
      <c r="AN22" s="17">
        <f t="shared" si="7"/>
        <v>0.66666666666666663</v>
      </c>
      <c r="AO22" s="17">
        <f t="shared" si="7"/>
        <v>0.83333333333333337</v>
      </c>
      <c r="AP22" s="17">
        <f t="shared" si="7"/>
        <v>0.83333333333333337</v>
      </c>
      <c r="AQ22" s="17">
        <f t="shared" si="7"/>
        <v>0.83333333333333337</v>
      </c>
      <c r="AR22" s="17">
        <f t="shared" si="7"/>
        <v>1.6666666666666667</v>
      </c>
      <c r="AS22" s="17">
        <f t="shared" si="7"/>
        <v>1</v>
      </c>
      <c r="AT22" s="17">
        <f t="shared" si="7"/>
        <v>2</v>
      </c>
      <c r="AU22" s="17">
        <f t="shared" si="7"/>
        <v>0.83333333333333337</v>
      </c>
      <c r="AV22" s="17">
        <f t="shared" si="7"/>
        <v>3</v>
      </c>
      <c r="AW22" s="18">
        <f t="shared" si="7"/>
        <v>2.3333333333333335</v>
      </c>
    </row>
    <row r="23" spans="1:49" x14ac:dyDescent="0.3">
      <c r="A23" s="16" t="s">
        <v>729</v>
      </c>
      <c r="B23" s="17" t="str">
        <f t="shared" ref="B23:G23" si="8">IF(B9=0, "", B9/$H9)</f>
        <v/>
      </c>
      <c r="C23" s="17" t="str">
        <f t="shared" si="8"/>
        <v/>
      </c>
      <c r="D23" s="17" t="str">
        <f t="shared" si="8"/>
        <v/>
      </c>
      <c r="E23" s="17" t="str">
        <f t="shared" si="8"/>
        <v/>
      </c>
      <c r="F23" s="17" t="str">
        <f t="shared" si="8"/>
        <v/>
      </c>
      <c r="G23" s="17" t="str">
        <f t="shared" si="8"/>
        <v/>
      </c>
      <c r="H23" s="17">
        <f>IF(H9=0, "", H9/$H9)</f>
        <v>1</v>
      </c>
      <c r="I23" s="17">
        <f t="shared" ref="I23:AW23" si="9">IF(I9=0, "", I9/$H9)</f>
        <v>0.33333333333333331</v>
      </c>
      <c r="J23" s="17">
        <f t="shared" si="9"/>
        <v>0.66666666666666663</v>
      </c>
      <c r="K23" s="17">
        <f t="shared" si="9"/>
        <v>0.33333333333333331</v>
      </c>
      <c r="L23" s="17">
        <f t="shared" si="9"/>
        <v>1</v>
      </c>
      <c r="M23" s="17">
        <f t="shared" si="9"/>
        <v>0.33333333333333331</v>
      </c>
      <c r="N23" s="17" t="str">
        <f t="shared" si="9"/>
        <v/>
      </c>
      <c r="O23" s="17" t="str">
        <f t="shared" si="9"/>
        <v/>
      </c>
      <c r="P23" s="17">
        <f t="shared" si="9"/>
        <v>0.33333333333333331</v>
      </c>
      <c r="Q23" s="17" t="str">
        <f t="shared" si="9"/>
        <v/>
      </c>
      <c r="R23" s="17">
        <f t="shared" si="9"/>
        <v>0.33333333333333331</v>
      </c>
      <c r="S23" s="17">
        <f t="shared" si="9"/>
        <v>0.66666666666666663</v>
      </c>
      <c r="T23" s="17">
        <f t="shared" si="9"/>
        <v>0.33333333333333331</v>
      </c>
      <c r="U23" s="17" t="str">
        <f t="shared" si="9"/>
        <v/>
      </c>
      <c r="V23" s="17">
        <f t="shared" si="9"/>
        <v>1</v>
      </c>
      <c r="W23" s="17">
        <f t="shared" si="9"/>
        <v>0.33333333333333331</v>
      </c>
      <c r="X23" s="17">
        <f t="shared" si="9"/>
        <v>0.66666666666666663</v>
      </c>
      <c r="Y23" s="17">
        <f t="shared" si="9"/>
        <v>0.33333333333333331</v>
      </c>
      <c r="Z23" s="17" t="str">
        <f t="shared" si="9"/>
        <v/>
      </c>
      <c r="AA23" s="17" t="str">
        <f t="shared" si="9"/>
        <v/>
      </c>
      <c r="AB23" s="17" t="str">
        <f t="shared" si="9"/>
        <v/>
      </c>
      <c r="AC23" s="17">
        <f t="shared" si="9"/>
        <v>0.33333333333333331</v>
      </c>
      <c r="AD23" s="17">
        <f t="shared" si="9"/>
        <v>0.66666666666666663</v>
      </c>
      <c r="AE23" s="17">
        <f t="shared" si="9"/>
        <v>0.33333333333333331</v>
      </c>
      <c r="AF23" s="17">
        <f t="shared" si="9"/>
        <v>0.33333333333333331</v>
      </c>
      <c r="AG23" s="17">
        <f t="shared" si="9"/>
        <v>0.66666666666666663</v>
      </c>
      <c r="AH23" s="17">
        <f t="shared" si="9"/>
        <v>1.6666666666666667</v>
      </c>
      <c r="AI23" s="17" t="str">
        <f t="shared" si="9"/>
        <v/>
      </c>
      <c r="AJ23" s="17">
        <f t="shared" si="9"/>
        <v>0.66666666666666663</v>
      </c>
      <c r="AK23" s="17">
        <f t="shared" si="9"/>
        <v>0.66666666666666663</v>
      </c>
      <c r="AL23" s="17">
        <f t="shared" si="9"/>
        <v>0.66666666666666663</v>
      </c>
      <c r="AM23" s="17">
        <f t="shared" si="9"/>
        <v>0.33333333333333331</v>
      </c>
      <c r="AN23" s="17">
        <f t="shared" si="9"/>
        <v>0.33333333333333331</v>
      </c>
      <c r="AO23" s="17">
        <f t="shared" si="9"/>
        <v>0.66666666666666663</v>
      </c>
      <c r="AP23" s="17">
        <f t="shared" si="9"/>
        <v>0.33333333333333331</v>
      </c>
      <c r="AQ23" s="17">
        <f t="shared" si="9"/>
        <v>0.66666666666666663</v>
      </c>
      <c r="AR23" s="17">
        <f t="shared" si="9"/>
        <v>1</v>
      </c>
      <c r="AS23" s="17">
        <f t="shared" si="9"/>
        <v>1</v>
      </c>
      <c r="AT23" s="17">
        <f t="shared" si="9"/>
        <v>1.3333333333333333</v>
      </c>
      <c r="AU23" s="17">
        <f t="shared" si="9"/>
        <v>0.66666666666666663</v>
      </c>
      <c r="AV23" s="17">
        <f t="shared" si="9"/>
        <v>2.3333333333333335</v>
      </c>
      <c r="AW23" s="18">
        <f t="shared" si="9"/>
        <v>0.66666666666666663</v>
      </c>
    </row>
    <row r="24" spans="1:49" x14ac:dyDescent="0.3">
      <c r="A24" s="16" t="s">
        <v>114</v>
      </c>
      <c r="B24" s="17"/>
      <c r="C24" s="17" t="str">
        <f t="shared" si="4"/>
        <v/>
      </c>
      <c r="D24" s="17"/>
      <c r="E24" s="17"/>
      <c r="F24" s="17"/>
      <c r="G24" s="17"/>
      <c r="H24" s="17"/>
      <c r="I24" s="17">
        <f>IF(I10=0, "", I10/$I10)</f>
        <v>1</v>
      </c>
      <c r="J24" s="17">
        <f t="shared" ref="J24:AW24" si="10">IF(J10=0, "", J10/$I10)</f>
        <v>0.5</v>
      </c>
      <c r="K24" s="17">
        <f t="shared" si="10"/>
        <v>0.25</v>
      </c>
      <c r="L24" s="17">
        <f t="shared" si="10"/>
        <v>0.25</v>
      </c>
      <c r="M24" s="17">
        <f t="shared" si="10"/>
        <v>0.75</v>
      </c>
      <c r="N24" s="17">
        <f t="shared" si="10"/>
        <v>0.5</v>
      </c>
      <c r="O24" s="17" t="str">
        <f t="shared" si="10"/>
        <v/>
      </c>
      <c r="P24" s="17">
        <f t="shared" si="10"/>
        <v>0.25</v>
      </c>
      <c r="Q24" s="17">
        <f t="shared" si="10"/>
        <v>0.75</v>
      </c>
      <c r="R24" s="17">
        <f t="shared" si="10"/>
        <v>0.5</v>
      </c>
      <c r="S24" s="17">
        <f t="shared" si="10"/>
        <v>0.25</v>
      </c>
      <c r="T24" s="17">
        <f t="shared" si="10"/>
        <v>0.5</v>
      </c>
      <c r="U24" s="17">
        <f t="shared" si="10"/>
        <v>0.25</v>
      </c>
      <c r="V24" s="17">
        <f t="shared" si="10"/>
        <v>0.5</v>
      </c>
      <c r="W24" s="17">
        <f t="shared" si="10"/>
        <v>1.5</v>
      </c>
      <c r="X24" s="17">
        <f t="shared" si="10"/>
        <v>0.25</v>
      </c>
      <c r="Y24" s="17">
        <f t="shared" si="10"/>
        <v>1.5</v>
      </c>
      <c r="Z24" s="17" t="str">
        <f t="shared" si="10"/>
        <v/>
      </c>
      <c r="AA24" s="17">
        <f t="shared" si="10"/>
        <v>0.25</v>
      </c>
      <c r="AB24" s="17">
        <f t="shared" si="10"/>
        <v>0.5</v>
      </c>
      <c r="AC24" s="17">
        <f t="shared" si="10"/>
        <v>0.25</v>
      </c>
      <c r="AD24" s="17">
        <f t="shared" si="10"/>
        <v>1</v>
      </c>
      <c r="AE24" s="17">
        <f t="shared" si="10"/>
        <v>0.25</v>
      </c>
      <c r="AF24" s="17">
        <f t="shared" si="10"/>
        <v>0.5</v>
      </c>
      <c r="AG24" s="17">
        <f t="shared" si="10"/>
        <v>0.75</v>
      </c>
      <c r="AH24" s="17">
        <f t="shared" si="10"/>
        <v>0.75</v>
      </c>
      <c r="AI24" s="17">
        <f t="shared" si="10"/>
        <v>1.5</v>
      </c>
      <c r="AJ24" s="17">
        <f t="shared" si="10"/>
        <v>1</v>
      </c>
      <c r="AK24" s="17">
        <f t="shared" si="10"/>
        <v>0.75</v>
      </c>
      <c r="AL24" s="17">
        <f t="shared" si="10"/>
        <v>0.25</v>
      </c>
      <c r="AM24" s="17">
        <f t="shared" si="10"/>
        <v>0.25</v>
      </c>
      <c r="AN24" s="17">
        <f t="shared" si="10"/>
        <v>0.25</v>
      </c>
      <c r="AO24" s="17">
        <f t="shared" si="10"/>
        <v>0.75</v>
      </c>
      <c r="AP24" s="17">
        <f t="shared" si="10"/>
        <v>0.75</v>
      </c>
      <c r="AQ24" s="17">
        <f t="shared" si="10"/>
        <v>0.5</v>
      </c>
      <c r="AR24" s="17">
        <f t="shared" si="10"/>
        <v>0.75</v>
      </c>
      <c r="AS24" s="17">
        <f t="shared" si="10"/>
        <v>0.25</v>
      </c>
      <c r="AT24" s="17">
        <f t="shared" si="10"/>
        <v>0.75</v>
      </c>
      <c r="AU24" s="17">
        <f t="shared" si="10"/>
        <v>1.25</v>
      </c>
      <c r="AV24" s="17">
        <f t="shared" si="10"/>
        <v>2.5</v>
      </c>
      <c r="AW24" s="18" t="str">
        <f t="shared" si="10"/>
        <v/>
      </c>
    </row>
    <row r="25" spans="1:49" ht="15" thickBot="1" x14ac:dyDescent="0.35">
      <c r="A25" s="19" t="s">
        <v>382</v>
      </c>
      <c r="B25" s="20"/>
      <c r="C25" s="20" t="str">
        <f t="shared" si="4"/>
        <v/>
      </c>
      <c r="D25" s="20"/>
      <c r="E25" s="20"/>
      <c r="F25" s="20"/>
      <c r="G25" s="20"/>
      <c r="H25" s="20"/>
      <c r="I25" s="20"/>
      <c r="J25" s="20">
        <f>IF(J11=0, "", J11/$J11)</f>
        <v>1</v>
      </c>
      <c r="K25" s="20" t="str">
        <f t="shared" ref="K25:AW25" si="11">IF(K11=0, "", K11/$J11)</f>
        <v/>
      </c>
      <c r="L25" s="20" t="str">
        <f t="shared" si="11"/>
        <v/>
      </c>
      <c r="M25" s="20">
        <f t="shared" si="11"/>
        <v>1</v>
      </c>
      <c r="N25" s="20" t="str">
        <f t="shared" si="11"/>
        <v/>
      </c>
      <c r="O25" s="20">
        <f t="shared" si="11"/>
        <v>0.5</v>
      </c>
      <c r="P25" s="20">
        <f t="shared" si="11"/>
        <v>0.5</v>
      </c>
      <c r="Q25" s="20">
        <f t="shared" si="11"/>
        <v>0.5</v>
      </c>
      <c r="R25" s="20" t="str">
        <f t="shared" si="11"/>
        <v/>
      </c>
      <c r="S25" s="20" t="str">
        <f t="shared" si="11"/>
        <v/>
      </c>
      <c r="T25" s="20">
        <f t="shared" si="11"/>
        <v>0.5</v>
      </c>
      <c r="U25" s="20">
        <f t="shared" si="11"/>
        <v>0.5</v>
      </c>
      <c r="V25" s="20" t="str">
        <f t="shared" si="11"/>
        <v/>
      </c>
      <c r="W25" s="20">
        <f t="shared" si="11"/>
        <v>0.5</v>
      </c>
      <c r="X25" s="20">
        <f t="shared" si="11"/>
        <v>1</v>
      </c>
      <c r="Y25" s="20">
        <f t="shared" si="11"/>
        <v>3</v>
      </c>
      <c r="Z25" s="20" t="str">
        <f t="shared" si="11"/>
        <v/>
      </c>
      <c r="AA25" s="20" t="str">
        <f t="shared" si="11"/>
        <v/>
      </c>
      <c r="AB25" s="20" t="str">
        <f t="shared" si="11"/>
        <v/>
      </c>
      <c r="AC25" s="20" t="str">
        <f t="shared" si="11"/>
        <v/>
      </c>
      <c r="AD25" s="20" t="str">
        <f t="shared" si="11"/>
        <v/>
      </c>
      <c r="AE25" s="20">
        <f t="shared" si="11"/>
        <v>0.5</v>
      </c>
      <c r="AF25" s="20">
        <f t="shared" si="11"/>
        <v>0.5</v>
      </c>
      <c r="AG25" s="20">
        <f t="shared" si="11"/>
        <v>0.5</v>
      </c>
      <c r="AH25" s="20" t="str">
        <f t="shared" si="11"/>
        <v/>
      </c>
      <c r="AI25" s="20" t="str">
        <f t="shared" si="11"/>
        <v/>
      </c>
      <c r="AJ25" s="20">
        <f t="shared" si="11"/>
        <v>0.5</v>
      </c>
      <c r="AK25" s="20">
        <f t="shared" si="11"/>
        <v>0.5</v>
      </c>
      <c r="AL25" s="20" t="str">
        <f t="shared" si="11"/>
        <v/>
      </c>
      <c r="AM25" s="20" t="str">
        <f t="shared" si="11"/>
        <v/>
      </c>
      <c r="AN25" s="20" t="str">
        <f t="shared" si="11"/>
        <v/>
      </c>
      <c r="AO25" s="20" t="str">
        <f t="shared" si="11"/>
        <v/>
      </c>
      <c r="AP25" s="20">
        <f t="shared" si="11"/>
        <v>0.5</v>
      </c>
      <c r="AQ25" s="20" t="str">
        <f t="shared" si="11"/>
        <v/>
      </c>
      <c r="AR25" s="20">
        <f t="shared" si="11"/>
        <v>1</v>
      </c>
      <c r="AS25" s="20" t="str">
        <f t="shared" si="11"/>
        <v/>
      </c>
      <c r="AT25" s="20">
        <f t="shared" si="11"/>
        <v>1.5</v>
      </c>
      <c r="AU25" s="20" t="str">
        <f t="shared" si="11"/>
        <v/>
      </c>
      <c r="AV25" s="20">
        <f t="shared" si="11"/>
        <v>0.5</v>
      </c>
      <c r="AW25" s="21">
        <f t="shared" si="11"/>
        <v>1</v>
      </c>
    </row>
    <row r="26" spans="1:49" x14ac:dyDescent="0.3">
      <c r="G26" s="22"/>
    </row>
  </sheetData>
  <mergeCells count="1">
    <mergeCell ref="A15:B15"/>
  </mergeCells>
  <conditionalFormatting sqref="B17:AW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1335B-0484-480B-B7EF-A4E49BAA137F}">
  <dimension ref="A1:E101"/>
  <sheetViews>
    <sheetView workbookViewId="0">
      <selection activeCell="F2" sqref="F2"/>
    </sheetView>
  </sheetViews>
  <sheetFormatPr defaultRowHeight="14.4" x14ac:dyDescent="0.3"/>
  <cols>
    <col min="1" max="1" width="13" customWidth="1"/>
    <col min="2" max="2" width="14.5546875" customWidth="1"/>
    <col min="3" max="3" width="13.5546875" customWidth="1"/>
    <col min="4" max="5" width="10.44140625" customWidth="1"/>
  </cols>
  <sheetData>
    <row r="1" spans="1:5" ht="28.8" x14ac:dyDescent="0.3">
      <c r="A1" s="3" t="s">
        <v>10</v>
      </c>
      <c r="B1" s="3" t="s">
        <v>11339</v>
      </c>
      <c r="C1" s="3" t="s">
        <v>19</v>
      </c>
      <c r="D1" s="5" t="s">
        <v>11344</v>
      </c>
      <c r="E1" s="3" t="s">
        <v>11345</v>
      </c>
    </row>
    <row r="2" spans="1:5" x14ac:dyDescent="0.3">
      <c r="A2" s="6">
        <v>1017</v>
      </c>
      <c r="B2" s="6">
        <f>_xlfn.MINIFS('Raw data'!C:C, 'Raw data'!K:K, A2)</f>
        <v>43884</v>
      </c>
      <c r="C2" s="6" t="str">
        <f>TEXT(B2, "yyyy-mm")</f>
        <v>2020-02</v>
      </c>
      <c r="D2" s="6">
        <f>_xlfn.MAXIFS('Raw data'!C:C, 'Raw data'!K:K, A2)</f>
        <v>45287</v>
      </c>
      <c r="E2" s="6">
        <f>(D2-B2)/30</f>
        <v>46.766666666666666</v>
      </c>
    </row>
    <row r="3" spans="1:5" x14ac:dyDescent="0.3">
      <c r="A3" s="6">
        <v>1056</v>
      </c>
      <c r="B3" s="6">
        <f>_xlfn.MINIFS('Raw data'!C:C, 'Raw data'!K:K, A3)</f>
        <v>43891</v>
      </c>
      <c r="C3" s="6" t="str">
        <f t="shared" ref="C3:C66" si="0">TEXT(B3, "yyyy-mm")</f>
        <v>2020-03</v>
      </c>
      <c r="D3" s="6">
        <f>_xlfn.MAXIFS('Raw data'!C:C, 'Raw data'!K:K, A3)</f>
        <v>45279</v>
      </c>
      <c r="E3" s="6">
        <f t="shared" ref="E3:E66" si="1">(D3-B3)/30</f>
        <v>46.266666666666666</v>
      </c>
    </row>
    <row r="4" spans="1:5" x14ac:dyDescent="0.3">
      <c r="A4" s="6">
        <v>1031</v>
      </c>
      <c r="B4" s="6">
        <f>_xlfn.MINIFS('Raw data'!C:C, 'Raw data'!K:K, A4)</f>
        <v>43837</v>
      </c>
      <c r="C4" s="6" t="str">
        <f t="shared" si="0"/>
        <v>2020-01</v>
      </c>
      <c r="D4" s="6">
        <f>_xlfn.MAXIFS('Raw data'!C:C, 'Raw data'!K:K, A4)</f>
        <v>45289</v>
      </c>
      <c r="E4" s="6">
        <f t="shared" si="1"/>
        <v>48.4</v>
      </c>
    </row>
    <row r="5" spans="1:5" x14ac:dyDescent="0.3">
      <c r="A5" s="6">
        <v>1065</v>
      </c>
      <c r="B5" s="6">
        <f>_xlfn.MINIFS('Raw data'!C:C, 'Raw data'!K:K, A5)</f>
        <v>43929</v>
      </c>
      <c r="C5" s="6" t="str">
        <f t="shared" si="0"/>
        <v>2020-04</v>
      </c>
      <c r="D5" s="6">
        <f>_xlfn.MAXIFS('Raw data'!C:C, 'Raw data'!K:K, A5)</f>
        <v>45289</v>
      </c>
      <c r="E5" s="6">
        <f t="shared" si="1"/>
        <v>45.333333333333336</v>
      </c>
    </row>
    <row r="6" spans="1:5" x14ac:dyDescent="0.3">
      <c r="A6" s="6">
        <v>1062</v>
      </c>
      <c r="B6" s="6">
        <f>_xlfn.MINIFS('Raw data'!C:C, 'Raw data'!K:K, A6)</f>
        <v>43849</v>
      </c>
      <c r="C6" s="6" t="str">
        <f t="shared" si="0"/>
        <v>2020-01</v>
      </c>
      <c r="D6" s="6">
        <f>_xlfn.MAXIFS('Raw data'!C:C, 'Raw data'!K:K, A6)</f>
        <v>45264</v>
      </c>
      <c r="E6" s="6">
        <f t="shared" si="1"/>
        <v>47.166666666666664</v>
      </c>
    </row>
    <row r="7" spans="1:5" x14ac:dyDescent="0.3">
      <c r="A7" s="6">
        <v>1066</v>
      </c>
      <c r="B7" s="6">
        <f>_xlfn.MINIFS('Raw data'!C:C, 'Raw data'!K:K, A7)</f>
        <v>44093</v>
      </c>
      <c r="C7" s="6" t="str">
        <f t="shared" si="0"/>
        <v>2020-09</v>
      </c>
      <c r="D7" s="6">
        <f>_xlfn.MAXIFS('Raw data'!C:C, 'Raw data'!K:K, A7)</f>
        <v>45286</v>
      </c>
      <c r="E7" s="6">
        <f t="shared" si="1"/>
        <v>39.766666666666666</v>
      </c>
    </row>
    <row r="8" spans="1:5" x14ac:dyDescent="0.3">
      <c r="A8" s="6">
        <v>1074</v>
      </c>
      <c r="B8" s="6">
        <f>_xlfn.MINIFS('Raw data'!C:C, 'Raw data'!K:K, A8)</f>
        <v>43957</v>
      </c>
      <c r="C8" s="6" t="str">
        <f t="shared" si="0"/>
        <v>2020-05</v>
      </c>
      <c r="D8" s="6">
        <f>_xlfn.MAXIFS('Raw data'!C:C, 'Raw data'!K:K, A8)</f>
        <v>45287</v>
      </c>
      <c r="E8" s="6">
        <f t="shared" si="1"/>
        <v>44.333333333333336</v>
      </c>
    </row>
    <row r="9" spans="1:5" x14ac:dyDescent="0.3">
      <c r="A9" s="6">
        <v>1087</v>
      </c>
      <c r="B9" s="6">
        <f>_xlfn.MINIFS('Raw data'!C:C, 'Raw data'!K:K, A9)</f>
        <v>44012</v>
      </c>
      <c r="C9" s="6" t="str">
        <f t="shared" si="0"/>
        <v>2020-06</v>
      </c>
      <c r="D9" s="6">
        <f>_xlfn.MAXIFS('Raw data'!C:C, 'Raw data'!K:K, A9)</f>
        <v>45284</v>
      </c>
      <c r="E9" s="6">
        <f t="shared" si="1"/>
        <v>42.4</v>
      </c>
    </row>
    <row r="10" spans="1:5" x14ac:dyDescent="0.3">
      <c r="A10" s="6">
        <v>1047</v>
      </c>
      <c r="B10" s="6">
        <f>_xlfn.MINIFS('Raw data'!C:C, 'Raw data'!K:K, A10)</f>
        <v>43908</v>
      </c>
      <c r="C10" s="6" t="str">
        <f t="shared" si="0"/>
        <v>2020-03</v>
      </c>
      <c r="D10" s="6">
        <f>_xlfn.MAXIFS('Raw data'!C:C, 'Raw data'!K:K, A10)</f>
        <v>45278</v>
      </c>
      <c r="E10" s="6">
        <f t="shared" si="1"/>
        <v>45.666666666666664</v>
      </c>
    </row>
    <row r="11" spans="1:5" x14ac:dyDescent="0.3">
      <c r="A11" s="6">
        <v>1099</v>
      </c>
      <c r="B11" s="6">
        <f>_xlfn.MINIFS('Raw data'!C:C, 'Raw data'!K:K, A11)</f>
        <v>43842</v>
      </c>
      <c r="C11" s="6" t="str">
        <f t="shared" si="0"/>
        <v>2020-01</v>
      </c>
      <c r="D11" s="6">
        <f>_xlfn.MAXIFS('Raw data'!C:C, 'Raw data'!K:K, A11)</f>
        <v>45289</v>
      </c>
      <c r="E11" s="6">
        <f t="shared" si="1"/>
        <v>48.233333333333334</v>
      </c>
    </row>
    <row r="12" spans="1:5" x14ac:dyDescent="0.3">
      <c r="A12" s="6">
        <v>1048</v>
      </c>
      <c r="B12" s="6">
        <f>_xlfn.MINIFS('Raw data'!C:C, 'Raw data'!K:K, A12)</f>
        <v>43864</v>
      </c>
      <c r="C12" s="6" t="str">
        <f t="shared" si="0"/>
        <v>2020-02</v>
      </c>
      <c r="D12" s="6">
        <f>_xlfn.MAXIFS('Raw data'!C:C, 'Raw data'!K:K, A12)</f>
        <v>45283</v>
      </c>
      <c r="E12" s="6">
        <f t="shared" si="1"/>
        <v>47.3</v>
      </c>
    </row>
    <row r="13" spans="1:5" x14ac:dyDescent="0.3">
      <c r="A13" s="6">
        <v>1025</v>
      </c>
      <c r="B13" s="6">
        <f>_xlfn.MINIFS('Raw data'!C:C, 'Raw data'!K:K, A13)</f>
        <v>43947</v>
      </c>
      <c r="C13" s="6" t="str">
        <f t="shared" si="0"/>
        <v>2020-04</v>
      </c>
      <c r="D13" s="6">
        <f>_xlfn.MAXIFS('Raw data'!C:C, 'Raw data'!K:K, A13)</f>
        <v>45290</v>
      </c>
      <c r="E13" s="6">
        <f t="shared" si="1"/>
        <v>44.766666666666666</v>
      </c>
    </row>
    <row r="14" spans="1:5" x14ac:dyDescent="0.3">
      <c r="A14" s="6">
        <v>1063</v>
      </c>
      <c r="B14" s="6">
        <f>_xlfn.MINIFS('Raw data'!C:C, 'Raw data'!K:K, A14)</f>
        <v>43956</v>
      </c>
      <c r="C14" s="6" t="str">
        <f t="shared" si="0"/>
        <v>2020-05</v>
      </c>
      <c r="D14" s="6">
        <f>_xlfn.MAXIFS('Raw data'!C:C, 'Raw data'!K:K, A14)</f>
        <v>45285</v>
      </c>
      <c r="E14" s="6">
        <f t="shared" si="1"/>
        <v>44.3</v>
      </c>
    </row>
    <row r="15" spans="1:5" x14ac:dyDescent="0.3">
      <c r="A15" s="6">
        <v>1043</v>
      </c>
      <c r="B15" s="6">
        <f>_xlfn.MINIFS('Raw data'!C:C, 'Raw data'!K:K, A15)</f>
        <v>43834</v>
      </c>
      <c r="C15" s="6" t="str">
        <f t="shared" si="0"/>
        <v>2020-01</v>
      </c>
      <c r="D15" s="6">
        <f>_xlfn.MAXIFS('Raw data'!C:C, 'Raw data'!K:K, A15)</f>
        <v>45248</v>
      </c>
      <c r="E15" s="6">
        <f t="shared" si="1"/>
        <v>47.133333333333333</v>
      </c>
    </row>
    <row r="16" spans="1:5" x14ac:dyDescent="0.3">
      <c r="A16" s="6">
        <v>1051</v>
      </c>
      <c r="B16" s="6">
        <f>_xlfn.MINIFS('Raw data'!C:C, 'Raw data'!K:K, A16)</f>
        <v>43891</v>
      </c>
      <c r="C16" s="6" t="str">
        <f t="shared" si="0"/>
        <v>2020-03</v>
      </c>
      <c r="D16" s="6">
        <f>_xlfn.MAXIFS('Raw data'!C:C, 'Raw data'!K:K, A16)</f>
        <v>45278</v>
      </c>
      <c r="E16" s="6">
        <f t="shared" si="1"/>
        <v>46.233333333333334</v>
      </c>
    </row>
    <row r="17" spans="1:5" x14ac:dyDescent="0.3">
      <c r="A17" s="6">
        <v>1083</v>
      </c>
      <c r="B17" s="6">
        <f>_xlfn.MINIFS('Raw data'!C:C, 'Raw data'!K:K, A17)</f>
        <v>43918</v>
      </c>
      <c r="C17" s="6" t="str">
        <f t="shared" si="0"/>
        <v>2020-03</v>
      </c>
      <c r="D17" s="6">
        <f>_xlfn.MAXIFS('Raw data'!C:C, 'Raw data'!K:K, A17)</f>
        <v>45241</v>
      </c>
      <c r="E17" s="6">
        <f t="shared" si="1"/>
        <v>44.1</v>
      </c>
    </row>
    <row r="18" spans="1:5" x14ac:dyDescent="0.3">
      <c r="A18" s="6">
        <v>1077</v>
      </c>
      <c r="B18" s="6">
        <f>_xlfn.MINIFS('Raw data'!C:C, 'Raw data'!K:K, A18)</f>
        <v>43915</v>
      </c>
      <c r="C18" s="6" t="str">
        <f t="shared" si="0"/>
        <v>2020-03</v>
      </c>
      <c r="D18" s="6">
        <f>_xlfn.MAXIFS('Raw data'!C:C, 'Raw data'!K:K, A18)</f>
        <v>45278</v>
      </c>
      <c r="E18" s="6">
        <f t="shared" si="1"/>
        <v>45.43333333333333</v>
      </c>
    </row>
    <row r="19" spans="1:5" x14ac:dyDescent="0.3">
      <c r="A19" s="6">
        <v>1101</v>
      </c>
      <c r="B19" s="6">
        <f>_xlfn.MINIFS('Raw data'!C:C, 'Raw data'!K:K, A19)</f>
        <v>43901</v>
      </c>
      <c r="C19" s="6" t="str">
        <f t="shared" si="0"/>
        <v>2020-03</v>
      </c>
      <c r="D19" s="6">
        <f>_xlfn.MAXIFS('Raw data'!C:C, 'Raw data'!K:K, A19)</f>
        <v>45252</v>
      </c>
      <c r="E19" s="6">
        <f t="shared" si="1"/>
        <v>45.033333333333331</v>
      </c>
    </row>
    <row r="20" spans="1:5" x14ac:dyDescent="0.3">
      <c r="A20" s="6">
        <v>1058</v>
      </c>
      <c r="B20" s="6">
        <f>_xlfn.MINIFS('Raw data'!C:C, 'Raw data'!K:K, A20)</f>
        <v>43850</v>
      </c>
      <c r="C20" s="6" t="str">
        <f t="shared" si="0"/>
        <v>2020-01</v>
      </c>
      <c r="D20" s="6">
        <f>_xlfn.MAXIFS('Raw data'!C:C, 'Raw data'!K:K, A20)</f>
        <v>45269</v>
      </c>
      <c r="E20" s="6">
        <f t="shared" si="1"/>
        <v>47.3</v>
      </c>
    </row>
    <row r="21" spans="1:5" x14ac:dyDescent="0.3">
      <c r="A21" s="6">
        <v>1015</v>
      </c>
      <c r="B21" s="6">
        <f>_xlfn.MINIFS('Raw data'!C:C, 'Raw data'!K:K, A21)</f>
        <v>43907</v>
      </c>
      <c r="C21" s="6" t="str">
        <f t="shared" si="0"/>
        <v>2020-03</v>
      </c>
      <c r="D21" s="6">
        <f>_xlfn.MAXIFS('Raw data'!C:C, 'Raw data'!K:K, A21)</f>
        <v>45285</v>
      </c>
      <c r="E21" s="6">
        <f t="shared" si="1"/>
        <v>45.93333333333333</v>
      </c>
    </row>
    <row r="22" spans="1:5" x14ac:dyDescent="0.3">
      <c r="A22" s="6">
        <v>1028</v>
      </c>
      <c r="B22" s="6">
        <f>_xlfn.MINIFS('Raw data'!C:C, 'Raw data'!K:K, A22)</f>
        <v>43926</v>
      </c>
      <c r="C22" s="6" t="str">
        <f t="shared" si="0"/>
        <v>2020-04</v>
      </c>
      <c r="D22" s="6">
        <f>_xlfn.MAXIFS('Raw data'!C:C, 'Raw data'!K:K, A22)</f>
        <v>45279</v>
      </c>
      <c r="E22" s="6">
        <f t="shared" si="1"/>
        <v>45.1</v>
      </c>
    </row>
    <row r="23" spans="1:5" x14ac:dyDescent="0.3">
      <c r="A23" s="6">
        <v>1068</v>
      </c>
      <c r="B23" s="6">
        <f>_xlfn.MINIFS('Raw data'!C:C, 'Raw data'!K:K, A23)</f>
        <v>43845</v>
      </c>
      <c r="C23" s="6" t="str">
        <f t="shared" si="0"/>
        <v>2020-01</v>
      </c>
      <c r="D23" s="6">
        <f>_xlfn.MAXIFS('Raw data'!C:C, 'Raw data'!K:K, A23)</f>
        <v>45291</v>
      </c>
      <c r="E23" s="6">
        <f t="shared" si="1"/>
        <v>48.2</v>
      </c>
    </row>
    <row r="24" spans="1:5" x14ac:dyDescent="0.3">
      <c r="A24" s="6">
        <v>1011</v>
      </c>
      <c r="B24" s="6">
        <f>_xlfn.MINIFS('Raw data'!C:C, 'Raw data'!K:K, A24)</f>
        <v>43997</v>
      </c>
      <c r="C24" s="6" t="str">
        <f t="shared" si="0"/>
        <v>2020-06</v>
      </c>
      <c r="D24" s="6">
        <f>_xlfn.MAXIFS('Raw data'!C:C, 'Raw data'!K:K, A24)</f>
        <v>45282</v>
      </c>
      <c r="E24" s="6">
        <f t="shared" si="1"/>
        <v>42.833333333333336</v>
      </c>
    </row>
    <row r="25" spans="1:5" x14ac:dyDescent="0.3">
      <c r="A25" s="6">
        <v>1059</v>
      </c>
      <c r="B25" s="6">
        <f>_xlfn.MINIFS('Raw data'!C:C, 'Raw data'!K:K, A25)</f>
        <v>44048</v>
      </c>
      <c r="C25" s="6" t="str">
        <f t="shared" si="0"/>
        <v>2020-08</v>
      </c>
      <c r="D25" s="6">
        <f>_xlfn.MAXIFS('Raw data'!C:C, 'Raw data'!K:K, A25)</f>
        <v>45256</v>
      </c>
      <c r="E25" s="6">
        <f t="shared" si="1"/>
        <v>40.266666666666666</v>
      </c>
    </row>
    <row r="26" spans="1:5" x14ac:dyDescent="0.3">
      <c r="A26" s="6">
        <v>1006</v>
      </c>
      <c r="B26" s="6">
        <f>_xlfn.MINIFS('Raw data'!C:C, 'Raw data'!K:K, A26)</f>
        <v>43846</v>
      </c>
      <c r="C26" s="6" t="str">
        <f t="shared" si="0"/>
        <v>2020-01</v>
      </c>
      <c r="D26" s="6">
        <f>_xlfn.MAXIFS('Raw data'!C:C, 'Raw data'!K:K, A26)</f>
        <v>45291</v>
      </c>
      <c r="E26" s="6">
        <f t="shared" si="1"/>
        <v>48.166666666666664</v>
      </c>
    </row>
    <row r="27" spans="1:5" x14ac:dyDescent="0.3">
      <c r="A27" s="6">
        <v>1067</v>
      </c>
      <c r="B27" s="6">
        <f>_xlfn.MINIFS('Raw data'!C:C, 'Raw data'!K:K, A27)</f>
        <v>43866</v>
      </c>
      <c r="C27" s="6" t="str">
        <f t="shared" si="0"/>
        <v>2020-02</v>
      </c>
      <c r="D27" s="6">
        <f>_xlfn.MAXIFS('Raw data'!C:C, 'Raw data'!K:K, A27)</f>
        <v>45289</v>
      </c>
      <c r="E27" s="6">
        <f t="shared" si="1"/>
        <v>47.43333333333333</v>
      </c>
    </row>
    <row r="28" spans="1:5" x14ac:dyDescent="0.3">
      <c r="A28" s="6">
        <v>1001</v>
      </c>
      <c r="B28" s="6">
        <f>_xlfn.MINIFS('Raw data'!C:C, 'Raw data'!K:K, A28)</f>
        <v>43936</v>
      </c>
      <c r="C28" s="6" t="str">
        <f t="shared" si="0"/>
        <v>2020-04</v>
      </c>
      <c r="D28" s="6">
        <f>_xlfn.MAXIFS('Raw data'!C:C, 'Raw data'!K:K, A28)</f>
        <v>45279</v>
      </c>
      <c r="E28" s="6">
        <f t="shared" si="1"/>
        <v>44.766666666666666</v>
      </c>
    </row>
    <row r="29" spans="1:5" x14ac:dyDescent="0.3">
      <c r="A29" s="6">
        <v>1035</v>
      </c>
      <c r="B29" s="6">
        <f>_xlfn.MINIFS('Raw data'!C:C, 'Raw data'!K:K, A29)</f>
        <v>43932</v>
      </c>
      <c r="C29" s="6" t="str">
        <f t="shared" si="0"/>
        <v>2020-04</v>
      </c>
      <c r="D29" s="6">
        <f>_xlfn.MAXIFS('Raw data'!C:C, 'Raw data'!K:K, A29)</f>
        <v>45284</v>
      </c>
      <c r="E29" s="6">
        <f t="shared" si="1"/>
        <v>45.06666666666667</v>
      </c>
    </row>
    <row r="30" spans="1:5" x14ac:dyDescent="0.3">
      <c r="A30" s="6">
        <v>1002</v>
      </c>
      <c r="B30" s="6">
        <f>_xlfn.MINIFS('Raw data'!C:C, 'Raw data'!K:K, A30)</f>
        <v>43921</v>
      </c>
      <c r="C30" s="6" t="str">
        <f t="shared" si="0"/>
        <v>2020-03</v>
      </c>
      <c r="D30" s="6">
        <f>_xlfn.MAXIFS('Raw data'!C:C, 'Raw data'!K:K, A30)</f>
        <v>45270</v>
      </c>
      <c r="E30" s="6">
        <f t="shared" si="1"/>
        <v>44.966666666666669</v>
      </c>
    </row>
    <row r="31" spans="1:5" x14ac:dyDescent="0.3">
      <c r="A31" s="6">
        <v>1072</v>
      </c>
      <c r="B31" s="6">
        <f>_xlfn.MINIFS('Raw data'!C:C, 'Raw data'!K:K, A31)</f>
        <v>43983</v>
      </c>
      <c r="C31" s="6" t="str">
        <f t="shared" si="0"/>
        <v>2020-06</v>
      </c>
      <c r="D31" s="6">
        <f>_xlfn.MAXIFS('Raw data'!C:C, 'Raw data'!K:K, A31)</f>
        <v>45285</v>
      </c>
      <c r="E31" s="6">
        <f t="shared" si="1"/>
        <v>43.4</v>
      </c>
    </row>
    <row r="32" spans="1:5" x14ac:dyDescent="0.3">
      <c r="A32" s="6">
        <v>1098</v>
      </c>
      <c r="B32" s="6">
        <f>_xlfn.MINIFS('Raw data'!C:C, 'Raw data'!K:K, A32)</f>
        <v>43854</v>
      </c>
      <c r="C32" s="6" t="str">
        <f t="shared" si="0"/>
        <v>2020-01</v>
      </c>
      <c r="D32" s="6">
        <f>_xlfn.MAXIFS('Raw data'!C:C, 'Raw data'!K:K, A32)</f>
        <v>45290</v>
      </c>
      <c r="E32" s="6">
        <f t="shared" si="1"/>
        <v>47.866666666666667</v>
      </c>
    </row>
    <row r="33" spans="1:5" x14ac:dyDescent="0.3">
      <c r="A33" s="6">
        <v>1088</v>
      </c>
      <c r="B33" s="6">
        <f>_xlfn.MINIFS('Raw data'!C:C, 'Raw data'!K:K, A33)</f>
        <v>43911</v>
      </c>
      <c r="C33" s="6" t="str">
        <f t="shared" si="0"/>
        <v>2020-03</v>
      </c>
      <c r="D33" s="6">
        <f>_xlfn.MAXIFS('Raw data'!C:C, 'Raw data'!K:K, A33)</f>
        <v>45291</v>
      </c>
      <c r="E33" s="6">
        <f t="shared" si="1"/>
        <v>46</v>
      </c>
    </row>
    <row r="34" spans="1:5" x14ac:dyDescent="0.3">
      <c r="A34" s="6">
        <v>1094</v>
      </c>
      <c r="B34" s="6">
        <f>_xlfn.MINIFS('Raw data'!C:C, 'Raw data'!K:K, A34)</f>
        <v>43863</v>
      </c>
      <c r="C34" s="6" t="str">
        <f t="shared" si="0"/>
        <v>2020-02</v>
      </c>
      <c r="D34" s="6">
        <f>_xlfn.MAXIFS('Raw data'!C:C, 'Raw data'!K:K, A34)</f>
        <v>45268</v>
      </c>
      <c r="E34" s="6">
        <f t="shared" si="1"/>
        <v>46.833333333333336</v>
      </c>
    </row>
    <row r="35" spans="1:5" x14ac:dyDescent="0.3">
      <c r="A35" s="6">
        <v>1032</v>
      </c>
      <c r="B35" s="6">
        <f>_xlfn.MINIFS('Raw data'!C:C, 'Raw data'!K:K, A35)</f>
        <v>43870</v>
      </c>
      <c r="C35" s="6" t="str">
        <f t="shared" si="0"/>
        <v>2020-02</v>
      </c>
      <c r="D35" s="6">
        <f>_xlfn.MAXIFS('Raw data'!C:C, 'Raw data'!K:K, A35)</f>
        <v>45289</v>
      </c>
      <c r="E35" s="6">
        <f t="shared" si="1"/>
        <v>47.3</v>
      </c>
    </row>
    <row r="36" spans="1:5" x14ac:dyDescent="0.3">
      <c r="A36" s="6">
        <v>1052</v>
      </c>
      <c r="B36" s="6">
        <f>_xlfn.MINIFS('Raw data'!C:C, 'Raw data'!K:K, A36)</f>
        <v>43926</v>
      </c>
      <c r="C36" s="6" t="str">
        <f t="shared" si="0"/>
        <v>2020-04</v>
      </c>
      <c r="D36" s="6">
        <f>_xlfn.MAXIFS('Raw data'!C:C, 'Raw data'!K:K, A36)</f>
        <v>45265</v>
      </c>
      <c r="E36" s="6">
        <f t="shared" si="1"/>
        <v>44.633333333333333</v>
      </c>
    </row>
    <row r="37" spans="1:5" x14ac:dyDescent="0.3">
      <c r="A37" s="6">
        <v>1095</v>
      </c>
      <c r="B37" s="6">
        <f>_xlfn.MINIFS('Raw data'!C:C, 'Raw data'!K:K, A37)</f>
        <v>43873</v>
      </c>
      <c r="C37" s="6" t="str">
        <f t="shared" si="0"/>
        <v>2020-02</v>
      </c>
      <c r="D37" s="6">
        <f>_xlfn.MAXIFS('Raw data'!C:C, 'Raw data'!K:K, A37)</f>
        <v>45277</v>
      </c>
      <c r="E37" s="6">
        <f t="shared" si="1"/>
        <v>46.8</v>
      </c>
    </row>
    <row r="38" spans="1:5" x14ac:dyDescent="0.3">
      <c r="A38" s="6">
        <v>1014</v>
      </c>
      <c r="B38" s="6">
        <f>_xlfn.MINIFS('Raw data'!C:C, 'Raw data'!K:K, A38)</f>
        <v>43861</v>
      </c>
      <c r="C38" s="6" t="str">
        <f t="shared" si="0"/>
        <v>2020-01</v>
      </c>
      <c r="D38" s="6">
        <f>_xlfn.MAXIFS('Raw data'!C:C, 'Raw data'!K:K, A38)</f>
        <v>45287</v>
      </c>
      <c r="E38" s="6">
        <f t="shared" si="1"/>
        <v>47.533333333333331</v>
      </c>
    </row>
    <row r="39" spans="1:5" x14ac:dyDescent="0.3">
      <c r="A39" s="6">
        <v>1093</v>
      </c>
      <c r="B39" s="6">
        <f>_xlfn.MINIFS('Raw data'!C:C, 'Raw data'!K:K, A39)</f>
        <v>43908</v>
      </c>
      <c r="C39" s="6" t="str">
        <f t="shared" si="0"/>
        <v>2020-03</v>
      </c>
      <c r="D39" s="6">
        <f>_xlfn.MAXIFS('Raw data'!C:C, 'Raw data'!K:K, A39)</f>
        <v>45276</v>
      </c>
      <c r="E39" s="6">
        <f t="shared" si="1"/>
        <v>45.6</v>
      </c>
    </row>
    <row r="40" spans="1:5" x14ac:dyDescent="0.3">
      <c r="A40" s="6">
        <v>1089</v>
      </c>
      <c r="B40" s="6">
        <f>_xlfn.MINIFS('Raw data'!C:C, 'Raw data'!K:K, A40)</f>
        <v>43838</v>
      </c>
      <c r="C40" s="6" t="str">
        <f t="shared" si="0"/>
        <v>2020-01</v>
      </c>
      <c r="D40" s="6">
        <f>_xlfn.MAXIFS('Raw data'!C:C, 'Raw data'!K:K, A40)</f>
        <v>45174</v>
      </c>
      <c r="E40" s="6">
        <f t="shared" si="1"/>
        <v>44.533333333333331</v>
      </c>
    </row>
    <row r="41" spans="1:5" x14ac:dyDescent="0.3">
      <c r="A41" s="6">
        <v>1075</v>
      </c>
      <c r="B41" s="6">
        <f>_xlfn.MINIFS('Raw data'!C:C, 'Raw data'!K:K, A41)</f>
        <v>43904</v>
      </c>
      <c r="C41" s="6" t="str">
        <f t="shared" si="0"/>
        <v>2020-03</v>
      </c>
      <c r="D41" s="6">
        <f>_xlfn.MAXIFS('Raw data'!C:C, 'Raw data'!K:K, A41)</f>
        <v>45285</v>
      </c>
      <c r="E41" s="6">
        <f t="shared" si="1"/>
        <v>46.033333333333331</v>
      </c>
    </row>
    <row r="42" spans="1:5" x14ac:dyDescent="0.3">
      <c r="A42" s="6">
        <v>1100</v>
      </c>
      <c r="B42" s="6">
        <f>_xlfn.MINIFS('Raw data'!C:C, 'Raw data'!K:K, A42)</f>
        <v>43892</v>
      </c>
      <c r="C42" s="6" t="str">
        <f t="shared" si="0"/>
        <v>2020-03</v>
      </c>
      <c r="D42" s="6">
        <f>_xlfn.MAXIFS('Raw data'!C:C, 'Raw data'!K:K, A42)</f>
        <v>45284</v>
      </c>
      <c r="E42" s="6">
        <f t="shared" si="1"/>
        <v>46.4</v>
      </c>
    </row>
    <row r="43" spans="1:5" x14ac:dyDescent="0.3">
      <c r="A43" s="6">
        <v>1096</v>
      </c>
      <c r="B43" s="6">
        <f>_xlfn.MINIFS('Raw data'!C:C, 'Raw data'!K:K, A43)</f>
        <v>43894</v>
      </c>
      <c r="C43" s="6" t="str">
        <f t="shared" si="0"/>
        <v>2020-03</v>
      </c>
      <c r="D43" s="6">
        <f>_xlfn.MAXIFS('Raw data'!C:C, 'Raw data'!K:K, A43)</f>
        <v>45271</v>
      </c>
      <c r="E43" s="6">
        <f t="shared" si="1"/>
        <v>45.9</v>
      </c>
    </row>
    <row r="44" spans="1:5" x14ac:dyDescent="0.3">
      <c r="A44" s="6">
        <v>1019</v>
      </c>
      <c r="B44" s="6">
        <f>_xlfn.MINIFS('Raw data'!C:C, 'Raw data'!K:K, A44)</f>
        <v>43918</v>
      </c>
      <c r="C44" s="6" t="str">
        <f t="shared" si="0"/>
        <v>2020-03</v>
      </c>
      <c r="D44" s="6">
        <f>_xlfn.MAXIFS('Raw data'!C:C, 'Raw data'!K:K, A44)</f>
        <v>45275</v>
      </c>
      <c r="E44" s="6">
        <f t="shared" si="1"/>
        <v>45.233333333333334</v>
      </c>
    </row>
    <row r="45" spans="1:5" x14ac:dyDescent="0.3">
      <c r="A45" s="6">
        <v>1078</v>
      </c>
      <c r="B45" s="6">
        <f>_xlfn.MINIFS('Raw data'!C:C, 'Raw data'!K:K, A45)</f>
        <v>43851</v>
      </c>
      <c r="C45" s="6" t="str">
        <f t="shared" si="0"/>
        <v>2020-01</v>
      </c>
      <c r="D45" s="6">
        <f>_xlfn.MAXIFS('Raw data'!C:C, 'Raw data'!K:K, A45)</f>
        <v>45286</v>
      </c>
      <c r="E45" s="6">
        <f t="shared" si="1"/>
        <v>47.833333333333336</v>
      </c>
    </row>
    <row r="46" spans="1:5" x14ac:dyDescent="0.3">
      <c r="A46" s="6">
        <v>1004</v>
      </c>
      <c r="B46" s="6">
        <f>_xlfn.MINIFS('Raw data'!C:C, 'Raw data'!K:K, A46)</f>
        <v>43844</v>
      </c>
      <c r="C46" s="6" t="str">
        <f t="shared" si="0"/>
        <v>2020-01</v>
      </c>
      <c r="D46" s="6">
        <f>_xlfn.MAXIFS('Raw data'!C:C, 'Raw data'!K:K, A46)</f>
        <v>45278</v>
      </c>
      <c r="E46" s="6">
        <f t="shared" si="1"/>
        <v>47.8</v>
      </c>
    </row>
    <row r="47" spans="1:5" x14ac:dyDescent="0.3">
      <c r="A47" s="6">
        <v>1027</v>
      </c>
      <c r="B47" s="6">
        <f>_xlfn.MINIFS('Raw data'!C:C, 'Raw data'!K:K, A47)</f>
        <v>44051</v>
      </c>
      <c r="C47" s="6" t="str">
        <f t="shared" si="0"/>
        <v>2020-08</v>
      </c>
      <c r="D47" s="6">
        <f>_xlfn.MAXIFS('Raw data'!C:C, 'Raw data'!K:K, A47)</f>
        <v>45248</v>
      </c>
      <c r="E47" s="6">
        <f t="shared" si="1"/>
        <v>39.9</v>
      </c>
    </row>
    <row r="48" spans="1:5" x14ac:dyDescent="0.3">
      <c r="A48" s="6">
        <v>1036</v>
      </c>
      <c r="B48" s="6">
        <f>_xlfn.MINIFS('Raw data'!C:C, 'Raw data'!K:K, A48)</f>
        <v>43949</v>
      </c>
      <c r="C48" s="6" t="str">
        <f t="shared" si="0"/>
        <v>2020-04</v>
      </c>
      <c r="D48" s="6">
        <f>_xlfn.MAXIFS('Raw data'!C:C, 'Raw data'!K:K, A48)</f>
        <v>45283</v>
      </c>
      <c r="E48" s="6">
        <f t="shared" si="1"/>
        <v>44.466666666666669</v>
      </c>
    </row>
    <row r="49" spans="1:5" x14ac:dyDescent="0.3">
      <c r="A49" s="6">
        <v>1045</v>
      </c>
      <c r="B49" s="6">
        <f>_xlfn.MINIFS('Raw data'!C:C, 'Raw data'!K:K, A49)</f>
        <v>43859</v>
      </c>
      <c r="C49" s="6" t="str">
        <f t="shared" si="0"/>
        <v>2020-01</v>
      </c>
      <c r="D49" s="6">
        <f>_xlfn.MAXIFS('Raw data'!C:C, 'Raw data'!K:K, A49)</f>
        <v>45282</v>
      </c>
      <c r="E49" s="6">
        <f t="shared" si="1"/>
        <v>47.43333333333333</v>
      </c>
    </row>
    <row r="50" spans="1:5" x14ac:dyDescent="0.3">
      <c r="A50" s="6">
        <v>1026</v>
      </c>
      <c r="B50" s="6">
        <f>_xlfn.MINIFS('Raw data'!C:C, 'Raw data'!K:K, A50)</f>
        <v>43835</v>
      </c>
      <c r="C50" s="6" t="str">
        <f t="shared" si="0"/>
        <v>2020-01</v>
      </c>
      <c r="D50" s="6">
        <f>_xlfn.MAXIFS('Raw data'!C:C, 'Raw data'!K:K, A50)</f>
        <v>45275</v>
      </c>
      <c r="E50" s="6">
        <f t="shared" si="1"/>
        <v>48</v>
      </c>
    </row>
    <row r="51" spans="1:5" x14ac:dyDescent="0.3">
      <c r="A51" s="6">
        <v>1041</v>
      </c>
      <c r="B51" s="6">
        <f>_xlfn.MINIFS('Raw data'!C:C, 'Raw data'!K:K, A51)</f>
        <v>43916</v>
      </c>
      <c r="C51" s="6" t="str">
        <f t="shared" si="0"/>
        <v>2020-03</v>
      </c>
      <c r="D51" s="6">
        <f>_xlfn.MAXIFS('Raw data'!C:C, 'Raw data'!K:K, A51)</f>
        <v>45216</v>
      </c>
      <c r="E51" s="6">
        <f t="shared" si="1"/>
        <v>43.333333333333336</v>
      </c>
    </row>
    <row r="52" spans="1:5" x14ac:dyDescent="0.3">
      <c r="A52" s="6">
        <v>1082</v>
      </c>
      <c r="B52" s="6">
        <f>_xlfn.MINIFS('Raw data'!C:C, 'Raw data'!K:K, A52)</f>
        <v>44020</v>
      </c>
      <c r="C52" s="6" t="str">
        <f t="shared" si="0"/>
        <v>2020-07</v>
      </c>
      <c r="D52" s="6">
        <f>_xlfn.MAXIFS('Raw data'!C:C, 'Raw data'!K:K, A52)</f>
        <v>45262</v>
      </c>
      <c r="E52" s="6">
        <f t="shared" si="1"/>
        <v>41.4</v>
      </c>
    </row>
    <row r="53" spans="1:5" x14ac:dyDescent="0.3">
      <c r="A53" s="6">
        <v>1022</v>
      </c>
      <c r="B53" s="6">
        <f>_xlfn.MINIFS('Raw data'!C:C, 'Raw data'!K:K, A53)</f>
        <v>43904</v>
      </c>
      <c r="C53" s="6" t="str">
        <f t="shared" si="0"/>
        <v>2020-03</v>
      </c>
      <c r="D53" s="6">
        <f>_xlfn.MAXIFS('Raw data'!C:C, 'Raw data'!K:K, A53)</f>
        <v>45289</v>
      </c>
      <c r="E53" s="6">
        <f t="shared" si="1"/>
        <v>46.166666666666664</v>
      </c>
    </row>
    <row r="54" spans="1:5" x14ac:dyDescent="0.3">
      <c r="A54" s="6">
        <v>1007</v>
      </c>
      <c r="B54" s="6">
        <f>_xlfn.MINIFS('Raw data'!C:C, 'Raw data'!K:K, A54)</f>
        <v>43885</v>
      </c>
      <c r="C54" s="6" t="str">
        <f t="shared" si="0"/>
        <v>2020-02</v>
      </c>
      <c r="D54" s="6">
        <f>_xlfn.MAXIFS('Raw data'!C:C, 'Raw data'!K:K, A54)</f>
        <v>45288</v>
      </c>
      <c r="E54" s="6">
        <f t="shared" si="1"/>
        <v>46.766666666666666</v>
      </c>
    </row>
    <row r="55" spans="1:5" x14ac:dyDescent="0.3">
      <c r="A55" s="6">
        <v>1055</v>
      </c>
      <c r="B55" s="6">
        <f>_xlfn.MINIFS('Raw data'!C:C, 'Raw data'!K:K, A55)</f>
        <v>43852</v>
      </c>
      <c r="C55" s="6" t="str">
        <f t="shared" si="0"/>
        <v>2020-01</v>
      </c>
      <c r="D55" s="6">
        <f>_xlfn.MAXIFS('Raw data'!C:C, 'Raw data'!K:K, A55)</f>
        <v>45290</v>
      </c>
      <c r="E55" s="6">
        <f t="shared" si="1"/>
        <v>47.93333333333333</v>
      </c>
    </row>
    <row r="56" spans="1:5" x14ac:dyDescent="0.3">
      <c r="A56" s="6">
        <v>1033</v>
      </c>
      <c r="B56" s="6">
        <f>_xlfn.MINIFS('Raw data'!C:C, 'Raw data'!K:K, A56)</f>
        <v>43920</v>
      </c>
      <c r="C56" s="6" t="str">
        <f t="shared" si="0"/>
        <v>2020-03</v>
      </c>
      <c r="D56" s="6">
        <f>_xlfn.MAXIFS('Raw data'!C:C, 'Raw data'!K:K, A56)</f>
        <v>45289</v>
      </c>
      <c r="E56" s="6">
        <f t="shared" si="1"/>
        <v>45.633333333333333</v>
      </c>
    </row>
    <row r="57" spans="1:5" x14ac:dyDescent="0.3">
      <c r="A57" s="6">
        <v>1005</v>
      </c>
      <c r="B57" s="6">
        <f>_xlfn.MINIFS('Raw data'!C:C, 'Raw data'!K:K, A57)</f>
        <v>43891</v>
      </c>
      <c r="C57" s="6" t="str">
        <f t="shared" si="0"/>
        <v>2020-03</v>
      </c>
      <c r="D57" s="6">
        <f>_xlfn.MAXIFS('Raw data'!C:C, 'Raw data'!K:K, A57)</f>
        <v>45284</v>
      </c>
      <c r="E57" s="6">
        <f t="shared" si="1"/>
        <v>46.43333333333333</v>
      </c>
    </row>
    <row r="58" spans="1:5" x14ac:dyDescent="0.3">
      <c r="A58" s="6">
        <v>1054</v>
      </c>
      <c r="B58" s="6">
        <f>_xlfn.MINIFS('Raw data'!C:C, 'Raw data'!K:K, A58)</f>
        <v>43969</v>
      </c>
      <c r="C58" s="6" t="str">
        <f t="shared" si="0"/>
        <v>2020-05</v>
      </c>
      <c r="D58" s="6">
        <f>_xlfn.MAXIFS('Raw data'!C:C, 'Raw data'!K:K, A58)</f>
        <v>45285</v>
      </c>
      <c r="E58" s="6">
        <f t="shared" si="1"/>
        <v>43.866666666666667</v>
      </c>
    </row>
    <row r="59" spans="1:5" x14ac:dyDescent="0.3">
      <c r="A59" s="6">
        <v>1057</v>
      </c>
      <c r="B59" s="6">
        <f>_xlfn.MINIFS('Raw data'!C:C, 'Raw data'!K:K, A59)</f>
        <v>43858</v>
      </c>
      <c r="C59" s="6" t="str">
        <f t="shared" si="0"/>
        <v>2020-01</v>
      </c>
      <c r="D59" s="6">
        <f>_xlfn.MAXIFS('Raw data'!C:C, 'Raw data'!K:K, A59)</f>
        <v>45290</v>
      </c>
      <c r="E59" s="6">
        <f t="shared" si="1"/>
        <v>47.733333333333334</v>
      </c>
    </row>
    <row r="60" spans="1:5" x14ac:dyDescent="0.3">
      <c r="A60" s="6">
        <v>1046</v>
      </c>
      <c r="B60" s="6">
        <f>_xlfn.MINIFS('Raw data'!C:C, 'Raw data'!K:K, A60)</f>
        <v>43868</v>
      </c>
      <c r="C60" s="6" t="str">
        <f t="shared" si="0"/>
        <v>2020-02</v>
      </c>
      <c r="D60" s="6">
        <f>_xlfn.MAXIFS('Raw data'!C:C, 'Raw data'!K:K, A60)</f>
        <v>45270</v>
      </c>
      <c r="E60" s="6">
        <f t="shared" si="1"/>
        <v>46.733333333333334</v>
      </c>
    </row>
    <row r="61" spans="1:5" x14ac:dyDescent="0.3">
      <c r="A61" s="6">
        <v>1064</v>
      </c>
      <c r="B61" s="6">
        <f>_xlfn.MINIFS('Raw data'!C:C, 'Raw data'!K:K, A61)</f>
        <v>43997</v>
      </c>
      <c r="C61" s="6" t="str">
        <f t="shared" si="0"/>
        <v>2020-06</v>
      </c>
      <c r="D61" s="6">
        <f>_xlfn.MAXIFS('Raw data'!C:C, 'Raw data'!K:K, A61)</f>
        <v>45291</v>
      </c>
      <c r="E61" s="6">
        <f t="shared" si="1"/>
        <v>43.133333333333333</v>
      </c>
    </row>
    <row r="62" spans="1:5" x14ac:dyDescent="0.3">
      <c r="A62" s="6">
        <v>1010</v>
      </c>
      <c r="B62" s="6">
        <f>_xlfn.MINIFS('Raw data'!C:C, 'Raw data'!K:K, A62)</f>
        <v>43901</v>
      </c>
      <c r="C62" s="6" t="str">
        <f t="shared" si="0"/>
        <v>2020-03</v>
      </c>
      <c r="D62" s="6">
        <f>_xlfn.MAXIFS('Raw data'!C:C, 'Raw data'!K:K, A62)</f>
        <v>45282</v>
      </c>
      <c r="E62" s="6">
        <f t="shared" si="1"/>
        <v>46.033333333333331</v>
      </c>
    </row>
    <row r="63" spans="1:5" x14ac:dyDescent="0.3">
      <c r="A63" s="6">
        <v>1003</v>
      </c>
      <c r="B63" s="6">
        <f>_xlfn.MINIFS('Raw data'!C:C, 'Raw data'!K:K, A63)</f>
        <v>43880</v>
      </c>
      <c r="C63" s="6" t="str">
        <f t="shared" si="0"/>
        <v>2020-02</v>
      </c>
      <c r="D63" s="6">
        <f>_xlfn.MAXIFS('Raw data'!C:C, 'Raw data'!K:K, A63)</f>
        <v>45290</v>
      </c>
      <c r="E63" s="6">
        <f t="shared" si="1"/>
        <v>47</v>
      </c>
    </row>
    <row r="64" spans="1:5" x14ac:dyDescent="0.3">
      <c r="A64" s="6">
        <v>1039</v>
      </c>
      <c r="B64" s="6">
        <f>_xlfn.MINIFS('Raw data'!C:C, 'Raw data'!K:K, A64)</f>
        <v>43857</v>
      </c>
      <c r="C64" s="6" t="str">
        <f t="shared" si="0"/>
        <v>2020-01</v>
      </c>
      <c r="D64" s="6">
        <f>_xlfn.MAXIFS('Raw data'!C:C, 'Raw data'!K:K, A64)</f>
        <v>45248</v>
      </c>
      <c r="E64" s="6">
        <f t="shared" si="1"/>
        <v>46.366666666666667</v>
      </c>
    </row>
    <row r="65" spans="1:5" x14ac:dyDescent="0.3">
      <c r="A65" s="6">
        <v>1049</v>
      </c>
      <c r="B65" s="6">
        <f>_xlfn.MINIFS('Raw data'!C:C, 'Raw data'!K:K, A65)</f>
        <v>43956</v>
      </c>
      <c r="C65" s="6" t="str">
        <f t="shared" si="0"/>
        <v>2020-05</v>
      </c>
      <c r="D65" s="6">
        <f>_xlfn.MAXIFS('Raw data'!C:C, 'Raw data'!K:K, A65)</f>
        <v>45286</v>
      </c>
      <c r="E65" s="6">
        <f t="shared" si="1"/>
        <v>44.333333333333336</v>
      </c>
    </row>
    <row r="66" spans="1:5" x14ac:dyDescent="0.3">
      <c r="A66" s="6">
        <v>1081</v>
      </c>
      <c r="B66" s="6">
        <f>_xlfn.MINIFS('Raw data'!C:C, 'Raw data'!K:K, A66)</f>
        <v>43914</v>
      </c>
      <c r="C66" s="6" t="str">
        <f t="shared" si="0"/>
        <v>2020-03</v>
      </c>
      <c r="D66" s="6">
        <f>_xlfn.MAXIFS('Raw data'!C:C, 'Raw data'!K:K, A66)</f>
        <v>45286</v>
      </c>
      <c r="E66" s="6">
        <f t="shared" si="1"/>
        <v>45.733333333333334</v>
      </c>
    </row>
    <row r="67" spans="1:5" x14ac:dyDescent="0.3">
      <c r="A67" s="6">
        <v>1080</v>
      </c>
      <c r="B67" s="6">
        <f>_xlfn.MINIFS('Raw data'!C:C, 'Raw data'!K:K, A67)</f>
        <v>43907</v>
      </c>
      <c r="C67" s="6" t="str">
        <f t="shared" ref="C67:C100" si="2">TEXT(B67, "yyyy-mm")</f>
        <v>2020-03</v>
      </c>
      <c r="D67" s="6">
        <f>_xlfn.MAXIFS('Raw data'!C:C, 'Raw data'!K:K, A67)</f>
        <v>45290</v>
      </c>
      <c r="E67" s="6">
        <f t="shared" ref="E67:E100" si="3">(D67-B67)/30</f>
        <v>46.1</v>
      </c>
    </row>
    <row r="68" spans="1:5" x14ac:dyDescent="0.3">
      <c r="A68" s="6">
        <v>1090</v>
      </c>
      <c r="B68" s="6">
        <f>_xlfn.MINIFS('Raw data'!C:C, 'Raw data'!K:K, A68)</f>
        <v>43882</v>
      </c>
      <c r="C68" s="6" t="str">
        <f t="shared" si="2"/>
        <v>2020-02</v>
      </c>
      <c r="D68" s="6">
        <f>_xlfn.MAXIFS('Raw data'!C:C, 'Raw data'!K:K, A68)</f>
        <v>45279</v>
      </c>
      <c r="E68" s="6">
        <f t="shared" si="3"/>
        <v>46.56666666666667</v>
      </c>
    </row>
    <row r="69" spans="1:5" x14ac:dyDescent="0.3">
      <c r="A69" s="6">
        <v>1085</v>
      </c>
      <c r="B69" s="6">
        <f>_xlfn.MINIFS('Raw data'!C:C, 'Raw data'!K:K, A69)</f>
        <v>44037</v>
      </c>
      <c r="C69" s="6" t="str">
        <f t="shared" si="2"/>
        <v>2020-07</v>
      </c>
      <c r="D69" s="6">
        <f>_xlfn.MAXIFS('Raw data'!C:C, 'Raw data'!K:K, A69)</f>
        <v>45264</v>
      </c>
      <c r="E69" s="6">
        <f t="shared" si="3"/>
        <v>40.9</v>
      </c>
    </row>
    <row r="70" spans="1:5" x14ac:dyDescent="0.3">
      <c r="A70" s="6">
        <v>1030</v>
      </c>
      <c r="B70" s="6">
        <f>_xlfn.MINIFS('Raw data'!C:C, 'Raw data'!K:K, A70)</f>
        <v>43841</v>
      </c>
      <c r="C70" s="6" t="str">
        <f t="shared" si="2"/>
        <v>2020-01</v>
      </c>
      <c r="D70" s="6">
        <f>_xlfn.MAXIFS('Raw data'!C:C, 'Raw data'!K:K, A70)</f>
        <v>45264</v>
      </c>
      <c r="E70" s="6">
        <f t="shared" si="3"/>
        <v>47.43333333333333</v>
      </c>
    </row>
    <row r="71" spans="1:5" x14ac:dyDescent="0.3">
      <c r="A71" s="6">
        <v>1038</v>
      </c>
      <c r="B71" s="6">
        <f>_xlfn.MINIFS('Raw data'!C:C, 'Raw data'!K:K, A71)</f>
        <v>43923</v>
      </c>
      <c r="C71" s="6" t="str">
        <f t="shared" si="2"/>
        <v>2020-04</v>
      </c>
      <c r="D71" s="6">
        <f>_xlfn.MAXIFS('Raw data'!C:C, 'Raw data'!K:K, A71)</f>
        <v>45276</v>
      </c>
      <c r="E71" s="6">
        <f t="shared" si="3"/>
        <v>45.1</v>
      </c>
    </row>
    <row r="72" spans="1:5" x14ac:dyDescent="0.3">
      <c r="A72" s="6">
        <v>1042</v>
      </c>
      <c r="B72" s="6">
        <f>_xlfn.MINIFS('Raw data'!C:C, 'Raw data'!K:K, A72)</f>
        <v>43847</v>
      </c>
      <c r="C72" s="6" t="str">
        <f t="shared" si="2"/>
        <v>2020-01</v>
      </c>
      <c r="D72" s="6">
        <f>_xlfn.MAXIFS('Raw data'!C:C, 'Raw data'!K:K, A72)</f>
        <v>45270</v>
      </c>
      <c r="E72" s="6">
        <f t="shared" si="3"/>
        <v>47.43333333333333</v>
      </c>
    </row>
    <row r="73" spans="1:5" x14ac:dyDescent="0.3">
      <c r="A73" s="6">
        <v>1060</v>
      </c>
      <c r="B73" s="6">
        <f>_xlfn.MINIFS('Raw data'!C:C, 'Raw data'!K:K, A73)</f>
        <v>43851</v>
      </c>
      <c r="C73" s="6" t="str">
        <f t="shared" si="2"/>
        <v>2020-01</v>
      </c>
      <c r="D73" s="6">
        <f>_xlfn.MAXIFS('Raw data'!C:C, 'Raw data'!K:K, A73)</f>
        <v>45284</v>
      </c>
      <c r="E73" s="6">
        <f t="shared" si="3"/>
        <v>47.766666666666666</v>
      </c>
    </row>
    <row r="74" spans="1:5" x14ac:dyDescent="0.3">
      <c r="A74" s="6">
        <v>1009</v>
      </c>
      <c r="B74" s="6">
        <f>_xlfn.MINIFS('Raw data'!C:C, 'Raw data'!K:K, A74)</f>
        <v>43893</v>
      </c>
      <c r="C74" s="6" t="str">
        <f t="shared" si="2"/>
        <v>2020-03</v>
      </c>
      <c r="D74" s="6">
        <f>_xlfn.MAXIFS('Raw data'!C:C, 'Raw data'!K:K, A74)</f>
        <v>45285</v>
      </c>
      <c r="E74" s="6">
        <f t="shared" si="3"/>
        <v>46.4</v>
      </c>
    </row>
    <row r="75" spans="1:5" x14ac:dyDescent="0.3">
      <c r="A75" s="6">
        <v>1008</v>
      </c>
      <c r="B75" s="6">
        <f>_xlfn.MINIFS('Raw data'!C:C, 'Raw data'!K:K, A75)</f>
        <v>43840</v>
      </c>
      <c r="C75" s="6" t="str">
        <f t="shared" si="2"/>
        <v>2020-01</v>
      </c>
      <c r="D75" s="6">
        <f>_xlfn.MAXIFS('Raw data'!C:C, 'Raw data'!K:K, A75)</f>
        <v>45289</v>
      </c>
      <c r="E75" s="6">
        <f t="shared" si="3"/>
        <v>48.3</v>
      </c>
    </row>
    <row r="76" spans="1:5" x14ac:dyDescent="0.3">
      <c r="A76" s="6">
        <v>1023</v>
      </c>
      <c r="B76" s="6">
        <f>_xlfn.MINIFS('Raw data'!C:C, 'Raw data'!K:K, A76)</f>
        <v>44067</v>
      </c>
      <c r="C76" s="6" t="str">
        <f t="shared" si="2"/>
        <v>2020-08</v>
      </c>
      <c r="D76" s="6">
        <f>_xlfn.MAXIFS('Raw data'!C:C, 'Raw data'!K:K, A76)</f>
        <v>45254</v>
      </c>
      <c r="E76" s="6">
        <f t="shared" si="3"/>
        <v>39.56666666666667</v>
      </c>
    </row>
    <row r="77" spans="1:5" x14ac:dyDescent="0.3">
      <c r="A77" s="6">
        <v>1024</v>
      </c>
      <c r="B77" s="6">
        <f>_xlfn.MINIFS('Raw data'!C:C, 'Raw data'!K:K, A77)</f>
        <v>43837</v>
      </c>
      <c r="C77" s="6" t="str">
        <f t="shared" si="2"/>
        <v>2020-01</v>
      </c>
      <c r="D77" s="6">
        <f>_xlfn.MAXIFS('Raw data'!C:C, 'Raw data'!K:K, A77)</f>
        <v>45271</v>
      </c>
      <c r="E77" s="6">
        <f t="shared" si="3"/>
        <v>47.8</v>
      </c>
    </row>
    <row r="78" spans="1:5" x14ac:dyDescent="0.3">
      <c r="A78" s="6">
        <v>1076</v>
      </c>
      <c r="B78" s="6">
        <f>_xlfn.MINIFS('Raw data'!C:C, 'Raw data'!K:K, A78)</f>
        <v>43844</v>
      </c>
      <c r="C78" s="6" t="str">
        <f t="shared" si="2"/>
        <v>2020-01</v>
      </c>
      <c r="D78" s="6">
        <f>_xlfn.MAXIFS('Raw data'!C:C, 'Raw data'!K:K, A78)</f>
        <v>45269</v>
      </c>
      <c r="E78" s="6">
        <f t="shared" si="3"/>
        <v>47.5</v>
      </c>
    </row>
    <row r="79" spans="1:5" x14ac:dyDescent="0.3">
      <c r="A79" s="6">
        <v>1070</v>
      </c>
      <c r="B79" s="6">
        <f>_xlfn.MINIFS('Raw data'!C:C, 'Raw data'!K:K, A79)</f>
        <v>43869</v>
      </c>
      <c r="C79" s="6" t="str">
        <f t="shared" si="2"/>
        <v>2020-02</v>
      </c>
      <c r="D79" s="6">
        <f>_xlfn.MAXIFS('Raw data'!C:C, 'Raw data'!K:K, A79)</f>
        <v>45230</v>
      </c>
      <c r="E79" s="6">
        <f t="shared" si="3"/>
        <v>45.366666666666667</v>
      </c>
    </row>
    <row r="80" spans="1:5" x14ac:dyDescent="0.3">
      <c r="A80" s="6">
        <v>1013</v>
      </c>
      <c r="B80" s="6">
        <f>_xlfn.MINIFS('Raw data'!C:C, 'Raw data'!K:K, A80)</f>
        <v>43877</v>
      </c>
      <c r="C80" s="6" t="str">
        <f t="shared" si="2"/>
        <v>2020-02</v>
      </c>
      <c r="D80" s="6">
        <f>_xlfn.MAXIFS('Raw data'!C:C, 'Raw data'!K:K, A80)</f>
        <v>45286</v>
      </c>
      <c r="E80" s="6">
        <f t="shared" si="3"/>
        <v>46.966666666666669</v>
      </c>
    </row>
    <row r="81" spans="1:5" x14ac:dyDescent="0.3">
      <c r="A81" s="6">
        <v>1084</v>
      </c>
      <c r="B81" s="6">
        <f>_xlfn.MINIFS('Raw data'!C:C, 'Raw data'!K:K, A81)</f>
        <v>43883</v>
      </c>
      <c r="C81" s="6" t="str">
        <f t="shared" si="2"/>
        <v>2020-02</v>
      </c>
      <c r="D81" s="6">
        <f>_xlfn.MAXIFS('Raw data'!C:C, 'Raw data'!K:K, A81)</f>
        <v>45258</v>
      </c>
      <c r="E81" s="6">
        <f t="shared" si="3"/>
        <v>45.833333333333336</v>
      </c>
    </row>
    <row r="82" spans="1:5" x14ac:dyDescent="0.3">
      <c r="A82" s="6">
        <v>1061</v>
      </c>
      <c r="B82" s="6">
        <f>_xlfn.MINIFS('Raw data'!C:C, 'Raw data'!K:K, A82)</f>
        <v>43914</v>
      </c>
      <c r="C82" s="6" t="str">
        <f t="shared" si="2"/>
        <v>2020-03</v>
      </c>
      <c r="D82" s="6">
        <f>_xlfn.MAXIFS('Raw data'!C:C, 'Raw data'!K:K, A82)</f>
        <v>45195</v>
      </c>
      <c r="E82" s="6">
        <f t="shared" si="3"/>
        <v>42.7</v>
      </c>
    </row>
    <row r="83" spans="1:5" x14ac:dyDescent="0.3">
      <c r="A83" s="6">
        <v>1092</v>
      </c>
      <c r="B83" s="6">
        <f>_xlfn.MINIFS('Raw data'!C:C, 'Raw data'!K:K, A83)</f>
        <v>43876</v>
      </c>
      <c r="C83" s="6" t="str">
        <f t="shared" si="2"/>
        <v>2020-02</v>
      </c>
      <c r="D83" s="6">
        <f>_xlfn.MAXIFS('Raw data'!C:C, 'Raw data'!K:K, A83)</f>
        <v>45289</v>
      </c>
      <c r="E83" s="6">
        <f t="shared" si="3"/>
        <v>47.1</v>
      </c>
    </row>
    <row r="84" spans="1:5" x14ac:dyDescent="0.3">
      <c r="A84" s="6">
        <v>1050</v>
      </c>
      <c r="B84" s="6">
        <f>_xlfn.MINIFS('Raw data'!C:C, 'Raw data'!K:K, A84)</f>
        <v>43836</v>
      </c>
      <c r="C84" s="6" t="str">
        <f t="shared" si="2"/>
        <v>2020-01</v>
      </c>
      <c r="D84" s="6">
        <f>_xlfn.MAXIFS('Raw data'!C:C, 'Raw data'!K:K, A84)</f>
        <v>45274</v>
      </c>
      <c r="E84" s="6">
        <f t="shared" si="3"/>
        <v>47.93333333333333</v>
      </c>
    </row>
    <row r="85" spans="1:5" x14ac:dyDescent="0.3">
      <c r="A85" s="6">
        <v>1034</v>
      </c>
      <c r="B85" s="6">
        <f>_xlfn.MINIFS('Raw data'!C:C, 'Raw data'!K:K, A85)</f>
        <v>43837</v>
      </c>
      <c r="C85" s="6" t="str">
        <f t="shared" si="2"/>
        <v>2020-01</v>
      </c>
      <c r="D85" s="6">
        <f>_xlfn.MAXIFS('Raw data'!C:C, 'Raw data'!K:K, A85)</f>
        <v>45261</v>
      </c>
      <c r="E85" s="6">
        <f t="shared" si="3"/>
        <v>47.466666666666669</v>
      </c>
    </row>
    <row r="86" spans="1:5" x14ac:dyDescent="0.3">
      <c r="A86" s="6">
        <v>1029</v>
      </c>
      <c r="B86" s="6">
        <f>_xlfn.MINIFS('Raw data'!C:C, 'Raw data'!K:K, A86)</f>
        <v>43844</v>
      </c>
      <c r="C86" s="6" t="str">
        <f t="shared" si="2"/>
        <v>2020-01</v>
      </c>
      <c r="D86" s="6">
        <f>_xlfn.MAXIFS('Raw data'!C:C, 'Raw data'!K:K, A86)</f>
        <v>45284</v>
      </c>
      <c r="E86" s="6">
        <f t="shared" si="3"/>
        <v>48</v>
      </c>
    </row>
    <row r="87" spans="1:5" x14ac:dyDescent="0.3">
      <c r="A87" s="6">
        <v>1018</v>
      </c>
      <c r="B87" s="6">
        <f>_xlfn.MINIFS('Raw data'!C:C, 'Raw data'!K:K, A87)</f>
        <v>43988</v>
      </c>
      <c r="C87" s="6" t="str">
        <f t="shared" si="2"/>
        <v>2020-06</v>
      </c>
      <c r="D87" s="6">
        <f>_xlfn.MAXIFS('Raw data'!C:C, 'Raw data'!K:K, A87)</f>
        <v>45262</v>
      </c>
      <c r="E87" s="6">
        <f t="shared" si="3"/>
        <v>42.466666666666669</v>
      </c>
    </row>
    <row r="88" spans="1:5" x14ac:dyDescent="0.3">
      <c r="A88" s="6">
        <v>1044</v>
      </c>
      <c r="B88" s="6">
        <f>_xlfn.MINIFS('Raw data'!C:C, 'Raw data'!K:K, A88)</f>
        <v>43862</v>
      </c>
      <c r="C88" s="6" t="str">
        <f t="shared" si="2"/>
        <v>2020-02</v>
      </c>
      <c r="D88" s="6">
        <f>_xlfn.MAXIFS('Raw data'!C:C, 'Raw data'!K:K, A88)</f>
        <v>45289</v>
      </c>
      <c r="E88" s="6">
        <f t="shared" si="3"/>
        <v>47.56666666666667</v>
      </c>
    </row>
    <row r="89" spans="1:5" x14ac:dyDescent="0.3">
      <c r="A89" s="6">
        <v>1021</v>
      </c>
      <c r="B89" s="6">
        <f>_xlfn.MINIFS('Raw data'!C:C, 'Raw data'!K:K, A89)</f>
        <v>43889</v>
      </c>
      <c r="C89" s="6" t="str">
        <f t="shared" si="2"/>
        <v>2020-02</v>
      </c>
      <c r="D89" s="6">
        <f>_xlfn.MAXIFS('Raw data'!C:C, 'Raw data'!K:K, A89)</f>
        <v>45282</v>
      </c>
      <c r="E89" s="6">
        <f t="shared" si="3"/>
        <v>46.43333333333333</v>
      </c>
    </row>
    <row r="90" spans="1:5" x14ac:dyDescent="0.3">
      <c r="A90" s="6">
        <v>1073</v>
      </c>
      <c r="B90" s="6">
        <f>_xlfn.MINIFS('Raw data'!C:C, 'Raw data'!K:K, A90)</f>
        <v>43909</v>
      </c>
      <c r="C90" s="6" t="str">
        <f t="shared" si="2"/>
        <v>2020-03</v>
      </c>
      <c r="D90" s="6">
        <f>_xlfn.MAXIFS('Raw data'!C:C, 'Raw data'!K:K, A90)</f>
        <v>45277</v>
      </c>
      <c r="E90" s="6">
        <f t="shared" si="3"/>
        <v>45.6</v>
      </c>
    </row>
    <row r="91" spans="1:5" x14ac:dyDescent="0.3">
      <c r="A91" s="6">
        <v>1040</v>
      </c>
      <c r="B91" s="6">
        <f>_xlfn.MINIFS('Raw data'!C:C, 'Raw data'!K:K, A91)</f>
        <v>43873</v>
      </c>
      <c r="C91" s="6" t="str">
        <f t="shared" si="2"/>
        <v>2020-02</v>
      </c>
      <c r="D91" s="6">
        <f>_xlfn.MAXIFS('Raw data'!C:C, 'Raw data'!K:K, A91)</f>
        <v>45286</v>
      </c>
      <c r="E91" s="6">
        <f t="shared" si="3"/>
        <v>47.1</v>
      </c>
    </row>
    <row r="92" spans="1:5" x14ac:dyDescent="0.3">
      <c r="A92" s="6">
        <v>1012</v>
      </c>
      <c r="B92" s="6">
        <f>_xlfn.MINIFS('Raw data'!C:C, 'Raw data'!K:K, A92)</f>
        <v>43921</v>
      </c>
      <c r="C92" s="6" t="str">
        <f t="shared" si="2"/>
        <v>2020-03</v>
      </c>
      <c r="D92" s="6">
        <f>_xlfn.MAXIFS('Raw data'!C:C, 'Raw data'!K:K, A92)</f>
        <v>45287</v>
      </c>
      <c r="E92" s="6">
        <f t="shared" si="3"/>
        <v>45.533333333333331</v>
      </c>
    </row>
    <row r="93" spans="1:5" x14ac:dyDescent="0.3">
      <c r="A93" s="6">
        <v>1097</v>
      </c>
      <c r="B93" s="6">
        <f>_xlfn.MINIFS('Raw data'!C:C, 'Raw data'!K:K, A93)</f>
        <v>43923</v>
      </c>
      <c r="C93" s="6" t="str">
        <f t="shared" si="2"/>
        <v>2020-04</v>
      </c>
      <c r="D93" s="6">
        <f>_xlfn.MAXIFS('Raw data'!C:C, 'Raw data'!K:K, A93)</f>
        <v>45269</v>
      </c>
      <c r="E93" s="6">
        <f t="shared" si="3"/>
        <v>44.866666666666667</v>
      </c>
    </row>
    <row r="94" spans="1:5" x14ac:dyDescent="0.3">
      <c r="A94" s="6">
        <v>1053</v>
      </c>
      <c r="B94" s="6">
        <f>_xlfn.MINIFS('Raw data'!C:C, 'Raw data'!K:K, A94)</f>
        <v>43976</v>
      </c>
      <c r="C94" s="6" t="str">
        <f t="shared" si="2"/>
        <v>2020-05</v>
      </c>
      <c r="D94" s="6">
        <f>_xlfn.MAXIFS('Raw data'!C:C, 'Raw data'!K:K, A94)</f>
        <v>45285</v>
      </c>
      <c r="E94" s="6">
        <f t="shared" si="3"/>
        <v>43.633333333333333</v>
      </c>
    </row>
    <row r="95" spans="1:5" x14ac:dyDescent="0.3">
      <c r="A95" s="6">
        <v>1086</v>
      </c>
      <c r="B95" s="6">
        <f>_xlfn.MINIFS('Raw data'!C:C, 'Raw data'!K:K, A95)</f>
        <v>43854</v>
      </c>
      <c r="C95" s="6" t="str">
        <f t="shared" si="2"/>
        <v>2020-01</v>
      </c>
      <c r="D95" s="6">
        <f>_xlfn.MAXIFS('Raw data'!C:C, 'Raw data'!K:K, A95)</f>
        <v>45216</v>
      </c>
      <c r="E95" s="6">
        <f t="shared" si="3"/>
        <v>45.4</v>
      </c>
    </row>
    <row r="96" spans="1:5" x14ac:dyDescent="0.3">
      <c r="A96" s="6">
        <v>1071</v>
      </c>
      <c r="B96" s="6">
        <f>_xlfn.MINIFS('Raw data'!C:C, 'Raw data'!K:K, A96)</f>
        <v>43927</v>
      </c>
      <c r="C96" s="6" t="str">
        <f t="shared" si="2"/>
        <v>2020-04</v>
      </c>
      <c r="D96" s="6">
        <f>_xlfn.MAXIFS('Raw data'!C:C, 'Raw data'!K:K, A96)</f>
        <v>45264</v>
      </c>
      <c r="E96" s="6">
        <f t="shared" si="3"/>
        <v>44.56666666666667</v>
      </c>
    </row>
    <row r="97" spans="1:5" x14ac:dyDescent="0.3">
      <c r="A97" s="6">
        <v>1016</v>
      </c>
      <c r="B97" s="6">
        <f>_xlfn.MINIFS('Raw data'!C:C, 'Raw data'!K:K, A97)</f>
        <v>43918</v>
      </c>
      <c r="C97" s="6" t="str">
        <f t="shared" si="2"/>
        <v>2020-03</v>
      </c>
      <c r="D97" s="6">
        <f>_xlfn.MAXIFS('Raw data'!C:C, 'Raw data'!K:K, A97)</f>
        <v>45275</v>
      </c>
      <c r="E97" s="6">
        <f t="shared" si="3"/>
        <v>45.233333333333334</v>
      </c>
    </row>
    <row r="98" spans="1:5" x14ac:dyDescent="0.3">
      <c r="A98" s="6">
        <v>1020</v>
      </c>
      <c r="B98" s="6">
        <f>_xlfn.MINIFS('Raw data'!C:C, 'Raw data'!K:K, A98)</f>
        <v>43946</v>
      </c>
      <c r="C98" s="6" t="str">
        <f t="shared" si="2"/>
        <v>2020-04</v>
      </c>
      <c r="D98" s="6">
        <f>_xlfn.MAXIFS('Raw data'!C:C, 'Raw data'!K:K, A98)</f>
        <v>45052</v>
      </c>
      <c r="E98" s="6">
        <f t="shared" si="3"/>
        <v>36.866666666666667</v>
      </c>
    </row>
    <row r="99" spans="1:5" x14ac:dyDescent="0.3">
      <c r="A99" s="6">
        <v>1091</v>
      </c>
      <c r="B99" s="6">
        <f>_xlfn.MINIFS('Raw data'!C:C, 'Raw data'!K:K, A99)</f>
        <v>43864</v>
      </c>
      <c r="C99" s="6" t="str">
        <f t="shared" si="2"/>
        <v>2020-02</v>
      </c>
      <c r="D99" s="6">
        <f>_xlfn.MAXIFS('Raw data'!C:C, 'Raw data'!K:K, A99)</f>
        <v>45286</v>
      </c>
      <c r="E99" s="6">
        <f t="shared" si="3"/>
        <v>47.4</v>
      </c>
    </row>
    <row r="100" spans="1:5" x14ac:dyDescent="0.3">
      <c r="A100" s="6">
        <v>1079</v>
      </c>
      <c r="B100" s="6">
        <f>_xlfn.MINIFS('Raw data'!C:C, 'Raw data'!K:K, A100)</f>
        <v>43981</v>
      </c>
      <c r="C100" s="6" t="str">
        <f t="shared" si="2"/>
        <v>2020-05</v>
      </c>
      <c r="D100" s="6">
        <f>_xlfn.MAXIFS('Raw data'!C:C, 'Raw data'!K:K, A100)</f>
        <v>45215</v>
      </c>
      <c r="E100" s="6">
        <f t="shared" si="3"/>
        <v>41.133333333333333</v>
      </c>
    </row>
    <row r="101" spans="1:5" x14ac:dyDescent="0.3">
      <c r="A101" s="6"/>
      <c r="B101" s="6"/>
      <c r="C101" s="6"/>
      <c r="D101" s="6"/>
      <c r="E10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Monthly Metrics</vt:lpstr>
      <vt:lpstr>CAC</vt:lpstr>
      <vt:lpstr>LTV</vt:lpstr>
      <vt:lpstr>Cohort Analysis</vt:lpstr>
      <vt:lpstr>Helper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Ramya</dc:creator>
  <cp:lastModifiedBy>Ramya Podisheti</cp:lastModifiedBy>
  <dcterms:created xsi:type="dcterms:W3CDTF">2025-06-19T06:56:27Z</dcterms:created>
  <dcterms:modified xsi:type="dcterms:W3CDTF">2025-06-20T15:17:40Z</dcterms:modified>
</cp:coreProperties>
</file>